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always" codeName="ThisWorkbook" defaultThemeVersion="124226"/>
  <mc:AlternateContent xmlns:mc="http://schemas.openxmlformats.org/markup-compatibility/2006">
    <mc:Choice Requires="x15">
      <x15ac:absPath xmlns:x15ac="http://schemas.microsoft.com/office/spreadsheetml/2010/11/ac" url="Q:\LGF3\LGF3Data\NNDR 1 - 3\NNDR3\2023-24\Form to LAs\Version 1.1\"/>
    </mc:Choice>
  </mc:AlternateContent>
  <xr:revisionPtr revIDLastSave="0" documentId="13_ncr:1_{AAE23554-9818-4E82-84BB-EEE6EE4D9343}" xr6:coauthVersionLast="47" xr6:coauthVersionMax="47" xr10:uidLastSave="{00000000-0000-0000-0000-000000000000}"/>
  <bookViews>
    <workbookView xWindow="-120" yWindow="-120" windowWidth="30030" windowHeight="16170" tabRatio="803" xr2:uid="{26CC606A-52AC-42A5-AB9D-AC4BF035E1A4}"/>
  </bookViews>
  <sheets>
    <sheet name="Title" sheetId="10" r:id="rId1"/>
    <sheet name="Part 1" sheetId="1" r:id="rId2"/>
    <sheet name="Part 2" sheetId="5" r:id="rId3"/>
    <sheet name="Part 2 DA Summary" sheetId="59" r:id="rId4"/>
    <sheet name="Part 3" sheetId="82" r:id="rId5"/>
    <sheet name="Part 4" sheetId="24" r:id="rId6"/>
    <sheet name="Part 5" sheetId="25" r:id="rId7"/>
    <sheet name="Main Validation" sheetId="33" r:id="rId8"/>
    <sheet name="Backsheet" sheetId="95" state="veryHidden" r:id="rId9"/>
    <sheet name="Data" sheetId="26" state="veryHidden" r:id="rId10"/>
    <sheet name="TierSplit" sheetId="27" state="veryHidden" r:id="rId11"/>
    <sheet name="LA list" sheetId="61" state="veryHidden" r:id="rId12"/>
    <sheet name="LA_info" sheetId="62" state="veryHidden" r:id="rId13"/>
    <sheet name="EZ list" sheetId="60" state="veryHidden" r:id="rId14"/>
    <sheet name="CARF Allocations" sheetId="101" state="veryHidden" r:id="rId15"/>
  </sheets>
  <externalReferences>
    <externalReference r:id="rId16"/>
    <externalReference r:id="rId17"/>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Count"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8" hidden="1">Backsheet!$A$1:$I$1246</definedName>
    <definedName name="_xlnm._FilterDatabase" localSheetId="14" hidden="1">'CARF Allocations'!$A$1:$C$309</definedName>
    <definedName name="_xlnm._FilterDatabase" localSheetId="9" hidden="1">Data!$A$8:$EU$305</definedName>
    <definedName name="_xlnm._FilterDatabase" localSheetId="13" hidden="1">'EZ list'!$A$3:$L$443</definedName>
    <definedName name="_xlnm._FilterDatabase" localSheetId="11" hidden="1">'LA list'!$B$1:$B$320</definedName>
    <definedName name="_xlnm._FilterDatabase" localSheetId="10" hidden="1">TierSplit!$A$5:$BZ$302</definedName>
    <definedName name="_xlnm._FilterDatabase" hidden="1">#REF!</definedName>
    <definedName name="_Order1" hidden="1">255</definedName>
    <definedName name="_Order2" hidden="1">0</definedName>
    <definedName name="a" hidden="1">{#N/A,#N/A,FALSE,"TMCOMP96";#N/A,#N/A,FALSE,"MAT96";#N/A,#N/A,FALSE,"FANDA96";#N/A,#N/A,FALSE,"INTRAN96";#N/A,#N/A,FALSE,"NAA9697";#N/A,#N/A,FALSE,"ECWEBB";#N/A,#N/A,FALSE,"MFT96";#N/A,#N/A,FALSE,"CTrecon"}</definedName>
    <definedName name="a_1" hidden="1">{#N/A,#N/A,FALSE,"TMCOMP96";#N/A,#N/A,FALSE,"MAT96";#N/A,#N/A,FALSE,"FANDA96";#N/A,#N/A,FALSE,"INTRAN96";#N/A,#N/A,FALSE,"NAA9697";#N/A,#N/A,FALSE,"ECWEBB";#N/A,#N/A,FALSE,"MFT96";#N/A,#N/A,FALSE,"CTrecon"}</definedName>
    <definedName name="a_1_1" hidden="1">{#N/A,#N/A,FALSE,"TMCOMP96";#N/A,#N/A,FALSE,"MAT96";#N/A,#N/A,FALSE,"FANDA96";#N/A,#N/A,FALSE,"INTRAN96";#N/A,#N/A,FALSE,"NAA9697";#N/A,#N/A,FALSE,"ECWEBB";#N/A,#N/A,FALSE,"MFT96";#N/A,#N/A,FALSE,"CTrecon"}</definedName>
    <definedName name="a_1_1_1" hidden="1">{#N/A,#N/A,FALSE,"TMCOMP96";#N/A,#N/A,FALSE,"MAT96";#N/A,#N/A,FALSE,"FANDA96";#N/A,#N/A,FALSE,"INTRAN96";#N/A,#N/A,FALSE,"NAA9697";#N/A,#N/A,FALSE,"ECWEBB";#N/A,#N/A,FALSE,"MFT96";#N/A,#N/A,FALSE,"CTrecon"}</definedName>
    <definedName name="a_1_1_1_1" hidden="1">{#N/A,#N/A,FALSE,"TMCOMP96";#N/A,#N/A,FALSE,"MAT96";#N/A,#N/A,FALSE,"FANDA96";#N/A,#N/A,FALSE,"INTRAN96";#N/A,#N/A,FALSE,"NAA9697";#N/A,#N/A,FALSE,"ECWEBB";#N/A,#N/A,FALSE,"MFT96";#N/A,#N/A,FALSE,"CTrecon"}</definedName>
    <definedName name="a_1_1_1_1_1" hidden="1">{#N/A,#N/A,FALSE,"TMCOMP96";#N/A,#N/A,FALSE,"MAT96";#N/A,#N/A,FALSE,"FANDA96";#N/A,#N/A,FALSE,"INTRAN96";#N/A,#N/A,FALSE,"NAA9697";#N/A,#N/A,FALSE,"ECWEBB";#N/A,#N/A,FALSE,"MFT96";#N/A,#N/A,FALSE,"CTrecon"}</definedName>
    <definedName name="a_1_1_1_1_1_1" hidden="1">{#N/A,#N/A,FALSE,"TMCOMP96";#N/A,#N/A,FALSE,"MAT96";#N/A,#N/A,FALSE,"FANDA96";#N/A,#N/A,FALSE,"INTRAN96";#N/A,#N/A,FALSE,"NAA9697";#N/A,#N/A,FALSE,"ECWEBB";#N/A,#N/A,FALSE,"MFT96";#N/A,#N/A,FALSE,"CTrecon"}</definedName>
    <definedName name="a_1_1_1_1_1_2" hidden="1">{#N/A,#N/A,FALSE,"TMCOMP96";#N/A,#N/A,FALSE,"MAT96";#N/A,#N/A,FALSE,"FANDA96";#N/A,#N/A,FALSE,"INTRAN96";#N/A,#N/A,FALSE,"NAA9697";#N/A,#N/A,FALSE,"ECWEBB";#N/A,#N/A,FALSE,"MFT96";#N/A,#N/A,FALSE,"CTrecon"}</definedName>
    <definedName name="a_1_1_1_1_1_3" hidden="1">{#N/A,#N/A,FALSE,"TMCOMP96";#N/A,#N/A,FALSE,"MAT96";#N/A,#N/A,FALSE,"FANDA96";#N/A,#N/A,FALSE,"INTRAN96";#N/A,#N/A,FALSE,"NAA9697";#N/A,#N/A,FALSE,"ECWEBB";#N/A,#N/A,FALSE,"MFT96";#N/A,#N/A,FALSE,"CTrecon"}</definedName>
    <definedName name="a_1_1_1_1_1_4" hidden="1">{#N/A,#N/A,FALSE,"TMCOMP96";#N/A,#N/A,FALSE,"MAT96";#N/A,#N/A,FALSE,"FANDA96";#N/A,#N/A,FALSE,"INTRAN96";#N/A,#N/A,FALSE,"NAA9697";#N/A,#N/A,FALSE,"ECWEBB";#N/A,#N/A,FALSE,"MFT96";#N/A,#N/A,FALSE,"CTrecon"}</definedName>
    <definedName name="a_1_1_1_1_1_5" hidden="1">{#N/A,#N/A,FALSE,"TMCOMP96";#N/A,#N/A,FALSE,"MAT96";#N/A,#N/A,FALSE,"FANDA96";#N/A,#N/A,FALSE,"INTRAN96";#N/A,#N/A,FALSE,"NAA9697";#N/A,#N/A,FALSE,"ECWEBB";#N/A,#N/A,FALSE,"MFT96";#N/A,#N/A,FALSE,"CTrecon"}</definedName>
    <definedName name="a_1_1_1_1_2" hidden="1">{#N/A,#N/A,FALSE,"TMCOMP96";#N/A,#N/A,FALSE,"MAT96";#N/A,#N/A,FALSE,"FANDA96";#N/A,#N/A,FALSE,"INTRAN96";#N/A,#N/A,FALSE,"NAA9697";#N/A,#N/A,FALSE,"ECWEBB";#N/A,#N/A,FALSE,"MFT96";#N/A,#N/A,FALSE,"CTrecon"}</definedName>
    <definedName name="a_1_1_1_1_2_1" hidden="1">{#N/A,#N/A,FALSE,"TMCOMP96";#N/A,#N/A,FALSE,"MAT96";#N/A,#N/A,FALSE,"FANDA96";#N/A,#N/A,FALSE,"INTRAN96";#N/A,#N/A,FALSE,"NAA9697";#N/A,#N/A,FALSE,"ECWEBB";#N/A,#N/A,FALSE,"MFT96";#N/A,#N/A,FALSE,"CTrecon"}</definedName>
    <definedName name="a_1_1_1_1_2_2" hidden="1">{#N/A,#N/A,FALSE,"TMCOMP96";#N/A,#N/A,FALSE,"MAT96";#N/A,#N/A,FALSE,"FANDA96";#N/A,#N/A,FALSE,"INTRAN96";#N/A,#N/A,FALSE,"NAA9697";#N/A,#N/A,FALSE,"ECWEBB";#N/A,#N/A,FALSE,"MFT96";#N/A,#N/A,FALSE,"CTrecon"}</definedName>
    <definedName name="a_1_1_1_1_2_3" hidden="1">{#N/A,#N/A,FALSE,"TMCOMP96";#N/A,#N/A,FALSE,"MAT96";#N/A,#N/A,FALSE,"FANDA96";#N/A,#N/A,FALSE,"INTRAN96";#N/A,#N/A,FALSE,"NAA9697";#N/A,#N/A,FALSE,"ECWEBB";#N/A,#N/A,FALSE,"MFT96";#N/A,#N/A,FALSE,"CTrecon"}</definedName>
    <definedName name="a_1_1_1_1_2_4" hidden="1">{#N/A,#N/A,FALSE,"TMCOMP96";#N/A,#N/A,FALSE,"MAT96";#N/A,#N/A,FALSE,"FANDA96";#N/A,#N/A,FALSE,"INTRAN96";#N/A,#N/A,FALSE,"NAA9697";#N/A,#N/A,FALSE,"ECWEBB";#N/A,#N/A,FALSE,"MFT96";#N/A,#N/A,FALSE,"CTrecon"}</definedName>
    <definedName name="a_1_1_1_1_2_5" hidden="1">{#N/A,#N/A,FALSE,"TMCOMP96";#N/A,#N/A,FALSE,"MAT96";#N/A,#N/A,FALSE,"FANDA96";#N/A,#N/A,FALSE,"INTRAN96";#N/A,#N/A,FALSE,"NAA9697";#N/A,#N/A,FALSE,"ECWEBB";#N/A,#N/A,FALSE,"MFT96";#N/A,#N/A,FALSE,"CTrecon"}</definedName>
    <definedName name="a_1_1_1_1_3" hidden="1">{#N/A,#N/A,FALSE,"TMCOMP96";#N/A,#N/A,FALSE,"MAT96";#N/A,#N/A,FALSE,"FANDA96";#N/A,#N/A,FALSE,"INTRAN96";#N/A,#N/A,FALSE,"NAA9697";#N/A,#N/A,FALSE,"ECWEBB";#N/A,#N/A,FALSE,"MFT96";#N/A,#N/A,FALSE,"CTrecon"}</definedName>
    <definedName name="a_1_1_1_1_4" hidden="1">{#N/A,#N/A,FALSE,"TMCOMP96";#N/A,#N/A,FALSE,"MAT96";#N/A,#N/A,FALSE,"FANDA96";#N/A,#N/A,FALSE,"INTRAN96";#N/A,#N/A,FALSE,"NAA9697";#N/A,#N/A,FALSE,"ECWEBB";#N/A,#N/A,FALSE,"MFT96";#N/A,#N/A,FALSE,"CTrecon"}</definedName>
    <definedName name="a_1_1_1_1_5" hidden="1">{#N/A,#N/A,FALSE,"TMCOMP96";#N/A,#N/A,FALSE,"MAT96";#N/A,#N/A,FALSE,"FANDA96";#N/A,#N/A,FALSE,"INTRAN96";#N/A,#N/A,FALSE,"NAA9697";#N/A,#N/A,FALSE,"ECWEBB";#N/A,#N/A,FALSE,"MFT96";#N/A,#N/A,FALSE,"CTrecon"}</definedName>
    <definedName name="a_1_1_1_2" hidden="1">{#N/A,#N/A,FALSE,"TMCOMP96";#N/A,#N/A,FALSE,"MAT96";#N/A,#N/A,FALSE,"FANDA96";#N/A,#N/A,FALSE,"INTRAN96";#N/A,#N/A,FALSE,"NAA9697";#N/A,#N/A,FALSE,"ECWEBB";#N/A,#N/A,FALSE,"MFT96";#N/A,#N/A,FALSE,"CTrecon"}</definedName>
    <definedName name="a_1_1_1_2_1" hidden="1">{#N/A,#N/A,FALSE,"TMCOMP96";#N/A,#N/A,FALSE,"MAT96";#N/A,#N/A,FALSE,"FANDA96";#N/A,#N/A,FALSE,"INTRAN96";#N/A,#N/A,FALSE,"NAA9697";#N/A,#N/A,FALSE,"ECWEBB";#N/A,#N/A,FALSE,"MFT96";#N/A,#N/A,FALSE,"CTrecon"}</definedName>
    <definedName name="a_1_1_1_2_2" hidden="1">{#N/A,#N/A,FALSE,"TMCOMP96";#N/A,#N/A,FALSE,"MAT96";#N/A,#N/A,FALSE,"FANDA96";#N/A,#N/A,FALSE,"INTRAN96";#N/A,#N/A,FALSE,"NAA9697";#N/A,#N/A,FALSE,"ECWEBB";#N/A,#N/A,FALSE,"MFT96";#N/A,#N/A,FALSE,"CTrecon"}</definedName>
    <definedName name="a_1_1_1_2_3" hidden="1">{#N/A,#N/A,FALSE,"TMCOMP96";#N/A,#N/A,FALSE,"MAT96";#N/A,#N/A,FALSE,"FANDA96";#N/A,#N/A,FALSE,"INTRAN96";#N/A,#N/A,FALSE,"NAA9697";#N/A,#N/A,FALSE,"ECWEBB";#N/A,#N/A,FALSE,"MFT96";#N/A,#N/A,FALSE,"CTrecon"}</definedName>
    <definedName name="a_1_1_1_2_4" hidden="1">{#N/A,#N/A,FALSE,"TMCOMP96";#N/A,#N/A,FALSE,"MAT96";#N/A,#N/A,FALSE,"FANDA96";#N/A,#N/A,FALSE,"INTRAN96";#N/A,#N/A,FALSE,"NAA9697";#N/A,#N/A,FALSE,"ECWEBB";#N/A,#N/A,FALSE,"MFT96";#N/A,#N/A,FALSE,"CTrecon"}</definedName>
    <definedName name="a_1_1_1_2_5" hidden="1">{#N/A,#N/A,FALSE,"TMCOMP96";#N/A,#N/A,FALSE,"MAT96";#N/A,#N/A,FALSE,"FANDA96";#N/A,#N/A,FALSE,"INTRAN96";#N/A,#N/A,FALSE,"NAA9697";#N/A,#N/A,FALSE,"ECWEBB";#N/A,#N/A,FALSE,"MFT96";#N/A,#N/A,FALSE,"CTrecon"}</definedName>
    <definedName name="a_1_1_1_3" hidden="1">{#N/A,#N/A,FALSE,"TMCOMP96";#N/A,#N/A,FALSE,"MAT96";#N/A,#N/A,FALSE,"FANDA96";#N/A,#N/A,FALSE,"INTRAN96";#N/A,#N/A,FALSE,"NAA9697";#N/A,#N/A,FALSE,"ECWEBB";#N/A,#N/A,FALSE,"MFT96";#N/A,#N/A,FALSE,"CTrecon"}</definedName>
    <definedName name="a_1_1_1_3_1" hidden="1">{#N/A,#N/A,FALSE,"TMCOMP96";#N/A,#N/A,FALSE,"MAT96";#N/A,#N/A,FALSE,"FANDA96";#N/A,#N/A,FALSE,"INTRAN96";#N/A,#N/A,FALSE,"NAA9697";#N/A,#N/A,FALSE,"ECWEBB";#N/A,#N/A,FALSE,"MFT96";#N/A,#N/A,FALSE,"CTrecon"}</definedName>
    <definedName name="a_1_1_1_3_2" hidden="1">{#N/A,#N/A,FALSE,"TMCOMP96";#N/A,#N/A,FALSE,"MAT96";#N/A,#N/A,FALSE,"FANDA96";#N/A,#N/A,FALSE,"INTRAN96";#N/A,#N/A,FALSE,"NAA9697";#N/A,#N/A,FALSE,"ECWEBB";#N/A,#N/A,FALSE,"MFT96";#N/A,#N/A,FALSE,"CTrecon"}</definedName>
    <definedName name="a_1_1_1_3_3" hidden="1">{#N/A,#N/A,FALSE,"TMCOMP96";#N/A,#N/A,FALSE,"MAT96";#N/A,#N/A,FALSE,"FANDA96";#N/A,#N/A,FALSE,"INTRAN96";#N/A,#N/A,FALSE,"NAA9697";#N/A,#N/A,FALSE,"ECWEBB";#N/A,#N/A,FALSE,"MFT96";#N/A,#N/A,FALSE,"CTrecon"}</definedName>
    <definedName name="a_1_1_1_3_4" hidden="1">{#N/A,#N/A,FALSE,"TMCOMP96";#N/A,#N/A,FALSE,"MAT96";#N/A,#N/A,FALSE,"FANDA96";#N/A,#N/A,FALSE,"INTRAN96";#N/A,#N/A,FALSE,"NAA9697";#N/A,#N/A,FALSE,"ECWEBB";#N/A,#N/A,FALSE,"MFT96";#N/A,#N/A,FALSE,"CTrecon"}</definedName>
    <definedName name="a_1_1_1_3_5" hidden="1">{#N/A,#N/A,FALSE,"TMCOMP96";#N/A,#N/A,FALSE,"MAT96";#N/A,#N/A,FALSE,"FANDA96";#N/A,#N/A,FALSE,"INTRAN96";#N/A,#N/A,FALSE,"NAA9697";#N/A,#N/A,FALSE,"ECWEBB";#N/A,#N/A,FALSE,"MFT96";#N/A,#N/A,FALSE,"CTrecon"}</definedName>
    <definedName name="a_1_1_1_4" hidden="1">{#N/A,#N/A,FALSE,"TMCOMP96";#N/A,#N/A,FALSE,"MAT96";#N/A,#N/A,FALSE,"FANDA96";#N/A,#N/A,FALSE,"INTRAN96";#N/A,#N/A,FALSE,"NAA9697";#N/A,#N/A,FALSE,"ECWEBB";#N/A,#N/A,FALSE,"MFT96";#N/A,#N/A,FALSE,"CTrecon"}</definedName>
    <definedName name="a_1_1_1_4_1" hidden="1">{#N/A,#N/A,FALSE,"TMCOMP96";#N/A,#N/A,FALSE,"MAT96";#N/A,#N/A,FALSE,"FANDA96";#N/A,#N/A,FALSE,"INTRAN96";#N/A,#N/A,FALSE,"NAA9697";#N/A,#N/A,FALSE,"ECWEBB";#N/A,#N/A,FALSE,"MFT96";#N/A,#N/A,FALSE,"CTrecon"}</definedName>
    <definedName name="a_1_1_1_4_2" hidden="1">{#N/A,#N/A,FALSE,"TMCOMP96";#N/A,#N/A,FALSE,"MAT96";#N/A,#N/A,FALSE,"FANDA96";#N/A,#N/A,FALSE,"INTRAN96";#N/A,#N/A,FALSE,"NAA9697";#N/A,#N/A,FALSE,"ECWEBB";#N/A,#N/A,FALSE,"MFT96";#N/A,#N/A,FALSE,"CTrecon"}</definedName>
    <definedName name="a_1_1_1_4_3" hidden="1">{#N/A,#N/A,FALSE,"TMCOMP96";#N/A,#N/A,FALSE,"MAT96";#N/A,#N/A,FALSE,"FANDA96";#N/A,#N/A,FALSE,"INTRAN96";#N/A,#N/A,FALSE,"NAA9697";#N/A,#N/A,FALSE,"ECWEBB";#N/A,#N/A,FALSE,"MFT96";#N/A,#N/A,FALSE,"CTrecon"}</definedName>
    <definedName name="a_1_1_1_4_4" hidden="1">{#N/A,#N/A,FALSE,"TMCOMP96";#N/A,#N/A,FALSE,"MAT96";#N/A,#N/A,FALSE,"FANDA96";#N/A,#N/A,FALSE,"INTRAN96";#N/A,#N/A,FALSE,"NAA9697";#N/A,#N/A,FALSE,"ECWEBB";#N/A,#N/A,FALSE,"MFT96";#N/A,#N/A,FALSE,"CTrecon"}</definedName>
    <definedName name="a_1_1_1_4_5" hidden="1">{#N/A,#N/A,FALSE,"TMCOMP96";#N/A,#N/A,FALSE,"MAT96";#N/A,#N/A,FALSE,"FANDA96";#N/A,#N/A,FALSE,"INTRAN96";#N/A,#N/A,FALSE,"NAA9697";#N/A,#N/A,FALSE,"ECWEBB";#N/A,#N/A,FALSE,"MFT96";#N/A,#N/A,FALSE,"CTrecon"}</definedName>
    <definedName name="a_1_1_1_5" hidden="1">{#N/A,#N/A,FALSE,"TMCOMP96";#N/A,#N/A,FALSE,"MAT96";#N/A,#N/A,FALSE,"FANDA96";#N/A,#N/A,FALSE,"INTRAN96";#N/A,#N/A,FALSE,"NAA9697";#N/A,#N/A,FALSE,"ECWEBB";#N/A,#N/A,FALSE,"MFT96";#N/A,#N/A,FALSE,"CTrecon"}</definedName>
    <definedName name="a_1_1_1_5_1" hidden="1">{#N/A,#N/A,FALSE,"TMCOMP96";#N/A,#N/A,FALSE,"MAT96";#N/A,#N/A,FALSE,"FANDA96";#N/A,#N/A,FALSE,"INTRAN96";#N/A,#N/A,FALSE,"NAA9697";#N/A,#N/A,FALSE,"ECWEBB";#N/A,#N/A,FALSE,"MFT96";#N/A,#N/A,FALSE,"CTrecon"}</definedName>
    <definedName name="a_1_1_1_5_2" hidden="1">{#N/A,#N/A,FALSE,"TMCOMP96";#N/A,#N/A,FALSE,"MAT96";#N/A,#N/A,FALSE,"FANDA96";#N/A,#N/A,FALSE,"INTRAN96";#N/A,#N/A,FALSE,"NAA9697";#N/A,#N/A,FALSE,"ECWEBB";#N/A,#N/A,FALSE,"MFT96";#N/A,#N/A,FALSE,"CTrecon"}</definedName>
    <definedName name="a_1_1_1_5_3" hidden="1">{#N/A,#N/A,FALSE,"TMCOMP96";#N/A,#N/A,FALSE,"MAT96";#N/A,#N/A,FALSE,"FANDA96";#N/A,#N/A,FALSE,"INTRAN96";#N/A,#N/A,FALSE,"NAA9697";#N/A,#N/A,FALSE,"ECWEBB";#N/A,#N/A,FALSE,"MFT96";#N/A,#N/A,FALSE,"CTrecon"}</definedName>
    <definedName name="a_1_1_1_5_4" hidden="1">{#N/A,#N/A,FALSE,"TMCOMP96";#N/A,#N/A,FALSE,"MAT96";#N/A,#N/A,FALSE,"FANDA96";#N/A,#N/A,FALSE,"INTRAN96";#N/A,#N/A,FALSE,"NAA9697";#N/A,#N/A,FALSE,"ECWEBB";#N/A,#N/A,FALSE,"MFT96";#N/A,#N/A,FALSE,"CTrecon"}</definedName>
    <definedName name="a_1_1_1_5_5" hidden="1">{#N/A,#N/A,FALSE,"TMCOMP96";#N/A,#N/A,FALSE,"MAT96";#N/A,#N/A,FALSE,"FANDA96";#N/A,#N/A,FALSE,"INTRAN96";#N/A,#N/A,FALSE,"NAA9697";#N/A,#N/A,FALSE,"ECWEBB";#N/A,#N/A,FALSE,"MFT96";#N/A,#N/A,FALSE,"CTrecon"}</definedName>
    <definedName name="a_1_1_2" hidden="1">{#N/A,#N/A,FALSE,"TMCOMP96";#N/A,#N/A,FALSE,"MAT96";#N/A,#N/A,FALSE,"FANDA96";#N/A,#N/A,FALSE,"INTRAN96";#N/A,#N/A,FALSE,"NAA9697";#N/A,#N/A,FALSE,"ECWEBB";#N/A,#N/A,FALSE,"MFT96";#N/A,#N/A,FALSE,"CTrecon"}</definedName>
    <definedName name="a_1_1_2_1" hidden="1">{#N/A,#N/A,FALSE,"TMCOMP96";#N/A,#N/A,FALSE,"MAT96";#N/A,#N/A,FALSE,"FANDA96";#N/A,#N/A,FALSE,"INTRAN96";#N/A,#N/A,FALSE,"NAA9697";#N/A,#N/A,FALSE,"ECWEBB";#N/A,#N/A,FALSE,"MFT96";#N/A,#N/A,FALSE,"CTrecon"}</definedName>
    <definedName name="a_1_1_2_2" hidden="1">{#N/A,#N/A,FALSE,"TMCOMP96";#N/A,#N/A,FALSE,"MAT96";#N/A,#N/A,FALSE,"FANDA96";#N/A,#N/A,FALSE,"INTRAN96";#N/A,#N/A,FALSE,"NAA9697";#N/A,#N/A,FALSE,"ECWEBB";#N/A,#N/A,FALSE,"MFT96";#N/A,#N/A,FALSE,"CTrecon"}</definedName>
    <definedName name="a_1_1_2_3" hidden="1">{#N/A,#N/A,FALSE,"TMCOMP96";#N/A,#N/A,FALSE,"MAT96";#N/A,#N/A,FALSE,"FANDA96";#N/A,#N/A,FALSE,"INTRAN96";#N/A,#N/A,FALSE,"NAA9697";#N/A,#N/A,FALSE,"ECWEBB";#N/A,#N/A,FALSE,"MFT96";#N/A,#N/A,FALSE,"CTrecon"}</definedName>
    <definedName name="a_1_1_2_4" hidden="1">{#N/A,#N/A,FALSE,"TMCOMP96";#N/A,#N/A,FALSE,"MAT96";#N/A,#N/A,FALSE,"FANDA96";#N/A,#N/A,FALSE,"INTRAN96";#N/A,#N/A,FALSE,"NAA9697";#N/A,#N/A,FALSE,"ECWEBB";#N/A,#N/A,FALSE,"MFT96";#N/A,#N/A,FALSE,"CTrecon"}</definedName>
    <definedName name="a_1_1_2_5" hidden="1">{#N/A,#N/A,FALSE,"TMCOMP96";#N/A,#N/A,FALSE,"MAT96";#N/A,#N/A,FALSE,"FANDA96";#N/A,#N/A,FALSE,"INTRAN96";#N/A,#N/A,FALSE,"NAA9697";#N/A,#N/A,FALSE,"ECWEBB";#N/A,#N/A,FALSE,"MFT96";#N/A,#N/A,FALSE,"CTrecon"}</definedName>
    <definedName name="a_1_1_3" hidden="1">{#N/A,#N/A,FALSE,"TMCOMP96";#N/A,#N/A,FALSE,"MAT96";#N/A,#N/A,FALSE,"FANDA96";#N/A,#N/A,FALSE,"INTRAN96";#N/A,#N/A,FALSE,"NAA9697";#N/A,#N/A,FALSE,"ECWEBB";#N/A,#N/A,FALSE,"MFT96";#N/A,#N/A,FALSE,"CTrecon"}</definedName>
    <definedName name="a_1_1_3_1" hidden="1">{#N/A,#N/A,FALSE,"TMCOMP96";#N/A,#N/A,FALSE,"MAT96";#N/A,#N/A,FALSE,"FANDA96";#N/A,#N/A,FALSE,"INTRAN96";#N/A,#N/A,FALSE,"NAA9697";#N/A,#N/A,FALSE,"ECWEBB";#N/A,#N/A,FALSE,"MFT96";#N/A,#N/A,FALSE,"CTrecon"}</definedName>
    <definedName name="a_1_1_3_2" hidden="1">{#N/A,#N/A,FALSE,"TMCOMP96";#N/A,#N/A,FALSE,"MAT96";#N/A,#N/A,FALSE,"FANDA96";#N/A,#N/A,FALSE,"INTRAN96";#N/A,#N/A,FALSE,"NAA9697";#N/A,#N/A,FALSE,"ECWEBB";#N/A,#N/A,FALSE,"MFT96";#N/A,#N/A,FALSE,"CTrecon"}</definedName>
    <definedName name="a_1_1_3_3" hidden="1">{#N/A,#N/A,FALSE,"TMCOMP96";#N/A,#N/A,FALSE,"MAT96";#N/A,#N/A,FALSE,"FANDA96";#N/A,#N/A,FALSE,"INTRAN96";#N/A,#N/A,FALSE,"NAA9697";#N/A,#N/A,FALSE,"ECWEBB";#N/A,#N/A,FALSE,"MFT96";#N/A,#N/A,FALSE,"CTrecon"}</definedName>
    <definedName name="a_1_1_3_4" hidden="1">{#N/A,#N/A,FALSE,"TMCOMP96";#N/A,#N/A,FALSE,"MAT96";#N/A,#N/A,FALSE,"FANDA96";#N/A,#N/A,FALSE,"INTRAN96";#N/A,#N/A,FALSE,"NAA9697";#N/A,#N/A,FALSE,"ECWEBB";#N/A,#N/A,FALSE,"MFT96";#N/A,#N/A,FALSE,"CTrecon"}</definedName>
    <definedName name="a_1_1_3_5" hidden="1">{#N/A,#N/A,FALSE,"TMCOMP96";#N/A,#N/A,FALSE,"MAT96";#N/A,#N/A,FALSE,"FANDA96";#N/A,#N/A,FALSE,"INTRAN96";#N/A,#N/A,FALSE,"NAA9697";#N/A,#N/A,FALSE,"ECWEBB";#N/A,#N/A,FALSE,"MFT96";#N/A,#N/A,FALSE,"CTrecon"}</definedName>
    <definedName name="a_1_1_4" hidden="1">{#N/A,#N/A,FALSE,"TMCOMP96";#N/A,#N/A,FALSE,"MAT96";#N/A,#N/A,FALSE,"FANDA96";#N/A,#N/A,FALSE,"INTRAN96";#N/A,#N/A,FALSE,"NAA9697";#N/A,#N/A,FALSE,"ECWEBB";#N/A,#N/A,FALSE,"MFT96";#N/A,#N/A,FALSE,"CTrecon"}</definedName>
    <definedName name="a_1_1_4_1" hidden="1">{#N/A,#N/A,FALSE,"TMCOMP96";#N/A,#N/A,FALSE,"MAT96";#N/A,#N/A,FALSE,"FANDA96";#N/A,#N/A,FALSE,"INTRAN96";#N/A,#N/A,FALSE,"NAA9697";#N/A,#N/A,FALSE,"ECWEBB";#N/A,#N/A,FALSE,"MFT96";#N/A,#N/A,FALSE,"CTrecon"}</definedName>
    <definedName name="a_1_1_4_2" hidden="1">{#N/A,#N/A,FALSE,"TMCOMP96";#N/A,#N/A,FALSE,"MAT96";#N/A,#N/A,FALSE,"FANDA96";#N/A,#N/A,FALSE,"INTRAN96";#N/A,#N/A,FALSE,"NAA9697";#N/A,#N/A,FALSE,"ECWEBB";#N/A,#N/A,FALSE,"MFT96";#N/A,#N/A,FALSE,"CTrecon"}</definedName>
    <definedName name="a_1_1_4_3" hidden="1">{#N/A,#N/A,FALSE,"TMCOMP96";#N/A,#N/A,FALSE,"MAT96";#N/A,#N/A,FALSE,"FANDA96";#N/A,#N/A,FALSE,"INTRAN96";#N/A,#N/A,FALSE,"NAA9697";#N/A,#N/A,FALSE,"ECWEBB";#N/A,#N/A,FALSE,"MFT96";#N/A,#N/A,FALSE,"CTrecon"}</definedName>
    <definedName name="a_1_1_4_4" hidden="1">{#N/A,#N/A,FALSE,"TMCOMP96";#N/A,#N/A,FALSE,"MAT96";#N/A,#N/A,FALSE,"FANDA96";#N/A,#N/A,FALSE,"INTRAN96";#N/A,#N/A,FALSE,"NAA9697";#N/A,#N/A,FALSE,"ECWEBB";#N/A,#N/A,FALSE,"MFT96";#N/A,#N/A,FALSE,"CTrecon"}</definedName>
    <definedName name="a_1_1_4_5" hidden="1">{#N/A,#N/A,FALSE,"TMCOMP96";#N/A,#N/A,FALSE,"MAT96";#N/A,#N/A,FALSE,"FANDA96";#N/A,#N/A,FALSE,"INTRAN96";#N/A,#N/A,FALSE,"NAA9697";#N/A,#N/A,FALSE,"ECWEBB";#N/A,#N/A,FALSE,"MFT96";#N/A,#N/A,FALSE,"CTrecon"}</definedName>
    <definedName name="a_1_1_5" hidden="1">{#N/A,#N/A,FALSE,"TMCOMP96";#N/A,#N/A,FALSE,"MAT96";#N/A,#N/A,FALSE,"FANDA96";#N/A,#N/A,FALSE,"INTRAN96";#N/A,#N/A,FALSE,"NAA9697";#N/A,#N/A,FALSE,"ECWEBB";#N/A,#N/A,FALSE,"MFT96";#N/A,#N/A,FALSE,"CTrecon"}</definedName>
    <definedName name="a_1_1_5_1" hidden="1">{#N/A,#N/A,FALSE,"TMCOMP96";#N/A,#N/A,FALSE,"MAT96";#N/A,#N/A,FALSE,"FANDA96";#N/A,#N/A,FALSE,"INTRAN96";#N/A,#N/A,FALSE,"NAA9697";#N/A,#N/A,FALSE,"ECWEBB";#N/A,#N/A,FALSE,"MFT96";#N/A,#N/A,FALSE,"CTrecon"}</definedName>
    <definedName name="a_1_1_5_2" hidden="1">{#N/A,#N/A,FALSE,"TMCOMP96";#N/A,#N/A,FALSE,"MAT96";#N/A,#N/A,FALSE,"FANDA96";#N/A,#N/A,FALSE,"INTRAN96";#N/A,#N/A,FALSE,"NAA9697";#N/A,#N/A,FALSE,"ECWEBB";#N/A,#N/A,FALSE,"MFT96";#N/A,#N/A,FALSE,"CTrecon"}</definedName>
    <definedName name="a_1_1_5_3" hidden="1">{#N/A,#N/A,FALSE,"TMCOMP96";#N/A,#N/A,FALSE,"MAT96";#N/A,#N/A,FALSE,"FANDA96";#N/A,#N/A,FALSE,"INTRAN96";#N/A,#N/A,FALSE,"NAA9697";#N/A,#N/A,FALSE,"ECWEBB";#N/A,#N/A,FALSE,"MFT96";#N/A,#N/A,FALSE,"CTrecon"}</definedName>
    <definedName name="a_1_1_5_4" hidden="1">{#N/A,#N/A,FALSE,"TMCOMP96";#N/A,#N/A,FALSE,"MAT96";#N/A,#N/A,FALSE,"FANDA96";#N/A,#N/A,FALSE,"INTRAN96";#N/A,#N/A,FALSE,"NAA9697";#N/A,#N/A,FALSE,"ECWEBB";#N/A,#N/A,FALSE,"MFT96";#N/A,#N/A,FALSE,"CTrecon"}</definedName>
    <definedName name="a_1_1_5_5" hidden="1">{#N/A,#N/A,FALSE,"TMCOMP96";#N/A,#N/A,FALSE,"MAT96";#N/A,#N/A,FALSE,"FANDA96";#N/A,#N/A,FALSE,"INTRAN96";#N/A,#N/A,FALSE,"NAA9697";#N/A,#N/A,FALSE,"ECWEBB";#N/A,#N/A,FALSE,"MFT96";#N/A,#N/A,FALSE,"CTrecon"}</definedName>
    <definedName name="a_1_2" hidden="1">{#N/A,#N/A,FALSE,"TMCOMP96";#N/A,#N/A,FALSE,"MAT96";#N/A,#N/A,FALSE,"FANDA96";#N/A,#N/A,FALSE,"INTRAN96";#N/A,#N/A,FALSE,"NAA9697";#N/A,#N/A,FALSE,"ECWEBB";#N/A,#N/A,FALSE,"MFT96";#N/A,#N/A,FALSE,"CTrecon"}</definedName>
    <definedName name="a_1_2_1" hidden="1">{#N/A,#N/A,FALSE,"TMCOMP96";#N/A,#N/A,FALSE,"MAT96";#N/A,#N/A,FALSE,"FANDA96";#N/A,#N/A,FALSE,"INTRAN96";#N/A,#N/A,FALSE,"NAA9697";#N/A,#N/A,FALSE,"ECWEBB";#N/A,#N/A,FALSE,"MFT96";#N/A,#N/A,FALSE,"CTrecon"}</definedName>
    <definedName name="a_1_2_1_1" hidden="1">{#N/A,#N/A,FALSE,"TMCOMP96";#N/A,#N/A,FALSE,"MAT96";#N/A,#N/A,FALSE,"FANDA96";#N/A,#N/A,FALSE,"INTRAN96";#N/A,#N/A,FALSE,"NAA9697";#N/A,#N/A,FALSE,"ECWEBB";#N/A,#N/A,FALSE,"MFT96";#N/A,#N/A,FALSE,"CTrecon"}</definedName>
    <definedName name="a_1_2_1_1_1" hidden="1">{#N/A,#N/A,FALSE,"TMCOMP96";#N/A,#N/A,FALSE,"MAT96";#N/A,#N/A,FALSE,"FANDA96";#N/A,#N/A,FALSE,"INTRAN96";#N/A,#N/A,FALSE,"NAA9697";#N/A,#N/A,FALSE,"ECWEBB";#N/A,#N/A,FALSE,"MFT96";#N/A,#N/A,FALSE,"CTrecon"}</definedName>
    <definedName name="a_1_2_1_1_1_1" hidden="1">{#N/A,#N/A,FALSE,"TMCOMP96";#N/A,#N/A,FALSE,"MAT96";#N/A,#N/A,FALSE,"FANDA96";#N/A,#N/A,FALSE,"INTRAN96";#N/A,#N/A,FALSE,"NAA9697";#N/A,#N/A,FALSE,"ECWEBB";#N/A,#N/A,FALSE,"MFT96";#N/A,#N/A,FALSE,"CTrecon"}</definedName>
    <definedName name="a_1_2_1_1_1_2" hidden="1">{#N/A,#N/A,FALSE,"TMCOMP96";#N/A,#N/A,FALSE,"MAT96";#N/A,#N/A,FALSE,"FANDA96";#N/A,#N/A,FALSE,"INTRAN96";#N/A,#N/A,FALSE,"NAA9697";#N/A,#N/A,FALSE,"ECWEBB";#N/A,#N/A,FALSE,"MFT96";#N/A,#N/A,FALSE,"CTrecon"}</definedName>
    <definedName name="a_1_2_1_1_1_3" hidden="1">{#N/A,#N/A,FALSE,"TMCOMP96";#N/A,#N/A,FALSE,"MAT96";#N/A,#N/A,FALSE,"FANDA96";#N/A,#N/A,FALSE,"INTRAN96";#N/A,#N/A,FALSE,"NAA9697";#N/A,#N/A,FALSE,"ECWEBB";#N/A,#N/A,FALSE,"MFT96";#N/A,#N/A,FALSE,"CTrecon"}</definedName>
    <definedName name="a_1_2_1_1_1_4" hidden="1">{#N/A,#N/A,FALSE,"TMCOMP96";#N/A,#N/A,FALSE,"MAT96";#N/A,#N/A,FALSE,"FANDA96";#N/A,#N/A,FALSE,"INTRAN96";#N/A,#N/A,FALSE,"NAA9697";#N/A,#N/A,FALSE,"ECWEBB";#N/A,#N/A,FALSE,"MFT96";#N/A,#N/A,FALSE,"CTrecon"}</definedName>
    <definedName name="a_1_2_1_1_1_5" hidden="1">{#N/A,#N/A,FALSE,"TMCOMP96";#N/A,#N/A,FALSE,"MAT96";#N/A,#N/A,FALSE,"FANDA96";#N/A,#N/A,FALSE,"INTRAN96";#N/A,#N/A,FALSE,"NAA9697";#N/A,#N/A,FALSE,"ECWEBB";#N/A,#N/A,FALSE,"MFT96";#N/A,#N/A,FALSE,"CTrecon"}</definedName>
    <definedName name="a_1_2_1_1_2" hidden="1">{#N/A,#N/A,FALSE,"TMCOMP96";#N/A,#N/A,FALSE,"MAT96";#N/A,#N/A,FALSE,"FANDA96";#N/A,#N/A,FALSE,"INTRAN96";#N/A,#N/A,FALSE,"NAA9697";#N/A,#N/A,FALSE,"ECWEBB";#N/A,#N/A,FALSE,"MFT96";#N/A,#N/A,FALSE,"CTrecon"}</definedName>
    <definedName name="a_1_2_1_1_2_1" hidden="1">{#N/A,#N/A,FALSE,"TMCOMP96";#N/A,#N/A,FALSE,"MAT96";#N/A,#N/A,FALSE,"FANDA96";#N/A,#N/A,FALSE,"INTRAN96";#N/A,#N/A,FALSE,"NAA9697";#N/A,#N/A,FALSE,"ECWEBB";#N/A,#N/A,FALSE,"MFT96";#N/A,#N/A,FALSE,"CTrecon"}</definedName>
    <definedName name="a_1_2_1_1_2_2" hidden="1">{#N/A,#N/A,FALSE,"TMCOMP96";#N/A,#N/A,FALSE,"MAT96";#N/A,#N/A,FALSE,"FANDA96";#N/A,#N/A,FALSE,"INTRAN96";#N/A,#N/A,FALSE,"NAA9697";#N/A,#N/A,FALSE,"ECWEBB";#N/A,#N/A,FALSE,"MFT96";#N/A,#N/A,FALSE,"CTrecon"}</definedName>
    <definedName name="a_1_2_1_1_2_3" hidden="1">{#N/A,#N/A,FALSE,"TMCOMP96";#N/A,#N/A,FALSE,"MAT96";#N/A,#N/A,FALSE,"FANDA96";#N/A,#N/A,FALSE,"INTRAN96";#N/A,#N/A,FALSE,"NAA9697";#N/A,#N/A,FALSE,"ECWEBB";#N/A,#N/A,FALSE,"MFT96";#N/A,#N/A,FALSE,"CTrecon"}</definedName>
    <definedName name="a_1_2_1_1_2_4" hidden="1">{#N/A,#N/A,FALSE,"TMCOMP96";#N/A,#N/A,FALSE,"MAT96";#N/A,#N/A,FALSE,"FANDA96";#N/A,#N/A,FALSE,"INTRAN96";#N/A,#N/A,FALSE,"NAA9697";#N/A,#N/A,FALSE,"ECWEBB";#N/A,#N/A,FALSE,"MFT96";#N/A,#N/A,FALSE,"CTrecon"}</definedName>
    <definedName name="a_1_2_1_1_2_5" hidden="1">{#N/A,#N/A,FALSE,"TMCOMP96";#N/A,#N/A,FALSE,"MAT96";#N/A,#N/A,FALSE,"FANDA96";#N/A,#N/A,FALSE,"INTRAN96";#N/A,#N/A,FALSE,"NAA9697";#N/A,#N/A,FALSE,"ECWEBB";#N/A,#N/A,FALSE,"MFT96";#N/A,#N/A,FALSE,"CTrecon"}</definedName>
    <definedName name="a_1_2_1_1_3" hidden="1">{#N/A,#N/A,FALSE,"TMCOMP96";#N/A,#N/A,FALSE,"MAT96";#N/A,#N/A,FALSE,"FANDA96";#N/A,#N/A,FALSE,"INTRAN96";#N/A,#N/A,FALSE,"NAA9697";#N/A,#N/A,FALSE,"ECWEBB";#N/A,#N/A,FALSE,"MFT96";#N/A,#N/A,FALSE,"CTrecon"}</definedName>
    <definedName name="a_1_2_1_1_4" hidden="1">{#N/A,#N/A,FALSE,"TMCOMP96";#N/A,#N/A,FALSE,"MAT96";#N/A,#N/A,FALSE,"FANDA96";#N/A,#N/A,FALSE,"INTRAN96";#N/A,#N/A,FALSE,"NAA9697";#N/A,#N/A,FALSE,"ECWEBB";#N/A,#N/A,FALSE,"MFT96";#N/A,#N/A,FALSE,"CTrecon"}</definedName>
    <definedName name="a_1_2_1_1_5" hidden="1">{#N/A,#N/A,FALSE,"TMCOMP96";#N/A,#N/A,FALSE,"MAT96";#N/A,#N/A,FALSE,"FANDA96";#N/A,#N/A,FALSE,"INTRAN96";#N/A,#N/A,FALSE,"NAA9697";#N/A,#N/A,FALSE,"ECWEBB";#N/A,#N/A,FALSE,"MFT96";#N/A,#N/A,FALSE,"CTrecon"}</definedName>
    <definedName name="a_1_2_1_2" hidden="1">{#N/A,#N/A,FALSE,"TMCOMP96";#N/A,#N/A,FALSE,"MAT96";#N/A,#N/A,FALSE,"FANDA96";#N/A,#N/A,FALSE,"INTRAN96";#N/A,#N/A,FALSE,"NAA9697";#N/A,#N/A,FALSE,"ECWEBB";#N/A,#N/A,FALSE,"MFT96";#N/A,#N/A,FALSE,"CTrecon"}</definedName>
    <definedName name="a_1_2_1_2_1" hidden="1">{#N/A,#N/A,FALSE,"TMCOMP96";#N/A,#N/A,FALSE,"MAT96";#N/A,#N/A,FALSE,"FANDA96";#N/A,#N/A,FALSE,"INTRAN96";#N/A,#N/A,FALSE,"NAA9697";#N/A,#N/A,FALSE,"ECWEBB";#N/A,#N/A,FALSE,"MFT96";#N/A,#N/A,FALSE,"CTrecon"}</definedName>
    <definedName name="a_1_2_1_2_2" hidden="1">{#N/A,#N/A,FALSE,"TMCOMP96";#N/A,#N/A,FALSE,"MAT96";#N/A,#N/A,FALSE,"FANDA96";#N/A,#N/A,FALSE,"INTRAN96";#N/A,#N/A,FALSE,"NAA9697";#N/A,#N/A,FALSE,"ECWEBB";#N/A,#N/A,FALSE,"MFT96";#N/A,#N/A,FALSE,"CTrecon"}</definedName>
    <definedName name="a_1_2_1_2_3" hidden="1">{#N/A,#N/A,FALSE,"TMCOMP96";#N/A,#N/A,FALSE,"MAT96";#N/A,#N/A,FALSE,"FANDA96";#N/A,#N/A,FALSE,"INTRAN96";#N/A,#N/A,FALSE,"NAA9697";#N/A,#N/A,FALSE,"ECWEBB";#N/A,#N/A,FALSE,"MFT96";#N/A,#N/A,FALSE,"CTrecon"}</definedName>
    <definedName name="a_1_2_1_2_4" hidden="1">{#N/A,#N/A,FALSE,"TMCOMP96";#N/A,#N/A,FALSE,"MAT96";#N/A,#N/A,FALSE,"FANDA96";#N/A,#N/A,FALSE,"INTRAN96";#N/A,#N/A,FALSE,"NAA9697";#N/A,#N/A,FALSE,"ECWEBB";#N/A,#N/A,FALSE,"MFT96";#N/A,#N/A,FALSE,"CTrecon"}</definedName>
    <definedName name="a_1_2_1_2_5" hidden="1">{#N/A,#N/A,FALSE,"TMCOMP96";#N/A,#N/A,FALSE,"MAT96";#N/A,#N/A,FALSE,"FANDA96";#N/A,#N/A,FALSE,"INTRAN96";#N/A,#N/A,FALSE,"NAA9697";#N/A,#N/A,FALSE,"ECWEBB";#N/A,#N/A,FALSE,"MFT96";#N/A,#N/A,FALSE,"CTrecon"}</definedName>
    <definedName name="a_1_2_1_3" hidden="1">{#N/A,#N/A,FALSE,"TMCOMP96";#N/A,#N/A,FALSE,"MAT96";#N/A,#N/A,FALSE,"FANDA96";#N/A,#N/A,FALSE,"INTRAN96";#N/A,#N/A,FALSE,"NAA9697";#N/A,#N/A,FALSE,"ECWEBB";#N/A,#N/A,FALSE,"MFT96";#N/A,#N/A,FALSE,"CTrecon"}</definedName>
    <definedName name="a_1_2_1_3_1" hidden="1">{#N/A,#N/A,FALSE,"TMCOMP96";#N/A,#N/A,FALSE,"MAT96";#N/A,#N/A,FALSE,"FANDA96";#N/A,#N/A,FALSE,"INTRAN96";#N/A,#N/A,FALSE,"NAA9697";#N/A,#N/A,FALSE,"ECWEBB";#N/A,#N/A,FALSE,"MFT96";#N/A,#N/A,FALSE,"CTrecon"}</definedName>
    <definedName name="a_1_2_1_3_2" hidden="1">{#N/A,#N/A,FALSE,"TMCOMP96";#N/A,#N/A,FALSE,"MAT96";#N/A,#N/A,FALSE,"FANDA96";#N/A,#N/A,FALSE,"INTRAN96";#N/A,#N/A,FALSE,"NAA9697";#N/A,#N/A,FALSE,"ECWEBB";#N/A,#N/A,FALSE,"MFT96";#N/A,#N/A,FALSE,"CTrecon"}</definedName>
    <definedName name="a_1_2_1_3_3" hidden="1">{#N/A,#N/A,FALSE,"TMCOMP96";#N/A,#N/A,FALSE,"MAT96";#N/A,#N/A,FALSE,"FANDA96";#N/A,#N/A,FALSE,"INTRAN96";#N/A,#N/A,FALSE,"NAA9697";#N/A,#N/A,FALSE,"ECWEBB";#N/A,#N/A,FALSE,"MFT96";#N/A,#N/A,FALSE,"CTrecon"}</definedName>
    <definedName name="a_1_2_1_3_4" hidden="1">{#N/A,#N/A,FALSE,"TMCOMP96";#N/A,#N/A,FALSE,"MAT96";#N/A,#N/A,FALSE,"FANDA96";#N/A,#N/A,FALSE,"INTRAN96";#N/A,#N/A,FALSE,"NAA9697";#N/A,#N/A,FALSE,"ECWEBB";#N/A,#N/A,FALSE,"MFT96";#N/A,#N/A,FALSE,"CTrecon"}</definedName>
    <definedName name="a_1_2_1_3_5" hidden="1">{#N/A,#N/A,FALSE,"TMCOMP96";#N/A,#N/A,FALSE,"MAT96";#N/A,#N/A,FALSE,"FANDA96";#N/A,#N/A,FALSE,"INTRAN96";#N/A,#N/A,FALSE,"NAA9697";#N/A,#N/A,FALSE,"ECWEBB";#N/A,#N/A,FALSE,"MFT96";#N/A,#N/A,FALSE,"CTrecon"}</definedName>
    <definedName name="a_1_2_1_4" hidden="1">{#N/A,#N/A,FALSE,"TMCOMP96";#N/A,#N/A,FALSE,"MAT96";#N/A,#N/A,FALSE,"FANDA96";#N/A,#N/A,FALSE,"INTRAN96";#N/A,#N/A,FALSE,"NAA9697";#N/A,#N/A,FALSE,"ECWEBB";#N/A,#N/A,FALSE,"MFT96";#N/A,#N/A,FALSE,"CTrecon"}</definedName>
    <definedName name="a_1_2_1_4_1" hidden="1">{#N/A,#N/A,FALSE,"TMCOMP96";#N/A,#N/A,FALSE,"MAT96";#N/A,#N/A,FALSE,"FANDA96";#N/A,#N/A,FALSE,"INTRAN96";#N/A,#N/A,FALSE,"NAA9697";#N/A,#N/A,FALSE,"ECWEBB";#N/A,#N/A,FALSE,"MFT96";#N/A,#N/A,FALSE,"CTrecon"}</definedName>
    <definedName name="a_1_2_1_4_2" hidden="1">{#N/A,#N/A,FALSE,"TMCOMP96";#N/A,#N/A,FALSE,"MAT96";#N/A,#N/A,FALSE,"FANDA96";#N/A,#N/A,FALSE,"INTRAN96";#N/A,#N/A,FALSE,"NAA9697";#N/A,#N/A,FALSE,"ECWEBB";#N/A,#N/A,FALSE,"MFT96";#N/A,#N/A,FALSE,"CTrecon"}</definedName>
    <definedName name="a_1_2_1_4_3" hidden="1">{#N/A,#N/A,FALSE,"TMCOMP96";#N/A,#N/A,FALSE,"MAT96";#N/A,#N/A,FALSE,"FANDA96";#N/A,#N/A,FALSE,"INTRAN96";#N/A,#N/A,FALSE,"NAA9697";#N/A,#N/A,FALSE,"ECWEBB";#N/A,#N/A,FALSE,"MFT96";#N/A,#N/A,FALSE,"CTrecon"}</definedName>
    <definedName name="a_1_2_1_4_4" hidden="1">{#N/A,#N/A,FALSE,"TMCOMP96";#N/A,#N/A,FALSE,"MAT96";#N/A,#N/A,FALSE,"FANDA96";#N/A,#N/A,FALSE,"INTRAN96";#N/A,#N/A,FALSE,"NAA9697";#N/A,#N/A,FALSE,"ECWEBB";#N/A,#N/A,FALSE,"MFT96";#N/A,#N/A,FALSE,"CTrecon"}</definedName>
    <definedName name="a_1_2_1_4_5" hidden="1">{#N/A,#N/A,FALSE,"TMCOMP96";#N/A,#N/A,FALSE,"MAT96";#N/A,#N/A,FALSE,"FANDA96";#N/A,#N/A,FALSE,"INTRAN96";#N/A,#N/A,FALSE,"NAA9697";#N/A,#N/A,FALSE,"ECWEBB";#N/A,#N/A,FALSE,"MFT96";#N/A,#N/A,FALSE,"CTrecon"}</definedName>
    <definedName name="a_1_2_1_5" hidden="1">{#N/A,#N/A,FALSE,"TMCOMP96";#N/A,#N/A,FALSE,"MAT96";#N/A,#N/A,FALSE,"FANDA96";#N/A,#N/A,FALSE,"INTRAN96";#N/A,#N/A,FALSE,"NAA9697";#N/A,#N/A,FALSE,"ECWEBB";#N/A,#N/A,FALSE,"MFT96";#N/A,#N/A,FALSE,"CTrecon"}</definedName>
    <definedName name="a_1_2_1_5_1" hidden="1">{#N/A,#N/A,FALSE,"TMCOMP96";#N/A,#N/A,FALSE,"MAT96";#N/A,#N/A,FALSE,"FANDA96";#N/A,#N/A,FALSE,"INTRAN96";#N/A,#N/A,FALSE,"NAA9697";#N/A,#N/A,FALSE,"ECWEBB";#N/A,#N/A,FALSE,"MFT96";#N/A,#N/A,FALSE,"CTrecon"}</definedName>
    <definedName name="a_1_2_1_5_2" hidden="1">{#N/A,#N/A,FALSE,"TMCOMP96";#N/A,#N/A,FALSE,"MAT96";#N/A,#N/A,FALSE,"FANDA96";#N/A,#N/A,FALSE,"INTRAN96";#N/A,#N/A,FALSE,"NAA9697";#N/A,#N/A,FALSE,"ECWEBB";#N/A,#N/A,FALSE,"MFT96";#N/A,#N/A,FALSE,"CTrecon"}</definedName>
    <definedName name="a_1_2_1_5_3" hidden="1">{#N/A,#N/A,FALSE,"TMCOMP96";#N/A,#N/A,FALSE,"MAT96";#N/A,#N/A,FALSE,"FANDA96";#N/A,#N/A,FALSE,"INTRAN96";#N/A,#N/A,FALSE,"NAA9697";#N/A,#N/A,FALSE,"ECWEBB";#N/A,#N/A,FALSE,"MFT96";#N/A,#N/A,FALSE,"CTrecon"}</definedName>
    <definedName name="a_1_2_1_5_4" hidden="1">{#N/A,#N/A,FALSE,"TMCOMP96";#N/A,#N/A,FALSE,"MAT96";#N/A,#N/A,FALSE,"FANDA96";#N/A,#N/A,FALSE,"INTRAN96";#N/A,#N/A,FALSE,"NAA9697";#N/A,#N/A,FALSE,"ECWEBB";#N/A,#N/A,FALSE,"MFT96";#N/A,#N/A,FALSE,"CTrecon"}</definedName>
    <definedName name="a_1_2_1_5_5" hidden="1">{#N/A,#N/A,FALSE,"TMCOMP96";#N/A,#N/A,FALSE,"MAT96";#N/A,#N/A,FALSE,"FANDA96";#N/A,#N/A,FALSE,"INTRAN96";#N/A,#N/A,FALSE,"NAA9697";#N/A,#N/A,FALSE,"ECWEBB";#N/A,#N/A,FALSE,"MFT96";#N/A,#N/A,FALSE,"CTrecon"}</definedName>
    <definedName name="a_1_2_2" hidden="1">{#N/A,#N/A,FALSE,"TMCOMP96";#N/A,#N/A,FALSE,"MAT96";#N/A,#N/A,FALSE,"FANDA96";#N/A,#N/A,FALSE,"INTRAN96";#N/A,#N/A,FALSE,"NAA9697";#N/A,#N/A,FALSE,"ECWEBB";#N/A,#N/A,FALSE,"MFT96";#N/A,#N/A,FALSE,"CTrecon"}</definedName>
    <definedName name="a_1_2_2_1" hidden="1">{#N/A,#N/A,FALSE,"TMCOMP96";#N/A,#N/A,FALSE,"MAT96";#N/A,#N/A,FALSE,"FANDA96";#N/A,#N/A,FALSE,"INTRAN96";#N/A,#N/A,FALSE,"NAA9697";#N/A,#N/A,FALSE,"ECWEBB";#N/A,#N/A,FALSE,"MFT96";#N/A,#N/A,FALSE,"CTrecon"}</definedName>
    <definedName name="a_1_2_2_2" hidden="1">{#N/A,#N/A,FALSE,"TMCOMP96";#N/A,#N/A,FALSE,"MAT96";#N/A,#N/A,FALSE,"FANDA96";#N/A,#N/A,FALSE,"INTRAN96";#N/A,#N/A,FALSE,"NAA9697";#N/A,#N/A,FALSE,"ECWEBB";#N/A,#N/A,FALSE,"MFT96";#N/A,#N/A,FALSE,"CTrecon"}</definedName>
    <definedName name="a_1_2_2_3" hidden="1">{#N/A,#N/A,FALSE,"TMCOMP96";#N/A,#N/A,FALSE,"MAT96";#N/A,#N/A,FALSE,"FANDA96";#N/A,#N/A,FALSE,"INTRAN96";#N/A,#N/A,FALSE,"NAA9697";#N/A,#N/A,FALSE,"ECWEBB";#N/A,#N/A,FALSE,"MFT96";#N/A,#N/A,FALSE,"CTrecon"}</definedName>
    <definedName name="a_1_2_2_4" hidden="1">{#N/A,#N/A,FALSE,"TMCOMP96";#N/A,#N/A,FALSE,"MAT96";#N/A,#N/A,FALSE,"FANDA96";#N/A,#N/A,FALSE,"INTRAN96";#N/A,#N/A,FALSE,"NAA9697";#N/A,#N/A,FALSE,"ECWEBB";#N/A,#N/A,FALSE,"MFT96";#N/A,#N/A,FALSE,"CTrecon"}</definedName>
    <definedName name="a_1_2_2_5" hidden="1">{#N/A,#N/A,FALSE,"TMCOMP96";#N/A,#N/A,FALSE,"MAT96";#N/A,#N/A,FALSE,"FANDA96";#N/A,#N/A,FALSE,"INTRAN96";#N/A,#N/A,FALSE,"NAA9697";#N/A,#N/A,FALSE,"ECWEBB";#N/A,#N/A,FALSE,"MFT96";#N/A,#N/A,FALSE,"CTrecon"}</definedName>
    <definedName name="a_1_2_3" hidden="1">{#N/A,#N/A,FALSE,"TMCOMP96";#N/A,#N/A,FALSE,"MAT96";#N/A,#N/A,FALSE,"FANDA96";#N/A,#N/A,FALSE,"INTRAN96";#N/A,#N/A,FALSE,"NAA9697";#N/A,#N/A,FALSE,"ECWEBB";#N/A,#N/A,FALSE,"MFT96";#N/A,#N/A,FALSE,"CTrecon"}</definedName>
    <definedName name="a_1_2_3_1" hidden="1">{#N/A,#N/A,FALSE,"TMCOMP96";#N/A,#N/A,FALSE,"MAT96";#N/A,#N/A,FALSE,"FANDA96";#N/A,#N/A,FALSE,"INTRAN96";#N/A,#N/A,FALSE,"NAA9697";#N/A,#N/A,FALSE,"ECWEBB";#N/A,#N/A,FALSE,"MFT96";#N/A,#N/A,FALSE,"CTrecon"}</definedName>
    <definedName name="a_1_2_3_2" hidden="1">{#N/A,#N/A,FALSE,"TMCOMP96";#N/A,#N/A,FALSE,"MAT96";#N/A,#N/A,FALSE,"FANDA96";#N/A,#N/A,FALSE,"INTRAN96";#N/A,#N/A,FALSE,"NAA9697";#N/A,#N/A,FALSE,"ECWEBB";#N/A,#N/A,FALSE,"MFT96";#N/A,#N/A,FALSE,"CTrecon"}</definedName>
    <definedName name="a_1_2_3_3" hidden="1">{#N/A,#N/A,FALSE,"TMCOMP96";#N/A,#N/A,FALSE,"MAT96";#N/A,#N/A,FALSE,"FANDA96";#N/A,#N/A,FALSE,"INTRAN96";#N/A,#N/A,FALSE,"NAA9697";#N/A,#N/A,FALSE,"ECWEBB";#N/A,#N/A,FALSE,"MFT96";#N/A,#N/A,FALSE,"CTrecon"}</definedName>
    <definedName name="a_1_2_3_4" hidden="1">{#N/A,#N/A,FALSE,"TMCOMP96";#N/A,#N/A,FALSE,"MAT96";#N/A,#N/A,FALSE,"FANDA96";#N/A,#N/A,FALSE,"INTRAN96";#N/A,#N/A,FALSE,"NAA9697";#N/A,#N/A,FALSE,"ECWEBB";#N/A,#N/A,FALSE,"MFT96";#N/A,#N/A,FALSE,"CTrecon"}</definedName>
    <definedName name="a_1_2_3_5" hidden="1">{#N/A,#N/A,FALSE,"TMCOMP96";#N/A,#N/A,FALSE,"MAT96";#N/A,#N/A,FALSE,"FANDA96";#N/A,#N/A,FALSE,"INTRAN96";#N/A,#N/A,FALSE,"NAA9697";#N/A,#N/A,FALSE,"ECWEBB";#N/A,#N/A,FALSE,"MFT96";#N/A,#N/A,FALSE,"CTrecon"}</definedName>
    <definedName name="a_1_2_4" hidden="1">{#N/A,#N/A,FALSE,"TMCOMP96";#N/A,#N/A,FALSE,"MAT96";#N/A,#N/A,FALSE,"FANDA96";#N/A,#N/A,FALSE,"INTRAN96";#N/A,#N/A,FALSE,"NAA9697";#N/A,#N/A,FALSE,"ECWEBB";#N/A,#N/A,FALSE,"MFT96";#N/A,#N/A,FALSE,"CTrecon"}</definedName>
    <definedName name="a_1_2_4_1" hidden="1">{#N/A,#N/A,FALSE,"TMCOMP96";#N/A,#N/A,FALSE,"MAT96";#N/A,#N/A,FALSE,"FANDA96";#N/A,#N/A,FALSE,"INTRAN96";#N/A,#N/A,FALSE,"NAA9697";#N/A,#N/A,FALSE,"ECWEBB";#N/A,#N/A,FALSE,"MFT96";#N/A,#N/A,FALSE,"CTrecon"}</definedName>
    <definedName name="a_1_2_4_2" hidden="1">{#N/A,#N/A,FALSE,"TMCOMP96";#N/A,#N/A,FALSE,"MAT96";#N/A,#N/A,FALSE,"FANDA96";#N/A,#N/A,FALSE,"INTRAN96";#N/A,#N/A,FALSE,"NAA9697";#N/A,#N/A,FALSE,"ECWEBB";#N/A,#N/A,FALSE,"MFT96";#N/A,#N/A,FALSE,"CTrecon"}</definedName>
    <definedName name="a_1_2_4_3" hidden="1">{#N/A,#N/A,FALSE,"TMCOMP96";#N/A,#N/A,FALSE,"MAT96";#N/A,#N/A,FALSE,"FANDA96";#N/A,#N/A,FALSE,"INTRAN96";#N/A,#N/A,FALSE,"NAA9697";#N/A,#N/A,FALSE,"ECWEBB";#N/A,#N/A,FALSE,"MFT96";#N/A,#N/A,FALSE,"CTrecon"}</definedName>
    <definedName name="a_1_2_4_4" hidden="1">{#N/A,#N/A,FALSE,"TMCOMP96";#N/A,#N/A,FALSE,"MAT96";#N/A,#N/A,FALSE,"FANDA96";#N/A,#N/A,FALSE,"INTRAN96";#N/A,#N/A,FALSE,"NAA9697";#N/A,#N/A,FALSE,"ECWEBB";#N/A,#N/A,FALSE,"MFT96";#N/A,#N/A,FALSE,"CTrecon"}</definedName>
    <definedName name="a_1_2_4_5" hidden="1">{#N/A,#N/A,FALSE,"TMCOMP96";#N/A,#N/A,FALSE,"MAT96";#N/A,#N/A,FALSE,"FANDA96";#N/A,#N/A,FALSE,"INTRAN96";#N/A,#N/A,FALSE,"NAA9697";#N/A,#N/A,FALSE,"ECWEBB";#N/A,#N/A,FALSE,"MFT96";#N/A,#N/A,FALSE,"CTrecon"}</definedName>
    <definedName name="a_1_2_5" hidden="1">{#N/A,#N/A,FALSE,"TMCOMP96";#N/A,#N/A,FALSE,"MAT96";#N/A,#N/A,FALSE,"FANDA96";#N/A,#N/A,FALSE,"INTRAN96";#N/A,#N/A,FALSE,"NAA9697";#N/A,#N/A,FALSE,"ECWEBB";#N/A,#N/A,FALSE,"MFT96";#N/A,#N/A,FALSE,"CTrecon"}</definedName>
    <definedName name="a_1_2_5_1" hidden="1">{#N/A,#N/A,FALSE,"TMCOMP96";#N/A,#N/A,FALSE,"MAT96";#N/A,#N/A,FALSE,"FANDA96";#N/A,#N/A,FALSE,"INTRAN96";#N/A,#N/A,FALSE,"NAA9697";#N/A,#N/A,FALSE,"ECWEBB";#N/A,#N/A,FALSE,"MFT96";#N/A,#N/A,FALSE,"CTrecon"}</definedName>
    <definedName name="a_1_2_5_2" hidden="1">{#N/A,#N/A,FALSE,"TMCOMP96";#N/A,#N/A,FALSE,"MAT96";#N/A,#N/A,FALSE,"FANDA96";#N/A,#N/A,FALSE,"INTRAN96";#N/A,#N/A,FALSE,"NAA9697";#N/A,#N/A,FALSE,"ECWEBB";#N/A,#N/A,FALSE,"MFT96";#N/A,#N/A,FALSE,"CTrecon"}</definedName>
    <definedName name="a_1_2_5_3" hidden="1">{#N/A,#N/A,FALSE,"TMCOMP96";#N/A,#N/A,FALSE,"MAT96";#N/A,#N/A,FALSE,"FANDA96";#N/A,#N/A,FALSE,"INTRAN96";#N/A,#N/A,FALSE,"NAA9697";#N/A,#N/A,FALSE,"ECWEBB";#N/A,#N/A,FALSE,"MFT96";#N/A,#N/A,FALSE,"CTrecon"}</definedName>
    <definedName name="a_1_2_5_4" hidden="1">{#N/A,#N/A,FALSE,"TMCOMP96";#N/A,#N/A,FALSE,"MAT96";#N/A,#N/A,FALSE,"FANDA96";#N/A,#N/A,FALSE,"INTRAN96";#N/A,#N/A,FALSE,"NAA9697";#N/A,#N/A,FALSE,"ECWEBB";#N/A,#N/A,FALSE,"MFT96";#N/A,#N/A,FALSE,"CTrecon"}</definedName>
    <definedName name="a_1_2_5_5" hidden="1">{#N/A,#N/A,FALSE,"TMCOMP96";#N/A,#N/A,FALSE,"MAT96";#N/A,#N/A,FALSE,"FANDA96";#N/A,#N/A,FALSE,"INTRAN96";#N/A,#N/A,FALSE,"NAA9697";#N/A,#N/A,FALSE,"ECWEBB";#N/A,#N/A,FALSE,"MFT96";#N/A,#N/A,FALSE,"CTrecon"}</definedName>
    <definedName name="a_1_3" hidden="1">{#N/A,#N/A,FALSE,"TMCOMP96";#N/A,#N/A,FALSE,"MAT96";#N/A,#N/A,FALSE,"FANDA96";#N/A,#N/A,FALSE,"INTRAN96";#N/A,#N/A,FALSE,"NAA9697";#N/A,#N/A,FALSE,"ECWEBB";#N/A,#N/A,FALSE,"MFT96";#N/A,#N/A,FALSE,"CTrecon"}</definedName>
    <definedName name="a_1_3_1" hidden="1">{#N/A,#N/A,FALSE,"TMCOMP96";#N/A,#N/A,FALSE,"MAT96";#N/A,#N/A,FALSE,"FANDA96";#N/A,#N/A,FALSE,"INTRAN96";#N/A,#N/A,FALSE,"NAA9697";#N/A,#N/A,FALSE,"ECWEBB";#N/A,#N/A,FALSE,"MFT96";#N/A,#N/A,FALSE,"CTrecon"}</definedName>
    <definedName name="a_1_3_1_1" hidden="1">{#N/A,#N/A,FALSE,"TMCOMP96";#N/A,#N/A,FALSE,"MAT96";#N/A,#N/A,FALSE,"FANDA96";#N/A,#N/A,FALSE,"INTRAN96";#N/A,#N/A,FALSE,"NAA9697";#N/A,#N/A,FALSE,"ECWEBB";#N/A,#N/A,FALSE,"MFT96";#N/A,#N/A,FALSE,"CTrecon"}</definedName>
    <definedName name="a_1_3_1_1_1" hidden="1">{#N/A,#N/A,FALSE,"TMCOMP96";#N/A,#N/A,FALSE,"MAT96";#N/A,#N/A,FALSE,"FANDA96";#N/A,#N/A,FALSE,"INTRAN96";#N/A,#N/A,FALSE,"NAA9697";#N/A,#N/A,FALSE,"ECWEBB";#N/A,#N/A,FALSE,"MFT96";#N/A,#N/A,FALSE,"CTrecon"}</definedName>
    <definedName name="a_1_3_1_1_1_1" hidden="1">{#N/A,#N/A,FALSE,"TMCOMP96";#N/A,#N/A,FALSE,"MAT96";#N/A,#N/A,FALSE,"FANDA96";#N/A,#N/A,FALSE,"INTRAN96";#N/A,#N/A,FALSE,"NAA9697";#N/A,#N/A,FALSE,"ECWEBB";#N/A,#N/A,FALSE,"MFT96";#N/A,#N/A,FALSE,"CTrecon"}</definedName>
    <definedName name="a_1_3_1_1_1_2" hidden="1">{#N/A,#N/A,FALSE,"TMCOMP96";#N/A,#N/A,FALSE,"MAT96";#N/A,#N/A,FALSE,"FANDA96";#N/A,#N/A,FALSE,"INTRAN96";#N/A,#N/A,FALSE,"NAA9697";#N/A,#N/A,FALSE,"ECWEBB";#N/A,#N/A,FALSE,"MFT96";#N/A,#N/A,FALSE,"CTrecon"}</definedName>
    <definedName name="a_1_3_1_1_1_3" hidden="1">{#N/A,#N/A,FALSE,"TMCOMP96";#N/A,#N/A,FALSE,"MAT96";#N/A,#N/A,FALSE,"FANDA96";#N/A,#N/A,FALSE,"INTRAN96";#N/A,#N/A,FALSE,"NAA9697";#N/A,#N/A,FALSE,"ECWEBB";#N/A,#N/A,FALSE,"MFT96";#N/A,#N/A,FALSE,"CTrecon"}</definedName>
    <definedName name="a_1_3_1_1_1_4" hidden="1">{#N/A,#N/A,FALSE,"TMCOMP96";#N/A,#N/A,FALSE,"MAT96";#N/A,#N/A,FALSE,"FANDA96";#N/A,#N/A,FALSE,"INTRAN96";#N/A,#N/A,FALSE,"NAA9697";#N/A,#N/A,FALSE,"ECWEBB";#N/A,#N/A,FALSE,"MFT96";#N/A,#N/A,FALSE,"CTrecon"}</definedName>
    <definedName name="a_1_3_1_1_1_5" hidden="1">{#N/A,#N/A,FALSE,"TMCOMP96";#N/A,#N/A,FALSE,"MAT96";#N/A,#N/A,FALSE,"FANDA96";#N/A,#N/A,FALSE,"INTRAN96";#N/A,#N/A,FALSE,"NAA9697";#N/A,#N/A,FALSE,"ECWEBB";#N/A,#N/A,FALSE,"MFT96";#N/A,#N/A,FALSE,"CTrecon"}</definedName>
    <definedName name="a_1_3_1_1_2" hidden="1">{#N/A,#N/A,FALSE,"TMCOMP96";#N/A,#N/A,FALSE,"MAT96";#N/A,#N/A,FALSE,"FANDA96";#N/A,#N/A,FALSE,"INTRAN96";#N/A,#N/A,FALSE,"NAA9697";#N/A,#N/A,FALSE,"ECWEBB";#N/A,#N/A,FALSE,"MFT96";#N/A,#N/A,FALSE,"CTrecon"}</definedName>
    <definedName name="a_1_3_1_1_2_1" hidden="1">{#N/A,#N/A,FALSE,"TMCOMP96";#N/A,#N/A,FALSE,"MAT96";#N/A,#N/A,FALSE,"FANDA96";#N/A,#N/A,FALSE,"INTRAN96";#N/A,#N/A,FALSE,"NAA9697";#N/A,#N/A,FALSE,"ECWEBB";#N/A,#N/A,FALSE,"MFT96";#N/A,#N/A,FALSE,"CTrecon"}</definedName>
    <definedName name="a_1_3_1_1_2_2" hidden="1">{#N/A,#N/A,FALSE,"TMCOMP96";#N/A,#N/A,FALSE,"MAT96";#N/A,#N/A,FALSE,"FANDA96";#N/A,#N/A,FALSE,"INTRAN96";#N/A,#N/A,FALSE,"NAA9697";#N/A,#N/A,FALSE,"ECWEBB";#N/A,#N/A,FALSE,"MFT96";#N/A,#N/A,FALSE,"CTrecon"}</definedName>
    <definedName name="a_1_3_1_1_2_3" hidden="1">{#N/A,#N/A,FALSE,"TMCOMP96";#N/A,#N/A,FALSE,"MAT96";#N/A,#N/A,FALSE,"FANDA96";#N/A,#N/A,FALSE,"INTRAN96";#N/A,#N/A,FALSE,"NAA9697";#N/A,#N/A,FALSE,"ECWEBB";#N/A,#N/A,FALSE,"MFT96";#N/A,#N/A,FALSE,"CTrecon"}</definedName>
    <definedName name="a_1_3_1_1_2_4" hidden="1">{#N/A,#N/A,FALSE,"TMCOMP96";#N/A,#N/A,FALSE,"MAT96";#N/A,#N/A,FALSE,"FANDA96";#N/A,#N/A,FALSE,"INTRAN96";#N/A,#N/A,FALSE,"NAA9697";#N/A,#N/A,FALSE,"ECWEBB";#N/A,#N/A,FALSE,"MFT96";#N/A,#N/A,FALSE,"CTrecon"}</definedName>
    <definedName name="a_1_3_1_1_2_5" hidden="1">{#N/A,#N/A,FALSE,"TMCOMP96";#N/A,#N/A,FALSE,"MAT96";#N/A,#N/A,FALSE,"FANDA96";#N/A,#N/A,FALSE,"INTRAN96";#N/A,#N/A,FALSE,"NAA9697";#N/A,#N/A,FALSE,"ECWEBB";#N/A,#N/A,FALSE,"MFT96";#N/A,#N/A,FALSE,"CTrecon"}</definedName>
    <definedName name="a_1_3_1_1_3" hidden="1">{#N/A,#N/A,FALSE,"TMCOMP96";#N/A,#N/A,FALSE,"MAT96";#N/A,#N/A,FALSE,"FANDA96";#N/A,#N/A,FALSE,"INTRAN96";#N/A,#N/A,FALSE,"NAA9697";#N/A,#N/A,FALSE,"ECWEBB";#N/A,#N/A,FALSE,"MFT96";#N/A,#N/A,FALSE,"CTrecon"}</definedName>
    <definedName name="a_1_3_1_1_4" hidden="1">{#N/A,#N/A,FALSE,"TMCOMP96";#N/A,#N/A,FALSE,"MAT96";#N/A,#N/A,FALSE,"FANDA96";#N/A,#N/A,FALSE,"INTRAN96";#N/A,#N/A,FALSE,"NAA9697";#N/A,#N/A,FALSE,"ECWEBB";#N/A,#N/A,FALSE,"MFT96";#N/A,#N/A,FALSE,"CTrecon"}</definedName>
    <definedName name="a_1_3_1_1_5" hidden="1">{#N/A,#N/A,FALSE,"TMCOMP96";#N/A,#N/A,FALSE,"MAT96";#N/A,#N/A,FALSE,"FANDA96";#N/A,#N/A,FALSE,"INTRAN96";#N/A,#N/A,FALSE,"NAA9697";#N/A,#N/A,FALSE,"ECWEBB";#N/A,#N/A,FALSE,"MFT96";#N/A,#N/A,FALSE,"CTrecon"}</definedName>
    <definedName name="a_1_3_1_2" hidden="1">{#N/A,#N/A,FALSE,"TMCOMP96";#N/A,#N/A,FALSE,"MAT96";#N/A,#N/A,FALSE,"FANDA96";#N/A,#N/A,FALSE,"INTRAN96";#N/A,#N/A,FALSE,"NAA9697";#N/A,#N/A,FALSE,"ECWEBB";#N/A,#N/A,FALSE,"MFT96";#N/A,#N/A,FALSE,"CTrecon"}</definedName>
    <definedName name="a_1_3_1_2_1" hidden="1">{#N/A,#N/A,FALSE,"TMCOMP96";#N/A,#N/A,FALSE,"MAT96";#N/A,#N/A,FALSE,"FANDA96";#N/A,#N/A,FALSE,"INTRAN96";#N/A,#N/A,FALSE,"NAA9697";#N/A,#N/A,FALSE,"ECWEBB";#N/A,#N/A,FALSE,"MFT96";#N/A,#N/A,FALSE,"CTrecon"}</definedName>
    <definedName name="a_1_3_1_2_2" hidden="1">{#N/A,#N/A,FALSE,"TMCOMP96";#N/A,#N/A,FALSE,"MAT96";#N/A,#N/A,FALSE,"FANDA96";#N/A,#N/A,FALSE,"INTRAN96";#N/A,#N/A,FALSE,"NAA9697";#N/A,#N/A,FALSE,"ECWEBB";#N/A,#N/A,FALSE,"MFT96";#N/A,#N/A,FALSE,"CTrecon"}</definedName>
    <definedName name="a_1_3_1_2_3" hidden="1">{#N/A,#N/A,FALSE,"TMCOMP96";#N/A,#N/A,FALSE,"MAT96";#N/A,#N/A,FALSE,"FANDA96";#N/A,#N/A,FALSE,"INTRAN96";#N/A,#N/A,FALSE,"NAA9697";#N/A,#N/A,FALSE,"ECWEBB";#N/A,#N/A,FALSE,"MFT96";#N/A,#N/A,FALSE,"CTrecon"}</definedName>
    <definedName name="a_1_3_1_2_4" hidden="1">{#N/A,#N/A,FALSE,"TMCOMP96";#N/A,#N/A,FALSE,"MAT96";#N/A,#N/A,FALSE,"FANDA96";#N/A,#N/A,FALSE,"INTRAN96";#N/A,#N/A,FALSE,"NAA9697";#N/A,#N/A,FALSE,"ECWEBB";#N/A,#N/A,FALSE,"MFT96";#N/A,#N/A,FALSE,"CTrecon"}</definedName>
    <definedName name="a_1_3_1_2_5" hidden="1">{#N/A,#N/A,FALSE,"TMCOMP96";#N/A,#N/A,FALSE,"MAT96";#N/A,#N/A,FALSE,"FANDA96";#N/A,#N/A,FALSE,"INTRAN96";#N/A,#N/A,FALSE,"NAA9697";#N/A,#N/A,FALSE,"ECWEBB";#N/A,#N/A,FALSE,"MFT96";#N/A,#N/A,FALSE,"CTrecon"}</definedName>
    <definedName name="a_1_3_1_3" hidden="1">{#N/A,#N/A,FALSE,"TMCOMP96";#N/A,#N/A,FALSE,"MAT96";#N/A,#N/A,FALSE,"FANDA96";#N/A,#N/A,FALSE,"INTRAN96";#N/A,#N/A,FALSE,"NAA9697";#N/A,#N/A,FALSE,"ECWEBB";#N/A,#N/A,FALSE,"MFT96";#N/A,#N/A,FALSE,"CTrecon"}</definedName>
    <definedName name="a_1_3_1_3_1" hidden="1">{#N/A,#N/A,FALSE,"TMCOMP96";#N/A,#N/A,FALSE,"MAT96";#N/A,#N/A,FALSE,"FANDA96";#N/A,#N/A,FALSE,"INTRAN96";#N/A,#N/A,FALSE,"NAA9697";#N/A,#N/A,FALSE,"ECWEBB";#N/A,#N/A,FALSE,"MFT96";#N/A,#N/A,FALSE,"CTrecon"}</definedName>
    <definedName name="a_1_3_1_3_2" hidden="1">{#N/A,#N/A,FALSE,"TMCOMP96";#N/A,#N/A,FALSE,"MAT96";#N/A,#N/A,FALSE,"FANDA96";#N/A,#N/A,FALSE,"INTRAN96";#N/A,#N/A,FALSE,"NAA9697";#N/A,#N/A,FALSE,"ECWEBB";#N/A,#N/A,FALSE,"MFT96";#N/A,#N/A,FALSE,"CTrecon"}</definedName>
    <definedName name="a_1_3_1_3_3" hidden="1">{#N/A,#N/A,FALSE,"TMCOMP96";#N/A,#N/A,FALSE,"MAT96";#N/A,#N/A,FALSE,"FANDA96";#N/A,#N/A,FALSE,"INTRAN96";#N/A,#N/A,FALSE,"NAA9697";#N/A,#N/A,FALSE,"ECWEBB";#N/A,#N/A,FALSE,"MFT96";#N/A,#N/A,FALSE,"CTrecon"}</definedName>
    <definedName name="a_1_3_1_3_4" hidden="1">{#N/A,#N/A,FALSE,"TMCOMP96";#N/A,#N/A,FALSE,"MAT96";#N/A,#N/A,FALSE,"FANDA96";#N/A,#N/A,FALSE,"INTRAN96";#N/A,#N/A,FALSE,"NAA9697";#N/A,#N/A,FALSE,"ECWEBB";#N/A,#N/A,FALSE,"MFT96";#N/A,#N/A,FALSE,"CTrecon"}</definedName>
    <definedName name="a_1_3_1_3_5" hidden="1">{#N/A,#N/A,FALSE,"TMCOMP96";#N/A,#N/A,FALSE,"MAT96";#N/A,#N/A,FALSE,"FANDA96";#N/A,#N/A,FALSE,"INTRAN96";#N/A,#N/A,FALSE,"NAA9697";#N/A,#N/A,FALSE,"ECWEBB";#N/A,#N/A,FALSE,"MFT96";#N/A,#N/A,FALSE,"CTrecon"}</definedName>
    <definedName name="a_1_3_1_4" hidden="1">{#N/A,#N/A,FALSE,"TMCOMP96";#N/A,#N/A,FALSE,"MAT96";#N/A,#N/A,FALSE,"FANDA96";#N/A,#N/A,FALSE,"INTRAN96";#N/A,#N/A,FALSE,"NAA9697";#N/A,#N/A,FALSE,"ECWEBB";#N/A,#N/A,FALSE,"MFT96";#N/A,#N/A,FALSE,"CTrecon"}</definedName>
    <definedName name="a_1_3_1_4_1" hidden="1">{#N/A,#N/A,FALSE,"TMCOMP96";#N/A,#N/A,FALSE,"MAT96";#N/A,#N/A,FALSE,"FANDA96";#N/A,#N/A,FALSE,"INTRAN96";#N/A,#N/A,FALSE,"NAA9697";#N/A,#N/A,FALSE,"ECWEBB";#N/A,#N/A,FALSE,"MFT96";#N/A,#N/A,FALSE,"CTrecon"}</definedName>
    <definedName name="a_1_3_1_4_2" hidden="1">{#N/A,#N/A,FALSE,"TMCOMP96";#N/A,#N/A,FALSE,"MAT96";#N/A,#N/A,FALSE,"FANDA96";#N/A,#N/A,FALSE,"INTRAN96";#N/A,#N/A,FALSE,"NAA9697";#N/A,#N/A,FALSE,"ECWEBB";#N/A,#N/A,FALSE,"MFT96";#N/A,#N/A,FALSE,"CTrecon"}</definedName>
    <definedName name="a_1_3_1_4_3" hidden="1">{#N/A,#N/A,FALSE,"TMCOMP96";#N/A,#N/A,FALSE,"MAT96";#N/A,#N/A,FALSE,"FANDA96";#N/A,#N/A,FALSE,"INTRAN96";#N/A,#N/A,FALSE,"NAA9697";#N/A,#N/A,FALSE,"ECWEBB";#N/A,#N/A,FALSE,"MFT96";#N/A,#N/A,FALSE,"CTrecon"}</definedName>
    <definedName name="a_1_3_1_4_4" hidden="1">{#N/A,#N/A,FALSE,"TMCOMP96";#N/A,#N/A,FALSE,"MAT96";#N/A,#N/A,FALSE,"FANDA96";#N/A,#N/A,FALSE,"INTRAN96";#N/A,#N/A,FALSE,"NAA9697";#N/A,#N/A,FALSE,"ECWEBB";#N/A,#N/A,FALSE,"MFT96";#N/A,#N/A,FALSE,"CTrecon"}</definedName>
    <definedName name="a_1_3_1_4_5" hidden="1">{#N/A,#N/A,FALSE,"TMCOMP96";#N/A,#N/A,FALSE,"MAT96";#N/A,#N/A,FALSE,"FANDA96";#N/A,#N/A,FALSE,"INTRAN96";#N/A,#N/A,FALSE,"NAA9697";#N/A,#N/A,FALSE,"ECWEBB";#N/A,#N/A,FALSE,"MFT96";#N/A,#N/A,FALSE,"CTrecon"}</definedName>
    <definedName name="a_1_3_1_5" hidden="1">{#N/A,#N/A,FALSE,"TMCOMP96";#N/A,#N/A,FALSE,"MAT96";#N/A,#N/A,FALSE,"FANDA96";#N/A,#N/A,FALSE,"INTRAN96";#N/A,#N/A,FALSE,"NAA9697";#N/A,#N/A,FALSE,"ECWEBB";#N/A,#N/A,FALSE,"MFT96";#N/A,#N/A,FALSE,"CTrecon"}</definedName>
    <definedName name="a_1_3_1_5_1" hidden="1">{#N/A,#N/A,FALSE,"TMCOMP96";#N/A,#N/A,FALSE,"MAT96";#N/A,#N/A,FALSE,"FANDA96";#N/A,#N/A,FALSE,"INTRAN96";#N/A,#N/A,FALSE,"NAA9697";#N/A,#N/A,FALSE,"ECWEBB";#N/A,#N/A,FALSE,"MFT96";#N/A,#N/A,FALSE,"CTrecon"}</definedName>
    <definedName name="a_1_3_1_5_2" hidden="1">{#N/A,#N/A,FALSE,"TMCOMP96";#N/A,#N/A,FALSE,"MAT96";#N/A,#N/A,FALSE,"FANDA96";#N/A,#N/A,FALSE,"INTRAN96";#N/A,#N/A,FALSE,"NAA9697";#N/A,#N/A,FALSE,"ECWEBB";#N/A,#N/A,FALSE,"MFT96";#N/A,#N/A,FALSE,"CTrecon"}</definedName>
    <definedName name="a_1_3_1_5_3" hidden="1">{#N/A,#N/A,FALSE,"TMCOMP96";#N/A,#N/A,FALSE,"MAT96";#N/A,#N/A,FALSE,"FANDA96";#N/A,#N/A,FALSE,"INTRAN96";#N/A,#N/A,FALSE,"NAA9697";#N/A,#N/A,FALSE,"ECWEBB";#N/A,#N/A,FALSE,"MFT96";#N/A,#N/A,FALSE,"CTrecon"}</definedName>
    <definedName name="a_1_3_1_5_4" hidden="1">{#N/A,#N/A,FALSE,"TMCOMP96";#N/A,#N/A,FALSE,"MAT96";#N/A,#N/A,FALSE,"FANDA96";#N/A,#N/A,FALSE,"INTRAN96";#N/A,#N/A,FALSE,"NAA9697";#N/A,#N/A,FALSE,"ECWEBB";#N/A,#N/A,FALSE,"MFT96";#N/A,#N/A,FALSE,"CTrecon"}</definedName>
    <definedName name="a_1_3_1_5_5" hidden="1">{#N/A,#N/A,FALSE,"TMCOMP96";#N/A,#N/A,FALSE,"MAT96";#N/A,#N/A,FALSE,"FANDA96";#N/A,#N/A,FALSE,"INTRAN96";#N/A,#N/A,FALSE,"NAA9697";#N/A,#N/A,FALSE,"ECWEBB";#N/A,#N/A,FALSE,"MFT96";#N/A,#N/A,FALSE,"CTrecon"}</definedName>
    <definedName name="a_1_3_2" hidden="1">{#N/A,#N/A,FALSE,"TMCOMP96";#N/A,#N/A,FALSE,"MAT96";#N/A,#N/A,FALSE,"FANDA96";#N/A,#N/A,FALSE,"INTRAN96";#N/A,#N/A,FALSE,"NAA9697";#N/A,#N/A,FALSE,"ECWEBB";#N/A,#N/A,FALSE,"MFT96";#N/A,#N/A,FALSE,"CTrecon"}</definedName>
    <definedName name="a_1_3_2_1" hidden="1">{#N/A,#N/A,FALSE,"TMCOMP96";#N/A,#N/A,FALSE,"MAT96";#N/A,#N/A,FALSE,"FANDA96";#N/A,#N/A,FALSE,"INTRAN96";#N/A,#N/A,FALSE,"NAA9697";#N/A,#N/A,FALSE,"ECWEBB";#N/A,#N/A,FALSE,"MFT96";#N/A,#N/A,FALSE,"CTrecon"}</definedName>
    <definedName name="a_1_3_2_2" hidden="1">{#N/A,#N/A,FALSE,"TMCOMP96";#N/A,#N/A,FALSE,"MAT96";#N/A,#N/A,FALSE,"FANDA96";#N/A,#N/A,FALSE,"INTRAN96";#N/A,#N/A,FALSE,"NAA9697";#N/A,#N/A,FALSE,"ECWEBB";#N/A,#N/A,FALSE,"MFT96";#N/A,#N/A,FALSE,"CTrecon"}</definedName>
    <definedName name="a_1_3_2_3" hidden="1">{#N/A,#N/A,FALSE,"TMCOMP96";#N/A,#N/A,FALSE,"MAT96";#N/A,#N/A,FALSE,"FANDA96";#N/A,#N/A,FALSE,"INTRAN96";#N/A,#N/A,FALSE,"NAA9697";#N/A,#N/A,FALSE,"ECWEBB";#N/A,#N/A,FALSE,"MFT96";#N/A,#N/A,FALSE,"CTrecon"}</definedName>
    <definedName name="a_1_3_2_4" hidden="1">{#N/A,#N/A,FALSE,"TMCOMP96";#N/A,#N/A,FALSE,"MAT96";#N/A,#N/A,FALSE,"FANDA96";#N/A,#N/A,FALSE,"INTRAN96";#N/A,#N/A,FALSE,"NAA9697";#N/A,#N/A,FALSE,"ECWEBB";#N/A,#N/A,FALSE,"MFT96";#N/A,#N/A,FALSE,"CTrecon"}</definedName>
    <definedName name="a_1_3_2_5" hidden="1">{#N/A,#N/A,FALSE,"TMCOMP96";#N/A,#N/A,FALSE,"MAT96";#N/A,#N/A,FALSE,"FANDA96";#N/A,#N/A,FALSE,"INTRAN96";#N/A,#N/A,FALSE,"NAA9697";#N/A,#N/A,FALSE,"ECWEBB";#N/A,#N/A,FALSE,"MFT96";#N/A,#N/A,FALSE,"CTrecon"}</definedName>
    <definedName name="a_1_3_3" hidden="1">{#N/A,#N/A,FALSE,"TMCOMP96";#N/A,#N/A,FALSE,"MAT96";#N/A,#N/A,FALSE,"FANDA96";#N/A,#N/A,FALSE,"INTRAN96";#N/A,#N/A,FALSE,"NAA9697";#N/A,#N/A,FALSE,"ECWEBB";#N/A,#N/A,FALSE,"MFT96";#N/A,#N/A,FALSE,"CTrecon"}</definedName>
    <definedName name="a_1_3_3_1" hidden="1">{#N/A,#N/A,FALSE,"TMCOMP96";#N/A,#N/A,FALSE,"MAT96";#N/A,#N/A,FALSE,"FANDA96";#N/A,#N/A,FALSE,"INTRAN96";#N/A,#N/A,FALSE,"NAA9697";#N/A,#N/A,FALSE,"ECWEBB";#N/A,#N/A,FALSE,"MFT96";#N/A,#N/A,FALSE,"CTrecon"}</definedName>
    <definedName name="a_1_3_3_2" hidden="1">{#N/A,#N/A,FALSE,"TMCOMP96";#N/A,#N/A,FALSE,"MAT96";#N/A,#N/A,FALSE,"FANDA96";#N/A,#N/A,FALSE,"INTRAN96";#N/A,#N/A,FALSE,"NAA9697";#N/A,#N/A,FALSE,"ECWEBB";#N/A,#N/A,FALSE,"MFT96";#N/A,#N/A,FALSE,"CTrecon"}</definedName>
    <definedName name="a_1_3_3_3" hidden="1">{#N/A,#N/A,FALSE,"TMCOMP96";#N/A,#N/A,FALSE,"MAT96";#N/A,#N/A,FALSE,"FANDA96";#N/A,#N/A,FALSE,"INTRAN96";#N/A,#N/A,FALSE,"NAA9697";#N/A,#N/A,FALSE,"ECWEBB";#N/A,#N/A,FALSE,"MFT96";#N/A,#N/A,FALSE,"CTrecon"}</definedName>
    <definedName name="a_1_3_3_4" hidden="1">{#N/A,#N/A,FALSE,"TMCOMP96";#N/A,#N/A,FALSE,"MAT96";#N/A,#N/A,FALSE,"FANDA96";#N/A,#N/A,FALSE,"INTRAN96";#N/A,#N/A,FALSE,"NAA9697";#N/A,#N/A,FALSE,"ECWEBB";#N/A,#N/A,FALSE,"MFT96";#N/A,#N/A,FALSE,"CTrecon"}</definedName>
    <definedName name="a_1_3_3_5" hidden="1">{#N/A,#N/A,FALSE,"TMCOMP96";#N/A,#N/A,FALSE,"MAT96";#N/A,#N/A,FALSE,"FANDA96";#N/A,#N/A,FALSE,"INTRAN96";#N/A,#N/A,FALSE,"NAA9697";#N/A,#N/A,FALSE,"ECWEBB";#N/A,#N/A,FALSE,"MFT96";#N/A,#N/A,FALSE,"CTrecon"}</definedName>
    <definedName name="a_1_3_4" hidden="1">{#N/A,#N/A,FALSE,"TMCOMP96";#N/A,#N/A,FALSE,"MAT96";#N/A,#N/A,FALSE,"FANDA96";#N/A,#N/A,FALSE,"INTRAN96";#N/A,#N/A,FALSE,"NAA9697";#N/A,#N/A,FALSE,"ECWEBB";#N/A,#N/A,FALSE,"MFT96";#N/A,#N/A,FALSE,"CTrecon"}</definedName>
    <definedName name="a_1_3_4_1" hidden="1">{#N/A,#N/A,FALSE,"TMCOMP96";#N/A,#N/A,FALSE,"MAT96";#N/A,#N/A,FALSE,"FANDA96";#N/A,#N/A,FALSE,"INTRAN96";#N/A,#N/A,FALSE,"NAA9697";#N/A,#N/A,FALSE,"ECWEBB";#N/A,#N/A,FALSE,"MFT96";#N/A,#N/A,FALSE,"CTrecon"}</definedName>
    <definedName name="a_1_3_4_2" hidden="1">{#N/A,#N/A,FALSE,"TMCOMP96";#N/A,#N/A,FALSE,"MAT96";#N/A,#N/A,FALSE,"FANDA96";#N/A,#N/A,FALSE,"INTRAN96";#N/A,#N/A,FALSE,"NAA9697";#N/A,#N/A,FALSE,"ECWEBB";#N/A,#N/A,FALSE,"MFT96";#N/A,#N/A,FALSE,"CTrecon"}</definedName>
    <definedName name="a_1_3_4_3" hidden="1">{#N/A,#N/A,FALSE,"TMCOMP96";#N/A,#N/A,FALSE,"MAT96";#N/A,#N/A,FALSE,"FANDA96";#N/A,#N/A,FALSE,"INTRAN96";#N/A,#N/A,FALSE,"NAA9697";#N/A,#N/A,FALSE,"ECWEBB";#N/A,#N/A,FALSE,"MFT96";#N/A,#N/A,FALSE,"CTrecon"}</definedName>
    <definedName name="a_1_3_4_4" hidden="1">{#N/A,#N/A,FALSE,"TMCOMP96";#N/A,#N/A,FALSE,"MAT96";#N/A,#N/A,FALSE,"FANDA96";#N/A,#N/A,FALSE,"INTRAN96";#N/A,#N/A,FALSE,"NAA9697";#N/A,#N/A,FALSE,"ECWEBB";#N/A,#N/A,FALSE,"MFT96";#N/A,#N/A,FALSE,"CTrecon"}</definedName>
    <definedName name="a_1_3_4_5" hidden="1">{#N/A,#N/A,FALSE,"TMCOMP96";#N/A,#N/A,FALSE,"MAT96";#N/A,#N/A,FALSE,"FANDA96";#N/A,#N/A,FALSE,"INTRAN96";#N/A,#N/A,FALSE,"NAA9697";#N/A,#N/A,FALSE,"ECWEBB";#N/A,#N/A,FALSE,"MFT96";#N/A,#N/A,FALSE,"CTrecon"}</definedName>
    <definedName name="a_1_3_5" hidden="1">{#N/A,#N/A,FALSE,"TMCOMP96";#N/A,#N/A,FALSE,"MAT96";#N/A,#N/A,FALSE,"FANDA96";#N/A,#N/A,FALSE,"INTRAN96";#N/A,#N/A,FALSE,"NAA9697";#N/A,#N/A,FALSE,"ECWEBB";#N/A,#N/A,FALSE,"MFT96";#N/A,#N/A,FALSE,"CTrecon"}</definedName>
    <definedName name="a_1_3_5_1" hidden="1">{#N/A,#N/A,FALSE,"TMCOMP96";#N/A,#N/A,FALSE,"MAT96";#N/A,#N/A,FALSE,"FANDA96";#N/A,#N/A,FALSE,"INTRAN96";#N/A,#N/A,FALSE,"NAA9697";#N/A,#N/A,FALSE,"ECWEBB";#N/A,#N/A,FALSE,"MFT96";#N/A,#N/A,FALSE,"CTrecon"}</definedName>
    <definedName name="a_1_3_5_2" hidden="1">{#N/A,#N/A,FALSE,"TMCOMP96";#N/A,#N/A,FALSE,"MAT96";#N/A,#N/A,FALSE,"FANDA96";#N/A,#N/A,FALSE,"INTRAN96";#N/A,#N/A,FALSE,"NAA9697";#N/A,#N/A,FALSE,"ECWEBB";#N/A,#N/A,FALSE,"MFT96";#N/A,#N/A,FALSE,"CTrecon"}</definedName>
    <definedName name="a_1_3_5_3" hidden="1">{#N/A,#N/A,FALSE,"TMCOMP96";#N/A,#N/A,FALSE,"MAT96";#N/A,#N/A,FALSE,"FANDA96";#N/A,#N/A,FALSE,"INTRAN96";#N/A,#N/A,FALSE,"NAA9697";#N/A,#N/A,FALSE,"ECWEBB";#N/A,#N/A,FALSE,"MFT96";#N/A,#N/A,FALSE,"CTrecon"}</definedName>
    <definedName name="a_1_3_5_4" hidden="1">{#N/A,#N/A,FALSE,"TMCOMP96";#N/A,#N/A,FALSE,"MAT96";#N/A,#N/A,FALSE,"FANDA96";#N/A,#N/A,FALSE,"INTRAN96";#N/A,#N/A,FALSE,"NAA9697";#N/A,#N/A,FALSE,"ECWEBB";#N/A,#N/A,FALSE,"MFT96";#N/A,#N/A,FALSE,"CTrecon"}</definedName>
    <definedName name="a_1_3_5_5" hidden="1">{#N/A,#N/A,FALSE,"TMCOMP96";#N/A,#N/A,FALSE,"MAT96";#N/A,#N/A,FALSE,"FANDA96";#N/A,#N/A,FALSE,"INTRAN96";#N/A,#N/A,FALSE,"NAA9697";#N/A,#N/A,FALSE,"ECWEBB";#N/A,#N/A,FALSE,"MFT96";#N/A,#N/A,FALSE,"CTrecon"}</definedName>
    <definedName name="a_1_4" hidden="1">{#N/A,#N/A,FALSE,"TMCOMP96";#N/A,#N/A,FALSE,"MAT96";#N/A,#N/A,FALSE,"FANDA96";#N/A,#N/A,FALSE,"INTRAN96";#N/A,#N/A,FALSE,"NAA9697";#N/A,#N/A,FALSE,"ECWEBB";#N/A,#N/A,FALSE,"MFT96";#N/A,#N/A,FALSE,"CTrecon"}</definedName>
    <definedName name="a_1_4_1" hidden="1">{#N/A,#N/A,FALSE,"TMCOMP96";#N/A,#N/A,FALSE,"MAT96";#N/A,#N/A,FALSE,"FANDA96";#N/A,#N/A,FALSE,"INTRAN96";#N/A,#N/A,FALSE,"NAA9697";#N/A,#N/A,FALSE,"ECWEBB";#N/A,#N/A,FALSE,"MFT96";#N/A,#N/A,FALSE,"CTrecon"}</definedName>
    <definedName name="a_1_4_1_1" hidden="1">{#N/A,#N/A,FALSE,"TMCOMP96";#N/A,#N/A,FALSE,"MAT96";#N/A,#N/A,FALSE,"FANDA96";#N/A,#N/A,FALSE,"INTRAN96";#N/A,#N/A,FALSE,"NAA9697";#N/A,#N/A,FALSE,"ECWEBB";#N/A,#N/A,FALSE,"MFT96";#N/A,#N/A,FALSE,"CTrecon"}</definedName>
    <definedName name="a_1_4_1_1_1" hidden="1">{#N/A,#N/A,FALSE,"TMCOMP96";#N/A,#N/A,FALSE,"MAT96";#N/A,#N/A,FALSE,"FANDA96";#N/A,#N/A,FALSE,"INTRAN96";#N/A,#N/A,FALSE,"NAA9697";#N/A,#N/A,FALSE,"ECWEBB";#N/A,#N/A,FALSE,"MFT96";#N/A,#N/A,FALSE,"CTrecon"}</definedName>
    <definedName name="a_1_4_1_1_2" hidden="1">{#N/A,#N/A,FALSE,"TMCOMP96";#N/A,#N/A,FALSE,"MAT96";#N/A,#N/A,FALSE,"FANDA96";#N/A,#N/A,FALSE,"INTRAN96";#N/A,#N/A,FALSE,"NAA9697";#N/A,#N/A,FALSE,"ECWEBB";#N/A,#N/A,FALSE,"MFT96";#N/A,#N/A,FALSE,"CTrecon"}</definedName>
    <definedName name="a_1_4_1_1_3" hidden="1">{#N/A,#N/A,FALSE,"TMCOMP96";#N/A,#N/A,FALSE,"MAT96";#N/A,#N/A,FALSE,"FANDA96";#N/A,#N/A,FALSE,"INTRAN96";#N/A,#N/A,FALSE,"NAA9697";#N/A,#N/A,FALSE,"ECWEBB";#N/A,#N/A,FALSE,"MFT96";#N/A,#N/A,FALSE,"CTrecon"}</definedName>
    <definedName name="a_1_4_1_1_4" hidden="1">{#N/A,#N/A,FALSE,"TMCOMP96";#N/A,#N/A,FALSE,"MAT96";#N/A,#N/A,FALSE,"FANDA96";#N/A,#N/A,FALSE,"INTRAN96";#N/A,#N/A,FALSE,"NAA9697";#N/A,#N/A,FALSE,"ECWEBB";#N/A,#N/A,FALSE,"MFT96";#N/A,#N/A,FALSE,"CTrecon"}</definedName>
    <definedName name="a_1_4_1_1_5" hidden="1">{#N/A,#N/A,FALSE,"TMCOMP96";#N/A,#N/A,FALSE,"MAT96";#N/A,#N/A,FALSE,"FANDA96";#N/A,#N/A,FALSE,"INTRAN96";#N/A,#N/A,FALSE,"NAA9697";#N/A,#N/A,FALSE,"ECWEBB";#N/A,#N/A,FALSE,"MFT96";#N/A,#N/A,FALSE,"CTrecon"}</definedName>
    <definedName name="a_1_4_1_2" hidden="1">{#N/A,#N/A,FALSE,"TMCOMP96";#N/A,#N/A,FALSE,"MAT96";#N/A,#N/A,FALSE,"FANDA96";#N/A,#N/A,FALSE,"INTRAN96";#N/A,#N/A,FALSE,"NAA9697";#N/A,#N/A,FALSE,"ECWEBB";#N/A,#N/A,FALSE,"MFT96";#N/A,#N/A,FALSE,"CTrecon"}</definedName>
    <definedName name="a_1_4_1_2_1" hidden="1">{#N/A,#N/A,FALSE,"TMCOMP96";#N/A,#N/A,FALSE,"MAT96";#N/A,#N/A,FALSE,"FANDA96";#N/A,#N/A,FALSE,"INTRAN96";#N/A,#N/A,FALSE,"NAA9697";#N/A,#N/A,FALSE,"ECWEBB";#N/A,#N/A,FALSE,"MFT96";#N/A,#N/A,FALSE,"CTrecon"}</definedName>
    <definedName name="a_1_4_1_2_2" hidden="1">{#N/A,#N/A,FALSE,"TMCOMP96";#N/A,#N/A,FALSE,"MAT96";#N/A,#N/A,FALSE,"FANDA96";#N/A,#N/A,FALSE,"INTRAN96";#N/A,#N/A,FALSE,"NAA9697";#N/A,#N/A,FALSE,"ECWEBB";#N/A,#N/A,FALSE,"MFT96";#N/A,#N/A,FALSE,"CTrecon"}</definedName>
    <definedName name="a_1_4_1_2_3" hidden="1">{#N/A,#N/A,FALSE,"TMCOMP96";#N/A,#N/A,FALSE,"MAT96";#N/A,#N/A,FALSE,"FANDA96";#N/A,#N/A,FALSE,"INTRAN96";#N/A,#N/A,FALSE,"NAA9697";#N/A,#N/A,FALSE,"ECWEBB";#N/A,#N/A,FALSE,"MFT96";#N/A,#N/A,FALSE,"CTrecon"}</definedName>
    <definedName name="a_1_4_1_2_4" hidden="1">{#N/A,#N/A,FALSE,"TMCOMP96";#N/A,#N/A,FALSE,"MAT96";#N/A,#N/A,FALSE,"FANDA96";#N/A,#N/A,FALSE,"INTRAN96";#N/A,#N/A,FALSE,"NAA9697";#N/A,#N/A,FALSE,"ECWEBB";#N/A,#N/A,FALSE,"MFT96";#N/A,#N/A,FALSE,"CTrecon"}</definedName>
    <definedName name="a_1_4_1_2_5" hidden="1">{#N/A,#N/A,FALSE,"TMCOMP96";#N/A,#N/A,FALSE,"MAT96";#N/A,#N/A,FALSE,"FANDA96";#N/A,#N/A,FALSE,"INTRAN96";#N/A,#N/A,FALSE,"NAA9697";#N/A,#N/A,FALSE,"ECWEBB";#N/A,#N/A,FALSE,"MFT96";#N/A,#N/A,FALSE,"CTrecon"}</definedName>
    <definedName name="a_1_4_1_3" hidden="1">{#N/A,#N/A,FALSE,"TMCOMP96";#N/A,#N/A,FALSE,"MAT96";#N/A,#N/A,FALSE,"FANDA96";#N/A,#N/A,FALSE,"INTRAN96";#N/A,#N/A,FALSE,"NAA9697";#N/A,#N/A,FALSE,"ECWEBB";#N/A,#N/A,FALSE,"MFT96";#N/A,#N/A,FALSE,"CTrecon"}</definedName>
    <definedName name="a_1_4_1_3_1" hidden="1">{#N/A,#N/A,FALSE,"TMCOMP96";#N/A,#N/A,FALSE,"MAT96";#N/A,#N/A,FALSE,"FANDA96";#N/A,#N/A,FALSE,"INTRAN96";#N/A,#N/A,FALSE,"NAA9697";#N/A,#N/A,FALSE,"ECWEBB";#N/A,#N/A,FALSE,"MFT96";#N/A,#N/A,FALSE,"CTrecon"}</definedName>
    <definedName name="a_1_4_1_3_2" hidden="1">{#N/A,#N/A,FALSE,"TMCOMP96";#N/A,#N/A,FALSE,"MAT96";#N/A,#N/A,FALSE,"FANDA96";#N/A,#N/A,FALSE,"INTRAN96";#N/A,#N/A,FALSE,"NAA9697";#N/A,#N/A,FALSE,"ECWEBB";#N/A,#N/A,FALSE,"MFT96";#N/A,#N/A,FALSE,"CTrecon"}</definedName>
    <definedName name="a_1_4_1_3_3" hidden="1">{#N/A,#N/A,FALSE,"TMCOMP96";#N/A,#N/A,FALSE,"MAT96";#N/A,#N/A,FALSE,"FANDA96";#N/A,#N/A,FALSE,"INTRAN96";#N/A,#N/A,FALSE,"NAA9697";#N/A,#N/A,FALSE,"ECWEBB";#N/A,#N/A,FALSE,"MFT96";#N/A,#N/A,FALSE,"CTrecon"}</definedName>
    <definedName name="a_1_4_1_3_4" hidden="1">{#N/A,#N/A,FALSE,"TMCOMP96";#N/A,#N/A,FALSE,"MAT96";#N/A,#N/A,FALSE,"FANDA96";#N/A,#N/A,FALSE,"INTRAN96";#N/A,#N/A,FALSE,"NAA9697";#N/A,#N/A,FALSE,"ECWEBB";#N/A,#N/A,FALSE,"MFT96";#N/A,#N/A,FALSE,"CTrecon"}</definedName>
    <definedName name="a_1_4_1_3_5" hidden="1">{#N/A,#N/A,FALSE,"TMCOMP96";#N/A,#N/A,FALSE,"MAT96";#N/A,#N/A,FALSE,"FANDA96";#N/A,#N/A,FALSE,"INTRAN96";#N/A,#N/A,FALSE,"NAA9697";#N/A,#N/A,FALSE,"ECWEBB";#N/A,#N/A,FALSE,"MFT96";#N/A,#N/A,FALSE,"CTrecon"}</definedName>
    <definedName name="a_1_4_1_4" hidden="1">{#N/A,#N/A,FALSE,"TMCOMP96";#N/A,#N/A,FALSE,"MAT96";#N/A,#N/A,FALSE,"FANDA96";#N/A,#N/A,FALSE,"INTRAN96";#N/A,#N/A,FALSE,"NAA9697";#N/A,#N/A,FALSE,"ECWEBB";#N/A,#N/A,FALSE,"MFT96";#N/A,#N/A,FALSE,"CTrecon"}</definedName>
    <definedName name="a_1_4_1_4_1" hidden="1">{#N/A,#N/A,FALSE,"TMCOMP96";#N/A,#N/A,FALSE,"MAT96";#N/A,#N/A,FALSE,"FANDA96";#N/A,#N/A,FALSE,"INTRAN96";#N/A,#N/A,FALSE,"NAA9697";#N/A,#N/A,FALSE,"ECWEBB";#N/A,#N/A,FALSE,"MFT96";#N/A,#N/A,FALSE,"CTrecon"}</definedName>
    <definedName name="a_1_4_1_4_2" hidden="1">{#N/A,#N/A,FALSE,"TMCOMP96";#N/A,#N/A,FALSE,"MAT96";#N/A,#N/A,FALSE,"FANDA96";#N/A,#N/A,FALSE,"INTRAN96";#N/A,#N/A,FALSE,"NAA9697";#N/A,#N/A,FALSE,"ECWEBB";#N/A,#N/A,FALSE,"MFT96";#N/A,#N/A,FALSE,"CTrecon"}</definedName>
    <definedName name="a_1_4_1_4_3" hidden="1">{#N/A,#N/A,FALSE,"TMCOMP96";#N/A,#N/A,FALSE,"MAT96";#N/A,#N/A,FALSE,"FANDA96";#N/A,#N/A,FALSE,"INTRAN96";#N/A,#N/A,FALSE,"NAA9697";#N/A,#N/A,FALSE,"ECWEBB";#N/A,#N/A,FALSE,"MFT96";#N/A,#N/A,FALSE,"CTrecon"}</definedName>
    <definedName name="a_1_4_1_4_4" hidden="1">{#N/A,#N/A,FALSE,"TMCOMP96";#N/A,#N/A,FALSE,"MAT96";#N/A,#N/A,FALSE,"FANDA96";#N/A,#N/A,FALSE,"INTRAN96";#N/A,#N/A,FALSE,"NAA9697";#N/A,#N/A,FALSE,"ECWEBB";#N/A,#N/A,FALSE,"MFT96";#N/A,#N/A,FALSE,"CTrecon"}</definedName>
    <definedName name="a_1_4_1_4_5" hidden="1">{#N/A,#N/A,FALSE,"TMCOMP96";#N/A,#N/A,FALSE,"MAT96";#N/A,#N/A,FALSE,"FANDA96";#N/A,#N/A,FALSE,"INTRAN96";#N/A,#N/A,FALSE,"NAA9697";#N/A,#N/A,FALSE,"ECWEBB";#N/A,#N/A,FALSE,"MFT96";#N/A,#N/A,FALSE,"CTrecon"}</definedName>
    <definedName name="a_1_4_1_5" hidden="1">{#N/A,#N/A,FALSE,"TMCOMP96";#N/A,#N/A,FALSE,"MAT96";#N/A,#N/A,FALSE,"FANDA96";#N/A,#N/A,FALSE,"INTRAN96";#N/A,#N/A,FALSE,"NAA9697";#N/A,#N/A,FALSE,"ECWEBB";#N/A,#N/A,FALSE,"MFT96";#N/A,#N/A,FALSE,"CTrecon"}</definedName>
    <definedName name="a_1_4_1_5_1" hidden="1">{#N/A,#N/A,FALSE,"TMCOMP96";#N/A,#N/A,FALSE,"MAT96";#N/A,#N/A,FALSE,"FANDA96";#N/A,#N/A,FALSE,"INTRAN96";#N/A,#N/A,FALSE,"NAA9697";#N/A,#N/A,FALSE,"ECWEBB";#N/A,#N/A,FALSE,"MFT96";#N/A,#N/A,FALSE,"CTrecon"}</definedName>
    <definedName name="a_1_4_1_5_2" hidden="1">{#N/A,#N/A,FALSE,"TMCOMP96";#N/A,#N/A,FALSE,"MAT96";#N/A,#N/A,FALSE,"FANDA96";#N/A,#N/A,FALSE,"INTRAN96";#N/A,#N/A,FALSE,"NAA9697";#N/A,#N/A,FALSE,"ECWEBB";#N/A,#N/A,FALSE,"MFT96";#N/A,#N/A,FALSE,"CTrecon"}</definedName>
    <definedName name="a_1_4_1_5_3" hidden="1">{#N/A,#N/A,FALSE,"TMCOMP96";#N/A,#N/A,FALSE,"MAT96";#N/A,#N/A,FALSE,"FANDA96";#N/A,#N/A,FALSE,"INTRAN96";#N/A,#N/A,FALSE,"NAA9697";#N/A,#N/A,FALSE,"ECWEBB";#N/A,#N/A,FALSE,"MFT96";#N/A,#N/A,FALSE,"CTrecon"}</definedName>
    <definedName name="a_1_4_1_5_4" hidden="1">{#N/A,#N/A,FALSE,"TMCOMP96";#N/A,#N/A,FALSE,"MAT96";#N/A,#N/A,FALSE,"FANDA96";#N/A,#N/A,FALSE,"INTRAN96";#N/A,#N/A,FALSE,"NAA9697";#N/A,#N/A,FALSE,"ECWEBB";#N/A,#N/A,FALSE,"MFT96";#N/A,#N/A,FALSE,"CTrecon"}</definedName>
    <definedName name="a_1_4_1_5_5" hidden="1">{#N/A,#N/A,FALSE,"TMCOMP96";#N/A,#N/A,FALSE,"MAT96";#N/A,#N/A,FALSE,"FANDA96";#N/A,#N/A,FALSE,"INTRAN96";#N/A,#N/A,FALSE,"NAA9697";#N/A,#N/A,FALSE,"ECWEBB";#N/A,#N/A,FALSE,"MFT96";#N/A,#N/A,FALSE,"CTrecon"}</definedName>
    <definedName name="a_1_4_2" hidden="1">{#N/A,#N/A,FALSE,"TMCOMP96";#N/A,#N/A,FALSE,"MAT96";#N/A,#N/A,FALSE,"FANDA96";#N/A,#N/A,FALSE,"INTRAN96";#N/A,#N/A,FALSE,"NAA9697";#N/A,#N/A,FALSE,"ECWEBB";#N/A,#N/A,FALSE,"MFT96";#N/A,#N/A,FALSE,"CTrecon"}</definedName>
    <definedName name="a_1_4_2_1" hidden="1">{#N/A,#N/A,FALSE,"TMCOMP96";#N/A,#N/A,FALSE,"MAT96";#N/A,#N/A,FALSE,"FANDA96";#N/A,#N/A,FALSE,"INTRAN96";#N/A,#N/A,FALSE,"NAA9697";#N/A,#N/A,FALSE,"ECWEBB";#N/A,#N/A,FALSE,"MFT96";#N/A,#N/A,FALSE,"CTrecon"}</definedName>
    <definedName name="a_1_4_2_2" hidden="1">{#N/A,#N/A,FALSE,"TMCOMP96";#N/A,#N/A,FALSE,"MAT96";#N/A,#N/A,FALSE,"FANDA96";#N/A,#N/A,FALSE,"INTRAN96";#N/A,#N/A,FALSE,"NAA9697";#N/A,#N/A,FALSE,"ECWEBB";#N/A,#N/A,FALSE,"MFT96";#N/A,#N/A,FALSE,"CTrecon"}</definedName>
    <definedName name="a_1_4_2_3" hidden="1">{#N/A,#N/A,FALSE,"TMCOMP96";#N/A,#N/A,FALSE,"MAT96";#N/A,#N/A,FALSE,"FANDA96";#N/A,#N/A,FALSE,"INTRAN96";#N/A,#N/A,FALSE,"NAA9697";#N/A,#N/A,FALSE,"ECWEBB";#N/A,#N/A,FALSE,"MFT96";#N/A,#N/A,FALSE,"CTrecon"}</definedName>
    <definedName name="a_1_4_2_4" hidden="1">{#N/A,#N/A,FALSE,"TMCOMP96";#N/A,#N/A,FALSE,"MAT96";#N/A,#N/A,FALSE,"FANDA96";#N/A,#N/A,FALSE,"INTRAN96";#N/A,#N/A,FALSE,"NAA9697";#N/A,#N/A,FALSE,"ECWEBB";#N/A,#N/A,FALSE,"MFT96";#N/A,#N/A,FALSE,"CTrecon"}</definedName>
    <definedName name="a_1_4_2_5" hidden="1">{#N/A,#N/A,FALSE,"TMCOMP96";#N/A,#N/A,FALSE,"MAT96";#N/A,#N/A,FALSE,"FANDA96";#N/A,#N/A,FALSE,"INTRAN96";#N/A,#N/A,FALSE,"NAA9697";#N/A,#N/A,FALSE,"ECWEBB";#N/A,#N/A,FALSE,"MFT96";#N/A,#N/A,FALSE,"CTrecon"}</definedName>
    <definedName name="a_1_4_3" hidden="1">{#N/A,#N/A,FALSE,"TMCOMP96";#N/A,#N/A,FALSE,"MAT96";#N/A,#N/A,FALSE,"FANDA96";#N/A,#N/A,FALSE,"INTRAN96";#N/A,#N/A,FALSE,"NAA9697";#N/A,#N/A,FALSE,"ECWEBB";#N/A,#N/A,FALSE,"MFT96";#N/A,#N/A,FALSE,"CTrecon"}</definedName>
    <definedName name="a_1_4_3_1" hidden="1">{#N/A,#N/A,FALSE,"TMCOMP96";#N/A,#N/A,FALSE,"MAT96";#N/A,#N/A,FALSE,"FANDA96";#N/A,#N/A,FALSE,"INTRAN96";#N/A,#N/A,FALSE,"NAA9697";#N/A,#N/A,FALSE,"ECWEBB";#N/A,#N/A,FALSE,"MFT96";#N/A,#N/A,FALSE,"CTrecon"}</definedName>
    <definedName name="a_1_4_3_2" hidden="1">{#N/A,#N/A,FALSE,"TMCOMP96";#N/A,#N/A,FALSE,"MAT96";#N/A,#N/A,FALSE,"FANDA96";#N/A,#N/A,FALSE,"INTRAN96";#N/A,#N/A,FALSE,"NAA9697";#N/A,#N/A,FALSE,"ECWEBB";#N/A,#N/A,FALSE,"MFT96";#N/A,#N/A,FALSE,"CTrecon"}</definedName>
    <definedName name="a_1_4_3_3" hidden="1">{#N/A,#N/A,FALSE,"TMCOMP96";#N/A,#N/A,FALSE,"MAT96";#N/A,#N/A,FALSE,"FANDA96";#N/A,#N/A,FALSE,"INTRAN96";#N/A,#N/A,FALSE,"NAA9697";#N/A,#N/A,FALSE,"ECWEBB";#N/A,#N/A,FALSE,"MFT96";#N/A,#N/A,FALSE,"CTrecon"}</definedName>
    <definedName name="a_1_4_3_4" hidden="1">{#N/A,#N/A,FALSE,"TMCOMP96";#N/A,#N/A,FALSE,"MAT96";#N/A,#N/A,FALSE,"FANDA96";#N/A,#N/A,FALSE,"INTRAN96";#N/A,#N/A,FALSE,"NAA9697";#N/A,#N/A,FALSE,"ECWEBB";#N/A,#N/A,FALSE,"MFT96";#N/A,#N/A,FALSE,"CTrecon"}</definedName>
    <definedName name="a_1_4_3_5" hidden="1">{#N/A,#N/A,FALSE,"TMCOMP96";#N/A,#N/A,FALSE,"MAT96";#N/A,#N/A,FALSE,"FANDA96";#N/A,#N/A,FALSE,"INTRAN96";#N/A,#N/A,FALSE,"NAA9697";#N/A,#N/A,FALSE,"ECWEBB";#N/A,#N/A,FALSE,"MFT96";#N/A,#N/A,FALSE,"CTrecon"}</definedName>
    <definedName name="a_1_4_4" hidden="1">{#N/A,#N/A,FALSE,"TMCOMP96";#N/A,#N/A,FALSE,"MAT96";#N/A,#N/A,FALSE,"FANDA96";#N/A,#N/A,FALSE,"INTRAN96";#N/A,#N/A,FALSE,"NAA9697";#N/A,#N/A,FALSE,"ECWEBB";#N/A,#N/A,FALSE,"MFT96";#N/A,#N/A,FALSE,"CTrecon"}</definedName>
    <definedName name="a_1_4_4_1" hidden="1">{#N/A,#N/A,FALSE,"TMCOMP96";#N/A,#N/A,FALSE,"MAT96";#N/A,#N/A,FALSE,"FANDA96";#N/A,#N/A,FALSE,"INTRAN96";#N/A,#N/A,FALSE,"NAA9697";#N/A,#N/A,FALSE,"ECWEBB";#N/A,#N/A,FALSE,"MFT96";#N/A,#N/A,FALSE,"CTrecon"}</definedName>
    <definedName name="a_1_4_4_2" hidden="1">{#N/A,#N/A,FALSE,"TMCOMP96";#N/A,#N/A,FALSE,"MAT96";#N/A,#N/A,FALSE,"FANDA96";#N/A,#N/A,FALSE,"INTRAN96";#N/A,#N/A,FALSE,"NAA9697";#N/A,#N/A,FALSE,"ECWEBB";#N/A,#N/A,FALSE,"MFT96";#N/A,#N/A,FALSE,"CTrecon"}</definedName>
    <definedName name="a_1_4_4_3" hidden="1">{#N/A,#N/A,FALSE,"TMCOMP96";#N/A,#N/A,FALSE,"MAT96";#N/A,#N/A,FALSE,"FANDA96";#N/A,#N/A,FALSE,"INTRAN96";#N/A,#N/A,FALSE,"NAA9697";#N/A,#N/A,FALSE,"ECWEBB";#N/A,#N/A,FALSE,"MFT96";#N/A,#N/A,FALSE,"CTrecon"}</definedName>
    <definedName name="a_1_4_4_4" hidden="1">{#N/A,#N/A,FALSE,"TMCOMP96";#N/A,#N/A,FALSE,"MAT96";#N/A,#N/A,FALSE,"FANDA96";#N/A,#N/A,FALSE,"INTRAN96";#N/A,#N/A,FALSE,"NAA9697";#N/A,#N/A,FALSE,"ECWEBB";#N/A,#N/A,FALSE,"MFT96";#N/A,#N/A,FALSE,"CTrecon"}</definedName>
    <definedName name="a_1_4_4_5" hidden="1">{#N/A,#N/A,FALSE,"TMCOMP96";#N/A,#N/A,FALSE,"MAT96";#N/A,#N/A,FALSE,"FANDA96";#N/A,#N/A,FALSE,"INTRAN96";#N/A,#N/A,FALSE,"NAA9697";#N/A,#N/A,FALSE,"ECWEBB";#N/A,#N/A,FALSE,"MFT96";#N/A,#N/A,FALSE,"CTrecon"}</definedName>
    <definedName name="a_1_4_5" hidden="1">{#N/A,#N/A,FALSE,"TMCOMP96";#N/A,#N/A,FALSE,"MAT96";#N/A,#N/A,FALSE,"FANDA96";#N/A,#N/A,FALSE,"INTRAN96";#N/A,#N/A,FALSE,"NAA9697";#N/A,#N/A,FALSE,"ECWEBB";#N/A,#N/A,FALSE,"MFT96";#N/A,#N/A,FALSE,"CTrecon"}</definedName>
    <definedName name="a_1_4_5_1" hidden="1">{#N/A,#N/A,FALSE,"TMCOMP96";#N/A,#N/A,FALSE,"MAT96";#N/A,#N/A,FALSE,"FANDA96";#N/A,#N/A,FALSE,"INTRAN96";#N/A,#N/A,FALSE,"NAA9697";#N/A,#N/A,FALSE,"ECWEBB";#N/A,#N/A,FALSE,"MFT96";#N/A,#N/A,FALSE,"CTrecon"}</definedName>
    <definedName name="a_1_4_5_2" hidden="1">{#N/A,#N/A,FALSE,"TMCOMP96";#N/A,#N/A,FALSE,"MAT96";#N/A,#N/A,FALSE,"FANDA96";#N/A,#N/A,FALSE,"INTRAN96";#N/A,#N/A,FALSE,"NAA9697";#N/A,#N/A,FALSE,"ECWEBB";#N/A,#N/A,FALSE,"MFT96";#N/A,#N/A,FALSE,"CTrecon"}</definedName>
    <definedName name="a_1_4_5_3" hidden="1">{#N/A,#N/A,FALSE,"TMCOMP96";#N/A,#N/A,FALSE,"MAT96";#N/A,#N/A,FALSE,"FANDA96";#N/A,#N/A,FALSE,"INTRAN96";#N/A,#N/A,FALSE,"NAA9697";#N/A,#N/A,FALSE,"ECWEBB";#N/A,#N/A,FALSE,"MFT96";#N/A,#N/A,FALSE,"CTrecon"}</definedName>
    <definedName name="a_1_4_5_4" hidden="1">{#N/A,#N/A,FALSE,"TMCOMP96";#N/A,#N/A,FALSE,"MAT96";#N/A,#N/A,FALSE,"FANDA96";#N/A,#N/A,FALSE,"INTRAN96";#N/A,#N/A,FALSE,"NAA9697";#N/A,#N/A,FALSE,"ECWEBB";#N/A,#N/A,FALSE,"MFT96";#N/A,#N/A,FALSE,"CTrecon"}</definedName>
    <definedName name="a_1_4_5_5" hidden="1">{#N/A,#N/A,FALSE,"TMCOMP96";#N/A,#N/A,FALSE,"MAT96";#N/A,#N/A,FALSE,"FANDA96";#N/A,#N/A,FALSE,"INTRAN96";#N/A,#N/A,FALSE,"NAA9697";#N/A,#N/A,FALSE,"ECWEBB";#N/A,#N/A,FALSE,"MFT96";#N/A,#N/A,FALSE,"CTrecon"}</definedName>
    <definedName name="a_1_5" hidden="1">{#N/A,#N/A,FALSE,"TMCOMP96";#N/A,#N/A,FALSE,"MAT96";#N/A,#N/A,FALSE,"FANDA96";#N/A,#N/A,FALSE,"INTRAN96";#N/A,#N/A,FALSE,"NAA9697";#N/A,#N/A,FALSE,"ECWEBB";#N/A,#N/A,FALSE,"MFT96";#N/A,#N/A,FALSE,"CTrecon"}</definedName>
    <definedName name="a_1_5_1" hidden="1">{#N/A,#N/A,FALSE,"TMCOMP96";#N/A,#N/A,FALSE,"MAT96";#N/A,#N/A,FALSE,"FANDA96";#N/A,#N/A,FALSE,"INTRAN96";#N/A,#N/A,FALSE,"NAA9697";#N/A,#N/A,FALSE,"ECWEBB";#N/A,#N/A,FALSE,"MFT96";#N/A,#N/A,FALSE,"CTrecon"}</definedName>
    <definedName name="a_1_5_1_1" hidden="1">{#N/A,#N/A,FALSE,"TMCOMP96";#N/A,#N/A,FALSE,"MAT96";#N/A,#N/A,FALSE,"FANDA96";#N/A,#N/A,FALSE,"INTRAN96";#N/A,#N/A,FALSE,"NAA9697";#N/A,#N/A,FALSE,"ECWEBB";#N/A,#N/A,FALSE,"MFT96";#N/A,#N/A,FALSE,"CTrecon"}</definedName>
    <definedName name="a_1_5_1_2" hidden="1">{#N/A,#N/A,FALSE,"TMCOMP96";#N/A,#N/A,FALSE,"MAT96";#N/A,#N/A,FALSE,"FANDA96";#N/A,#N/A,FALSE,"INTRAN96";#N/A,#N/A,FALSE,"NAA9697";#N/A,#N/A,FALSE,"ECWEBB";#N/A,#N/A,FALSE,"MFT96";#N/A,#N/A,FALSE,"CTrecon"}</definedName>
    <definedName name="a_1_5_1_3" hidden="1">{#N/A,#N/A,FALSE,"TMCOMP96";#N/A,#N/A,FALSE,"MAT96";#N/A,#N/A,FALSE,"FANDA96";#N/A,#N/A,FALSE,"INTRAN96";#N/A,#N/A,FALSE,"NAA9697";#N/A,#N/A,FALSE,"ECWEBB";#N/A,#N/A,FALSE,"MFT96";#N/A,#N/A,FALSE,"CTrecon"}</definedName>
    <definedName name="a_1_5_1_4" hidden="1">{#N/A,#N/A,FALSE,"TMCOMP96";#N/A,#N/A,FALSE,"MAT96";#N/A,#N/A,FALSE,"FANDA96";#N/A,#N/A,FALSE,"INTRAN96";#N/A,#N/A,FALSE,"NAA9697";#N/A,#N/A,FALSE,"ECWEBB";#N/A,#N/A,FALSE,"MFT96";#N/A,#N/A,FALSE,"CTrecon"}</definedName>
    <definedName name="a_1_5_1_5" hidden="1">{#N/A,#N/A,FALSE,"TMCOMP96";#N/A,#N/A,FALSE,"MAT96";#N/A,#N/A,FALSE,"FANDA96";#N/A,#N/A,FALSE,"INTRAN96";#N/A,#N/A,FALSE,"NAA9697";#N/A,#N/A,FALSE,"ECWEBB";#N/A,#N/A,FALSE,"MFT96";#N/A,#N/A,FALSE,"CTrecon"}</definedName>
    <definedName name="a_1_5_2" hidden="1">{#N/A,#N/A,FALSE,"TMCOMP96";#N/A,#N/A,FALSE,"MAT96";#N/A,#N/A,FALSE,"FANDA96";#N/A,#N/A,FALSE,"INTRAN96";#N/A,#N/A,FALSE,"NAA9697";#N/A,#N/A,FALSE,"ECWEBB";#N/A,#N/A,FALSE,"MFT96";#N/A,#N/A,FALSE,"CTrecon"}</definedName>
    <definedName name="a_1_5_2_1" hidden="1">{#N/A,#N/A,FALSE,"TMCOMP96";#N/A,#N/A,FALSE,"MAT96";#N/A,#N/A,FALSE,"FANDA96";#N/A,#N/A,FALSE,"INTRAN96";#N/A,#N/A,FALSE,"NAA9697";#N/A,#N/A,FALSE,"ECWEBB";#N/A,#N/A,FALSE,"MFT96";#N/A,#N/A,FALSE,"CTrecon"}</definedName>
    <definedName name="a_1_5_2_2" hidden="1">{#N/A,#N/A,FALSE,"TMCOMP96";#N/A,#N/A,FALSE,"MAT96";#N/A,#N/A,FALSE,"FANDA96";#N/A,#N/A,FALSE,"INTRAN96";#N/A,#N/A,FALSE,"NAA9697";#N/A,#N/A,FALSE,"ECWEBB";#N/A,#N/A,FALSE,"MFT96";#N/A,#N/A,FALSE,"CTrecon"}</definedName>
    <definedName name="a_1_5_2_3" hidden="1">{#N/A,#N/A,FALSE,"TMCOMP96";#N/A,#N/A,FALSE,"MAT96";#N/A,#N/A,FALSE,"FANDA96";#N/A,#N/A,FALSE,"INTRAN96";#N/A,#N/A,FALSE,"NAA9697";#N/A,#N/A,FALSE,"ECWEBB";#N/A,#N/A,FALSE,"MFT96";#N/A,#N/A,FALSE,"CTrecon"}</definedName>
    <definedName name="a_1_5_2_4" hidden="1">{#N/A,#N/A,FALSE,"TMCOMP96";#N/A,#N/A,FALSE,"MAT96";#N/A,#N/A,FALSE,"FANDA96";#N/A,#N/A,FALSE,"INTRAN96";#N/A,#N/A,FALSE,"NAA9697";#N/A,#N/A,FALSE,"ECWEBB";#N/A,#N/A,FALSE,"MFT96";#N/A,#N/A,FALSE,"CTrecon"}</definedName>
    <definedName name="a_1_5_2_5" hidden="1">{#N/A,#N/A,FALSE,"TMCOMP96";#N/A,#N/A,FALSE,"MAT96";#N/A,#N/A,FALSE,"FANDA96";#N/A,#N/A,FALSE,"INTRAN96";#N/A,#N/A,FALSE,"NAA9697";#N/A,#N/A,FALSE,"ECWEBB";#N/A,#N/A,FALSE,"MFT96";#N/A,#N/A,FALSE,"CTrecon"}</definedName>
    <definedName name="a_1_5_3" hidden="1">{#N/A,#N/A,FALSE,"TMCOMP96";#N/A,#N/A,FALSE,"MAT96";#N/A,#N/A,FALSE,"FANDA96";#N/A,#N/A,FALSE,"INTRAN96";#N/A,#N/A,FALSE,"NAA9697";#N/A,#N/A,FALSE,"ECWEBB";#N/A,#N/A,FALSE,"MFT96";#N/A,#N/A,FALSE,"CTrecon"}</definedName>
    <definedName name="a_1_5_3_1" hidden="1">{#N/A,#N/A,FALSE,"TMCOMP96";#N/A,#N/A,FALSE,"MAT96";#N/A,#N/A,FALSE,"FANDA96";#N/A,#N/A,FALSE,"INTRAN96";#N/A,#N/A,FALSE,"NAA9697";#N/A,#N/A,FALSE,"ECWEBB";#N/A,#N/A,FALSE,"MFT96";#N/A,#N/A,FALSE,"CTrecon"}</definedName>
    <definedName name="a_1_5_3_2" hidden="1">{#N/A,#N/A,FALSE,"TMCOMP96";#N/A,#N/A,FALSE,"MAT96";#N/A,#N/A,FALSE,"FANDA96";#N/A,#N/A,FALSE,"INTRAN96";#N/A,#N/A,FALSE,"NAA9697";#N/A,#N/A,FALSE,"ECWEBB";#N/A,#N/A,FALSE,"MFT96";#N/A,#N/A,FALSE,"CTrecon"}</definedName>
    <definedName name="a_1_5_3_3" hidden="1">{#N/A,#N/A,FALSE,"TMCOMP96";#N/A,#N/A,FALSE,"MAT96";#N/A,#N/A,FALSE,"FANDA96";#N/A,#N/A,FALSE,"INTRAN96";#N/A,#N/A,FALSE,"NAA9697";#N/A,#N/A,FALSE,"ECWEBB";#N/A,#N/A,FALSE,"MFT96";#N/A,#N/A,FALSE,"CTrecon"}</definedName>
    <definedName name="a_1_5_3_4" hidden="1">{#N/A,#N/A,FALSE,"TMCOMP96";#N/A,#N/A,FALSE,"MAT96";#N/A,#N/A,FALSE,"FANDA96";#N/A,#N/A,FALSE,"INTRAN96";#N/A,#N/A,FALSE,"NAA9697";#N/A,#N/A,FALSE,"ECWEBB";#N/A,#N/A,FALSE,"MFT96";#N/A,#N/A,FALSE,"CTrecon"}</definedName>
    <definedName name="a_1_5_3_5" hidden="1">{#N/A,#N/A,FALSE,"TMCOMP96";#N/A,#N/A,FALSE,"MAT96";#N/A,#N/A,FALSE,"FANDA96";#N/A,#N/A,FALSE,"INTRAN96";#N/A,#N/A,FALSE,"NAA9697";#N/A,#N/A,FALSE,"ECWEBB";#N/A,#N/A,FALSE,"MFT96";#N/A,#N/A,FALSE,"CTrecon"}</definedName>
    <definedName name="a_1_5_4" hidden="1">{#N/A,#N/A,FALSE,"TMCOMP96";#N/A,#N/A,FALSE,"MAT96";#N/A,#N/A,FALSE,"FANDA96";#N/A,#N/A,FALSE,"INTRAN96";#N/A,#N/A,FALSE,"NAA9697";#N/A,#N/A,FALSE,"ECWEBB";#N/A,#N/A,FALSE,"MFT96";#N/A,#N/A,FALSE,"CTrecon"}</definedName>
    <definedName name="a_1_5_4_1" hidden="1">{#N/A,#N/A,FALSE,"TMCOMP96";#N/A,#N/A,FALSE,"MAT96";#N/A,#N/A,FALSE,"FANDA96";#N/A,#N/A,FALSE,"INTRAN96";#N/A,#N/A,FALSE,"NAA9697";#N/A,#N/A,FALSE,"ECWEBB";#N/A,#N/A,FALSE,"MFT96";#N/A,#N/A,FALSE,"CTrecon"}</definedName>
    <definedName name="a_1_5_4_2" hidden="1">{#N/A,#N/A,FALSE,"TMCOMP96";#N/A,#N/A,FALSE,"MAT96";#N/A,#N/A,FALSE,"FANDA96";#N/A,#N/A,FALSE,"INTRAN96";#N/A,#N/A,FALSE,"NAA9697";#N/A,#N/A,FALSE,"ECWEBB";#N/A,#N/A,FALSE,"MFT96";#N/A,#N/A,FALSE,"CTrecon"}</definedName>
    <definedName name="a_1_5_4_3" hidden="1">{#N/A,#N/A,FALSE,"TMCOMP96";#N/A,#N/A,FALSE,"MAT96";#N/A,#N/A,FALSE,"FANDA96";#N/A,#N/A,FALSE,"INTRAN96";#N/A,#N/A,FALSE,"NAA9697";#N/A,#N/A,FALSE,"ECWEBB";#N/A,#N/A,FALSE,"MFT96";#N/A,#N/A,FALSE,"CTrecon"}</definedName>
    <definedName name="a_1_5_4_4" hidden="1">{#N/A,#N/A,FALSE,"TMCOMP96";#N/A,#N/A,FALSE,"MAT96";#N/A,#N/A,FALSE,"FANDA96";#N/A,#N/A,FALSE,"INTRAN96";#N/A,#N/A,FALSE,"NAA9697";#N/A,#N/A,FALSE,"ECWEBB";#N/A,#N/A,FALSE,"MFT96";#N/A,#N/A,FALSE,"CTrecon"}</definedName>
    <definedName name="a_1_5_4_5" hidden="1">{#N/A,#N/A,FALSE,"TMCOMP96";#N/A,#N/A,FALSE,"MAT96";#N/A,#N/A,FALSE,"FANDA96";#N/A,#N/A,FALSE,"INTRAN96";#N/A,#N/A,FALSE,"NAA9697";#N/A,#N/A,FALSE,"ECWEBB";#N/A,#N/A,FALSE,"MFT96";#N/A,#N/A,FALSE,"CTrecon"}</definedName>
    <definedName name="a_1_5_5" hidden="1">{#N/A,#N/A,FALSE,"TMCOMP96";#N/A,#N/A,FALSE,"MAT96";#N/A,#N/A,FALSE,"FANDA96";#N/A,#N/A,FALSE,"INTRAN96";#N/A,#N/A,FALSE,"NAA9697";#N/A,#N/A,FALSE,"ECWEBB";#N/A,#N/A,FALSE,"MFT96";#N/A,#N/A,FALSE,"CTrecon"}</definedName>
    <definedName name="a_1_5_5_1" hidden="1">{#N/A,#N/A,FALSE,"TMCOMP96";#N/A,#N/A,FALSE,"MAT96";#N/A,#N/A,FALSE,"FANDA96";#N/A,#N/A,FALSE,"INTRAN96";#N/A,#N/A,FALSE,"NAA9697";#N/A,#N/A,FALSE,"ECWEBB";#N/A,#N/A,FALSE,"MFT96";#N/A,#N/A,FALSE,"CTrecon"}</definedName>
    <definedName name="a_1_5_5_2" hidden="1">{#N/A,#N/A,FALSE,"TMCOMP96";#N/A,#N/A,FALSE,"MAT96";#N/A,#N/A,FALSE,"FANDA96";#N/A,#N/A,FALSE,"INTRAN96";#N/A,#N/A,FALSE,"NAA9697";#N/A,#N/A,FALSE,"ECWEBB";#N/A,#N/A,FALSE,"MFT96";#N/A,#N/A,FALSE,"CTrecon"}</definedName>
    <definedName name="a_1_5_5_3" hidden="1">{#N/A,#N/A,FALSE,"TMCOMP96";#N/A,#N/A,FALSE,"MAT96";#N/A,#N/A,FALSE,"FANDA96";#N/A,#N/A,FALSE,"INTRAN96";#N/A,#N/A,FALSE,"NAA9697";#N/A,#N/A,FALSE,"ECWEBB";#N/A,#N/A,FALSE,"MFT96";#N/A,#N/A,FALSE,"CTrecon"}</definedName>
    <definedName name="a_1_5_5_4" hidden="1">{#N/A,#N/A,FALSE,"TMCOMP96";#N/A,#N/A,FALSE,"MAT96";#N/A,#N/A,FALSE,"FANDA96";#N/A,#N/A,FALSE,"INTRAN96";#N/A,#N/A,FALSE,"NAA9697";#N/A,#N/A,FALSE,"ECWEBB";#N/A,#N/A,FALSE,"MFT96";#N/A,#N/A,FALSE,"CTrecon"}</definedName>
    <definedName name="a_1_5_5_5" hidden="1">{#N/A,#N/A,FALSE,"TMCOMP96";#N/A,#N/A,FALSE,"MAT96";#N/A,#N/A,FALSE,"FANDA96";#N/A,#N/A,FALSE,"INTRAN96";#N/A,#N/A,FALSE,"NAA9697";#N/A,#N/A,FALSE,"ECWEBB";#N/A,#N/A,FALSE,"MFT96";#N/A,#N/A,FALSE,"CTrecon"}</definedName>
    <definedName name="a_2" hidden="1">{#N/A,#N/A,FALSE,"TMCOMP96";#N/A,#N/A,FALSE,"MAT96";#N/A,#N/A,FALSE,"FANDA96";#N/A,#N/A,FALSE,"INTRAN96";#N/A,#N/A,FALSE,"NAA9697";#N/A,#N/A,FALSE,"ECWEBB";#N/A,#N/A,FALSE,"MFT96";#N/A,#N/A,FALSE,"CTrecon"}</definedName>
    <definedName name="a_2_1" hidden="1">{#N/A,#N/A,FALSE,"TMCOMP96";#N/A,#N/A,FALSE,"MAT96";#N/A,#N/A,FALSE,"FANDA96";#N/A,#N/A,FALSE,"INTRAN96";#N/A,#N/A,FALSE,"NAA9697";#N/A,#N/A,FALSE,"ECWEBB";#N/A,#N/A,FALSE,"MFT96";#N/A,#N/A,FALSE,"CTrecon"}</definedName>
    <definedName name="a_2_1_1" hidden="1">{#N/A,#N/A,FALSE,"TMCOMP96";#N/A,#N/A,FALSE,"MAT96";#N/A,#N/A,FALSE,"FANDA96";#N/A,#N/A,FALSE,"INTRAN96";#N/A,#N/A,FALSE,"NAA9697";#N/A,#N/A,FALSE,"ECWEBB";#N/A,#N/A,FALSE,"MFT96";#N/A,#N/A,FALSE,"CTrecon"}</definedName>
    <definedName name="a_2_1_1_1" hidden="1">{#N/A,#N/A,FALSE,"TMCOMP96";#N/A,#N/A,FALSE,"MAT96";#N/A,#N/A,FALSE,"FANDA96";#N/A,#N/A,FALSE,"INTRAN96";#N/A,#N/A,FALSE,"NAA9697";#N/A,#N/A,FALSE,"ECWEBB";#N/A,#N/A,FALSE,"MFT96";#N/A,#N/A,FALSE,"CTrecon"}</definedName>
    <definedName name="a_2_1_1_1_1" hidden="1">{#N/A,#N/A,FALSE,"TMCOMP96";#N/A,#N/A,FALSE,"MAT96";#N/A,#N/A,FALSE,"FANDA96";#N/A,#N/A,FALSE,"INTRAN96";#N/A,#N/A,FALSE,"NAA9697";#N/A,#N/A,FALSE,"ECWEBB";#N/A,#N/A,FALSE,"MFT96";#N/A,#N/A,FALSE,"CTrecon"}</definedName>
    <definedName name="a_2_1_1_1_2" hidden="1">{#N/A,#N/A,FALSE,"TMCOMP96";#N/A,#N/A,FALSE,"MAT96";#N/A,#N/A,FALSE,"FANDA96";#N/A,#N/A,FALSE,"INTRAN96";#N/A,#N/A,FALSE,"NAA9697";#N/A,#N/A,FALSE,"ECWEBB";#N/A,#N/A,FALSE,"MFT96";#N/A,#N/A,FALSE,"CTrecon"}</definedName>
    <definedName name="a_2_1_1_1_3" hidden="1">{#N/A,#N/A,FALSE,"TMCOMP96";#N/A,#N/A,FALSE,"MAT96";#N/A,#N/A,FALSE,"FANDA96";#N/A,#N/A,FALSE,"INTRAN96";#N/A,#N/A,FALSE,"NAA9697";#N/A,#N/A,FALSE,"ECWEBB";#N/A,#N/A,FALSE,"MFT96";#N/A,#N/A,FALSE,"CTrecon"}</definedName>
    <definedName name="a_2_1_1_1_4" hidden="1">{#N/A,#N/A,FALSE,"TMCOMP96";#N/A,#N/A,FALSE,"MAT96";#N/A,#N/A,FALSE,"FANDA96";#N/A,#N/A,FALSE,"INTRAN96";#N/A,#N/A,FALSE,"NAA9697";#N/A,#N/A,FALSE,"ECWEBB";#N/A,#N/A,FALSE,"MFT96";#N/A,#N/A,FALSE,"CTrecon"}</definedName>
    <definedName name="a_2_1_1_1_5" hidden="1">{#N/A,#N/A,FALSE,"TMCOMP96";#N/A,#N/A,FALSE,"MAT96";#N/A,#N/A,FALSE,"FANDA96";#N/A,#N/A,FALSE,"INTRAN96";#N/A,#N/A,FALSE,"NAA9697";#N/A,#N/A,FALSE,"ECWEBB";#N/A,#N/A,FALSE,"MFT96";#N/A,#N/A,FALSE,"CTrecon"}</definedName>
    <definedName name="a_2_1_1_2" hidden="1">{#N/A,#N/A,FALSE,"TMCOMP96";#N/A,#N/A,FALSE,"MAT96";#N/A,#N/A,FALSE,"FANDA96";#N/A,#N/A,FALSE,"INTRAN96";#N/A,#N/A,FALSE,"NAA9697";#N/A,#N/A,FALSE,"ECWEBB";#N/A,#N/A,FALSE,"MFT96";#N/A,#N/A,FALSE,"CTrecon"}</definedName>
    <definedName name="a_2_1_1_2_1" hidden="1">{#N/A,#N/A,FALSE,"TMCOMP96";#N/A,#N/A,FALSE,"MAT96";#N/A,#N/A,FALSE,"FANDA96";#N/A,#N/A,FALSE,"INTRAN96";#N/A,#N/A,FALSE,"NAA9697";#N/A,#N/A,FALSE,"ECWEBB";#N/A,#N/A,FALSE,"MFT96";#N/A,#N/A,FALSE,"CTrecon"}</definedName>
    <definedName name="a_2_1_1_2_2" hidden="1">{#N/A,#N/A,FALSE,"TMCOMP96";#N/A,#N/A,FALSE,"MAT96";#N/A,#N/A,FALSE,"FANDA96";#N/A,#N/A,FALSE,"INTRAN96";#N/A,#N/A,FALSE,"NAA9697";#N/A,#N/A,FALSE,"ECWEBB";#N/A,#N/A,FALSE,"MFT96";#N/A,#N/A,FALSE,"CTrecon"}</definedName>
    <definedName name="a_2_1_1_2_3" hidden="1">{#N/A,#N/A,FALSE,"TMCOMP96";#N/A,#N/A,FALSE,"MAT96";#N/A,#N/A,FALSE,"FANDA96";#N/A,#N/A,FALSE,"INTRAN96";#N/A,#N/A,FALSE,"NAA9697";#N/A,#N/A,FALSE,"ECWEBB";#N/A,#N/A,FALSE,"MFT96";#N/A,#N/A,FALSE,"CTrecon"}</definedName>
    <definedName name="a_2_1_1_2_4" hidden="1">{#N/A,#N/A,FALSE,"TMCOMP96";#N/A,#N/A,FALSE,"MAT96";#N/A,#N/A,FALSE,"FANDA96";#N/A,#N/A,FALSE,"INTRAN96";#N/A,#N/A,FALSE,"NAA9697";#N/A,#N/A,FALSE,"ECWEBB";#N/A,#N/A,FALSE,"MFT96";#N/A,#N/A,FALSE,"CTrecon"}</definedName>
    <definedName name="a_2_1_1_2_5" hidden="1">{#N/A,#N/A,FALSE,"TMCOMP96";#N/A,#N/A,FALSE,"MAT96";#N/A,#N/A,FALSE,"FANDA96";#N/A,#N/A,FALSE,"INTRAN96";#N/A,#N/A,FALSE,"NAA9697";#N/A,#N/A,FALSE,"ECWEBB";#N/A,#N/A,FALSE,"MFT96";#N/A,#N/A,FALSE,"CTrecon"}</definedName>
    <definedName name="a_2_1_1_3" hidden="1">{#N/A,#N/A,FALSE,"TMCOMP96";#N/A,#N/A,FALSE,"MAT96";#N/A,#N/A,FALSE,"FANDA96";#N/A,#N/A,FALSE,"INTRAN96";#N/A,#N/A,FALSE,"NAA9697";#N/A,#N/A,FALSE,"ECWEBB";#N/A,#N/A,FALSE,"MFT96";#N/A,#N/A,FALSE,"CTrecon"}</definedName>
    <definedName name="a_2_1_1_4" hidden="1">{#N/A,#N/A,FALSE,"TMCOMP96";#N/A,#N/A,FALSE,"MAT96";#N/A,#N/A,FALSE,"FANDA96";#N/A,#N/A,FALSE,"INTRAN96";#N/A,#N/A,FALSE,"NAA9697";#N/A,#N/A,FALSE,"ECWEBB";#N/A,#N/A,FALSE,"MFT96";#N/A,#N/A,FALSE,"CTrecon"}</definedName>
    <definedName name="a_2_1_1_5" hidden="1">{#N/A,#N/A,FALSE,"TMCOMP96";#N/A,#N/A,FALSE,"MAT96";#N/A,#N/A,FALSE,"FANDA96";#N/A,#N/A,FALSE,"INTRAN96";#N/A,#N/A,FALSE,"NAA9697";#N/A,#N/A,FALSE,"ECWEBB";#N/A,#N/A,FALSE,"MFT96";#N/A,#N/A,FALSE,"CTrecon"}</definedName>
    <definedName name="a_2_1_2" hidden="1">{#N/A,#N/A,FALSE,"TMCOMP96";#N/A,#N/A,FALSE,"MAT96";#N/A,#N/A,FALSE,"FANDA96";#N/A,#N/A,FALSE,"INTRAN96";#N/A,#N/A,FALSE,"NAA9697";#N/A,#N/A,FALSE,"ECWEBB";#N/A,#N/A,FALSE,"MFT96";#N/A,#N/A,FALSE,"CTrecon"}</definedName>
    <definedName name="a_2_1_2_1" hidden="1">{#N/A,#N/A,FALSE,"TMCOMP96";#N/A,#N/A,FALSE,"MAT96";#N/A,#N/A,FALSE,"FANDA96";#N/A,#N/A,FALSE,"INTRAN96";#N/A,#N/A,FALSE,"NAA9697";#N/A,#N/A,FALSE,"ECWEBB";#N/A,#N/A,FALSE,"MFT96";#N/A,#N/A,FALSE,"CTrecon"}</definedName>
    <definedName name="a_2_1_2_2" hidden="1">{#N/A,#N/A,FALSE,"TMCOMP96";#N/A,#N/A,FALSE,"MAT96";#N/A,#N/A,FALSE,"FANDA96";#N/A,#N/A,FALSE,"INTRAN96";#N/A,#N/A,FALSE,"NAA9697";#N/A,#N/A,FALSE,"ECWEBB";#N/A,#N/A,FALSE,"MFT96";#N/A,#N/A,FALSE,"CTrecon"}</definedName>
    <definedName name="a_2_1_2_3" hidden="1">{#N/A,#N/A,FALSE,"TMCOMP96";#N/A,#N/A,FALSE,"MAT96";#N/A,#N/A,FALSE,"FANDA96";#N/A,#N/A,FALSE,"INTRAN96";#N/A,#N/A,FALSE,"NAA9697";#N/A,#N/A,FALSE,"ECWEBB";#N/A,#N/A,FALSE,"MFT96";#N/A,#N/A,FALSE,"CTrecon"}</definedName>
    <definedName name="a_2_1_2_4" hidden="1">{#N/A,#N/A,FALSE,"TMCOMP96";#N/A,#N/A,FALSE,"MAT96";#N/A,#N/A,FALSE,"FANDA96";#N/A,#N/A,FALSE,"INTRAN96";#N/A,#N/A,FALSE,"NAA9697";#N/A,#N/A,FALSE,"ECWEBB";#N/A,#N/A,FALSE,"MFT96";#N/A,#N/A,FALSE,"CTrecon"}</definedName>
    <definedName name="a_2_1_2_5" hidden="1">{#N/A,#N/A,FALSE,"TMCOMP96";#N/A,#N/A,FALSE,"MAT96";#N/A,#N/A,FALSE,"FANDA96";#N/A,#N/A,FALSE,"INTRAN96";#N/A,#N/A,FALSE,"NAA9697";#N/A,#N/A,FALSE,"ECWEBB";#N/A,#N/A,FALSE,"MFT96";#N/A,#N/A,FALSE,"CTrecon"}</definedName>
    <definedName name="a_2_1_3" hidden="1">{#N/A,#N/A,FALSE,"TMCOMP96";#N/A,#N/A,FALSE,"MAT96";#N/A,#N/A,FALSE,"FANDA96";#N/A,#N/A,FALSE,"INTRAN96";#N/A,#N/A,FALSE,"NAA9697";#N/A,#N/A,FALSE,"ECWEBB";#N/A,#N/A,FALSE,"MFT96";#N/A,#N/A,FALSE,"CTrecon"}</definedName>
    <definedName name="a_2_1_3_1" hidden="1">{#N/A,#N/A,FALSE,"TMCOMP96";#N/A,#N/A,FALSE,"MAT96";#N/A,#N/A,FALSE,"FANDA96";#N/A,#N/A,FALSE,"INTRAN96";#N/A,#N/A,FALSE,"NAA9697";#N/A,#N/A,FALSE,"ECWEBB";#N/A,#N/A,FALSE,"MFT96";#N/A,#N/A,FALSE,"CTrecon"}</definedName>
    <definedName name="a_2_1_3_2" hidden="1">{#N/A,#N/A,FALSE,"TMCOMP96";#N/A,#N/A,FALSE,"MAT96";#N/A,#N/A,FALSE,"FANDA96";#N/A,#N/A,FALSE,"INTRAN96";#N/A,#N/A,FALSE,"NAA9697";#N/A,#N/A,FALSE,"ECWEBB";#N/A,#N/A,FALSE,"MFT96";#N/A,#N/A,FALSE,"CTrecon"}</definedName>
    <definedName name="a_2_1_3_3" hidden="1">{#N/A,#N/A,FALSE,"TMCOMP96";#N/A,#N/A,FALSE,"MAT96";#N/A,#N/A,FALSE,"FANDA96";#N/A,#N/A,FALSE,"INTRAN96";#N/A,#N/A,FALSE,"NAA9697";#N/A,#N/A,FALSE,"ECWEBB";#N/A,#N/A,FALSE,"MFT96";#N/A,#N/A,FALSE,"CTrecon"}</definedName>
    <definedName name="a_2_1_3_4" hidden="1">{#N/A,#N/A,FALSE,"TMCOMP96";#N/A,#N/A,FALSE,"MAT96";#N/A,#N/A,FALSE,"FANDA96";#N/A,#N/A,FALSE,"INTRAN96";#N/A,#N/A,FALSE,"NAA9697";#N/A,#N/A,FALSE,"ECWEBB";#N/A,#N/A,FALSE,"MFT96";#N/A,#N/A,FALSE,"CTrecon"}</definedName>
    <definedName name="a_2_1_3_5" hidden="1">{#N/A,#N/A,FALSE,"TMCOMP96";#N/A,#N/A,FALSE,"MAT96";#N/A,#N/A,FALSE,"FANDA96";#N/A,#N/A,FALSE,"INTRAN96";#N/A,#N/A,FALSE,"NAA9697";#N/A,#N/A,FALSE,"ECWEBB";#N/A,#N/A,FALSE,"MFT96";#N/A,#N/A,FALSE,"CTrecon"}</definedName>
    <definedName name="a_2_1_4" hidden="1">{#N/A,#N/A,FALSE,"TMCOMP96";#N/A,#N/A,FALSE,"MAT96";#N/A,#N/A,FALSE,"FANDA96";#N/A,#N/A,FALSE,"INTRAN96";#N/A,#N/A,FALSE,"NAA9697";#N/A,#N/A,FALSE,"ECWEBB";#N/A,#N/A,FALSE,"MFT96";#N/A,#N/A,FALSE,"CTrecon"}</definedName>
    <definedName name="a_2_1_4_1" hidden="1">{#N/A,#N/A,FALSE,"TMCOMP96";#N/A,#N/A,FALSE,"MAT96";#N/A,#N/A,FALSE,"FANDA96";#N/A,#N/A,FALSE,"INTRAN96";#N/A,#N/A,FALSE,"NAA9697";#N/A,#N/A,FALSE,"ECWEBB";#N/A,#N/A,FALSE,"MFT96";#N/A,#N/A,FALSE,"CTrecon"}</definedName>
    <definedName name="a_2_1_4_2" hidden="1">{#N/A,#N/A,FALSE,"TMCOMP96";#N/A,#N/A,FALSE,"MAT96";#N/A,#N/A,FALSE,"FANDA96";#N/A,#N/A,FALSE,"INTRAN96";#N/A,#N/A,FALSE,"NAA9697";#N/A,#N/A,FALSE,"ECWEBB";#N/A,#N/A,FALSE,"MFT96";#N/A,#N/A,FALSE,"CTrecon"}</definedName>
    <definedName name="a_2_1_4_3" hidden="1">{#N/A,#N/A,FALSE,"TMCOMP96";#N/A,#N/A,FALSE,"MAT96";#N/A,#N/A,FALSE,"FANDA96";#N/A,#N/A,FALSE,"INTRAN96";#N/A,#N/A,FALSE,"NAA9697";#N/A,#N/A,FALSE,"ECWEBB";#N/A,#N/A,FALSE,"MFT96";#N/A,#N/A,FALSE,"CTrecon"}</definedName>
    <definedName name="a_2_1_4_4" hidden="1">{#N/A,#N/A,FALSE,"TMCOMP96";#N/A,#N/A,FALSE,"MAT96";#N/A,#N/A,FALSE,"FANDA96";#N/A,#N/A,FALSE,"INTRAN96";#N/A,#N/A,FALSE,"NAA9697";#N/A,#N/A,FALSE,"ECWEBB";#N/A,#N/A,FALSE,"MFT96";#N/A,#N/A,FALSE,"CTrecon"}</definedName>
    <definedName name="a_2_1_4_5" hidden="1">{#N/A,#N/A,FALSE,"TMCOMP96";#N/A,#N/A,FALSE,"MAT96";#N/A,#N/A,FALSE,"FANDA96";#N/A,#N/A,FALSE,"INTRAN96";#N/A,#N/A,FALSE,"NAA9697";#N/A,#N/A,FALSE,"ECWEBB";#N/A,#N/A,FALSE,"MFT96";#N/A,#N/A,FALSE,"CTrecon"}</definedName>
    <definedName name="a_2_1_5" hidden="1">{#N/A,#N/A,FALSE,"TMCOMP96";#N/A,#N/A,FALSE,"MAT96";#N/A,#N/A,FALSE,"FANDA96";#N/A,#N/A,FALSE,"INTRAN96";#N/A,#N/A,FALSE,"NAA9697";#N/A,#N/A,FALSE,"ECWEBB";#N/A,#N/A,FALSE,"MFT96";#N/A,#N/A,FALSE,"CTrecon"}</definedName>
    <definedName name="a_2_1_5_1" hidden="1">{#N/A,#N/A,FALSE,"TMCOMP96";#N/A,#N/A,FALSE,"MAT96";#N/A,#N/A,FALSE,"FANDA96";#N/A,#N/A,FALSE,"INTRAN96";#N/A,#N/A,FALSE,"NAA9697";#N/A,#N/A,FALSE,"ECWEBB";#N/A,#N/A,FALSE,"MFT96";#N/A,#N/A,FALSE,"CTrecon"}</definedName>
    <definedName name="a_2_1_5_2" hidden="1">{#N/A,#N/A,FALSE,"TMCOMP96";#N/A,#N/A,FALSE,"MAT96";#N/A,#N/A,FALSE,"FANDA96";#N/A,#N/A,FALSE,"INTRAN96";#N/A,#N/A,FALSE,"NAA9697";#N/A,#N/A,FALSE,"ECWEBB";#N/A,#N/A,FALSE,"MFT96";#N/A,#N/A,FALSE,"CTrecon"}</definedName>
    <definedName name="a_2_1_5_3" hidden="1">{#N/A,#N/A,FALSE,"TMCOMP96";#N/A,#N/A,FALSE,"MAT96";#N/A,#N/A,FALSE,"FANDA96";#N/A,#N/A,FALSE,"INTRAN96";#N/A,#N/A,FALSE,"NAA9697";#N/A,#N/A,FALSE,"ECWEBB";#N/A,#N/A,FALSE,"MFT96";#N/A,#N/A,FALSE,"CTrecon"}</definedName>
    <definedName name="a_2_1_5_4" hidden="1">{#N/A,#N/A,FALSE,"TMCOMP96";#N/A,#N/A,FALSE,"MAT96";#N/A,#N/A,FALSE,"FANDA96";#N/A,#N/A,FALSE,"INTRAN96";#N/A,#N/A,FALSE,"NAA9697";#N/A,#N/A,FALSE,"ECWEBB";#N/A,#N/A,FALSE,"MFT96";#N/A,#N/A,FALSE,"CTrecon"}</definedName>
    <definedName name="a_2_1_5_5" hidden="1">{#N/A,#N/A,FALSE,"TMCOMP96";#N/A,#N/A,FALSE,"MAT96";#N/A,#N/A,FALSE,"FANDA96";#N/A,#N/A,FALSE,"INTRAN96";#N/A,#N/A,FALSE,"NAA9697";#N/A,#N/A,FALSE,"ECWEBB";#N/A,#N/A,FALSE,"MFT96";#N/A,#N/A,FALSE,"CTrecon"}</definedName>
    <definedName name="a_2_2" hidden="1">{#N/A,#N/A,FALSE,"TMCOMP96";#N/A,#N/A,FALSE,"MAT96";#N/A,#N/A,FALSE,"FANDA96";#N/A,#N/A,FALSE,"INTRAN96";#N/A,#N/A,FALSE,"NAA9697";#N/A,#N/A,FALSE,"ECWEBB";#N/A,#N/A,FALSE,"MFT96";#N/A,#N/A,FALSE,"CTrecon"}</definedName>
    <definedName name="a_2_2_1" hidden="1">{#N/A,#N/A,FALSE,"TMCOMP96";#N/A,#N/A,FALSE,"MAT96";#N/A,#N/A,FALSE,"FANDA96";#N/A,#N/A,FALSE,"INTRAN96";#N/A,#N/A,FALSE,"NAA9697";#N/A,#N/A,FALSE,"ECWEBB";#N/A,#N/A,FALSE,"MFT96";#N/A,#N/A,FALSE,"CTrecon"}</definedName>
    <definedName name="a_2_2_2" hidden="1">{#N/A,#N/A,FALSE,"TMCOMP96";#N/A,#N/A,FALSE,"MAT96";#N/A,#N/A,FALSE,"FANDA96";#N/A,#N/A,FALSE,"INTRAN96";#N/A,#N/A,FALSE,"NAA9697";#N/A,#N/A,FALSE,"ECWEBB";#N/A,#N/A,FALSE,"MFT96";#N/A,#N/A,FALSE,"CTrecon"}</definedName>
    <definedName name="a_2_2_3" hidden="1">{#N/A,#N/A,FALSE,"TMCOMP96";#N/A,#N/A,FALSE,"MAT96";#N/A,#N/A,FALSE,"FANDA96";#N/A,#N/A,FALSE,"INTRAN96";#N/A,#N/A,FALSE,"NAA9697";#N/A,#N/A,FALSE,"ECWEBB";#N/A,#N/A,FALSE,"MFT96";#N/A,#N/A,FALSE,"CTrecon"}</definedName>
    <definedName name="a_2_2_4" hidden="1">{#N/A,#N/A,FALSE,"TMCOMP96";#N/A,#N/A,FALSE,"MAT96";#N/A,#N/A,FALSE,"FANDA96";#N/A,#N/A,FALSE,"INTRAN96";#N/A,#N/A,FALSE,"NAA9697";#N/A,#N/A,FALSE,"ECWEBB";#N/A,#N/A,FALSE,"MFT96";#N/A,#N/A,FALSE,"CTrecon"}</definedName>
    <definedName name="a_2_2_5" hidden="1">{#N/A,#N/A,FALSE,"TMCOMP96";#N/A,#N/A,FALSE,"MAT96";#N/A,#N/A,FALSE,"FANDA96";#N/A,#N/A,FALSE,"INTRAN96";#N/A,#N/A,FALSE,"NAA9697";#N/A,#N/A,FALSE,"ECWEBB";#N/A,#N/A,FALSE,"MFT96";#N/A,#N/A,FALSE,"CTrecon"}</definedName>
    <definedName name="a_2_3" hidden="1">{#N/A,#N/A,FALSE,"TMCOMP96";#N/A,#N/A,FALSE,"MAT96";#N/A,#N/A,FALSE,"FANDA96";#N/A,#N/A,FALSE,"INTRAN96";#N/A,#N/A,FALSE,"NAA9697";#N/A,#N/A,FALSE,"ECWEBB";#N/A,#N/A,FALSE,"MFT96";#N/A,#N/A,FALSE,"CTrecon"}</definedName>
    <definedName name="a_2_3_1" hidden="1">{#N/A,#N/A,FALSE,"TMCOMP96";#N/A,#N/A,FALSE,"MAT96";#N/A,#N/A,FALSE,"FANDA96";#N/A,#N/A,FALSE,"INTRAN96";#N/A,#N/A,FALSE,"NAA9697";#N/A,#N/A,FALSE,"ECWEBB";#N/A,#N/A,FALSE,"MFT96";#N/A,#N/A,FALSE,"CTrecon"}</definedName>
    <definedName name="a_2_3_2" hidden="1">{#N/A,#N/A,FALSE,"TMCOMP96";#N/A,#N/A,FALSE,"MAT96";#N/A,#N/A,FALSE,"FANDA96";#N/A,#N/A,FALSE,"INTRAN96";#N/A,#N/A,FALSE,"NAA9697";#N/A,#N/A,FALSE,"ECWEBB";#N/A,#N/A,FALSE,"MFT96";#N/A,#N/A,FALSE,"CTrecon"}</definedName>
    <definedName name="a_2_3_3" hidden="1">{#N/A,#N/A,FALSE,"TMCOMP96";#N/A,#N/A,FALSE,"MAT96";#N/A,#N/A,FALSE,"FANDA96";#N/A,#N/A,FALSE,"INTRAN96";#N/A,#N/A,FALSE,"NAA9697";#N/A,#N/A,FALSE,"ECWEBB";#N/A,#N/A,FALSE,"MFT96";#N/A,#N/A,FALSE,"CTrecon"}</definedName>
    <definedName name="a_2_3_4" hidden="1">{#N/A,#N/A,FALSE,"TMCOMP96";#N/A,#N/A,FALSE,"MAT96";#N/A,#N/A,FALSE,"FANDA96";#N/A,#N/A,FALSE,"INTRAN96";#N/A,#N/A,FALSE,"NAA9697";#N/A,#N/A,FALSE,"ECWEBB";#N/A,#N/A,FALSE,"MFT96";#N/A,#N/A,FALSE,"CTrecon"}</definedName>
    <definedName name="a_2_3_5" hidden="1">{#N/A,#N/A,FALSE,"TMCOMP96";#N/A,#N/A,FALSE,"MAT96";#N/A,#N/A,FALSE,"FANDA96";#N/A,#N/A,FALSE,"INTRAN96";#N/A,#N/A,FALSE,"NAA9697";#N/A,#N/A,FALSE,"ECWEBB";#N/A,#N/A,FALSE,"MFT96";#N/A,#N/A,FALSE,"CTrecon"}</definedName>
    <definedName name="a_2_4" hidden="1">{#N/A,#N/A,FALSE,"TMCOMP96";#N/A,#N/A,FALSE,"MAT96";#N/A,#N/A,FALSE,"FANDA96";#N/A,#N/A,FALSE,"INTRAN96";#N/A,#N/A,FALSE,"NAA9697";#N/A,#N/A,FALSE,"ECWEBB";#N/A,#N/A,FALSE,"MFT96";#N/A,#N/A,FALSE,"CTrecon"}</definedName>
    <definedName name="a_2_4_1" hidden="1">{#N/A,#N/A,FALSE,"TMCOMP96";#N/A,#N/A,FALSE,"MAT96";#N/A,#N/A,FALSE,"FANDA96";#N/A,#N/A,FALSE,"INTRAN96";#N/A,#N/A,FALSE,"NAA9697";#N/A,#N/A,FALSE,"ECWEBB";#N/A,#N/A,FALSE,"MFT96";#N/A,#N/A,FALSE,"CTrecon"}</definedName>
    <definedName name="a_2_4_2" hidden="1">{#N/A,#N/A,FALSE,"TMCOMP96";#N/A,#N/A,FALSE,"MAT96";#N/A,#N/A,FALSE,"FANDA96";#N/A,#N/A,FALSE,"INTRAN96";#N/A,#N/A,FALSE,"NAA9697";#N/A,#N/A,FALSE,"ECWEBB";#N/A,#N/A,FALSE,"MFT96";#N/A,#N/A,FALSE,"CTrecon"}</definedName>
    <definedName name="a_2_4_3" hidden="1">{#N/A,#N/A,FALSE,"TMCOMP96";#N/A,#N/A,FALSE,"MAT96";#N/A,#N/A,FALSE,"FANDA96";#N/A,#N/A,FALSE,"INTRAN96";#N/A,#N/A,FALSE,"NAA9697";#N/A,#N/A,FALSE,"ECWEBB";#N/A,#N/A,FALSE,"MFT96";#N/A,#N/A,FALSE,"CTrecon"}</definedName>
    <definedName name="a_2_4_4" hidden="1">{#N/A,#N/A,FALSE,"TMCOMP96";#N/A,#N/A,FALSE,"MAT96";#N/A,#N/A,FALSE,"FANDA96";#N/A,#N/A,FALSE,"INTRAN96";#N/A,#N/A,FALSE,"NAA9697";#N/A,#N/A,FALSE,"ECWEBB";#N/A,#N/A,FALSE,"MFT96";#N/A,#N/A,FALSE,"CTrecon"}</definedName>
    <definedName name="a_2_4_5" hidden="1">{#N/A,#N/A,FALSE,"TMCOMP96";#N/A,#N/A,FALSE,"MAT96";#N/A,#N/A,FALSE,"FANDA96";#N/A,#N/A,FALSE,"INTRAN96";#N/A,#N/A,FALSE,"NAA9697";#N/A,#N/A,FALSE,"ECWEBB";#N/A,#N/A,FALSE,"MFT96";#N/A,#N/A,FALSE,"CTrecon"}</definedName>
    <definedName name="a_2_5" hidden="1">{#N/A,#N/A,FALSE,"TMCOMP96";#N/A,#N/A,FALSE,"MAT96";#N/A,#N/A,FALSE,"FANDA96";#N/A,#N/A,FALSE,"INTRAN96";#N/A,#N/A,FALSE,"NAA9697";#N/A,#N/A,FALSE,"ECWEBB";#N/A,#N/A,FALSE,"MFT96";#N/A,#N/A,FALSE,"CTrecon"}</definedName>
    <definedName name="a_2_5_1" hidden="1">{#N/A,#N/A,FALSE,"TMCOMP96";#N/A,#N/A,FALSE,"MAT96";#N/A,#N/A,FALSE,"FANDA96";#N/A,#N/A,FALSE,"INTRAN96";#N/A,#N/A,FALSE,"NAA9697";#N/A,#N/A,FALSE,"ECWEBB";#N/A,#N/A,FALSE,"MFT96";#N/A,#N/A,FALSE,"CTrecon"}</definedName>
    <definedName name="a_2_5_2" hidden="1">{#N/A,#N/A,FALSE,"TMCOMP96";#N/A,#N/A,FALSE,"MAT96";#N/A,#N/A,FALSE,"FANDA96";#N/A,#N/A,FALSE,"INTRAN96";#N/A,#N/A,FALSE,"NAA9697";#N/A,#N/A,FALSE,"ECWEBB";#N/A,#N/A,FALSE,"MFT96";#N/A,#N/A,FALSE,"CTrecon"}</definedName>
    <definedName name="a_2_5_3" hidden="1">{#N/A,#N/A,FALSE,"TMCOMP96";#N/A,#N/A,FALSE,"MAT96";#N/A,#N/A,FALSE,"FANDA96";#N/A,#N/A,FALSE,"INTRAN96";#N/A,#N/A,FALSE,"NAA9697";#N/A,#N/A,FALSE,"ECWEBB";#N/A,#N/A,FALSE,"MFT96";#N/A,#N/A,FALSE,"CTrecon"}</definedName>
    <definedName name="a_2_5_4" hidden="1">{#N/A,#N/A,FALSE,"TMCOMP96";#N/A,#N/A,FALSE,"MAT96";#N/A,#N/A,FALSE,"FANDA96";#N/A,#N/A,FALSE,"INTRAN96";#N/A,#N/A,FALSE,"NAA9697";#N/A,#N/A,FALSE,"ECWEBB";#N/A,#N/A,FALSE,"MFT96";#N/A,#N/A,FALSE,"CTrecon"}</definedName>
    <definedName name="a_2_5_5" hidden="1">{#N/A,#N/A,FALSE,"TMCOMP96";#N/A,#N/A,FALSE,"MAT96";#N/A,#N/A,FALSE,"FANDA96";#N/A,#N/A,FALSE,"INTRAN96";#N/A,#N/A,FALSE,"NAA9697";#N/A,#N/A,FALSE,"ECWEBB";#N/A,#N/A,FALSE,"MFT96";#N/A,#N/A,FALSE,"CTrecon"}</definedName>
    <definedName name="a_3" hidden="1">{#N/A,#N/A,FALSE,"TMCOMP96";#N/A,#N/A,FALSE,"MAT96";#N/A,#N/A,FALSE,"FANDA96";#N/A,#N/A,FALSE,"INTRAN96";#N/A,#N/A,FALSE,"NAA9697";#N/A,#N/A,FALSE,"ECWEBB";#N/A,#N/A,FALSE,"MFT96";#N/A,#N/A,FALSE,"CTrecon"}</definedName>
    <definedName name="a_3_1" hidden="1">{#N/A,#N/A,FALSE,"TMCOMP96";#N/A,#N/A,FALSE,"MAT96";#N/A,#N/A,FALSE,"FANDA96";#N/A,#N/A,FALSE,"INTRAN96";#N/A,#N/A,FALSE,"NAA9697";#N/A,#N/A,FALSE,"ECWEBB";#N/A,#N/A,FALSE,"MFT96";#N/A,#N/A,FALSE,"CTrecon"}</definedName>
    <definedName name="a_3_1_1" hidden="1">{#N/A,#N/A,FALSE,"TMCOMP96";#N/A,#N/A,FALSE,"MAT96";#N/A,#N/A,FALSE,"FANDA96";#N/A,#N/A,FALSE,"INTRAN96";#N/A,#N/A,FALSE,"NAA9697";#N/A,#N/A,FALSE,"ECWEBB";#N/A,#N/A,FALSE,"MFT96";#N/A,#N/A,FALSE,"CTrecon"}</definedName>
    <definedName name="a_3_1_1_1" hidden="1">{#N/A,#N/A,FALSE,"TMCOMP96";#N/A,#N/A,FALSE,"MAT96";#N/A,#N/A,FALSE,"FANDA96";#N/A,#N/A,FALSE,"INTRAN96";#N/A,#N/A,FALSE,"NAA9697";#N/A,#N/A,FALSE,"ECWEBB";#N/A,#N/A,FALSE,"MFT96";#N/A,#N/A,FALSE,"CTrecon"}</definedName>
    <definedName name="a_3_1_1_1_1" hidden="1">{#N/A,#N/A,FALSE,"TMCOMP96";#N/A,#N/A,FALSE,"MAT96";#N/A,#N/A,FALSE,"FANDA96";#N/A,#N/A,FALSE,"INTRAN96";#N/A,#N/A,FALSE,"NAA9697";#N/A,#N/A,FALSE,"ECWEBB";#N/A,#N/A,FALSE,"MFT96";#N/A,#N/A,FALSE,"CTrecon"}</definedName>
    <definedName name="a_3_1_1_1_2" hidden="1">{#N/A,#N/A,FALSE,"TMCOMP96";#N/A,#N/A,FALSE,"MAT96";#N/A,#N/A,FALSE,"FANDA96";#N/A,#N/A,FALSE,"INTRAN96";#N/A,#N/A,FALSE,"NAA9697";#N/A,#N/A,FALSE,"ECWEBB";#N/A,#N/A,FALSE,"MFT96";#N/A,#N/A,FALSE,"CTrecon"}</definedName>
    <definedName name="a_3_1_1_1_3" hidden="1">{#N/A,#N/A,FALSE,"TMCOMP96";#N/A,#N/A,FALSE,"MAT96";#N/A,#N/A,FALSE,"FANDA96";#N/A,#N/A,FALSE,"INTRAN96";#N/A,#N/A,FALSE,"NAA9697";#N/A,#N/A,FALSE,"ECWEBB";#N/A,#N/A,FALSE,"MFT96";#N/A,#N/A,FALSE,"CTrecon"}</definedName>
    <definedName name="a_3_1_1_1_4" hidden="1">{#N/A,#N/A,FALSE,"TMCOMP96";#N/A,#N/A,FALSE,"MAT96";#N/A,#N/A,FALSE,"FANDA96";#N/A,#N/A,FALSE,"INTRAN96";#N/A,#N/A,FALSE,"NAA9697";#N/A,#N/A,FALSE,"ECWEBB";#N/A,#N/A,FALSE,"MFT96";#N/A,#N/A,FALSE,"CTrecon"}</definedName>
    <definedName name="a_3_1_1_1_5" hidden="1">{#N/A,#N/A,FALSE,"TMCOMP96";#N/A,#N/A,FALSE,"MAT96";#N/A,#N/A,FALSE,"FANDA96";#N/A,#N/A,FALSE,"INTRAN96";#N/A,#N/A,FALSE,"NAA9697";#N/A,#N/A,FALSE,"ECWEBB";#N/A,#N/A,FALSE,"MFT96";#N/A,#N/A,FALSE,"CTrecon"}</definedName>
    <definedName name="a_3_1_1_2" hidden="1">{#N/A,#N/A,FALSE,"TMCOMP96";#N/A,#N/A,FALSE,"MAT96";#N/A,#N/A,FALSE,"FANDA96";#N/A,#N/A,FALSE,"INTRAN96";#N/A,#N/A,FALSE,"NAA9697";#N/A,#N/A,FALSE,"ECWEBB";#N/A,#N/A,FALSE,"MFT96";#N/A,#N/A,FALSE,"CTrecon"}</definedName>
    <definedName name="a_3_1_1_2_1" hidden="1">{#N/A,#N/A,FALSE,"TMCOMP96";#N/A,#N/A,FALSE,"MAT96";#N/A,#N/A,FALSE,"FANDA96";#N/A,#N/A,FALSE,"INTRAN96";#N/A,#N/A,FALSE,"NAA9697";#N/A,#N/A,FALSE,"ECWEBB";#N/A,#N/A,FALSE,"MFT96";#N/A,#N/A,FALSE,"CTrecon"}</definedName>
    <definedName name="a_3_1_1_2_2" hidden="1">{#N/A,#N/A,FALSE,"TMCOMP96";#N/A,#N/A,FALSE,"MAT96";#N/A,#N/A,FALSE,"FANDA96";#N/A,#N/A,FALSE,"INTRAN96";#N/A,#N/A,FALSE,"NAA9697";#N/A,#N/A,FALSE,"ECWEBB";#N/A,#N/A,FALSE,"MFT96";#N/A,#N/A,FALSE,"CTrecon"}</definedName>
    <definedName name="a_3_1_1_2_3" hidden="1">{#N/A,#N/A,FALSE,"TMCOMP96";#N/A,#N/A,FALSE,"MAT96";#N/A,#N/A,FALSE,"FANDA96";#N/A,#N/A,FALSE,"INTRAN96";#N/A,#N/A,FALSE,"NAA9697";#N/A,#N/A,FALSE,"ECWEBB";#N/A,#N/A,FALSE,"MFT96";#N/A,#N/A,FALSE,"CTrecon"}</definedName>
    <definedName name="a_3_1_1_2_4" hidden="1">{#N/A,#N/A,FALSE,"TMCOMP96";#N/A,#N/A,FALSE,"MAT96";#N/A,#N/A,FALSE,"FANDA96";#N/A,#N/A,FALSE,"INTRAN96";#N/A,#N/A,FALSE,"NAA9697";#N/A,#N/A,FALSE,"ECWEBB";#N/A,#N/A,FALSE,"MFT96";#N/A,#N/A,FALSE,"CTrecon"}</definedName>
    <definedName name="a_3_1_1_2_5" hidden="1">{#N/A,#N/A,FALSE,"TMCOMP96";#N/A,#N/A,FALSE,"MAT96";#N/A,#N/A,FALSE,"FANDA96";#N/A,#N/A,FALSE,"INTRAN96";#N/A,#N/A,FALSE,"NAA9697";#N/A,#N/A,FALSE,"ECWEBB";#N/A,#N/A,FALSE,"MFT96";#N/A,#N/A,FALSE,"CTrecon"}</definedName>
    <definedName name="a_3_1_1_3" hidden="1">{#N/A,#N/A,FALSE,"TMCOMP96";#N/A,#N/A,FALSE,"MAT96";#N/A,#N/A,FALSE,"FANDA96";#N/A,#N/A,FALSE,"INTRAN96";#N/A,#N/A,FALSE,"NAA9697";#N/A,#N/A,FALSE,"ECWEBB";#N/A,#N/A,FALSE,"MFT96";#N/A,#N/A,FALSE,"CTrecon"}</definedName>
    <definedName name="a_3_1_1_4" hidden="1">{#N/A,#N/A,FALSE,"TMCOMP96";#N/A,#N/A,FALSE,"MAT96";#N/A,#N/A,FALSE,"FANDA96";#N/A,#N/A,FALSE,"INTRAN96";#N/A,#N/A,FALSE,"NAA9697";#N/A,#N/A,FALSE,"ECWEBB";#N/A,#N/A,FALSE,"MFT96";#N/A,#N/A,FALSE,"CTrecon"}</definedName>
    <definedName name="a_3_1_1_5" hidden="1">{#N/A,#N/A,FALSE,"TMCOMP96";#N/A,#N/A,FALSE,"MAT96";#N/A,#N/A,FALSE,"FANDA96";#N/A,#N/A,FALSE,"INTRAN96";#N/A,#N/A,FALSE,"NAA9697";#N/A,#N/A,FALSE,"ECWEBB";#N/A,#N/A,FALSE,"MFT96";#N/A,#N/A,FALSE,"CTrecon"}</definedName>
    <definedName name="a_3_1_2" hidden="1">{#N/A,#N/A,FALSE,"TMCOMP96";#N/A,#N/A,FALSE,"MAT96";#N/A,#N/A,FALSE,"FANDA96";#N/A,#N/A,FALSE,"INTRAN96";#N/A,#N/A,FALSE,"NAA9697";#N/A,#N/A,FALSE,"ECWEBB";#N/A,#N/A,FALSE,"MFT96";#N/A,#N/A,FALSE,"CTrecon"}</definedName>
    <definedName name="a_3_1_2_1" hidden="1">{#N/A,#N/A,FALSE,"TMCOMP96";#N/A,#N/A,FALSE,"MAT96";#N/A,#N/A,FALSE,"FANDA96";#N/A,#N/A,FALSE,"INTRAN96";#N/A,#N/A,FALSE,"NAA9697";#N/A,#N/A,FALSE,"ECWEBB";#N/A,#N/A,FALSE,"MFT96";#N/A,#N/A,FALSE,"CTrecon"}</definedName>
    <definedName name="a_3_1_2_2" hidden="1">{#N/A,#N/A,FALSE,"TMCOMP96";#N/A,#N/A,FALSE,"MAT96";#N/A,#N/A,FALSE,"FANDA96";#N/A,#N/A,FALSE,"INTRAN96";#N/A,#N/A,FALSE,"NAA9697";#N/A,#N/A,FALSE,"ECWEBB";#N/A,#N/A,FALSE,"MFT96";#N/A,#N/A,FALSE,"CTrecon"}</definedName>
    <definedName name="a_3_1_2_3" hidden="1">{#N/A,#N/A,FALSE,"TMCOMP96";#N/A,#N/A,FALSE,"MAT96";#N/A,#N/A,FALSE,"FANDA96";#N/A,#N/A,FALSE,"INTRAN96";#N/A,#N/A,FALSE,"NAA9697";#N/A,#N/A,FALSE,"ECWEBB";#N/A,#N/A,FALSE,"MFT96";#N/A,#N/A,FALSE,"CTrecon"}</definedName>
    <definedName name="a_3_1_2_4" hidden="1">{#N/A,#N/A,FALSE,"TMCOMP96";#N/A,#N/A,FALSE,"MAT96";#N/A,#N/A,FALSE,"FANDA96";#N/A,#N/A,FALSE,"INTRAN96";#N/A,#N/A,FALSE,"NAA9697";#N/A,#N/A,FALSE,"ECWEBB";#N/A,#N/A,FALSE,"MFT96";#N/A,#N/A,FALSE,"CTrecon"}</definedName>
    <definedName name="a_3_1_2_5" hidden="1">{#N/A,#N/A,FALSE,"TMCOMP96";#N/A,#N/A,FALSE,"MAT96";#N/A,#N/A,FALSE,"FANDA96";#N/A,#N/A,FALSE,"INTRAN96";#N/A,#N/A,FALSE,"NAA9697";#N/A,#N/A,FALSE,"ECWEBB";#N/A,#N/A,FALSE,"MFT96";#N/A,#N/A,FALSE,"CTrecon"}</definedName>
    <definedName name="a_3_1_3" hidden="1">{#N/A,#N/A,FALSE,"TMCOMP96";#N/A,#N/A,FALSE,"MAT96";#N/A,#N/A,FALSE,"FANDA96";#N/A,#N/A,FALSE,"INTRAN96";#N/A,#N/A,FALSE,"NAA9697";#N/A,#N/A,FALSE,"ECWEBB";#N/A,#N/A,FALSE,"MFT96";#N/A,#N/A,FALSE,"CTrecon"}</definedName>
    <definedName name="a_3_1_3_1" hidden="1">{#N/A,#N/A,FALSE,"TMCOMP96";#N/A,#N/A,FALSE,"MAT96";#N/A,#N/A,FALSE,"FANDA96";#N/A,#N/A,FALSE,"INTRAN96";#N/A,#N/A,FALSE,"NAA9697";#N/A,#N/A,FALSE,"ECWEBB";#N/A,#N/A,FALSE,"MFT96";#N/A,#N/A,FALSE,"CTrecon"}</definedName>
    <definedName name="a_3_1_3_2" hidden="1">{#N/A,#N/A,FALSE,"TMCOMP96";#N/A,#N/A,FALSE,"MAT96";#N/A,#N/A,FALSE,"FANDA96";#N/A,#N/A,FALSE,"INTRAN96";#N/A,#N/A,FALSE,"NAA9697";#N/A,#N/A,FALSE,"ECWEBB";#N/A,#N/A,FALSE,"MFT96";#N/A,#N/A,FALSE,"CTrecon"}</definedName>
    <definedName name="a_3_1_3_3" hidden="1">{#N/A,#N/A,FALSE,"TMCOMP96";#N/A,#N/A,FALSE,"MAT96";#N/A,#N/A,FALSE,"FANDA96";#N/A,#N/A,FALSE,"INTRAN96";#N/A,#N/A,FALSE,"NAA9697";#N/A,#N/A,FALSE,"ECWEBB";#N/A,#N/A,FALSE,"MFT96";#N/A,#N/A,FALSE,"CTrecon"}</definedName>
    <definedName name="a_3_1_3_4" hidden="1">{#N/A,#N/A,FALSE,"TMCOMP96";#N/A,#N/A,FALSE,"MAT96";#N/A,#N/A,FALSE,"FANDA96";#N/A,#N/A,FALSE,"INTRAN96";#N/A,#N/A,FALSE,"NAA9697";#N/A,#N/A,FALSE,"ECWEBB";#N/A,#N/A,FALSE,"MFT96";#N/A,#N/A,FALSE,"CTrecon"}</definedName>
    <definedName name="a_3_1_3_5" hidden="1">{#N/A,#N/A,FALSE,"TMCOMP96";#N/A,#N/A,FALSE,"MAT96";#N/A,#N/A,FALSE,"FANDA96";#N/A,#N/A,FALSE,"INTRAN96";#N/A,#N/A,FALSE,"NAA9697";#N/A,#N/A,FALSE,"ECWEBB";#N/A,#N/A,FALSE,"MFT96";#N/A,#N/A,FALSE,"CTrecon"}</definedName>
    <definedName name="a_3_1_4" hidden="1">{#N/A,#N/A,FALSE,"TMCOMP96";#N/A,#N/A,FALSE,"MAT96";#N/A,#N/A,FALSE,"FANDA96";#N/A,#N/A,FALSE,"INTRAN96";#N/A,#N/A,FALSE,"NAA9697";#N/A,#N/A,FALSE,"ECWEBB";#N/A,#N/A,FALSE,"MFT96";#N/A,#N/A,FALSE,"CTrecon"}</definedName>
    <definedName name="a_3_1_4_1" hidden="1">{#N/A,#N/A,FALSE,"TMCOMP96";#N/A,#N/A,FALSE,"MAT96";#N/A,#N/A,FALSE,"FANDA96";#N/A,#N/A,FALSE,"INTRAN96";#N/A,#N/A,FALSE,"NAA9697";#N/A,#N/A,FALSE,"ECWEBB";#N/A,#N/A,FALSE,"MFT96";#N/A,#N/A,FALSE,"CTrecon"}</definedName>
    <definedName name="a_3_1_4_2" hidden="1">{#N/A,#N/A,FALSE,"TMCOMP96";#N/A,#N/A,FALSE,"MAT96";#N/A,#N/A,FALSE,"FANDA96";#N/A,#N/A,FALSE,"INTRAN96";#N/A,#N/A,FALSE,"NAA9697";#N/A,#N/A,FALSE,"ECWEBB";#N/A,#N/A,FALSE,"MFT96";#N/A,#N/A,FALSE,"CTrecon"}</definedName>
    <definedName name="a_3_1_4_3" hidden="1">{#N/A,#N/A,FALSE,"TMCOMP96";#N/A,#N/A,FALSE,"MAT96";#N/A,#N/A,FALSE,"FANDA96";#N/A,#N/A,FALSE,"INTRAN96";#N/A,#N/A,FALSE,"NAA9697";#N/A,#N/A,FALSE,"ECWEBB";#N/A,#N/A,FALSE,"MFT96";#N/A,#N/A,FALSE,"CTrecon"}</definedName>
    <definedName name="a_3_1_4_4" hidden="1">{#N/A,#N/A,FALSE,"TMCOMP96";#N/A,#N/A,FALSE,"MAT96";#N/A,#N/A,FALSE,"FANDA96";#N/A,#N/A,FALSE,"INTRAN96";#N/A,#N/A,FALSE,"NAA9697";#N/A,#N/A,FALSE,"ECWEBB";#N/A,#N/A,FALSE,"MFT96";#N/A,#N/A,FALSE,"CTrecon"}</definedName>
    <definedName name="a_3_1_4_5" hidden="1">{#N/A,#N/A,FALSE,"TMCOMP96";#N/A,#N/A,FALSE,"MAT96";#N/A,#N/A,FALSE,"FANDA96";#N/A,#N/A,FALSE,"INTRAN96";#N/A,#N/A,FALSE,"NAA9697";#N/A,#N/A,FALSE,"ECWEBB";#N/A,#N/A,FALSE,"MFT96";#N/A,#N/A,FALSE,"CTrecon"}</definedName>
    <definedName name="a_3_1_5" hidden="1">{#N/A,#N/A,FALSE,"TMCOMP96";#N/A,#N/A,FALSE,"MAT96";#N/A,#N/A,FALSE,"FANDA96";#N/A,#N/A,FALSE,"INTRAN96";#N/A,#N/A,FALSE,"NAA9697";#N/A,#N/A,FALSE,"ECWEBB";#N/A,#N/A,FALSE,"MFT96";#N/A,#N/A,FALSE,"CTrecon"}</definedName>
    <definedName name="a_3_1_5_1" hidden="1">{#N/A,#N/A,FALSE,"TMCOMP96";#N/A,#N/A,FALSE,"MAT96";#N/A,#N/A,FALSE,"FANDA96";#N/A,#N/A,FALSE,"INTRAN96";#N/A,#N/A,FALSE,"NAA9697";#N/A,#N/A,FALSE,"ECWEBB";#N/A,#N/A,FALSE,"MFT96";#N/A,#N/A,FALSE,"CTrecon"}</definedName>
    <definedName name="a_3_1_5_2" hidden="1">{#N/A,#N/A,FALSE,"TMCOMP96";#N/A,#N/A,FALSE,"MAT96";#N/A,#N/A,FALSE,"FANDA96";#N/A,#N/A,FALSE,"INTRAN96";#N/A,#N/A,FALSE,"NAA9697";#N/A,#N/A,FALSE,"ECWEBB";#N/A,#N/A,FALSE,"MFT96";#N/A,#N/A,FALSE,"CTrecon"}</definedName>
    <definedName name="a_3_1_5_3" hidden="1">{#N/A,#N/A,FALSE,"TMCOMP96";#N/A,#N/A,FALSE,"MAT96";#N/A,#N/A,FALSE,"FANDA96";#N/A,#N/A,FALSE,"INTRAN96";#N/A,#N/A,FALSE,"NAA9697";#N/A,#N/A,FALSE,"ECWEBB";#N/A,#N/A,FALSE,"MFT96";#N/A,#N/A,FALSE,"CTrecon"}</definedName>
    <definedName name="a_3_1_5_4" hidden="1">{#N/A,#N/A,FALSE,"TMCOMP96";#N/A,#N/A,FALSE,"MAT96";#N/A,#N/A,FALSE,"FANDA96";#N/A,#N/A,FALSE,"INTRAN96";#N/A,#N/A,FALSE,"NAA9697";#N/A,#N/A,FALSE,"ECWEBB";#N/A,#N/A,FALSE,"MFT96";#N/A,#N/A,FALSE,"CTrecon"}</definedName>
    <definedName name="a_3_1_5_5" hidden="1">{#N/A,#N/A,FALSE,"TMCOMP96";#N/A,#N/A,FALSE,"MAT96";#N/A,#N/A,FALSE,"FANDA96";#N/A,#N/A,FALSE,"INTRAN96";#N/A,#N/A,FALSE,"NAA9697";#N/A,#N/A,FALSE,"ECWEBB";#N/A,#N/A,FALSE,"MFT96";#N/A,#N/A,FALSE,"CTrecon"}</definedName>
    <definedName name="a_3_2" hidden="1">{#N/A,#N/A,FALSE,"TMCOMP96";#N/A,#N/A,FALSE,"MAT96";#N/A,#N/A,FALSE,"FANDA96";#N/A,#N/A,FALSE,"INTRAN96";#N/A,#N/A,FALSE,"NAA9697";#N/A,#N/A,FALSE,"ECWEBB";#N/A,#N/A,FALSE,"MFT96";#N/A,#N/A,FALSE,"CTrecon"}</definedName>
    <definedName name="a_3_2_1" hidden="1">{#N/A,#N/A,FALSE,"TMCOMP96";#N/A,#N/A,FALSE,"MAT96";#N/A,#N/A,FALSE,"FANDA96";#N/A,#N/A,FALSE,"INTRAN96";#N/A,#N/A,FALSE,"NAA9697";#N/A,#N/A,FALSE,"ECWEBB";#N/A,#N/A,FALSE,"MFT96";#N/A,#N/A,FALSE,"CTrecon"}</definedName>
    <definedName name="a_3_2_2" hidden="1">{#N/A,#N/A,FALSE,"TMCOMP96";#N/A,#N/A,FALSE,"MAT96";#N/A,#N/A,FALSE,"FANDA96";#N/A,#N/A,FALSE,"INTRAN96";#N/A,#N/A,FALSE,"NAA9697";#N/A,#N/A,FALSE,"ECWEBB";#N/A,#N/A,FALSE,"MFT96";#N/A,#N/A,FALSE,"CTrecon"}</definedName>
    <definedName name="a_3_2_3" hidden="1">{#N/A,#N/A,FALSE,"TMCOMP96";#N/A,#N/A,FALSE,"MAT96";#N/A,#N/A,FALSE,"FANDA96";#N/A,#N/A,FALSE,"INTRAN96";#N/A,#N/A,FALSE,"NAA9697";#N/A,#N/A,FALSE,"ECWEBB";#N/A,#N/A,FALSE,"MFT96";#N/A,#N/A,FALSE,"CTrecon"}</definedName>
    <definedName name="a_3_2_4" hidden="1">{#N/A,#N/A,FALSE,"TMCOMP96";#N/A,#N/A,FALSE,"MAT96";#N/A,#N/A,FALSE,"FANDA96";#N/A,#N/A,FALSE,"INTRAN96";#N/A,#N/A,FALSE,"NAA9697";#N/A,#N/A,FALSE,"ECWEBB";#N/A,#N/A,FALSE,"MFT96";#N/A,#N/A,FALSE,"CTrecon"}</definedName>
    <definedName name="a_3_2_5" hidden="1">{#N/A,#N/A,FALSE,"TMCOMP96";#N/A,#N/A,FALSE,"MAT96";#N/A,#N/A,FALSE,"FANDA96";#N/A,#N/A,FALSE,"INTRAN96";#N/A,#N/A,FALSE,"NAA9697";#N/A,#N/A,FALSE,"ECWEBB";#N/A,#N/A,FALSE,"MFT96";#N/A,#N/A,FALSE,"CTrecon"}</definedName>
    <definedName name="a_3_3" hidden="1">{#N/A,#N/A,FALSE,"TMCOMP96";#N/A,#N/A,FALSE,"MAT96";#N/A,#N/A,FALSE,"FANDA96";#N/A,#N/A,FALSE,"INTRAN96";#N/A,#N/A,FALSE,"NAA9697";#N/A,#N/A,FALSE,"ECWEBB";#N/A,#N/A,FALSE,"MFT96";#N/A,#N/A,FALSE,"CTrecon"}</definedName>
    <definedName name="a_3_3_1" hidden="1">{#N/A,#N/A,FALSE,"TMCOMP96";#N/A,#N/A,FALSE,"MAT96";#N/A,#N/A,FALSE,"FANDA96";#N/A,#N/A,FALSE,"INTRAN96";#N/A,#N/A,FALSE,"NAA9697";#N/A,#N/A,FALSE,"ECWEBB";#N/A,#N/A,FALSE,"MFT96";#N/A,#N/A,FALSE,"CTrecon"}</definedName>
    <definedName name="a_3_3_2" hidden="1">{#N/A,#N/A,FALSE,"TMCOMP96";#N/A,#N/A,FALSE,"MAT96";#N/A,#N/A,FALSE,"FANDA96";#N/A,#N/A,FALSE,"INTRAN96";#N/A,#N/A,FALSE,"NAA9697";#N/A,#N/A,FALSE,"ECWEBB";#N/A,#N/A,FALSE,"MFT96";#N/A,#N/A,FALSE,"CTrecon"}</definedName>
    <definedName name="a_3_3_3" hidden="1">{#N/A,#N/A,FALSE,"TMCOMP96";#N/A,#N/A,FALSE,"MAT96";#N/A,#N/A,FALSE,"FANDA96";#N/A,#N/A,FALSE,"INTRAN96";#N/A,#N/A,FALSE,"NAA9697";#N/A,#N/A,FALSE,"ECWEBB";#N/A,#N/A,FALSE,"MFT96";#N/A,#N/A,FALSE,"CTrecon"}</definedName>
    <definedName name="a_3_3_4" hidden="1">{#N/A,#N/A,FALSE,"TMCOMP96";#N/A,#N/A,FALSE,"MAT96";#N/A,#N/A,FALSE,"FANDA96";#N/A,#N/A,FALSE,"INTRAN96";#N/A,#N/A,FALSE,"NAA9697";#N/A,#N/A,FALSE,"ECWEBB";#N/A,#N/A,FALSE,"MFT96";#N/A,#N/A,FALSE,"CTrecon"}</definedName>
    <definedName name="a_3_3_5" hidden="1">{#N/A,#N/A,FALSE,"TMCOMP96";#N/A,#N/A,FALSE,"MAT96";#N/A,#N/A,FALSE,"FANDA96";#N/A,#N/A,FALSE,"INTRAN96";#N/A,#N/A,FALSE,"NAA9697";#N/A,#N/A,FALSE,"ECWEBB";#N/A,#N/A,FALSE,"MFT96";#N/A,#N/A,FALSE,"CTrecon"}</definedName>
    <definedName name="a_3_4" hidden="1">{#N/A,#N/A,FALSE,"TMCOMP96";#N/A,#N/A,FALSE,"MAT96";#N/A,#N/A,FALSE,"FANDA96";#N/A,#N/A,FALSE,"INTRAN96";#N/A,#N/A,FALSE,"NAA9697";#N/A,#N/A,FALSE,"ECWEBB";#N/A,#N/A,FALSE,"MFT96";#N/A,#N/A,FALSE,"CTrecon"}</definedName>
    <definedName name="a_3_4_1" hidden="1">{#N/A,#N/A,FALSE,"TMCOMP96";#N/A,#N/A,FALSE,"MAT96";#N/A,#N/A,FALSE,"FANDA96";#N/A,#N/A,FALSE,"INTRAN96";#N/A,#N/A,FALSE,"NAA9697";#N/A,#N/A,FALSE,"ECWEBB";#N/A,#N/A,FALSE,"MFT96";#N/A,#N/A,FALSE,"CTrecon"}</definedName>
    <definedName name="a_3_4_2" hidden="1">{#N/A,#N/A,FALSE,"TMCOMP96";#N/A,#N/A,FALSE,"MAT96";#N/A,#N/A,FALSE,"FANDA96";#N/A,#N/A,FALSE,"INTRAN96";#N/A,#N/A,FALSE,"NAA9697";#N/A,#N/A,FALSE,"ECWEBB";#N/A,#N/A,FALSE,"MFT96";#N/A,#N/A,FALSE,"CTrecon"}</definedName>
    <definedName name="a_3_4_3" hidden="1">{#N/A,#N/A,FALSE,"TMCOMP96";#N/A,#N/A,FALSE,"MAT96";#N/A,#N/A,FALSE,"FANDA96";#N/A,#N/A,FALSE,"INTRAN96";#N/A,#N/A,FALSE,"NAA9697";#N/A,#N/A,FALSE,"ECWEBB";#N/A,#N/A,FALSE,"MFT96";#N/A,#N/A,FALSE,"CTrecon"}</definedName>
    <definedName name="a_3_4_4" hidden="1">{#N/A,#N/A,FALSE,"TMCOMP96";#N/A,#N/A,FALSE,"MAT96";#N/A,#N/A,FALSE,"FANDA96";#N/A,#N/A,FALSE,"INTRAN96";#N/A,#N/A,FALSE,"NAA9697";#N/A,#N/A,FALSE,"ECWEBB";#N/A,#N/A,FALSE,"MFT96";#N/A,#N/A,FALSE,"CTrecon"}</definedName>
    <definedName name="a_3_4_5" hidden="1">{#N/A,#N/A,FALSE,"TMCOMP96";#N/A,#N/A,FALSE,"MAT96";#N/A,#N/A,FALSE,"FANDA96";#N/A,#N/A,FALSE,"INTRAN96";#N/A,#N/A,FALSE,"NAA9697";#N/A,#N/A,FALSE,"ECWEBB";#N/A,#N/A,FALSE,"MFT96";#N/A,#N/A,FALSE,"CTrecon"}</definedName>
    <definedName name="a_3_5" hidden="1">{#N/A,#N/A,FALSE,"TMCOMP96";#N/A,#N/A,FALSE,"MAT96";#N/A,#N/A,FALSE,"FANDA96";#N/A,#N/A,FALSE,"INTRAN96";#N/A,#N/A,FALSE,"NAA9697";#N/A,#N/A,FALSE,"ECWEBB";#N/A,#N/A,FALSE,"MFT96";#N/A,#N/A,FALSE,"CTrecon"}</definedName>
    <definedName name="a_3_5_1" hidden="1">{#N/A,#N/A,FALSE,"TMCOMP96";#N/A,#N/A,FALSE,"MAT96";#N/A,#N/A,FALSE,"FANDA96";#N/A,#N/A,FALSE,"INTRAN96";#N/A,#N/A,FALSE,"NAA9697";#N/A,#N/A,FALSE,"ECWEBB";#N/A,#N/A,FALSE,"MFT96";#N/A,#N/A,FALSE,"CTrecon"}</definedName>
    <definedName name="a_3_5_2" hidden="1">{#N/A,#N/A,FALSE,"TMCOMP96";#N/A,#N/A,FALSE,"MAT96";#N/A,#N/A,FALSE,"FANDA96";#N/A,#N/A,FALSE,"INTRAN96";#N/A,#N/A,FALSE,"NAA9697";#N/A,#N/A,FALSE,"ECWEBB";#N/A,#N/A,FALSE,"MFT96";#N/A,#N/A,FALSE,"CTrecon"}</definedName>
    <definedName name="a_3_5_3" hidden="1">{#N/A,#N/A,FALSE,"TMCOMP96";#N/A,#N/A,FALSE,"MAT96";#N/A,#N/A,FALSE,"FANDA96";#N/A,#N/A,FALSE,"INTRAN96";#N/A,#N/A,FALSE,"NAA9697";#N/A,#N/A,FALSE,"ECWEBB";#N/A,#N/A,FALSE,"MFT96";#N/A,#N/A,FALSE,"CTrecon"}</definedName>
    <definedName name="a_3_5_4" hidden="1">{#N/A,#N/A,FALSE,"TMCOMP96";#N/A,#N/A,FALSE,"MAT96";#N/A,#N/A,FALSE,"FANDA96";#N/A,#N/A,FALSE,"INTRAN96";#N/A,#N/A,FALSE,"NAA9697";#N/A,#N/A,FALSE,"ECWEBB";#N/A,#N/A,FALSE,"MFT96";#N/A,#N/A,FALSE,"CTrecon"}</definedName>
    <definedName name="a_3_5_5" hidden="1">{#N/A,#N/A,FALSE,"TMCOMP96";#N/A,#N/A,FALSE,"MAT96";#N/A,#N/A,FALSE,"FANDA96";#N/A,#N/A,FALSE,"INTRAN96";#N/A,#N/A,FALSE,"NAA9697";#N/A,#N/A,FALSE,"ECWEBB";#N/A,#N/A,FALSE,"MFT96";#N/A,#N/A,FALSE,"CTrecon"}</definedName>
    <definedName name="a_4" hidden="1">{#N/A,#N/A,FALSE,"TMCOMP96";#N/A,#N/A,FALSE,"MAT96";#N/A,#N/A,FALSE,"FANDA96";#N/A,#N/A,FALSE,"INTRAN96";#N/A,#N/A,FALSE,"NAA9697";#N/A,#N/A,FALSE,"ECWEBB";#N/A,#N/A,FALSE,"MFT96";#N/A,#N/A,FALSE,"CTrecon"}</definedName>
    <definedName name="a_4_1" hidden="1">{#N/A,#N/A,FALSE,"TMCOMP96";#N/A,#N/A,FALSE,"MAT96";#N/A,#N/A,FALSE,"FANDA96";#N/A,#N/A,FALSE,"INTRAN96";#N/A,#N/A,FALSE,"NAA9697";#N/A,#N/A,FALSE,"ECWEBB";#N/A,#N/A,FALSE,"MFT96";#N/A,#N/A,FALSE,"CTrecon"}</definedName>
    <definedName name="a_4_1_1" hidden="1">{#N/A,#N/A,FALSE,"TMCOMP96";#N/A,#N/A,FALSE,"MAT96";#N/A,#N/A,FALSE,"FANDA96";#N/A,#N/A,FALSE,"INTRAN96";#N/A,#N/A,FALSE,"NAA9697";#N/A,#N/A,FALSE,"ECWEBB";#N/A,#N/A,FALSE,"MFT96";#N/A,#N/A,FALSE,"CTrecon"}</definedName>
    <definedName name="a_4_1_1_1" hidden="1">{#N/A,#N/A,FALSE,"TMCOMP96";#N/A,#N/A,FALSE,"MAT96";#N/A,#N/A,FALSE,"FANDA96";#N/A,#N/A,FALSE,"INTRAN96";#N/A,#N/A,FALSE,"NAA9697";#N/A,#N/A,FALSE,"ECWEBB";#N/A,#N/A,FALSE,"MFT96";#N/A,#N/A,FALSE,"CTrecon"}</definedName>
    <definedName name="a_4_1_1_1_1" hidden="1">{#N/A,#N/A,FALSE,"TMCOMP96";#N/A,#N/A,FALSE,"MAT96";#N/A,#N/A,FALSE,"FANDA96";#N/A,#N/A,FALSE,"INTRAN96";#N/A,#N/A,FALSE,"NAA9697";#N/A,#N/A,FALSE,"ECWEBB";#N/A,#N/A,FALSE,"MFT96";#N/A,#N/A,FALSE,"CTrecon"}</definedName>
    <definedName name="a_4_1_1_1_2" hidden="1">{#N/A,#N/A,FALSE,"TMCOMP96";#N/A,#N/A,FALSE,"MAT96";#N/A,#N/A,FALSE,"FANDA96";#N/A,#N/A,FALSE,"INTRAN96";#N/A,#N/A,FALSE,"NAA9697";#N/A,#N/A,FALSE,"ECWEBB";#N/A,#N/A,FALSE,"MFT96";#N/A,#N/A,FALSE,"CTrecon"}</definedName>
    <definedName name="a_4_1_1_1_3" hidden="1">{#N/A,#N/A,FALSE,"TMCOMP96";#N/A,#N/A,FALSE,"MAT96";#N/A,#N/A,FALSE,"FANDA96";#N/A,#N/A,FALSE,"INTRAN96";#N/A,#N/A,FALSE,"NAA9697";#N/A,#N/A,FALSE,"ECWEBB";#N/A,#N/A,FALSE,"MFT96";#N/A,#N/A,FALSE,"CTrecon"}</definedName>
    <definedName name="a_4_1_1_1_4" hidden="1">{#N/A,#N/A,FALSE,"TMCOMP96";#N/A,#N/A,FALSE,"MAT96";#N/A,#N/A,FALSE,"FANDA96";#N/A,#N/A,FALSE,"INTRAN96";#N/A,#N/A,FALSE,"NAA9697";#N/A,#N/A,FALSE,"ECWEBB";#N/A,#N/A,FALSE,"MFT96";#N/A,#N/A,FALSE,"CTrecon"}</definedName>
    <definedName name="a_4_1_1_1_5" hidden="1">{#N/A,#N/A,FALSE,"TMCOMP96";#N/A,#N/A,FALSE,"MAT96";#N/A,#N/A,FALSE,"FANDA96";#N/A,#N/A,FALSE,"INTRAN96";#N/A,#N/A,FALSE,"NAA9697";#N/A,#N/A,FALSE,"ECWEBB";#N/A,#N/A,FALSE,"MFT96";#N/A,#N/A,FALSE,"CTrecon"}</definedName>
    <definedName name="a_4_1_1_2" hidden="1">{#N/A,#N/A,FALSE,"TMCOMP96";#N/A,#N/A,FALSE,"MAT96";#N/A,#N/A,FALSE,"FANDA96";#N/A,#N/A,FALSE,"INTRAN96";#N/A,#N/A,FALSE,"NAA9697";#N/A,#N/A,FALSE,"ECWEBB";#N/A,#N/A,FALSE,"MFT96";#N/A,#N/A,FALSE,"CTrecon"}</definedName>
    <definedName name="a_4_1_1_2_1" hidden="1">{#N/A,#N/A,FALSE,"TMCOMP96";#N/A,#N/A,FALSE,"MAT96";#N/A,#N/A,FALSE,"FANDA96";#N/A,#N/A,FALSE,"INTRAN96";#N/A,#N/A,FALSE,"NAA9697";#N/A,#N/A,FALSE,"ECWEBB";#N/A,#N/A,FALSE,"MFT96";#N/A,#N/A,FALSE,"CTrecon"}</definedName>
    <definedName name="a_4_1_1_2_2" hidden="1">{#N/A,#N/A,FALSE,"TMCOMP96";#N/A,#N/A,FALSE,"MAT96";#N/A,#N/A,FALSE,"FANDA96";#N/A,#N/A,FALSE,"INTRAN96";#N/A,#N/A,FALSE,"NAA9697";#N/A,#N/A,FALSE,"ECWEBB";#N/A,#N/A,FALSE,"MFT96";#N/A,#N/A,FALSE,"CTrecon"}</definedName>
    <definedName name="a_4_1_1_2_3" hidden="1">{#N/A,#N/A,FALSE,"TMCOMP96";#N/A,#N/A,FALSE,"MAT96";#N/A,#N/A,FALSE,"FANDA96";#N/A,#N/A,FALSE,"INTRAN96";#N/A,#N/A,FALSE,"NAA9697";#N/A,#N/A,FALSE,"ECWEBB";#N/A,#N/A,FALSE,"MFT96";#N/A,#N/A,FALSE,"CTrecon"}</definedName>
    <definedName name="a_4_1_1_2_4" hidden="1">{#N/A,#N/A,FALSE,"TMCOMP96";#N/A,#N/A,FALSE,"MAT96";#N/A,#N/A,FALSE,"FANDA96";#N/A,#N/A,FALSE,"INTRAN96";#N/A,#N/A,FALSE,"NAA9697";#N/A,#N/A,FALSE,"ECWEBB";#N/A,#N/A,FALSE,"MFT96";#N/A,#N/A,FALSE,"CTrecon"}</definedName>
    <definedName name="a_4_1_1_2_5" hidden="1">{#N/A,#N/A,FALSE,"TMCOMP96";#N/A,#N/A,FALSE,"MAT96";#N/A,#N/A,FALSE,"FANDA96";#N/A,#N/A,FALSE,"INTRAN96";#N/A,#N/A,FALSE,"NAA9697";#N/A,#N/A,FALSE,"ECWEBB";#N/A,#N/A,FALSE,"MFT96";#N/A,#N/A,FALSE,"CTrecon"}</definedName>
    <definedName name="a_4_1_1_3" hidden="1">{#N/A,#N/A,FALSE,"TMCOMP96";#N/A,#N/A,FALSE,"MAT96";#N/A,#N/A,FALSE,"FANDA96";#N/A,#N/A,FALSE,"INTRAN96";#N/A,#N/A,FALSE,"NAA9697";#N/A,#N/A,FALSE,"ECWEBB";#N/A,#N/A,FALSE,"MFT96";#N/A,#N/A,FALSE,"CTrecon"}</definedName>
    <definedName name="a_4_1_1_4" hidden="1">{#N/A,#N/A,FALSE,"TMCOMP96";#N/A,#N/A,FALSE,"MAT96";#N/A,#N/A,FALSE,"FANDA96";#N/A,#N/A,FALSE,"INTRAN96";#N/A,#N/A,FALSE,"NAA9697";#N/A,#N/A,FALSE,"ECWEBB";#N/A,#N/A,FALSE,"MFT96";#N/A,#N/A,FALSE,"CTrecon"}</definedName>
    <definedName name="a_4_1_1_5" hidden="1">{#N/A,#N/A,FALSE,"TMCOMP96";#N/A,#N/A,FALSE,"MAT96";#N/A,#N/A,FALSE,"FANDA96";#N/A,#N/A,FALSE,"INTRAN96";#N/A,#N/A,FALSE,"NAA9697";#N/A,#N/A,FALSE,"ECWEBB";#N/A,#N/A,FALSE,"MFT96";#N/A,#N/A,FALSE,"CTrecon"}</definedName>
    <definedName name="a_4_1_2" hidden="1">{#N/A,#N/A,FALSE,"TMCOMP96";#N/A,#N/A,FALSE,"MAT96";#N/A,#N/A,FALSE,"FANDA96";#N/A,#N/A,FALSE,"INTRAN96";#N/A,#N/A,FALSE,"NAA9697";#N/A,#N/A,FALSE,"ECWEBB";#N/A,#N/A,FALSE,"MFT96";#N/A,#N/A,FALSE,"CTrecon"}</definedName>
    <definedName name="a_4_1_2_1" hidden="1">{#N/A,#N/A,FALSE,"TMCOMP96";#N/A,#N/A,FALSE,"MAT96";#N/A,#N/A,FALSE,"FANDA96";#N/A,#N/A,FALSE,"INTRAN96";#N/A,#N/A,FALSE,"NAA9697";#N/A,#N/A,FALSE,"ECWEBB";#N/A,#N/A,FALSE,"MFT96";#N/A,#N/A,FALSE,"CTrecon"}</definedName>
    <definedName name="a_4_1_2_2" hidden="1">{#N/A,#N/A,FALSE,"TMCOMP96";#N/A,#N/A,FALSE,"MAT96";#N/A,#N/A,FALSE,"FANDA96";#N/A,#N/A,FALSE,"INTRAN96";#N/A,#N/A,FALSE,"NAA9697";#N/A,#N/A,FALSE,"ECWEBB";#N/A,#N/A,FALSE,"MFT96";#N/A,#N/A,FALSE,"CTrecon"}</definedName>
    <definedName name="a_4_1_2_3" hidden="1">{#N/A,#N/A,FALSE,"TMCOMP96";#N/A,#N/A,FALSE,"MAT96";#N/A,#N/A,FALSE,"FANDA96";#N/A,#N/A,FALSE,"INTRAN96";#N/A,#N/A,FALSE,"NAA9697";#N/A,#N/A,FALSE,"ECWEBB";#N/A,#N/A,FALSE,"MFT96";#N/A,#N/A,FALSE,"CTrecon"}</definedName>
    <definedName name="a_4_1_2_4" hidden="1">{#N/A,#N/A,FALSE,"TMCOMP96";#N/A,#N/A,FALSE,"MAT96";#N/A,#N/A,FALSE,"FANDA96";#N/A,#N/A,FALSE,"INTRAN96";#N/A,#N/A,FALSE,"NAA9697";#N/A,#N/A,FALSE,"ECWEBB";#N/A,#N/A,FALSE,"MFT96";#N/A,#N/A,FALSE,"CTrecon"}</definedName>
    <definedName name="a_4_1_2_5" hidden="1">{#N/A,#N/A,FALSE,"TMCOMP96";#N/A,#N/A,FALSE,"MAT96";#N/A,#N/A,FALSE,"FANDA96";#N/A,#N/A,FALSE,"INTRAN96";#N/A,#N/A,FALSE,"NAA9697";#N/A,#N/A,FALSE,"ECWEBB";#N/A,#N/A,FALSE,"MFT96";#N/A,#N/A,FALSE,"CTrecon"}</definedName>
    <definedName name="a_4_1_3" hidden="1">{#N/A,#N/A,FALSE,"TMCOMP96";#N/A,#N/A,FALSE,"MAT96";#N/A,#N/A,FALSE,"FANDA96";#N/A,#N/A,FALSE,"INTRAN96";#N/A,#N/A,FALSE,"NAA9697";#N/A,#N/A,FALSE,"ECWEBB";#N/A,#N/A,FALSE,"MFT96";#N/A,#N/A,FALSE,"CTrecon"}</definedName>
    <definedName name="a_4_1_3_1" hidden="1">{#N/A,#N/A,FALSE,"TMCOMP96";#N/A,#N/A,FALSE,"MAT96";#N/A,#N/A,FALSE,"FANDA96";#N/A,#N/A,FALSE,"INTRAN96";#N/A,#N/A,FALSE,"NAA9697";#N/A,#N/A,FALSE,"ECWEBB";#N/A,#N/A,FALSE,"MFT96";#N/A,#N/A,FALSE,"CTrecon"}</definedName>
    <definedName name="a_4_1_3_2" hidden="1">{#N/A,#N/A,FALSE,"TMCOMP96";#N/A,#N/A,FALSE,"MAT96";#N/A,#N/A,FALSE,"FANDA96";#N/A,#N/A,FALSE,"INTRAN96";#N/A,#N/A,FALSE,"NAA9697";#N/A,#N/A,FALSE,"ECWEBB";#N/A,#N/A,FALSE,"MFT96";#N/A,#N/A,FALSE,"CTrecon"}</definedName>
    <definedName name="a_4_1_3_3" hidden="1">{#N/A,#N/A,FALSE,"TMCOMP96";#N/A,#N/A,FALSE,"MAT96";#N/A,#N/A,FALSE,"FANDA96";#N/A,#N/A,FALSE,"INTRAN96";#N/A,#N/A,FALSE,"NAA9697";#N/A,#N/A,FALSE,"ECWEBB";#N/A,#N/A,FALSE,"MFT96";#N/A,#N/A,FALSE,"CTrecon"}</definedName>
    <definedName name="a_4_1_3_4" hidden="1">{#N/A,#N/A,FALSE,"TMCOMP96";#N/A,#N/A,FALSE,"MAT96";#N/A,#N/A,FALSE,"FANDA96";#N/A,#N/A,FALSE,"INTRAN96";#N/A,#N/A,FALSE,"NAA9697";#N/A,#N/A,FALSE,"ECWEBB";#N/A,#N/A,FALSE,"MFT96";#N/A,#N/A,FALSE,"CTrecon"}</definedName>
    <definedName name="a_4_1_3_5" hidden="1">{#N/A,#N/A,FALSE,"TMCOMP96";#N/A,#N/A,FALSE,"MAT96";#N/A,#N/A,FALSE,"FANDA96";#N/A,#N/A,FALSE,"INTRAN96";#N/A,#N/A,FALSE,"NAA9697";#N/A,#N/A,FALSE,"ECWEBB";#N/A,#N/A,FALSE,"MFT96";#N/A,#N/A,FALSE,"CTrecon"}</definedName>
    <definedName name="a_4_1_4" hidden="1">{#N/A,#N/A,FALSE,"TMCOMP96";#N/A,#N/A,FALSE,"MAT96";#N/A,#N/A,FALSE,"FANDA96";#N/A,#N/A,FALSE,"INTRAN96";#N/A,#N/A,FALSE,"NAA9697";#N/A,#N/A,FALSE,"ECWEBB";#N/A,#N/A,FALSE,"MFT96";#N/A,#N/A,FALSE,"CTrecon"}</definedName>
    <definedName name="a_4_1_4_1" hidden="1">{#N/A,#N/A,FALSE,"TMCOMP96";#N/A,#N/A,FALSE,"MAT96";#N/A,#N/A,FALSE,"FANDA96";#N/A,#N/A,FALSE,"INTRAN96";#N/A,#N/A,FALSE,"NAA9697";#N/A,#N/A,FALSE,"ECWEBB";#N/A,#N/A,FALSE,"MFT96";#N/A,#N/A,FALSE,"CTrecon"}</definedName>
    <definedName name="a_4_1_4_2" hidden="1">{#N/A,#N/A,FALSE,"TMCOMP96";#N/A,#N/A,FALSE,"MAT96";#N/A,#N/A,FALSE,"FANDA96";#N/A,#N/A,FALSE,"INTRAN96";#N/A,#N/A,FALSE,"NAA9697";#N/A,#N/A,FALSE,"ECWEBB";#N/A,#N/A,FALSE,"MFT96";#N/A,#N/A,FALSE,"CTrecon"}</definedName>
    <definedName name="a_4_1_4_3" hidden="1">{#N/A,#N/A,FALSE,"TMCOMP96";#N/A,#N/A,FALSE,"MAT96";#N/A,#N/A,FALSE,"FANDA96";#N/A,#N/A,FALSE,"INTRAN96";#N/A,#N/A,FALSE,"NAA9697";#N/A,#N/A,FALSE,"ECWEBB";#N/A,#N/A,FALSE,"MFT96";#N/A,#N/A,FALSE,"CTrecon"}</definedName>
    <definedName name="a_4_1_4_4" hidden="1">{#N/A,#N/A,FALSE,"TMCOMP96";#N/A,#N/A,FALSE,"MAT96";#N/A,#N/A,FALSE,"FANDA96";#N/A,#N/A,FALSE,"INTRAN96";#N/A,#N/A,FALSE,"NAA9697";#N/A,#N/A,FALSE,"ECWEBB";#N/A,#N/A,FALSE,"MFT96";#N/A,#N/A,FALSE,"CTrecon"}</definedName>
    <definedName name="a_4_1_4_5" hidden="1">{#N/A,#N/A,FALSE,"TMCOMP96";#N/A,#N/A,FALSE,"MAT96";#N/A,#N/A,FALSE,"FANDA96";#N/A,#N/A,FALSE,"INTRAN96";#N/A,#N/A,FALSE,"NAA9697";#N/A,#N/A,FALSE,"ECWEBB";#N/A,#N/A,FALSE,"MFT96";#N/A,#N/A,FALSE,"CTrecon"}</definedName>
    <definedName name="a_4_1_5" hidden="1">{#N/A,#N/A,FALSE,"TMCOMP96";#N/A,#N/A,FALSE,"MAT96";#N/A,#N/A,FALSE,"FANDA96";#N/A,#N/A,FALSE,"INTRAN96";#N/A,#N/A,FALSE,"NAA9697";#N/A,#N/A,FALSE,"ECWEBB";#N/A,#N/A,FALSE,"MFT96";#N/A,#N/A,FALSE,"CTrecon"}</definedName>
    <definedName name="a_4_1_5_1" hidden="1">{#N/A,#N/A,FALSE,"TMCOMP96";#N/A,#N/A,FALSE,"MAT96";#N/A,#N/A,FALSE,"FANDA96";#N/A,#N/A,FALSE,"INTRAN96";#N/A,#N/A,FALSE,"NAA9697";#N/A,#N/A,FALSE,"ECWEBB";#N/A,#N/A,FALSE,"MFT96";#N/A,#N/A,FALSE,"CTrecon"}</definedName>
    <definedName name="a_4_1_5_2" hidden="1">{#N/A,#N/A,FALSE,"TMCOMP96";#N/A,#N/A,FALSE,"MAT96";#N/A,#N/A,FALSE,"FANDA96";#N/A,#N/A,FALSE,"INTRAN96";#N/A,#N/A,FALSE,"NAA9697";#N/A,#N/A,FALSE,"ECWEBB";#N/A,#N/A,FALSE,"MFT96";#N/A,#N/A,FALSE,"CTrecon"}</definedName>
    <definedName name="a_4_1_5_3" hidden="1">{#N/A,#N/A,FALSE,"TMCOMP96";#N/A,#N/A,FALSE,"MAT96";#N/A,#N/A,FALSE,"FANDA96";#N/A,#N/A,FALSE,"INTRAN96";#N/A,#N/A,FALSE,"NAA9697";#N/A,#N/A,FALSE,"ECWEBB";#N/A,#N/A,FALSE,"MFT96";#N/A,#N/A,FALSE,"CTrecon"}</definedName>
    <definedName name="a_4_1_5_4" hidden="1">{#N/A,#N/A,FALSE,"TMCOMP96";#N/A,#N/A,FALSE,"MAT96";#N/A,#N/A,FALSE,"FANDA96";#N/A,#N/A,FALSE,"INTRAN96";#N/A,#N/A,FALSE,"NAA9697";#N/A,#N/A,FALSE,"ECWEBB";#N/A,#N/A,FALSE,"MFT96";#N/A,#N/A,FALSE,"CTrecon"}</definedName>
    <definedName name="a_4_1_5_5" hidden="1">{#N/A,#N/A,FALSE,"TMCOMP96";#N/A,#N/A,FALSE,"MAT96";#N/A,#N/A,FALSE,"FANDA96";#N/A,#N/A,FALSE,"INTRAN96";#N/A,#N/A,FALSE,"NAA9697";#N/A,#N/A,FALSE,"ECWEBB";#N/A,#N/A,FALSE,"MFT96";#N/A,#N/A,FALSE,"CTrecon"}</definedName>
    <definedName name="a_4_2" hidden="1">{#N/A,#N/A,FALSE,"TMCOMP96";#N/A,#N/A,FALSE,"MAT96";#N/A,#N/A,FALSE,"FANDA96";#N/A,#N/A,FALSE,"INTRAN96";#N/A,#N/A,FALSE,"NAA9697";#N/A,#N/A,FALSE,"ECWEBB";#N/A,#N/A,FALSE,"MFT96";#N/A,#N/A,FALSE,"CTrecon"}</definedName>
    <definedName name="a_4_2_1" hidden="1">{#N/A,#N/A,FALSE,"TMCOMP96";#N/A,#N/A,FALSE,"MAT96";#N/A,#N/A,FALSE,"FANDA96";#N/A,#N/A,FALSE,"INTRAN96";#N/A,#N/A,FALSE,"NAA9697";#N/A,#N/A,FALSE,"ECWEBB";#N/A,#N/A,FALSE,"MFT96";#N/A,#N/A,FALSE,"CTrecon"}</definedName>
    <definedName name="a_4_2_2" hidden="1">{#N/A,#N/A,FALSE,"TMCOMP96";#N/A,#N/A,FALSE,"MAT96";#N/A,#N/A,FALSE,"FANDA96";#N/A,#N/A,FALSE,"INTRAN96";#N/A,#N/A,FALSE,"NAA9697";#N/A,#N/A,FALSE,"ECWEBB";#N/A,#N/A,FALSE,"MFT96";#N/A,#N/A,FALSE,"CTrecon"}</definedName>
    <definedName name="a_4_2_3" hidden="1">{#N/A,#N/A,FALSE,"TMCOMP96";#N/A,#N/A,FALSE,"MAT96";#N/A,#N/A,FALSE,"FANDA96";#N/A,#N/A,FALSE,"INTRAN96";#N/A,#N/A,FALSE,"NAA9697";#N/A,#N/A,FALSE,"ECWEBB";#N/A,#N/A,FALSE,"MFT96";#N/A,#N/A,FALSE,"CTrecon"}</definedName>
    <definedName name="a_4_2_4" hidden="1">{#N/A,#N/A,FALSE,"TMCOMP96";#N/A,#N/A,FALSE,"MAT96";#N/A,#N/A,FALSE,"FANDA96";#N/A,#N/A,FALSE,"INTRAN96";#N/A,#N/A,FALSE,"NAA9697";#N/A,#N/A,FALSE,"ECWEBB";#N/A,#N/A,FALSE,"MFT96";#N/A,#N/A,FALSE,"CTrecon"}</definedName>
    <definedName name="a_4_2_5" hidden="1">{#N/A,#N/A,FALSE,"TMCOMP96";#N/A,#N/A,FALSE,"MAT96";#N/A,#N/A,FALSE,"FANDA96";#N/A,#N/A,FALSE,"INTRAN96";#N/A,#N/A,FALSE,"NAA9697";#N/A,#N/A,FALSE,"ECWEBB";#N/A,#N/A,FALSE,"MFT96";#N/A,#N/A,FALSE,"CTrecon"}</definedName>
    <definedName name="a_4_3" hidden="1">{#N/A,#N/A,FALSE,"TMCOMP96";#N/A,#N/A,FALSE,"MAT96";#N/A,#N/A,FALSE,"FANDA96";#N/A,#N/A,FALSE,"INTRAN96";#N/A,#N/A,FALSE,"NAA9697";#N/A,#N/A,FALSE,"ECWEBB";#N/A,#N/A,FALSE,"MFT96";#N/A,#N/A,FALSE,"CTrecon"}</definedName>
    <definedName name="a_4_3_1" hidden="1">{#N/A,#N/A,FALSE,"TMCOMP96";#N/A,#N/A,FALSE,"MAT96";#N/A,#N/A,FALSE,"FANDA96";#N/A,#N/A,FALSE,"INTRAN96";#N/A,#N/A,FALSE,"NAA9697";#N/A,#N/A,FALSE,"ECWEBB";#N/A,#N/A,FALSE,"MFT96";#N/A,#N/A,FALSE,"CTrecon"}</definedName>
    <definedName name="a_4_3_2" hidden="1">{#N/A,#N/A,FALSE,"TMCOMP96";#N/A,#N/A,FALSE,"MAT96";#N/A,#N/A,FALSE,"FANDA96";#N/A,#N/A,FALSE,"INTRAN96";#N/A,#N/A,FALSE,"NAA9697";#N/A,#N/A,FALSE,"ECWEBB";#N/A,#N/A,FALSE,"MFT96";#N/A,#N/A,FALSE,"CTrecon"}</definedName>
    <definedName name="a_4_3_3" hidden="1">{#N/A,#N/A,FALSE,"TMCOMP96";#N/A,#N/A,FALSE,"MAT96";#N/A,#N/A,FALSE,"FANDA96";#N/A,#N/A,FALSE,"INTRAN96";#N/A,#N/A,FALSE,"NAA9697";#N/A,#N/A,FALSE,"ECWEBB";#N/A,#N/A,FALSE,"MFT96";#N/A,#N/A,FALSE,"CTrecon"}</definedName>
    <definedName name="a_4_3_4" hidden="1">{#N/A,#N/A,FALSE,"TMCOMP96";#N/A,#N/A,FALSE,"MAT96";#N/A,#N/A,FALSE,"FANDA96";#N/A,#N/A,FALSE,"INTRAN96";#N/A,#N/A,FALSE,"NAA9697";#N/A,#N/A,FALSE,"ECWEBB";#N/A,#N/A,FALSE,"MFT96";#N/A,#N/A,FALSE,"CTrecon"}</definedName>
    <definedName name="a_4_3_5" hidden="1">{#N/A,#N/A,FALSE,"TMCOMP96";#N/A,#N/A,FALSE,"MAT96";#N/A,#N/A,FALSE,"FANDA96";#N/A,#N/A,FALSE,"INTRAN96";#N/A,#N/A,FALSE,"NAA9697";#N/A,#N/A,FALSE,"ECWEBB";#N/A,#N/A,FALSE,"MFT96";#N/A,#N/A,FALSE,"CTrecon"}</definedName>
    <definedName name="a_4_4" hidden="1">{#N/A,#N/A,FALSE,"TMCOMP96";#N/A,#N/A,FALSE,"MAT96";#N/A,#N/A,FALSE,"FANDA96";#N/A,#N/A,FALSE,"INTRAN96";#N/A,#N/A,FALSE,"NAA9697";#N/A,#N/A,FALSE,"ECWEBB";#N/A,#N/A,FALSE,"MFT96";#N/A,#N/A,FALSE,"CTrecon"}</definedName>
    <definedName name="a_4_4_1" hidden="1">{#N/A,#N/A,FALSE,"TMCOMP96";#N/A,#N/A,FALSE,"MAT96";#N/A,#N/A,FALSE,"FANDA96";#N/A,#N/A,FALSE,"INTRAN96";#N/A,#N/A,FALSE,"NAA9697";#N/A,#N/A,FALSE,"ECWEBB";#N/A,#N/A,FALSE,"MFT96";#N/A,#N/A,FALSE,"CTrecon"}</definedName>
    <definedName name="a_4_4_2" hidden="1">{#N/A,#N/A,FALSE,"TMCOMP96";#N/A,#N/A,FALSE,"MAT96";#N/A,#N/A,FALSE,"FANDA96";#N/A,#N/A,FALSE,"INTRAN96";#N/A,#N/A,FALSE,"NAA9697";#N/A,#N/A,FALSE,"ECWEBB";#N/A,#N/A,FALSE,"MFT96";#N/A,#N/A,FALSE,"CTrecon"}</definedName>
    <definedName name="a_4_4_3" hidden="1">{#N/A,#N/A,FALSE,"TMCOMP96";#N/A,#N/A,FALSE,"MAT96";#N/A,#N/A,FALSE,"FANDA96";#N/A,#N/A,FALSE,"INTRAN96";#N/A,#N/A,FALSE,"NAA9697";#N/A,#N/A,FALSE,"ECWEBB";#N/A,#N/A,FALSE,"MFT96";#N/A,#N/A,FALSE,"CTrecon"}</definedName>
    <definedName name="a_4_4_4" hidden="1">{#N/A,#N/A,FALSE,"TMCOMP96";#N/A,#N/A,FALSE,"MAT96";#N/A,#N/A,FALSE,"FANDA96";#N/A,#N/A,FALSE,"INTRAN96";#N/A,#N/A,FALSE,"NAA9697";#N/A,#N/A,FALSE,"ECWEBB";#N/A,#N/A,FALSE,"MFT96";#N/A,#N/A,FALSE,"CTrecon"}</definedName>
    <definedName name="a_4_4_5" hidden="1">{#N/A,#N/A,FALSE,"TMCOMP96";#N/A,#N/A,FALSE,"MAT96";#N/A,#N/A,FALSE,"FANDA96";#N/A,#N/A,FALSE,"INTRAN96";#N/A,#N/A,FALSE,"NAA9697";#N/A,#N/A,FALSE,"ECWEBB";#N/A,#N/A,FALSE,"MFT96";#N/A,#N/A,FALSE,"CTrecon"}</definedName>
    <definedName name="a_4_5" hidden="1">{#N/A,#N/A,FALSE,"TMCOMP96";#N/A,#N/A,FALSE,"MAT96";#N/A,#N/A,FALSE,"FANDA96";#N/A,#N/A,FALSE,"INTRAN96";#N/A,#N/A,FALSE,"NAA9697";#N/A,#N/A,FALSE,"ECWEBB";#N/A,#N/A,FALSE,"MFT96";#N/A,#N/A,FALSE,"CTrecon"}</definedName>
    <definedName name="a_4_5_1" hidden="1">{#N/A,#N/A,FALSE,"TMCOMP96";#N/A,#N/A,FALSE,"MAT96";#N/A,#N/A,FALSE,"FANDA96";#N/A,#N/A,FALSE,"INTRAN96";#N/A,#N/A,FALSE,"NAA9697";#N/A,#N/A,FALSE,"ECWEBB";#N/A,#N/A,FALSE,"MFT96";#N/A,#N/A,FALSE,"CTrecon"}</definedName>
    <definedName name="a_4_5_2" hidden="1">{#N/A,#N/A,FALSE,"TMCOMP96";#N/A,#N/A,FALSE,"MAT96";#N/A,#N/A,FALSE,"FANDA96";#N/A,#N/A,FALSE,"INTRAN96";#N/A,#N/A,FALSE,"NAA9697";#N/A,#N/A,FALSE,"ECWEBB";#N/A,#N/A,FALSE,"MFT96";#N/A,#N/A,FALSE,"CTrecon"}</definedName>
    <definedName name="a_4_5_3" hidden="1">{#N/A,#N/A,FALSE,"TMCOMP96";#N/A,#N/A,FALSE,"MAT96";#N/A,#N/A,FALSE,"FANDA96";#N/A,#N/A,FALSE,"INTRAN96";#N/A,#N/A,FALSE,"NAA9697";#N/A,#N/A,FALSE,"ECWEBB";#N/A,#N/A,FALSE,"MFT96";#N/A,#N/A,FALSE,"CTrecon"}</definedName>
    <definedName name="a_4_5_4" hidden="1">{#N/A,#N/A,FALSE,"TMCOMP96";#N/A,#N/A,FALSE,"MAT96";#N/A,#N/A,FALSE,"FANDA96";#N/A,#N/A,FALSE,"INTRAN96";#N/A,#N/A,FALSE,"NAA9697";#N/A,#N/A,FALSE,"ECWEBB";#N/A,#N/A,FALSE,"MFT96";#N/A,#N/A,FALSE,"CTrecon"}</definedName>
    <definedName name="a_4_5_5" hidden="1">{#N/A,#N/A,FALSE,"TMCOMP96";#N/A,#N/A,FALSE,"MAT96";#N/A,#N/A,FALSE,"FANDA96";#N/A,#N/A,FALSE,"INTRAN96";#N/A,#N/A,FALSE,"NAA9697";#N/A,#N/A,FALSE,"ECWEBB";#N/A,#N/A,FALSE,"MFT96";#N/A,#N/A,FALSE,"CTrecon"}</definedName>
    <definedName name="a_5" hidden="1">{#N/A,#N/A,FALSE,"TMCOMP96";#N/A,#N/A,FALSE,"MAT96";#N/A,#N/A,FALSE,"FANDA96";#N/A,#N/A,FALSE,"INTRAN96";#N/A,#N/A,FALSE,"NAA9697";#N/A,#N/A,FALSE,"ECWEBB";#N/A,#N/A,FALSE,"MFT96";#N/A,#N/A,FALSE,"CTrecon"}</definedName>
    <definedName name="a_5_1" hidden="1">{#N/A,#N/A,FALSE,"TMCOMP96";#N/A,#N/A,FALSE,"MAT96";#N/A,#N/A,FALSE,"FANDA96";#N/A,#N/A,FALSE,"INTRAN96";#N/A,#N/A,FALSE,"NAA9697";#N/A,#N/A,FALSE,"ECWEBB";#N/A,#N/A,FALSE,"MFT96";#N/A,#N/A,FALSE,"CTrecon"}</definedName>
    <definedName name="a_5_1_1" hidden="1">{#N/A,#N/A,FALSE,"TMCOMP96";#N/A,#N/A,FALSE,"MAT96";#N/A,#N/A,FALSE,"FANDA96";#N/A,#N/A,FALSE,"INTRAN96";#N/A,#N/A,FALSE,"NAA9697";#N/A,#N/A,FALSE,"ECWEBB";#N/A,#N/A,FALSE,"MFT96";#N/A,#N/A,FALSE,"CTrecon"}</definedName>
    <definedName name="a_5_1_1_1" hidden="1">{#N/A,#N/A,FALSE,"TMCOMP96";#N/A,#N/A,FALSE,"MAT96";#N/A,#N/A,FALSE,"FANDA96";#N/A,#N/A,FALSE,"INTRAN96";#N/A,#N/A,FALSE,"NAA9697";#N/A,#N/A,FALSE,"ECWEBB";#N/A,#N/A,FALSE,"MFT96";#N/A,#N/A,FALSE,"CTrecon"}</definedName>
    <definedName name="a_5_1_1_1_1" hidden="1">{#N/A,#N/A,FALSE,"TMCOMP96";#N/A,#N/A,FALSE,"MAT96";#N/A,#N/A,FALSE,"FANDA96";#N/A,#N/A,FALSE,"INTRAN96";#N/A,#N/A,FALSE,"NAA9697";#N/A,#N/A,FALSE,"ECWEBB";#N/A,#N/A,FALSE,"MFT96";#N/A,#N/A,FALSE,"CTrecon"}</definedName>
    <definedName name="a_5_1_1_1_2" hidden="1">{#N/A,#N/A,FALSE,"TMCOMP96";#N/A,#N/A,FALSE,"MAT96";#N/A,#N/A,FALSE,"FANDA96";#N/A,#N/A,FALSE,"INTRAN96";#N/A,#N/A,FALSE,"NAA9697";#N/A,#N/A,FALSE,"ECWEBB";#N/A,#N/A,FALSE,"MFT96";#N/A,#N/A,FALSE,"CTrecon"}</definedName>
    <definedName name="a_5_1_1_1_3" hidden="1">{#N/A,#N/A,FALSE,"TMCOMP96";#N/A,#N/A,FALSE,"MAT96";#N/A,#N/A,FALSE,"FANDA96";#N/A,#N/A,FALSE,"INTRAN96";#N/A,#N/A,FALSE,"NAA9697";#N/A,#N/A,FALSE,"ECWEBB";#N/A,#N/A,FALSE,"MFT96";#N/A,#N/A,FALSE,"CTrecon"}</definedName>
    <definedName name="a_5_1_1_1_4" hidden="1">{#N/A,#N/A,FALSE,"TMCOMP96";#N/A,#N/A,FALSE,"MAT96";#N/A,#N/A,FALSE,"FANDA96";#N/A,#N/A,FALSE,"INTRAN96";#N/A,#N/A,FALSE,"NAA9697";#N/A,#N/A,FALSE,"ECWEBB";#N/A,#N/A,FALSE,"MFT96";#N/A,#N/A,FALSE,"CTrecon"}</definedName>
    <definedName name="a_5_1_1_1_5" hidden="1">{#N/A,#N/A,FALSE,"TMCOMP96";#N/A,#N/A,FALSE,"MAT96";#N/A,#N/A,FALSE,"FANDA96";#N/A,#N/A,FALSE,"INTRAN96";#N/A,#N/A,FALSE,"NAA9697";#N/A,#N/A,FALSE,"ECWEBB";#N/A,#N/A,FALSE,"MFT96";#N/A,#N/A,FALSE,"CTrecon"}</definedName>
    <definedName name="a_5_1_1_2" hidden="1">{#N/A,#N/A,FALSE,"TMCOMP96";#N/A,#N/A,FALSE,"MAT96";#N/A,#N/A,FALSE,"FANDA96";#N/A,#N/A,FALSE,"INTRAN96";#N/A,#N/A,FALSE,"NAA9697";#N/A,#N/A,FALSE,"ECWEBB";#N/A,#N/A,FALSE,"MFT96";#N/A,#N/A,FALSE,"CTrecon"}</definedName>
    <definedName name="a_5_1_1_2_1" hidden="1">{#N/A,#N/A,FALSE,"TMCOMP96";#N/A,#N/A,FALSE,"MAT96";#N/A,#N/A,FALSE,"FANDA96";#N/A,#N/A,FALSE,"INTRAN96";#N/A,#N/A,FALSE,"NAA9697";#N/A,#N/A,FALSE,"ECWEBB";#N/A,#N/A,FALSE,"MFT96";#N/A,#N/A,FALSE,"CTrecon"}</definedName>
    <definedName name="a_5_1_1_2_2" hidden="1">{#N/A,#N/A,FALSE,"TMCOMP96";#N/A,#N/A,FALSE,"MAT96";#N/A,#N/A,FALSE,"FANDA96";#N/A,#N/A,FALSE,"INTRAN96";#N/A,#N/A,FALSE,"NAA9697";#N/A,#N/A,FALSE,"ECWEBB";#N/A,#N/A,FALSE,"MFT96";#N/A,#N/A,FALSE,"CTrecon"}</definedName>
    <definedName name="a_5_1_1_2_3" hidden="1">{#N/A,#N/A,FALSE,"TMCOMP96";#N/A,#N/A,FALSE,"MAT96";#N/A,#N/A,FALSE,"FANDA96";#N/A,#N/A,FALSE,"INTRAN96";#N/A,#N/A,FALSE,"NAA9697";#N/A,#N/A,FALSE,"ECWEBB";#N/A,#N/A,FALSE,"MFT96";#N/A,#N/A,FALSE,"CTrecon"}</definedName>
    <definedName name="a_5_1_1_2_4" hidden="1">{#N/A,#N/A,FALSE,"TMCOMP96";#N/A,#N/A,FALSE,"MAT96";#N/A,#N/A,FALSE,"FANDA96";#N/A,#N/A,FALSE,"INTRAN96";#N/A,#N/A,FALSE,"NAA9697";#N/A,#N/A,FALSE,"ECWEBB";#N/A,#N/A,FALSE,"MFT96";#N/A,#N/A,FALSE,"CTrecon"}</definedName>
    <definedName name="a_5_1_1_2_5" hidden="1">{#N/A,#N/A,FALSE,"TMCOMP96";#N/A,#N/A,FALSE,"MAT96";#N/A,#N/A,FALSE,"FANDA96";#N/A,#N/A,FALSE,"INTRAN96";#N/A,#N/A,FALSE,"NAA9697";#N/A,#N/A,FALSE,"ECWEBB";#N/A,#N/A,FALSE,"MFT96";#N/A,#N/A,FALSE,"CTrecon"}</definedName>
    <definedName name="a_5_1_1_3" hidden="1">{#N/A,#N/A,FALSE,"TMCOMP96";#N/A,#N/A,FALSE,"MAT96";#N/A,#N/A,FALSE,"FANDA96";#N/A,#N/A,FALSE,"INTRAN96";#N/A,#N/A,FALSE,"NAA9697";#N/A,#N/A,FALSE,"ECWEBB";#N/A,#N/A,FALSE,"MFT96";#N/A,#N/A,FALSE,"CTrecon"}</definedName>
    <definedName name="a_5_1_1_4" hidden="1">{#N/A,#N/A,FALSE,"TMCOMP96";#N/A,#N/A,FALSE,"MAT96";#N/A,#N/A,FALSE,"FANDA96";#N/A,#N/A,FALSE,"INTRAN96";#N/A,#N/A,FALSE,"NAA9697";#N/A,#N/A,FALSE,"ECWEBB";#N/A,#N/A,FALSE,"MFT96";#N/A,#N/A,FALSE,"CTrecon"}</definedName>
    <definedName name="a_5_1_1_5" hidden="1">{#N/A,#N/A,FALSE,"TMCOMP96";#N/A,#N/A,FALSE,"MAT96";#N/A,#N/A,FALSE,"FANDA96";#N/A,#N/A,FALSE,"INTRAN96";#N/A,#N/A,FALSE,"NAA9697";#N/A,#N/A,FALSE,"ECWEBB";#N/A,#N/A,FALSE,"MFT96";#N/A,#N/A,FALSE,"CTrecon"}</definedName>
    <definedName name="a_5_1_2" hidden="1">{#N/A,#N/A,FALSE,"TMCOMP96";#N/A,#N/A,FALSE,"MAT96";#N/A,#N/A,FALSE,"FANDA96";#N/A,#N/A,FALSE,"INTRAN96";#N/A,#N/A,FALSE,"NAA9697";#N/A,#N/A,FALSE,"ECWEBB";#N/A,#N/A,FALSE,"MFT96";#N/A,#N/A,FALSE,"CTrecon"}</definedName>
    <definedName name="a_5_1_2_1" hidden="1">{#N/A,#N/A,FALSE,"TMCOMP96";#N/A,#N/A,FALSE,"MAT96";#N/A,#N/A,FALSE,"FANDA96";#N/A,#N/A,FALSE,"INTRAN96";#N/A,#N/A,FALSE,"NAA9697";#N/A,#N/A,FALSE,"ECWEBB";#N/A,#N/A,FALSE,"MFT96";#N/A,#N/A,FALSE,"CTrecon"}</definedName>
    <definedName name="a_5_1_2_2" hidden="1">{#N/A,#N/A,FALSE,"TMCOMP96";#N/A,#N/A,FALSE,"MAT96";#N/A,#N/A,FALSE,"FANDA96";#N/A,#N/A,FALSE,"INTRAN96";#N/A,#N/A,FALSE,"NAA9697";#N/A,#N/A,FALSE,"ECWEBB";#N/A,#N/A,FALSE,"MFT96";#N/A,#N/A,FALSE,"CTrecon"}</definedName>
    <definedName name="a_5_1_2_3" hidden="1">{#N/A,#N/A,FALSE,"TMCOMP96";#N/A,#N/A,FALSE,"MAT96";#N/A,#N/A,FALSE,"FANDA96";#N/A,#N/A,FALSE,"INTRAN96";#N/A,#N/A,FALSE,"NAA9697";#N/A,#N/A,FALSE,"ECWEBB";#N/A,#N/A,FALSE,"MFT96";#N/A,#N/A,FALSE,"CTrecon"}</definedName>
    <definedName name="a_5_1_2_4" hidden="1">{#N/A,#N/A,FALSE,"TMCOMP96";#N/A,#N/A,FALSE,"MAT96";#N/A,#N/A,FALSE,"FANDA96";#N/A,#N/A,FALSE,"INTRAN96";#N/A,#N/A,FALSE,"NAA9697";#N/A,#N/A,FALSE,"ECWEBB";#N/A,#N/A,FALSE,"MFT96";#N/A,#N/A,FALSE,"CTrecon"}</definedName>
    <definedName name="a_5_1_2_5" hidden="1">{#N/A,#N/A,FALSE,"TMCOMP96";#N/A,#N/A,FALSE,"MAT96";#N/A,#N/A,FALSE,"FANDA96";#N/A,#N/A,FALSE,"INTRAN96";#N/A,#N/A,FALSE,"NAA9697";#N/A,#N/A,FALSE,"ECWEBB";#N/A,#N/A,FALSE,"MFT96";#N/A,#N/A,FALSE,"CTrecon"}</definedName>
    <definedName name="a_5_1_3" hidden="1">{#N/A,#N/A,FALSE,"TMCOMP96";#N/A,#N/A,FALSE,"MAT96";#N/A,#N/A,FALSE,"FANDA96";#N/A,#N/A,FALSE,"INTRAN96";#N/A,#N/A,FALSE,"NAA9697";#N/A,#N/A,FALSE,"ECWEBB";#N/A,#N/A,FALSE,"MFT96";#N/A,#N/A,FALSE,"CTrecon"}</definedName>
    <definedName name="a_5_1_3_1" hidden="1">{#N/A,#N/A,FALSE,"TMCOMP96";#N/A,#N/A,FALSE,"MAT96";#N/A,#N/A,FALSE,"FANDA96";#N/A,#N/A,FALSE,"INTRAN96";#N/A,#N/A,FALSE,"NAA9697";#N/A,#N/A,FALSE,"ECWEBB";#N/A,#N/A,FALSE,"MFT96";#N/A,#N/A,FALSE,"CTrecon"}</definedName>
    <definedName name="a_5_1_3_2" hidden="1">{#N/A,#N/A,FALSE,"TMCOMP96";#N/A,#N/A,FALSE,"MAT96";#N/A,#N/A,FALSE,"FANDA96";#N/A,#N/A,FALSE,"INTRAN96";#N/A,#N/A,FALSE,"NAA9697";#N/A,#N/A,FALSE,"ECWEBB";#N/A,#N/A,FALSE,"MFT96";#N/A,#N/A,FALSE,"CTrecon"}</definedName>
    <definedName name="a_5_1_3_3" hidden="1">{#N/A,#N/A,FALSE,"TMCOMP96";#N/A,#N/A,FALSE,"MAT96";#N/A,#N/A,FALSE,"FANDA96";#N/A,#N/A,FALSE,"INTRAN96";#N/A,#N/A,FALSE,"NAA9697";#N/A,#N/A,FALSE,"ECWEBB";#N/A,#N/A,FALSE,"MFT96";#N/A,#N/A,FALSE,"CTrecon"}</definedName>
    <definedName name="a_5_1_3_4" hidden="1">{#N/A,#N/A,FALSE,"TMCOMP96";#N/A,#N/A,FALSE,"MAT96";#N/A,#N/A,FALSE,"FANDA96";#N/A,#N/A,FALSE,"INTRAN96";#N/A,#N/A,FALSE,"NAA9697";#N/A,#N/A,FALSE,"ECWEBB";#N/A,#N/A,FALSE,"MFT96";#N/A,#N/A,FALSE,"CTrecon"}</definedName>
    <definedName name="a_5_1_3_5" hidden="1">{#N/A,#N/A,FALSE,"TMCOMP96";#N/A,#N/A,FALSE,"MAT96";#N/A,#N/A,FALSE,"FANDA96";#N/A,#N/A,FALSE,"INTRAN96";#N/A,#N/A,FALSE,"NAA9697";#N/A,#N/A,FALSE,"ECWEBB";#N/A,#N/A,FALSE,"MFT96";#N/A,#N/A,FALSE,"CTrecon"}</definedName>
    <definedName name="a_5_1_4" hidden="1">{#N/A,#N/A,FALSE,"TMCOMP96";#N/A,#N/A,FALSE,"MAT96";#N/A,#N/A,FALSE,"FANDA96";#N/A,#N/A,FALSE,"INTRAN96";#N/A,#N/A,FALSE,"NAA9697";#N/A,#N/A,FALSE,"ECWEBB";#N/A,#N/A,FALSE,"MFT96";#N/A,#N/A,FALSE,"CTrecon"}</definedName>
    <definedName name="a_5_1_4_1" hidden="1">{#N/A,#N/A,FALSE,"TMCOMP96";#N/A,#N/A,FALSE,"MAT96";#N/A,#N/A,FALSE,"FANDA96";#N/A,#N/A,FALSE,"INTRAN96";#N/A,#N/A,FALSE,"NAA9697";#N/A,#N/A,FALSE,"ECWEBB";#N/A,#N/A,FALSE,"MFT96";#N/A,#N/A,FALSE,"CTrecon"}</definedName>
    <definedName name="a_5_1_4_2" hidden="1">{#N/A,#N/A,FALSE,"TMCOMP96";#N/A,#N/A,FALSE,"MAT96";#N/A,#N/A,FALSE,"FANDA96";#N/A,#N/A,FALSE,"INTRAN96";#N/A,#N/A,FALSE,"NAA9697";#N/A,#N/A,FALSE,"ECWEBB";#N/A,#N/A,FALSE,"MFT96";#N/A,#N/A,FALSE,"CTrecon"}</definedName>
    <definedName name="a_5_1_4_3" hidden="1">{#N/A,#N/A,FALSE,"TMCOMP96";#N/A,#N/A,FALSE,"MAT96";#N/A,#N/A,FALSE,"FANDA96";#N/A,#N/A,FALSE,"INTRAN96";#N/A,#N/A,FALSE,"NAA9697";#N/A,#N/A,FALSE,"ECWEBB";#N/A,#N/A,FALSE,"MFT96";#N/A,#N/A,FALSE,"CTrecon"}</definedName>
    <definedName name="a_5_1_4_4" hidden="1">{#N/A,#N/A,FALSE,"TMCOMP96";#N/A,#N/A,FALSE,"MAT96";#N/A,#N/A,FALSE,"FANDA96";#N/A,#N/A,FALSE,"INTRAN96";#N/A,#N/A,FALSE,"NAA9697";#N/A,#N/A,FALSE,"ECWEBB";#N/A,#N/A,FALSE,"MFT96";#N/A,#N/A,FALSE,"CTrecon"}</definedName>
    <definedName name="a_5_1_4_5" hidden="1">{#N/A,#N/A,FALSE,"TMCOMP96";#N/A,#N/A,FALSE,"MAT96";#N/A,#N/A,FALSE,"FANDA96";#N/A,#N/A,FALSE,"INTRAN96";#N/A,#N/A,FALSE,"NAA9697";#N/A,#N/A,FALSE,"ECWEBB";#N/A,#N/A,FALSE,"MFT96";#N/A,#N/A,FALSE,"CTrecon"}</definedName>
    <definedName name="a_5_1_5" hidden="1">{#N/A,#N/A,FALSE,"TMCOMP96";#N/A,#N/A,FALSE,"MAT96";#N/A,#N/A,FALSE,"FANDA96";#N/A,#N/A,FALSE,"INTRAN96";#N/A,#N/A,FALSE,"NAA9697";#N/A,#N/A,FALSE,"ECWEBB";#N/A,#N/A,FALSE,"MFT96";#N/A,#N/A,FALSE,"CTrecon"}</definedName>
    <definedName name="a_5_1_5_1" hidden="1">{#N/A,#N/A,FALSE,"TMCOMP96";#N/A,#N/A,FALSE,"MAT96";#N/A,#N/A,FALSE,"FANDA96";#N/A,#N/A,FALSE,"INTRAN96";#N/A,#N/A,FALSE,"NAA9697";#N/A,#N/A,FALSE,"ECWEBB";#N/A,#N/A,FALSE,"MFT96";#N/A,#N/A,FALSE,"CTrecon"}</definedName>
    <definedName name="a_5_1_5_2" hidden="1">{#N/A,#N/A,FALSE,"TMCOMP96";#N/A,#N/A,FALSE,"MAT96";#N/A,#N/A,FALSE,"FANDA96";#N/A,#N/A,FALSE,"INTRAN96";#N/A,#N/A,FALSE,"NAA9697";#N/A,#N/A,FALSE,"ECWEBB";#N/A,#N/A,FALSE,"MFT96";#N/A,#N/A,FALSE,"CTrecon"}</definedName>
    <definedName name="a_5_1_5_3" hidden="1">{#N/A,#N/A,FALSE,"TMCOMP96";#N/A,#N/A,FALSE,"MAT96";#N/A,#N/A,FALSE,"FANDA96";#N/A,#N/A,FALSE,"INTRAN96";#N/A,#N/A,FALSE,"NAA9697";#N/A,#N/A,FALSE,"ECWEBB";#N/A,#N/A,FALSE,"MFT96";#N/A,#N/A,FALSE,"CTrecon"}</definedName>
    <definedName name="a_5_1_5_4" hidden="1">{#N/A,#N/A,FALSE,"TMCOMP96";#N/A,#N/A,FALSE,"MAT96";#N/A,#N/A,FALSE,"FANDA96";#N/A,#N/A,FALSE,"INTRAN96";#N/A,#N/A,FALSE,"NAA9697";#N/A,#N/A,FALSE,"ECWEBB";#N/A,#N/A,FALSE,"MFT96";#N/A,#N/A,FALSE,"CTrecon"}</definedName>
    <definedName name="a_5_1_5_5" hidden="1">{#N/A,#N/A,FALSE,"TMCOMP96";#N/A,#N/A,FALSE,"MAT96";#N/A,#N/A,FALSE,"FANDA96";#N/A,#N/A,FALSE,"INTRAN96";#N/A,#N/A,FALSE,"NAA9697";#N/A,#N/A,FALSE,"ECWEBB";#N/A,#N/A,FALSE,"MFT96";#N/A,#N/A,FALSE,"CTrecon"}</definedName>
    <definedName name="a_5_2" hidden="1">{#N/A,#N/A,FALSE,"TMCOMP96";#N/A,#N/A,FALSE,"MAT96";#N/A,#N/A,FALSE,"FANDA96";#N/A,#N/A,FALSE,"INTRAN96";#N/A,#N/A,FALSE,"NAA9697";#N/A,#N/A,FALSE,"ECWEBB";#N/A,#N/A,FALSE,"MFT96";#N/A,#N/A,FALSE,"CTrecon"}</definedName>
    <definedName name="a_5_2_1" hidden="1">{#N/A,#N/A,FALSE,"TMCOMP96";#N/A,#N/A,FALSE,"MAT96";#N/A,#N/A,FALSE,"FANDA96";#N/A,#N/A,FALSE,"INTRAN96";#N/A,#N/A,FALSE,"NAA9697";#N/A,#N/A,FALSE,"ECWEBB";#N/A,#N/A,FALSE,"MFT96";#N/A,#N/A,FALSE,"CTrecon"}</definedName>
    <definedName name="a_5_2_2" hidden="1">{#N/A,#N/A,FALSE,"TMCOMP96";#N/A,#N/A,FALSE,"MAT96";#N/A,#N/A,FALSE,"FANDA96";#N/A,#N/A,FALSE,"INTRAN96";#N/A,#N/A,FALSE,"NAA9697";#N/A,#N/A,FALSE,"ECWEBB";#N/A,#N/A,FALSE,"MFT96";#N/A,#N/A,FALSE,"CTrecon"}</definedName>
    <definedName name="a_5_2_3" hidden="1">{#N/A,#N/A,FALSE,"TMCOMP96";#N/A,#N/A,FALSE,"MAT96";#N/A,#N/A,FALSE,"FANDA96";#N/A,#N/A,FALSE,"INTRAN96";#N/A,#N/A,FALSE,"NAA9697";#N/A,#N/A,FALSE,"ECWEBB";#N/A,#N/A,FALSE,"MFT96";#N/A,#N/A,FALSE,"CTrecon"}</definedName>
    <definedName name="a_5_2_4" hidden="1">{#N/A,#N/A,FALSE,"TMCOMP96";#N/A,#N/A,FALSE,"MAT96";#N/A,#N/A,FALSE,"FANDA96";#N/A,#N/A,FALSE,"INTRAN96";#N/A,#N/A,FALSE,"NAA9697";#N/A,#N/A,FALSE,"ECWEBB";#N/A,#N/A,FALSE,"MFT96";#N/A,#N/A,FALSE,"CTrecon"}</definedName>
    <definedName name="a_5_2_5" hidden="1">{#N/A,#N/A,FALSE,"TMCOMP96";#N/A,#N/A,FALSE,"MAT96";#N/A,#N/A,FALSE,"FANDA96";#N/A,#N/A,FALSE,"INTRAN96";#N/A,#N/A,FALSE,"NAA9697";#N/A,#N/A,FALSE,"ECWEBB";#N/A,#N/A,FALSE,"MFT96";#N/A,#N/A,FALSE,"CTrecon"}</definedName>
    <definedName name="a_5_3" hidden="1">{#N/A,#N/A,FALSE,"TMCOMP96";#N/A,#N/A,FALSE,"MAT96";#N/A,#N/A,FALSE,"FANDA96";#N/A,#N/A,FALSE,"INTRAN96";#N/A,#N/A,FALSE,"NAA9697";#N/A,#N/A,FALSE,"ECWEBB";#N/A,#N/A,FALSE,"MFT96";#N/A,#N/A,FALSE,"CTrecon"}</definedName>
    <definedName name="a_5_3_1" hidden="1">{#N/A,#N/A,FALSE,"TMCOMP96";#N/A,#N/A,FALSE,"MAT96";#N/A,#N/A,FALSE,"FANDA96";#N/A,#N/A,FALSE,"INTRAN96";#N/A,#N/A,FALSE,"NAA9697";#N/A,#N/A,FALSE,"ECWEBB";#N/A,#N/A,FALSE,"MFT96";#N/A,#N/A,FALSE,"CTrecon"}</definedName>
    <definedName name="a_5_3_2" hidden="1">{#N/A,#N/A,FALSE,"TMCOMP96";#N/A,#N/A,FALSE,"MAT96";#N/A,#N/A,FALSE,"FANDA96";#N/A,#N/A,FALSE,"INTRAN96";#N/A,#N/A,FALSE,"NAA9697";#N/A,#N/A,FALSE,"ECWEBB";#N/A,#N/A,FALSE,"MFT96";#N/A,#N/A,FALSE,"CTrecon"}</definedName>
    <definedName name="a_5_3_3" hidden="1">{#N/A,#N/A,FALSE,"TMCOMP96";#N/A,#N/A,FALSE,"MAT96";#N/A,#N/A,FALSE,"FANDA96";#N/A,#N/A,FALSE,"INTRAN96";#N/A,#N/A,FALSE,"NAA9697";#N/A,#N/A,FALSE,"ECWEBB";#N/A,#N/A,FALSE,"MFT96";#N/A,#N/A,FALSE,"CTrecon"}</definedName>
    <definedName name="a_5_3_4" hidden="1">{#N/A,#N/A,FALSE,"TMCOMP96";#N/A,#N/A,FALSE,"MAT96";#N/A,#N/A,FALSE,"FANDA96";#N/A,#N/A,FALSE,"INTRAN96";#N/A,#N/A,FALSE,"NAA9697";#N/A,#N/A,FALSE,"ECWEBB";#N/A,#N/A,FALSE,"MFT96";#N/A,#N/A,FALSE,"CTrecon"}</definedName>
    <definedName name="a_5_3_5" hidden="1">{#N/A,#N/A,FALSE,"TMCOMP96";#N/A,#N/A,FALSE,"MAT96";#N/A,#N/A,FALSE,"FANDA96";#N/A,#N/A,FALSE,"INTRAN96";#N/A,#N/A,FALSE,"NAA9697";#N/A,#N/A,FALSE,"ECWEBB";#N/A,#N/A,FALSE,"MFT96";#N/A,#N/A,FALSE,"CTrecon"}</definedName>
    <definedName name="a_5_4" hidden="1">{#N/A,#N/A,FALSE,"TMCOMP96";#N/A,#N/A,FALSE,"MAT96";#N/A,#N/A,FALSE,"FANDA96";#N/A,#N/A,FALSE,"INTRAN96";#N/A,#N/A,FALSE,"NAA9697";#N/A,#N/A,FALSE,"ECWEBB";#N/A,#N/A,FALSE,"MFT96";#N/A,#N/A,FALSE,"CTrecon"}</definedName>
    <definedName name="a_5_4_1" hidden="1">{#N/A,#N/A,FALSE,"TMCOMP96";#N/A,#N/A,FALSE,"MAT96";#N/A,#N/A,FALSE,"FANDA96";#N/A,#N/A,FALSE,"INTRAN96";#N/A,#N/A,FALSE,"NAA9697";#N/A,#N/A,FALSE,"ECWEBB";#N/A,#N/A,FALSE,"MFT96";#N/A,#N/A,FALSE,"CTrecon"}</definedName>
    <definedName name="a_5_4_2" hidden="1">{#N/A,#N/A,FALSE,"TMCOMP96";#N/A,#N/A,FALSE,"MAT96";#N/A,#N/A,FALSE,"FANDA96";#N/A,#N/A,FALSE,"INTRAN96";#N/A,#N/A,FALSE,"NAA9697";#N/A,#N/A,FALSE,"ECWEBB";#N/A,#N/A,FALSE,"MFT96";#N/A,#N/A,FALSE,"CTrecon"}</definedName>
    <definedName name="a_5_4_3" hidden="1">{#N/A,#N/A,FALSE,"TMCOMP96";#N/A,#N/A,FALSE,"MAT96";#N/A,#N/A,FALSE,"FANDA96";#N/A,#N/A,FALSE,"INTRAN96";#N/A,#N/A,FALSE,"NAA9697";#N/A,#N/A,FALSE,"ECWEBB";#N/A,#N/A,FALSE,"MFT96";#N/A,#N/A,FALSE,"CTrecon"}</definedName>
    <definedName name="a_5_4_4" hidden="1">{#N/A,#N/A,FALSE,"TMCOMP96";#N/A,#N/A,FALSE,"MAT96";#N/A,#N/A,FALSE,"FANDA96";#N/A,#N/A,FALSE,"INTRAN96";#N/A,#N/A,FALSE,"NAA9697";#N/A,#N/A,FALSE,"ECWEBB";#N/A,#N/A,FALSE,"MFT96";#N/A,#N/A,FALSE,"CTrecon"}</definedName>
    <definedName name="a_5_4_5" hidden="1">{#N/A,#N/A,FALSE,"TMCOMP96";#N/A,#N/A,FALSE,"MAT96";#N/A,#N/A,FALSE,"FANDA96";#N/A,#N/A,FALSE,"INTRAN96";#N/A,#N/A,FALSE,"NAA9697";#N/A,#N/A,FALSE,"ECWEBB";#N/A,#N/A,FALSE,"MFT96";#N/A,#N/A,FALSE,"CTrecon"}</definedName>
    <definedName name="a_5_5" hidden="1">{#N/A,#N/A,FALSE,"TMCOMP96";#N/A,#N/A,FALSE,"MAT96";#N/A,#N/A,FALSE,"FANDA96";#N/A,#N/A,FALSE,"INTRAN96";#N/A,#N/A,FALSE,"NAA9697";#N/A,#N/A,FALSE,"ECWEBB";#N/A,#N/A,FALSE,"MFT96";#N/A,#N/A,FALSE,"CTrecon"}</definedName>
    <definedName name="a_5_5_1" hidden="1">{#N/A,#N/A,FALSE,"TMCOMP96";#N/A,#N/A,FALSE,"MAT96";#N/A,#N/A,FALSE,"FANDA96";#N/A,#N/A,FALSE,"INTRAN96";#N/A,#N/A,FALSE,"NAA9697";#N/A,#N/A,FALSE,"ECWEBB";#N/A,#N/A,FALSE,"MFT96";#N/A,#N/A,FALSE,"CTrecon"}</definedName>
    <definedName name="a_5_5_2" hidden="1">{#N/A,#N/A,FALSE,"TMCOMP96";#N/A,#N/A,FALSE,"MAT96";#N/A,#N/A,FALSE,"FANDA96";#N/A,#N/A,FALSE,"INTRAN96";#N/A,#N/A,FALSE,"NAA9697";#N/A,#N/A,FALSE,"ECWEBB";#N/A,#N/A,FALSE,"MFT96";#N/A,#N/A,FALSE,"CTrecon"}</definedName>
    <definedName name="a_5_5_3" hidden="1">{#N/A,#N/A,FALSE,"TMCOMP96";#N/A,#N/A,FALSE,"MAT96";#N/A,#N/A,FALSE,"FANDA96";#N/A,#N/A,FALSE,"INTRAN96";#N/A,#N/A,FALSE,"NAA9697";#N/A,#N/A,FALSE,"ECWEBB";#N/A,#N/A,FALSE,"MFT96";#N/A,#N/A,FALSE,"CTrecon"}</definedName>
    <definedName name="a_5_5_4" hidden="1">{#N/A,#N/A,FALSE,"TMCOMP96";#N/A,#N/A,FALSE,"MAT96";#N/A,#N/A,FALSE,"FANDA96";#N/A,#N/A,FALSE,"INTRAN96";#N/A,#N/A,FALSE,"NAA9697";#N/A,#N/A,FALSE,"ECWEBB";#N/A,#N/A,FALSE,"MFT96";#N/A,#N/A,FALSE,"CTrecon"}</definedName>
    <definedName name="a_5_5_5" hidden="1">{#N/A,#N/A,FALSE,"TMCOMP96";#N/A,#N/A,FALSE,"MAT96";#N/A,#N/A,FALSE,"FANDA96";#N/A,#N/A,FALSE,"INTRAN96";#N/A,#N/A,FALSE,"NAA9697";#N/A,#N/A,FALSE,"ECWEBB";#N/A,#N/A,FALSE,"MFT96";#N/A,#N/A,FALSE,"CTrecon"}</definedName>
    <definedName name="Adj_factor">'Part 1'!$E$95</definedName>
    <definedName name="asdas" hidden="1">{#N/A,#N/A,FALSE,"TMCOMP96";#N/A,#N/A,FALSE,"MAT96";#N/A,#N/A,FALSE,"FANDA96";#N/A,#N/A,FALSE,"INTRAN96";#N/A,#N/A,FALSE,"NAA9697";#N/A,#N/A,FALSE,"ECWEBB";#N/A,#N/A,FALSE,"MFT96";#N/A,#N/A,FALSE,"CTrecon"}</definedName>
    <definedName name="asdas_1" hidden="1">{#N/A,#N/A,FALSE,"TMCOMP96";#N/A,#N/A,FALSE,"MAT96";#N/A,#N/A,FALSE,"FANDA96";#N/A,#N/A,FALSE,"INTRAN96";#N/A,#N/A,FALSE,"NAA9697";#N/A,#N/A,FALSE,"ECWEBB";#N/A,#N/A,FALSE,"MFT96";#N/A,#N/A,FALSE,"CTrecon"}</definedName>
    <definedName name="asdas_1_1" hidden="1">{#N/A,#N/A,FALSE,"TMCOMP96";#N/A,#N/A,FALSE,"MAT96";#N/A,#N/A,FALSE,"FANDA96";#N/A,#N/A,FALSE,"INTRAN96";#N/A,#N/A,FALSE,"NAA9697";#N/A,#N/A,FALSE,"ECWEBB";#N/A,#N/A,FALSE,"MFT96";#N/A,#N/A,FALSE,"CTrecon"}</definedName>
    <definedName name="asdas_1_1_1" hidden="1">{#N/A,#N/A,FALSE,"TMCOMP96";#N/A,#N/A,FALSE,"MAT96";#N/A,#N/A,FALSE,"FANDA96";#N/A,#N/A,FALSE,"INTRAN96";#N/A,#N/A,FALSE,"NAA9697";#N/A,#N/A,FALSE,"ECWEBB";#N/A,#N/A,FALSE,"MFT96";#N/A,#N/A,FALSE,"CTrecon"}</definedName>
    <definedName name="asdas_1_1_1_1" hidden="1">{#N/A,#N/A,FALSE,"TMCOMP96";#N/A,#N/A,FALSE,"MAT96";#N/A,#N/A,FALSE,"FANDA96";#N/A,#N/A,FALSE,"INTRAN96";#N/A,#N/A,FALSE,"NAA9697";#N/A,#N/A,FALSE,"ECWEBB";#N/A,#N/A,FALSE,"MFT96";#N/A,#N/A,FALSE,"CTrecon"}</definedName>
    <definedName name="asdas_1_1_1_1_1" hidden="1">{#N/A,#N/A,FALSE,"TMCOMP96";#N/A,#N/A,FALSE,"MAT96";#N/A,#N/A,FALSE,"FANDA96";#N/A,#N/A,FALSE,"INTRAN96";#N/A,#N/A,FALSE,"NAA9697";#N/A,#N/A,FALSE,"ECWEBB";#N/A,#N/A,FALSE,"MFT96";#N/A,#N/A,FALSE,"CTrecon"}</definedName>
    <definedName name="asdas_1_1_1_1_1_1" hidden="1">{#N/A,#N/A,FALSE,"TMCOMP96";#N/A,#N/A,FALSE,"MAT96";#N/A,#N/A,FALSE,"FANDA96";#N/A,#N/A,FALSE,"INTRAN96";#N/A,#N/A,FALSE,"NAA9697";#N/A,#N/A,FALSE,"ECWEBB";#N/A,#N/A,FALSE,"MFT96";#N/A,#N/A,FALSE,"CTrecon"}</definedName>
    <definedName name="asdas_1_1_1_1_1_2" hidden="1">{#N/A,#N/A,FALSE,"TMCOMP96";#N/A,#N/A,FALSE,"MAT96";#N/A,#N/A,FALSE,"FANDA96";#N/A,#N/A,FALSE,"INTRAN96";#N/A,#N/A,FALSE,"NAA9697";#N/A,#N/A,FALSE,"ECWEBB";#N/A,#N/A,FALSE,"MFT96";#N/A,#N/A,FALSE,"CTrecon"}</definedName>
    <definedName name="asdas_1_1_1_1_1_3" hidden="1">{#N/A,#N/A,FALSE,"TMCOMP96";#N/A,#N/A,FALSE,"MAT96";#N/A,#N/A,FALSE,"FANDA96";#N/A,#N/A,FALSE,"INTRAN96";#N/A,#N/A,FALSE,"NAA9697";#N/A,#N/A,FALSE,"ECWEBB";#N/A,#N/A,FALSE,"MFT96";#N/A,#N/A,FALSE,"CTrecon"}</definedName>
    <definedName name="asdas_1_1_1_1_1_4" hidden="1">{#N/A,#N/A,FALSE,"TMCOMP96";#N/A,#N/A,FALSE,"MAT96";#N/A,#N/A,FALSE,"FANDA96";#N/A,#N/A,FALSE,"INTRAN96";#N/A,#N/A,FALSE,"NAA9697";#N/A,#N/A,FALSE,"ECWEBB";#N/A,#N/A,FALSE,"MFT96";#N/A,#N/A,FALSE,"CTrecon"}</definedName>
    <definedName name="asdas_1_1_1_1_1_5" hidden="1">{#N/A,#N/A,FALSE,"TMCOMP96";#N/A,#N/A,FALSE,"MAT96";#N/A,#N/A,FALSE,"FANDA96";#N/A,#N/A,FALSE,"INTRAN96";#N/A,#N/A,FALSE,"NAA9697";#N/A,#N/A,FALSE,"ECWEBB";#N/A,#N/A,FALSE,"MFT96";#N/A,#N/A,FALSE,"CTrecon"}</definedName>
    <definedName name="asdas_1_1_1_1_2" hidden="1">{#N/A,#N/A,FALSE,"TMCOMP96";#N/A,#N/A,FALSE,"MAT96";#N/A,#N/A,FALSE,"FANDA96";#N/A,#N/A,FALSE,"INTRAN96";#N/A,#N/A,FALSE,"NAA9697";#N/A,#N/A,FALSE,"ECWEBB";#N/A,#N/A,FALSE,"MFT96";#N/A,#N/A,FALSE,"CTrecon"}</definedName>
    <definedName name="asdas_1_1_1_1_2_1" hidden="1">{#N/A,#N/A,FALSE,"TMCOMP96";#N/A,#N/A,FALSE,"MAT96";#N/A,#N/A,FALSE,"FANDA96";#N/A,#N/A,FALSE,"INTRAN96";#N/A,#N/A,FALSE,"NAA9697";#N/A,#N/A,FALSE,"ECWEBB";#N/A,#N/A,FALSE,"MFT96";#N/A,#N/A,FALSE,"CTrecon"}</definedName>
    <definedName name="asdas_1_1_1_1_2_2" hidden="1">{#N/A,#N/A,FALSE,"TMCOMP96";#N/A,#N/A,FALSE,"MAT96";#N/A,#N/A,FALSE,"FANDA96";#N/A,#N/A,FALSE,"INTRAN96";#N/A,#N/A,FALSE,"NAA9697";#N/A,#N/A,FALSE,"ECWEBB";#N/A,#N/A,FALSE,"MFT96";#N/A,#N/A,FALSE,"CTrecon"}</definedName>
    <definedName name="asdas_1_1_1_1_2_3" hidden="1">{#N/A,#N/A,FALSE,"TMCOMP96";#N/A,#N/A,FALSE,"MAT96";#N/A,#N/A,FALSE,"FANDA96";#N/A,#N/A,FALSE,"INTRAN96";#N/A,#N/A,FALSE,"NAA9697";#N/A,#N/A,FALSE,"ECWEBB";#N/A,#N/A,FALSE,"MFT96";#N/A,#N/A,FALSE,"CTrecon"}</definedName>
    <definedName name="asdas_1_1_1_1_2_4" hidden="1">{#N/A,#N/A,FALSE,"TMCOMP96";#N/A,#N/A,FALSE,"MAT96";#N/A,#N/A,FALSE,"FANDA96";#N/A,#N/A,FALSE,"INTRAN96";#N/A,#N/A,FALSE,"NAA9697";#N/A,#N/A,FALSE,"ECWEBB";#N/A,#N/A,FALSE,"MFT96";#N/A,#N/A,FALSE,"CTrecon"}</definedName>
    <definedName name="asdas_1_1_1_1_2_5" hidden="1">{#N/A,#N/A,FALSE,"TMCOMP96";#N/A,#N/A,FALSE,"MAT96";#N/A,#N/A,FALSE,"FANDA96";#N/A,#N/A,FALSE,"INTRAN96";#N/A,#N/A,FALSE,"NAA9697";#N/A,#N/A,FALSE,"ECWEBB";#N/A,#N/A,FALSE,"MFT96";#N/A,#N/A,FALSE,"CTrecon"}</definedName>
    <definedName name="asdas_1_1_1_1_3" hidden="1">{#N/A,#N/A,FALSE,"TMCOMP96";#N/A,#N/A,FALSE,"MAT96";#N/A,#N/A,FALSE,"FANDA96";#N/A,#N/A,FALSE,"INTRAN96";#N/A,#N/A,FALSE,"NAA9697";#N/A,#N/A,FALSE,"ECWEBB";#N/A,#N/A,FALSE,"MFT96";#N/A,#N/A,FALSE,"CTrecon"}</definedName>
    <definedName name="asdas_1_1_1_1_4" hidden="1">{#N/A,#N/A,FALSE,"TMCOMP96";#N/A,#N/A,FALSE,"MAT96";#N/A,#N/A,FALSE,"FANDA96";#N/A,#N/A,FALSE,"INTRAN96";#N/A,#N/A,FALSE,"NAA9697";#N/A,#N/A,FALSE,"ECWEBB";#N/A,#N/A,FALSE,"MFT96";#N/A,#N/A,FALSE,"CTrecon"}</definedName>
    <definedName name="asdas_1_1_1_1_5" hidden="1">{#N/A,#N/A,FALSE,"TMCOMP96";#N/A,#N/A,FALSE,"MAT96";#N/A,#N/A,FALSE,"FANDA96";#N/A,#N/A,FALSE,"INTRAN96";#N/A,#N/A,FALSE,"NAA9697";#N/A,#N/A,FALSE,"ECWEBB";#N/A,#N/A,FALSE,"MFT96";#N/A,#N/A,FALSE,"CTrecon"}</definedName>
    <definedName name="asdas_1_1_1_2" hidden="1">{#N/A,#N/A,FALSE,"TMCOMP96";#N/A,#N/A,FALSE,"MAT96";#N/A,#N/A,FALSE,"FANDA96";#N/A,#N/A,FALSE,"INTRAN96";#N/A,#N/A,FALSE,"NAA9697";#N/A,#N/A,FALSE,"ECWEBB";#N/A,#N/A,FALSE,"MFT96";#N/A,#N/A,FALSE,"CTrecon"}</definedName>
    <definedName name="asdas_1_1_1_2_1" hidden="1">{#N/A,#N/A,FALSE,"TMCOMP96";#N/A,#N/A,FALSE,"MAT96";#N/A,#N/A,FALSE,"FANDA96";#N/A,#N/A,FALSE,"INTRAN96";#N/A,#N/A,FALSE,"NAA9697";#N/A,#N/A,FALSE,"ECWEBB";#N/A,#N/A,FALSE,"MFT96";#N/A,#N/A,FALSE,"CTrecon"}</definedName>
    <definedName name="asdas_1_1_1_2_2" hidden="1">{#N/A,#N/A,FALSE,"TMCOMP96";#N/A,#N/A,FALSE,"MAT96";#N/A,#N/A,FALSE,"FANDA96";#N/A,#N/A,FALSE,"INTRAN96";#N/A,#N/A,FALSE,"NAA9697";#N/A,#N/A,FALSE,"ECWEBB";#N/A,#N/A,FALSE,"MFT96";#N/A,#N/A,FALSE,"CTrecon"}</definedName>
    <definedName name="asdas_1_1_1_2_3" hidden="1">{#N/A,#N/A,FALSE,"TMCOMP96";#N/A,#N/A,FALSE,"MAT96";#N/A,#N/A,FALSE,"FANDA96";#N/A,#N/A,FALSE,"INTRAN96";#N/A,#N/A,FALSE,"NAA9697";#N/A,#N/A,FALSE,"ECWEBB";#N/A,#N/A,FALSE,"MFT96";#N/A,#N/A,FALSE,"CTrecon"}</definedName>
    <definedName name="asdas_1_1_1_2_4" hidden="1">{#N/A,#N/A,FALSE,"TMCOMP96";#N/A,#N/A,FALSE,"MAT96";#N/A,#N/A,FALSE,"FANDA96";#N/A,#N/A,FALSE,"INTRAN96";#N/A,#N/A,FALSE,"NAA9697";#N/A,#N/A,FALSE,"ECWEBB";#N/A,#N/A,FALSE,"MFT96";#N/A,#N/A,FALSE,"CTrecon"}</definedName>
    <definedName name="asdas_1_1_1_2_5" hidden="1">{#N/A,#N/A,FALSE,"TMCOMP96";#N/A,#N/A,FALSE,"MAT96";#N/A,#N/A,FALSE,"FANDA96";#N/A,#N/A,FALSE,"INTRAN96";#N/A,#N/A,FALSE,"NAA9697";#N/A,#N/A,FALSE,"ECWEBB";#N/A,#N/A,FALSE,"MFT96";#N/A,#N/A,FALSE,"CTrecon"}</definedName>
    <definedName name="asdas_1_1_1_3" hidden="1">{#N/A,#N/A,FALSE,"TMCOMP96";#N/A,#N/A,FALSE,"MAT96";#N/A,#N/A,FALSE,"FANDA96";#N/A,#N/A,FALSE,"INTRAN96";#N/A,#N/A,FALSE,"NAA9697";#N/A,#N/A,FALSE,"ECWEBB";#N/A,#N/A,FALSE,"MFT96";#N/A,#N/A,FALSE,"CTrecon"}</definedName>
    <definedName name="asdas_1_1_1_3_1" hidden="1">{#N/A,#N/A,FALSE,"TMCOMP96";#N/A,#N/A,FALSE,"MAT96";#N/A,#N/A,FALSE,"FANDA96";#N/A,#N/A,FALSE,"INTRAN96";#N/A,#N/A,FALSE,"NAA9697";#N/A,#N/A,FALSE,"ECWEBB";#N/A,#N/A,FALSE,"MFT96";#N/A,#N/A,FALSE,"CTrecon"}</definedName>
    <definedName name="asdas_1_1_1_3_2" hidden="1">{#N/A,#N/A,FALSE,"TMCOMP96";#N/A,#N/A,FALSE,"MAT96";#N/A,#N/A,FALSE,"FANDA96";#N/A,#N/A,FALSE,"INTRAN96";#N/A,#N/A,FALSE,"NAA9697";#N/A,#N/A,FALSE,"ECWEBB";#N/A,#N/A,FALSE,"MFT96";#N/A,#N/A,FALSE,"CTrecon"}</definedName>
    <definedName name="asdas_1_1_1_3_3" hidden="1">{#N/A,#N/A,FALSE,"TMCOMP96";#N/A,#N/A,FALSE,"MAT96";#N/A,#N/A,FALSE,"FANDA96";#N/A,#N/A,FALSE,"INTRAN96";#N/A,#N/A,FALSE,"NAA9697";#N/A,#N/A,FALSE,"ECWEBB";#N/A,#N/A,FALSE,"MFT96";#N/A,#N/A,FALSE,"CTrecon"}</definedName>
    <definedName name="asdas_1_1_1_3_4" hidden="1">{#N/A,#N/A,FALSE,"TMCOMP96";#N/A,#N/A,FALSE,"MAT96";#N/A,#N/A,FALSE,"FANDA96";#N/A,#N/A,FALSE,"INTRAN96";#N/A,#N/A,FALSE,"NAA9697";#N/A,#N/A,FALSE,"ECWEBB";#N/A,#N/A,FALSE,"MFT96";#N/A,#N/A,FALSE,"CTrecon"}</definedName>
    <definedName name="asdas_1_1_1_3_5" hidden="1">{#N/A,#N/A,FALSE,"TMCOMP96";#N/A,#N/A,FALSE,"MAT96";#N/A,#N/A,FALSE,"FANDA96";#N/A,#N/A,FALSE,"INTRAN96";#N/A,#N/A,FALSE,"NAA9697";#N/A,#N/A,FALSE,"ECWEBB";#N/A,#N/A,FALSE,"MFT96";#N/A,#N/A,FALSE,"CTrecon"}</definedName>
    <definedName name="asdas_1_1_1_4" hidden="1">{#N/A,#N/A,FALSE,"TMCOMP96";#N/A,#N/A,FALSE,"MAT96";#N/A,#N/A,FALSE,"FANDA96";#N/A,#N/A,FALSE,"INTRAN96";#N/A,#N/A,FALSE,"NAA9697";#N/A,#N/A,FALSE,"ECWEBB";#N/A,#N/A,FALSE,"MFT96";#N/A,#N/A,FALSE,"CTrecon"}</definedName>
    <definedName name="asdas_1_1_1_4_1" hidden="1">{#N/A,#N/A,FALSE,"TMCOMP96";#N/A,#N/A,FALSE,"MAT96";#N/A,#N/A,FALSE,"FANDA96";#N/A,#N/A,FALSE,"INTRAN96";#N/A,#N/A,FALSE,"NAA9697";#N/A,#N/A,FALSE,"ECWEBB";#N/A,#N/A,FALSE,"MFT96";#N/A,#N/A,FALSE,"CTrecon"}</definedName>
    <definedName name="asdas_1_1_1_4_2" hidden="1">{#N/A,#N/A,FALSE,"TMCOMP96";#N/A,#N/A,FALSE,"MAT96";#N/A,#N/A,FALSE,"FANDA96";#N/A,#N/A,FALSE,"INTRAN96";#N/A,#N/A,FALSE,"NAA9697";#N/A,#N/A,FALSE,"ECWEBB";#N/A,#N/A,FALSE,"MFT96";#N/A,#N/A,FALSE,"CTrecon"}</definedName>
    <definedName name="asdas_1_1_1_4_3" hidden="1">{#N/A,#N/A,FALSE,"TMCOMP96";#N/A,#N/A,FALSE,"MAT96";#N/A,#N/A,FALSE,"FANDA96";#N/A,#N/A,FALSE,"INTRAN96";#N/A,#N/A,FALSE,"NAA9697";#N/A,#N/A,FALSE,"ECWEBB";#N/A,#N/A,FALSE,"MFT96";#N/A,#N/A,FALSE,"CTrecon"}</definedName>
    <definedName name="asdas_1_1_1_4_4" hidden="1">{#N/A,#N/A,FALSE,"TMCOMP96";#N/A,#N/A,FALSE,"MAT96";#N/A,#N/A,FALSE,"FANDA96";#N/A,#N/A,FALSE,"INTRAN96";#N/A,#N/A,FALSE,"NAA9697";#N/A,#N/A,FALSE,"ECWEBB";#N/A,#N/A,FALSE,"MFT96";#N/A,#N/A,FALSE,"CTrecon"}</definedName>
    <definedName name="asdas_1_1_1_4_5" hidden="1">{#N/A,#N/A,FALSE,"TMCOMP96";#N/A,#N/A,FALSE,"MAT96";#N/A,#N/A,FALSE,"FANDA96";#N/A,#N/A,FALSE,"INTRAN96";#N/A,#N/A,FALSE,"NAA9697";#N/A,#N/A,FALSE,"ECWEBB";#N/A,#N/A,FALSE,"MFT96";#N/A,#N/A,FALSE,"CTrecon"}</definedName>
    <definedName name="asdas_1_1_1_5" hidden="1">{#N/A,#N/A,FALSE,"TMCOMP96";#N/A,#N/A,FALSE,"MAT96";#N/A,#N/A,FALSE,"FANDA96";#N/A,#N/A,FALSE,"INTRAN96";#N/A,#N/A,FALSE,"NAA9697";#N/A,#N/A,FALSE,"ECWEBB";#N/A,#N/A,FALSE,"MFT96";#N/A,#N/A,FALSE,"CTrecon"}</definedName>
    <definedName name="asdas_1_1_1_5_1" hidden="1">{#N/A,#N/A,FALSE,"TMCOMP96";#N/A,#N/A,FALSE,"MAT96";#N/A,#N/A,FALSE,"FANDA96";#N/A,#N/A,FALSE,"INTRAN96";#N/A,#N/A,FALSE,"NAA9697";#N/A,#N/A,FALSE,"ECWEBB";#N/A,#N/A,FALSE,"MFT96";#N/A,#N/A,FALSE,"CTrecon"}</definedName>
    <definedName name="asdas_1_1_1_5_2" hidden="1">{#N/A,#N/A,FALSE,"TMCOMP96";#N/A,#N/A,FALSE,"MAT96";#N/A,#N/A,FALSE,"FANDA96";#N/A,#N/A,FALSE,"INTRAN96";#N/A,#N/A,FALSE,"NAA9697";#N/A,#N/A,FALSE,"ECWEBB";#N/A,#N/A,FALSE,"MFT96";#N/A,#N/A,FALSE,"CTrecon"}</definedName>
    <definedName name="asdas_1_1_1_5_3" hidden="1">{#N/A,#N/A,FALSE,"TMCOMP96";#N/A,#N/A,FALSE,"MAT96";#N/A,#N/A,FALSE,"FANDA96";#N/A,#N/A,FALSE,"INTRAN96";#N/A,#N/A,FALSE,"NAA9697";#N/A,#N/A,FALSE,"ECWEBB";#N/A,#N/A,FALSE,"MFT96";#N/A,#N/A,FALSE,"CTrecon"}</definedName>
    <definedName name="asdas_1_1_1_5_4" hidden="1">{#N/A,#N/A,FALSE,"TMCOMP96";#N/A,#N/A,FALSE,"MAT96";#N/A,#N/A,FALSE,"FANDA96";#N/A,#N/A,FALSE,"INTRAN96";#N/A,#N/A,FALSE,"NAA9697";#N/A,#N/A,FALSE,"ECWEBB";#N/A,#N/A,FALSE,"MFT96";#N/A,#N/A,FALSE,"CTrecon"}</definedName>
    <definedName name="asdas_1_1_1_5_5" hidden="1">{#N/A,#N/A,FALSE,"TMCOMP96";#N/A,#N/A,FALSE,"MAT96";#N/A,#N/A,FALSE,"FANDA96";#N/A,#N/A,FALSE,"INTRAN96";#N/A,#N/A,FALSE,"NAA9697";#N/A,#N/A,FALSE,"ECWEBB";#N/A,#N/A,FALSE,"MFT96";#N/A,#N/A,FALSE,"CTrecon"}</definedName>
    <definedName name="asdas_1_1_2" hidden="1">{#N/A,#N/A,FALSE,"TMCOMP96";#N/A,#N/A,FALSE,"MAT96";#N/A,#N/A,FALSE,"FANDA96";#N/A,#N/A,FALSE,"INTRAN96";#N/A,#N/A,FALSE,"NAA9697";#N/A,#N/A,FALSE,"ECWEBB";#N/A,#N/A,FALSE,"MFT96";#N/A,#N/A,FALSE,"CTrecon"}</definedName>
    <definedName name="asdas_1_1_2_1" hidden="1">{#N/A,#N/A,FALSE,"TMCOMP96";#N/A,#N/A,FALSE,"MAT96";#N/A,#N/A,FALSE,"FANDA96";#N/A,#N/A,FALSE,"INTRAN96";#N/A,#N/A,FALSE,"NAA9697";#N/A,#N/A,FALSE,"ECWEBB";#N/A,#N/A,FALSE,"MFT96";#N/A,#N/A,FALSE,"CTrecon"}</definedName>
    <definedName name="asdas_1_1_2_2" hidden="1">{#N/A,#N/A,FALSE,"TMCOMP96";#N/A,#N/A,FALSE,"MAT96";#N/A,#N/A,FALSE,"FANDA96";#N/A,#N/A,FALSE,"INTRAN96";#N/A,#N/A,FALSE,"NAA9697";#N/A,#N/A,FALSE,"ECWEBB";#N/A,#N/A,FALSE,"MFT96";#N/A,#N/A,FALSE,"CTrecon"}</definedName>
    <definedName name="asdas_1_1_2_3" hidden="1">{#N/A,#N/A,FALSE,"TMCOMP96";#N/A,#N/A,FALSE,"MAT96";#N/A,#N/A,FALSE,"FANDA96";#N/A,#N/A,FALSE,"INTRAN96";#N/A,#N/A,FALSE,"NAA9697";#N/A,#N/A,FALSE,"ECWEBB";#N/A,#N/A,FALSE,"MFT96";#N/A,#N/A,FALSE,"CTrecon"}</definedName>
    <definedName name="asdas_1_1_2_4" hidden="1">{#N/A,#N/A,FALSE,"TMCOMP96";#N/A,#N/A,FALSE,"MAT96";#N/A,#N/A,FALSE,"FANDA96";#N/A,#N/A,FALSE,"INTRAN96";#N/A,#N/A,FALSE,"NAA9697";#N/A,#N/A,FALSE,"ECWEBB";#N/A,#N/A,FALSE,"MFT96";#N/A,#N/A,FALSE,"CTrecon"}</definedName>
    <definedName name="asdas_1_1_2_5" hidden="1">{#N/A,#N/A,FALSE,"TMCOMP96";#N/A,#N/A,FALSE,"MAT96";#N/A,#N/A,FALSE,"FANDA96";#N/A,#N/A,FALSE,"INTRAN96";#N/A,#N/A,FALSE,"NAA9697";#N/A,#N/A,FALSE,"ECWEBB";#N/A,#N/A,FALSE,"MFT96";#N/A,#N/A,FALSE,"CTrecon"}</definedName>
    <definedName name="asdas_1_1_3" hidden="1">{#N/A,#N/A,FALSE,"TMCOMP96";#N/A,#N/A,FALSE,"MAT96";#N/A,#N/A,FALSE,"FANDA96";#N/A,#N/A,FALSE,"INTRAN96";#N/A,#N/A,FALSE,"NAA9697";#N/A,#N/A,FALSE,"ECWEBB";#N/A,#N/A,FALSE,"MFT96";#N/A,#N/A,FALSE,"CTrecon"}</definedName>
    <definedName name="asdas_1_1_3_1" hidden="1">{#N/A,#N/A,FALSE,"TMCOMP96";#N/A,#N/A,FALSE,"MAT96";#N/A,#N/A,FALSE,"FANDA96";#N/A,#N/A,FALSE,"INTRAN96";#N/A,#N/A,FALSE,"NAA9697";#N/A,#N/A,FALSE,"ECWEBB";#N/A,#N/A,FALSE,"MFT96";#N/A,#N/A,FALSE,"CTrecon"}</definedName>
    <definedName name="asdas_1_1_3_2" hidden="1">{#N/A,#N/A,FALSE,"TMCOMP96";#N/A,#N/A,FALSE,"MAT96";#N/A,#N/A,FALSE,"FANDA96";#N/A,#N/A,FALSE,"INTRAN96";#N/A,#N/A,FALSE,"NAA9697";#N/A,#N/A,FALSE,"ECWEBB";#N/A,#N/A,FALSE,"MFT96";#N/A,#N/A,FALSE,"CTrecon"}</definedName>
    <definedName name="asdas_1_1_3_3" hidden="1">{#N/A,#N/A,FALSE,"TMCOMP96";#N/A,#N/A,FALSE,"MAT96";#N/A,#N/A,FALSE,"FANDA96";#N/A,#N/A,FALSE,"INTRAN96";#N/A,#N/A,FALSE,"NAA9697";#N/A,#N/A,FALSE,"ECWEBB";#N/A,#N/A,FALSE,"MFT96";#N/A,#N/A,FALSE,"CTrecon"}</definedName>
    <definedName name="asdas_1_1_3_4" hidden="1">{#N/A,#N/A,FALSE,"TMCOMP96";#N/A,#N/A,FALSE,"MAT96";#N/A,#N/A,FALSE,"FANDA96";#N/A,#N/A,FALSE,"INTRAN96";#N/A,#N/A,FALSE,"NAA9697";#N/A,#N/A,FALSE,"ECWEBB";#N/A,#N/A,FALSE,"MFT96";#N/A,#N/A,FALSE,"CTrecon"}</definedName>
    <definedName name="asdas_1_1_3_5" hidden="1">{#N/A,#N/A,FALSE,"TMCOMP96";#N/A,#N/A,FALSE,"MAT96";#N/A,#N/A,FALSE,"FANDA96";#N/A,#N/A,FALSE,"INTRAN96";#N/A,#N/A,FALSE,"NAA9697";#N/A,#N/A,FALSE,"ECWEBB";#N/A,#N/A,FALSE,"MFT96";#N/A,#N/A,FALSE,"CTrecon"}</definedName>
    <definedName name="asdas_1_1_4" hidden="1">{#N/A,#N/A,FALSE,"TMCOMP96";#N/A,#N/A,FALSE,"MAT96";#N/A,#N/A,FALSE,"FANDA96";#N/A,#N/A,FALSE,"INTRAN96";#N/A,#N/A,FALSE,"NAA9697";#N/A,#N/A,FALSE,"ECWEBB";#N/A,#N/A,FALSE,"MFT96";#N/A,#N/A,FALSE,"CTrecon"}</definedName>
    <definedName name="asdas_1_1_4_1" hidden="1">{#N/A,#N/A,FALSE,"TMCOMP96";#N/A,#N/A,FALSE,"MAT96";#N/A,#N/A,FALSE,"FANDA96";#N/A,#N/A,FALSE,"INTRAN96";#N/A,#N/A,FALSE,"NAA9697";#N/A,#N/A,FALSE,"ECWEBB";#N/A,#N/A,FALSE,"MFT96";#N/A,#N/A,FALSE,"CTrecon"}</definedName>
    <definedName name="asdas_1_1_4_2" hidden="1">{#N/A,#N/A,FALSE,"TMCOMP96";#N/A,#N/A,FALSE,"MAT96";#N/A,#N/A,FALSE,"FANDA96";#N/A,#N/A,FALSE,"INTRAN96";#N/A,#N/A,FALSE,"NAA9697";#N/A,#N/A,FALSE,"ECWEBB";#N/A,#N/A,FALSE,"MFT96";#N/A,#N/A,FALSE,"CTrecon"}</definedName>
    <definedName name="asdas_1_1_4_3" hidden="1">{#N/A,#N/A,FALSE,"TMCOMP96";#N/A,#N/A,FALSE,"MAT96";#N/A,#N/A,FALSE,"FANDA96";#N/A,#N/A,FALSE,"INTRAN96";#N/A,#N/A,FALSE,"NAA9697";#N/A,#N/A,FALSE,"ECWEBB";#N/A,#N/A,FALSE,"MFT96";#N/A,#N/A,FALSE,"CTrecon"}</definedName>
    <definedName name="asdas_1_1_4_4" hidden="1">{#N/A,#N/A,FALSE,"TMCOMP96";#N/A,#N/A,FALSE,"MAT96";#N/A,#N/A,FALSE,"FANDA96";#N/A,#N/A,FALSE,"INTRAN96";#N/A,#N/A,FALSE,"NAA9697";#N/A,#N/A,FALSE,"ECWEBB";#N/A,#N/A,FALSE,"MFT96";#N/A,#N/A,FALSE,"CTrecon"}</definedName>
    <definedName name="asdas_1_1_4_5" hidden="1">{#N/A,#N/A,FALSE,"TMCOMP96";#N/A,#N/A,FALSE,"MAT96";#N/A,#N/A,FALSE,"FANDA96";#N/A,#N/A,FALSE,"INTRAN96";#N/A,#N/A,FALSE,"NAA9697";#N/A,#N/A,FALSE,"ECWEBB";#N/A,#N/A,FALSE,"MFT96";#N/A,#N/A,FALSE,"CTrecon"}</definedName>
    <definedName name="asdas_1_1_5" hidden="1">{#N/A,#N/A,FALSE,"TMCOMP96";#N/A,#N/A,FALSE,"MAT96";#N/A,#N/A,FALSE,"FANDA96";#N/A,#N/A,FALSE,"INTRAN96";#N/A,#N/A,FALSE,"NAA9697";#N/A,#N/A,FALSE,"ECWEBB";#N/A,#N/A,FALSE,"MFT96";#N/A,#N/A,FALSE,"CTrecon"}</definedName>
    <definedName name="asdas_1_1_5_1" hidden="1">{#N/A,#N/A,FALSE,"TMCOMP96";#N/A,#N/A,FALSE,"MAT96";#N/A,#N/A,FALSE,"FANDA96";#N/A,#N/A,FALSE,"INTRAN96";#N/A,#N/A,FALSE,"NAA9697";#N/A,#N/A,FALSE,"ECWEBB";#N/A,#N/A,FALSE,"MFT96";#N/A,#N/A,FALSE,"CTrecon"}</definedName>
    <definedName name="asdas_1_1_5_2" hidden="1">{#N/A,#N/A,FALSE,"TMCOMP96";#N/A,#N/A,FALSE,"MAT96";#N/A,#N/A,FALSE,"FANDA96";#N/A,#N/A,FALSE,"INTRAN96";#N/A,#N/A,FALSE,"NAA9697";#N/A,#N/A,FALSE,"ECWEBB";#N/A,#N/A,FALSE,"MFT96";#N/A,#N/A,FALSE,"CTrecon"}</definedName>
    <definedName name="asdas_1_1_5_3" hidden="1">{#N/A,#N/A,FALSE,"TMCOMP96";#N/A,#N/A,FALSE,"MAT96";#N/A,#N/A,FALSE,"FANDA96";#N/A,#N/A,FALSE,"INTRAN96";#N/A,#N/A,FALSE,"NAA9697";#N/A,#N/A,FALSE,"ECWEBB";#N/A,#N/A,FALSE,"MFT96";#N/A,#N/A,FALSE,"CTrecon"}</definedName>
    <definedName name="asdas_1_1_5_4" hidden="1">{#N/A,#N/A,FALSE,"TMCOMP96";#N/A,#N/A,FALSE,"MAT96";#N/A,#N/A,FALSE,"FANDA96";#N/A,#N/A,FALSE,"INTRAN96";#N/A,#N/A,FALSE,"NAA9697";#N/A,#N/A,FALSE,"ECWEBB";#N/A,#N/A,FALSE,"MFT96";#N/A,#N/A,FALSE,"CTrecon"}</definedName>
    <definedName name="asdas_1_1_5_5" hidden="1">{#N/A,#N/A,FALSE,"TMCOMP96";#N/A,#N/A,FALSE,"MAT96";#N/A,#N/A,FALSE,"FANDA96";#N/A,#N/A,FALSE,"INTRAN96";#N/A,#N/A,FALSE,"NAA9697";#N/A,#N/A,FALSE,"ECWEBB";#N/A,#N/A,FALSE,"MFT96";#N/A,#N/A,FALSE,"CTrecon"}</definedName>
    <definedName name="asdas_1_2" hidden="1">{#N/A,#N/A,FALSE,"TMCOMP96";#N/A,#N/A,FALSE,"MAT96";#N/A,#N/A,FALSE,"FANDA96";#N/A,#N/A,FALSE,"INTRAN96";#N/A,#N/A,FALSE,"NAA9697";#N/A,#N/A,FALSE,"ECWEBB";#N/A,#N/A,FALSE,"MFT96";#N/A,#N/A,FALSE,"CTrecon"}</definedName>
    <definedName name="asdas_1_2_1" hidden="1">{#N/A,#N/A,FALSE,"TMCOMP96";#N/A,#N/A,FALSE,"MAT96";#N/A,#N/A,FALSE,"FANDA96";#N/A,#N/A,FALSE,"INTRAN96";#N/A,#N/A,FALSE,"NAA9697";#N/A,#N/A,FALSE,"ECWEBB";#N/A,#N/A,FALSE,"MFT96";#N/A,#N/A,FALSE,"CTrecon"}</definedName>
    <definedName name="asdas_1_2_1_1" hidden="1">{#N/A,#N/A,FALSE,"TMCOMP96";#N/A,#N/A,FALSE,"MAT96";#N/A,#N/A,FALSE,"FANDA96";#N/A,#N/A,FALSE,"INTRAN96";#N/A,#N/A,FALSE,"NAA9697";#N/A,#N/A,FALSE,"ECWEBB";#N/A,#N/A,FALSE,"MFT96";#N/A,#N/A,FALSE,"CTrecon"}</definedName>
    <definedName name="asdas_1_2_1_1_1" hidden="1">{#N/A,#N/A,FALSE,"TMCOMP96";#N/A,#N/A,FALSE,"MAT96";#N/A,#N/A,FALSE,"FANDA96";#N/A,#N/A,FALSE,"INTRAN96";#N/A,#N/A,FALSE,"NAA9697";#N/A,#N/A,FALSE,"ECWEBB";#N/A,#N/A,FALSE,"MFT96";#N/A,#N/A,FALSE,"CTrecon"}</definedName>
    <definedName name="asdas_1_2_1_1_1_1" hidden="1">{#N/A,#N/A,FALSE,"TMCOMP96";#N/A,#N/A,FALSE,"MAT96";#N/A,#N/A,FALSE,"FANDA96";#N/A,#N/A,FALSE,"INTRAN96";#N/A,#N/A,FALSE,"NAA9697";#N/A,#N/A,FALSE,"ECWEBB";#N/A,#N/A,FALSE,"MFT96";#N/A,#N/A,FALSE,"CTrecon"}</definedName>
    <definedName name="asdas_1_2_1_1_1_2" hidden="1">{#N/A,#N/A,FALSE,"TMCOMP96";#N/A,#N/A,FALSE,"MAT96";#N/A,#N/A,FALSE,"FANDA96";#N/A,#N/A,FALSE,"INTRAN96";#N/A,#N/A,FALSE,"NAA9697";#N/A,#N/A,FALSE,"ECWEBB";#N/A,#N/A,FALSE,"MFT96";#N/A,#N/A,FALSE,"CTrecon"}</definedName>
    <definedName name="asdas_1_2_1_1_1_3" hidden="1">{#N/A,#N/A,FALSE,"TMCOMP96";#N/A,#N/A,FALSE,"MAT96";#N/A,#N/A,FALSE,"FANDA96";#N/A,#N/A,FALSE,"INTRAN96";#N/A,#N/A,FALSE,"NAA9697";#N/A,#N/A,FALSE,"ECWEBB";#N/A,#N/A,FALSE,"MFT96";#N/A,#N/A,FALSE,"CTrecon"}</definedName>
    <definedName name="asdas_1_2_1_1_1_4" hidden="1">{#N/A,#N/A,FALSE,"TMCOMP96";#N/A,#N/A,FALSE,"MAT96";#N/A,#N/A,FALSE,"FANDA96";#N/A,#N/A,FALSE,"INTRAN96";#N/A,#N/A,FALSE,"NAA9697";#N/A,#N/A,FALSE,"ECWEBB";#N/A,#N/A,FALSE,"MFT96";#N/A,#N/A,FALSE,"CTrecon"}</definedName>
    <definedName name="asdas_1_2_1_1_1_5" hidden="1">{#N/A,#N/A,FALSE,"TMCOMP96";#N/A,#N/A,FALSE,"MAT96";#N/A,#N/A,FALSE,"FANDA96";#N/A,#N/A,FALSE,"INTRAN96";#N/A,#N/A,FALSE,"NAA9697";#N/A,#N/A,FALSE,"ECWEBB";#N/A,#N/A,FALSE,"MFT96";#N/A,#N/A,FALSE,"CTrecon"}</definedName>
    <definedName name="asdas_1_2_1_1_2" hidden="1">{#N/A,#N/A,FALSE,"TMCOMP96";#N/A,#N/A,FALSE,"MAT96";#N/A,#N/A,FALSE,"FANDA96";#N/A,#N/A,FALSE,"INTRAN96";#N/A,#N/A,FALSE,"NAA9697";#N/A,#N/A,FALSE,"ECWEBB";#N/A,#N/A,FALSE,"MFT96";#N/A,#N/A,FALSE,"CTrecon"}</definedName>
    <definedName name="asdas_1_2_1_1_2_1" hidden="1">{#N/A,#N/A,FALSE,"TMCOMP96";#N/A,#N/A,FALSE,"MAT96";#N/A,#N/A,FALSE,"FANDA96";#N/A,#N/A,FALSE,"INTRAN96";#N/A,#N/A,FALSE,"NAA9697";#N/A,#N/A,FALSE,"ECWEBB";#N/A,#N/A,FALSE,"MFT96";#N/A,#N/A,FALSE,"CTrecon"}</definedName>
    <definedName name="asdas_1_2_1_1_2_2" hidden="1">{#N/A,#N/A,FALSE,"TMCOMP96";#N/A,#N/A,FALSE,"MAT96";#N/A,#N/A,FALSE,"FANDA96";#N/A,#N/A,FALSE,"INTRAN96";#N/A,#N/A,FALSE,"NAA9697";#N/A,#N/A,FALSE,"ECWEBB";#N/A,#N/A,FALSE,"MFT96";#N/A,#N/A,FALSE,"CTrecon"}</definedName>
    <definedName name="asdas_1_2_1_1_2_3" hidden="1">{#N/A,#N/A,FALSE,"TMCOMP96";#N/A,#N/A,FALSE,"MAT96";#N/A,#N/A,FALSE,"FANDA96";#N/A,#N/A,FALSE,"INTRAN96";#N/A,#N/A,FALSE,"NAA9697";#N/A,#N/A,FALSE,"ECWEBB";#N/A,#N/A,FALSE,"MFT96";#N/A,#N/A,FALSE,"CTrecon"}</definedName>
    <definedName name="asdas_1_2_1_1_2_4" hidden="1">{#N/A,#N/A,FALSE,"TMCOMP96";#N/A,#N/A,FALSE,"MAT96";#N/A,#N/A,FALSE,"FANDA96";#N/A,#N/A,FALSE,"INTRAN96";#N/A,#N/A,FALSE,"NAA9697";#N/A,#N/A,FALSE,"ECWEBB";#N/A,#N/A,FALSE,"MFT96";#N/A,#N/A,FALSE,"CTrecon"}</definedName>
    <definedName name="asdas_1_2_1_1_2_5" hidden="1">{#N/A,#N/A,FALSE,"TMCOMP96";#N/A,#N/A,FALSE,"MAT96";#N/A,#N/A,FALSE,"FANDA96";#N/A,#N/A,FALSE,"INTRAN96";#N/A,#N/A,FALSE,"NAA9697";#N/A,#N/A,FALSE,"ECWEBB";#N/A,#N/A,FALSE,"MFT96";#N/A,#N/A,FALSE,"CTrecon"}</definedName>
    <definedName name="asdas_1_2_1_1_3" hidden="1">{#N/A,#N/A,FALSE,"TMCOMP96";#N/A,#N/A,FALSE,"MAT96";#N/A,#N/A,FALSE,"FANDA96";#N/A,#N/A,FALSE,"INTRAN96";#N/A,#N/A,FALSE,"NAA9697";#N/A,#N/A,FALSE,"ECWEBB";#N/A,#N/A,FALSE,"MFT96";#N/A,#N/A,FALSE,"CTrecon"}</definedName>
    <definedName name="asdas_1_2_1_1_4" hidden="1">{#N/A,#N/A,FALSE,"TMCOMP96";#N/A,#N/A,FALSE,"MAT96";#N/A,#N/A,FALSE,"FANDA96";#N/A,#N/A,FALSE,"INTRAN96";#N/A,#N/A,FALSE,"NAA9697";#N/A,#N/A,FALSE,"ECWEBB";#N/A,#N/A,FALSE,"MFT96";#N/A,#N/A,FALSE,"CTrecon"}</definedName>
    <definedName name="asdas_1_2_1_1_5" hidden="1">{#N/A,#N/A,FALSE,"TMCOMP96";#N/A,#N/A,FALSE,"MAT96";#N/A,#N/A,FALSE,"FANDA96";#N/A,#N/A,FALSE,"INTRAN96";#N/A,#N/A,FALSE,"NAA9697";#N/A,#N/A,FALSE,"ECWEBB";#N/A,#N/A,FALSE,"MFT96";#N/A,#N/A,FALSE,"CTrecon"}</definedName>
    <definedName name="asdas_1_2_1_2" hidden="1">{#N/A,#N/A,FALSE,"TMCOMP96";#N/A,#N/A,FALSE,"MAT96";#N/A,#N/A,FALSE,"FANDA96";#N/A,#N/A,FALSE,"INTRAN96";#N/A,#N/A,FALSE,"NAA9697";#N/A,#N/A,FALSE,"ECWEBB";#N/A,#N/A,FALSE,"MFT96";#N/A,#N/A,FALSE,"CTrecon"}</definedName>
    <definedName name="asdas_1_2_1_2_1" hidden="1">{#N/A,#N/A,FALSE,"TMCOMP96";#N/A,#N/A,FALSE,"MAT96";#N/A,#N/A,FALSE,"FANDA96";#N/A,#N/A,FALSE,"INTRAN96";#N/A,#N/A,FALSE,"NAA9697";#N/A,#N/A,FALSE,"ECWEBB";#N/A,#N/A,FALSE,"MFT96";#N/A,#N/A,FALSE,"CTrecon"}</definedName>
    <definedName name="asdas_1_2_1_2_2" hidden="1">{#N/A,#N/A,FALSE,"TMCOMP96";#N/A,#N/A,FALSE,"MAT96";#N/A,#N/A,FALSE,"FANDA96";#N/A,#N/A,FALSE,"INTRAN96";#N/A,#N/A,FALSE,"NAA9697";#N/A,#N/A,FALSE,"ECWEBB";#N/A,#N/A,FALSE,"MFT96";#N/A,#N/A,FALSE,"CTrecon"}</definedName>
    <definedName name="asdas_1_2_1_2_3" hidden="1">{#N/A,#N/A,FALSE,"TMCOMP96";#N/A,#N/A,FALSE,"MAT96";#N/A,#N/A,FALSE,"FANDA96";#N/A,#N/A,FALSE,"INTRAN96";#N/A,#N/A,FALSE,"NAA9697";#N/A,#N/A,FALSE,"ECWEBB";#N/A,#N/A,FALSE,"MFT96";#N/A,#N/A,FALSE,"CTrecon"}</definedName>
    <definedName name="asdas_1_2_1_2_4" hidden="1">{#N/A,#N/A,FALSE,"TMCOMP96";#N/A,#N/A,FALSE,"MAT96";#N/A,#N/A,FALSE,"FANDA96";#N/A,#N/A,FALSE,"INTRAN96";#N/A,#N/A,FALSE,"NAA9697";#N/A,#N/A,FALSE,"ECWEBB";#N/A,#N/A,FALSE,"MFT96";#N/A,#N/A,FALSE,"CTrecon"}</definedName>
    <definedName name="asdas_1_2_1_2_5" hidden="1">{#N/A,#N/A,FALSE,"TMCOMP96";#N/A,#N/A,FALSE,"MAT96";#N/A,#N/A,FALSE,"FANDA96";#N/A,#N/A,FALSE,"INTRAN96";#N/A,#N/A,FALSE,"NAA9697";#N/A,#N/A,FALSE,"ECWEBB";#N/A,#N/A,FALSE,"MFT96";#N/A,#N/A,FALSE,"CTrecon"}</definedName>
    <definedName name="asdas_1_2_1_3" hidden="1">{#N/A,#N/A,FALSE,"TMCOMP96";#N/A,#N/A,FALSE,"MAT96";#N/A,#N/A,FALSE,"FANDA96";#N/A,#N/A,FALSE,"INTRAN96";#N/A,#N/A,FALSE,"NAA9697";#N/A,#N/A,FALSE,"ECWEBB";#N/A,#N/A,FALSE,"MFT96";#N/A,#N/A,FALSE,"CTrecon"}</definedName>
    <definedName name="asdas_1_2_1_3_1" hidden="1">{#N/A,#N/A,FALSE,"TMCOMP96";#N/A,#N/A,FALSE,"MAT96";#N/A,#N/A,FALSE,"FANDA96";#N/A,#N/A,FALSE,"INTRAN96";#N/A,#N/A,FALSE,"NAA9697";#N/A,#N/A,FALSE,"ECWEBB";#N/A,#N/A,FALSE,"MFT96";#N/A,#N/A,FALSE,"CTrecon"}</definedName>
    <definedName name="asdas_1_2_1_3_2" hidden="1">{#N/A,#N/A,FALSE,"TMCOMP96";#N/A,#N/A,FALSE,"MAT96";#N/A,#N/A,FALSE,"FANDA96";#N/A,#N/A,FALSE,"INTRAN96";#N/A,#N/A,FALSE,"NAA9697";#N/A,#N/A,FALSE,"ECWEBB";#N/A,#N/A,FALSE,"MFT96";#N/A,#N/A,FALSE,"CTrecon"}</definedName>
    <definedName name="asdas_1_2_1_3_3" hidden="1">{#N/A,#N/A,FALSE,"TMCOMP96";#N/A,#N/A,FALSE,"MAT96";#N/A,#N/A,FALSE,"FANDA96";#N/A,#N/A,FALSE,"INTRAN96";#N/A,#N/A,FALSE,"NAA9697";#N/A,#N/A,FALSE,"ECWEBB";#N/A,#N/A,FALSE,"MFT96";#N/A,#N/A,FALSE,"CTrecon"}</definedName>
    <definedName name="asdas_1_2_1_3_4" hidden="1">{#N/A,#N/A,FALSE,"TMCOMP96";#N/A,#N/A,FALSE,"MAT96";#N/A,#N/A,FALSE,"FANDA96";#N/A,#N/A,FALSE,"INTRAN96";#N/A,#N/A,FALSE,"NAA9697";#N/A,#N/A,FALSE,"ECWEBB";#N/A,#N/A,FALSE,"MFT96";#N/A,#N/A,FALSE,"CTrecon"}</definedName>
    <definedName name="asdas_1_2_1_3_5" hidden="1">{#N/A,#N/A,FALSE,"TMCOMP96";#N/A,#N/A,FALSE,"MAT96";#N/A,#N/A,FALSE,"FANDA96";#N/A,#N/A,FALSE,"INTRAN96";#N/A,#N/A,FALSE,"NAA9697";#N/A,#N/A,FALSE,"ECWEBB";#N/A,#N/A,FALSE,"MFT96";#N/A,#N/A,FALSE,"CTrecon"}</definedName>
    <definedName name="asdas_1_2_1_4" hidden="1">{#N/A,#N/A,FALSE,"TMCOMP96";#N/A,#N/A,FALSE,"MAT96";#N/A,#N/A,FALSE,"FANDA96";#N/A,#N/A,FALSE,"INTRAN96";#N/A,#N/A,FALSE,"NAA9697";#N/A,#N/A,FALSE,"ECWEBB";#N/A,#N/A,FALSE,"MFT96";#N/A,#N/A,FALSE,"CTrecon"}</definedName>
    <definedName name="asdas_1_2_1_4_1" hidden="1">{#N/A,#N/A,FALSE,"TMCOMP96";#N/A,#N/A,FALSE,"MAT96";#N/A,#N/A,FALSE,"FANDA96";#N/A,#N/A,FALSE,"INTRAN96";#N/A,#N/A,FALSE,"NAA9697";#N/A,#N/A,FALSE,"ECWEBB";#N/A,#N/A,FALSE,"MFT96";#N/A,#N/A,FALSE,"CTrecon"}</definedName>
    <definedName name="asdas_1_2_1_4_2" hidden="1">{#N/A,#N/A,FALSE,"TMCOMP96";#N/A,#N/A,FALSE,"MAT96";#N/A,#N/A,FALSE,"FANDA96";#N/A,#N/A,FALSE,"INTRAN96";#N/A,#N/A,FALSE,"NAA9697";#N/A,#N/A,FALSE,"ECWEBB";#N/A,#N/A,FALSE,"MFT96";#N/A,#N/A,FALSE,"CTrecon"}</definedName>
    <definedName name="asdas_1_2_1_4_3" hidden="1">{#N/A,#N/A,FALSE,"TMCOMP96";#N/A,#N/A,FALSE,"MAT96";#N/A,#N/A,FALSE,"FANDA96";#N/A,#N/A,FALSE,"INTRAN96";#N/A,#N/A,FALSE,"NAA9697";#N/A,#N/A,FALSE,"ECWEBB";#N/A,#N/A,FALSE,"MFT96";#N/A,#N/A,FALSE,"CTrecon"}</definedName>
    <definedName name="asdas_1_2_1_4_4" hidden="1">{#N/A,#N/A,FALSE,"TMCOMP96";#N/A,#N/A,FALSE,"MAT96";#N/A,#N/A,FALSE,"FANDA96";#N/A,#N/A,FALSE,"INTRAN96";#N/A,#N/A,FALSE,"NAA9697";#N/A,#N/A,FALSE,"ECWEBB";#N/A,#N/A,FALSE,"MFT96";#N/A,#N/A,FALSE,"CTrecon"}</definedName>
    <definedName name="asdas_1_2_1_4_5" hidden="1">{#N/A,#N/A,FALSE,"TMCOMP96";#N/A,#N/A,FALSE,"MAT96";#N/A,#N/A,FALSE,"FANDA96";#N/A,#N/A,FALSE,"INTRAN96";#N/A,#N/A,FALSE,"NAA9697";#N/A,#N/A,FALSE,"ECWEBB";#N/A,#N/A,FALSE,"MFT96";#N/A,#N/A,FALSE,"CTrecon"}</definedName>
    <definedName name="asdas_1_2_1_5" hidden="1">{#N/A,#N/A,FALSE,"TMCOMP96";#N/A,#N/A,FALSE,"MAT96";#N/A,#N/A,FALSE,"FANDA96";#N/A,#N/A,FALSE,"INTRAN96";#N/A,#N/A,FALSE,"NAA9697";#N/A,#N/A,FALSE,"ECWEBB";#N/A,#N/A,FALSE,"MFT96";#N/A,#N/A,FALSE,"CTrecon"}</definedName>
    <definedName name="asdas_1_2_1_5_1" hidden="1">{#N/A,#N/A,FALSE,"TMCOMP96";#N/A,#N/A,FALSE,"MAT96";#N/A,#N/A,FALSE,"FANDA96";#N/A,#N/A,FALSE,"INTRAN96";#N/A,#N/A,FALSE,"NAA9697";#N/A,#N/A,FALSE,"ECWEBB";#N/A,#N/A,FALSE,"MFT96";#N/A,#N/A,FALSE,"CTrecon"}</definedName>
    <definedName name="asdas_1_2_1_5_2" hidden="1">{#N/A,#N/A,FALSE,"TMCOMP96";#N/A,#N/A,FALSE,"MAT96";#N/A,#N/A,FALSE,"FANDA96";#N/A,#N/A,FALSE,"INTRAN96";#N/A,#N/A,FALSE,"NAA9697";#N/A,#N/A,FALSE,"ECWEBB";#N/A,#N/A,FALSE,"MFT96";#N/A,#N/A,FALSE,"CTrecon"}</definedName>
    <definedName name="asdas_1_2_1_5_3" hidden="1">{#N/A,#N/A,FALSE,"TMCOMP96";#N/A,#N/A,FALSE,"MAT96";#N/A,#N/A,FALSE,"FANDA96";#N/A,#N/A,FALSE,"INTRAN96";#N/A,#N/A,FALSE,"NAA9697";#N/A,#N/A,FALSE,"ECWEBB";#N/A,#N/A,FALSE,"MFT96";#N/A,#N/A,FALSE,"CTrecon"}</definedName>
    <definedName name="asdas_1_2_1_5_4" hidden="1">{#N/A,#N/A,FALSE,"TMCOMP96";#N/A,#N/A,FALSE,"MAT96";#N/A,#N/A,FALSE,"FANDA96";#N/A,#N/A,FALSE,"INTRAN96";#N/A,#N/A,FALSE,"NAA9697";#N/A,#N/A,FALSE,"ECWEBB";#N/A,#N/A,FALSE,"MFT96";#N/A,#N/A,FALSE,"CTrecon"}</definedName>
    <definedName name="asdas_1_2_1_5_5" hidden="1">{#N/A,#N/A,FALSE,"TMCOMP96";#N/A,#N/A,FALSE,"MAT96";#N/A,#N/A,FALSE,"FANDA96";#N/A,#N/A,FALSE,"INTRAN96";#N/A,#N/A,FALSE,"NAA9697";#N/A,#N/A,FALSE,"ECWEBB";#N/A,#N/A,FALSE,"MFT96";#N/A,#N/A,FALSE,"CTrecon"}</definedName>
    <definedName name="asdas_1_2_2" hidden="1">{#N/A,#N/A,FALSE,"TMCOMP96";#N/A,#N/A,FALSE,"MAT96";#N/A,#N/A,FALSE,"FANDA96";#N/A,#N/A,FALSE,"INTRAN96";#N/A,#N/A,FALSE,"NAA9697";#N/A,#N/A,FALSE,"ECWEBB";#N/A,#N/A,FALSE,"MFT96";#N/A,#N/A,FALSE,"CTrecon"}</definedName>
    <definedName name="asdas_1_2_2_1" hidden="1">{#N/A,#N/A,FALSE,"TMCOMP96";#N/A,#N/A,FALSE,"MAT96";#N/A,#N/A,FALSE,"FANDA96";#N/A,#N/A,FALSE,"INTRAN96";#N/A,#N/A,FALSE,"NAA9697";#N/A,#N/A,FALSE,"ECWEBB";#N/A,#N/A,FALSE,"MFT96";#N/A,#N/A,FALSE,"CTrecon"}</definedName>
    <definedName name="asdas_1_2_2_2" hidden="1">{#N/A,#N/A,FALSE,"TMCOMP96";#N/A,#N/A,FALSE,"MAT96";#N/A,#N/A,FALSE,"FANDA96";#N/A,#N/A,FALSE,"INTRAN96";#N/A,#N/A,FALSE,"NAA9697";#N/A,#N/A,FALSE,"ECWEBB";#N/A,#N/A,FALSE,"MFT96";#N/A,#N/A,FALSE,"CTrecon"}</definedName>
    <definedName name="asdas_1_2_2_3" hidden="1">{#N/A,#N/A,FALSE,"TMCOMP96";#N/A,#N/A,FALSE,"MAT96";#N/A,#N/A,FALSE,"FANDA96";#N/A,#N/A,FALSE,"INTRAN96";#N/A,#N/A,FALSE,"NAA9697";#N/A,#N/A,FALSE,"ECWEBB";#N/A,#N/A,FALSE,"MFT96";#N/A,#N/A,FALSE,"CTrecon"}</definedName>
    <definedName name="asdas_1_2_2_4" hidden="1">{#N/A,#N/A,FALSE,"TMCOMP96";#N/A,#N/A,FALSE,"MAT96";#N/A,#N/A,FALSE,"FANDA96";#N/A,#N/A,FALSE,"INTRAN96";#N/A,#N/A,FALSE,"NAA9697";#N/A,#N/A,FALSE,"ECWEBB";#N/A,#N/A,FALSE,"MFT96";#N/A,#N/A,FALSE,"CTrecon"}</definedName>
    <definedName name="asdas_1_2_2_5" hidden="1">{#N/A,#N/A,FALSE,"TMCOMP96";#N/A,#N/A,FALSE,"MAT96";#N/A,#N/A,FALSE,"FANDA96";#N/A,#N/A,FALSE,"INTRAN96";#N/A,#N/A,FALSE,"NAA9697";#N/A,#N/A,FALSE,"ECWEBB";#N/A,#N/A,FALSE,"MFT96";#N/A,#N/A,FALSE,"CTrecon"}</definedName>
    <definedName name="asdas_1_2_3" hidden="1">{#N/A,#N/A,FALSE,"TMCOMP96";#N/A,#N/A,FALSE,"MAT96";#N/A,#N/A,FALSE,"FANDA96";#N/A,#N/A,FALSE,"INTRAN96";#N/A,#N/A,FALSE,"NAA9697";#N/A,#N/A,FALSE,"ECWEBB";#N/A,#N/A,FALSE,"MFT96";#N/A,#N/A,FALSE,"CTrecon"}</definedName>
    <definedName name="asdas_1_2_3_1" hidden="1">{#N/A,#N/A,FALSE,"TMCOMP96";#N/A,#N/A,FALSE,"MAT96";#N/A,#N/A,FALSE,"FANDA96";#N/A,#N/A,FALSE,"INTRAN96";#N/A,#N/A,FALSE,"NAA9697";#N/A,#N/A,FALSE,"ECWEBB";#N/A,#N/A,FALSE,"MFT96";#N/A,#N/A,FALSE,"CTrecon"}</definedName>
    <definedName name="asdas_1_2_3_2" hidden="1">{#N/A,#N/A,FALSE,"TMCOMP96";#N/A,#N/A,FALSE,"MAT96";#N/A,#N/A,FALSE,"FANDA96";#N/A,#N/A,FALSE,"INTRAN96";#N/A,#N/A,FALSE,"NAA9697";#N/A,#N/A,FALSE,"ECWEBB";#N/A,#N/A,FALSE,"MFT96";#N/A,#N/A,FALSE,"CTrecon"}</definedName>
    <definedName name="asdas_1_2_3_3" hidden="1">{#N/A,#N/A,FALSE,"TMCOMP96";#N/A,#N/A,FALSE,"MAT96";#N/A,#N/A,FALSE,"FANDA96";#N/A,#N/A,FALSE,"INTRAN96";#N/A,#N/A,FALSE,"NAA9697";#N/A,#N/A,FALSE,"ECWEBB";#N/A,#N/A,FALSE,"MFT96";#N/A,#N/A,FALSE,"CTrecon"}</definedName>
    <definedName name="asdas_1_2_3_4" hidden="1">{#N/A,#N/A,FALSE,"TMCOMP96";#N/A,#N/A,FALSE,"MAT96";#N/A,#N/A,FALSE,"FANDA96";#N/A,#N/A,FALSE,"INTRAN96";#N/A,#N/A,FALSE,"NAA9697";#N/A,#N/A,FALSE,"ECWEBB";#N/A,#N/A,FALSE,"MFT96";#N/A,#N/A,FALSE,"CTrecon"}</definedName>
    <definedName name="asdas_1_2_3_5" hidden="1">{#N/A,#N/A,FALSE,"TMCOMP96";#N/A,#N/A,FALSE,"MAT96";#N/A,#N/A,FALSE,"FANDA96";#N/A,#N/A,FALSE,"INTRAN96";#N/A,#N/A,FALSE,"NAA9697";#N/A,#N/A,FALSE,"ECWEBB";#N/A,#N/A,FALSE,"MFT96";#N/A,#N/A,FALSE,"CTrecon"}</definedName>
    <definedName name="asdas_1_2_4" hidden="1">{#N/A,#N/A,FALSE,"TMCOMP96";#N/A,#N/A,FALSE,"MAT96";#N/A,#N/A,FALSE,"FANDA96";#N/A,#N/A,FALSE,"INTRAN96";#N/A,#N/A,FALSE,"NAA9697";#N/A,#N/A,FALSE,"ECWEBB";#N/A,#N/A,FALSE,"MFT96";#N/A,#N/A,FALSE,"CTrecon"}</definedName>
    <definedName name="asdas_1_2_4_1" hidden="1">{#N/A,#N/A,FALSE,"TMCOMP96";#N/A,#N/A,FALSE,"MAT96";#N/A,#N/A,FALSE,"FANDA96";#N/A,#N/A,FALSE,"INTRAN96";#N/A,#N/A,FALSE,"NAA9697";#N/A,#N/A,FALSE,"ECWEBB";#N/A,#N/A,FALSE,"MFT96";#N/A,#N/A,FALSE,"CTrecon"}</definedName>
    <definedName name="asdas_1_2_4_2" hidden="1">{#N/A,#N/A,FALSE,"TMCOMP96";#N/A,#N/A,FALSE,"MAT96";#N/A,#N/A,FALSE,"FANDA96";#N/A,#N/A,FALSE,"INTRAN96";#N/A,#N/A,FALSE,"NAA9697";#N/A,#N/A,FALSE,"ECWEBB";#N/A,#N/A,FALSE,"MFT96";#N/A,#N/A,FALSE,"CTrecon"}</definedName>
    <definedName name="asdas_1_2_4_3" hidden="1">{#N/A,#N/A,FALSE,"TMCOMP96";#N/A,#N/A,FALSE,"MAT96";#N/A,#N/A,FALSE,"FANDA96";#N/A,#N/A,FALSE,"INTRAN96";#N/A,#N/A,FALSE,"NAA9697";#N/A,#N/A,FALSE,"ECWEBB";#N/A,#N/A,FALSE,"MFT96";#N/A,#N/A,FALSE,"CTrecon"}</definedName>
    <definedName name="asdas_1_2_4_4" hidden="1">{#N/A,#N/A,FALSE,"TMCOMP96";#N/A,#N/A,FALSE,"MAT96";#N/A,#N/A,FALSE,"FANDA96";#N/A,#N/A,FALSE,"INTRAN96";#N/A,#N/A,FALSE,"NAA9697";#N/A,#N/A,FALSE,"ECWEBB";#N/A,#N/A,FALSE,"MFT96";#N/A,#N/A,FALSE,"CTrecon"}</definedName>
    <definedName name="asdas_1_2_4_5" hidden="1">{#N/A,#N/A,FALSE,"TMCOMP96";#N/A,#N/A,FALSE,"MAT96";#N/A,#N/A,FALSE,"FANDA96";#N/A,#N/A,FALSE,"INTRAN96";#N/A,#N/A,FALSE,"NAA9697";#N/A,#N/A,FALSE,"ECWEBB";#N/A,#N/A,FALSE,"MFT96";#N/A,#N/A,FALSE,"CTrecon"}</definedName>
    <definedName name="asdas_1_2_5" hidden="1">{#N/A,#N/A,FALSE,"TMCOMP96";#N/A,#N/A,FALSE,"MAT96";#N/A,#N/A,FALSE,"FANDA96";#N/A,#N/A,FALSE,"INTRAN96";#N/A,#N/A,FALSE,"NAA9697";#N/A,#N/A,FALSE,"ECWEBB";#N/A,#N/A,FALSE,"MFT96";#N/A,#N/A,FALSE,"CTrecon"}</definedName>
    <definedName name="asdas_1_2_5_1" hidden="1">{#N/A,#N/A,FALSE,"TMCOMP96";#N/A,#N/A,FALSE,"MAT96";#N/A,#N/A,FALSE,"FANDA96";#N/A,#N/A,FALSE,"INTRAN96";#N/A,#N/A,FALSE,"NAA9697";#N/A,#N/A,FALSE,"ECWEBB";#N/A,#N/A,FALSE,"MFT96";#N/A,#N/A,FALSE,"CTrecon"}</definedName>
    <definedName name="asdas_1_2_5_2" hidden="1">{#N/A,#N/A,FALSE,"TMCOMP96";#N/A,#N/A,FALSE,"MAT96";#N/A,#N/A,FALSE,"FANDA96";#N/A,#N/A,FALSE,"INTRAN96";#N/A,#N/A,FALSE,"NAA9697";#N/A,#N/A,FALSE,"ECWEBB";#N/A,#N/A,FALSE,"MFT96";#N/A,#N/A,FALSE,"CTrecon"}</definedName>
    <definedName name="asdas_1_2_5_3" hidden="1">{#N/A,#N/A,FALSE,"TMCOMP96";#N/A,#N/A,FALSE,"MAT96";#N/A,#N/A,FALSE,"FANDA96";#N/A,#N/A,FALSE,"INTRAN96";#N/A,#N/A,FALSE,"NAA9697";#N/A,#N/A,FALSE,"ECWEBB";#N/A,#N/A,FALSE,"MFT96";#N/A,#N/A,FALSE,"CTrecon"}</definedName>
    <definedName name="asdas_1_2_5_4" hidden="1">{#N/A,#N/A,FALSE,"TMCOMP96";#N/A,#N/A,FALSE,"MAT96";#N/A,#N/A,FALSE,"FANDA96";#N/A,#N/A,FALSE,"INTRAN96";#N/A,#N/A,FALSE,"NAA9697";#N/A,#N/A,FALSE,"ECWEBB";#N/A,#N/A,FALSE,"MFT96";#N/A,#N/A,FALSE,"CTrecon"}</definedName>
    <definedName name="asdas_1_2_5_5" hidden="1">{#N/A,#N/A,FALSE,"TMCOMP96";#N/A,#N/A,FALSE,"MAT96";#N/A,#N/A,FALSE,"FANDA96";#N/A,#N/A,FALSE,"INTRAN96";#N/A,#N/A,FALSE,"NAA9697";#N/A,#N/A,FALSE,"ECWEBB";#N/A,#N/A,FALSE,"MFT96";#N/A,#N/A,FALSE,"CTrecon"}</definedName>
    <definedName name="asdas_1_3" hidden="1">{#N/A,#N/A,FALSE,"TMCOMP96";#N/A,#N/A,FALSE,"MAT96";#N/A,#N/A,FALSE,"FANDA96";#N/A,#N/A,FALSE,"INTRAN96";#N/A,#N/A,FALSE,"NAA9697";#N/A,#N/A,FALSE,"ECWEBB";#N/A,#N/A,FALSE,"MFT96";#N/A,#N/A,FALSE,"CTrecon"}</definedName>
    <definedName name="asdas_1_3_1" hidden="1">{#N/A,#N/A,FALSE,"TMCOMP96";#N/A,#N/A,FALSE,"MAT96";#N/A,#N/A,FALSE,"FANDA96";#N/A,#N/A,FALSE,"INTRAN96";#N/A,#N/A,FALSE,"NAA9697";#N/A,#N/A,FALSE,"ECWEBB";#N/A,#N/A,FALSE,"MFT96";#N/A,#N/A,FALSE,"CTrecon"}</definedName>
    <definedName name="asdas_1_3_1_1" hidden="1">{#N/A,#N/A,FALSE,"TMCOMP96";#N/A,#N/A,FALSE,"MAT96";#N/A,#N/A,FALSE,"FANDA96";#N/A,#N/A,FALSE,"INTRAN96";#N/A,#N/A,FALSE,"NAA9697";#N/A,#N/A,FALSE,"ECWEBB";#N/A,#N/A,FALSE,"MFT96";#N/A,#N/A,FALSE,"CTrecon"}</definedName>
    <definedName name="asdas_1_3_1_1_1" hidden="1">{#N/A,#N/A,FALSE,"TMCOMP96";#N/A,#N/A,FALSE,"MAT96";#N/A,#N/A,FALSE,"FANDA96";#N/A,#N/A,FALSE,"INTRAN96";#N/A,#N/A,FALSE,"NAA9697";#N/A,#N/A,FALSE,"ECWEBB";#N/A,#N/A,FALSE,"MFT96";#N/A,#N/A,FALSE,"CTrecon"}</definedName>
    <definedName name="asdas_1_3_1_1_1_1" hidden="1">{#N/A,#N/A,FALSE,"TMCOMP96";#N/A,#N/A,FALSE,"MAT96";#N/A,#N/A,FALSE,"FANDA96";#N/A,#N/A,FALSE,"INTRAN96";#N/A,#N/A,FALSE,"NAA9697";#N/A,#N/A,FALSE,"ECWEBB";#N/A,#N/A,FALSE,"MFT96";#N/A,#N/A,FALSE,"CTrecon"}</definedName>
    <definedName name="asdas_1_3_1_1_1_2" hidden="1">{#N/A,#N/A,FALSE,"TMCOMP96";#N/A,#N/A,FALSE,"MAT96";#N/A,#N/A,FALSE,"FANDA96";#N/A,#N/A,FALSE,"INTRAN96";#N/A,#N/A,FALSE,"NAA9697";#N/A,#N/A,FALSE,"ECWEBB";#N/A,#N/A,FALSE,"MFT96";#N/A,#N/A,FALSE,"CTrecon"}</definedName>
    <definedName name="asdas_1_3_1_1_1_3" hidden="1">{#N/A,#N/A,FALSE,"TMCOMP96";#N/A,#N/A,FALSE,"MAT96";#N/A,#N/A,FALSE,"FANDA96";#N/A,#N/A,FALSE,"INTRAN96";#N/A,#N/A,FALSE,"NAA9697";#N/A,#N/A,FALSE,"ECWEBB";#N/A,#N/A,FALSE,"MFT96";#N/A,#N/A,FALSE,"CTrecon"}</definedName>
    <definedName name="asdas_1_3_1_1_1_4" hidden="1">{#N/A,#N/A,FALSE,"TMCOMP96";#N/A,#N/A,FALSE,"MAT96";#N/A,#N/A,FALSE,"FANDA96";#N/A,#N/A,FALSE,"INTRAN96";#N/A,#N/A,FALSE,"NAA9697";#N/A,#N/A,FALSE,"ECWEBB";#N/A,#N/A,FALSE,"MFT96";#N/A,#N/A,FALSE,"CTrecon"}</definedName>
    <definedName name="asdas_1_3_1_1_1_5" hidden="1">{#N/A,#N/A,FALSE,"TMCOMP96";#N/A,#N/A,FALSE,"MAT96";#N/A,#N/A,FALSE,"FANDA96";#N/A,#N/A,FALSE,"INTRAN96";#N/A,#N/A,FALSE,"NAA9697";#N/A,#N/A,FALSE,"ECWEBB";#N/A,#N/A,FALSE,"MFT96";#N/A,#N/A,FALSE,"CTrecon"}</definedName>
    <definedName name="asdas_1_3_1_1_2" hidden="1">{#N/A,#N/A,FALSE,"TMCOMP96";#N/A,#N/A,FALSE,"MAT96";#N/A,#N/A,FALSE,"FANDA96";#N/A,#N/A,FALSE,"INTRAN96";#N/A,#N/A,FALSE,"NAA9697";#N/A,#N/A,FALSE,"ECWEBB";#N/A,#N/A,FALSE,"MFT96";#N/A,#N/A,FALSE,"CTrecon"}</definedName>
    <definedName name="asdas_1_3_1_1_2_1" hidden="1">{#N/A,#N/A,FALSE,"TMCOMP96";#N/A,#N/A,FALSE,"MAT96";#N/A,#N/A,FALSE,"FANDA96";#N/A,#N/A,FALSE,"INTRAN96";#N/A,#N/A,FALSE,"NAA9697";#N/A,#N/A,FALSE,"ECWEBB";#N/A,#N/A,FALSE,"MFT96";#N/A,#N/A,FALSE,"CTrecon"}</definedName>
    <definedName name="asdas_1_3_1_1_2_2" hidden="1">{#N/A,#N/A,FALSE,"TMCOMP96";#N/A,#N/A,FALSE,"MAT96";#N/A,#N/A,FALSE,"FANDA96";#N/A,#N/A,FALSE,"INTRAN96";#N/A,#N/A,FALSE,"NAA9697";#N/A,#N/A,FALSE,"ECWEBB";#N/A,#N/A,FALSE,"MFT96";#N/A,#N/A,FALSE,"CTrecon"}</definedName>
    <definedName name="asdas_1_3_1_1_2_3" hidden="1">{#N/A,#N/A,FALSE,"TMCOMP96";#N/A,#N/A,FALSE,"MAT96";#N/A,#N/A,FALSE,"FANDA96";#N/A,#N/A,FALSE,"INTRAN96";#N/A,#N/A,FALSE,"NAA9697";#N/A,#N/A,FALSE,"ECWEBB";#N/A,#N/A,FALSE,"MFT96";#N/A,#N/A,FALSE,"CTrecon"}</definedName>
    <definedName name="asdas_1_3_1_1_2_4" hidden="1">{#N/A,#N/A,FALSE,"TMCOMP96";#N/A,#N/A,FALSE,"MAT96";#N/A,#N/A,FALSE,"FANDA96";#N/A,#N/A,FALSE,"INTRAN96";#N/A,#N/A,FALSE,"NAA9697";#N/A,#N/A,FALSE,"ECWEBB";#N/A,#N/A,FALSE,"MFT96";#N/A,#N/A,FALSE,"CTrecon"}</definedName>
    <definedName name="asdas_1_3_1_1_2_5" hidden="1">{#N/A,#N/A,FALSE,"TMCOMP96";#N/A,#N/A,FALSE,"MAT96";#N/A,#N/A,FALSE,"FANDA96";#N/A,#N/A,FALSE,"INTRAN96";#N/A,#N/A,FALSE,"NAA9697";#N/A,#N/A,FALSE,"ECWEBB";#N/A,#N/A,FALSE,"MFT96";#N/A,#N/A,FALSE,"CTrecon"}</definedName>
    <definedName name="asdas_1_3_1_1_3" hidden="1">{#N/A,#N/A,FALSE,"TMCOMP96";#N/A,#N/A,FALSE,"MAT96";#N/A,#N/A,FALSE,"FANDA96";#N/A,#N/A,FALSE,"INTRAN96";#N/A,#N/A,FALSE,"NAA9697";#N/A,#N/A,FALSE,"ECWEBB";#N/A,#N/A,FALSE,"MFT96";#N/A,#N/A,FALSE,"CTrecon"}</definedName>
    <definedName name="asdas_1_3_1_1_4" hidden="1">{#N/A,#N/A,FALSE,"TMCOMP96";#N/A,#N/A,FALSE,"MAT96";#N/A,#N/A,FALSE,"FANDA96";#N/A,#N/A,FALSE,"INTRAN96";#N/A,#N/A,FALSE,"NAA9697";#N/A,#N/A,FALSE,"ECWEBB";#N/A,#N/A,FALSE,"MFT96";#N/A,#N/A,FALSE,"CTrecon"}</definedName>
    <definedName name="asdas_1_3_1_1_5" hidden="1">{#N/A,#N/A,FALSE,"TMCOMP96";#N/A,#N/A,FALSE,"MAT96";#N/A,#N/A,FALSE,"FANDA96";#N/A,#N/A,FALSE,"INTRAN96";#N/A,#N/A,FALSE,"NAA9697";#N/A,#N/A,FALSE,"ECWEBB";#N/A,#N/A,FALSE,"MFT96";#N/A,#N/A,FALSE,"CTrecon"}</definedName>
    <definedName name="asdas_1_3_1_2" hidden="1">{#N/A,#N/A,FALSE,"TMCOMP96";#N/A,#N/A,FALSE,"MAT96";#N/A,#N/A,FALSE,"FANDA96";#N/A,#N/A,FALSE,"INTRAN96";#N/A,#N/A,FALSE,"NAA9697";#N/A,#N/A,FALSE,"ECWEBB";#N/A,#N/A,FALSE,"MFT96";#N/A,#N/A,FALSE,"CTrecon"}</definedName>
    <definedName name="asdas_1_3_1_2_1" hidden="1">{#N/A,#N/A,FALSE,"TMCOMP96";#N/A,#N/A,FALSE,"MAT96";#N/A,#N/A,FALSE,"FANDA96";#N/A,#N/A,FALSE,"INTRAN96";#N/A,#N/A,FALSE,"NAA9697";#N/A,#N/A,FALSE,"ECWEBB";#N/A,#N/A,FALSE,"MFT96";#N/A,#N/A,FALSE,"CTrecon"}</definedName>
    <definedName name="asdas_1_3_1_2_2" hidden="1">{#N/A,#N/A,FALSE,"TMCOMP96";#N/A,#N/A,FALSE,"MAT96";#N/A,#N/A,FALSE,"FANDA96";#N/A,#N/A,FALSE,"INTRAN96";#N/A,#N/A,FALSE,"NAA9697";#N/A,#N/A,FALSE,"ECWEBB";#N/A,#N/A,FALSE,"MFT96";#N/A,#N/A,FALSE,"CTrecon"}</definedName>
    <definedName name="asdas_1_3_1_2_3" hidden="1">{#N/A,#N/A,FALSE,"TMCOMP96";#N/A,#N/A,FALSE,"MAT96";#N/A,#N/A,FALSE,"FANDA96";#N/A,#N/A,FALSE,"INTRAN96";#N/A,#N/A,FALSE,"NAA9697";#N/A,#N/A,FALSE,"ECWEBB";#N/A,#N/A,FALSE,"MFT96";#N/A,#N/A,FALSE,"CTrecon"}</definedName>
    <definedName name="asdas_1_3_1_2_4" hidden="1">{#N/A,#N/A,FALSE,"TMCOMP96";#N/A,#N/A,FALSE,"MAT96";#N/A,#N/A,FALSE,"FANDA96";#N/A,#N/A,FALSE,"INTRAN96";#N/A,#N/A,FALSE,"NAA9697";#N/A,#N/A,FALSE,"ECWEBB";#N/A,#N/A,FALSE,"MFT96";#N/A,#N/A,FALSE,"CTrecon"}</definedName>
    <definedName name="asdas_1_3_1_2_5" hidden="1">{#N/A,#N/A,FALSE,"TMCOMP96";#N/A,#N/A,FALSE,"MAT96";#N/A,#N/A,FALSE,"FANDA96";#N/A,#N/A,FALSE,"INTRAN96";#N/A,#N/A,FALSE,"NAA9697";#N/A,#N/A,FALSE,"ECWEBB";#N/A,#N/A,FALSE,"MFT96";#N/A,#N/A,FALSE,"CTrecon"}</definedName>
    <definedName name="asdas_1_3_1_3" hidden="1">{#N/A,#N/A,FALSE,"TMCOMP96";#N/A,#N/A,FALSE,"MAT96";#N/A,#N/A,FALSE,"FANDA96";#N/A,#N/A,FALSE,"INTRAN96";#N/A,#N/A,FALSE,"NAA9697";#N/A,#N/A,FALSE,"ECWEBB";#N/A,#N/A,FALSE,"MFT96";#N/A,#N/A,FALSE,"CTrecon"}</definedName>
    <definedName name="asdas_1_3_1_3_1" hidden="1">{#N/A,#N/A,FALSE,"TMCOMP96";#N/A,#N/A,FALSE,"MAT96";#N/A,#N/A,FALSE,"FANDA96";#N/A,#N/A,FALSE,"INTRAN96";#N/A,#N/A,FALSE,"NAA9697";#N/A,#N/A,FALSE,"ECWEBB";#N/A,#N/A,FALSE,"MFT96";#N/A,#N/A,FALSE,"CTrecon"}</definedName>
    <definedName name="asdas_1_3_1_3_2" hidden="1">{#N/A,#N/A,FALSE,"TMCOMP96";#N/A,#N/A,FALSE,"MAT96";#N/A,#N/A,FALSE,"FANDA96";#N/A,#N/A,FALSE,"INTRAN96";#N/A,#N/A,FALSE,"NAA9697";#N/A,#N/A,FALSE,"ECWEBB";#N/A,#N/A,FALSE,"MFT96";#N/A,#N/A,FALSE,"CTrecon"}</definedName>
    <definedName name="asdas_1_3_1_3_3" hidden="1">{#N/A,#N/A,FALSE,"TMCOMP96";#N/A,#N/A,FALSE,"MAT96";#N/A,#N/A,FALSE,"FANDA96";#N/A,#N/A,FALSE,"INTRAN96";#N/A,#N/A,FALSE,"NAA9697";#N/A,#N/A,FALSE,"ECWEBB";#N/A,#N/A,FALSE,"MFT96";#N/A,#N/A,FALSE,"CTrecon"}</definedName>
    <definedName name="asdas_1_3_1_3_4" hidden="1">{#N/A,#N/A,FALSE,"TMCOMP96";#N/A,#N/A,FALSE,"MAT96";#N/A,#N/A,FALSE,"FANDA96";#N/A,#N/A,FALSE,"INTRAN96";#N/A,#N/A,FALSE,"NAA9697";#N/A,#N/A,FALSE,"ECWEBB";#N/A,#N/A,FALSE,"MFT96";#N/A,#N/A,FALSE,"CTrecon"}</definedName>
    <definedName name="asdas_1_3_1_3_5" hidden="1">{#N/A,#N/A,FALSE,"TMCOMP96";#N/A,#N/A,FALSE,"MAT96";#N/A,#N/A,FALSE,"FANDA96";#N/A,#N/A,FALSE,"INTRAN96";#N/A,#N/A,FALSE,"NAA9697";#N/A,#N/A,FALSE,"ECWEBB";#N/A,#N/A,FALSE,"MFT96";#N/A,#N/A,FALSE,"CTrecon"}</definedName>
    <definedName name="asdas_1_3_1_4" hidden="1">{#N/A,#N/A,FALSE,"TMCOMP96";#N/A,#N/A,FALSE,"MAT96";#N/A,#N/A,FALSE,"FANDA96";#N/A,#N/A,FALSE,"INTRAN96";#N/A,#N/A,FALSE,"NAA9697";#N/A,#N/A,FALSE,"ECWEBB";#N/A,#N/A,FALSE,"MFT96";#N/A,#N/A,FALSE,"CTrecon"}</definedName>
    <definedName name="asdas_1_3_1_4_1" hidden="1">{#N/A,#N/A,FALSE,"TMCOMP96";#N/A,#N/A,FALSE,"MAT96";#N/A,#N/A,FALSE,"FANDA96";#N/A,#N/A,FALSE,"INTRAN96";#N/A,#N/A,FALSE,"NAA9697";#N/A,#N/A,FALSE,"ECWEBB";#N/A,#N/A,FALSE,"MFT96";#N/A,#N/A,FALSE,"CTrecon"}</definedName>
    <definedName name="asdas_1_3_1_4_2" hidden="1">{#N/A,#N/A,FALSE,"TMCOMP96";#N/A,#N/A,FALSE,"MAT96";#N/A,#N/A,FALSE,"FANDA96";#N/A,#N/A,FALSE,"INTRAN96";#N/A,#N/A,FALSE,"NAA9697";#N/A,#N/A,FALSE,"ECWEBB";#N/A,#N/A,FALSE,"MFT96";#N/A,#N/A,FALSE,"CTrecon"}</definedName>
    <definedName name="asdas_1_3_1_4_3" hidden="1">{#N/A,#N/A,FALSE,"TMCOMP96";#N/A,#N/A,FALSE,"MAT96";#N/A,#N/A,FALSE,"FANDA96";#N/A,#N/A,FALSE,"INTRAN96";#N/A,#N/A,FALSE,"NAA9697";#N/A,#N/A,FALSE,"ECWEBB";#N/A,#N/A,FALSE,"MFT96";#N/A,#N/A,FALSE,"CTrecon"}</definedName>
    <definedName name="asdas_1_3_1_4_4" hidden="1">{#N/A,#N/A,FALSE,"TMCOMP96";#N/A,#N/A,FALSE,"MAT96";#N/A,#N/A,FALSE,"FANDA96";#N/A,#N/A,FALSE,"INTRAN96";#N/A,#N/A,FALSE,"NAA9697";#N/A,#N/A,FALSE,"ECWEBB";#N/A,#N/A,FALSE,"MFT96";#N/A,#N/A,FALSE,"CTrecon"}</definedName>
    <definedName name="asdas_1_3_1_4_5" hidden="1">{#N/A,#N/A,FALSE,"TMCOMP96";#N/A,#N/A,FALSE,"MAT96";#N/A,#N/A,FALSE,"FANDA96";#N/A,#N/A,FALSE,"INTRAN96";#N/A,#N/A,FALSE,"NAA9697";#N/A,#N/A,FALSE,"ECWEBB";#N/A,#N/A,FALSE,"MFT96";#N/A,#N/A,FALSE,"CTrecon"}</definedName>
    <definedName name="asdas_1_3_1_5" hidden="1">{#N/A,#N/A,FALSE,"TMCOMP96";#N/A,#N/A,FALSE,"MAT96";#N/A,#N/A,FALSE,"FANDA96";#N/A,#N/A,FALSE,"INTRAN96";#N/A,#N/A,FALSE,"NAA9697";#N/A,#N/A,FALSE,"ECWEBB";#N/A,#N/A,FALSE,"MFT96";#N/A,#N/A,FALSE,"CTrecon"}</definedName>
    <definedName name="asdas_1_3_1_5_1" hidden="1">{#N/A,#N/A,FALSE,"TMCOMP96";#N/A,#N/A,FALSE,"MAT96";#N/A,#N/A,FALSE,"FANDA96";#N/A,#N/A,FALSE,"INTRAN96";#N/A,#N/A,FALSE,"NAA9697";#N/A,#N/A,FALSE,"ECWEBB";#N/A,#N/A,FALSE,"MFT96";#N/A,#N/A,FALSE,"CTrecon"}</definedName>
    <definedName name="asdas_1_3_1_5_2" hidden="1">{#N/A,#N/A,FALSE,"TMCOMP96";#N/A,#N/A,FALSE,"MAT96";#N/A,#N/A,FALSE,"FANDA96";#N/A,#N/A,FALSE,"INTRAN96";#N/A,#N/A,FALSE,"NAA9697";#N/A,#N/A,FALSE,"ECWEBB";#N/A,#N/A,FALSE,"MFT96";#N/A,#N/A,FALSE,"CTrecon"}</definedName>
    <definedName name="asdas_1_3_1_5_3" hidden="1">{#N/A,#N/A,FALSE,"TMCOMP96";#N/A,#N/A,FALSE,"MAT96";#N/A,#N/A,FALSE,"FANDA96";#N/A,#N/A,FALSE,"INTRAN96";#N/A,#N/A,FALSE,"NAA9697";#N/A,#N/A,FALSE,"ECWEBB";#N/A,#N/A,FALSE,"MFT96";#N/A,#N/A,FALSE,"CTrecon"}</definedName>
    <definedName name="asdas_1_3_1_5_4" hidden="1">{#N/A,#N/A,FALSE,"TMCOMP96";#N/A,#N/A,FALSE,"MAT96";#N/A,#N/A,FALSE,"FANDA96";#N/A,#N/A,FALSE,"INTRAN96";#N/A,#N/A,FALSE,"NAA9697";#N/A,#N/A,FALSE,"ECWEBB";#N/A,#N/A,FALSE,"MFT96";#N/A,#N/A,FALSE,"CTrecon"}</definedName>
    <definedName name="asdas_1_3_1_5_5" hidden="1">{#N/A,#N/A,FALSE,"TMCOMP96";#N/A,#N/A,FALSE,"MAT96";#N/A,#N/A,FALSE,"FANDA96";#N/A,#N/A,FALSE,"INTRAN96";#N/A,#N/A,FALSE,"NAA9697";#N/A,#N/A,FALSE,"ECWEBB";#N/A,#N/A,FALSE,"MFT96";#N/A,#N/A,FALSE,"CTrecon"}</definedName>
    <definedName name="asdas_1_3_2" hidden="1">{#N/A,#N/A,FALSE,"TMCOMP96";#N/A,#N/A,FALSE,"MAT96";#N/A,#N/A,FALSE,"FANDA96";#N/A,#N/A,FALSE,"INTRAN96";#N/A,#N/A,FALSE,"NAA9697";#N/A,#N/A,FALSE,"ECWEBB";#N/A,#N/A,FALSE,"MFT96";#N/A,#N/A,FALSE,"CTrecon"}</definedName>
    <definedName name="asdas_1_3_2_1" hidden="1">{#N/A,#N/A,FALSE,"TMCOMP96";#N/A,#N/A,FALSE,"MAT96";#N/A,#N/A,FALSE,"FANDA96";#N/A,#N/A,FALSE,"INTRAN96";#N/A,#N/A,FALSE,"NAA9697";#N/A,#N/A,FALSE,"ECWEBB";#N/A,#N/A,FALSE,"MFT96";#N/A,#N/A,FALSE,"CTrecon"}</definedName>
    <definedName name="asdas_1_3_2_2" hidden="1">{#N/A,#N/A,FALSE,"TMCOMP96";#N/A,#N/A,FALSE,"MAT96";#N/A,#N/A,FALSE,"FANDA96";#N/A,#N/A,FALSE,"INTRAN96";#N/A,#N/A,FALSE,"NAA9697";#N/A,#N/A,FALSE,"ECWEBB";#N/A,#N/A,FALSE,"MFT96";#N/A,#N/A,FALSE,"CTrecon"}</definedName>
    <definedName name="asdas_1_3_2_3" hidden="1">{#N/A,#N/A,FALSE,"TMCOMP96";#N/A,#N/A,FALSE,"MAT96";#N/A,#N/A,FALSE,"FANDA96";#N/A,#N/A,FALSE,"INTRAN96";#N/A,#N/A,FALSE,"NAA9697";#N/A,#N/A,FALSE,"ECWEBB";#N/A,#N/A,FALSE,"MFT96";#N/A,#N/A,FALSE,"CTrecon"}</definedName>
    <definedName name="asdas_1_3_2_4" hidden="1">{#N/A,#N/A,FALSE,"TMCOMP96";#N/A,#N/A,FALSE,"MAT96";#N/A,#N/A,FALSE,"FANDA96";#N/A,#N/A,FALSE,"INTRAN96";#N/A,#N/A,FALSE,"NAA9697";#N/A,#N/A,FALSE,"ECWEBB";#N/A,#N/A,FALSE,"MFT96";#N/A,#N/A,FALSE,"CTrecon"}</definedName>
    <definedName name="asdas_1_3_2_5" hidden="1">{#N/A,#N/A,FALSE,"TMCOMP96";#N/A,#N/A,FALSE,"MAT96";#N/A,#N/A,FALSE,"FANDA96";#N/A,#N/A,FALSE,"INTRAN96";#N/A,#N/A,FALSE,"NAA9697";#N/A,#N/A,FALSE,"ECWEBB";#N/A,#N/A,FALSE,"MFT96";#N/A,#N/A,FALSE,"CTrecon"}</definedName>
    <definedName name="asdas_1_3_3" hidden="1">{#N/A,#N/A,FALSE,"TMCOMP96";#N/A,#N/A,FALSE,"MAT96";#N/A,#N/A,FALSE,"FANDA96";#N/A,#N/A,FALSE,"INTRAN96";#N/A,#N/A,FALSE,"NAA9697";#N/A,#N/A,FALSE,"ECWEBB";#N/A,#N/A,FALSE,"MFT96";#N/A,#N/A,FALSE,"CTrecon"}</definedName>
    <definedName name="asdas_1_3_3_1" hidden="1">{#N/A,#N/A,FALSE,"TMCOMP96";#N/A,#N/A,FALSE,"MAT96";#N/A,#N/A,FALSE,"FANDA96";#N/A,#N/A,FALSE,"INTRAN96";#N/A,#N/A,FALSE,"NAA9697";#N/A,#N/A,FALSE,"ECWEBB";#N/A,#N/A,FALSE,"MFT96";#N/A,#N/A,FALSE,"CTrecon"}</definedName>
    <definedName name="asdas_1_3_3_2" hidden="1">{#N/A,#N/A,FALSE,"TMCOMP96";#N/A,#N/A,FALSE,"MAT96";#N/A,#N/A,FALSE,"FANDA96";#N/A,#N/A,FALSE,"INTRAN96";#N/A,#N/A,FALSE,"NAA9697";#N/A,#N/A,FALSE,"ECWEBB";#N/A,#N/A,FALSE,"MFT96";#N/A,#N/A,FALSE,"CTrecon"}</definedName>
    <definedName name="asdas_1_3_3_3" hidden="1">{#N/A,#N/A,FALSE,"TMCOMP96";#N/A,#N/A,FALSE,"MAT96";#N/A,#N/A,FALSE,"FANDA96";#N/A,#N/A,FALSE,"INTRAN96";#N/A,#N/A,FALSE,"NAA9697";#N/A,#N/A,FALSE,"ECWEBB";#N/A,#N/A,FALSE,"MFT96";#N/A,#N/A,FALSE,"CTrecon"}</definedName>
    <definedName name="asdas_1_3_3_4" hidden="1">{#N/A,#N/A,FALSE,"TMCOMP96";#N/A,#N/A,FALSE,"MAT96";#N/A,#N/A,FALSE,"FANDA96";#N/A,#N/A,FALSE,"INTRAN96";#N/A,#N/A,FALSE,"NAA9697";#N/A,#N/A,FALSE,"ECWEBB";#N/A,#N/A,FALSE,"MFT96";#N/A,#N/A,FALSE,"CTrecon"}</definedName>
    <definedName name="asdas_1_3_3_5" hidden="1">{#N/A,#N/A,FALSE,"TMCOMP96";#N/A,#N/A,FALSE,"MAT96";#N/A,#N/A,FALSE,"FANDA96";#N/A,#N/A,FALSE,"INTRAN96";#N/A,#N/A,FALSE,"NAA9697";#N/A,#N/A,FALSE,"ECWEBB";#N/A,#N/A,FALSE,"MFT96";#N/A,#N/A,FALSE,"CTrecon"}</definedName>
    <definedName name="asdas_1_3_4" hidden="1">{#N/A,#N/A,FALSE,"TMCOMP96";#N/A,#N/A,FALSE,"MAT96";#N/A,#N/A,FALSE,"FANDA96";#N/A,#N/A,FALSE,"INTRAN96";#N/A,#N/A,FALSE,"NAA9697";#N/A,#N/A,FALSE,"ECWEBB";#N/A,#N/A,FALSE,"MFT96";#N/A,#N/A,FALSE,"CTrecon"}</definedName>
    <definedName name="asdas_1_3_4_1" hidden="1">{#N/A,#N/A,FALSE,"TMCOMP96";#N/A,#N/A,FALSE,"MAT96";#N/A,#N/A,FALSE,"FANDA96";#N/A,#N/A,FALSE,"INTRAN96";#N/A,#N/A,FALSE,"NAA9697";#N/A,#N/A,FALSE,"ECWEBB";#N/A,#N/A,FALSE,"MFT96";#N/A,#N/A,FALSE,"CTrecon"}</definedName>
    <definedName name="asdas_1_3_4_2" hidden="1">{#N/A,#N/A,FALSE,"TMCOMP96";#N/A,#N/A,FALSE,"MAT96";#N/A,#N/A,FALSE,"FANDA96";#N/A,#N/A,FALSE,"INTRAN96";#N/A,#N/A,FALSE,"NAA9697";#N/A,#N/A,FALSE,"ECWEBB";#N/A,#N/A,FALSE,"MFT96";#N/A,#N/A,FALSE,"CTrecon"}</definedName>
    <definedName name="asdas_1_3_4_3" hidden="1">{#N/A,#N/A,FALSE,"TMCOMP96";#N/A,#N/A,FALSE,"MAT96";#N/A,#N/A,FALSE,"FANDA96";#N/A,#N/A,FALSE,"INTRAN96";#N/A,#N/A,FALSE,"NAA9697";#N/A,#N/A,FALSE,"ECWEBB";#N/A,#N/A,FALSE,"MFT96";#N/A,#N/A,FALSE,"CTrecon"}</definedName>
    <definedName name="asdas_1_3_4_4" hidden="1">{#N/A,#N/A,FALSE,"TMCOMP96";#N/A,#N/A,FALSE,"MAT96";#N/A,#N/A,FALSE,"FANDA96";#N/A,#N/A,FALSE,"INTRAN96";#N/A,#N/A,FALSE,"NAA9697";#N/A,#N/A,FALSE,"ECWEBB";#N/A,#N/A,FALSE,"MFT96";#N/A,#N/A,FALSE,"CTrecon"}</definedName>
    <definedName name="asdas_1_3_4_5" hidden="1">{#N/A,#N/A,FALSE,"TMCOMP96";#N/A,#N/A,FALSE,"MAT96";#N/A,#N/A,FALSE,"FANDA96";#N/A,#N/A,FALSE,"INTRAN96";#N/A,#N/A,FALSE,"NAA9697";#N/A,#N/A,FALSE,"ECWEBB";#N/A,#N/A,FALSE,"MFT96";#N/A,#N/A,FALSE,"CTrecon"}</definedName>
    <definedName name="asdas_1_3_5" hidden="1">{#N/A,#N/A,FALSE,"TMCOMP96";#N/A,#N/A,FALSE,"MAT96";#N/A,#N/A,FALSE,"FANDA96";#N/A,#N/A,FALSE,"INTRAN96";#N/A,#N/A,FALSE,"NAA9697";#N/A,#N/A,FALSE,"ECWEBB";#N/A,#N/A,FALSE,"MFT96";#N/A,#N/A,FALSE,"CTrecon"}</definedName>
    <definedName name="asdas_1_3_5_1" hidden="1">{#N/A,#N/A,FALSE,"TMCOMP96";#N/A,#N/A,FALSE,"MAT96";#N/A,#N/A,FALSE,"FANDA96";#N/A,#N/A,FALSE,"INTRAN96";#N/A,#N/A,FALSE,"NAA9697";#N/A,#N/A,FALSE,"ECWEBB";#N/A,#N/A,FALSE,"MFT96";#N/A,#N/A,FALSE,"CTrecon"}</definedName>
    <definedName name="asdas_1_3_5_2" hidden="1">{#N/A,#N/A,FALSE,"TMCOMP96";#N/A,#N/A,FALSE,"MAT96";#N/A,#N/A,FALSE,"FANDA96";#N/A,#N/A,FALSE,"INTRAN96";#N/A,#N/A,FALSE,"NAA9697";#N/A,#N/A,FALSE,"ECWEBB";#N/A,#N/A,FALSE,"MFT96";#N/A,#N/A,FALSE,"CTrecon"}</definedName>
    <definedName name="asdas_1_3_5_3" hidden="1">{#N/A,#N/A,FALSE,"TMCOMP96";#N/A,#N/A,FALSE,"MAT96";#N/A,#N/A,FALSE,"FANDA96";#N/A,#N/A,FALSE,"INTRAN96";#N/A,#N/A,FALSE,"NAA9697";#N/A,#N/A,FALSE,"ECWEBB";#N/A,#N/A,FALSE,"MFT96";#N/A,#N/A,FALSE,"CTrecon"}</definedName>
    <definedName name="asdas_1_3_5_4" hidden="1">{#N/A,#N/A,FALSE,"TMCOMP96";#N/A,#N/A,FALSE,"MAT96";#N/A,#N/A,FALSE,"FANDA96";#N/A,#N/A,FALSE,"INTRAN96";#N/A,#N/A,FALSE,"NAA9697";#N/A,#N/A,FALSE,"ECWEBB";#N/A,#N/A,FALSE,"MFT96";#N/A,#N/A,FALSE,"CTrecon"}</definedName>
    <definedName name="asdas_1_3_5_5" hidden="1">{#N/A,#N/A,FALSE,"TMCOMP96";#N/A,#N/A,FALSE,"MAT96";#N/A,#N/A,FALSE,"FANDA96";#N/A,#N/A,FALSE,"INTRAN96";#N/A,#N/A,FALSE,"NAA9697";#N/A,#N/A,FALSE,"ECWEBB";#N/A,#N/A,FALSE,"MFT96";#N/A,#N/A,FALSE,"CTrecon"}</definedName>
    <definedName name="asdas_1_4" hidden="1">{#N/A,#N/A,FALSE,"TMCOMP96";#N/A,#N/A,FALSE,"MAT96";#N/A,#N/A,FALSE,"FANDA96";#N/A,#N/A,FALSE,"INTRAN96";#N/A,#N/A,FALSE,"NAA9697";#N/A,#N/A,FALSE,"ECWEBB";#N/A,#N/A,FALSE,"MFT96";#N/A,#N/A,FALSE,"CTrecon"}</definedName>
    <definedName name="asdas_1_4_1" hidden="1">{#N/A,#N/A,FALSE,"TMCOMP96";#N/A,#N/A,FALSE,"MAT96";#N/A,#N/A,FALSE,"FANDA96";#N/A,#N/A,FALSE,"INTRAN96";#N/A,#N/A,FALSE,"NAA9697";#N/A,#N/A,FALSE,"ECWEBB";#N/A,#N/A,FALSE,"MFT96";#N/A,#N/A,FALSE,"CTrecon"}</definedName>
    <definedName name="asdas_1_4_1_1" hidden="1">{#N/A,#N/A,FALSE,"TMCOMP96";#N/A,#N/A,FALSE,"MAT96";#N/A,#N/A,FALSE,"FANDA96";#N/A,#N/A,FALSE,"INTRAN96";#N/A,#N/A,FALSE,"NAA9697";#N/A,#N/A,FALSE,"ECWEBB";#N/A,#N/A,FALSE,"MFT96";#N/A,#N/A,FALSE,"CTrecon"}</definedName>
    <definedName name="asdas_1_4_1_1_1" hidden="1">{#N/A,#N/A,FALSE,"TMCOMP96";#N/A,#N/A,FALSE,"MAT96";#N/A,#N/A,FALSE,"FANDA96";#N/A,#N/A,FALSE,"INTRAN96";#N/A,#N/A,FALSE,"NAA9697";#N/A,#N/A,FALSE,"ECWEBB";#N/A,#N/A,FALSE,"MFT96";#N/A,#N/A,FALSE,"CTrecon"}</definedName>
    <definedName name="asdas_1_4_1_1_2" hidden="1">{#N/A,#N/A,FALSE,"TMCOMP96";#N/A,#N/A,FALSE,"MAT96";#N/A,#N/A,FALSE,"FANDA96";#N/A,#N/A,FALSE,"INTRAN96";#N/A,#N/A,FALSE,"NAA9697";#N/A,#N/A,FALSE,"ECWEBB";#N/A,#N/A,FALSE,"MFT96";#N/A,#N/A,FALSE,"CTrecon"}</definedName>
    <definedName name="asdas_1_4_1_1_3" hidden="1">{#N/A,#N/A,FALSE,"TMCOMP96";#N/A,#N/A,FALSE,"MAT96";#N/A,#N/A,FALSE,"FANDA96";#N/A,#N/A,FALSE,"INTRAN96";#N/A,#N/A,FALSE,"NAA9697";#N/A,#N/A,FALSE,"ECWEBB";#N/A,#N/A,FALSE,"MFT96";#N/A,#N/A,FALSE,"CTrecon"}</definedName>
    <definedName name="asdas_1_4_1_1_4" hidden="1">{#N/A,#N/A,FALSE,"TMCOMP96";#N/A,#N/A,FALSE,"MAT96";#N/A,#N/A,FALSE,"FANDA96";#N/A,#N/A,FALSE,"INTRAN96";#N/A,#N/A,FALSE,"NAA9697";#N/A,#N/A,FALSE,"ECWEBB";#N/A,#N/A,FALSE,"MFT96";#N/A,#N/A,FALSE,"CTrecon"}</definedName>
    <definedName name="asdas_1_4_1_1_5" hidden="1">{#N/A,#N/A,FALSE,"TMCOMP96";#N/A,#N/A,FALSE,"MAT96";#N/A,#N/A,FALSE,"FANDA96";#N/A,#N/A,FALSE,"INTRAN96";#N/A,#N/A,FALSE,"NAA9697";#N/A,#N/A,FALSE,"ECWEBB";#N/A,#N/A,FALSE,"MFT96";#N/A,#N/A,FALSE,"CTrecon"}</definedName>
    <definedName name="asdas_1_4_1_2" hidden="1">{#N/A,#N/A,FALSE,"TMCOMP96";#N/A,#N/A,FALSE,"MAT96";#N/A,#N/A,FALSE,"FANDA96";#N/A,#N/A,FALSE,"INTRAN96";#N/A,#N/A,FALSE,"NAA9697";#N/A,#N/A,FALSE,"ECWEBB";#N/A,#N/A,FALSE,"MFT96";#N/A,#N/A,FALSE,"CTrecon"}</definedName>
    <definedName name="asdas_1_4_1_2_1" hidden="1">{#N/A,#N/A,FALSE,"TMCOMP96";#N/A,#N/A,FALSE,"MAT96";#N/A,#N/A,FALSE,"FANDA96";#N/A,#N/A,FALSE,"INTRAN96";#N/A,#N/A,FALSE,"NAA9697";#N/A,#N/A,FALSE,"ECWEBB";#N/A,#N/A,FALSE,"MFT96";#N/A,#N/A,FALSE,"CTrecon"}</definedName>
    <definedName name="asdas_1_4_1_2_2" hidden="1">{#N/A,#N/A,FALSE,"TMCOMP96";#N/A,#N/A,FALSE,"MAT96";#N/A,#N/A,FALSE,"FANDA96";#N/A,#N/A,FALSE,"INTRAN96";#N/A,#N/A,FALSE,"NAA9697";#N/A,#N/A,FALSE,"ECWEBB";#N/A,#N/A,FALSE,"MFT96";#N/A,#N/A,FALSE,"CTrecon"}</definedName>
    <definedName name="asdas_1_4_1_2_3" hidden="1">{#N/A,#N/A,FALSE,"TMCOMP96";#N/A,#N/A,FALSE,"MAT96";#N/A,#N/A,FALSE,"FANDA96";#N/A,#N/A,FALSE,"INTRAN96";#N/A,#N/A,FALSE,"NAA9697";#N/A,#N/A,FALSE,"ECWEBB";#N/A,#N/A,FALSE,"MFT96";#N/A,#N/A,FALSE,"CTrecon"}</definedName>
    <definedName name="asdas_1_4_1_2_4" hidden="1">{#N/A,#N/A,FALSE,"TMCOMP96";#N/A,#N/A,FALSE,"MAT96";#N/A,#N/A,FALSE,"FANDA96";#N/A,#N/A,FALSE,"INTRAN96";#N/A,#N/A,FALSE,"NAA9697";#N/A,#N/A,FALSE,"ECWEBB";#N/A,#N/A,FALSE,"MFT96";#N/A,#N/A,FALSE,"CTrecon"}</definedName>
    <definedName name="asdas_1_4_1_2_5" hidden="1">{#N/A,#N/A,FALSE,"TMCOMP96";#N/A,#N/A,FALSE,"MAT96";#N/A,#N/A,FALSE,"FANDA96";#N/A,#N/A,FALSE,"INTRAN96";#N/A,#N/A,FALSE,"NAA9697";#N/A,#N/A,FALSE,"ECWEBB";#N/A,#N/A,FALSE,"MFT96";#N/A,#N/A,FALSE,"CTrecon"}</definedName>
    <definedName name="asdas_1_4_1_3" hidden="1">{#N/A,#N/A,FALSE,"TMCOMP96";#N/A,#N/A,FALSE,"MAT96";#N/A,#N/A,FALSE,"FANDA96";#N/A,#N/A,FALSE,"INTRAN96";#N/A,#N/A,FALSE,"NAA9697";#N/A,#N/A,FALSE,"ECWEBB";#N/A,#N/A,FALSE,"MFT96";#N/A,#N/A,FALSE,"CTrecon"}</definedName>
    <definedName name="asdas_1_4_1_3_1" hidden="1">{#N/A,#N/A,FALSE,"TMCOMP96";#N/A,#N/A,FALSE,"MAT96";#N/A,#N/A,FALSE,"FANDA96";#N/A,#N/A,FALSE,"INTRAN96";#N/A,#N/A,FALSE,"NAA9697";#N/A,#N/A,FALSE,"ECWEBB";#N/A,#N/A,FALSE,"MFT96";#N/A,#N/A,FALSE,"CTrecon"}</definedName>
    <definedName name="asdas_1_4_1_3_2" hidden="1">{#N/A,#N/A,FALSE,"TMCOMP96";#N/A,#N/A,FALSE,"MAT96";#N/A,#N/A,FALSE,"FANDA96";#N/A,#N/A,FALSE,"INTRAN96";#N/A,#N/A,FALSE,"NAA9697";#N/A,#N/A,FALSE,"ECWEBB";#N/A,#N/A,FALSE,"MFT96";#N/A,#N/A,FALSE,"CTrecon"}</definedName>
    <definedName name="asdas_1_4_1_3_3" hidden="1">{#N/A,#N/A,FALSE,"TMCOMP96";#N/A,#N/A,FALSE,"MAT96";#N/A,#N/A,FALSE,"FANDA96";#N/A,#N/A,FALSE,"INTRAN96";#N/A,#N/A,FALSE,"NAA9697";#N/A,#N/A,FALSE,"ECWEBB";#N/A,#N/A,FALSE,"MFT96";#N/A,#N/A,FALSE,"CTrecon"}</definedName>
    <definedName name="asdas_1_4_1_3_4" hidden="1">{#N/A,#N/A,FALSE,"TMCOMP96";#N/A,#N/A,FALSE,"MAT96";#N/A,#N/A,FALSE,"FANDA96";#N/A,#N/A,FALSE,"INTRAN96";#N/A,#N/A,FALSE,"NAA9697";#N/A,#N/A,FALSE,"ECWEBB";#N/A,#N/A,FALSE,"MFT96";#N/A,#N/A,FALSE,"CTrecon"}</definedName>
    <definedName name="asdas_1_4_1_3_5" hidden="1">{#N/A,#N/A,FALSE,"TMCOMP96";#N/A,#N/A,FALSE,"MAT96";#N/A,#N/A,FALSE,"FANDA96";#N/A,#N/A,FALSE,"INTRAN96";#N/A,#N/A,FALSE,"NAA9697";#N/A,#N/A,FALSE,"ECWEBB";#N/A,#N/A,FALSE,"MFT96";#N/A,#N/A,FALSE,"CTrecon"}</definedName>
    <definedName name="asdas_1_4_1_4" hidden="1">{#N/A,#N/A,FALSE,"TMCOMP96";#N/A,#N/A,FALSE,"MAT96";#N/A,#N/A,FALSE,"FANDA96";#N/A,#N/A,FALSE,"INTRAN96";#N/A,#N/A,FALSE,"NAA9697";#N/A,#N/A,FALSE,"ECWEBB";#N/A,#N/A,FALSE,"MFT96";#N/A,#N/A,FALSE,"CTrecon"}</definedName>
    <definedName name="asdas_1_4_1_4_1" hidden="1">{#N/A,#N/A,FALSE,"TMCOMP96";#N/A,#N/A,FALSE,"MAT96";#N/A,#N/A,FALSE,"FANDA96";#N/A,#N/A,FALSE,"INTRAN96";#N/A,#N/A,FALSE,"NAA9697";#N/A,#N/A,FALSE,"ECWEBB";#N/A,#N/A,FALSE,"MFT96";#N/A,#N/A,FALSE,"CTrecon"}</definedName>
    <definedName name="asdas_1_4_1_4_2" hidden="1">{#N/A,#N/A,FALSE,"TMCOMP96";#N/A,#N/A,FALSE,"MAT96";#N/A,#N/A,FALSE,"FANDA96";#N/A,#N/A,FALSE,"INTRAN96";#N/A,#N/A,FALSE,"NAA9697";#N/A,#N/A,FALSE,"ECWEBB";#N/A,#N/A,FALSE,"MFT96";#N/A,#N/A,FALSE,"CTrecon"}</definedName>
    <definedName name="asdas_1_4_1_4_3" hidden="1">{#N/A,#N/A,FALSE,"TMCOMP96";#N/A,#N/A,FALSE,"MAT96";#N/A,#N/A,FALSE,"FANDA96";#N/A,#N/A,FALSE,"INTRAN96";#N/A,#N/A,FALSE,"NAA9697";#N/A,#N/A,FALSE,"ECWEBB";#N/A,#N/A,FALSE,"MFT96";#N/A,#N/A,FALSE,"CTrecon"}</definedName>
    <definedName name="asdas_1_4_1_4_4" hidden="1">{#N/A,#N/A,FALSE,"TMCOMP96";#N/A,#N/A,FALSE,"MAT96";#N/A,#N/A,FALSE,"FANDA96";#N/A,#N/A,FALSE,"INTRAN96";#N/A,#N/A,FALSE,"NAA9697";#N/A,#N/A,FALSE,"ECWEBB";#N/A,#N/A,FALSE,"MFT96";#N/A,#N/A,FALSE,"CTrecon"}</definedName>
    <definedName name="asdas_1_4_1_4_5" hidden="1">{#N/A,#N/A,FALSE,"TMCOMP96";#N/A,#N/A,FALSE,"MAT96";#N/A,#N/A,FALSE,"FANDA96";#N/A,#N/A,FALSE,"INTRAN96";#N/A,#N/A,FALSE,"NAA9697";#N/A,#N/A,FALSE,"ECWEBB";#N/A,#N/A,FALSE,"MFT96";#N/A,#N/A,FALSE,"CTrecon"}</definedName>
    <definedName name="asdas_1_4_1_5" hidden="1">{#N/A,#N/A,FALSE,"TMCOMP96";#N/A,#N/A,FALSE,"MAT96";#N/A,#N/A,FALSE,"FANDA96";#N/A,#N/A,FALSE,"INTRAN96";#N/A,#N/A,FALSE,"NAA9697";#N/A,#N/A,FALSE,"ECWEBB";#N/A,#N/A,FALSE,"MFT96";#N/A,#N/A,FALSE,"CTrecon"}</definedName>
    <definedName name="asdas_1_4_1_5_1" hidden="1">{#N/A,#N/A,FALSE,"TMCOMP96";#N/A,#N/A,FALSE,"MAT96";#N/A,#N/A,FALSE,"FANDA96";#N/A,#N/A,FALSE,"INTRAN96";#N/A,#N/A,FALSE,"NAA9697";#N/A,#N/A,FALSE,"ECWEBB";#N/A,#N/A,FALSE,"MFT96";#N/A,#N/A,FALSE,"CTrecon"}</definedName>
    <definedName name="asdas_1_4_1_5_2" hidden="1">{#N/A,#N/A,FALSE,"TMCOMP96";#N/A,#N/A,FALSE,"MAT96";#N/A,#N/A,FALSE,"FANDA96";#N/A,#N/A,FALSE,"INTRAN96";#N/A,#N/A,FALSE,"NAA9697";#N/A,#N/A,FALSE,"ECWEBB";#N/A,#N/A,FALSE,"MFT96";#N/A,#N/A,FALSE,"CTrecon"}</definedName>
    <definedName name="asdas_1_4_1_5_3" hidden="1">{#N/A,#N/A,FALSE,"TMCOMP96";#N/A,#N/A,FALSE,"MAT96";#N/A,#N/A,FALSE,"FANDA96";#N/A,#N/A,FALSE,"INTRAN96";#N/A,#N/A,FALSE,"NAA9697";#N/A,#N/A,FALSE,"ECWEBB";#N/A,#N/A,FALSE,"MFT96";#N/A,#N/A,FALSE,"CTrecon"}</definedName>
    <definedName name="asdas_1_4_1_5_4" hidden="1">{#N/A,#N/A,FALSE,"TMCOMP96";#N/A,#N/A,FALSE,"MAT96";#N/A,#N/A,FALSE,"FANDA96";#N/A,#N/A,FALSE,"INTRAN96";#N/A,#N/A,FALSE,"NAA9697";#N/A,#N/A,FALSE,"ECWEBB";#N/A,#N/A,FALSE,"MFT96";#N/A,#N/A,FALSE,"CTrecon"}</definedName>
    <definedName name="asdas_1_4_1_5_5" hidden="1">{#N/A,#N/A,FALSE,"TMCOMP96";#N/A,#N/A,FALSE,"MAT96";#N/A,#N/A,FALSE,"FANDA96";#N/A,#N/A,FALSE,"INTRAN96";#N/A,#N/A,FALSE,"NAA9697";#N/A,#N/A,FALSE,"ECWEBB";#N/A,#N/A,FALSE,"MFT96";#N/A,#N/A,FALSE,"CTrecon"}</definedName>
    <definedName name="asdas_1_4_2" hidden="1">{#N/A,#N/A,FALSE,"TMCOMP96";#N/A,#N/A,FALSE,"MAT96";#N/A,#N/A,FALSE,"FANDA96";#N/A,#N/A,FALSE,"INTRAN96";#N/A,#N/A,FALSE,"NAA9697";#N/A,#N/A,FALSE,"ECWEBB";#N/A,#N/A,FALSE,"MFT96";#N/A,#N/A,FALSE,"CTrecon"}</definedName>
    <definedName name="asdas_1_4_2_1" hidden="1">{#N/A,#N/A,FALSE,"TMCOMP96";#N/A,#N/A,FALSE,"MAT96";#N/A,#N/A,FALSE,"FANDA96";#N/A,#N/A,FALSE,"INTRAN96";#N/A,#N/A,FALSE,"NAA9697";#N/A,#N/A,FALSE,"ECWEBB";#N/A,#N/A,FALSE,"MFT96";#N/A,#N/A,FALSE,"CTrecon"}</definedName>
    <definedName name="asdas_1_4_2_2" hidden="1">{#N/A,#N/A,FALSE,"TMCOMP96";#N/A,#N/A,FALSE,"MAT96";#N/A,#N/A,FALSE,"FANDA96";#N/A,#N/A,FALSE,"INTRAN96";#N/A,#N/A,FALSE,"NAA9697";#N/A,#N/A,FALSE,"ECWEBB";#N/A,#N/A,FALSE,"MFT96";#N/A,#N/A,FALSE,"CTrecon"}</definedName>
    <definedName name="asdas_1_4_2_3" hidden="1">{#N/A,#N/A,FALSE,"TMCOMP96";#N/A,#N/A,FALSE,"MAT96";#N/A,#N/A,FALSE,"FANDA96";#N/A,#N/A,FALSE,"INTRAN96";#N/A,#N/A,FALSE,"NAA9697";#N/A,#N/A,FALSE,"ECWEBB";#N/A,#N/A,FALSE,"MFT96";#N/A,#N/A,FALSE,"CTrecon"}</definedName>
    <definedName name="asdas_1_4_2_4" hidden="1">{#N/A,#N/A,FALSE,"TMCOMP96";#N/A,#N/A,FALSE,"MAT96";#N/A,#N/A,FALSE,"FANDA96";#N/A,#N/A,FALSE,"INTRAN96";#N/A,#N/A,FALSE,"NAA9697";#N/A,#N/A,FALSE,"ECWEBB";#N/A,#N/A,FALSE,"MFT96";#N/A,#N/A,FALSE,"CTrecon"}</definedName>
    <definedName name="asdas_1_4_2_5" hidden="1">{#N/A,#N/A,FALSE,"TMCOMP96";#N/A,#N/A,FALSE,"MAT96";#N/A,#N/A,FALSE,"FANDA96";#N/A,#N/A,FALSE,"INTRAN96";#N/A,#N/A,FALSE,"NAA9697";#N/A,#N/A,FALSE,"ECWEBB";#N/A,#N/A,FALSE,"MFT96";#N/A,#N/A,FALSE,"CTrecon"}</definedName>
    <definedName name="asdas_1_4_3" hidden="1">{#N/A,#N/A,FALSE,"TMCOMP96";#N/A,#N/A,FALSE,"MAT96";#N/A,#N/A,FALSE,"FANDA96";#N/A,#N/A,FALSE,"INTRAN96";#N/A,#N/A,FALSE,"NAA9697";#N/A,#N/A,FALSE,"ECWEBB";#N/A,#N/A,FALSE,"MFT96";#N/A,#N/A,FALSE,"CTrecon"}</definedName>
    <definedName name="asdas_1_4_3_1" hidden="1">{#N/A,#N/A,FALSE,"TMCOMP96";#N/A,#N/A,FALSE,"MAT96";#N/A,#N/A,FALSE,"FANDA96";#N/A,#N/A,FALSE,"INTRAN96";#N/A,#N/A,FALSE,"NAA9697";#N/A,#N/A,FALSE,"ECWEBB";#N/A,#N/A,FALSE,"MFT96";#N/A,#N/A,FALSE,"CTrecon"}</definedName>
    <definedName name="asdas_1_4_3_2" hidden="1">{#N/A,#N/A,FALSE,"TMCOMP96";#N/A,#N/A,FALSE,"MAT96";#N/A,#N/A,FALSE,"FANDA96";#N/A,#N/A,FALSE,"INTRAN96";#N/A,#N/A,FALSE,"NAA9697";#N/A,#N/A,FALSE,"ECWEBB";#N/A,#N/A,FALSE,"MFT96";#N/A,#N/A,FALSE,"CTrecon"}</definedName>
    <definedName name="asdas_1_4_3_3" hidden="1">{#N/A,#N/A,FALSE,"TMCOMP96";#N/A,#N/A,FALSE,"MAT96";#N/A,#N/A,FALSE,"FANDA96";#N/A,#N/A,FALSE,"INTRAN96";#N/A,#N/A,FALSE,"NAA9697";#N/A,#N/A,FALSE,"ECWEBB";#N/A,#N/A,FALSE,"MFT96";#N/A,#N/A,FALSE,"CTrecon"}</definedName>
    <definedName name="asdas_1_4_3_4" hidden="1">{#N/A,#N/A,FALSE,"TMCOMP96";#N/A,#N/A,FALSE,"MAT96";#N/A,#N/A,FALSE,"FANDA96";#N/A,#N/A,FALSE,"INTRAN96";#N/A,#N/A,FALSE,"NAA9697";#N/A,#N/A,FALSE,"ECWEBB";#N/A,#N/A,FALSE,"MFT96";#N/A,#N/A,FALSE,"CTrecon"}</definedName>
    <definedName name="asdas_1_4_3_5" hidden="1">{#N/A,#N/A,FALSE,"TMCOMP96";#N/A,#N/A,FALSE,"MAT96";#N/A,#N/A,FALSE,"FANDA96";#N/A,#N/A,FALSE,"INTRAN96";#N/A,#N/A,FALSE,"NAA9697";#N/A,#N/A,FALSE,"ECWEBB";#N/A,#N/A,FALSE,"MFT96";#N/A,#N/A,FALSE,"CTrecon"}</definedName>
    <definedName name="asdas_1_4_4" hidden="1">{#N/A,#N/A,FALSE,"TMCOMP96";#N/A,#N/A,FALSE,"MAT96";#N/A,#N/A,FALSE,"FANDA96";#N/A,#N/A,FALSE,"INTRAN96";#N/A,#N/A,FALSE,"NAA9697";#N/A,#N/A,FALSE,"ECWEBB";#N/A,#N/A,FALSE,"MFT96";#N/A,#N/A,FALSE,"CTrecon"}</definedName>
    <definedName name="asdas_1_4_4_1" hidden="1">{#N/A,#N/A,FALSE,"TMCOMP96";#N/A,#N/A,FALSE,"MAT96";#N/A,#N/A,FALSE,"FANDA96";#N/A,#N/A,FALSE,"INTRAN96";#N/A,#N/A,FALSE,"NAA9697";#N/A,#N/A,FALSE,"ECWEBB";#N/A,#N/A,FALSE,"MFT96";#N/A,#N/A,FALSE,"CTrecon"}</definedName>
    <definedName name="asdas_1_4_4_2" hidden="1">{#N/A,#N/A,FALSE,"TMCOMP96";#N/A,#N/A,FALSE,"MAT96";#N/A,#N/A,FALSE,"FANDA96";#N/A,#N/A,FALSE,"INTRAN96";#N/A,#N/A,FALSE,"NAA9697";#N/A,#N/A,FALSE,"ECWEBB";#N/A,#N/A,FALSE,"MFT96";#N/A,#N/A,FALSE,"CTrecon"}</definedName>
    <definedName name="asdas_1_4_4_3" hidden="1">{#N/A,#N/A,FALSE,"TMCOMP96";#N/A,#N/A,FALSE,"MAT96";#N/A,#N/A,FALSE,"FANDA96";#N/A,#N/A,FALSE,"INTRAN96";#N/A,#N/A,FALSE,"NAA9697";#N/A,#N/A,FALSE,"ECWEBB";#N/A,#N/A,FALSE,"MFT96";#N/A,#N/A,FALSE,"CTrecon"}</definedName>
    <definedName name="asdas_1_4_4_4" hidden="1">{#N/A,#N/A,FALSE,"TMCOMP96";#N/A,#N/A,FALSE,"MAT96";#N/A,#N/A,FALSE,"FANDA96";#N/A,#N/A,FALSE,"INTRAN96";#N/A,#N/A,FALSE,"NAA9697";#N/A,#N/A,FALSE,"ECWEBB";#N/A,#N/A,FALSE,"MFT96";#N/A,#N/A,FALSE,"CTrecon"}</definedName>
    <definedName name="asdas_1_4_4_5" hidden="1">{#N/A,#N/A,FALSE,"TMCOMP96";#N/A,#N/A,FALSE,"MAT96";#N/A,#N/A,FALSE,"FANDA96";#N/A,#N/A,FALSE,"INTRAN96";#N/A,#N/A,FALSE,"NAA9697";#N/A,#N/A,FALSE,"ECWEBB";#N/A,#N/A,FALSE,"MFT96";#N/A,#N/A,FALSE,"CTrecon"}</definedName>
    <definedName name="asdas_1_4_5" hidden="1">{#N/A,#N/A,FALSE,"TMCOMP96";#N/A,#N/A,FALSE,"MAT96";#N/A,#N/A,FALSE,"FANDA96";#N/A,#N/A,FALSE,"INTRAN96";#N/A,#N/A,FALSE,"NAA9697";#N/A,#N/A,FALSE,"ECWEBB";#N/A,#N/A,FALSE,"MFT96";#N/A,#N/A,FALSE,"CTrecon"}</definedName>
    <definedName name="asdas_1_4_5_1" hidden="1">{#N/A,#N/A,FALSE,"TMCOMP96";#N/A,#N/A,FALSE,"MAT96";#N/A,#N/A,FALSE,"FANDA96";#N/A,#N/A,FALSE,"INTRAN96";#N/A,#N/A,FALSE,"NAA9697";#N/A,#N/A,FALSE,"ECWEBB";#N/A,#N/A,FALSE,"MFT96";#N/A,#N/A,FALSE,"CTrecon"}</definedName>
    <definedName name="asdas_1_4_5_2" hidden="1">{#N/A,#N/A,FALSE,"TMCOMP96";#N/A,#N/A,FALSE,"MAT96";#N/A,#N/A,FALSE,"FANDA96";#N/A,#N/A,FALSE,"INTRAN96";#N/A,#N/A,FALSE,"NAA9697";#N/A,#N/A,FALSE,"ECWEBB";#N/A,#N/A,FALSE,"MFT96";#N/A,#N/A,FALSE,"CTrecon"}</definedName>
    <definedName name="asdas_1_4_5_3" hidden="1">{#N/A,#N/A,FALSE,"TMCOMP96";#N/A,#N/A,FALSE,"MAT96";#N/A,#N/A,FALSE,"FANDA96";#N/A,#N/A,FALSE,"INTRAN96";#N/A,#N/A,FALSE,"NAA9697";#N/A,#N/A,FALSE,"ECWEBB";#N/A,#N/A,FALSE,"MFT96";#N/A,#N/A,FALSE,"CTrecon"}</definedName>
    <definedName name="asdas_1_4_5_4" hidden="1">{#N/A,#N/A,FALSE,"TMCOMP96";#N/A,#N/A,FALSE,"MAT96";#N/A,#N/A,FALSE,"FANDA96";#N/A,#N/A,FALSE,"INTRAN96";#N/A,#N/A,FALSE,"NAA9697";#N/A,#N/A,FALSE,"ECWEBB";#N/A,#N/A,FALSE,"MFT96";#N/A,#N/A,FALSE,"CTrecon"}</definedName>
    <definedName name="asdas_1_4_5_5" hidden="1">{#N/A,#N/A,FALSE,"TMCOMP96";#N/A,#N/A,FALSE,"MAT96";#N/A,#N/A,FALSE,"FANDA96";#N/A,#N/A,FALSE,"INTRAN96";#N/A,#N/A,FALSE,"NAA9697";#N/A,#N/A,FALSE,"ECWEBB";#N/A,#N/A,FALSE,"MFT96";#N/A,#N/A,FALSE,"CTrecon"}</definedName>
    <definedName name="asdas_1_5" hidden="1">{#N/A,#N/A,FALSE,"TMCOMP96";#N/A,#N/A,FALSE,"MAT96";#N/A,#N/A,FALSE,"FANDA96";#N/A,#N/A,FALSE,"INTRAN96";#N/A,#N/A,FALSE,"NAA9697";#N/A,#N/A,FALSE,"ECWEBB";#N/A,#N/A,FALSE,"MFT96";#N/A,#N/A,FALSE,"CTrecon"}</definedName>
    <definedName name="asdas_1_5_1" hidden="1">{#N/A,#N/A,FALSE,"TMCOMP96";#N/A,#N/A,FALSE,"MAT96";#N/A,#N/A,FALSE,"FANDA96";#N/A,#N/A,FALSE,"INTRAN96";#N/A,#N/A,FALSE,"NAA9697";#N/A,#N/A,FALSE,"ECWEBB";#N/A,#N/A,FALSE,"MFT96";#N/A,#N/A,FALSE,"CTrecon"}</definedName>
    <definedName name="asdas_1_5_1_1" hidden="1">{#N/A,#N/A,FALSE,"TMCOMP96";#N/A,#N/A,FALSE,"MAT96";#N/A,#N/A,FALSE,"FANDA96";#N/A,#N/A,FALSE,"INTRAN96";#N/A,#N/A,FALSE,"NAA9697";#N/A,#N/A,FALSE,"ECWEBB";#N/A,#N/A,FALSE,"MFT96";#N/A,#N/A,FALSE,"CTrecon"}</definedName>
    <definedName name="asdas_1_5_1_2" hidden="1">{#N/A,#N/A,FALSE,"TMCOMP96";#N/A,#N/A,FALSE,"MAT96";#N/A,#N/A,FALSE,"FANDA96";#N/A,#N/A,FALSE,"INTRAN96";#N/A,#N/A,FALSE,"NAA9697";#N/A,#N/A,FALSE,"ECWEBB";#N/A,#N/A,FALSE,"MFT96";#N/A,#N/A,FALSE,"CTrecon"}</definedName>
    <definedName name="asdas_1_5_1_3" hidden="1">{#N/A,#N/A,FALSE,"TMCOMP96";#N/A,#N/A,FALSE,"MAT96";#N/A,#N/A,FALSE,"FANDA96";#N/A,#N/A,FALSE,"INTRAN96";#N/A,#N/A,FALSE,"NAA9697";#N/A,#N/A,FALSE,"ECWEBB";#N/A,#N/A,FALSE,"MFT96";#N/A,#N/A,FALSE,"CTrecon"}</definedName>
    <definedName name="asdas_1_5_1_4" hidden="1">{#N/A,#N/A,FALSE,"TMCOMP96";#N/A,#N/A,FALSE,"MAT96";#N/A,#N/A,FALSE,"FANDA96";#N/A,#N/A,FALSE,"INTRAN96";#N/A,#N/A,FALSE,"NAA9697";#N/A,#N/A,FALSE,"ECWEBB";#N/A,#N/A,FALSE,"MFT96";#N/A,#N/A,FALSE,"CTrecon"}</definedName>
    <definedName name="asdas_1_5_1_5" hidden="1">{#N/A,#N/A,FALSE,"TMCOMP96";#N/A,#N/A,FALSE,"MAT96";#N/A,#N/A,FALSE,"FANDA96";#N/A,#N/A,FALSE,"INTRAN96";#N/A,#N/A,FALSE,"NAA9697";#N/A,#N/A,FALSE,"ECWEBB";#N/A,#N/A,FALSE,"MFT96";#N/A,#N/A,FALSE,"CTrecon"}</definedName>
    <definedName name="asdas_1_5_2" hidden="1">{#N/A,#N/A,FALSE,"TMCOMP96";#N/A,#N/A,FALSE,"MAT96";#N/A,#N/A,FALSE,"FANDA96";#N/A,#N/A,FALSE,"INTRAN96";#N/A,#N/A,FALSE,"NAA9697";#N/A,#N/A,FALSE,"ECWEBB";#N/A,#N/A,FALSE,"MFT96";#N/A,#N/A,FALSE,"CTrecon"}</definedName>
    <definedName name="asdas_1_5_2_1" hidden="1">{#N/A,#N/A,FALSE,"TMCOMP96";#N/A,#N/A,FALSE,"MAT96";#N/A,#N/A,FALSE,"FANDA96";#N/A,#N/A,FALSE,"INTRAN96";#N/A,#N/A,FALSE,"NAA9697";#N/A,#N/A,FALSE,"ECWEBB";#N/A,#N/A,FALSE,"MFT96";#N/A,#N/A,FALSE,"CTrecon"}</definedName>
    <definedName name="asdas_1_5_2_2" hidden="1">{#N/A,#N/A,FALSE,"TMCOMP96";#N/A,#N/A,FALSE,"MAT96";#N/A,#N/A,FALSE,"FANDA96";#N/A,#N/A,FALSE,"INTRAN96";#N/A,#N/A,FALSE,"NAA9697";#N/A,#N/A,FALSE,"ECWEBB";#N/A,#N/A,FALSE,"MFT96";#N/A,#N/A,FALSE,"CTrecon"}</definedName>
    <definedName name="asdas_1_5_2_3" hidden="1">{#N/A,#N/A,FALSE,"TMCOMP96";#N/A,#N/A,FALSE,"MAT96";#N/A,#N/A,FALSE,"FANDA96";#N/A,#N/A,FALSE,"INTRAN96";#N/A,#N/A,FALSE,"NAA9697";#N/A,#N/A,FALSE,"ECWEBB";#N/A,#N/A,FALSE,"MFT96";#N/A,#N/A,FALSE,"CTrecon"}</definedName>
    <definedName name="asdas_1_5_2_4" hidden="1">{#N/A,#N/A,FALSE,"TMCOMP96";#N/A,#N/A,FALSE,"MAT96";#N/A,#N/A,FALSE,"FANDA96";#N/A,#N/A,FALSE,"INTRAN96";#N/A,#N/A,FALSE,"NAA9697";#N/A,#N/A,FALSE,"ECWEBB";#N/A,#N/A,FALSE,"MFT96";#N/A,#N/A,FALSE,"CTrecon"}</definedName>
    <definedName name="asdas_1_5_2_5" hidden="1">{#N/A,#N/A,FALSE,"TMCOMP96";#N/A,#N/A,FALSE,"MAT96";#N/A,#N/A,FALSE,"FANDA96";#N/A,#N/A,FALSE,"INTRAN96";#N/A,#N/A,FALSE,"NAA9697";#N/A,#N/A,FALSE,"ECWEBB";#N/A,#N/A,FALSE,"MFT96";#N/A,#N/A,FALSE,"CTrecon"}</definedName>
    <definedName name="asdas_1_5_3" hidden="1">{#N/A,#N/A,FALSE,"TMCOMP96";#N/A,#N/A,FALSE,"MAT96";#N/A,#N/A,FALSE,"FANDA96";#N/A,#N/A,FALSE,"INTRAN96";#N/A,#N/A,FALSE,"NAA9697";#N/A,#N/A,FALSE,"ECWEBB";#N/A,#N/A,FALSE,"MFT96";#N/A,#N/A,FALSE,"CTrecon"}</definedName>
    <definedName name="asdas_1_5_3_1" hidden="1">{#N/A,#N/A,FALSE,"TMCOMP96";#N/A,#N/A,FALSE,"MAT96";#N/A,#N/A,FALSE,"FANDA96";#N/A,#N/A,FALSE,"INTRAN96";#N/A,#N/A,FALSE,"NAA9697";#N/A,#N/A,FALSE,"ECWEBB";#N/A,#N/A,FALSE,"MFT96";#N/A,#N/A,FALSE,"CTrecon"}</definedName>
    <definedName name="asdas_1_5_3_2" hidden="1">{#N/A,#N/A,FALSE,"TMCOMP96";#N/A,#N/A,FALSE,"MAT96";#N/A,#N/A,FALSE,"FANDA96";#N/A,#N/A,FALSE,"INTRAN96";#N/A,#N/A,FALSE,"NAA9697";#N/A,#N/A,FALSE,"ECWEBB";#N/A,#N/A,FALSE,"MFT96";#N/A,#N/A,FALSE,"CTrecon"}</definedName>
    <definedName name="asdas_1_5_3_3" hidden="1">{#N/A,#N/A,FALSE,"TMCOMP96";#N/A,#N/A,FALSE,"MAT96";#N/A,#N/A,FALSE,"FANDA96";#N/A,#N/A,FALSE,"INTRAN96";#N/A,#N/A,FALSE,"NAA9697";#N/A,#N/A,FALSE,"ECWEBB";#N/A,#N/A,FALSE,"MFT96";#N/A,#N/A,FALSE,"CTrecon"}</definedName>
    <definedName name="asdas_1_5_3_4" hidden="1">{#N/A,#N/A,FALSE,"TMCOMP96";#N/A,#N/A,FALSE,"MAT96";#N/A,#N/A,FALSE,"FANDA96";#N/A,#N/A,FALSE,"INTRAN96";#N/A,#N/A,FALSE,"NAA9697";#N/A,#N/A,FALSE,"ECWEBB";#N/A,#N/A,FALSE,"MFT96";#N/A,#N/A,FALSE,"CTrecon"}</definedName>
    <definedName name="asdas_1_5_3_5" hidden="1">{#N/A,#N/A,FALSE,"TMCOMP96";#N/A,#N/A,FALSE,"MAT96";#N/A,#N/A,FALSE,"FANDA96";#N/A,#N/A,FALSE,"INTRAN96";#N/A,#N/A,FALSE,"NAA9697";#N/A,#N/A,FALSE,"ECWEBB";#N/A,#N/A,FALSE,"MFT96";#N/A,#N/A,FALSE,"CTrecon"}</definedName>
    <definedName name="asdas_1_5_4" hidden="1">{#N/A,#N/A,FALSE,"TMCOMP96";#N/A,#N/A,FALSE,"MAT96";#N/A,#N/A,FALSE,"FANDA96";#N/A,#N/A,FALSE,"INTRAN96";#N/A,#N/A,FALSE,"NAA9697";#N/A,#N/A,FALSE,"ECWEBB";#N/A,#N/A,FALSE,"MFT96";#N/A,#N/A,FALSE,"CTrecon"}</definedName>
    <definedName name="asdas_1_5_4_1" hidden="1">{#N/A,#N/A,FALSE,"TMCOMP96";#N/A,#N/A,FALSE,"MAT96";#N/A,#N/A,FALSE,"FANDA96";#N/A,#N/A,FALSE,"INTRAN96";#N/A,#N/A,FALSE,"NAA9697";#N/A,#N/A,FALSE,"ECWEBB";#N/A,#N/A,FALSE,"MFT96";#N/A,#N/A,FALSE,"CTrecon"}</definedName>
    <definedName name="asdas_1_5_4_2" hidden="1">{#N/A,#N/A,FALSE,"TMCOMP96";#N/A,#N/A,FALSE,"MAT96";#N/A,#N/A,FALSE,"FANDA96";#N/A,#N/A,FALSE,"INTRAN96";#N/A,#N/A,FALSE,"NAA9697";#N/A,#N/A,FALSE,"ECWEBB";#N/A,#N/A,FALSE,"MFT96";#N/A,#N/A,FALSE,"CTrecon"}</definedName>
    <definedName name="asdas_1_5_4_3" hidden="1">{#N/A,#N/A,FALSE,"TMCOMP96";#N/A,#N/A,FALSE,"MAT96";#N/A,#N/A,FALSE,"FANDA96";#N/A,#N/A,FALSE,"INTRAN96";#N/A,#N/A,FALSE,"NAA9697";#N/A,#N/A,FALSE,"ECWEBB";#N/A,#N/A,FALSE,"MFT96";#N/A,#N/A,FALSE,"CTrecon"}</definedName>
    <definedName name="asdas_1_5_4_4" hidden="1">{#N/A,#N/A,FALSE,"TMCOMP96";#N/A,#N/A,FALSE,"MAT96";#N/A,#N/A,FALSE,"FANDA96";#N/A,#N/A,FALSE,"INTRAN96";#N/A,#N/A,FALSE,"NAA9697";#N/A,#N/A,FALSE,"ECWEBB";#N/A,#N/A,FALSE,"MFT96";#N/A,#N/A,FALSE,"CTrecon"}</definedName>
    <definedName name="asdas_1_5_4_5" hidden="1">{#N/A,#N/A,FALSE,"TMCOMP96";#N/A,#N/A,FALSE,"MAT96";#N/A,#N/A,FALSE,"FANDA96";#N/A,#N/A,FALSE,"INTRAN96";#N/A,#N/A,FALSE,"NAA9697";#N/A,#N/A,FALSE,"ECWEBB";#N/A,#N/A,FALSE,"MFT96";#N/A,#N/A,FALSE,"CTrecon"}</definedName>
    <definedName name="asdas_1_5_5" hidden="1">{#N/A,#N/A,FALSE,"TMCOMP96";#N/A,#N/A,FALSE,"MAT96";#N/A,#N/A,FALSE,"FANDA96";#N/A,#N/A,FALSE,"INTRAN96";#N/A,#N/A,FALSE,"NAA9697";#N/A,#N/A,FALSE,"ECWEBB";#N/A,#N/A,FALSE,"MFT96";#N/A,#N/A,FALSE,"CTrecon"}</definedName>
    <definedName name="asdas_1_5_5_1" hidden="1">{#N/A,#N/A,FALSE,"TMCOMP96";#N/A,#N/A,FALSE,"MAT96";#N/A,#N/A,FALSE,"FANDA96";#N/A,#N/A,FALSE,"INTRAN96";#N/A,#N/A,FALSE,"NAA9697";#N/A,#N/A,FALSE,"ECWEBB";#N/A,#N/A,FALSE,"MFT96";#N/A,#N/A,FALSE,"CTrecon"}</definedName>
    <definedName name="asdas_1_5_5_2" hidden="1">{#N/A,#N/A,FALSE,"TMCOMP96";#N/A,#N/A,FALSE,"MAT96";#N/A,#N/A,FALSE,"FANDA96";#N/A,#N/A,FALSE,"INTRAN96";#N/A,#N/A,FALSE,"NAA9697";#N/A,#N/A,FALSE,"ECWEBB";#N/A,#N/A,FALSE,"MFT96";#N/A,#N/A,FALSE,"CTrecon"}</definedName>
    <definedName name="asdas_1_5_5_3" hidden="1">{#N/A,#N/A,FALSE,"TMCOMP96";#N/A,#N/A,FALSE,"MAT96";#N/A,#N/A,FALSE,"FANDA96";#N/A,#N/A,FALSE,"INTRAN96";#N/A,#N/A,FALSE,"NAA9697";#N/A,#N/A,FALSE,"ECWEBB";#N/A,#N/A,FALSE,"MFT96";#N/A,#N/A,FALSE,"CTrecon"}</definedName>
    <definedName name="asdas_1_5_5_4" hidden="1">{#N/A,#N/A,FALSE,"TMCOMP96";#N/A,#N/A,FALSE,"MAT96";#N/A,#N/A,FALSE,"FANDA96";#N/A,#N/A,FALSE,"INTRAN96";#N/A,#N/A,FALSE,"NAA9697";#N/A,#N/A,FALSE,"ECWEBB";#N/A,#N/A,FALSE,"MFT96";#N/A,#N/A,FALSE,"CTrecon"}</definedName>
    <definedName name="asdas_1_5_5_5" hidden="1">{#N/A,#N/A,FALSE,"TMCOMP96";#N/A,#N/A,FALSE,"MAT96";#N/A,#N/A,FALSE,"FANDA96";#N/A,#N/A,FALSE,"INTRAN96";#N/A,#N/A,FALSE,"NAA9697";#N/A,#N/A,FALSE,"ECWEBB";#N/A,#N/A,FALSE,"MFT96";#N/A,#N/A,FALSE,"CTrecon"}</definedName>
    <definedName name="asdas_2" hidden="1">{#N/A,#N/A,FALSE,"TMCOMP96";#N/A,#N/A,FALSE,"MAT96";#N/A,#N/A,FALSE,"FANDA96";#N/A,#N/A,FALSE,"INTRAN96";#N/A,#N/A,FALSE,"NAA9697";#N/A,#N/A,FALSE,"ECWEBB";#N/A,#N/A,FALSE,"MFT96";#N/A,#N/A,FALSE,"CTrecon"}</definedName>
    <definedName name="asdas_2_1" hidden="1">{#N/A,#N/A,FALSE,"TMCOMP96";#N/A,#N/A,FALSE,"MAT96";#N/A,#N/A,FALSE,"FANDA96";#N/A,#N/A,FALSE,"INTRAN96";#N/A,#N/A,FALSE,"NAA9697";#N/A,#N/A,FALSE,"ECWEBB";#N/A,#N/A,FALSE,"MFT96";#N/A,#N/A,FALSE,"CTrecon"}</definedName>
    <definedName name="asdas_2_1_1" hidden="1">{#N/A,#N/A,FALSE,"TMCOMP96";#N/A,#N/A,FALSE,"MAT96";#N/A,#N/A,FALSE,"FANDA96";#N/A,#N/A,FALSE,"INTRAN96";#N/A,#N/A,FALSE,"NAA9697";#N/A,#N/A,FALSE,"ECWEBB";#N/A,#N/A,FALSE,"MFT96";#N/A,#N/A,FALSE,"CTrecon"}</definedName>
    <definedName name="asdas_2_1_1_1" hidden="1">{#N/A,#N/A,FALSE,"TMCOMP96";#N/A,#N/A,FALSE,"MAT96";#N/A,#N/A,FALSE,"FANDA96";#N/A,#N/A,FALSE,"INTRAN96";#N/A,#N/A,FALSE,"NAA9697";#N/A,#N/A,FALSE,"ECWEBB";#N/A,#N/A,FALSE,"MFT96";#N/A,#N/A,FALSE,"CTrecon"}</definedName>
    <definedName name="asdas_2_1_1_1_1" hidden="1">{#N/A,#N/A,FALSE,"TMCOMP96";#N/A,#N/A,FALSE,"MAT96";#N/A,#N/A,FALSE,"FANDA96";#N/A,#N/A,FALSE,"INTRAN96";#N/A,#N/A,FALSE,"NAA9697";#N/A,#N/A,FALSE,"ECWEBB";#N/A,#N/A,FALSE,"MFT96";#N/A,#N/A,FALSE,"CTrecon"}</definedName>
    <definedName name="asdas_2_1_1_1_2" hidden="1">{#N/A,#N/A,FALSE,"TMCOMP96";#N/A,#N/A,FALSE,"MAT96";#N/A,#N/A,FALSE,"FANDA96";#N/A,#N/A,FALSE,"INTRAN96";#N/A,#N/A,FALSE,"NAA9697";#N/A,#N/A,FALSE,"ECWEBB";#N/A,#N/A,FALSE,"MFT96";#N/A,#N/A,FALSE,"CTrecon"}</definedName>
    <definedName name="asdas_2_1_1_1_3" hidden="1">{#N/A,#N/A,FALSE,"TMCOMP96";#N/A,#N/A,FALSE,"MAT96";#N/A,#N/A,FALSE,"FANDA96";#N/A,#N/A,FALSE,"INTRAN96";#N/A,#N/A,FALSE,"NAA9697";#N/A,#N/A,FALSE,"ECWEBB";#N/A,#N/A,FALSE,"MFT96";#N/A,#N/A,FALSE,"CTrecon"}</definedName>
    <definedName name="asdas_2_1_1_1_4" hidden="1">{#N/A,#N/A,FALSE,"TMCOMP96";#N/A,#N/A,FALSE,"MAT96";#N/A,#N/A,FALSE,"FANDA96";#N/A,#N/A,FALSE,"INTRAN96";#N/A,#N/A,FALSE,"NAA9697";#N/A,#N/A,FALSE,"ECWEBB";#N/A,#N/A,FALSE,"MFT96";#N/A,#N/A,FALSE,"CTrecon"}</definedName>
    <definedName name="asdas_2_1_1_1_5" hidden="1">{#N/A,#N/A,FALSE,"TMCOMP96";#N/A,#N/A,FALSE,"MAT96";#N/A,#N/A,FALSE,"FANDA96";#N/A,#N/A,FALSE,"INTRAN96";#N/A,#N/A,FALSE,"NAA9697";#N/A,#N/A,FALSE,"ECWEBB";#N/A,#N/A,FALSE,"MFT96";#N/A,#N/A,FALSE,"CTrecon"}</definedName>
    <definedName name="asdas_2_1_1_2" hidden="1">{#N/A,#N/A,FALSE,"TMCOMP96";#N/A,#N/A,FALSE,"MAT96";#N/A,#N/A,FALSE,"FANDA96";#N/A,#N/A,FALSE,"INTRAN96";#N/A,#N/A,FALSE,"NAA9697";#N/A,#N/A,FALSE,"ECWEBB";#N/A,#N/A,FALSE,"MFT96";#N/A,#N/A,FALSE,"CTrecon"}</definedName>
    <definedName name="asdas_2_1_1_2_1" hidden="1">{#N/A,#N/A,FALSE,"TMCOMP96";#N/A,#N/A,FALSE,"MAT96";#N/A,#N/A,FALSE,"FANDA96";#N/A,#N/A,FALSE,"INTRAN96";#N/A,#N/A,FALSE,"NAA9697";#N/A,#N/A,FALSE,"ECWEBB";#N/A,#N/A,FALSE,"MFT96";#N/A,#N/A,FALSE,"CTrecon"}</definedName>
    <definedName name="asdas_2_1_1_2_2" hidden="1">{#N/A,#N/A,FALSE,"TMCOMP96";#N/A,#N/A,FALSE,"MAT96";#N/A,#N/A,FALSE,"FANDA96";#N/A,#N/A,FALSE,"INTRAN96";#N/A,#N/A,FALSE,"NAA9697";#N/A,#N/A,FALSE,"ECWEBB";#N/A,#N/A,FALSE,"MFT96";#N/A,#N/A,FALSE,"CTrecon"}</definedName>
    <definedName name="asdas_2_1_1_2_3" hidden="1">{#N/A,#N/A,FALSE,"TMCOMP96";#N/A,#N/A,FALSE,"MAT96";#N/A,#N/A,FALSE,"FANDA96";#N/A,#N/A,FALSE,"INTRAN96";#N/A,#N/A,FALSE,"NAA9697";#N/A,#N/A,FALSE,"ECWEBB";#N/A,#N/A,FALSE,"MFT96";#N/A,#N/A,FALSE,"CTrecon"}</definedName>
    <definedName name="asdas_2_1_1_2_4" hidden="1">{#N/A,#N/A,FALSE,"TMCOMP96";#N/A,#N/A,FALSE,"MAT96";#N/A,#N/A,FALSE,"FANDA96";#N/A,#N/A,FALSE,"INTRAN96";#N/A,#N/A,FALSE,"NAA9697";#N/A,#N/A,FALSE,"ECWEBB";#N/A,#N/A,FALSE,"MFT96";#N/A,#N/A,FALSE,"CTrecon"}</definedName>
    <definedName name="asdas_2_1_1_2_5" hidden="1">{#N/A,#N/A,FALSE,"TMCOMP96";#N/A,#N/A,FALSE,"MAT96";#N/A,#N/A,FALSE,"FANDA96";#N/A,#N/A,FALSE,"INTRAN96";#N/A,#N/A,FALSE,"NAA9697";#N/A,#N/A,FALSE,"ECWEBB";#N/A,#N/A,FALSE,"MFT96";#N/A,#N/A,FALSE,"CTrecon"}</definedName>
    <definedName name="asdas_2_1_1_3" hidden="1">{#N/A,#N/A,FALSE,"TMCOMP96";#N/A,#N/A,FALSE,"MAT96";#N/A,#N/A,FALSE,"FANDA96";#N/A,#N/A,FALSE,"INTRAN96";#N/A,#N/A,FALSE,"NAA9697";#N/A,#N/A,FALSE,"ECWEBB";#N/A,#N/A,FALSE,"MFT96";#N/A,#N/A,FALSE,"CTrecon"}</definedName>
    <definedName name="asdas_2_1_1_4" hidden="1">{#N/A,#N/A,FALSE,"TMCOMP96";#N/A,#N/A,FALSE,"MAT96";#N/A,#N/A,FALSE,"FANDA96";#N/A,#N/A,FALSE,"INTRAN96";#N/A,#N/A,FALSE,"NAA9697";#N/A,#N/A,FALSE,"ECWEBB";#N/A,#N/A,FALSE,"MFT96";#N/A,#N/A,FALSE,"CTrecon"}</definedName>
    <definedName name="asdas_2_1_1_5" hidden="1">{#N/A,#N/A,FALSE,"TMCOMP96";#N/A,#N/A,FALSE,"MAT96";#N/A,#N/A,FALSE,"FANDA96";#N/A,#N/A,FALSE,"INTRAN96";#N/A,#N/A,FALSE,"NAA9697";#N/A,#N/A,FALSE,"ECWEBB";#N/A,#N/A,FALSE,"MFT96";#N/A,#N/A,FALSE,"CTrecon"}</definedName>
    <definedName name="asdas_2_1_2" hidden="1">{#N/A,#N/A,FALSE,"TMCOMP96";#N/A,#N/A,FALSE,"MAT96";#N/A,#N/A,FALSE,"FANDA96";#N/A,#N/A,FALSE,"INTRAN96";#N/A,#N/A,FALSE,"NAA9697";#N/A,#N/A,FALSE,"ECWEBB";#N/A,#N/A,FALSE,"MFT96";#N/A,#N/A,FALSE,"CTrecon"}</definedName>
    <definedName name="asdas_2_1_2_1" hidden="1">{#N/A,#N/A,FALSE,"TMCOMP96";#N/A,#N/A,FALSE,"MAT96";#N/A,#N/A,FALSE,"FANDA96";#N/A,#N/A,FALSE,"INTRAN96";#N/A,#N/A,FALSE,"NAA9697";#N/A,#N/A,FALSE,"ECWEBB";#N/A,#N/A,FALSE,"MFT96";#N/A,#N/A,FALSE,"CTrecon"}</definedName>
    <definedName name="asdas_2_1_2_2" hidden="1">{#N/A,#N/A,FALSE,"TMCOMP96";#N/A,#N/A,FALSE,"MAT96";#N/A,#N/A,FALSE,"FANDA96";#N/A,#N/A,FALSE,"INTRAN96";#N/A,#N/A,FALSE,"NAA9697";#N/A,#N/A,FALSE,"ECWEBB";#N/A,#N/A,FALSE,"MFT96";#N/A,#N/A,FALSE,"CTrecon"}</definedName>
    <definedName name="asdas_2_1_2_3" hidden="1">{#N/A,#N/A,FALSE,"TMCOMP96";#N/A,#N/A,FALSE,"MAT96";#N/A,#N/A,FALSE,"FANDA96";#N/A,#N/A,FALSE,"INTRAN96";#N/A,#N/A,FALSE,"NAA9697";#N/A,#N/A,FALSE,"ECWEBB";#N/A,#N/A,FALSE,"MFT96";#N/A,#N/A,FALSE,"CTrecon"}</definedName>
    <definedName name="asdas_2_1_2_4" hidden="1">{#N/A,#N/A,FALSE,"TMCOMP96";#N/A,#N/A,FALSE,"MAT96";#N/A,#N/A,FALSE,"FANDA96";#N/A,#N/A,FALSE,"INTRAN96";#N/A,#N/A,FALSE,"NAA9697";#N/A,#N/A,FALSE,"ECWEBB";#N/A,#N/A,FALSE,"MFT96";#N/A,#N/A,FALSE,"CTrecon"}</definedName>
    <definedName name="asdas_2_1_2_5" hidden="1">{#N/A,#N/A,FALSE,"TMCOMP96";#N/A,#N/A,FALSE,"MAT96";#N/A,#N/A,FALSE,"FANDA96";#N/A,#N/A,FALSE,"INTRAN96";#N/A,#N/A,FALSE,"NAA9697";#N/A,#N/A,FALSE,"ECWEBB";#N/A,#N/A,FALSE,"MFT96";#N/A,#N/A,FALSE,"CTrecon"}</definedName>
    <definedName name="asdas_2_1_3" hidden="1">{#N/A,#N/A,FALSE,"TMCOMP96";#N/A,#N/A,FALSE,"MAT96";#N/A,#N/A,FALSE,"FANDA96";#N/A,#N/A,FALSE,"INTRAN96";#N/A,#N/A,FALSE,"NAA9697";#N/A,#N/A,FALSE,"ECWEBB";#N/A,#N/A,FALSE,"MFT96";#N/A,#N/A,FALSE,"CTrecon"}</definedName>
    <definedName name="asdas_2_1_3_1" hidden="1">{#N/A,#N/A,FALSE,"TMCOMP96";#N/A,#N/A,FALSE,"MAT96";#N/A,#N/A,FALSE,"FANDA96";#N/A,#N/A,FALSE,"INTRAN96";#N/A,#N/A,FALSE,"NAA9697";#N/A,#N/A,FALSE,"ECWEBB";#N/A,#N/A,FALSE,"MFT96";#N/A,#N/A,FALSE,"CTrecon"}</definedName>
    <definedName name="asdas_2_1_3_2" hidden="1">{#N/A,#N/A,FALSE,"TMCOMP96";#N/A,#N/A,FALSE,"MAT96";#N/A,#N/A,FALSE,"FANDA96";#N/A,#N/A,FALSE,"INTRAN96";#N/A,#N/A,FALSE,"NAA9697";#N/A,#N/A,FALSE,"ECWEBB";#N/A,#N/A,FALSE,"MFT96";#N/A,#N/A,FALSE,"CTrecon"}</definedName>
    <definedName name="asdas_2_1_3_3" hidden="1">{#N/A,#N/A,FALSE,"TMCOMP96";#N/A,#N/A,FALSE,"MAT96";#N/A,#N/A,FALSE,"FANDA96";#N/A,#N/A,FALSE,"INTRAN96";#N/A,#N/A,FALSE,"NAA9697";#N/A,#N/A,FALSE,"ECWEBB";#N/A,#N/A,FALSE,"MFT96";#N/A,#N/A,FALSE,"CTrecon"}</definedName>
    <definedName name="asdas_2_1_3_4" hidden="1">{#N/A,#N/A,FALSE,"TMCOMP96";#N/A,#N/A,FALSE,"MAT96";#N/A,#N/A,FALSE,"FANDA96";#N/A,#N/A,FALSE,"INTRAN96";#N/A,#N/A,FALSE,"NAA9697";#N/A,#N/A,FALSE,"ECWEBB";#N/A,#N/A,FALSE,"MFT96";#N/A,#N/A,FALSE,"CTrecon"}</definedName>
    <definedName name="asdas_2_1_3_5" hidden="1">{#N/A,#N/A,FALSE,"TMCOMP96";#N/A,#N/A,FALSE,"MAT96";#N/A,#N/A,FALSE,"FANDA96";#N/A,#N/A,FALSE,"INTRAN96";#N/A,#N/A,FALSE,"NAA9697";#N/A,#N/A,FALSE,"ECWEBB";#N/A,#N/A,FALSE,"MFT96";#N/A,#N/A,FALSE,"CTrecon"}</definedName>
    <definedName name="asdas_2_1_4" hidden="1">{#N/A,#N/A,FALSE,"TMCOMP96";#N/A,#N/A,FALSE,"MAT96";#N/A,#N/A,FALSE,"FANDA96";#N/A,#N/A,FALSE,"INTRAN96";#N/A,#N/A,FALSE,"NAA9697";#N/A,#N/A,FALSE,"ECWEBB";#N/A,#N/A,FALSE,"MFT96";#N/A,#N/A,FALSE,"CTrecon"}</definedName>
    <definedName name="asdas_2_1_4_1" hidden="1">{#N/A,#N/A,FALSE,"TMCOMP96";#N/A,#N/A,FALSE,"MAT96";#N/A,#N/A,FALSE,"FANDA96";#N/A,#N/A,FALSE,"INTRAN96";#N/A,#N/A,FALSE,"NAA9697";#N/A,#N/A,FALSE,"ECWEBB";#N/A,#N/A,FALSE,"MFT96";#N/A,#N/A,FALSE,"CTrecon"}</definedName>
    <definedName name="asdas_2_1_4_2" hidden="1">{#N/A,#N/A,FALSE,"TMCOMP96";#N/A,#N/A,FALSE,"MAT96";#N/A,#N/A,FALSE,"FANDA96";#N/A,#N/A,FALSE,"INTRAN96";#N/A,#N/A,FALSE,"NAA9697";#N/A,#N/A,FALSE,"ECWEBB";#N/A,#N/A,FALSE,"MFT96";#N/A,#N/A,FALSE,"CTrecon"}</definedName>
    <definedName name="asdas_2_1_4_3" hidden="1">{#N/A,#N/A,FALSE,"TMCOMP96";#N/A,#N/A,FALSE,"MAT96";#N/A,#N/A,FALSE,"FANDA96";#N/A,#N/A,FALSE,"INTRAN96";#N/A,#N/A,FALSE,"NAA9697";#N/A,#N/A,FALSE,"ECWEBB";#N/A,#N/A,FALSE,"MFT96";#N/A,#N/A,FALSE,"CTrecon"}</definedName>
    <definedName name="asdas_2_1_4_4" hidden="1">{#N/A,#N/A,FALSE,"TMCOMP96";#N/A,#N/A,FALSE,"MAT96";#N/A,#N/A,FALSE,"FANDA96";#N/A,#N/A,FALSE,"INTRAN96";#N/A,#N/A,FALSE,"NAA9697";#N/A,#N/A,FALSE,"ECWEBB";#N/A,#N/A,FALSE,"MFT96";#N/A,#N/A,FALSE,"CTrecon"}</definedName>
    <definedName name="asdas_2_1_4_5" hidden="1">{#N/A,#N/A,FALSE,"TMCOMP96";#N/A,#N/A,FALSE,"MAT96";#N/A,#N/A,FALSE,"FANDA96";#N/A,#N/A,FALSE,"INTRAN96";#N/A,#N/A,FALSE,"NAA9697";#N/A,#N/A,FALSE,"ECWEBB";#N/A,#N/A,FALSE,"MFT96";#N/A,#N/A,FALSE,"CTrecon"}</definedName>
    <definedName name="asdas_2_1_5" hidden="1">{#N/A,#N/A,FALSE,"TMCOMP96";#N/A,#N/A,FALSE,"MAT96";#N/A,#N/A,FALSE,"FANDA96";#N/A,#N/A,FALSE,"INTRAN96";#N/A,#N/A,FALSE,"NAA9697";#N/A,#N/A,FALSE,"ECWEBB";#N/A,#N/A,FALSE,"MFT96";#N/A,#N/A,FALSE,"CTrecon"}</definedName>
    <definedName name="asdas_2_1_5_1" hidden="1">{#N/A,#N/A,FALSE,"TMCOMP96";#N/A,#N/A,FALSE,"MAT96";#N/A,#N/A,FALSE,"FANDA96";#N/A,#N/A,FALSE,"INTRAN96";#N/A,#N/A,FALSE,"NAA9697";#N/A,#N/A,FALSE,"ECWEBB";#N/A,#N/A,FALSE,"MFT96";#N/A,#N/A,FALSE,"CTrecon"}</definedName>
    <definedName name="asdas_2_1_5_2" hidden="1">{#N/A,#N/A,FALSE,"TMCOMP96";#N/A,#N/A,FALSE,"MAT96";#N/A,#N/A,FALSE,"FANDA96";#N/A,#N/A,FALSE,"INTRAN96";#N/A,#N/A,FALSE,"NAA9697";#N/A,#N/A,FALSE,"ECWEBB";#N/A,#N/A,FALSE,"MFT96";#N/A,#N/A,FALSE,"CTrecon"}</definedName>
    <definedName name="asdas_2_1_5_3" hidden="1">{#N/A,#N/A,FALSE,"TMCOMP96";#N/A,#N/A,FALSE,"MAT96";#N/A,#N/A,FALSE,"FANDA96";#N/A,#N/A,FALSE,"INTRAN96";#N/A,#N/A,FALSE,"NAA9697";#N/A,#N/A,FALSE,"ECWEBB";#N/A,#N/A,FALSE,"MFT96";#N/A,#N/A,FALSE,"CTrecon"}</definedName>
    <definedName name="asdas_2_1_5_4" hidden="1">{#N/A,#N/A,FALSE,"TMCOMP96";#N/A,#N/A,FALSE,"MAT96";#N/A,#N/A,FALSE,"FANDA96";#N/A,#N/A,FALSE,"INTRAN96";#N/A,#N/A,FALSE,"NAA9697";#N/A,#N/A,FALSE,"ECWEBB";#N/A,#N/A,FALSE,"MFT96";#N/A,#N/A,FALSE,"CTrecon"}</definedName>
    <definedName name="asdas_2_1_5_5" hidden="1">{#N/A,#N/A,FALSE,"TMCOMP96";#N/A,#N/A,FALSE,"MAT96";#N/A,#N/A,FALSE,"FANDA96";#N/A,#N/A,FALSE,"INTRAN96";#N/A,#N/A,FALSE,"NAA9697";#N/A,#N/A,FALSE,"ECWEBB";#N/A,#N/A,FALSE,"MFT96";#N/A,#N/A,FALSE,"CTrecon"}</definedName>
    <definedName name="asdas_2_2" hidden="1">{#N/A,#N/A,FALSE,"TMCOMP96";#N/A,#N/A,FALSE,"MAT96";#N/A,#N/A,FALSE,"FANDA96";#N/A,#N/A,FALSE,"INTRAN96";#N/A,#N/A,FALSE,"NAA9697";#N/A,#N/A,FALSE,"ECWEBB";#N/A,#N/A,FALSE,"MFT96";#N/A,#N/A,FALSE,"CTrecon"}</definedName>
    <definedName name="asdas_2_2_1" hidden="1">{#N/A,#N/A,FALSE,"TMCOMP96";#N/A,#N/A,FALSE,"MAT96";#N/A,#N/A,FALSE,"FANDA96";#N/A,#N/A,FALSE,"INTRAN96";#N/A,#N/A,FALSE,"NAA9697";#N/A,#N/A,FALSE,"ECWEBB";#N/A,#N/A,FALSE,"MFT96";#N/A,#N/A,FALSE,"CTrecon"}</definedName>
    <definedName name="asdas_2_2_2" hidden="1">{#N/A,#N/A,FALSE,"TMCOMP96";#N/A,#N/A,FALSE,"MAT96";#N/A,#N/A,FALSE,"FANDA96";#N/A,#N/A,FALSE,"INTRAN96";#N/A,#N/A,FALSE,"NAA9697";#N/A,#N/A,FALSE,"ECWEBB";#N/A,#N/A,FALSE,"MFT96";#N/A,#N/A,FALSE,"CTrecon"}</definedName>
    <definedName name="asdas_2_2_3" hidden="1">{#N/A,#N/A,FALSE,"TMCOMP96";#N/A,#N/A,FALSE,"MAT96";#N/A,#N/A,FALSE,"FANDA96";#N/A,#N/A,FALSE,"INTRAN96";#N/A,#N/A,FALSE,"NAA9697";#N/A,#N/A,FALSE,"ECWEBB";#N/A,#N/A,FALSE,"MFT96";#N/A,#N/A,FALSE,"CTrecon"}</definedName>
    <definedName name="asdas_2_2_4" hidden="1">{#N/A,#N/A,FALSE,"TMCOMP96";#N/A,#N/A,FALSE,"MAT96";#N/A,#N/A,FALSE,"FANDA96";#N/A,#N/A,FALSE,"INTRAN96";#N/A,#N/A,FALSE,"NAA9697";#N/A,#N/A,FALSE,"ECWEBB";#N/A,#N/A,FALSE,"MFT96";#N/A,#N/A,FALSE,"CTrecon"}</definedName>
    <definedName name="asdas_2_2_5" hidden="1">{#N/A,#N/A,FALSE,"TMCOMP96";#N/A,#N/A,FALSE,"MAT96";#N/A,#N/A,FALSE,"FANDA96";#N/A,#N/A,FALSE,"INTRAN96";#N/A,#N/A,FALSE,"NAA9697";#N/A,#N/A,FALSE,"ECWEBB";#N/A,#N/A,FALSE,"MFT96";#N/A,#N/A,FALSE,"CTrecon"}</definedName>
    <definedName name="asdas_2_3" hidden="1">{#N/A,#N/A,FALSE,"TMCOMP96";#N/A,#N/A,FALSE,"MAT96";#N/A,#N/A,FALSE,"FANDA96";#N/A,#N/A,FALSE,"INTRAN96";#N/A,#N/A,FALSE,"NAA9697";#N/A,#N/A,FALSE,"ECWEBB";#N/A,#N/A,FALSE,"MFT96";#N/A,#N/A,FALSE,"CTrecon"}</definedName>
    <definedName name="asdas_2_3_1" hidden="1">{#N/A,#N/A,FALSE,"TMCOMP96";#N/A,#N/A,FALSE,"MAT96";#N/A,#N/A,FALSE,"FANDA96";#N/A,#N/A,FALSE,"INTRAN96";#N/A,#N/A,FALSE,"NAA9697";#N/A,#N/A,FALSE,"ECWEBB";#N/A,#N/A,FALSE,"MFT96";#N/A,#N/A,FALSE,"CTrecon"}</definedName>
    <definedName name="asdas_2_3_2" hidden="1">{#N/A,#N/A,FALSE,"TMCOMP96";#N/A,#N/A,FALSE,"MAT96";#N/A,#N/A,FALSE,"FANDA96";#N/A,#N/A,FALSE,"INTRAN96";#N/A,#N/A,FALSE,"NAA9697";#N/A,#N/A,FALSE,"ECWEBB";#N/A,#N/A,FALSE,"MFT96";#N/A,#N/A,FALSE,"CTrecon"}</definedName>
    <definedName name="asdas_2_3_3" hidden="1">{#N/A,#N/A,FALSE,"TMCOMP96";#N/A,#N/A,FALSE,"MAT96";#N/A,#N/A,FALSE,"FANDA96";#N/A,#N/A,FALSE,"INTRAN96";#N/A,#N/A,FALSE,"NAA9697";#N/A,#N/A,FALSE,"ECWEBB";#N/A,#N/A,FALSE,"MFT96";#N/A,#N/A,FALSE,"CTrecon"}</definedName>
    <definedName name="asdas_2_3_4" hidden="1">{#N/A,#N/A,FALSE,"TMCOMP96";#N/A,#N/A,FALSE,"MAT96";#N/A,#N/A,FALSE,"FANDA96";#N/A,#N/A,FALSE,"INTRAN96";#N/A,#N/A,FALSE,"NAA9697";#N/A,#N/A,FALSE,"ECWEBB";#N/A,#N/A,FALSE,"MFT96";#N/A,#N/A,FALSE,"CTrecon"}</definedName>
    <definedName name="asdas_2_3_5" hidden="1">{#N/A,#N/A,FALSE,"TMCOMP96";#N/A,#N/A,FALSE,"MAT96";#N/A,#N/A,FALSE,"FANDA96";#N/A,#N/A,FALSE,"INTRAN96";#N/A,#N/A,FALSE,"NAA9697";#N/A,#N/A,FALSE,"ECWEBB";#N/A,#N/A,FALSE,"MFT96";#N/A,#N/A,FALSE,"CTrecon"}</definedName>
    <definedName name="asdas_2_4" hidden="1">{#N/A,#N/A,FALSE,"TMCOMP96";#N/A,#N/A,FALSE,"MAT96";#N/A,#N/A,FALSE,"FANDA96";#N/A,#N/A,FALSE,"INTRAN96";#N/A,#N/A,FALSE,"NAA9697";#N/A,#N/A,FALSE,"ECWEBB";#N/A,#N/A,FALSE,"MFT96";#N/A,#N/A,FALSE,"CTrecon"}</definedName>
    <definedName name="asdas_2_4_1" hidden="1">{#N/A,#N/A,FALSE,"TMCOMP96";#N/A,#N/A,FALSE,"MAT96";#N/A,#N/A,FALSE,"FANDA96";#N/A,#N/A,FALSE,"INTRAN96";#N/A,#N/A,FALSE,"NAA9697";#N/A,#N/A,FALSE,"ECWEBB";#N/A,#N/A,FALSE,"MFT96";#N/A,#N/A,FALSE,"CTrecon"}</definedName>
    <definedName name="asdas_2_4_2" hidden="1">{#N/A,#N/A,FALSE,"TMCOMP96";#N/A,#N/A,FALSE,"MAT96";#N/A,#N/A,FALSE,"FANDA96";#N/A,#N/A,FALSE,"INTRAN96";#N/A,#N/A,FALSE,"NAA9697";#N/A,#N/A,FALSE,"ECWEBB";#N/A,#N/A,FALSE,"MFT96";#N/A,#N/A,FALSE,"CTrecon"}</definedName>
    <definedName name="asdas_2_4_3" hidden="1">{#N/A,#N/A,FALSE,"TMCOMP96";#N/A,#N/A,FALSE,"MAT96";#N/A,#N/A,FALSE,"FANDA96";#N/A,#N/A,FALSE,"INTRAN96";#N/A,#N/A,FALSE,"NAA9697";#N/A,#N/A,FALSE,"ECWEBB";#N/A,#N/A,FALSE,"MFT96";#N/A,#N/A,FALSE,"CTrecon"}</definedName>
    <definedName name="asdas_2_4_4" hidden="1">{#N/A,#N/A,FALSE,"TMCOMP96";#N/A,#N/A,FALSE,"MAT96";#N/A,#N/A,FALSE,"FANDA96";#N/A,#N/A,FALSE,"INTRAN96";#N/A,#N/A,FALSE,"NAA9697";#N/A,#N/A,FALSE,"ECWEBB";#N/A,#N/A,FALSE,"MFT96";#N/A,#N/A,FALSE,"CTrecon"}</definedName>
    <definedName name="asdas_2_4_5" hidden="1">{#N/A,#N/A,FALSE,"TMCOMP96";#N/A,#N/A,FALSE,"MAT96";#N/A,#N/A,FALSE,"FANDA96";#N/A,#N/A,FALSE,"INTRAN96";#N/A,#N/A,FALSE,"NAA9697";#N/A,#N/A,FALSE,"ECWEBB";#N/A,#N/A,FALSE,"MFT96";#N/A,#N/A,FALSE,"CTrecon"}</definedName>
    <definedName name="asdas_2_5" hidden="1">{#N/A,#N/A,FALSE,"TMCOMP96";#N/A,#N/A,FALSE,"MAT96";#N/A,#N/A,FALSE,"FANDA96";#N/A,#N/A,FALSE,"INTRAN96";#N/A,#N/A,FALSE,"NAA9697";#N/A,#N/A,FALSE,"ECWEBB";#N/A,#N/A,FALSE,"MFT96";#N/A,#N/A,FALSE,"CTrecon"}</definedName>
    <definedName name="asdas_2_5_1" hidden="1">{#N/A,#N/A,FALSE,"TMCOMP96";#N/A,#N/A,FALSE,"MAT96";#N/A,#N/A,FALSE,"FANDA96";#N/A,#N/A,FALSE,"INTRAN96";#N/A,#N/A,FALSE,"NAA9697";#N/A,#N/A,FALSE,"ECWEBB";#N/A,#N/A,FALSE,"MFT96";#N/A,#N/A,FALSE,"CTrecon"}</definedName>
    <definedName name="asdas_2_5_2" hidden="1">{#N/A,#N/A,FALSE,"TMCOMP96";#N/A,#N/A,FALSE,"MAT96";#N/A,#N/A,FALSE,"FANDA96";#N/A,#N/A,FALSE,"INTRAN96";#N/A,#N/A,FALSE,"NAA9697";#N/A,#N/A,FALSE,"ECWEBB";#N/A,#N/A,FALSE,"MFT96";#N/A,#N/A,FALSE,"CTrecon"}</definedName>
    <definedName name="asdas_2_5_3" hidden="1">{#N/A,#N/A,FALSE,"TMCOMP96";#N/A,#N/A,FALSE,"MAT96";#N/A,#N/A,FALSE,"FANDA96";#N/A,#N/A,FALSE,"INTRAN96";#N/A,#N/A,FALSE,"NAA9697";#N/A,#N/A,FALSE,"ECWEBB";#N/A,#N/A,FALSE,"MFT96";#N/A,#N/A,FALSE,"CTrecon"}</definedName>
    <definedName name="asdas_2_5_4" hidden="1">{#N/A,#N/A,FALSE,"TMCOMP96";#N/A,#N/A,FALSE,"MAT96";#N/A,#N/A,FALSE,"FANDA96";#N/A,#N/A,FALSE,"INTRAN96";#N/A,#N/A,FALSE,"NAA9697";#N/A,#N/A,FALSE,"ECWEBB";#N/A,#N/A,FALSE,"MFT96";#N/A,#N/A,FALSE,"CTrecon"}</definedName>
    <definedName name="asdas_2_5_5" hidden="1">{#N/A,#N/A,FALSE,"TMCOMP96";#N/A,#N/A,FALSE,"MAT96";#N/A,#N/A,FALSE,"FANDA96";#N/A,#N/A,FALSE,"INTRAN96";#N/A,#N/A,FALSE,"NAA9697";#N/A,#N/A,FALSE,"ECWEBB";#N/A,#N/A,FALSE,"MFT96";#N/A,#N/A,FALSE,"CTrecon"}</definedName>
    <definedName name="asdas_3" hidden="1">{#N/A,#N/A,FALSE,"TMCOMP96";#N/A,#N/A,FALSE,"MAT96";#N/A,#N/A,FALSE,"FANDA96";#N/A,#N/A,FALSE,"INTRAN96";#N/A,#N/A,FALSE,"NAA9697";#N/A,#N/A,FALSE,"ECWEBB";#N/A,#N/A,FALSE,"MFT96";#N/A,#N/A,FALSE,"CTrecon"}</definedName>
    <definedName name="asdas_3_1" hidden="1">{#N/A,#N/A,FALSE,"TMCOMP96";#N/A,#N/A,FALSE,"MAT96";#N/A,#N/A,FALSE,"FANDA96";#N/A,#N/A,FALSE,"INTRAN96";#N/A,#N/A,FALSE,"NAA9697";#N/A,#N/A,FALSE,"ECWEBB";#N/A,#N/A,FALSE,"MFT96";#N/A,#N/A,FALSE,"CTrecon"}</definedName>
    <definedName name="asdas_3_1_1" hidden="1">{#N/A,#N/A,FALSE,"TMCOMP96";#N/A,#N/A,FALSE,"MAT96";#N/A,#N/A,FALSE,"FANDA96";#N/A,#N/A,FALSE,"INTRAN96";#N/A,#N/A,FALSE,"NAA9697";#N/A,#N/A,FALSE,"ECWEBB";#N/A,#N/A,FALSE,"MFT96";#N/A,#N/A,FALSE,"CTrecon"}</definedName>
    <definedName name="asdas_3_1_1_1" hidden="1">{#N/A,#N/A,FALSE,"TMCOMP96";#N/A,#N/A,FALSE,"MAT96";#N/A,#N/A,FALSE,"FANDA96";#N/A,#N/A,FALSE,"INTRAN96";#N/A,#N/A,FALSE,"NAA9697";#N/A,#N/A,FALSE,"ECWEBB";#N/A,#N/A,FALSE,"MFT96";#N/A,#N/A,FALSE,"CTrecon"}</definedName>
    <definedName name="asdas_3_1_1_1_1" hidden="1">{#N/A,#N/A,FALSE,"TMCOMP96";#N/A,#N/A,FALSE,"MAT96";#N/A,#N/A,FALSE,"FANDA96";#N/A,#N/A,FALSE,"INTRAN96";#N/A,#N/A,FALSE,"NAA9697";#N/A,#N/A,FALSE,"ECWEBB";#N/A,#N/A,FALSE,"MFT96";#N/A,#N/A,FALSE,"CTrecon"}</definedName>
    <definedName name="asdas_3_1_1_1_2" hidden="1">{#N/A,#N/A,FALSE,"TMCOMP96";#N/A,#N/A,FALSE,"MAT96";#N/A,#N/A,FALSE,"FANDA96";#N/A,#N/A,FALSE,"INTRAN96";#N/A,#N/A,FALSE,"NAA9697";#N/A,#N/A,FALSE,"ECWEBB";#N/A,#N/A,FALSE,"MFT96";#N/A,#N/A,FALSE,"CTrecon"}</definedName>
    <definedName name="asdas_3_1_1_1_3" hidden="1">{#N/A,#N/A,FALSE,"TMCOMP96";#N/A,#N/A,FALSE,"MAT96";#N/A,#N/A,FALSE,"FANDA96";#N/A,#N/A,FALSE,"INTRAN96";#N/A,#N/A,FALSE,"NAA9697";#N/A,#N/A,FALSE,"ECWEBB";#N/A,#N/A,FALSE,"MFT96";#N/A,#N/A,FALSE,"CTrecon"}</definedName>
    <definedName name="asdas_3_1_1_1_4" hidden="1">{#N/A,#N/A,FALSE,"TMCOMP96";#N/A,#N/A,FALSE,"MAT96";#N/A,#N/A,FALSE,"FANDA96";#N/A,#N/A,FALSE,"INTRAN96";#N/A,#N/A,FALSE,"NAA9697";#N/A,#N/A,FALSE,"ECWEBB";#N/A,#N/A,FALSE,"MFT96";#N/A,#N/A,FALSE,"CTrecon"}</definedName>
    <definedName name="asdas_3_1_1_1_5" hidden="1">{#N/A,#N/A,FALSE,"TMCOMP96";#N/A,#N/A,FALSE,"MAT96";#N/A,#N/A,FALSE,"FANDA96";#N/A,#N/A,FALSE,"INTRAN96";#N/A,#N/A,FALSE,"NAA9697";#N/A,#N/A,FALSE,"ECWEBB";#N/A,#N/A,FALSE,"MFT96";#N/A,#N/A,FALSE,"CTrecon"}</definedName>
    <definedName name="asdas_3_1_1_2" hidden="1">{#N/A,#N/A,FALSE,"TMCOMP96";#N/A,#N/A,FALSE,"MAT96";#N/A,#N/A,FALSE,"FANDA96";#N/A,#N/A,FALSE,"INTRAN96";#N/A,#N/A,FALSE,"NAA9697";#N/A,#N/A,FALSE,"ECWEBB";#N/A,#N/A,FALSE,"MFT96";#N/A,#N/A,FALSE,"CTrecon"}</definedName>
    <definedName name="asdas_3_1_1_2_1" hidden="1">{#N/A,#N/A,FALSE,"TMCOMP96";#N/A,#N/A,FALSE,"MAT96";#N/A,#N/A,FALSE,"FANDA96";#N/A,#N/A,FALSE,"INTRAN96";#N/A,#N/A,FALSE,"NAA9697";#N/A,#N/A,FALSE,"ECWEBB";#N/A,#N/A,FALSE,"MFT96";#N/A,#N/A,FALSE,"CTrecon"}</definedName>
    <definedName name="asdas_3_1_1_2_2" hidden="1">{#N/A,#N/A,FALSE,"TMCOMP96";#N/A,#N/A,FALSE,"MAT96";#N/A,#N/A,FALSE,"FANDA96";#N/A,#N/A,FALSE,"INTRAN96";#N/A,#N/A,FALSE,"NAA9697";#N/A,#N/A,FALSE,"ECWEBB";#N/A,#N/A,FALSE,"MFT96";#N/A,#N/A,FALSE,"CTrecon"}</definedName>
    <definedName name="asdas_3_1_1_2_3" hidden="1">{#N/A,#N/A,FALSE,"TMCOMP96";#N/A,#N/A,FALSE,"MAT96";#N/A,#N/A,FALSE,"FANDA96";#N/A,#N/A,FALSE,"INTRAN96";#N/A,#N/A,FALSE,"NAA9697";#N/A,#N/A,FALSE,"ECWEBB";#N/A,#N/A,FALSE,"MFT96";#N/A,#N/A,FALSE,"CTrecon"}</definedName>
    <definedName name="asdas_3_1_1_2_4" hidden="1">{#N/A,#N/A,FALSE,"TMCOMP96";#N/A,#N/A,FALSE,"MAT96";#N/A,#N/A,FALSE,"FANDA96";#N/A,#N/A,FALSE,"INTRAN96";#N/A,#N/A,FALSE,"NAA9697";#N/A,#N/A,FALSE,"ECWEBB";#N/A,#N/A,FALSE,"MFT96";#N/A,#N/A,FALSE,"CTrecon"}</definedName>
    <definedName name="asdas_3_1_1_2_5" hidden="1">{#N/A,#N/A,FALSE,"TMCOMP96";#N/A,#N/A,FALSE,"MAT96";#N/A,#N/A,FALSE,"FANDA96";#N/A,#N/A,FALSE,"INTRAN96";#N/A,#N/A,FALSE,"NAA9697";#N/A,#N/A,FALSE,"ECWEBB";#N/A,#N/A,FALSE,"MFT96";#N/A,#N/A,FALSE,"CTrecon"}</definedName>
    <definedName name="asdas_3_1_1_3" hidden="1">{#N/A,#N/A,FALSE,"TMCOMP96";#N/A,#N/A,FALSE,"MAT96";#N/A,#N/A,FALSE,"FANDA96";#N/A,#N/A,FALSE,"INTRAN96";#N/A,#N/A,FALSE,"NAA9697";#N/A,#N/A,FALSE,"ECWEBB";#N/A,#N/A,FALSE,"MFT96";#N/A,#N/A,FALSE,"CTrecon"}</definedName>
    <definedName name="asdas_3_1_1_4" hidden="1">{#N/A,#N/A,FALSE,"TMCOMP96";#N/A,#N/A,FALSE,"MAT96";#N/A,#N/A,FALSE,"FANDA96";#N/A,#N/A,FALSE,"INTRAN96";#N/A,#N/A,FALSE,"NAA9697";#N/A,#N/A,FALSE,"ECWEBB";#N/A,#N/A,FALSE,"MFT96";#N/A,#N/A,FALSE,"CTrecon"}</definedName>
    <definedName name="asdas_3_1_1_5" hidden="1">{#N/A,#N/A,FALSE,"TMCOMP96";#N/A,#N/A,FALSE,"MAT96";#N/A,#N/A,FALSE,"FANDA96";#N/A,#N/A,FALSE,"INTRAN96";#N/A,#N/A,FALSE,"NAA9697";#N/A,#N/A,FALSE,"ECWEBB";#N/A,#N/A,FALSE,"MFT96";#N/A,#N/A,FALSE,"CTrecon"}</definedName>
    <definedName name="asdas_3_1_2" hidden="1">{#N/A,#N/A,FALSE,"TMCOMP96";#N/A,#N/A,FALSE,"MAT96";#N/A,#N/A,FALSE,"FANDA96";#N/A,#N/A,FALSE,"INTRAN96";#N/A,#N/A,FALSE,"NAA9697";#N/A,#N/A,FALSE,"ECWEBB";#N/A,#N/A,FALSE,"MFT96";#N/A,#N/A,FALSE,"CTrecon"}</definedName>
    <definedName name="asdas_3_1_2_1" hidden="1">{#N/A,#N/A,FALSE,"TMCOMP96";#N/A,#N/A,FALSE,"MAT96";#N/A,#N/A,FALSE,"FANDA96";#N/A,#N/A,FALSE,"INTRAN96";#N/A,#N/A,FALSE,"NAA9697";#N/A,#N/A,FALSE,"ECWEBB";#N/A,#N/A,FALSE,"MFT96";#N/A,#N/A,FALSE,"CTrecon"}</definedName>
    <definedName name="asdas_3_1_2_2" hidden="1">{#N/A,#N/A,FALSE,"TMCOMP96";#N/A,#N/A,FALSE,"MAT96";#N/A,#N/A,FALSE,"FANDA96";#N/A,#N/A,FALSE,"INTRAN96";#N/A,#N/A,FALSE,"NAA9697";#N/A,#N/A,FALSE,"ECWEBB";#N/A,#N/A,FALSE,"MFT96";#N/A,#N/A,FALSE,"CTrecon"}</definedName>
    <definedName name="asdas_3_1_2_3" hidden="1">{#N/A,#N/A,FALSE,"TMCOMP96";#N/A,#N/A,FALSE,"MAT96";#N/A,#N/A,FALSE,"FANDA96";#N/A,#N/A,FALSE,"INTRAN96";#N/A,#N/A,FALSE,"NAA9697";#N/A,#N/A,FALSE,"ECWEBB";#N/A,#N/A,FALSE,"MFT96";#N/A,#N/A,FALSE,"CTrecon"}</definedName>
    <definedName name="asdas_3_1_2_4" hidden="1">{#N/A,#N/A,FALSE,"TMCOMP96";#N/A,#N/A,FALSE,"MAT96";#N/A,#N/A,FALSE,"FANDA96";#N/A,#N/A,FALSE,"INTRAN96";#N/A,#N/A,FALSE,"NAA9697";#N/A,#N/A,FALSE,"ECWEBB";#N/A,#N/A,FALSE,"MFT96";#N/A,#N/A,FALSE,"CTrecon"}</definedName>
    <definedName name="asdas_3_1_2_5" hidden="1">{#N/A,#N/A,FALSE,"TMCOMP96";#N/A,#N/A,FALSE,"MAT96";#N/A,#N/A,FALSE,"FANDA96";#N/A,#N/A,FALSE,"INTRAN96";#N/A,#N/A,FALSE,"NAA9697";#N/A,#N/A,FALSE,"ECWEBB";#N/A,#N/A,FALSE,"MFT96";#N/A,#N/A,FALSE,"CTrecon"}</definedName>
    <definedName name="asdas_3_1_3" hidden="1">{#N/A,#N/A,FALSE,"TMCOMP96";#N/A,#N/A,FALSE,"MAT96";#N/A,#N/A,FALSE,"FANDA96";#N/A,#N/A,FALSE,"INTRAN96";#N/A,#N/A,FALSE,"NAA9697";#N/A,#N/A,FALSE,"ECWEBB";#N/A,#N/A,FALSE,"MFT96";#N/A,#N/A,FALSE,"CTrecon"}</definedName>
    <definedName name="asdas_3_1_3_1" hidden="1">{#N/A,#N/A,FALSE,"TMCOMP96";#N/A,#N/A,FALSE,"MAT96";#N/A,#N/A,FALSE,"FANDA96";#N/A,#N/A,FALSE,"INTRAN96";#N/A,#N/A,FALSE,"NAA9697";#N/A,#N/A,FALSE,"ECWEBB";#N/A,#N/A,FALSE,"MFT96";#N/A,#N/A,FALSE,"CTrecon"}</definedName>
    <definedName name="asdas_3_1_3_2" hidden="1">{#N/A,#N/A,FALSE,"TMCOMP96";#N/A,#N/A,FALSE,"MAT96";#N/A,#N/A,FALSE,"FANDA96";#N/A,#N/A,FALSE,"INTRAN96";#N/A,#N/A,FALSE,"NAA9697";#N/A,#N/A,FALSE,"ECWEBB";#N/A,#N/A,FALSE,"MFT96";#N/A,#N/A,FALSE,"CTrecon"}</definedName>
    <definedName name="asdas_3_1_3_3" hidden="1">{#N/A,#N/A,FALSE,"TMCOMP96";#N/A,#N/A,FALSE,"MAT96";#N/A,#N/A,FALSE,"FANDA96";#N/A,#N/A,FALSE,"INTRAN96";#N/A,#N/A,FALSE,"NAA9697";#N/A,#N/A,FALSE,"ECWEBB";#N/A,#N/A,FALSE,"MFT96";#N/A,#N/A,FALSE,"CTrecon"}</definedName>
    <definedName name="asdas_3_1_3_4" hidden="1">{#N/A,#N/A,FALSE,"TMCOMP96";#N/A,#N/A,FALSE,"MAT96";#N/A,#N/A,FALSE,"FANDA96";#N/A,#N/A,FALSE,"INTRAN96";#N/A,#N/A,FALSE,"NAA9697";#N/A,#N/A,FALSE,"ECWEBB";#N/A,#N/A,FALSE,"MFT96";#N/A,#N/A,FALSE,"CTrecon"}</definedName>
    <definedName name="asdas_3_1_3_5" hidden="1">{#N/A,#N/A,FALSE,"TMCOMP96";#N/A,#N/A,FALSE,"MAT96";#N/A,#N/A,FALSE,"FANDA96";#N/A,#N/A,FALSE,"INTRAN96";#N/A,#N/A,FALSE,"NAA9697";#N/A,#N/A,FALSE,"ECWEBB";#N/A,#N/A,FALSE,"MFT96";#N/A,#N/A,FALSE,"CTrecon"}</definedName>
    <definedName name="asdas_3_1_4" hidden="1">{#N/A,#N/A,FALSE,"TMCOMP96";#N/A,#N/A,FALSE,"MAT96";#N/A,#N/A,FALSE,"FANDA96";#N/A,#N/A,FALSE,"INTRAN96";#N/A,#N/A,FALSE,"NAA9697";#N/A,#N/A,FALSE,"ECWEBB";#N/A,#N/A,FALSE,"MFT96";#N/A,#N/A,FALSE,"CTrecon"}</definedName>
    <definedName name="asdas_3_1_4_1" hidden="1">{#N/A,#N/A,FALSE,"TMCOMP96";#N/A,#N/A,FALSE,"MAT96";#N/A,#N/A,FALSE,"FANDA96";#N/A,#N/A,FALSE,"INTRAN96";#N/A,#N/A,FALSE,"NAA9697";#N/A,#N/A,FALSE,"ECWEBB";#N/A,#N/A,FALSE,"MFT96";#N/A,#N/A,FALSE,"CTrecon"}</definedName>
    <definedName name="asdas_3_1_4_2" hidden="1">{#N/A,#N/A,FALSE,"TMCOMP96";#N/A,#N/A,FALSE,"MAT96";#N/A,#N/A,FALSE,"FANDA96";#N/A,#N/A,FALSE,"INTRAN96";#N/A,#N/A,FALSE,"NAA9697";#N/A,#N/A,FALSE,"ECWEBB";#N/A,#N/A,FALSE,"MFT96";#N/A,#N/A,FALSE,"CTrecon"}</definedName>
    <definedName name="asdas_3_1_4_3" hidden="1">{#N/A,#N/A,FALSE,"TMCOMP96";#N/A,#N/A,FALSE,"MAT96";#N/A,#N/A,FALSE,"FANDA96";#N/A,#N/A,FALSE,"INTRAN96";#N/A,#N/A,FALSE,"NAA9697";#N/A,#N/A,FALSE,"ECWEBB";#N/A,#N/A,FALSE,"MFT96";#N/A,#N/A,FALSE,"CTrecon"}</definedName>
    <definedName name="asdas_3_1_4_4" hidden="1">{#N/A,#N/A,FALSE,"TMCOMP96";#N/A,#N/A,FALSE,"MAT96";#N/A,#N/A,FALSE,"FANDA96";#N/A,#N/A,FALSE,"INTRAN96";#N/A,#N/A,FALSE,"NAA9697";#N/A,#N/A,FALSE,"ECWEBB";#N/A,#N/A,FALSE,"MFT96";#N/A,#N/A,FALSE,"CTrecon"}</definedName>
    <definedName name="asdas_3_1_4_5" hidden="1">{#N/A,#N/A,FALSE,"TMCOMP96";#N/A,#N/A,FALSE,"MAT96";#N/A,#N/A,FALSE,"FANDA96";#N/A,#N/A,FALSE,"INTRAN96";#N/A,#N/A,FALSE,"NAA9697";#N/A,#N/A,FALSE,"ECWEBB";#N/A,#N/A,FALSE,"MFT96";#N/A,#N/A,FALSE,"CTrecon"}</definedName>
    <definedName name="asdas_3_1_5" hidden="1">{#N/A,#N/A,FALSE,"TMCOMP96";#N/A,#N/A,FALSE,"MAT96";#N/A,#N/A,FALSE,"FANDA96";#N/A,#N/A,FALSE,"INTRAN96";#N/A,#N/A,FALSE,"NAA9697";#N/A,#N/A,FALSE,"ECWEBB";#N/A,#N/A,FALSE,"MFT96";#N/A,#N/A,FALSE,"CTrecon"}</definedName>
    <definedName name="asdas_3_1_5_1" hidden="1">{#N/A,#N/A,FALSE,"TMCOMP96";#N/A,#N/A,FALSE,"MAT96";#N/A,#N/A,FALSE,"FANDA96";#N/A,#N/A,FALSE,"INTRAN96";#N/A,#N/A,FALSE,"NAA9697";#N/A,#N/A,FALSE,"ECWEBB";#N/A,#N/A,FALSE,"MFT96";#N/A,#N/A,FALSE,"CTrecon"}</definedName>
    <definedName name="asdas_3_1_5_2" hidden="1">{#N/A,#N/A,FALSE,"TMCOMP96";#N/A,#N/A,FALSE,"MAT96";#N/A,#N/A,FALSE,"FANDA96";#N/A,#N/A,FALSE,"INTRAN96";#N/A,#N/A,FALSE,"NAA9697";#N/A,#N/A,FALSE,"ECWEBB";#N/A,#N/A,FALSE,"MFT96";#N/A,#N/A,FALSE,"CTrecon"}</definedName>
    <definedName name="asdas_3_1_5_3" hidden="1">{#N/A,#N/A,FALSE,"TMCOMP96";#N/A,#N/A,FALSE,"MAT96";#N/A,#N/A,FALSE,"FANDA96";#N/A,#N/A,FALSE,"INTRAN96";#N/A,#N/A,FALSE,"NAA9697";#N/A,#N/A,FALSE,"ECWEBB";#N/A,#N/A,FALSE,"MFT96";#N/A,#N/A,FALSE,"CTrecon"}</definedName>
    <definedName name="asdas_3_1_5_4" hidden="1">{#N/A,#N/A,FALSE,"TMCOMP96";#N/A,#N/A,FALSE,"MAT96";#N/A,#N/A,FALSE,"FANDA96";#N/A,#N/A,FALSE,"INTRAN96";#N/A,#N/A,FALSE,"NAA9697";#N/A,#N/A,FALSE,"ECWEBB";#N/A,#N/A,FALSE,"MFT96";#N/A,#N/A,FALSE,"CTrecon"}</definedName>
    <definedName name="asdas_3_1_5_5" hidden="1">{#N/A,#N/A,FALSE,"TMCOMP96";#N/A,#N/A,FALSE,"MAT96";#N/A,#N/A,FALSE,"FANDA96";#N/A,#N/A,FALSE,"INTRAN96";#N/A,#N/A,FALSE,"NAA9697";#N/A,#N/A,FALSE,"ECWEBB";#N/A,#N/A,FALSE,"MFT96";#N/A,#N/A,FALSE,"CTrecon"}</definedName>
    <definedName name="asdas_3_2" hidden="1">{#N/A,#N/A,FALSE,"TMCOMP96";#N/A,#N/A,FALSE,"MAT96";#N/A,#N/A,FALSE,"FANDA96";#N/A,#N/A,FALSE,"INTRAN96";#N/A,#N/A,FALSE,"NAA9697";#N/A,#N/A,FALSE,"ECWEBB";#N/A,#N/A,FALSE,"MFT96";#N/A,#N/A,FALSE,"CTrecon"}</definedName>
    <definedName name="asdas_3_2_1" hidden="1">{#N/A,#N/A,FALSE,"TMCOMP96";#N/A,#N/A,FALSE,"MAT96";#N/A,#N/A,FALSE,"FANDA96";#N/A,#N/A,FALSE,"INTRAN96";#N/A,#N/A,FALSE,"NAA9697";#N/A,#N/A,FALSE,"ECWEBB";#N/A,#N/A,FALSE,"MFT96";#N/A,#N/A,FALSE,"CTrecon"}</definedName>
    <definedName name="asdas_3_2_2" hidden="1">{#N/A,#N/A,FALSE,"TMCOMP96";#N/A,#N/A,FALSE,"MAT96";#N/A,#N/A,FALSE,"FANDA96";#N/A,#N/A,FALSE,"INTRAN96";#N/A,#N/A,FALSE,"NAA9697";#N/A,#N/A,FALSE,"ECWEBB";#N/A,#N/A,FALSE,"MFT96";#N/A,#N/A,FALSE,"CTrecon"}</definedName>
    <definedName name="asdas_3_2_3" hidden="1">{#N/A,#N/A,FALSE,"TMCOMP96";#N/A,#N/A,FALSE,"MAT96";#N/A,#N/A,FALSE,"FANDA96";#N/A,#N/A,FALSE,"INTRAN96";#N/A,#N/A,FALSE,"NAA9697";#N/A,#N/A,FALSE,"ECWEBB";#N/A,#N/A,FALSE,"MFT96";#N/A,#N/A,FALSE,"CTrecon"}</definedName>
    <definedName name="asdas_3_2_4" hidden="1">{#N/A,#N/A,FALSE,"TMCOMP96";#N/A,#N/A,FALSE,"MAT96";#N/A,#N/A,FALSE,"FANDA96";#N/A,#N/A,FALSE,"INTRAN96";#N/A,#N/A,FALSE,"NAA9697";#N/A,#N/A,FALSE,"ECWEBB";#N/A,#N/A,FALSE,"MFT96";#N/A,#N/A,FALSE,"CTrecon"}</definedName>
    <definedName name="asdas_3_2_5" hidden="1">{#N/A,#N/A,FALSE,"TMCOMP96";#N/A,#N/A,FALSE,"MAT96";#N/A,#N/A,FALSE,"FANDA96";#N/A,#N/A,FALSE,"INTRAN96";#N/A,#N/A,FALSE,"NAA9697";#N/A,#N/A,FALSE,"ECWEBB";#N/A,#N/A,FALSE,"MFT96";#N/A,#N/A,FALSE,"CTrecon"}</definedName>
    <definedName name="asdas_3_3" hidden="1">{#N/A,#N/A,FALSE,"TMCOMP96";#N/A,#N/A,FALSE,"MAT96";#N/A,#N/A,FALSE,"FANDA96";#N/A,#N/A,FALSE,"INTRAN96";#N/A,#N/A,FALSE,"NAA9697";#N/A,#N/A,FALSE,"ECWEBB";#N/A,#N/A,FALSE,"MFT96";#N/A,#N/A,FALSE,"CTrecon"}</definedName>
    <definedName name="asdas_3_3_1" hidden="1">{#N/A,#N/A,FALSE,"TMCOMP96";#N/A,#N/A,FALSE,"MAT96";#N/A,#N/A,FALSE,"FANDA96";#N/A,#N/A,FALSE,"INTRAN96";#N/A,#N/A,FALSE,"NAA9697";#N/A,#N/A,FALSE,"ECWEBB";#N/A,#N/A,FALSE,"MFT96";#N/A,#N/A,FALSE,"CTrecon"}</definedName>
    <definedName name="asdas_3_3_2" hidden="1">{#N/A,#N/A,FALSE,"TMCOMP96";#N/A,#N/A,FALSE,"MAT96";#N/A,#N/A,FALSE,"FANDA96";#N/A,#N/A,FALSE,"INTRAN96";#N/A,#N/A,FALSE,"NAA9697";#N/A,#N/A,FALSE,"ECWEBB";#N/A,#N/A,FALSE,"MFT96";#N/A,#N/A,FALSE,"CTrecon"}</definedName>
    <definedName name="asdas_3_3_3" hidden="1">{#N/A,#N/A,FALSE,"TMCOMP96";#N/A,#N/A,FALSE,"MAT96";#N/A,#N/A,FALSE,"FANDA96";#N/A,#N/A,FALSE,"INTRAN96";#N/A,#N/A,FALSE,"NAA9697";#N/A,#N/A,FALSE,"ECWEBB";#N/A,#N/A,FALSE,"MFT96";#N/A,#N/A,FALSE,"CTrecon"}</definedName>
    <definedName name="asdas_3_3_4" hidden="1">{#N/A,#N/A,FALSE,"TMCOMP96";#N/A,#N/A,FALSE,"MAT96";#N/A,#N/A,FALSE,"FANDA96";#N/A,#N/A,FALSE,"INTRAN96";#N/A,#N/A,FALSE,"NAA9697";#N/A,#N/A,FALSE,"ECWEBB";#N/A,#N/A,FALSE,"MFT96";#N/A,#N/A,FALSE,"CTrecon"}</definedName>
    <definedName name="asdas_3_3_5" hidden="1">{#N/A,#N/A,FALSE,"TMCOMP96";#N/A,#N/A,FALSE,"MAT96";#N/A,#N/A,FALSE,"FANDA96";#N/A,#N/A,FALSE,"INTRAN96";#N/A,#N/A,FALSE,"NAA9697";#N/A,#N/A,FALSE,"ECWEBB";#N/A,#N/A,FALSE,"MFT96";#N/A,#N/A,FALSE,"CTrecon"}</definedName>
    <definedName name="asdas_3_4" hidden="1">{#N/A,#N/A,FALSE,"TMCOMP96";#N/A,#N/A,FALSE,"MAT96";#N/A,#N/A,FALSE,"FANDA96";#N/A,#N/A,FALSE,"INTRAN96";#N/A,#N/A,FALSE,"NAA9697";#N/A,#N/A,FALSE,"ECWEBB";#N/A,#N/A,FALSE,"MFT96";#N/A,#N/A,FALSE,"CTrecon"}</definedName>
    <definedName name="asdas_3_4_1" hidden="1">{#N/A,#N/A,FALSE,"TMCOMP96";#N/A,#N/A,FALSE,"MAT96";#N/A,#N/A,FALSE,"FANDA96";#N/A,#N/A,FALSE,"INTRAN96";#N/A,#N/A,FALSE,"NAA9697";#N/A,#N/A,FALSE,"ECWEBB";#N/A,#N/A,FALSE,"MFT96";#N/A,#N/A,FALSE,"CTrecon"}</definedName>
    <definedName name="asdas_3_4_2" hidden="1">{#N/A,#N/A,FALSE,"TMCOMP96";#N/A,#N/A,FALSE,"MAT96";#N/A,#N/A,FALSE,"FANDA96";#N/A,#N/A,FALSE,"INTRAN96";#N/A,#N/A,FALSE,"NAA9697";#N/A,#N/A,FALSE,"ECWEBB";#N/A,#N/A,FALSE,"MFT96";#N/A,#N/A,FALSE,"CTrecon"}</definedName>
    <definedName name="asdas_3_4_3" hidden="1">{#N/A,#N/A,FALSE,"TMCOMP96";#N/A,#N/A,FALSE,"MAT96";#N/A,#N/A,FALSE,"FANDA96";#N/A,#N/A,FALSE,"INTRAN96";#N/A,#N/A,FALSE,"NAA9697";#N/A,#N/A,FALSE,"ECWEBB";#N/A,#N/A,FALSE,"MFT96";#N/A,#N/A,FALSE,"CTrecon"}</definedName>
    <definedName name="asdas_3_4_4" hidden="1">{#N/A,#N/A,FALSE,"TMCOMP96";#N/A,#N/A,FALSE,"MAT96";#N/A,#N/A,FALSE,"FANDA96";#N/A,#N/A,FALSE,"INTRAN96";#N/A,#N/A,FALSE,"NAA9697";#N/A,#N/A,FALSE,"ECWEBB";#N/A,#N/A,FALSE,"MFT96";#N/A,#N/A,FALSE,"CTrecon"}</definedName>
    <definedName name="asdas_3_4_5" hidden="1">{#N/A,#N/A,FALSE,"TMCOMP96";#N/A,#N/A,FALSE,"MAT96";#N/A,#N/A,FALSE,"FANDA96";#N/A,#N/A,FALSE,"INTRAN96";#N/A,#N/A,FALSE,"NAA9697";#N/A,#N/A,FALSE,"ECWEBB";#N/A,#N/A,FALSE,"MFT96";#N/A,#N/A,FALSE,"CTrecon"}</definedName>
    <definedName name="asdas_3_5" hidden="1">{#N/A,#N/A,FALSE,"TMCOMP96";#N/A,#N/A,FALSE,"MAT96";#N/A,#N/A,FALSE,"FANDA96";#N/A,#N/A,FALSE,"INTRAN96";#N/A,#N/A,FALSE,"NAA9697";#N/A,#N/A,FALSE,"ECWEBB";#N/A,#N/A,FALSE,"MFT96";#N/A,#N/A,FALSE,"CTrecon"}</definedName>
    <definedName name="asdas_3_5_1" hidden="1">{#N/A,#N/A,FALSE,"TMCOMP96";#N/A,#N/A,FALSE,"MAT96";#N/A,#N/A,FALSE,"FANDA96";#N/A,#N/A,FALSE,"INTRAN96";#N/A,#N/A,FALSE,"NAA9697";#N/A,#N/A,FALSE,"ECWEBB";#N/A,#N/A,FALSE,"MFT96";#N/A,#N/A,FALSE,"CTrecon"}</definedName>
    <definedName name="asdas_3_5_2" hidden="1">{#N/A,#N/A,FALSE,"TMCOMP96";#N/A,#N/A,FALSE,"MAT96";#N/A,#N/A,FALSE,"FANDA96";#N/A,#N/A,FALSE,"INTRAN96";#N/A,#N/A,FALSE,"NAA9697";#N/A,#N/A,FALSE,"ECWEBB";#N/A,#N/A,FALSE,"MFT96";#N/A,#N/A,FALSE,"CTrecon"}</definedName>
    <definedName name="asdas_3_5_3" hidden="1">{#N/A,#N/A,FALSE,"TMCOMP96";#N/A,#N/A,FALSE,"MAT96";#N/A,#N/A,FALSE,"FANDA96";#N/A,#N/A,FALSE,"INTRAN96";#N/A,#N/A,FALSE,"NAA9697";#N/A,#N/A,FALSE,"ECWEBB";#N/A,#N/A,FALSE,"MFT96";#N/A,#N/A,FALSE,"CTrecon"}</definedName>
    <definedName name="asdas_3_5_4" hidden="1">{#N/A,#N/A,FALSE,"TMCOMP96";#N/A,#N/A,FALSE,"MAT96";#N/A,#N/A,FALSE,"FANDA96";#N/A,#N/A,FALSE,"INTRAN96";#N/A,#N/A,FALSE,"NAA9697";#N/A,#N/A,FALSE,"ECWEBB";#N/A,#N/A,FALSE,"MFT96";#N/A,#N/A,FALSE,"CTrecon"}</definedName>
    <definedName name="asdas_3_5_5" hidden="1">{#N/A,#N/A,FALSE,"TMCOMP96";#N/A,#N/A,FALSE,"MAT96";#N/A,#N/A,FALSE,"FANDA96";#N/A,#N/A,FALSE,"INTRAN96";#N/A,#N/A,FALSE,"NAA9697";#N/A,#N/A,FALSE,"ECWEBB";#N/A,#N/A,FALSE,"MFT96";#N/A,#N/A,FALSE,"CTrecon"}</definedName>
    <definedName name="asdas_4" hidden="1">{#N/A,#N/A,FALSE,"TMCOMP96";#N/A,#N/A,FALSE,"MAT96";#N/A,#N/A,FALSE,"FANDA96";#N/A,#N/A,FALSE,"INTRAN96";#N/A,#N/A,FALSE,"NAA9697";#N/A,#N/A,FALSE,"ECWEBB";#N/A,#N/A,FALSE,"MFT96";#N/A,#N/A,FALSE,"CTrecon"}</definedName>
    <definedName name="asdas_4_1" hidden="1">{#N/A,#N/A,FALSE,"TMCOMP96";#N/A,#N/A,FALSE,"MAT96";#N/A,#N/A,FALSE,"FANDA96";#N/A,#N/A,FALSE,"INTRAN96";#N/A,#N/A,FALSE,"NAA9697";#N/A,#N/A,FALSE,"ECWEBB";#N/A,#N/A,FALSE,"MFT96";#N/A,#N/A,FALSE,"CTrecon"}</definedName>
    <definedName name="asdas_4_1_1" hidden="1">{#N/A,#N/A,FALSE,"TMCOMP96";#N/A,#N/A,FALSE,"MAT96";#N/A,#N/A,FALSE,"FANDA96";#N/A,#N/A,FALSE,"INTRAN96";#N/A,#N/A,FALSE,"NAA9697";#N/A,#N/A,FALSE,"ECWEBB";#N/A,#N/A,FALSE,"MFT96";#N/A,#N/A,FALSE,"CTrecon"}</definedName>
    <definedName name="asdas_4_1_1_1" hidden="1">{#N/A,#N/A,FALSE,"TMCOMP96";#N/A,#N/A,FALSE,"MAT96";#N/A,#N/A,FALSE,"FANDA96";#N/A,#N/A,FALSE,"INTRAN96";#N/A,#N/A,FALSE,"NAA9697";#N/A,#N/A,FALSE,"ECWEBB";#N/A,#N/A,FALSE,"MFT96";#N/A,#N/A,FALSE,"CTrecon"}</definedName>
    <definedName name="asdas_4_1_1_1_1" hidden="1">{#N/A,#N/A,FALSE,"TMCOMP96";#N/A,#N/A,FALSE,"MAT96";#N/A,#N/A,FALSE,"FANDA96";#N/A,#N/A,FALSE,"INTRAN96";#N/A,#N/A,FALSE,"NAA9697";#N/A,#N/A,FALSE,"ECWEBB";#N/A,#N/A,FALSE,"MFT96";#N/A,#N/A,FALSE,"CTrecon"}</definedName>
    <definedName name="asdas_4_1_1_1_2" hidden="1">{#N/A,#N/A,FALSE,"TMCOMP96";#N/A,#N/A,FALSE,"MAT96";#N/A,#N/A,FALSE,"FANDA96";#N/A,#N/A,FALSE,"INTRAN96";#N/A,#N/A,FALSE,"NAA9697";#N/A,#N/A,FALSE,"ECWEBB";#N/A,#N/A,FALSE,"MFT96";#N/A,#N/A,FALSE,"CTrecon"}</definedName>
    <definedName name="asdas_4_1_1_1_3" hidden="1">{#N/A,#N/A,FALSE,"TMCOMP96";#N/A,#N/A,FALSE,"MAT96";#N/A,#N/A,FALSE,"FANDA96";#N/A,#N/A,FALSE,"INTRAN96";#N/A,#N/A,FALSE,"NAA9697";#N/A,#N/A,FALSE,"ECWEBB";#N/A,#N/A,FALSE,"MFT96";#N/A,#N/A,FALSE,"CTrecon"}</definedName>
    <definedName name="asdas_4_1_1_1_4" hidden="1">{#N/A,#N/A,FALSE,"TMCOMP96";#N/A,#N/A,FALSE,"MAT96";#N/A,#N/A,FALSE,"FANDA96";#N/A,#N/A,FALSE,"INTRAN96";#N/A,#N/A,FALSE,"NAA9697";#N/A,#N/A,FALSE,"ECWEBB";#N/A,#N/A,FALSE,"MFT96";#N/A,#N/A,FALSE,"CTrecon"}</definedName>
    <definedName name="asdas_4_1_1_1_5" hidden="1">{#N/A,#N/A,FALSE,"TMCOMP96";#N/A,#N/A,FALSE,"MAT96";#N/A,#N/A,FALSE,"FANDA96";#N/A,#N/A,FALSE,"INTRAN96";#N/A,#N/A,FALSE,"NAA9697";#N/A,#N/A,FALSE,"ECWEBB";#N/A,#N/A,FALSE,"MFT96";#N/A,#N/A,FALSE,"CTrecon"}</definedName>
    <definedName name="asdas_4_1_1_2" hidden="1">{#N/A,#N/A,FALSE,"TMCOMP96";#N/A,#N/A,FALSE,"MAT96";#N/A,#N/A,FALSE,"FANDA96";#N/A,#N/A,FALSE,"INTRAN96";#N/A,#N/A,FALSE,"NAA9697";#N/A,#N/A,FALSE,"ECWEBB";#N/A,#N/A,FALSE,"MFT96";#N/A,#N/A,FALSE,"CTrecon"}</definedName>
    <definedName name="asdas_4_1_1_2_1" hidden="1">{#N/A,#N/A,FALSE,"TMCOMP96";#N/A,#N/A,FALSE,"MAT96";#N/A,#N/A,FALSE,"FANDA96";#N/A,#N/A,FALSE,"INTRAN96";#N/A,#N/A,FALSE,"NAA9697";#N/A,#N/A,FALSE,"ECWEBB";#N/A,#N/A,FALSE,"MFT96";#N/A,#N/A,FALSE,"CTrecon"}</definedName>
    <definedName name="asdas_4_1_1_2_2" hidden="1">{#N/A,#N/A,FALSE,"TMCOMP96";#N/A,#N/A,FALSE,"MAT96";#N/A,#N/A,FALSE,"FANDA96";#N/A,#N/A,FALSE,"INTRAN96";#N/A,#N/A,FALSE,"NAA9697";#N/A,#N/A,FALSE,"ECWEBB";#N/A,#N/A,FALSE,"MFT96";#N/A,#N/A,FALSE,"CTrecon"}</definedName>
    <definedName name="asdas_4_1_1_2_3" hidden="1">{#N/A,#N/A,FALSE,"TMCOMP96";#N/A,#N/A,FALSE,"MAT96";#N/A,#N/A,FALSE,"FANDA96";#N/A,#N/A,FALSE,"INTRAN96";#N/A,#N/A,FALSE,"NAA9697";#N/A,#N/A,FALSE,"ECWEBB";#N/A,#N/A,FALSE,"MFT96";#N/A,#N/A,FALSE,"CTrecon"}</definedName>
    <definedName name="asdas_4_1_1_2_4" hidden="1">{#N/A,#N/A,FALSE,"TMCOMP96";#N/A,#N/A,FALSE,"MAT96";#N/A,#N/A,FALSE,"FANDA96";#N/A,#N/A,FALSE,"INTRAN96";#N/A,#N/A,FALSE,"NAA9697";#N/A,#N/A,FALSE,"ECWEBB";#N/A,#N/A,FALSE,"MFT96";#N/A,#N/A,FALSE,"CTrecon"}</definedName>
    <definedName name="asdas_4_1_1_2_5" hidden="1">{#N/A,#N/A,FALSE,"TMCOMP96";#N/A,#N/A,FALSE,"MAT96";#N/A,#N/A,FALSE,"FANDA96";#N/A,#N/A,FALSE,"INTRAN96";#N/A,#N/A,FALSE,"NAA9697";#N/A,#N/A,FALSE,"ECWEBB";#N/A,#N/A,FALSE,"MFT96";#N/A,#N/A,FALSE,"CTrecon"}</definedName>
    <definedName name="asdas_4_1_1_3" hidden="1">{#N/A,#N/A,FALSE,"TMCOMP96";#N/A,#N/A,FALSE,"MAT96";#N/A,#N/A,FALSE,"FANDA96";#N/A,#N/A,FALSE,"INTRAN96";#N/A,#N/A,FALSE,"NAA9697";#N/A,#N/A,FALSE,"ECWEBB";#N/A,#N/A,FALSE,"MFT96";#N/A,#N/A,FALSE,"CTrecon"}</definedName>
    <definedName name="asdas_4_1_1_4" hidden="1">{#N/A,#N/A,FALSE,"TMCOMP96";#N/A,#N/A,FALSE,"MAT96";#N/A,#N/A,FALSE,"FANDA96";#N/A,#N/A,FALSE,"INTRAN96";#N/A,#N/A,FALSE,"NAA9697";#N/A,#N/A,FALSE,"ECWEBB";#N/A,#N/A,FALSE,"MFT96";#N/A,#N/A,FALSE,"CTrecon"}</definedName>
    <definedName name="asdas_4_1_1_5" hidden="1">{#N/A,#N/A,FALSE,"TMCOMP96";#N/A,#N/A,FALSE,"MAT96";#N/A,#N/A,FALSE,"FANDA96";#N/A,#N/A,FALSE,"INTRAN96";#N/A,#N/A,FALSE,"NAA9697";#N/A,#N/A,FALSE,"ECWEBB";#N/A,#N/A,FALSE,"MFT96";#N/A,#N/A,FALSE,"CTrecon"}</definedName>
    <definedName name="asdas_4_1_2" hidden="1">{#N/A,#N/A,FALSE,"TMCOMP96";#N/A,#N/A,FALSE,"MAT96";#N/A,#N/A,FALSE,"FANDA96";#N/A,#N/A,FALSE,"INTRAN96";#N/A,#N/A,FALSE,"NAA9697";#N/A,#N/A,FALSE,"ECWEBB";#N/A,#N/A,FALSE,"MFT96";#N/A,#N/A,FALSE,"CTrecon"}</definedName>
    <definedName name="asdas_4_1_2_1" hidden="1">{#N/A,#N/A,FALSE,"TMCOMP96";#N/A,#N/A,FALSE,"MAT96";#N/A,#N/A,FALSE,"FANDA96";#N/A,#N/A,FALSE,"INTRAN96";#N/A,#N/A,FALSE,"NAA9697";#N/A,#N/A,FALSE,"ECWEBB";#N/A,#N/A,FALSE,"MFT96";#N/A,#N/A,FALSE,"CTrecon"}</definedName>
    <definedName name="asdas_4_1_2_2" hidden="1">{#N/A,#N/A,FALSE,"TMCOMP96";#N/A,#N/A,FALSE,"MAT96";#N/A,#N/A,FALSE,"FANDA96";#N/A,#N/A,FALSE,"INTRAN96";#N/A,#N/A,FALSE,"NAA9697";#N/A,#N/A,FALSE,"ECWEBB";#N/A,#N/A,FALSE,"MFT96";#N/A,#N/A,FALSE,"CTrecon"}</definedName>
    <definedName name="asdas_4_1_2_3" hidden="1">{#N/A,#N/A,FALSE,"TMCOMP96";#N/A,#N/A,FALSE,"MAT96";#N/A,#N/A,FALSE,"FANDA96";#N/A,#N/A,FALSE,"INTRAN96";#N/A,#N/A,FALSE,"NAA9697";#N/A,#N/A,FALSE,"ECWEBB";#N/A,#N/A,FALSE,"MFT96";#N/A,#N/A,FALSE,"CTrecon"}</definedName>
    <definedName name="asdas_4_1_2_4" hidden="1">{#N/A,#N/A,FALSE,"TMCOMP96";#N/A,#N/A,FALSE,"MAT96";#N/A,#N/A,FALSE,"FANDA96";#N/A,#N/A,FALSE,"INTRAN96";#N/A,#N/A,FALSE,"NAA9697";#N/A,#N/A,FALSE,"ECWEBB";#N/A,#N/A,FALSE,"MFT96";#N/A,#N/A,FALSE,"CTrecon"}</definedName>
    <definedName name="asdas_4_1_2_5" hidden="1">{#N/A,#N/A,FALSE,"TMCOMP96";#N/A,#N/A,FALSE,"MAT96";#N/A,#N/A,FALSE,"FANDA96";#N/A,#N/A,FALSE,"INTRAN96";#N/A,#N/A,FALSE,"NAA9697";#N/A,#N/A,FALSE,"ECWEBB";#N/A,#N/A,FALSE,"MFT96";#N/A,#N/A,FALSE,"CTrecon"}</definedName>
    <definedName name="asdas_4_1_3" hidden="1">{#N/A,#N/A,FALSE,"TMCOMP96";#N/A,#N/A,FALSE,"MAT96";#N/A,#N/A,FALSE,"FANDA96";#N/A,#N/A,FALSE,"INTRAN96";#N/A,#N/A,FALSE,"NAA9697";#N/A,#N/A,FALSE,"ECWEBB";#N/A,#N/A,FALSE,"MFT96";#N/A,#N/A,FALSE,"CTrecon"}</definedName>
    <definedName name="asdas_4_1_3_1" hidden="1">{#N/A,#N/A,FALSE,"TMCOMP96";#N/A,#N/A,FALSE,"MAT96";#N/A,#N/A,FALSE,"FANDA96";#N/A,#N/A,FALSE,"INTRAN96";#N/A,#N/A,FALSE,"NAA9697";#N/A,#N/A,FALSE,"ECWEBB";#N/A,#N/A,FALSE,"MFT96";#N/A,#N/A,FALSE,"CTrecon"}</definedName>
    <definedName name="asdas_4_1_3_2" hidden="1">{#N/A,#N/A,FALSE,"TMCOMP96";#N/A,#N/A,FALSE,"MAT96";#N/A,#N/A,FALSE,"FANDA96";#N/A,#N/A,FALSE,"INTRAN96";#N/A,#N/A,FALSE,"NAA9697";#N/A,#N/A,FALSE,"ECWEBB";#N/A,#N/A,FALSE,"MFT96";#N/A,#N/A,FALSE,"CTrecon"}</definedName>
    <definedName name="asdas_4_1_3_3" hidden="1">{#N/A,#N/A,FALSE,"TMCOMP96";#N/A,#N/A,FALSE,"MAT96";#N/A,#N/A,FALSE,"FANDA96";#N/A,#N/A,FALSE,"INTRAN96";#N/A,#N/A,FALSE,"NAA9697";#N/A,#N/A,FALSE,"ECWEBB";#N/A,#N/A,FALSE,"MFT96";#N/A,#N/A,FALSE,"CTrecon"}</definedName>
    <definedName name="asdas_4_1_3_4" hidden="1">{#N/A,#N/A,FALSE,"TMCOMP96";#N/A,#N/A,FALSE,"MAT96";#N/A,#N/A,FALSE,"FANDA96";#N/A,#N/A,FALSE,"INTRAN96";#N/A,#N/A,FALSE,"NAA9697";#N/A,#N/A,FALSE,"ECWEBB";#N/A,#N/A,FALSE,"MFT96";#N/A,#N/A,FALSE,"CTrecon"}</definedName>
    <definedName name="asdas_4_1_3_5" hidden="1">{#N/A,#N/A,FALSE,"TMCOMP96";#N/A,#N/A,FALSE,"MAT96";#N/A,#N/A,FALSE,"FANDA96";#N/A,#N/A,FALSE,"INTRAN96";#N/A,#N/A,FALSE,"NAA9697";#N/A,#N/A,FALSE,"ECWEBB";#N/A,#N/A,FALSE,"MFT96";#N/A,#N/A,FALSE,"CTrecon"}</definedName>
    <definedName name="asdas_4_1_4" hidden="1">{#N/A,#N/A,FALSE,"TMCOMP96";#N/A,#N/A,FALSE,"MAT96";#N/A,#N/A,FALSE,"FANDA96";#N/A,#N/A,FALSE,"INTRAN96";#N/A,#N/A,FALSE,"NAA9697";#N/A,#N/A,FALSE,"ECWEBB";#N/A,#N/A,FALSE,"MFT96";#N/A,#N/A,FALSE,"CTrecon"}</definedName>
    <definedName name="asdas_4_1_4_1" hidden="1">{#N/A,#N/A,FALSE,"TMCOMP96";#N/A,#N/A,FALSE,"MAT96";#N/A,#N/A,FALSE,"FANDA96";#N/A,#N/A,FALSE,"INTRAN96";#N/A,#N/A,FALSE,"NAA9697";#N/A,#N/A,FALSE,"ECWEBB";#N/A,#N/A,FALSE,"MFT96";#N/A,#N/A,FALSE,"CTrecon"}</definedName>
    <definedName name="asdas_4_1_4_2" hidden="1">{#N/A,#N/A,FALSE,"TMCOMP96";#N/A,#N/A,FALSE,"MAT96";#N/A,#N/A,FALSE,"FANDA96";#N/A,#N/A,FALSE,"INTRAN96";#N/A,#N/A,FALSE,"NAA9697";#N/A,#N/A,FALSE,"ECWEBB";#N/A,#N/A,FALSE,"MFT96";#N/A,#N/A,FALSE,"CTrecon"}</definedName>
    <definedName name="asdas_4_1_4_3" hidden="1">{#N/A,#N/A,FALSE,"TMCOMP96";#N/A,#N/A,FALSE,"MAT96";#N/A,#N/A,FALSE,"FANDA96";#N/A,#N/A,FALSE,"INTRAN96";#N/A,#N/A,FALSE,"NAA9697";#N/A,#N/A,FALSE,"ECWEBB";#N/A,#N/A,FALSE,"MFT96";#N/A,#N/A,FALSE,"CTrecon"}</definedName>
    <definedName name="asdas_4_1_4_4" hidden="1">{#N/A,#N/A,FALSE,"TMCOMP96";#N/A,#N/A,FALSE,"MAT96";#N/A,#N/A,FALSE,"FANDA96";#N/A,#N/A,FALSE,"INTRAN96";#N/A,#N/A,FALSE,"NAA9697";#N/A,#N/A,FALSE,"ECWEBB";#N/A,#N/A,FALSE,"MFT96";#N/A,#N/A,FALSE,"CTrecon"}</definedName>
    <definedName name="asdas_4_1_4_5" hidden="1">{#N/A,#N/A,FALSE,"TMCOMP96";#N/A,#N/A,FALSE,"MAT96";#N/A,#N/A,FALSE,"FANDA96";#N/A,#N/A,FALSE,"INTRAN96";#N/A,#N/A,FALSE,"NAA9697";#N/A,#N/A,FALSE,"ECWEBB";#N/A,#N/A,FALSE,"MFT96";#N/A,#N/A,FALSE,"CTrecon"}</definedName>
    <definedName name="asdas_4_1_5" hidden="1">{#N/A,#N/A,FALSE,"TMCOMP96";#N/A,#N/A,FALSE,"MAT96";#N/A,#N/A,FALSE,"FANDA96";#N/A,#N/A,FALSE,"INTRAN96";#N/A,#N/A,FALSE,"NAA9697";#N/A,#N/A,FALSE,"ECWEBB";#N/A,#N/A,FALSE,"MFT96";#N/A,#N/A,FALSE,"CTrecon"}</definedName>
    <definedName name="asdas_4_1_5_1" hidden="1">{#N/A,#N/A,FALSE,"TMCOMP96";#N/A,#N/A,FALSE,"MAT96";#N/A,#N/A,FALSE,"FANDA96";#N/A,#N/A,FALSE,"INTRAN96";#N/A,#N/A,FALSE,"NAA9697";#N/A,#N/A,FALSE,"ECWEBB";#N/A,#N/A,FALSE,"MFT96";#N/A,#N/A,FALSE,"CTrecon"}</definedName>
    <definedName name="asdas_4_1_5_2" hidden="1">{#N/A,#N/A,FALSE,"TMCOMP96";#N/A,#N/A,FALSE,"MAT96";#N/A,#N/A,FALSE,"FANDA96";#N/A,#N/A,FALSE,"INTRAN96";#N/A,#N/A,FALSE,"NAA9697";#N/A,#N/A,FALSE,"ECWEBB";#N/A,#N/A,FALSE,"MFT96";#N/A,#N/A,FALSE,"CTrecon"}</definedName>
    <definedName name="asdas_4_1_5_3" hidden="1">{#N/A,#N/A,FALSE,"TMCOMP96";#N/A,#N/A,FALSE,"MAT96";#N/A,#N/A,FALSE,"FANDA96";#N/A,#N/A,FALSE,"INTRAN96";#N/A,#N/A,FALSE,"NAA9697";#N/A,#N/A,FALSE,"ECWEBB";#N/A,#N/A,FALSE,"MFT96";#N/A,#N/A,FALSE,"CTrecon"}</definedName>
    <definedName name="asdas_4_1_5_4" hidden="1">{#N/A,#N/A,FALSE,"TMCOMP96";#N/A,#N/A,FALSE,"MAT96";#N/A,#N/A,FALSE,"FANDA96";#N/A,#N/A,FALSE,"INTRAN96";#N/A,#N/A,FALSE,"NAA9697";#N/A,#N/A,FALSE,"ECWEBB";#N/A,#N/A,FALSE,"MFT96";#N/A,#N/A,FALSE,"CTrecon"}</definedName>
    <definedName name="asdas_4_1_5_5" hidden="1">{#N/A,#N/A,FALSE,"TMCOMP96";#N/A,#N/A,FALSE,"MAT96";#N/A,#N/A,FALSE,"FANDA96";#N/A,#N/A,FALSE,"INTRAN96";#N/A,#N/A,FALSE,"NAA9697";#N/A,#N/A,FALSE,"ECWEBB";#N/A,#N/A,FALSE,"MFT96";#N/A,#N/A,FALSE,"CTrecon"}</definedName>
    <definedName name="asdas_4_2" hidden="1">{#N/A,#N/A,FALSE,"TMCOMP96";#N/A,#N/A,FALSE,"MAT96";#N/A,#N/A,FALSE,"FANDA96";#N/A,#N/A,FALSE,"INTRAN96";#N/A,#N/A,FALSE,"NAA9697";#N/A,#N/A,FALSE,"ECWEBB";#N/A,#N/A,FALSE,"MFT96";#N/A,#N/A,FALSE,"CTrecon"}</definedName>
    <definedName name="asdas_4_2_1" hidden="1">{#N/A,#N/A,FALSE,"TMCOMP96";#N/A,#N/A,FALSE,"MAT96";#N/A,#N/A,FALSE,"FANDA96";#N/A,#N/A,FALSE,"INTRAN96";#N/A,#N/A,FALSE,"NAA9697";#N/A,#N/A,FALSE,"ECWEBB";#N/A,#N/A,FALSE,"MFT96";#N/A,#N/A,FALSE,"CTrecon"}</definedName>
    <definedName name="asdas_4_2_2" hidden="1">{#N/A,#N/A,FALSE,"TMCOMP96";#N/A,#N/A,FALSE,"MAT96";#N/A,#N/A,FALSE,"FANDA96";#N/A,#N/A,FALSE,"INTRAN96";#N/A,#N/A,FALSE,"NAA9697";#N/A,#N/A,FALSE,"ECWEBB";#N/A,#N/A,FALSE,"MFT96";#N/A,#N/A,FALSE,"CTrecon"}</definedName>
    <definedName name="asdas_4_2_3" hidden="1">{#N/A,#N/A,FALSE,"TMCOMP96";#N/A,#N/A,FALSE,"MAT96";#N/A,#N/A,FALSE,"FANDA96";#N/A,#N/A,FALSE,"INTRAN96";#N/A,#N/A,FALSE,"NAA9697";#N/A,#N/A,FALSE,"ECWEBB";#N/A,#N/A,FALSE,"MFT96";#N/A,#N/A,FALSE,"CTrecon"}</definedName>
    <definedName name="asdas_4_2_4" hidden="1">{#N/A,#N/A,FALSE,"TMCOMP96";#N/A,#N/A,FALSE,"MAT96";#N/A,#N/A,FALSE,"FANDA96";#N/A,#N/A,FALSE,"INTRAN96";#N/A,#N/A,FALSE,"NAA9697";#N/A,#N/A,FALSE,"ECWEBB";#N/A,#N/A,FALSE,"MFT96";#N/A,#N/A,FALSE,"CTrecon"}</definedName>
    <definedName name="asdas_4_2_5" hidden="1">{#N/A,#N/A,FALSE,"TMCOMP96";#N/A,#N/A,FALSE,"MAT96";#N/A,#N/A,FALSE,"FANDA96";#N/A,#N/A,FALSE,"INTRAN96";#N/A,#N/A,FALSE,"NAA9697";#N/A,#N/A,FALSE,"ECWEBB";#N/A,#N/A,FALSE,"MFT96";#N/A,#N/A,FALSE,"CTrecon"}</definedName>
    <definedName name="asdas_4_3" hidden="1">{#N/A,#N/A,FALSE,"TMCOMP96";#N/A,#N/A,FALSE,"MAT96";#N/A,#N/A,FALSE,"FANDA96";#N/A,#N/A,FALSE,"INTRAN96";#N/A,#N/A,FALSE,"NAA9697";#N/A,#N/A,FALSE,"ECWEBB";#N/A,#N/A,FALSE,"MFT96";#N/A,#N/A,FALSE,"CTrecon"}</definedName>
    <definedName name="asdas_4_3_1" hidden="1">{#N/A,#N/A,FALSE,"TMCOMP96";#N/A,#N/A,FALSE,"MAT96";#N/A,#N/A,FALSE,"FANDA96";#N/A,#N/A,FALSE,"INTRAN96";#N/A,#N/A,FALSE,"NAA9697";#N/A,#N/A,FALSE,"ECWEBB";#N/A,#N/A,FALSE,"MFT96";#N/A,#N/A,FALSE,"CTrecon"}</definedName>
    <definedName name="asdas_4_3_2" hidden="1">{#N/A,#N/A,FALSE,"TMCOMP96";#N/A,#N/A,FALSE,"MAT96";#N/A,#N/A,FALSE,"FANDA96";#N/A,#N/A,FALSE,"INTRAN96";#N/A,#N/A,FALSE,"NAA9697";#N/A,#N/A,FALSE,"ECWEBB";#N/A,#N/A,FALSE,"MFT96";#N/A,#N/A,FALSE,"CTrecon"}</definedName>
    <definedName name="asdas_4_3_3" hidden="1">{#N/A,#N/A,FALSE,"TMCOMP96";#N/A,#N/A,FALSE,"MAT96";#N/A,#N/A,FALSE,"FANDA96";#N/A,#N/A,FALSE,"INTRAN96";#N/A,#N/A,FALSE,"NAA9697";#N/A,#N/A,FALSE,"ECWEBB";#N/A,#N/A,FALSE,"MFT96";#N/A,#N/A,FALSE,"CTrecon"}</definedName>
    <definedName name="asdas_4_3_4" hidden="1">{#N/A,#N/A,FALSE,"TMCOMP96";#N/A,#N/A,FALSE,"MAT96";#N/A,#N/A,FALSE,"FANDA96";#N/A,#N/A,FALSE,"INTRAN96";#N/A,#N/A,FALSE,"NAA9697";#N/A,#N/A,FALSE,"ECWEBB";#N/A,#N/A,FALSE,"MFT96";#N/A,#N/A,FALSE,"CTrecon"}</definedName>
    <definedName name="asdas_4_3_5" hidden="1">{#N/A,#N/A,FALSE,"TMCOMP96";#N/A,#N/A,FALSE,"MAT96";#N/A,#N/A,FALSE,"FANDA96";#N/A,#N/A,FALSE,"INTRAN96";#N/A,#N/A,FALSE,"NAA9697";#N/A,#N/A,FALSE,"ECWEBB";#N/A,#N/A,FALSE,"MFT96";#N/A,#N/A,FALSE,"CTrecon"}</definedName>
    <definedName name="asdas_4_4" hidden="1">{#N/A,#N/A,FALSE,"TMCOMP96";#N/A,#N/A,FALSE,"MAT96";#N/A,#N/A,FALSE,"FANDA96";#N/A,#N/A,FALSE,"INTRAN96";#N/A,#N/A,FALSE,"NAA9697";#N/A,#N/A,FALSE,"ECWEBB";#N/A,#N/A,FALSE,"MFT96";#N/A,#N/A,FALSE,"CTrecon"}</definedName>
    <definedName name="asdas_4_4_1" hidden="1">{#N/A,#N/A,FALSE,"TMCOMP96";#N/A,#N/A,FALSE,"MAT96";#N/A,#N/A,FALSE,"FANDA96";#N/A,#N/A,FALSE,"INTRAN96";#N/A,#N/A,FALSE,"NAA9697";#N/A,#N/A,FALSE,"ECWEBB";#N/A,#N/A,FALSE,"MFT96";#N/A,#N/A,FALSE,"CTrecon"}</definedName>
    <definedName name="asdas_4_4_2" hidden="1">{#N/A,#N/A,FALSE,"TMCOMP96";#N/A,#N/A,FALSE,"MAT96";#N/A,#N/A,FALSE,"FANDA96";#N/A,#N/A,FALSE,"INTRAN96";#N/A,#N/A,FALSE,"NAA9697";#N/A,#N/A,FALSE,"ECWEBB";#N/A,#N/A,FALSE,"MFT96";#N/A,#N/A,FALSE,"CTrecon"}</definedName>
    <definedName name="asdas_4_4_3" hidden="1">{#N/A,#N/A,FALSE,"TMCOMP96";#N/A,#N/A,FALSE,"MAT96";#N/A,#N/A,FALSE,"FANDA96";#N/A,#N/A,FALSE,"INTRAN96";#N/A,#N/A,FALSE,"NAA9697";#N/A,#N/A,FALSE,"ECWEBB";#N/A,#N/A,FALSE,"MFT96";#N/A,#N/A,FALSE,"CTrecon"}</definedName>
    <definedName name="asdas_4_4_4" hidden="1">{#N/A,#N/A,FALSE,"TMCOMP96";#N/A,#N/A,FALSE,"MAT96";#N/A,#N/A,FALSE,"FANDA96";#N/A,#N/A,FALSE,"INTRAN96";#N/A,#N/A,FALSE,"NAA9697";#N/A,#N/A,FALSE,"ECWEBB";#N/A,#N/A,FALSE,"MFT96";#N/A,#N/A,FALSE,"CTrecon"}</definedName>
    <definedName name="asdas_4_4_5" hidden="1">{#N/A,#N/A,FALSE,"TMCOMP96";#N/A,#N/A,FALSE,"MAT96";#N/A,#N/A,FALSE,"FANDA96";#N/A,#N/A,FALSE,"INTRAN96";#N/A,#N/A,FALSE,"NAA9697";#N/A,#N/A,FALSE,"ECWEBB";#N/A,#N/A,FALSE,"MFT96";#N/A,#N/A,FALSE,"CTrecon"}</definedName>
    <definedName name="asdas_4_5" hidden="1">{#N/A,#N/A,FALSE,"TMCOMP96";#N/A,#N/A,FALSE,"MAT96";#N/A,#N/A,FALSE,"FANDA96";#N/A,#N/A,FALSE,"INTRAN96";#N/A,#N/A,FALSE,"NAA9697";#N/A,#N/A,FALSE,"ECWEBB";#N/A,#N/A,FALSE,"MFT96";#N/A,#N/A,FALSE,"CTrecon"}</definedName>
    <definedName name="asdas_4_5_1" hidden="1">{#N/A,#N/A,FALSE,"TMCOMP96";#N/A,#N/A,FALSE,"MAT96";#N/A,#N/A,FALSE,"FANDA96";#N/A,#N/A,FALSE,"INTRAN96";#N/A,#N/A,FALSE,"NAA9697";#N/A,#N/A,FALSE,"ECWEBB";#N/A,#N/A,FALSE,"MFT96";#N/A,#N/A,FALSE,"CTrecon"}</definedName>
    <definedName name="asdas_4_5_2" hidden="1">{#N/A,#N/A,FALSE,"TMCOMP96";#N/A,#N/A,FALSE,"MAT96";#N/A,#N/A,FALSE,"FANDA96";#N/A,#N/A,FALSE,"INTRAN96";#N/A,#N/A,FALSE,"NAA9697";#N/A,#N/A,FALSE,"ECWEBB";#N/A,#N/A,FALSE,"MFT96";#N/A,#N/A,FALSE,"CTrecon"}</definedName>
    <definedName name="asdas_4_5_3" hidden="1">{#N/A,#N/A,FALSE,"TMCOMP96";#N/A,#N/A,FALSE,"MAT96";#N/A,#N/A,FALSE,"FANDA96";#N/A,#N/A,FALSE,"INTRAN96";#N/A,#N/A,FALSE,"NAA9697";#N/A,#N/A,FALSE,"ECWEBB";#N/A,#N/A,FALSE,"MFT96";#N/A,#N/A,FALSE,"CTrecon"}</definedName>
    <definedName name="asdas_4_5_4" hidden="1">{#N/A,#N/A,FALSE,"TMCOMP96";#N/A,#N/A,FALSE,"MAT96";#N/A,#N/A,FALSE,"FANDA96";#N/A,#N/A,FALSE,"INTRAN96";#N/A,#N/A,FALSE,"NAA9697";#N/A,#N/A,FALSE,"ECWEBB";#N/A,#N/A,FALSE,"MFT96";#N/A,#N/A,FALSE,"CTrecon"}</definedName>
    <definedName name="asdas_4_5_5" hidden="1">{#N/A,#N/A,FALSE,"TMCOMP96";#N/A,#N/A,FALSE,"MAT96";#N/A,#N/A,FALSE,"FANDA96";#N/A,#N/A,FALSE,"INTRAN96";#N/A,#N/A,FALSE,"NAA9697";#N/A,#N/A,FALSE,"ECWEBB";#N/A,#N/A,FALSE,"MFT96";#N/A,#N/A,FALSE,"CTrecon"}</definedName>
    <definedName name="asdas_5" hidden="1">{#N/A,#N/A,FALSE,"TMCOMP96";#N/A,#N/A,FALSE,"MAT96";#N/A,#N/A,FALSE,"FANDA96";#N/A,#N/A,FALSE,"INTRAN96";#N/A,#N/A,FALSE,"NAA9697";#N/A,#N/A,FALSE,"ECWEBB";#N/A,#N/A,FALSE,"MFT96";#N/A,#N/A,FALSE,"CTrecon"}</definedName>
    <definedName name="asdas_5_1" hidden="1">{#N/A,#N/A,FALSE,"TMCOMP96";#N/A,#N/A,FALSE,"MAT96";#N/A,#N/A,FALSE,"FANDA96";#N/A,#N/A,FALSE,"INTRAN96";#N/A,#N/A,FALSE,"NAA9697";#N/A,#N/A,FALSE,"ECWEBB";#N/A,#N/A,FALSE,"MFT96";#N/A,#N/A,FALSE,"CTrecon"}</definedName>
    <definedName name="asdas_5_1_1" hidden="1">{#N/A,#N/A,FALSE,"TMCOMP96";#N/A,#N/A,FALSE,"MAT96";#N/A,#N/A,FALSE,"FANDA96";#N/A,#N/A,FALSE,"INTRAN96";#N/A,#N/A,FALSE,"NAA9697";#N/A,#N/A,FALSE,"ECWEBB";#N/A,#N/A,FALSE,"MFT96";#N/A,#N/A,FALSE,"CTrecon"}</definedName>
    <definedName name="asdas_5_1_1_1" hidden="1">{#N/A,#N/A,FALSE,"TMCOMP96";#N/A,#N/A,FALSE,"MAT96";#N/A,#N/A,FALSE,"FANDA96";#N/A,#N/A,FALSE,"INTRAN96";#N/A,#N/A,FALSE,"NAA9697";#N/A,#N/A,FALSE,"ECWEBB";#N/A,#N/A,FALSE,"MFT96";#N/A,#N/A,FALSE,"CTrecon"}</definedName>
    <definedName name="asdas_5_1_1_1_1" hidden="1">{#N/A,#N/A,FALSE,"TMCOMP96";#N/A,#N/A,FALSE,"MAT96";#N/A,#N/A,FALSE,"FANDA96";#N/A,#N/A,FALSE,"INTRAN96";#N/A,#N/A,FALSE,"NAA9697";#N/A,#N/A,FALSE,"ECWEBB";#N/A,#N/A,FALSE,"MFT96";#N/A,#N/A,FALSE,"CTrecon"}</definedName>
    <definedName name="asdas_5_1_1_1_2" hidden="1">{#N/A,#N/A,FALSE,"TMCOMP96";#N/A,#N/A,FALSE,"MAT96";#N/A,#N/A,FALSE,"FANDA96";#N/A,#N/A,FALSE,"INTRAN96";#N/A,#N/A,FALSE,"NAA9697";#N/A,#N/A,FALSE,"ECWEBB";#N/A,#N/A,FALSE,"MFT96";#N/A,#N/A,FALSE,"CTrecon"}</definedName>
    <definedName name="asdas_5_1_1_1_3" hidden="1">{#N/A,#N/A,FALSE,"TMCOMP96";#N/A,#N/A,FALSE,"MAT96";#N/A,#N/A,FALSE,"FANDA96";#N/A,#N/A,FALSE,"INTRAN96";#N/A,#N/A,FALSE,"NAA9697";#N/A,#N/A,FALSE,"ECWEBB";#N/A,#N/A,FALSE,"MFT96";#N/A,#N/A,FALSE,"CTrecon"}</definedName>
    <definedName name="asdas_5_1_1_1_4" hidden="1">{#N/A,#N/A,FALSE,"TMCOMP96";#N/A,#N/A,FALSE,"MAT96";#N/A,#N/A,FALSE,"FANDA96";#N/A,#N/A,FALSE,"INTRAN96";#N/A,#N/A,FALSE,"NAA9697";#N/A,#N/A,FALSE,"ECWEBB";#N/A,#N/A,FALSE,"MFT96";#N/A,#N/A,FALSE,"CTrecon"}</definedName>
    <definedName name="asdas_5_1_1_1_5" hidden="1">{#N/A,#N/A,FALSE,"TMCOMP96";#N/A,#N/A,FALSE,"MAT96";#N/A,#N/A,FALSE,"FANDA96";#N/A,#N/A,FALSE,"INTRAN96";#N/A,#N/A,FALSE,"NAA9697";#N/A,#N/A,FALSE,"ECWEBB";#N/A,#N/A,FALSE,"MFT96";#N/A,#N/A,FALSE,"CTrecon"}</definedName>
    <definedName name="asdas_5_1_1_2" hidden="1">{#N/A,#N/A,FALSE,"TMCOMP96";#N/A,#N/A,FALSE,"MAT96";#N/A,#N/A,FALSE,"FANDA96";#N/A,#N/A,FALSE,"INTRAN96";#N/A,#N/A,FALSE,"NAA9697";#N/A,#N/A,FALSE,"ECWEBB";#N/A,#N/A,FALSE,"MFT96";#N/A,#N/A,FALSE,"CTrecon"}</definedName>
    <definedName name="asdas_5_1_1_2_1" hidden="1">{#N/A,#N/A,FALSE,"TMCOMP96";#N/A,#N/A,FALSE,"MAT96";#N/A,#N/A,FALSE,"FANDA96";#N/A,#N/A,FALSE,"INTRAN96";#N/A,#N/A,FALSE,"NAA9697";#N/A,#N/A,FALSE,"ECWEBB";#N/A,#N/A,FALSE,"MFT96";#N/A,#N/A,FALSE,"CTrecon"}</definedName>
    <definedName name="asdas_5_1_1_2_2" hidden="1">{#N/A,#N/A,FALSE,"TMCOMP96";#N/A,#N/A,FALSE,"MAT96";#N/A,#N/A,FALSE,"FANDA96";#N/A,#N/A,FALSE,"INTRAN96";#N/A,#N/A,FALSE,"NAA9697";#N/A,#N/A,FALSE,"ECWEBB";#N/A,#N/A,FALSE,"MFT96";#N/A,#N/A,FALSE,"CTrecon"}</definedName>
    <definedName name="asdas_5_1_1_2_3" hidden="1">{#N/A,#N/A,FALSE,"TMCOMP96";#N/A,#N/A,FALSE,"MAT96";#N/A,#N/A,FALSE,"FANDA96";#N/A,#N/A,FALSE,"INTRAN96";#N/A,#N/A,FALSE,"NAA9697";#N/A,#N/A,FALSE,"ECWEBB";#N/A,#N/A,FALSE,"MFT96";#N/A,#N/A,FALSE,"CTrecon"}</definedName>
    <definedName name="asdas_5_1_1_2_4" hidden="1">{#N/A,#N/A,FALSE,"TMCOMP96";#N/A,#N/A,FALSE,"MAT96";#N/A,#N/A,FALSE,"FANDA96";#N/A,#N/A,FALSE,"INTRAN96";#N/A,#N/A,FALSE,"NAA9697";#N/A,#N/A,FALSE,"ECWEBB";#N/A,#N/A,FALSE,"MFT96";#N/A,#N/A,FALSE,"CTrecon"}</definedName>
    <definedName name="asdas_5_1_1_2_5" hidden="1">{#N/A,#N/A,FALSE,"TMCOMP96";#N/A,#N/A,FALSE,"MAT96";#N/A,#N/A,FALSE,"FANDA96";#N/A,#N/A,FALSE,"INTRAN96";#N/A,#N/A,FALSE,"NAA9697";#N/A,#N/A,FALSE,"ECWEBB";#N/A,#N/A,FALSE,"MFT96";#N/A,#N/A,FALSE,"CTrecon"}</definedName>
    <definedName name="asdas_5_1_1_3" hidden="1">{#N/A,#N/A,FALSE,"TMCOMP96";#N/A,#N/A,FALSE,"MAT96";#N/A,#N/A,FALSE,"FANDA96";#N/A,#N/A,FALSE,"INTRAN96";#N/A,#N/A,FALSE,"NAA9697";#N/A,#N/A,FALSE,"ECWEBB";#N/A,#N/A,FALSE,"MFT96";#N/A,#N/A,FALSE,"CTrecon"}</definedName>
    <definedName name="asdas_5_1_1_4" hidden="1">{#N/A,#N/A,FALSE,"TMCOMP96";#N/A,#N/A,FALSE,"MAT96";#N/A,#N/A,FALSE,"FANDA96";#N/A,#N/A,FALSE,"INTRAN96";#N/A,#N/A,FALSE,"NAA9697";#N/A,#N/A,FALSE,"ECWEBB";#N/A,#N/A,FALSE,"MFT96";#N/A,#N/A,FALSE,"CTrecon"}</definedName>
    <definedName name="asdas_5_1_1_5" hidden="1">{#N/A,#N/A,FALSE,"TMCOMP96";#N/A,#N/A,FALSE,"MAT96";#N/A,#N/A,FALSE,"FANDA96";#N/A,#N/A,FALSE,"INTRAN96";#N/A,#N/A,FALSE,"NAA9697";#N/A,#N/A,FALSE,"ECWEBB";#N/A,#N/A,FALSE,"MFT96";#N/A,#N/A,FALSE,"CTrecon"}</definedName>
    <definedName name="asdas_5_1_2" hidden="1">{#N/A,#N/A,FALSE,"TMCOMP96";#N/A,#N/A,FALSE,"MAT96";#N/A,#N/A,FALSE,"FANDA96";#N/A,#N/A,FALSE,"INTRAN96";#N/A,#N/A,FALSE,"NAA9697";#N/A,#N/A,FALSE,"ECWEBB";#N/A,#N/A,FALSE,"MFT96";#N/A,#N/A,FALSE,"CTrecon"}</definedName>
    <definedName name="asdas_5_1_2_1" hidden="1">{#N/A,#N/A,FALSE,"TMCOMP96";#N/A,#N/A,FALSE,"MAT96";#N/A,#N/A,FALSE,"FANDA96";#N/A,#N/A,FALSE,"INTRAN96";#N/A,#N/A,FALSE,"NAA9697";#N/A,#N/A,FALSE,"ECWEBB";#N/A,#N/A,FALSE,"MFT96";#N/A,#N/A,FALSE,"CTrecon"}</definedName>
    <definedName name="asdas_5_1_2_2" hidden="1">{#N/A,#N/A,FALSE,"TMCOMP96";#N/A,#N/A,FALSE,"MAT96";#N/A,#N/A,FALSE,"FANDA96";#N/A,#N/A,FALSE,"INTRAN96";#N/A,#N/A,FALSE,"NAA9697";#N/A,#N/A,FALSE,"ECWEBB";#N/A,#N/A,FALSE,"MFT96";#N/A,#N/A,FALSE,"CTrecon"}</definedName>
    <definedName name="asdas_5_1_2_3" hidden="1">{#N/A,#N/A,FALSE,"TMCOMP96";#N/A,#N/A,FALSE,"MAT96";#N/A,#N/A,FALSE,"FANDA96";#N/A,#N/A,FALSE,"INTRAN96";#N/A,#N/A,FALSE,"NAA9697";#N/A,#N/A,FALSE,"ECWEBB";#N/A,#N/A,FALSE,"MFT96";#N/A,#N/A,FALSE,"CTrecon"}</definedName>
    <definedName name="asdas_5_1_2_4" hidden="1">{#N/A,#N/A,FALSE,"TMCOMP96";#N/A,#N/A,FALSE,"MAT96";#N/A,#N/A,FALSE,"FANDA96";#N/A,#N/A,FALSE,"INTRAN96";#N/A,#N/A,FALSE,"NAA9697";#N/A,#N/A,FALSE,"ECWEBB";#N/A,#N/A,FALSE,"MFT96";#N/A,#N/A,FALSE,"CTrecon"}</definedName>
    <definedName name="asdas_5_1_2_5" hidden="1">{#N/A,#N/A,FALSE,"TMCOMP96";#N/A,#N/A,FALSE,"MAT96";#N/A,#N/A,FALSE,"FANDA96";#N/A,#N/A,FALSE,"INTRAN96";#N/A,#N/A,FALSE,"NAA9697";#N/A,#N/A,FALSE,"ECWEBB";#N/A,#N/A,FALSE,"MFT96";#N/A,#N/A,FALSE,"CTrecon"}</definedName>
    <definedName name="asdas_5_1_3" hidden="1">{#N/A,#N/A,FALSE,"TMCOMP96";#N/A,#N/A,FALSE,"MAT96";#N/A,#N/A,FALSE,"FANDA96";#N/A,#N/A,FALSE,"INTRAN96";#N/A,#N/A,FALSE,"NAA9697";#N/A,#N/A,FALSE,"ECWEBB";#N/A,#N/A,FALSE,"MFT96";#N/A,#N/A,FALSE,"CTrecon"}</definedName>
    <definedName name="asdas_5_1_3_1" hidden="1">{#N/A,#N/A,FALSE,"TMCOMP96";#N/A,#N/A,FALSE,"MAT96";#N/A,#N/A,FALSE,"FANDA96";#N/A,#N/A,FALSE,"INTRAN96";#N/A,#N/A,FALSE,"NAA9697";#N/A,#N/A,FALSE,"ECWEBB";#N/A,#N/A,FALSE,"MFT96";#N/A,#N/A,FALSE,"CTrecon"}</definedName>
    <definedName name="asdas_5_1_3_2" hidden="1">{#N/A,#N/A,FALSE,"TMCOMP96";#N/A,#N/A,FALSE,"MAT96";#N/A,#N/A,FALSE,"FANDA96";#N/A,#N/A,FALSE,"INTRAN96";#N/A,#N/A,FALSE,"NAA9697";#N/A,#N/A,FALSE,"ECWEBB";#N/A,#N/A,FALSE,"MFT96";#N/A,#N/A,FALSE,"CTrecon"}</definedName>
    <definedName name="asdas_5_1_3_3" hidden="1">{#N/A,#N/A,FALSE,"TMCOMP96";#N/A,#N/A,FALSE,"MAT96";#N/A,#N/A,FALSE,"FANDA96";#N/A,#N/A,FALSE,"INTRAN96";#N/A,#N/A,FALSE,"NAA9697";#N/A,#N/A,FALSE,"ECWEBB";#N/A,#N/A,FALSE,"MFT96";#N/A,#N/A,FALSE,"CTrecon"}</definedName>
    <definedName name="asdas_5_1_3_4" hidden="1">{#N/A,#N/A,FALSE,"TMCOMP96";#N/A,#N/A,FALSE,"MAT96";#N/A,#N/A,FALSE,"FANDA96";#N/A,#N/A,FALSE,"INTRAN96";#N/A,#N/A,FALSE,"NAA9697";#N/A,#N/A,FALSE,"ECWEBB";#N/A,#N/A,FALSE,"MFT96";#N/A,#N/A,FALSE,"CTrecon"}</definedName>
    <definedName name="asdas_5_1_3_5" hidden="1">{#N/A,#N/A,FALSE,"TMCOMP96";#N/A,#N/A,FALSE,"MAT96";#N/A,#N/A,FALSE,"FANDA96";#N/A,#N/A,FALSE,"INTRAN96";#N/A,#N/A,FALSE,"NAA9697";#N/A,#N/A,FALSE,"ECWEBB";#N/A,#N/A,FALSE,"MFT96";#N/A,#N/A,FALSE,"CTrecon"}</definedName>
    <definedName name="asdas_5_1_4" hidden="1">{#N/A,#N/A,FALSE,"TMCOMP96";#N/A,#N/A,FALSE,"MAT96";#N/A,#N/A,FALSE,"FANDA96";#N/A,#N/A,FALSE,"INTRAN96";#N/A,#N/A,FALSE,"NAA9697";#N/A,#N/A,FALSE,"ECWEBB";#N/A,#N/A,FALSE,"MFT96";#N/A,#N/A,FALSE,"CTrecon"}</definedName>
    <definedName name="asdas_5_1_4_1" hidden="1">{#N/A,#N/A,FALSE,"TMCOMP96";#N/A,#N/A,FALSE,"MAT96";#N/A,#N/A,FALSE,"FANDA96";#N/A,#N/A,FALSE,"INTRAN96";#N/A,#N/A,FALSE,"NAA9697";#N/A,#N/A,FALSE,"ECWEBB";#N/A,#N/A,FALSE,"MFT96";#N/A,#N/A,FALSE,"CTrecon"}</definedName>
    <definedName name="asdas_5_1_4_2" hidden="1">{#N/A,#N/A,FALSE,"TMCOMP96";#N/A,#N/A,FALSE,"MAT96";#N/A,#N/A,FALSE,"FANDA96";#N/A,#N/A,FALSE,"INTRAN96";#N/A,#N/A,FALSE,"NAA9697";#N/A,#N/A,FALSE,"ECWEBB";#N/A,#N/A,FALSE,"MFT96";#N/A,#N/A,FALSE,"CTrecon"}</definedName>
    <definedName name="asdas_5_1_4_3" hidden="1">{#N/A,#N/A,FALSE,"TMCOMP96";#N/A,#N/A,FALSE,"MAT96";#N/A,#N/A,FALSE,"FANDA96";#N/A,#N/A,FALSE,"INTRAN96";#N/A,#N/A,FALSE,"NAA9697";#N/A,#N/A,FALSE,"ECWEBB";#N/A,#N/A,FALSE,"MFT96";#N/A,#N/A,FALSE,"CTrecon"}</definedName>
    <definedName name="asdas_5_1_4_4" hidden="1">{#N/A,#N/A,FALSE,"TMCOMP96";#N/A,#N/A,FALSE,"MAT96";#N/A,#N/A,FALSE,"FANDA96";#N/A,#N/A,FALSE,"INTRAN96";#N/A,#N/A,FALSE,"NAA9697";#N/A,#N/A,FALSE,"ECWEBB";#N/A,#N/A,FALSE,"MFT96";#N/A,#N/A,FALSE,"CTrecon"}</definedName>
    <definedName name="asdas_5_1_4_5" hidden="1">{#N/A,#N/A,FALSE,"TMCOMP96";#N/A,#N/A,FALSE,"MAT96";#N/A,#N/A,FALSE,"FANDA96";#N/A,#N/A,FALSE,"INTRAN96";#N/A,#N/A,FALSE,"NAA9697";#N/A,#N/A,FALSE,"ECWEBB";#N/A,#N/A,FALSE,"MFT96";#N/A,#N/A,FALSE,"CTrecon"}</definedName>
    <definedName name="asdas_5_1_5" hidden="1">{#N/A,#N/A,FALSE,"TMCOMP96";#N/A,#N/A,FALSE,"MAT96";#N/A,#N/A,FALSE,"FANDA96";#N/A,#N/A,FALSE,"INTRAN96";#N/A,#N/A,FALSE,"NAA9697";#N/A,#N/A,FALSE,"ECWEBB";#N/A,#N/A,FALSE,"MFT96";#N/A,#N/A,FALSE,"CTrecon"}</definedName>
    <definedName name="asdas_5_1_5_1" hidden="1">{#N/A,#N/A,FALSE,"TMCOMP96";#N/A,#N/A,FALSE,"MAT96";#N/A,#N/A,FALSE,"FANDA96";#N/A,#N/A,FALSE,"INTRAN96";#N/A,#N/A,FALSE,"NAA9697";#N/A,#N/A,FALSE,"ECWEBB";#N/A,#N/A,FALSE,"MFT96";#N/A,#N/A,FALSE,"CTrecon"}</definedName>
    <definedName name="asdas_5_1_5_2" hidden="1">{#N/A,#N/A,FALSE,"TMCOMP96";#N/A,#N/A,FALSE,"MAT96";#N/A,#N/A,FALSE,"FANDA96";#N/A,#N/A,FALSE,"INTRAN96";#N/A,#N/A,FALSE,"NAA9697";#N/A,#N/A,FALSE,"ECWEBB";#N/A,#N/A,FALSE,"MFT96";#N/A,#N/A,FALSE,"CTrecon"}</definedName>
    <definedName name="asdas_5_1_5_3" hidden="1">{#N/A,#N/A,FALSE,"TMCOMP96";#N/A,#N/A,FALSE,"MAT96";#N/A,#N/A,FALSE,"FANDA96";#N/A,#N/A,FALSE,"INTRAN96";#N/A,#N/A,FALSE,"NAA9697";#N/A,#N/A,FALSE,"ECWEBB";#N/A,#N/A,FALSE,"MFT96";#N/A,#N/A,FALSE,"CTrecon"}</definedName>
    <definedName name="asdas_5_1_5_4" hidden="1">{#N/A,#N/A,FALSE,"TMCOMP96";#N/A,#N/A,FALSE,"MAT96";#N/A,#N/A,FALSE,"FANDA96";#N/A,#N/A,FALSE,"INTRAN96";#N/A,#N/A,FALSE,"NAA9697";#N/A,#N/A,FALSE,"ECWEBB";#N/A,#N/A,FALSE,"MFT96";#N/A,#N/A,FALSE,"CTrecon"}</definedName>
    <definedName name="asdas_5_1_5_5" hidden="1">{#N/A,#N/A,FALSE,"TMCOMP96";#N/A,#N/A,FALSE,"MAT96";#N/A,#N/A,FALSE,"FANDA96";#N/A,#N/A,FALSE,"INTRAN96";#N/A,#N/A,FALSE,"NAA9697";#N/A,#N/A,FALSE,"ECWEBB";#N/A,#N/A,FALSE,"MFT96";#N/A,#N/A,FALSE,"CTrecon"}</definedName>
    <definedName name="asdas_5_2" hidden="1">{#N/A,#N/A,FALSE,"TMCOMP96";#N/A,#N/A,FALSE,"MAT96";#N/A,#N/A,FALSE,"FANDA96";#N/A,#N/A,FALSE,"INTRAN96";#N/A,#N/A,FALSE,"NAA9697";#N/A,#N/A,FALSE,"ECWEBB";#N/A,#N/A,FALSE,"MFT96";#N/A,#N/A,FALSE,"CTrecon"}</definedName>
    <definedName name="asdas_5_2_1" hidden="1">{#N/A,#N/A,FALSE,"TMCOMP96";#N/A,#N/A,FALSE,"MAT96";#N/A,#N/A,FALSE,"FANDA96";#N/A,#N/A,FALSE,"INTRAN96";#N/A,#N/A,FALSE,"NAA9697";#N/A,#N/A,FALSE,"ECWEBB";#N/A,#N/A,FALSE,"MFT96";#N/A,#N/A,FALSE,"CTrecon"}</definedName>
    <definedName name="asdas_5_2_2" hidden="1">{#N/A,#N/A,FALSE,"TMCOMP96";#N/A,#N/A,FALSE,"MAT96";#N/A,#N/A,FALSE,"FANDA96";#N/A,#N/A,FALSE,"INTRAN96";#N/A,#N/A,FALSE,"NAA9697";#N/A,#N/A,FALSE,"ECWEBB";#N/A,#N/A,FALSE,"MFT96";#N/A,#N/A,FALSE,"CTrecon"}</definedName>
    <definedName name="asdas_5_2_3" hidden="1">{#N/A,#N/A,FALSE,"TMCOMP96";#N/A,#N/A,FALSE,"MAT96";#N/A,#N/A,FALSE,"FANDA96";#N/A,#N/A,FALSE,"INTRAN96";#N/A,#N/A,FALSE,"NAA9697";#N/A,#N/A,FALSE,"ECWEBB";#N/A,#N/A,FALSE,"MFT96";#N/A,#N/A,FALSE,"CTrecon"}</definedName>
    <definedName name="asdas_5_2_4" hidden="1">{#N/A,#N/A,FALSE,"TMCOMP96";#N/A,#N/A,FALSE,"MAT96";#N/A,#N/A,FALSE,"FANDA96";#N/A,#N/A,FALSE,"INTRAN96";#N/A,#N/A,FALSE,"NAA9697";#N/A,#N/A,FALSE,"ECWEBB";#N/A,#N/A,FALSE,"MFT96";#N/A,#N/A,FALSE,"CTrecon"}</definedName>
    <definedName name="asdas_5_2_5" hidden="1">{#N/A,#N/A,FALSE,"TMCOMP96";#N/A,#N/A,FALSE,"MAT96";#N/A,#N/A,FALSE,"FANDA96";#N/A,#N/A,FALSE,"INTRAN96";#N/A,#N/A,FALSE,"NAA9697";#N/A,#N/A,FALSE,"ECWEBB";#N/A,#N/A,FALSE,"MFT96";#N/A,#N/A,FALSE,"CTrecon"}</definedName>
    <definedName name="asdas_5_3" hidden="1">{#N/A,#N/A,FALSE,"TMCOMP96";#N/A,#N/A,FALSE,"MAT96";#N/A,#N/A,FALSE,"FANDA96";#N/A,#N/A,FALSE,"INTRAN96";#N/A,#N/A,FALSE,"NAA9697";#N/A,#N/A,FALSE,"ECWEBB";#N/A,#N/A,FALSE,"MFT96";#N/A,#N/A,FALSE,"CTrecon"}</definedName>
    <definedName name="asdas_5_3_1" hidden="1">{#N/A,#N/A,FALSE,"TMCOMP96";#N/A,#N/A,FALSE,"MAT96";#N/A,#N/A,FALSE,"FANDA96";#N/A,#N/A,FALSE,"INTRAN96";#N/A,#N/A,FALSE,"NAA9697";#N/A,#N/A,FALSE,"ECWEBB";#N/A,#N/A,FALSE,"MFT96";#N/A,#N/A,FALSE,"CTrecon"}</definedName>
    <definedName name="asdas_5_3_2" hidden="1">{#N/A,#N/A,FALSE,"TMCOMP96";#N/A,#N/A,FALSE,"MAT96";#N/A,#N/A,FALSE,"FANDA96";#N/A,#N/A,FALSE,"INTRAN96";#N/A,#N/A,FALSE,"NAA9697";#N/A,#N/A,FALSE,"ECWEBB";#N/A,#N/A,FALSE,"MFT96";#N/A,#N/A,FALSE,"CTrecon"}</definedName>
    <definedName name="asdas_5_3_3" hidden="1">{#N/A,#N/A,FALSE,"TMCOMP96";#N/A,#N/A,FALSE,"MAT96";#N/A,#N/A,FALSE,"FANDA96";#N/A,#N/A,FALSE,"INTRAN96";#N/A,#N/A,FALSE,"NAA9697";#N/A,#N/A,FALSE,"ECWEBB";#N/A,#N/A,FALSE,"MFT96";#N/A,#N/A,FALSE,"CTrecon"}</definedName>
    <definedName name="asdas_5_3_4" hidden="1">{#N/A,#N/A,FALSE,"TMCOMP96";#N/A,#N/A,FALSE,"MAT96";#N/A,#N/A,FALSE,"FANDA96";#N/A,#N/A,FALSE,"INTRAN96";#N/A,#N/A,FALSE,"NAA9697";#N/A,#N/A,FALSE,"ECWEBB";#N/A,#N/A,FALSE,"MFT96";#N/A,#N/A,FALSE,"CTrecon"}</definedName>
    <definedName name="asdas_5_3_5" hidden="1">{#N/A,#N/A,FALSE,"TMCOMP96";#N/A,#N/A,FALSE,"MAT96";#N/A,#N/A,FALSE,"FANDA96";#N/A,#N/A,FALSE,"INTRAN96";#N/A,#N/A,FALSE,"NAA9697";#N/A,#N/A,FALSE,"ECWEBB";#N/A,#N/A,FALSE,"MFT96";#N/A,#N/A,FALSE,"CTrecon"}</definedName>
    <definedName name="asdas_5_4" hidden="1">{#N/A,#N/A,FALSE,"TMCOMP96";#N/A,#N/A,FALSE,"MAT96";#N/A,#N/A,FALSE,"FANDA96";#N/A,#N/A,FALSE,"INTRAN96";#N/A,#N/A,FALSE,"NAA9697";#N/A,#N/A,FALSE,"ECWEBB";#N/A,#N/A,FALSE,"MFT96";#N/A,#N/A,FALSE,"CTrecon"}</definedName>
    <definedName name="asdas_5_4_1" hidden="1">{#N/A,#N/A,FALSE,"TMCOMP96";#N/A,#N/A,FALSE,"MAT96";#N/A,#N/A,FALSE,"FANDA96";#N/A,#N/A,FALSE,"INTRAN96";#N/A,#N/A,FALSE,"NAA9697";#N/A,#N/A,FALSE,"ECWEBB";#N/A,#N/A,FALSE,"MFT96";#N/A,#N/A,FALSE,"CTrecon"}</definedName>
    <definedName name="asdas_5_4_2" hidden="1">{#N/A,#N/A,FALSE,"TMCOMP96";#N/A,#N/A,FALSE,"MAT96";#N/A,#N/A,FALSE,"FANDA96";#N/A,#N/A,FALSE,"INTRAN96";#N/A,#N/A,FALSE,"NAA9697";#N/A,#N/A,FALSE,"ECWEBB";#N/A,#N/A,FALSE,"MFT96";#N/A,#N/A,FALSE,"CTrecon"}</definedName>
    <definedName name="asdas_5_4_3" hidden="1">{#N/A,#N/A,FALSE,"TMCOMP96";#N/A,#N/A,FALSE,"MAT96";#N/A,#N/A,FALSE,"FANDA96";#N/A,#N/A,FALSE,"INTRAN96";#N/A,#N/A,FALSE,"NAA9697";#N/A,#N/A,FALSE,"ECWEBB";#N/A,#N/A,FALSE,"MFT96";#N/A,#N/A,FALSE,"CTrecon"}</definedName>
    <definedName name="asdas_5_4_4" hidden="1">{#N/A,#N/A,FALSE,"TMCOMP96";#N/A,#N/A,FALSE,"MAT96";#N/A,#N/A,FALSE,"FANDA96";#N/A,#N/A,FALSE,"INTRAN96";#N/A,#N/A,FALSE,"NAA9697";#N/A,#N/A,FALSE,"ECWEBB";#N/A,#N/A,FALSE,"MFT96";#N/A,#N/A,FALSE,"CTrecon"}</definedName>
    <definedName name="asdas_5_4_5" hidden="1">{#N/A,#N/A,FALSE,"TMCOMP96";#N/A,#N/A,FALSE,"MAT96";#N/A,#N/A,FALSE,"FANDA96";#N/A,#N/A,FALSE,"INTRAN96";#N/A,#N/A,FALSE,"NAA9697";#N/A,#N/A,FALSE,"ECWEBB";#N/A,#N/A,FALSE,"MFT96";#N/A,#N/A,FALSE,"CTrecon"}</definedName>
    <definedName name="asdas_5_5" hidden="1">{#N/A,#N/A,FALSE,"TMCOMP96";#N/A,#N/A,FALSE,"MAT96";#N/A,#N/A,FALSE,"FANDA96";#N/A,#N/A,FALSE,"INTRAN96";#N/A,#N/A,FALSE,"NAA9697";#N/A,#N/A,FALSE,"ECWEBB";#N/A,#N/A,FALSE,"MFT96";#N/A,#N/A,FALSE,"CTrecon"}</definedName>
    <definedName name="asdas_5_5_1" hidden="1">{#N/A,#N/A,FALSE,"TMCOMP96";#N/A,#N/A,FALSE,"MAT96";#N/A,#N/A,FALSE,"FANDA96";#N/A,#N/A,FALSE,"INTRAN96";#N/A,#N/A,FALSE,"NAA9697";#N/A,#N/A,FALSE,"ECWEBB";#N/A,#N/A,FALSE,"MFT96";#N/A,#N/A,FALSE,"CTrecon"}</definedName>
    <definedName name="asdas_5_5_2" hidden="1">{#N/A,#N/A,FALSE,"TMCOMP96";#N/A,#N/A,FALSE,"MAT96";#N/A,#N/A,FALSE,"FANDA96";#N/A,#N/A,FALSE,"INTRAN96";#N/A,#N/A,FALSE,"NAA9697";#N/A,#N/A,FALSE,"ECWEBB";#N/A,#N/A,FALSE,"MFT96";#N/A,#N/A,FALSE,"CTrecon"}</definedName>
    <definedName name="asdas_5_5_3" hidden="1">{#N/A,#N/A,FALSE,"TMCOMP96";#N/A,#N/A,FALSE,"MAT96";#N/A,#N/A,FALSE,"FANDA96";#N/A,#N/A,FALSE,"INTRAN96";#N/A,#N/A,FALSE,"NAA9697";#N/A,#N/A,FALSE,"ECWEBB";#N/A,#N/A,FALSE,"MFT96";#N/A,#N/A,FALSE,"CTrecon"}</definedName>
    <definedName name="asdas_5_5_4" hidden="1">{#N/A,#N/A,FALSE,"TMCOMP96";#N/A,#N/A,FALSE,"MAT96";#N/A,#N/A,FALSE,"FANDA96";#N/A,#N/A,FALSE,"INTRAN96";#N/A,#N/A,FALSE,"NAA9697";#N/A,#N/A,FALSE,"ECWEBB";#N/A,#N/A,FALSE,"MFT96";#N/A,#N/A,FALSE,"CTrecon"}</definedName>
    <definedName name="asdas_5_5_5" hidden="1">{#N/A,#N/A,FALSE,"TMCOMP96";#N/A,#N/A,FALSE,"MAT96";#N/A,#N/A,FALSE,"FANDA96";#N/A,#N/A,FALSE,"INTRAN96";#N/A,#N/A,FALSE,"NAA9697";#N/A,#N/A,FALSE,"ECWEBB";#N/A,#N/A,FALSE,"MFT96";#N/A,#N/A,FALSE,"CTrecon"}</definedName>
    <definedName name="asdas17aug" hidden="1">{#N/A,#N/A,FALSE,"TMCOMP96";#N/A,#N/A,FALSE,"MAT96";#N/A,#N/A,FALSE,"FANDA96";#N/A,#N/A,FALSE,"INTRAN96";#N/A,#N/A,FALSE,"NAA9697";#N/A,#N/A,FALSE,"ECWEBB";#N/A,#N/A,FALSE,"MFT96";#N/A,#N/A,FALSE,"CTrecon"}</definedName>
    <definedName name="asdas17aug_1" hidden="1">{#N/A,#N/A,FALSE,"TMCOMP96";#N/A,#N/A,FALSE,"MAT96";#N/A,#N/A,FALSE,"FANDA96";#N/A,#N/A,FALSE,"INTRAN96";#N/A,#N/A,FALSE,"NAA9697";#N/A,#N/A,FALSE,"ECWEBB";#N/A,#N/A,FALSE,"MFT96";#N/A,#N/A,FALSE,"CTrecon"}</definedName>
    <definedName name="asdas17aug_1_1" hidden="1">{#N/A,#N/A,FALSE,"TMCOMP96";#N/A,#N/A,FALSE,"MAT96";#N/A,#N/A,FALSE,"FANDA96";#N/A,#N/A,FALSE,"INTRAN96";#N/A,#N/A,FALSE,"NAA9697";#N/A,#N/A,FALSE,"ECWEBB";#N/A,#N/A,FALSE,"MFT96";#N/A,#N/A,FALSE,"CTrecon"}</definedName>
    <definedName name="asdas17aug_1_1_1" hidden="1">{#N/A,#N/A,FALSE,"TMCOMP96";#N/A,#N/A,FALSE,"MAT96";#N/A,#N/A,FALSE,"FANDA96";#N/A,#N/A,FALSE,"INTRAN96";#N/A,#N/A,FALSE,"NAA9697";#N/A,#N/A,FALSE,"ECWEBB";#N/A,#N/A,FALSE,"MFT96";#N/A,#N/A,FALSE,"CTrecon"}</definedName>
    <definedName name="asdas17aug_1_1_1_1" hidden="1">{#N/A,#N/A,FALSE,"TMCOMP96";#N/A,#N/A,FALSE,"MAT96";#N/A,#N/A,FALSE,"FANDA96";#N/A,#N/A,FALSE,"INTRAN96";#N/A,#N/A,FALSE,"NAA9697";#N/A,#N/A,FALSE,"ECWEBB";#N/A,#N/A,FALSE,"MFT96";#N/A,#N/A,FALSE,"CTrecon"}</definedName>
    <definedName name="asdas17aug_1_1_1_1_1" hidden="1">{#N/A,#N/A,FALSE,"TMCOMP96";#N/A,#N/A,FALSE,"MAT96";#N/A,#N/A,FALSE,"FANDA96";#N/A,#N/A,FALSE,"INTRAN96";#N/A,#N/A,FALSE,"NAA9697";#N/A,#N/A,FALSE,"ECWEBB";#N/A,#N/A,FALSE,"MFT96";#N/A,#N/A,FALSE,"CTrecon"}</definedName>
    <definedName name="asdas17aug_1_1_1_1_1_1" hidden="1">{#N/A,#N/A,FALSE,"TMCOMP96";#N/A,#N/A,FALSE,"MAT96";#N/A,#N/A,FALSE,"FANDA96";#N/A,#N/A,FALSE,"INTRAN96";#N/A,#N/A,FALSE,"NAA9697";#N/A,#N/A,FALSE,"ECWEBB";#N/A,#N/A,FALSE,"MFT96";#N/A,#N/A,FALSE,"CTrecon"}</definedName>
    <definedName name="asdas17aug_1_1_1_1_1_2" hidden="1">{#N/A,#N/A,FALSE,"TMCOMP96";#N/A,#N/A,FALSE,"MAT96";#N/A,#N/A,FALSE,"FANDA96";#N/A,#N/A,FALSE,"INTRAN96";#N/A,#N/A,FALSE,"NAA9697";#N/A,#N/A,FALSE,"ECWEBB";#N/A,#N/A,FALSE,"MFT96";#N/A,#N/A,FALSE,"CTrecon"}</definedName>
    <definedName name="asdas17aug_1_1_1_1_1_3" hidden="1">{#N/A,#N/A,FALSE,"TMCOMP96";#N/A,#N/A,FALSE,"MAT96";#N/A,#N/A,FALSE,"FANDA96";#N/A,#N/A,FALSE,"INTRAN96";#N/A,#N/A,FALSE,"NAA9697";#N/A,#N/A,FALSE,"ECWEBB";#N/A,#N/A,FALSE,"MFT96";#N/A,#N/A,FALSE,"CTrecon"}</definedName>
    <definedName name="asdas17aug_1_1_1_1_1_4" hidden="1">{#N/A,#N/A,FALSE,"TMCOMP96";#N/A,#N/A,FALSE,"MAT96";#N/A,#N/A,FALSE,"FANDA96";#N/A,#N/A,FALSE,"INTRAN96";#N/A,#N/A,FALSE,"NAA9697";#N/A,#N/A,FALSE,"ECWEBB";#N/A,#N/A,FALSE,"MFT96";#N/A,#N/A,FALSE,"CTrecon"}</definedName>
    <definedName name="asdas17aug_1_1_1_1_1_5" hidden="1">{#N/A,#N/A,FALSE,"TMCOMP96";#N/A,#N/A,FALSE,"MAT96";#N/A,#N/A,FALSE,"FANDA96";#N/A,#N/A,FALSE,"INTRAN96";#N/A,#N/A,FALSE,"NAA9697";#N/A,#N/A,FALSE,"ECWEBB";#N/A,#N/A,FALSE,"MFT96";#N/A,#N/A,FALSE,"CTrecon"}</definedName>
    <definedName name="asdas17aug_1_1_1_1_2" hidden="1">{#N/A,#N/A,FALSE,"TMCOMP96";#N/A,#N/A,FALSE,"MAT96";#N/A,#N/A,FALSE,"FANDA96";#N/A,#N/A,FALSE,"INTRAN96";#N/A,#N/A,FALSE,"NAA9697";#N/A,#N/A,FALSE,"ECWEBB";#N/A,#N/A,FALSE,"MFT96";#N/A,#N/A,FALSE,"CTrecon"}</definedName>
    <definedName name="asdas17aug_1_1_1_1_2_1" hidden="1">{#N/A,#N/A,FALSE,"TMCOMP96";#N/A,#N/A,FALSE,"MAT96";#N/A,#N/A,FALSE,"FANDA96";#N/A,#N/A,FALSE,"INTRAN96";#N/A,#N/A,FALSE,"NAA9697";#N/A,#N/A,FALSE,"ECWEBB";#N/A,#N/A,FALSE,"MFT96";#N/A,#N/A,FALSE,"CTrecon"}</definedName>
    <definedName name="asdas17aug_1_1_1_1_2_2" hidden="1">{#N/A,#N/A,FALSE,"TMCOMP96";#N/A,#N/A,FALSE,"MAT96";#N/A,#N/A,FALSE,"FANDA96";#N/A,#N/A,FALSE,"INTRAN96";#N/A,#N/A,FALSE,"NAA9697";#N/A,#N/A,FALSE,"ECWEBB";#N/A,#N/A,FALSE,"MFT96";#N/A,#N/A,FALSE,"CTrecon"}</definedName>
    <definedName name="asdas17aug_1_1_1_1_2_3" hidden="1">{#N/A,#N/A,FALSE,"TMCOMP96";#N/A,#N/A,FALSE,"MAT96";#N/A,#N/A,FALSE,"FANDA96";#N/A,#N/A,FALSE,"INTRAN96";#N/A,#N/A,FALSE,"NAA9697";#N/A,#N/A,FALSE,"ECWEBB";#N/A,#N/A,FALSE,"MFT96";#N/A,#N/A,FALSE,"CTrecon"}</definedName>
    <definedName name="asdas17aug_1_1_1_1_2_4" hidden="1">{#N/A,#N/A,FALSE,"TMCOMP96";#N/A,#N/A,FALSE,"MAT96";#N/A,#N/A,FALSE,"FANDA96";#N/A,#N/A,FALSE,"INTRAN96";#N/A,#N/A,FALSE,"NAA9697";#N/A,#N/A,FALSE,"ECWEBB";#N/A,#N/A,FALSE,"MFT96";#N/A,#N/A,FALSE,"CTrecon"}</definedName>
    <definedName name="asdas17aug_1_1_1_1_2_5" hidden="1">{#N/A,#N/A,FALSE,"TMCOMP96";#N/A,#N/A,FALSE,"MAT96";#N/A,#N/A,FALSE,"FANDA96";#N/A,#N/A,FALSE,"INTRAN96";#N/A,#N/A,FALSE,"NAA9697";#N/A,#N/A,FALSE,"ECWEBB";#N/A,#N/A,FALSE,"MFT96";#N/A,#N/A,FALSE,"CTrecon"}</definedName>
    <definedName name="asdas17aug_1_1_1_1_3" hidden="1">{#N/A,#N/A,FALSE,"TMCOMP96";#N/A,#N/A,FALSE,"MAT96";#N/A,#N/A,FALSE,"FANDA96";#N/A,#N/A,FALSE,"INTRAN96";#N/A,#N/A,FALSE,"NAA9697";#N/A,#N/A,FALSE,"ECWEBB";#N/A,#N/A,FALSE,"MFT96";#N/A,#N/A,FALSE,"CTrecon"}</definedName>
    <definedName name="asdas17aug_1_1_1_1_4" hidden="1">{#N/A,#N/A,FALSE,"TMCOMP96";#N/A,#N/A,FALSE,"MAT96";#N/A,#N/A,FALSE,"FANDA96";#N/A,#N/A,FALSE,"INTRAN96";#N/A,#N/A,FALSE,"NAA9697";#N/A,#N/A,FALSE,"ECWEBB";#N/A,#N/A,FALSE,"MFT96";#N/A,#N/A,FALSE,"CTrecon"}</definedName>
    <definedName name="asdas17aug_1_1_1_1_5" hidden="1">{#N/A,#N/A,FALSE,"TMCOMP96";#N/A,#N/A,FALSE,"MAT96";#N/A,#N/A,FALSE,"FANDA96";#N/A,#N/A,FALSE,"INTRAN96";#N/A,#N/A,FALSE,"NAA9697";#N/A,#N/A,FALSE,"ECWEBB";#N/A,#N/A,FALSE,"MFT96";#N/A,#N/A,FALSE,"CTrecon"}</definedName>
    <definedName name="asdas17aug_1_1_1_2" hidden="1">{#N/A,#N/A,FALSE,"TMCOMP96";#N/A,#N/A,FALSE,"MAT96";#N/A,#N/A,FALSE,"FANDA96";#N/A,#N/A,FALSE,"INTRAN96";#N/A,#N/A,FALSE,"NAA9697";#N/A,#N/A,FALSE,"ECWEBB";#N/A,#N/A,FALSE,"MFT96";#N/A,#N/A,FALSE,"CTrecon"}</definedName>
    <definedName name="asdas17aug_1_1_1_2_1" hidden="1">{#N/A,#N/A,FALSE,"TMCOMP96";#N/A,#N/A,FALSE,"MAT96";#N/A,#N/A,FALSE,"FANDA96";#N/A,#N/A,FALSE,"INTRAN96";#N/A,#N/A,FALSE,"NAA9697";#N/A,#N/A,FALSE,"ECWEBB";#N/A,#N/A,FALSE,"MFT96";#N/A,#N/A,FALSE,"CTrecon"}</definedName>
    <definedName name="asdas17aug_1_1_1_2_2" hidden="1">{#N/A,#N/A,FALSE,"TMCOMP96";#N/A,#N/A,FALSE,"MAT96";#N/A,#N/A,FALSE,"FANDA96";#N/A,#N/A,FALSE,"INTRAN96";#N/A,#N/A,FALSE,"NAA9697";#N/A,#N/A,FALSE,"ECWEBB";#N/A,#N/A,FALSE,"MFT96";#N/A,#N/A,FALSE,"CTrecon"}</definedName>
    <definedName name="asdas17aug_1_1_1_2_3" hidden="1">{#N/A,#N/A,FALSE,"TMCOMP96";#N/A,#N/A,FALSE,"MAT96";#N/A,#N/A,FALSE,"FANDA96";#N/A,#N/A,FALSE,"INTRAN96";#N/A,#N/A,FALSE,"NAA9697";#N/A,#N/A,FALSE,"ECWEBB";#N/A,#N/A,FALSE,"MFT96";#N/A,#N/A,FALSE,"CTrecon"}</definedName>
    <definedName name="asdas17aug_1_1_1_2_4" hidden="1">{#N/A,#N/A,FALSE,"TMCOMP96";#N/A,#N/A,FALSE,"MAT96";#N/A,#N/A,FALSE,"FANDA96";#N/A,#N/A,FALSE,"INTRAN96";#N/A,#N/A,FALSE,"NAA9697";#N/A,#N/A,FALSE,"ECWEBB";#N/A,#N/A,FALSE,"MFT96";#N/A,#N/A,FALSE,"CTrecon"}</definedName>
    <definedName name="asdas17aug_1_1_1_2_5" hidden="1">{#N/A,#N/A,FALSE,"TMCOMP96";#N/A,#N/A,FALSE,"MAT96";#N/A,#N/A,FALSE,"FANDA96";#N/A,#N/A,FALSE,"INTRAN96";#N/A,#N/A,FALSE,"NAA9697";#N/A,#N/A,FALSE,"ECWEBB";#N/A,#N/A,FALSE,"MFT96";#N/A,#N/A,FALSE,"CTrecon"}</definedName>
    <definedName name="asdas17aug_1_1_1_3" hidden="1">{#N/A,#N/A,FALSE,"TMCOMP96";#N/A,#N/A,FALSE,"MAT96";#N/A,#N/A,FALSE,"FANDA96";#N/A,#N/A,FALSE,"INTRAN96";#N/A,#N/A,FALSE,"NAA9697";#N/A,#N/A,FALSE,"ECWEBB";#N/A,#N/A,FALSE,"MFT96";#N/A,#N/A,FALSE,"CTrecon"}</definedName>
    <definedName name="asdas17aug_1_1_1_3_1" hidden="1">{#N/A,#N/A,FALSE,"TMCOMP96";#N/A,#N/A,FALSE,"MAT96";#N/A,#N/A,FALSE,"FANDA96";#N/A,#N/A,FALSE,"INTRAN96";#N/A,#N/A,FALSE,"NAA9697";#N/A,#N/A,FALSE,"ECWEBB";#N/A,#N/A,FALSE,"MFT96";#N/A,#N/A,FALSE,"CTrecon"}</definedName>
    <definedName name="asdas17aug_1_1_1_3_2" hidden="1">{#N/A,#N/A,FALSE,"TMCOMP96";#N/A,#N/A,FALSE,"MAT96";#N/A,#N/A,FALSE,"FANDA96";#N/A,#N/A,FALSE,"INTRAN96";#N/A,#N/A,FALSE,"NAA9697";#N/A,#N/A,FALSE,"ECWEBB";#N/A,#N/A,FALSE,"MFT96";#N/A,#N/A,FALSE,"CTrecon"}</definedName>
    <definedName name="asdas17aug_1_1_1_3_3" hidden="1">{#N/A,#N/A,FALSE,"TMCOMP96";#N/A,#N/A,FALSE,"MAT96";#N/A,#N/A,FALSE,"FANDA96";#N/A,#N/A,FALSE,"INTRAN96";#N/A,#N/A,FALSE,"NAA9697";#N/A,#N/A,FALSE,"ECWEBB";#N/A,#N/A,FALSE,"MFT96";#N/A,#N/A,FALSE,"CTrecon"}</definedName>
    <definedName name="asdas17aug_1_1_1_3_4" hidden="1">{#N/A,#N/A,FALSE,"TMCOMP96";#N/A,#N/A,FALSE,"MAT96";#N/A,#N/A,FALSE,"FANDA96";#N/A,#N/A,FALSE,"INTRAN96";#N/A,#N/A,FALSE,"NAA9697";#N/A,#N/A,FALSE,"ECWEBB";#N/A,#N/A,FALSE,"MFT96";#N/A,#N/A,FALSE,"CTrecon"}</definedName>
    <definedName name="asdas17aug_1_1_1_3_5" hidden="1">{#N/A,#N/A,FALSE,"TMCOMP96";#N/A,#N/A,FALSE,"MAT96";#N/A,#N/A,FALSE,"FANDA96";#N/A,#N/A,FALSE,"INTRAN96";#N/A,#N/A,FALSE,"NAA9697";#N/A,#N/A,FALSE,"ECWEBB";#N/A,#N/A,FALSE,"MFT96";#N/A,#N/A,FALSE,"CTrecon"}</definedName>
    <definedName name="asdas17aug_1_1_1_4" hidden="1">{#N/A,#N/A,FALSE,"TMCOMP96";#N/A,#N/A,FALSE,"MAT96";#N/A,#N/A,FALSE,"FANDA96";#N/A,#N/A,FALSE,"INTRAN96";#N/A,#N/A,FALSE,"NAA9697";#N/A,#N/A,FALSE,"ECWEBB";#N/A,#N/A,FALSE,"MFT96";#N/A,#N/A,FALSE,"CTrecon"}</definedName>
    <definedName name="asdas17aug_1_1_1_4_1" hidden="1">{#N/A,#N/A,FALSE,"TMCOMP96";#N/A,#N/A,FALSE,"MAT96";#N/A,#N/A,FALSE,"FANDA96";#N/A,#N/A,FALSE,"INTRAN96";#N/A,#N/A,FALSE,"NAA9697";#N/A,#N/A,FALSE,"ECWEBB";#N/A,#N/A,FALSE,"MFT96";#N/A,#N/A,FALSE,"CTrecon"}</definedName>
    <definedName name="asdas17aug_1_1_1_4_2" hidden="1">{#N/A,#N/A,FALSE,"TMCOMP96";#N/A,#N/A,FALSE,"MAT96";#N/A,#N/A,FALSE,"FANDA96";#N/A,#N/A,FALSE,"INTRAN96";#N/A,#N/A,FALSE,"NAA9697";#N/A,#N/A,FALSE,"ECWEBB";#N/A,#N/A,FALSE,"MFT96";#N/A,#N/A,FALSE,"CTrecon"}</definedName>
    <definedName name="asdas17aug_1_1_1_4_3" hidden="1">{#N/A,#N/A,FALSE,"TMCOMP96";#N/A,#N/A,FALSE,"MAT96";#N/A,#N/A,FALSE,"FANDA96";#N/A,#N/A,FALSE,"INTRAN96";#N/A,#N/A,FALSE,"NAA9697";#N/A,#N/A,FALSE,"ECWEBB";#N/A,#N/A,FALSE,"MFT96";#N/A,#N/A,FALSE,"CTrecon"}</definedName>
    <definedName name="asdas17aug_1_1_1_4_4" hidden="1">{#N/A,#N/A,FALSE,"TMCOMP96";#N/A,#N/A,FALSE,"MAT96";#N/A,#N/A,FALSE,"FANDA96";#N/A,#N/A,FALSE,"INTRAN96";#N/A,#N/A,FALSE,"NAA9697";#N/A,#N/A,FALSE,"ECWEBB";#N/A,#N/A,FALSE,"MFT96";#N/A,#N/A,FALSE,"CTrecon"}</definedName>
    <definedName name="asdas17aug_1_1_1_4_5" hidden="1">{#N/A,#N/A,FALSE,"TMCOMP96";#N/A,#N/A,FALSE,"MAT96";#N/A,#N/A,FALSE,"FANDA96";#N/A,#N/A,FALSE,"INTRAN96";#N/A,#N/A,FALSE,"NAA9697";#N/A,#N/A,FALSE,"ECWEBB";#N/A,#N/A,FALSE,"MFT96";#N/A,#N/A,FALSE,"CTrecon"}</definedName>
    <definedName name="asdas17aug_1_1_1_5" hidden="1">{#N/A,#N/A,FALSE,"TMCOMP96";#N/A,#N/A,FALSE,"MAT96";#N/A,#N/A,FALSE,"FANDA96";#N/A,#N/A,FALSE,"INTRAN96";#N/A,#N/A,FALSE,"NAA9697";#N/A,#N/A,FALSE,"ECWEBB";#N/A,#N/A,FALSE,"MFT96";#N/A,#N/A,FALSE,"CTrecon"}</definedName>
    <definedName name="asdas17aug_1_1_1_5_1" hidden="1">{#N/A,#N/A,FALSE,"TMCOMP96";#N/A,#N/A,FALSE,"MAT96";#N/A,#N/A,FALSE,"FANDA96";#N/A,#N/A,FALSE,"INTRAN96";#N/A,#N/A,FALSE,"NAA9697";#N/A,#N/A,FALSE,"ECWEBB";#N/A,#N/A,FALSE,"MFT96";#N/A,#N/A,FALSE,"CTrecon"}</definedName>
    <definedName name="asdas17aug_1_1_1_5_2" hidden="1">{#N/A,#N/A,FALSE,"TMCOMP96";#N/A,#N/A,FALSE,"MAT96";#N/A,#N/A,FALSE,"FANDA96";#N/A,#N/A,FALSE,"INTRAN96";#N/A,#N/A,FALSE,"NAA9697";#N/A,#N/A,FALSE,"ECWEBB";#N/A,#N/A,FALSE,"MFT96";#N/A,#N/A,FALSE,"CTrecon"}</definedName>
    <definedName name="asdas17aug_1_1_1_5_3" hidden="1">{#N/A,#N/A,FALSE,"TMCOMP96";#N/A,#N/A,FALSE,"MAT96";#N/A,#N/A,FALSE,"FANDA96";#N/A,#N/A,FALSE,"INTRAN96";#N/A,#N/A,FALSE,"NAA9697";#N/A,#N/A,FALSE,"ECWEBB";#N/A,#N/A,FALSE,"MFT96";#N/A,#N/A,FALSE,"CTrecon"}</definedName>
    <definedName name="asdas17aug_1_1_1_5_4" hidden="1">{#N/A,#N/A,FALSE,"TMCOMP96";#N/A,#N/A,FALSE,"MAT96";#N/A,#N/A,FALSE,"FANDA96";#N/A,#N/A,FALSE,"INTRAN96";#N/A,#N/A,FALSE,"NAA9697";#N/A,#N/A,FALSE,"ECWEBB";#N/A,#N/A,FALSE,"MFT96";#N/A,#N/A,FALSE,"CTrecon"}</definedName>
    <definedName name="asdas17aug_1_1_1_5_5" hidden="1">{#N/A,#N/A,FALSE,"TMCOMP96";#N/A,#N/A,FALSE,"MAT96";#N/A,#N/A,FALSE,"FANDA96";#N/A,#N/A,FALSE,"INTRAN96";#N/A,#N/A,FALSE,"NAA9697";#N/A,#N/A,FALSE,"ECWEBB";#N/A,#N/A,FALSE,"MFT96";#N/A,#N/A,FALSE,"CTrecon"}</definedName>
    <definedName name="asdas17aug_1_1_2" hidden="1">{#N/A,#N/A,FALSE,"TMCOMP96";#N/A,#N/A,FALSE,"MAT96";#N/A,#N/A,FALSE,"FANDA96";#N/A,#N/A,FALSE,"INTRAN96";#N/A,#N/A,FALSE,"NAA9697";#N/A,#N/A,FALSE,"ECWEBB";#N/A,#N/A,FALSE,"MFT96";#N/A,#N/A,FALSE,"CTrecon"}</definedName>
    <definedName name="asdas17aug_1_1_2_1" hidden="1">{#N/A,#N/A,FALSE,"TMCOMP96";#N/A,#N/A,FALSE,"MAT96";#N/A,#N/A,FALSE,"FANDA96";#N/A,#N/A,FALSE,"INTRAN96";#N/A,#N/A,FALSE,"NAA9697";#N/A,#N/A,FALSE,"ECWEBB";#N/A,#N/A,FALSE,"MFT96";#N/A,#N/A,FALSE,"CTrecon"}</definedName>
    <definedName name="asdas17aug_1_1_2_2" hidden="1">{#N/A,#N/A,FALSE,"TMCOMP96";#N/A,#N/A,FALSE,"MAT96";#N/A,#N/A,FALSE,"FANDA96";#N/A,#N/A,FALSE,"INTRAN96";#N/A,#N/A,FALSE,"NAA9697";#N/A,#N/A,FALSE,"ECWEBB";#N/A,#N/A,FALSE,"MFT96";#N/A,#N/A,FALSE,"CTrecon"}</definedName>
    <definedName name="asdas17aug_1_1_2_3" hidden="1">{#N/A,#N/A,FALSE,"TMCOMP96";#N/A,#N/A,FALSE,"MAT96";#N/A,#N/A,FALSE,"FANDA96";#N/A,#N/A,FALSE,"INTRAN96";#N/A,#N/A,FALSE,"NAA9697";#N/A,#N/A,FALSE,"ECWEBB";#N/A,#N/A,FALSE,"MFT96";#N/A,#N/A,FALSE,"CTrecon"}</definedName>
    <definedName name="asdas17aug_1_1_2_4" hidden="1">{#N/A,#N/A,FALSE,"TMCOMP96";#N/A,#N/A,FALSE,"MAT96";#N/A,#N/A,FALSE,"FANDA96";#N/A,#N/A,FALSE,"INTRAN96";#N/A,#N/A,FALSE,"NAA9697";#N/A,#N/A,FALSE,"ECWEBB";#N/A,#N/A,FALSE,"MFT96";#N/A,#N/A,FALSE,"CTrecon"}</definedName>
    <definedName name="asdas17aug_1_1_2_5" hidden="1">{#N/A,#N/A,FALSE,"TMCOMP96";#N/A,#N/A,FALSE,"MAT96";#N/A,#N/A,FALSE,"FANDA96";#N/A,#N/A,FALSE,"INTRAN96";#N/A,#N/A,FALSE,"NAA9697";#N/A,#N/A,FALSE,"ECWEBB";#N/A,#N/A,FALSE,"MFT96";#N/A,#N/A,FALSE,"CTrecon"}</definedName>
    <definedName name="asdas17aug_1_1_3" hidden="1">{#N/A,#N/A,FALSE,"TMCOMP96";#N/A,#N/A,FALSE,"MAT96";#N/A,#N/A,FALSE,"FANDA96";#N/A,#N/A,FALSE,"INTRAN96";#N/A,#N/A,FALSE,"NAA9697";#N/A,#N/A,FALSE,"ECWEBB";#N/A,#N/A,FALSE,"MFT96";#N/A,#N/A,FALSE,"CTrecon"}</definedName>
    <definedName name="asdas17aug_1_1_3_1" hidden="1">{#N/A,#N/A,FALSE,"TMCOMP96";#N/A,#N/A,FALSE,"MAT96";#N/A,#N/A,FALSE,"FANDA96";#N/A,#N/A,FALSE,"INTRAN96";#N/A,#N/A,FALSE,"NAA9697";#N/A,#N/A,FALSE,"ECWEBB";#N/A,#N/A,FALSE,"MFT96";#N/A,#N/A,FALSE,"CTrecon"}</definedName>
    <definedName name="asdas17aug_1_1_3_2" hidden="1">{#N/A,#N/A,FALSE,"TMCOMP96";#N/A,#N/A,FALSE,"MAT96";#N/A,#N/A,FALSE,"FANDA96";#N/A,#N/A,FALSE,"INTRAN96";#N/A,#N/A,FALSE,"NAA9697";#N/A,#N/A,FALSE,"ECWEBB";#N/A,#N/A,FALSE,"MFT96";#N/A,#N/A,FALSE,"CTrecon"}</definedName>
    <definedName name="asdas17aug_1_1_3_3" hidden="1">{#N/A,#N/A,FALSE,"TMCOMP96";#N/A,#N/A,FALSE,"MAT96";#N/A,#N/A,FALSE,"FANDA96";#N/A,#N/A,FALSE,"INTRAN96";#N/A,#N/A,FALSE,"NAA9697";#N/A,#N/A,FALSE,"ECWEBB";#N/A,#N/A,FALSE,"MFT96";#N/A,#N/A,FALSE,"CTrecon"}</definedName>
    <definedName name="asdas17aug_1_1_3_4" hidden="1">{#N/A,#N/A,FALSE,"TMCOMP96";#N/A,#N/A,FALSE,"MAT96";#N/A,#N/A,FALSE,"FANDA96";#N/A,#N/A,FALSE,"INTRAN96";#N/A,#N/A,FALSE,"NAA9697";#N/A,#N/A,FALSE,"ECWEBB";#N/A,#N/A,FALSE,"MFT96";#N/A,#N/A,FALSE,"CTrecon"}</definedName>
    <definedName name="asdas17aug_1_1_3_5" hidden="1">{#N/A,#N/A,FALSE,"TMCOMP96";#N/A,#N/A,FALSE,"MAT96";#N/A,#N/A,FALSE,"FANDA96";#N/A,#N/A,FALSE,"INTRAN96";#N/A,#N/A,FALSE,"NAA9697";#N/A,#N/A,FALSE,"ECWEBB";#N/A,#N/A,FALSE,"MFT96";#N/A,#N/A,FALSE,"CTrecon"}</definedName>
    <definedName name="asdas17aug_1_1_4" hidden="1">{#N/A,#N/A,FALSE,"TMCOMP96";#N/A,#N/A,FALSE,"MAT96";#N/A,#N/A,FALSE,"FANDA96";#N/A,#N/A,FALSE,"INTRAN96";#N/A,#N/A,FALSE,"NAA9697";#N/A,#N/A,FALSE,"ECWEBB";#N/A,#N/A,FALSE,"MFT96";#N/A,#N/A,FALSE,"CTrecon"}</definedName>
    <definedName name="asdas17aug_1_1_4_1" hidden="1">{#N/A,#N/A,FALSE,"TMCOMP96";#N/A,#N/A,FALSE,"MAT96";#N/A,#N/A,FALSE,"FANDA96";#N/A,#N/A,FALSE,"INTRAN96";#N/A,#N/A,FALSE,"NAA9697";#N/A,#N/A,FALSE,"ECWEBB";#N/A,#N/A,FALSE,"MFT96";#N/A,#N/A,FALSE,"CTrecon"}</definedName>
    <definedName name="asdas17aug_1_1_4_2" hidden="1">{#N/A,#N/A,FALSE,"TMCOMP96";#N/A,#N/A,FALSE,"MAT96";#N/A,#N/A,FALSE,"FANDA96";#N/A,#N/A,FALSE,"INTRAN96";#N/A,#N/A,FALSE,"NAA9697";#N/A,#N/A,FALSE,"ECWEBB";#N/A,#N/A,FALSE,"MFT96";#N/A,#N/A,FALSE,"CTrecon"}</definedName>
    <definedName name="asdas17aug_1_1_4_3" hidden="1">{#N/A,#N/A,FALSE,"TMCOMP96";#N/A,#N/A,FALSE,"MAT96";#N/A,#N/A,FALSE,"FANDA96";#N/A,#N/A,FALSE,"INTRAN96";#N/A,#N/A,FALSE,"NAA9697";#N/A,#N/A,FALSE,"ECWEBB";#N/A,#N/A,FALSE,"MFT96";#N/A,#N/A,FALSE,"CTrecon"}</definedName>
    <definedName name="asdas17aug_1_1_4_4" hidden="1">{#N/A,#N/A,FALSE,"TMCOMP96";#N/A,#N/A,FALSE,"MAT96";#N/A,#N/A,FALSE,"FANDA96";#N/A,#N/A,FALSE,"INTRAN96";#N/A,#N/A,FALSE,"NAA9697";#N/A,#N/A,FALSE,"ECWEBB";#N/A,#N/A,FALSE,"MFT96";#N/A,#N/A,FALSE,"CTrecon"}</definedName>
    <definedName name="asdas17aug_1_1_4_5" hidden="1">{#N/A,#N/A,FALSE,"TMCOMP96";#N/A,#N/A,FALSE,"MAT96";#N/A,#N/A,FALSE,"FANDA96";#N/A,#N/A,FALSE,"INTRAN96";#N/A,#N/A,FALSE,"NAA9697";#N/A,#N/A,FALSE,"ECWEBB";#N/A,#N/A,FALSE,"MFT96";#N/A,#N/A,FALSE,"CTrecon"}</definedName>
    <definedName name="asdas17aug_1_1_5" hidden="1">{#N/A,#N/A,FALSE,"TMCOMP96";#N/A,#N/A,FALSE,"MAT96";#N/A,#N/A,FALSE,"FANDA96";#N/A,#N/A,FALSE,"INTRAN96";#N/A,#N/A,FALSE,"NAA9697";#N/A,#N/A,FALSE,"ECWEBB";#N/A,#N/A,FALSE,"MFT96";#N/A,#N/A,FALSE,"CTrecon"}</definedName>
    <definedName name="asdas17aug_1_1_5_1" hidden="1">{#N/A,#N/A,FALSE,"TMCOMP96";#N/A,#N/A,FALSE,"MAT96";#N/A,#N/A,FALSE,"FANDA96";#N/A,#N/A,FALSE,"INTRAN96";#N/A,#N/A,FALSE,"NAA9697";#N/A,#N/A,FALSE,"ECWEBB";#N/A,#N/A,FALSE,"MFT96";#N/A,#N/A,FALSE,"CTrecon"}</definedName>
    <definedName name="asdas17aug_1_1_5_2" hidden="1">{#N/A,#N/A,FALSE,"TMCOMP96";#N/A,#N/A,FALSE,"MAT96";#N/A,#N/A,FALSE,"FANDA96";#N/A,#N/A,FALSE,"INTRAN96";#N/A,#N/A,FALSE,"NAA9697";#N/A,#N/A,FALSE,"ECWEBB";#N/A,#N/A,FALSE,"MFT96";#N/A,#N/A,FALSE,"CTrecon"}</definedName>
    <definedName name="asdas17aug_1_1_5_3" hidden="1">{#N/A,#N/A,FALSE,"TMCOMP96";#N/A,#N/A,FALSE,"MAT96";#N/A,#N/A,FALSE,"FANDA96";#N/A,#N/A,FALSE,"INTRAN96";#N/A,#N/A,FALSE,"NAA9697";#N/A,#N/A,FALSE,"ECWEBB";#N/A,#N/A,FALSE,"MFT96";#N/A,#N/A,FALSE,"CTrecon"}</definedName>
    <definedName name="asdas17aug_1_1_5_4" hidden="1">{#N/A,#N/A,FALSE,"TMCOMP96";#N/A,#N/A,FALSE,"MAT96";#N/A,#N/A,FALSE,"FANDA96";#N/A,#N/A,FALSE,"INTRAN96";#N/A,#N/A,FALSE,"NAA9697";#N/A,#N/A,FALSE,"ECWEBB";#N/A,#N/A,FALSE,"MFT96";#N/A,#N/A,FALSE,"CTrecon"}</definedName>
    <definedName name="asdas17aug_1_1_5_5" hidden="1">{#N/A,#N/A,FALSE,"TMCOMP96";#N/A,#N/A,FALSE,"MAT96";#N/A,#N/A,FALSE,"FANDA96";#N/A,#N/A,FALSE,"INTRAN96";#N/A,#N/A,FALSE,"NAA9697";#N/A,#N/A,FALSE,"ECWEBB";#N/A,#N/A,FALSE,"MFT96";#N/A,#N/A,FALSE,"CTrecon"}</definedName>
    <definedName name="asdas17aug_1_2" hidden="1">{#N/A,#N/A,FALSE,"TMCOMP96";#N/A,#N/A,FALSE,"MAT96";#N/A,#N/A,FALSE,"FANDA96";#N/A,#N/A,FALSE,"INTRAN96";#N/A,#N/A,FALSE,"NAA9697";#N/A,#N/A,FALSE,"ECWEBB";#N/A,#N/A,FALSE,"MFT96";#N/A,#N/A,FALSE,"CTrecon"}</definedName>
    <definedName name="asdas17aug_1_2_1" hidden="1">{#N/A,#N/A,FALSE,"TMCOMP96";#N/A,#N/A,FALSE,"MAT96";#N/A,#N/A,FALSE,"FANDA96";#N/A,#N/A,FALSE,"INTRAN96";#N/A,#N/A,FALSE,"NAA9697";#N/A,#N/A,FALSE,"ECWEBB";#N/A,#N/A,FALSE,"MFT96";#N/A,#N/A,FALSE,"CTrecon"}</definedName>
    <definedName name="asdas17aug_1_2_1_1" hidden="1">{#N/A,#N/A,FALSE,"TMCOMP96";#N/A,#N/A,FALSE,"MAT96";#N/A,#N/A,FALSE,"FANDA96";#N/A,#N/A,FALSE,"INTRAN96";#N/A,#N/A,FALSE,"NAA9697";#N/A,#N/A,FALSE,"ECWEBB";#N/A,#N/A,FALSE,"MFT96";#N/A,#N/A,FALSE,"CTrecon"}</definedName>
    <definedName name="asdas17aug_1_2_1_1_1" hidden="1">{#N/A,#N/A,FALSE,"TMCOMP96";#N/A,#N/A,FALSE,"MAT96";#N/A,#N/A,FALSE,"FANDA96";#N/A,#N/A,FALSE,"INTRAN96";#N/A,#N/A,FALSE,"NAA9697";#N/A,#N/A,FALSE,"ECWEBB";#N/A,#N/A,FALSE,"MFT96";#N/A,#N/A,FALSE,"CTrecon"}</definedName>
    <definedName name="asdas17aug_1_2_1_1_1_1" hidden="1">{#N/A,#N/A,FALSE,"TMCOMP96";#N/A,#N/A,FALSE,"MAT96";#N/A,#N/A,FALSE,"FANDA96";#N/A,#N/A,FALSE,"INTRAN96";#N/A,#N/A,FALSE,"NAA9697";#N/A,#N/A,FALSE,"ECWEBB";#N/A,#N/A,FALSE,"MFT96";#N/A,#N/A,FALSE,"CTrecon"}</definedName>
    <definedName name="asdas17aug_1_2_1_1_1_2" hidden="1">{#N/A,#N/A,FALSE,"TMCOMP96";#N/A,#N/A,FALSE,"MAT96";#N/A,#N/A,FALSE,"FANDA96";#N/A,#N/A,FALSE,"INTRAN96";#N/A,#N/A,FALSE,"NAA9697";#N/A,#N/A,FALSE,"ECWEBB";#N/A,#N/A,FALSE,"MFT96";#N/A,#N/A,FALSE,"CTrecon"}</definedName>
    <definedName name="asdas17aug_1_2_1_1_1_3" hidden="1">{#N/A,#N/A,FALSE,"TMCOMP96";#N/A,#N/A,FALSE,"MAT96";#N/A,#N/A,FALSE,"FANDA96";#N/A,#N/A,FALSE,"INTRAN96";#N/A,#N/A,FALSE,"NAA9697";#N/A,#N/A,FALSE,"ECWEBB";#N/A,#N/A,FALSE,"MFT96";#N/A,#N/A,FALSE,"CTrecon"}</definedName>
    <definedName name="asdas17aug_1_2_1_1_1_4" hidden="1">{#N/A,#N/A,FALSE,"TMCOMP96";#N/A,#N/A,FALSE,"MAT96";#N/A,#N/A,FALSE,"FANDA96";#N/A,#N/A,FALSE,"INTRAN96";#N/A,#N/A,FALSE,"NAA9697";#N/A,#N/A,FALSE,"ECWEBB";#N/A,#N/A,FALSE,"MFT96";#N/A,#N/A,FALSE,"CTrecon"}</definedName>
    <definedName name="asdas17aug_1_2_1_1_1_5" hidden="1">{#N/A,#N/A,FALSE,"TMCOMP96";#N/A,#N/A,FALSE,"MAT96";#N/A,#N/A,FALSE,"FANDA96";#N/A,#N/A,FALSE,"INTRAN96";#N/A,#N/A,FALSE,"NAA9697";#N/A,#N/A,FALSE,"ECWEBB";#N/A,#N/A,FALSE,"MFT96";#N/A,#N/A,FALSE,"CTrecon"}</definedName>
    <definedName name="asdas17aug_1_2_1_1_2" hidden="1">{#N/A,#N/A,FALSE,"TMCOMP96";#N/A,#N/A,FALSE,"MAT96";#N/A,#N/A,FALSE,"FANDA96";#N/A,#N/A,FALSE,"INTRAN96";#N/A,#N/A,FALSE,"NAA9697";#N/A,#N/A,FALSE,"ECWEBB";#N/A,#N/A,FALSE,"MFT96";#N/A,#N/A,FALSE,"CTrecon"}</definedName>
    <definedName name="asdas17aug_1_2_1_1_2_1" hidden="1">{#N/A,#N/A,FALSE,"TMCOMP96";#N/A,#N/A,FALSE,"MAT96";#N/A,#N/A,FALSE,"FANDA96";#N/A,#N/A,FALSE,"INTRAN96";#N/A,#N/A,FALSE,"NAA9697";#N/A,#N/A,FALSE,"ECWEBB";#N/A,#N/A,FALSE,"MFT96";#N/A,#N/A,FALSE,"CTrecon"}</definedName>
    <definedName name="asdas17aug_1_2_1_1_2_2" hidden="1">{#N/A,#N/A,FALSE,"TMCOMP96";#N/A,#N/A,FALSE,"MAT96";#N/A,#N/A,FALSE,"FANDA96";#N/A,#N/A,FALSE,"INTRAN96";#N/A,#N/A,FALSE,"NAA9697";#N/A,#N/A,FALSE,"ECWEBB";#N/A,#N/A,FALSE,"MFT96";#N/A,#N/A,FALSE,"CTrecon"}</definedName>
    <definedName name="asdas17aug_1_2_1_1_2_3" hidden="1">{#N/A,#N/A,FALSE,"TMCOMP96";#N/A,#N/A,FALSE,"MAT96";#N/A,#N/A,FALSE,"FANDA96";#N/A,#N/A,FALSE,"INTRAN96";#N/A,#N/A,FALSE,"NAA9697";#N/A,#N/A,FALSE,"ECWEBB";#N/A,#N/A,FALSE,"MFT96";#N/A,#N/A,FALSE,"CTrecon"}</definedName>
    <definedName name="asdas17aug_1_2_1_1_2_4" hidden="1">{#N/A,#N/A,FALSE,"TMCOMP96";#N/A,#N/A,FALSE,"MAT96";#N/A,#N/A,FALSE,"FANDA96";#N/A,#N/A,FALSE,"INTRAN96";#N/A,#N/A,FALSE,"NAA9697";#N/A,#N/A,FALSE,"ECWEBB";#N/A,#N/A,FALSE,"MFT96";#N/A,#N/A,FALSE,"CTrecon"}</definedName>
    <definedName name="asdas17aug_1_2_1_1_2_5" hidden="1">{#N/A,#N/A,FALSE,"TMCOMP96";#N/A,#N/A,FALSE,"MAT96";#N/A,#N/A,FALSE,"FANDA96";#N/A,#N/A,FALSE,"INTRAN96";#N/A,#N/A,FALSE,"NAA9697";#N/A,#N/A,FALSE,"ECWEBB";#N/A,#N/A,FALSE,"MFT96";#N/A,#N/A,FALSE,"CTrecon"}</definedName>
    <definedName name="asdas17aug_1_2_1_1_3" hidden="1">{#N/A,#N/A,FALSE,"TMCOMP96";#N/A,#N/A,FALSE,"MAT96";#N/A,#N/A,FALSE,"FANDA96";#N/A,#N/A,FALSE,"INTRAN96";#N/A,#N/A,FALSE,"NAA9697";#N/A,#N/A,FALSE,"ECWEBB";#N/A,#N/A,FALSE,"MFT96";#N/A,#N/A,FALSE,"CTrecon"}</definedName>
    <definedName name="asdas17aug_1_2_1_1_4" hidden="1">{#N/A,#N/A,FALSE,"TMCOMP96";#N/A,#N/A,FALSE,"MAT96";#N/A,#N/A,FALSE,"FANDA96";#N/A,#N/A,FALSE,"INTRAN96";#N/A,#N/A,FALSE,"NAA9697";#N/A,#N/A,FALSE,"ECWEBB";#N/A,#N/A,FALSE,"MFT96";#N/A,#N/A,FALSE,"CTrecon"}</definedName>
    <definedName name="asdas17aug_1_2_1_1_5" hidden="1">{#N/A,#N/A,FALSE,"TMCOMP96";#N/A,#N/A,FALSE,"MAT96";#N/A,#N/A,FALSE,"FANDA96";#N/A,#N/A,FALSE,"INTRAN96";#N/A,#N/A,FALSE,"NAA9697";#N/A,#N/A,FALSE,"ECWEBB";#N/A,#N/A,FALSE,"MFT96";#N/A,#N/A,FALSE,"CTrecon"}</definedName>
    <definedName name="asdas17aug_1_2_1_2" hidden="1">{#N/A,#N/A,FALSE,"TMCOMP96";#N/A,#N/A,FALSE,"MAT96";#N/A,#N/A,FALSE,"FANDA96";#N/A,#N/A,FALSE,"INTRAN96";#N/A,#N/A,FALSE,"NAA9697";#N/A,#N/A,FALSE,"ECWEBB";#N/A,#N/A,FALSE,"MFT96";#N/A,#N/A,FALSE,"CTrecon"}</definedName>
    <definedName name="asdas17aug_1_2_1_2_1" hidden="1">{#N/A,#N/A,FALSE,"TMCOMP96";#N/A,#N/A,FALSE,"MAT96";#N/A,#N/A,FALSE,"FANDA96";#N/A,#N/A,FALSE,"INTRAN96";#N/A,#N/A,FALSE,"NAA9697";#N/A,#N/A,FALSE,"ECWEBB";#N/A,#N/A,FALSE,"MFT96";#N/A,#N/A,FALSE,"CTrecon"}</definedName>
    <definedName name="asdas17aug_1_2_1_2_2" hidden="1">{#N/A,#N/A,FALSE,"TMCOMP96";#N/A,#N/A,FALSE,"MAT96";#N/A,#N/A,FALSE,"FANDA96";#N/A,#N/A,FALSE,"INTRAN96";#N/A,#N/A,FALSE,"NAA9697";#N/A,#N/A,FALSE,"ECWEBB";#N/A,#N/A,FALSE,"MFT96";#N/A,#N/A,FALSE,"CTrecon"}</definedName>
    <definedName name="asdas17aug_1_2_1_2_3" hidden="1">{#N/A,#N/A,FALSE,"TMCOMP96";#N/A,#N/A,FALSE,"MAT96";#N/A,#N/A,FALSE,"FANDA96";#N/A,#N/A,FALSE,"INTRAN96";#N/A,#N/A,FALSE,"NAA9697";#N/A,#N/A,FALSE,"ECWEBB";#N/A,#N/A,FALSE,"MFT96";#N/A,#N/A,FALSE,"CTrecon"}</definedName>
    <definedName name="asdas17aug_1_2_1_2_4" hidden="1">{#N/A,#N/A,FALSE,"TMCOMP96";#N/A,#N/A,FALSE,"MAT96";#N/A,#N/A,FALSE,"FANDA96";#N/A,#N/A,FALSE,"INTRAN96";#N/A,#N/A,FALSE,"NAA9697";#N/A,#N/A,FALSE,"ECWEBB";#N/A,#N/A,FALSE,"MFT96";#N/A,#N/A,FALSE,"CTrecon"}</definedName>
    <definedName name="asdas17aug_1_2_1_2_5" hidden="1">{#N/A,#N/A,FALSE,"TMCOMP96";#N/A,#N/A,FALSE,"MAT96";#N/A,#N/A,FALSE,"FANDA96";#N/A,#N/A,FALSE,"INTRAN96";#N/A,#N/A,FALSE,"NAA9697";#N/A,#N/A,FALSE,"ECWEBB";#N/A,#N/A,FALSE,"MFT96";#N/A,#N/A,FALSE,"CTrecon"}</definedName>
    <definedName name="asdas17aug_1_2_1_3" hidden="1">{#N/A,#N/A,FALSE,"TMCOMP96";#N/A,#N/A,FALSE,"MAT96";#N/A,#N/A,FALSE,"FANDA96";#N/A,#N/A,FALSE,"INTRAN96";#N/A,#N/A,FALSE,"NAA9697";#N/A,#N/A,FALSE,"ECWEBB";#N/A,#N/A,FALSE,"MFT96";#N/A,#N/A,FALSE,"CTrecon"}</definedName>
    <definedName name="asdas17aug_1_2_1_3_1" hidden="1">{#N/A,#N/A,FALSE,"TMCOMP96";#N/A,#N/A,FALSE,"MAT96";#N/A,#N/A,FALSE,"FANDA96";#N/A,#N/A,FALSE,"INTRAN96";#N/A,#N/A,FALSE,"NAA9697";#N/A,#N/A,FALSE,"ECWEBB";#N/A,#N/A,FALSE,"MFT96";#N/A,#N/A,FALSE,"CTrecon"}</definedName>
    <definedName name="asdas17aug_1_2_1_3_2" hidden="1">{#N/A,#N/A,FALSE,"TMCOMP96";#N/A,#N/A,FALSE,"MAT96";#N/A,#N/A,FALSE,"FANDA96";#N/A,#N/A,FALSE,"INTRAN96";#N/A,#N/A,FALSE,"NAA9697";#N/A,#N/A,FALSE,"ECWEBB";#N/A,#N/A,FALSE,"MFT96";#N/A,#N/A,FALSE,"CTrecon"}</definedName>
    <definedName name="asdas17aug_1_2_1_3_3" hidden="1">{#N/A,#N/A,FALSE,"TMCOMP96";#N/A,#N/A,FALSE,"MAT96";#N/A,#N/A,FALSE,"FANDA96";#N/A,#N/A,FALSE,"INTRAN96";#N/A,#N/A,FALSE,"NAA9697";#N/A,#N/A,FALSE,"ECWEBB";#N/A,#N/A,FALSE,"MFT96";#N/A,#N/A,FALSE,"CTrecon"}</definedName>
    <definedName name="asdas17aug_1_2_1_3_4" hidden="1">{#N/A,#N/A,FALSE,"TMCOMP96";#N/A,#N/A,FALSE,"MAT96";#N/A,#N/A,FALSE,"FANDA96";#N/A,#N/A,FALSE,"INTRAN96";#N/A,#N/A,FALSE,"NAA9697";#N/A,#N/A,FALSE,"ECWEBB";#N/A,#N/A,FALSE,"MFT96";#N/A,#N/A,FALSE,"CTrecon"}</definedName>
    <definedName name="asdas17aug_1_2_1_3_5" hidden="1">{#N/A,#N/A,FALSE,"TMCOMP96";#N/A,#N/A,FALSE,"MAT96";#N/A,#N/A,FALSE,"FANDA96";#N/A,#N/A,FALSE,"INTRAN96";#N/A,#N/A,FALSE,"NAA9697";#N/A,#N/A,FALSE,"ECWEBB";#N/A,#N/A,FALSE,"MFT96";#N/A,#N/A,FALSE,"CTrecon"}</definedName>
    <definedName name="asdas17aug_1_2_1_4" hidden="1">{#N/A,#N/A,FALSE,"TMCOMP96";#N/A,#N/A,FALSE,"MAT96";#N/A,#N/A,FALSE,"FANDA96";#N/A,#N/A,FALSE,"INTRAN96";#N/A,#N/A,FALSE,"NAA9697";#N/A,#N/A,FALSE,"ECWEBB";#N/A,#N/A,FALSE,"MFT96";#N/A,#N/A,FALSE,"CTrecon"}</definedName>
    <definedName name="asdas17aug_1_2_1_4_1" hidden="1">{#N/A,#N/A,FALSE,"TMCOMP96";#N/A,#N/A,FALSE,"MAT96";#N/A,#N/A,FALSE,"FANDA96";#N/A,#N/A,FALSE,"INTRAN96";#N/A,#N/A,FALSE,"NAA9697";#N/A,#N/A,FALSE,"ECWEBB";#N/A,#N/A,FALSE,"MFT96";#N/A,#N/A,FALSE,"CTrecon"}</definedName>
    <definedName name="asdas17aug_1_2_1_4_2" hidden="1">{#N/A,#N/A,FALSE,"TMCOMP96";#N/A,#N/A,FALSE,"MAT96";#N/A,#N/A,FALSE,"FANDA96";#N/A,#N/A,FALSE,"INTRAN96";#N/A,#N/A,FALSE,"NAA9697";#N/A,#N/A,FALSE,"ECWEBB";#N/A,#N/A,FALSE,"MFT96";#N/A,#N/A,FALSE,"CTrecon"}</definedName>
    <definedName name="asdas17aug_1_2_1_4_3" hidden="1">{#N/A,#N/A,FALSE,"TMCOMP96";#N/A,#N/A,FALSE,"MAT96";#N/A,#N/A,FALSE,"FANDA96";#N/A,#N/A,FALSE,"INTRAN96";#N/A,#N/A,FALSE,"NAA9697";#N/A,#N/A,FALSE,"ECWEBB";#N/A,#N/A,FALSE,"MFT96";#N/A,#N/A,FALSE,"CTrecon"}</definedName>
    <definedName name="asdas17aug_1_2_1_4_4" hidden="1">{#N/A,#N/A,FALSE,"TMCOMP96";#N/A,#N/A,FALSE,"MAT96";#N/A,#N/A,FALSE,"FANDA96";#N/A,#N/A,FALSE,"INTRAN96";#N/A,#N/A,FALSE,"NAA9697";#N/A,#N/A,FALSE,"ECWEBB";#N/A,#N/A,FALSE,"MFT96";#N/A,#N/A,FALSE,"CTrecon"}</definedName>
    <definedName name="asdas17aug_1_2_1_4_5" hidden="1">{#N/A,#N/A,FALSE,"TMCOMP96";#N/A,#N/A,FALSE,"MAT96";#N/A,#N/A,FALSE,"FANDA96";#N/A,#N/A,FALSE,"INTRAN96";#N/A,#N/A,FALSE,"NAA9697";#N/A,#N/A,FALSE,"ECWEBB";#N/A,#N/A,FALSE,"MFT96";#N/A,#N/A,FALSE,"CTrecon"}</definedName>
    <definedName name="asdas17aug_1_2_1_5" hidden="1">{#N/A,#N/A,FALSE,"TMCOMP96";#N/A,#N/A,FALSE,"MAT96";#N/A,#N/A,FALSE,"FANDA96";#N/A,#N/A,FALSE,"INTRAN96";#N/A,#N/A,FALSE,"NAA9697";#N/A,#N/A,FALSE,"ECWEBB";#N/A,#N/A,FALSE,"MFT96";#N/A,#N/A,FALSE,"CTrecon"}</definedName>
    <definedName name="asdas17aug_1_2_1_5_1" hidden="1">{#N/A,#N/A,FALSE,"TMCOMP96";#N/A,#N/A,FALSE,"MAT96";#N/A,#N/A,FALSE,"FANDA96";#N/A,#N/A,FALSE,"INTRAN96";#N/A,#N/A,FALSE,"NAA9697";#N/A,#N/A,FALSE,"ECWEBB";#N/A,#N/A,FALSE,"MFT96";#N/A,#N/A,FALSE,"CTrecon"}</definedName>
    <definedName name="asdas17aug_1_2_1_5_2" hidden="1">{#N/A,#N/A,FALSE,"TMCOMP96";#N/A,#N/A,FALSE,"MAT96";#N/A,#N/A,FALSE,"FANDA96";#N/A,#N/A,FALSE,"INTRAN96";#N/A,#N/A,FALSE,"NAA9697";#N/A,#N/A,FALSE,"ECWEBB";#N/A,#N/A,FALSE,"MFT96";#N/A,#N/A,FALSE,"CTrecon"}</definedName>
    <definedName name="asdas17aug_1_2_1_5_3" hidden="1">{#N/A,#N/A,FALSE,"TMCOMP96";#N/A,#N/A,FALSE,"MAT96";#N/A,#N/A,FALSE,"FANDA96";#N/A,#N/A,FALSE,"INTRAN96";#N/A,#N/A,FALSE,"NAA9697";#N/A,#N/A,FALSE,"ECWEBB";#N/A,#N/A,FALSE,"MFT96";#N/A,#N/A,FALSE,"CTrecon"}</definedName>
    <definedName name="asdas17aug_1_2_1_5_4" hidden="1">{#N/A,#N/A,FALSE,"TMCOMP96";#N/A,#N/A,FALSE,"MAT96";#N/A,#N/A,FALSE,"FANDA96";#N/A,#N/A,FALSE,"INTRAN96";#N/A,#N/A,FALSE,"NAA9697";#N/A,#N/A,FALSE,"ECWEBB";#N/A,#N/A,FALSE,"MFT96";#N/A,#N/A,FALSE,"CTrecon"}</definedName>
    <definedName name="asdas17aug_1_2_1_5_5" hidden="1">{#N/A,#N/A,FALSE,"TMCOMP96";#N/A,#N/A,FALSE,"MAT96";#N/A,#N/A,FALSE,"FANDA96";#N/A,#N/A,FALSE,"INTRAN96";#N/A,#N/A,FALSE,"NAA9697";#N/A,#N/A,FALSE,"ECWEBB";#N/A,#N/A,FALSE,"MFT96";#N/A,#N/A,FALSE,"CTrecon"}</definedName>
    <definedName name="asdas17aug_1_2_2" hidden="1">{#N/A,#N/A,FALSE,"TMCOMP96";#N/A,#N/A,FALSE,"MAT96";#N/A,#N/A,FALSE,"FANDA96";#N/A,#N/A,FALSE,"INTRAN96";#N/A,#N/A,FALSE,"NAA9697";#N/A,#N/A,FALSE,"ECWEBB";#N/A,#N/A,FALSE,"MFT96";#N/A,#N/A,FALSE,"CTrecon"}</definedName>
    <definedName name="asdas17aug_1_2_2_1" hidden="1">{#N/A,#N/A,FALSE,"TMCOMP96";#N/A,#N/A,FALSE,"MAT96";#N/A,#N/A,FALSE,"FANDA96";#N/A,#N/A,FALSE,"INTRAN96";#N/A,#N/A,FALSE,"NAA9697";#N/A,#N/A,FALSE,"ECWEBB";#N/A,#N/A,FALSE,"MFT96";#N/A,#N/A,FALSE,"CTrecon"}</definedName>
    <definedName name="asdas17aug_1_2_2_2" hidden="1">{#N/A,#N/A,FALSE,"TMCOMP96";#N/A,#N/A,FALSE,"MAT96";#N/A,#N/A,FALSE,"FANDA96";#N/A,#N/A,FALSE,"INTRAN96";#N/A,#N/A,FALSE,"NAA9697";#N/A,#N/A,FALSE,"ECWEBB";#N/A,#N/A,FALSE,"MFT96";#N/A,#N/A,FALSE,"CTrecon"}</definedName>
    <definedName name="asdas17aug_1_2_2_3" hidden="1">{#N/A,#N/A,FALSE,"TMCOMP96";#N/A,#N/A,FALSE,"MAT96";#N/A,#N/A,FALSE,"FANDA96";#N/A,#N/A,FALSE,"INTRAN96";#N/A,#N/A,FALSE,"NAA9697";#N/A,#N/A,FALSE,"ECWEBB";#N/A,#N/A,FALSE,"MFT96";#N/A,#N/A,FALSE,"CTrecon"}</definedName>
    <definedName name="asdas17aug_1_2_2_4" hidden="1">{#N/A,#N/A,FALSE,"TMCOMP96";#N/A,#N/A,FALSE,"MAT96";#N/A,#N/A,FALSE,"FANDA96";#N/A,#N/A,FALSE,"INTRAN96";#N/A,#N/A,FALSE,"NAA9697";#N/A,#N/A,FALSE,"ECWEBB";#N/A,#N/A,FALSE,"MFT96";#N/A,#N/A,FALSE,"CTrecon"}</definedName>
    <definedName name="asdas17aug_1_2_2_5" hidden="1">{#N/A,#N/A,FALSE,"TMCOMP96";#N/A,#N/A,FALSE,"MAT96";#N/A,#N/A,FALSE,"FANDA96";#N/A,#N/A,FALSE,"INTRAN96";#N/A,#N/A,FALSE,"NAA9697";#N/A,#N/A,FALSE,"ECWEBB";#N/A,#N/A,FALSE,"MFT96";#N/A,#N/A,FALSE,"CTrecon"}</definedName>
    <definedName name="asdas17aug_1_2_3" hidden="1">{#N/A,#N/A,FALSE,"TMCOMP96";#N/A,#N/A,FALSE,"MAT96";#N/A,#N/A,FALSE,"FANDA96";#N/A,#N/A,FALSE,"INTRAN96";#N/A,#N/A,FALSE,"NAA9697";#N/A,#N/A,FALSE,"ECWEBB";#N/A,#N/A,FALSE,"MFT96";#N/A,#N/A,FALSE,"CTrecon"}</definedName>
    <definedName name="asdas17aug_1_2_3_1" hidden="1">{#N/A,#N/A,FALSE,"TMCOMP96";#N/A,#N/A,FALSE,"MAT96";#N/A,#N/A,FALSE,"FANDA96";#N/A,#N/A,FALSE,"INTRAN96";#N/A,#N/A,FALSE,"NAA9697";#N/A,#N/A,FALSE,"ECWEBB";#N/A,#N/A,FALSE,"MFT96";#N/A,#N/A,FALSE,"CTrecon"}</definedName>
    <definedName name="asdas17aug_1_2_3_2" hidden="1">{#N/A,#N/A,FALSE,"TMCOMP96";#N/A,#N/A,FALSE,"MAT96";#N/A,#N/A,FALSE,"FANDA96";#N/A,#N/A,FALSE,"INTRAN96";#N/A,#N/A,FALSE,"NAA9697";#N/A,#N/A,FALSE,"ECWEBB";#N/A,#N/A,FALSE,"MFT96";#N/A,#N/A,FALSE,"CTrecon"}</definedName>
    <definedName name="asdas17aug_1_2_3_3" hidden="1">{#N/A,#N/A,FALSE,"TMCOMP96";#N/A,#N/A,FALSE,"MAT96";#N/A,#N/A,FALSE,"FANDA96";#N/A,#N/A,FALSE,"INTRAN96";#N/A,#N/A,FALSE,"NAA9697";#N/A,#N/A,FALSE,"ECWEBB";#N/A,#N/A,FALSE,"MFT96";#N/A,#N/A,FALSE,"CTrecon"}</definedName>
    <definedName name="asdas17aug_1_2_3_4" hidden="1">{#N/A,#N/A,FALSE,"TMCOMP96";#N/A,#N/A,FALSE,"MAT96";#N/A,#N/A,FALSE,"FANDA96";#N/A,#N/A,FALSE,"INTRAN96";#N/A,#N/A,FALSE,"NAA9697";#N/A,#N/A,FALSE,"ECWEBB";#N/A,#N/A,FALSE,"MFT96";#N/A,#N/A,FALSE,"CTrecon"}</definedName>
    <definedName name="asdas17aug_1_2_3_5" hidden="1">{#N/A,#N/A,FALSE,"TMCOMP96";#N/A,#N/A,FALSE,"MAT96";#N/A,#N/A,FALSE,"FANDA96";#N/A,#N/A,FALSE,"INTRAN96";#N/A,#N/A,FALSE,"NAA9697";#N/A,#N/A,FALSE,"ECWEBB";#N/A,#N/A,FALSE,"MFT96";#N/A,#N/A,FALSE,"CTrecon"}</definedName>
    <definedName name="asdas17aug_1_2_4" hidden="1">{#N/A,#N/A,FALSE,"TMCOMP96";#N/A,#N/A,FALSE,"MAT96";#N/A,#N/A,FALSE,"FANDA96";#N/A,#N/A,FALSE,"INTRAN96";#N/A,#N/A,FALSE,"NAA9697";#N/A,#N/A,FALSE,"ECWEBB";#N/A,#N/A,FALSE,"MFT96";#N/A,#N/A,FALSE,"CTrecon"}</definedName>
    <definedName name="asdas17aug_1_2_4_1" hidden="1">{#N/A,#N/A,FALSE,"TMCOMP96";#N/A,#N/A,FALSE,"MAT96";#N/A,#N/A,FALSE,"FANDA96";#N/A,#N/A,FALSE,"INTRAN96";#N/A,#N/A,FALSE,"NAA9697";#N/A,#N/A,FALSE,"ECWEBB";#N/A,#N/A,FALSE,"MFT96";#N/A,#N/A,FALSE,"CTrecon"}</definedName>
    <definedName name="asdas17aug_1_2_4_2" hidden="1">{#N/A,#N/A,FALSE,"TMCOMP96";#N/A,#N/A,FALSE,"MAT96";#N/A,#N/A,FALSE,"FANDA96";#N/A,#N/A,FALSE,"INTRAN96";#N/A,#N/A,FALSE,"NAA9697";#N/A,#N/A,FALSE,"ECWEBB";#N/A,#N/A,FALSE,"MFT96";#N/A,#N/A,FALSE,"CTrecon"}</definedName>
    <definedName name="asdas17aug_1_2_4_3" hidden="1">{#N/A,#N/A,FALSE,"TMCOMP96";#N/A,#N/A,FALSE,"MAT96";#N/A,#N/A,FALSE,"FANDA96";#N/A,#N/A,FALSE,"INTRAN96";#N/A,#N/A,FALSE,"NAA9697";#N/A,#N/A,FALSE,"ECWEBB";#N/A,#N/A,FALSE,"MFT96";#N/A,#N/A,FALSE,"CTrecon"}</definedName>
    <definedName name="asdas17aug_1_2_4_4" hidden="1">{#N/A,#N/A,FALSE,"TMCOMP96";#N/A,#N/A,FALSE,"MAT96";#N/A,#N/A,FALSE,"FANDA96";#N/A,#N/A,FALSE,"INTRAN96";#N/A,#N/A,FALSE,"NAA9697";#N/A,#N/A,FALSE,"ECWEBB";#N/A,#N/A,FALSE,"MFT96";#N/A,#N/A,FALSE,"CTrecon"}</definedName>
    <definedName name="asdas17aug_1_2_4_5" hidden="1">{#N/A,#N/A,FALSE,"TMCOMP96";#N/A,#N/A,FALSE,"MAT96";#N/A,#N/A,FALSE,"FANDA96";#N/A,#N/A,FALSE,"INTRAN96";#N/A,#N/A,FALSE,"NAA9697";#N/A,#N/A,FALSE,"ECWEBB";#N/A,#N/A,FALSE,"MFT96";#N/A,#N/A,FALSE,"CTrecon"}</definedName>
    <definedName name="asdas17aug_1_2_5" hidden="1">{#N/A,#N/A,FALSE,"TMCOMP96";#N/A,#N/A,FALSE,"MAT96";#N/A,#N/A,FALSE,"FANDA96";#N/A,#N/A,FALSE,"INTRAN96";#N/A,#N/A,FALSE,"NAA9697";#N/A,#N/A,FALSE,"ECWEBB";#N/A,#N/A,FALSE,"MFT96";#N/A,#N/A,FALSE,"CTrecon"}</definedName>
    <definedName name="asdas17aug_1_2_5_1" hidden="1">{#N/A,#N/A,FALSE,"TMCOMP96";#N/A,#N/A,FALSE,"MAT96";#N/A,#N/A,FALSE,"FANDA96";#N/A,#N/A,FALSE,"INTRAN96";#N/A,#N/A,FALSE,"NAA9697";#N/A,#N/A,FALSE,"ECWEBB";#N/A,#N/A,FALSE,"MFT96";#N/A,#N/A,FALSE,"CTrecon"}</definedName>
    <definedName name="asdas17aug_1_2_5_2" hidden="1">{#N/A,#N/A,FALSE,"TMCOMP96";#N/A,#N/A,FALSE,"MAT96";#N/A,#N/A,FALSE,"FANDA96";#N/A,#N/A,FALSE,"INTRAN96";#N/A,#N/A,FALSE,"NAA9697";#N/A,#N/A,FALSE,"ECWEBB";#N/A,#N/A,FALSE,"MFT96";#N/A,#N/A,FALSE,"CTrecon"}</definedName>
    <definedName name="asdas17aug_1_2_5_3" hidden="1">{#N/A,#N/A,FALSE,"TMCOMP96";#N/A,#N/A,FALSE,"MAT96";#N/A,#N/A,FALSE,"FANDA96";#N/A,#N/A,FALSE,"INTRAN96";#N/A,#N/A,FALSE,"NAA9697";#N/A,#N/A,FALSE,"ECWEBB";#N/A,#N/A,FALSE,"MFT96";#N/A,#N/A,FALSE,"CTrecon"}</definedName>
    <definedName name="asdas17aug_1_2_5_4" hidden="1">{#N/A,#N/A,FALSE,"TMCOMP96";#N/A,#N/A,FALSE,"MAT96";#N/A,#N/A,FALSE,"FANDA96";#N/A,#N/A,FALSE,"INTRAN96";#N/A,#N/A,FALSE,"NAA9697";#N/A,#N/A,FALSE,"ECWEBB";#N/A,#N/A,FALSE,"MFT96";#N/A,#N/A,FALSE,"CTrecon"}</definedName>
    <definedName name="asdas17aug_1_2_5_5" hidden="1">{#N/A,#N/A,FALSE,"TMCOMP96";#N/A,#N/A,FALSE,"MAT96";#N/A,#N/A,FALSE,"FANDA96";#N/A,#N/A,FALSE,"INTRAN96";#N/A,#N/A,FALSE,"NAA9697";#N/A,#N/A,FALSE,"ECWEBB";#N/A,#N/A,FALSE,"MFT96";#N/A,#N/A,FALSE,"CTrecon"}</definedName>
    <definedName name="asdas17aug_1_3" hidden="1">{#N/A,#N/A,FALSE,"TMCOMP96";#N/A,#N/A,FALSE,"MAT96";#N/A,#N/A,FALSE,"FANDA96";#N/A,#N/A,FALSE,"INTRAN96";#N/A,#N/A,FALSE,"NAA9697";#N/A,#N/A,FALSE,"ECWEBB";#N/A,#N/A,FALSE,"MFT96";#N/A,#N/A,FALSE,"CTrecon"}</definedName>
    <definedName name="asdas17aug_1_3_1" hidden="1">{#N/A,#N/A,FALSE,"TMCOMP96";#N/A,#N/A,FALSE,"MAT96";#N/A,#N/A,FALSE,"FANDA96";#N/A,#N/A,FALSE,"INTRAN96";#N/A,#N/A,FALSE,"NAA9697";#N/A,#N/A,FALSE,"ECWEBB";#N/A,#N/A,FALSE,"MFT96";#N/A,#N/A,FALSE,"CTrecon"}</definedName>
    <definedName name="asdas17aug_1_3_1_1" hidden="1">{#N/A,#N/A,FALSE,"TMCOMP96";#N/A,#N/A,FALSE,"MAT96";#N/A,#N/A,FALSE,"FANDA96";#N/A,#N/A,FALSE,"INTRAN96";#N/A,#N/A,FALSE,"NAA9697";#N/A,#N/A,FALSE,"ECWEBB";#N/A,#N/A,FALSE,"MFT96";#N/A,#N/A,FALSE,"CTrecon"}</definedName>
    <definedName name="asdas17aug_1_3_1_1_1" hidden="1">{#N/A,#N/A,FALSE,"TMCOMP96";#N/A,#N/A,FALSE,"MAT96";#N/A,#N/A,FALSE,"FANDA96";#N/A,#N/A,FALSE,"INTRAN96";#N/A,#N/A,FALSE,"NAA9697";#N/A,#N/A,FALSE,"ECWEBB";#N/A,#N/A,FALSE,"MFT96";#N/A,#N/A,FALSE,"CTrecon"}</definedName>
    <definedName name="asdas17aug_1_3_1_1_1_1" hidden="1">{#N/A,#N/A,FALSE,"TMCOMP96";#N/A,#N/A,FALSE,"MAT96";#N/A,#N/A,FALSE,"FANDA96";#N/A,#N/A,FALSE,"INTRAN96";#N/A,#N/A,FALSE,"NAA9697";#N/A,#N/A,FALSE,"ECWEBB";#N/A,#N/A,FALSE,"MFT96";#N/A,#N/A,FALSE,"CTrecon"}</definedName>
    <definedName name="asdas17aug_1_3_1_1_1_2" hidden="1">{#N/A,#N/A,FALSE,"TMCOMP96";#N/A,#N/A,FALSE,"MAT96";#N/A,#N/A,FALSE,"FANDA96";#N/A,#N/A,FALSE,"INTRAN96";#N/A,#N/A,FALSE,"NAA9697";#N/A,#N/A,FALSE,"ECWEBB";#N/A,#N/A,FALSE,"MFT96";#N/A,#N/A,FALSE,"CTrecon"}</definedName>
    <definedName name="asdas17aug_1_3_1_1_1_3" hidden="1">{#N/A,#N/A,FALSE,"TMCOMP96";#N/A,#N/A,FALSE,"MAT96";#N/A,#N/A,FALSE,"FANDA96";#N/A,#N/A,FALSE,"INTRAN96";#N/A,#N/A,FALSE,"NAA9697";#N/A,#N/A,FALSE,"ECWEBB";#N/A,#N/A,FALSE,"MFT96";#N/A,#N/A,FALSE,"CTrecon"}</definedName>
    <definedName name="asdas17aug_1_3_1_1_1_4" hidden="1">{#N/A,#N/A,FALSE,"TMCOMP96";#N/A,#N/A,FALSE,"MAT96";#N/A,#N/A,FALSE,"FANDA96";#N/A,#N/A,FALSE,"INTRAN96";#N/A,#N/A,FALSE,"NAA9697";#N/A,#N/A,FALSE,"ECWEBB";#N/A,#N/A,FALSE,"MFT96";#N/A,#N/A,FALSE,"CTrecon"}</definedName>
    <definedName name="asdas17aug_1_3_1_1_1_5" hidden="1">{#N/A,#N/A,FALSE,"TMCOMP96";#N/A,#N/A,FALSE,"MAT96";#N/A,#N/A,FALSE,"FANDA96";#N/A,#N/A,FALSE,"INTRAN96";#N/A,#N/A,FALSE,"NAA9697";#N/A,#N/A,FALSE,"ECWEBB";#N/A,#N/A,FALSE,"MFT96";#N/A,#N/A,FALSE,"CTrecon"}</definedName>
    <definedName name="asdas17aug_1_3_1_1_2" hidden="1">{#N/A,#N/A,FALSE,"TMCOMP96";#N/A,#N/A,FALSE,"MAT96";#N/A,#N/A,FALSE,"FANDA96";#N/A,#N/A,FALSE,"INTRAN96";#N/A,#N/A,FALSE,"NAA9697";#N/A,#N/A,FALSE,"ECWEBB";#N/A,#N/A,FALSE,"MFT96";#N/A,#N/A,FALSE,"CTrecon"}</definedName>
    <definedName name="asdas17aug_1_3_1_1_2_1" hidden="1">{#N/A,#N/A,FALSE,"TMCOMP96";#N/A,#N/A,FALSE,"MAT96";#N/A,#N/A,FALSE,"FANDA96";#N/A,#N/A,FALSE,"INTRAN96";#N/A,#N/A,FALSE,"NAA9697";#N/A,#N/A,FALSE,"ECWEBB";#N/A,#N/A,FALSE,"MFT96";#N/A,#N/A,FALSE,"CTrecon"}</definedName>
    <definedName name="asdas17aug_1_3_1_1_2_2" hidden="1">{#N/A,#N/A,FALSE,"TMCOMP96";#N/A,#N/A,FALSE,"MAT96";#N/A,#N/A,FALSE,"FANDA96";#N/A,#N/A,FALSE,"INTRAN96";#N/A,#N/A,FALSE,"NAA9697";#N/A,#N/A,FALSE,"ECWEBB";#N/A,#N/A,FALSE,"MFT96";#N/A,#N/A,FALSE,"CTrecon"}</definedName>
    <definedName name="asdas17aug_1_3_1_1_2_3" hidden="1">{#N/A,#N/A,FALSE,"TMCOMP96";#N/A,#N/A,FALSE,"MAT96";#N/A,#N/A,FALSE,"FANDA96";#N/A,#N/A,FALSE,"INTRAN96";#N/A,#N/A,FALSE,"NAA9697";#N/A,#N/A,FALSE,"ECWEBB";#N/A,#N/A,FALSE,"MFT96";#N/A,#N/A,FALSE,"CTrecon"}</definedName>
    <definedName name="asdas17aug_1_3_1_1_2_4" hidden="1">{#N/A,#N/A,FALSE,"TMCOMP96";#N/A,#N/A,FALSE,"MAT96";#N/A,#N/A,FALSE,"FANDA96";#N/A,#N/A,FALSE,"INTRAN96";#N/A,#N/A,FALSE,"NAA9697";#N/A,#N/A,FALSE,"ECWEBB";#N/A,#N/A,FALSE,"MFT96";#N/A,#N/A,FALSE,"CTrecon"}</definedName>
    <definedName name="asdas17aug_1_3_1_1_2_5" hidden="1">{#N/A,#N/A,FALSE,"TMCOMP96";#N/A,#N/A,FALSE,"MAT96";#N/A,#N/A,FALSE,"FANDA96";#N/A,#N/A,FALSE,"INTRAN96";#N/A,#N/A,FALSE,"NAA9697";#N/A,#N/A,FALSE,"ECWEBB";#N/A,#N/A,FALSE,"MFT96";#N/A,#N/A,FALSE,"CTrecon"}</definedName>
    <definedName name="asdas17aug_1_3_1_1_3" hidden="1">{#N/A,#N/A,FALSE,"TMCOMP96";#N/A,#N/A,FALSE,"MAT96";#N/A,#N/A,FALSE,"FANDA96";#N/A,#N/A,FALSE,"INTRAN96";#N/A,#N/A,FALSE,"NAA9697";#N/A,#N/A,FALSE,"ECWEBB";#N/A,#N/A,FALSE,"MFT96";#N/A,#N/A,FALSE,"CTrecon"}</definedName>
    <definedName name="asdas17aug_1_3_1_1_4" hidden="1">{#N/A,#N/A,FALSE,"TMCOMP96";#N/A,#N/A,FALSE,"MAT96";#N/A,#N/A,FALSE,"FANDA96";#N/A,#N/A,FALSE,"INTRAN96";#N/A,#N/A,FALSE,"NAA9697";#N/A,#N/A,FALSE,"ECWEBB";#N/A,#N/A,FALSE,"MFT96";#N/A,#N/A,FALSE,"CTrecon"}</definedName>
    <definedName name="asdas17aug_1_3_1_1_5" hidden="1">{#N/A,#N/A,FALSE,"TMCOMP96";#N/A,#N/A,FALSE,"MAT96";#N/A,#N/A,FALSE,"FANDA96";#N/A,#N/A,FALSE,"INTRAN96";#N/A,#N/A,FALSE,"NAA9697";#N/A,#N/A,FALSE,"ECWEBB";#N/A,#N/A,FALSE,"MFT96";#N/A,#N/A,FALSE,"CTrecon"}</definedName>
    <definedName name="asdas17aug_1_3_1_2" hidden="1">{#N/A,#N/A,FALSE,"TMCOMP96";#N/A,#N/A,FALSE,"MAT96";#N/A,#N/A,FALSE,"FANDA96";#N/A,#N/A,FALSE,"INTRAN96";#N/A,#N/A,FALSE,"NAA9697";#N/A,#N/A,FALSE,"ECWEBB";#N/A,#N/A,FALSE,"MFT96";#N/A,#N/A,FALSE,"CTrecon"}</definedName>
    <definedName name="asdas17aug_1_3_1_2_1" hidden="1">{#N/A,#N/A,FALSE,"TMCOMP96";#N/A,#N/A,FALSE,"MAT96";#N/A,#N/A,FALSE,"FANDA96";#N/A,#N/A,FALSE,"INTRAN96";#N/A,#N/A,FALSE,"NAA9697";#N/A,#N/A,FALSE,"ECWEBB";#N/A,#N/A,FALSE,"MFT96";#N/A,#N/A,FALSE,"CTrecon"}</definedName>
    <definedName name="asdas17aug_1_3_1_2_2" hidden="1">{#N/A,#N/A,FALSE,"TMCOMP96";#N/A,#N/A,FALSE,"MAT96";#N/A,#N/A,FALSE,"FANDA96";#N/A,#N/A,FALSE,"INTRAN96";#N/A,#N/A,FALSE,"NAA9697";#N/A,#N/A,FALSE,"ECWEBB";#N/A,#N/A,FALSE,"MFT96";#N/A,#N/A,FALSE,"CTrecon"}</definedName>
    <definedName name="asdas17aug_1_3_1_2_3" hidden="1">{#N/A,#N/A,FALSE,"TMCOMP96";#N/A,#N/A,FALSE,"MAT96";#N/A,#N/A,FALSE,"FANDA96";#N/A,#N/A,FALSE,"INTRAN96";#N/A,#N/A,FALSE,"NAA9697";#N/A,#N/A,FALSE,"ECWEBB";#N/A,#N/A,FALSE,"MFT96";#N/A,#N/A,FALSE,"CTrecon"}</definedName>
    <definedName name="asdas17aug_1_3_1_2_4" hidden="1">{#N/A,#N/A,FALSE,"TMCOMP96";#N/A,#N/A,FALSE,"MAT96";#N/A,#N/A,FALSE,"FANDA96";#N/A,#N/A,FALSE,"INTRAN96";#N/A,#N/A,FALSE,"NAA9697";#N/A,#N/A,FALSE,"ECWEBB";#N/A,#N/A,FALSE,"MFT96";#N/A,#N/A,FALSE,"CTrecon"}</definedName>
    <definedName name="asdas17aug_1_3_1_2_5" hidden="1">{#N/A,#N/A,FALSE,"TMCOMP96";#N/A,#N/A,FALSE,"MAT96";#N/A,#N/A,FALSE,"FANDA96";#N/A,#N/A,FALSE,"INTRAN96";#N/A,#N/A,FALSE,"NAA9697";#N/A,#N/A,FALSE,"ECWEBB";#N/A,#N/A,FALSE,"MFT96";#N/A,#N/A,FALSE,"CTrecon"}</definedName>
    <definedName name="asdas17aug_1_3_1_3" hidden="1">{#N/A,#N/A,FALSE,"TMCOMP96";#N/A,#N/A,FALSE,"MAT96";#N/A,#N/A,FALSE,"FANDA96";#N/A,#N/A,FALSE,"INTRAN96";#N/A,#N/A,FALSE,"NAA9697";#N/A,#N/A,FALSE,"ECWEBB";#N/A,#N/A,FALSE,"MFT96";#N/A,#N/A,FALSE,"CTrecon"}</definedName>
    <definedName name="asdas17aug_1_3_1_3_1" hidden="1">{#N/A,#N/A,FALSE,"TMCOMP96";#N/A,#N/A,FALSE,"MAT96";#N/A,#N/A,FALSE,"FANDA96";#N/A,#N/A,FALSE,"INTRAN96";#N/A,#N/A,FALSE,"NAA9697";#N/A,#N/A,FALSE,"ECWEBB";#N/A,#N/A,FALSE,"MFT96";#N/A,#N/A,FALSE,"CTrecon"}</definedName>
    <definedName name="asdas17aug_1_3_1_3_2" hidden="1">{#N/A,#N/A,FALSE,"TMCOMP96";#N/A,#N/A,FALSE,"MAT96";#N/A,#N/A,FALSE,"FANDA96";#N/A,#N/A,FALSE,"INTRAN96";#N/A,#N/A,FALSE,"NAA9697";#N/A,#N/A,FALSE,"ECWEBB";#N/A,#N/A,FALSE,"MFT96";#N/A,#N/A,FALSE,"CTrecon"}</definedName>
    <definedName name="asdas17aug_1_3_1_3_3" hidden="1">{#N/A,#N/A,FALSE,"TMCOMP96";#N/A,#N/A,FALSE,"MAT96";#N/A,#N/A,FALSE,"FANDA96";#N/A,#N/A,FALSE,"INTRAN96";#N/A,#N/A,FALSE,"NAA9697";#N/A,#N/A,FALSE,"ECWEBB";#N/A,#N/A,FALSE,"MFT96";#N/A,#N/A,FALSE,"CTrecon"}</definedName>
    <definedName name="asdas17aug_1_3_1_3_4" hidden="1">{#N/A,#N/A,FALSE,"TMCOMP96";#N/A,#N/A,FALSE,"MAT96";#N/A,#N/A,FALSE,"FANDA96";#N/A,#N/A,FALSE,"INTRAN96";#N/A,#N/A,FALSE,"NAA9697";#N/A,#N/A,FALSE,"ECWEBB";#N/A,#N/A,FALSE,"MFT96";#N/A,#N/A,FALSE,"CTrecon"}</definedName>
    <definedName name="asdas17aug_1_3_1_3_5" hidden="1">{#N/A,#N/A,FALSE,"TMCOMP96";#N/A,#N/A,FALSE,"MAT96";#N/A,#N/A,FALSE,"FANDA96";#N/A,#N/A,FALSE,"INTRAN96";#N/A,#N/A,FALSE,"NAA9697";#N/A,#N/A,FALSE,"ECWEBB";#N/A,#N/A,FALSE,"MFT96";#N/A,#N/A,FALSE,"CTrecon"}</definedName>
    <definedName name="asdas17aug_1_3_1_4" hidden="1">{#N/A,#N/A,FALSE,"TMCOMP96";#N/A,#N/A,FALSE,"MAT96";#N/A,#N/A,FALSE,"FANDA96";#N/A,#N/A,FALSE,"INTRAN96";#N/A,#N/A,FALSE,"NAA9697";#N/A,#N/A,FALSE,"ECWEBB";#N/A,#N/A,FALSE,"MFT96";#N/A,#N/A,FALSE,"CTrecon"}</definedName>
    <definedName name="asdas17aug_1_3_1_4_1" hidden="1">{#N/A,#N/A,FALSE,"TMCOMP96";#N/A,#N/A,FALSE,"MAT96";#N/A,#N/A,FALSE,"FANDA96";#N/A,#N/A,FALSE,"INTRAN96";#N/A,#N/A,FALSE,"NAA9697";#N/A,#N/A,FALSE,"ECWEBB";#N/A,#N/A,FALSE,"MFT96";#N/A,#N/A,FALSE,"CTrecon"}</definedName>
    <definedName name="asdas17aug_1_3_1_4_2" hidden="1">{#N/A,#N/A,FALSE,"TMCOMP96";#N/A,#N/A,FALSE,"MAT96";#N/A,#N/A,FALSE,"FANDA96";#N/A,#N/A,FALSE,"INTRAN96";#N/A,#N/A,FALSE,"NAA9697";#N/A,#N/A,FALSE,"ECWEBB";#N/A,#N/A,FALSE,"MFT96";#N/A,#N/A,FALSE,"CTrecon"}</definedName>
    <definedName name="asdas17aug_1_3_1_4_3" hidden="1">{#N/A,#N/A,FALSE,"TMCOMP96";#N/A,#N/A,FALSE,"MAT96";#N/A,#N/A,FALSE,"FANDA96";#N/A,#N/A,FALSE,"INTRAN96";#N/A,#N/A,FALSE,"NAA9697";#N/A,#N/A,FALSE,"ECWEBB";#N/A,#N/A,FALSE,"MFT96";#N/A,#N/A,FALSE,"CTrecon"}</definedName>
    <definedName name="asdas17aug_1_3_1_4_4" hidden="1">{#N/A,#N/A,FALSE,"TMCOMP96";#N/A,#N/A,FALSE,"MAT96";#N/A,#N/A,FALSE,"FANDA96";#N/A,#N/A,FALSE,"INTRAN96";#N/A,#N/A,FALSE,"NAA9697";#N/A,#N/A,FALSE,"ECWEBB";#N/A,#N/A,FALSE,"MFT96";#N/A,#N/A,FALSE,"CTrecon"}</definedName>
    <definedName name="asdas17aug_1_3_1_4_5" hidden="1">{#N/A,#N/A,FALSE,"TMCOMP96";#N/A,#N/A,FALSE,"MAT96";#N/A,#N/A,FALSE,"FANDA96";#N/A,#N/A,FALSE,"INTRAN96";#N/A,#N/A,FALSE,"NAA9697";#N/A,#N/A,FALSE,"ECWEBB";#N/A,#N/A,FALSE,"MFT96";#N/A,#N/A,FALSE,"CTrecon"}</definedName>
    <definedName name="asdas17aug_1_3_1_5" hidden="1">{#N/A,#N/A,FALSE,"TMCOMP96";#N/A,#N/A,FALSE,"MAT96";#N/A,#N/A,FALSE,"FANDA96";#N/A,#N/A,FALSE,"INTRAN96";#N/A,#N/A,FALSE,"NAA9697";#N/A,#N/A,FALSE,"ECWEBB";#N/A,#N/A,FALSE,"MFT96";#N/A,#N/A,FALSE,"CTrecon"}</definedName>
    <definedName name="asdas17aug_1_3_1_5_1" hidden="1">{#N/A,#N/A,FALSE,"TMCOMP96";#N/A,#N/A,FALSE,"MAT96";#N/A,#N/A,FALSE,"FANDA96";#N/A,#N/A,FALSE,"INTRAN96";#N/A,#N/A,FALSE,"NAA9697";#N/A,#N/A,FALSE,"ECWEBB";#N/A,#N/A,FALSE,"MFT96";#N/A,#N/A,FALSE,"CTrecon"}</definedName>
    <definedName name="asdas17aug_1_3_1_5_2" hidden="1">{#N/A,#N/A,FALSE,"TMCOMP96";#N/A,#N/A,FALSE,"MAT96";#N/A,#N/A,FALSE,"FANDA96";#N/A,#N/A,FALSE,"INTRAN96";#N/A,#N/A,FALSE,"NAA9697";#N/A,#N/A,FALSE,"ECWEBB";#N/A,#N/A,FALSE,"MFT96";#N/A,#N/A,FALSE,"CTrecon"}</definedName>
    <definedName name="asdas17aug_1_3_1_5_3" hidden="1">{#N/A,#N/A,FALSE,"TMCOMP96";#N/A,#N/A,FALSE,"MAT96";#N/A,#N/A,FALSE,"FANDA96";#N/A,#N/A,FALSE,"INTRAN96";#N/A,#N/A,FALSE,"NAA9697";#N/A,#N/A,FALSE,"ECWEBB";#N/A,#N/A,FALSE,"MFT96";#N/A,#N/A,FALSE,"CTrecon"}</definedName>
    <definedName name="asdas17aug_1_3_1_5_4" hidden="1">{#N/A,#N/A,FALSE,"TMCOMP96";#N/A,#N/A,FALSE,"MAT96";#N/A,#N/A,FALSE,"FANDA96";#N/A,#N/A,FALSE,"INTRAN96";#N/A,#N/A,FALSE,"NAA9697";#N/A,#N/A,FALSE,"ECWEBB";#N/A,#N/A,FALSE,"MFT96";#N/A,#N/A,FALSE,"CTrecon"}</definedName>
    <definedName name="asdas17aug_1_3_1_5_5" hidden="1">{#N/A,#N/A,FALSE,"TMCOMP96";#N/A,#N/A,FALSE,"MAT96";#N/A,#N/A,FALSE,"FANDA96";#N/A,#N/A,FALSE,"INTRAN96";#N/A,#N/A,FALSE,"NAA9697";#N/A,#N/A,FALSE,"ECWEBB";#N/A,#N/A,FALSE,"MFT96";#N/A,#N/A,FALSE,"CTrecon"}</definedName>
    <definedName name="asdas17aug_1_3_2" hidden="1">{#N/A,#N/A,FALSE,"TMCOMP96";#N/A,#N/A,FALSE,"MAT96";#N/A,#N/A,FALSE,"FANDA96";#N/A,#N/A,FALSE,"INTRAN96";#N/A,#N/A,FALSE,"NAA9697";#N/A,#N/A,FALSE,"ECWEBB";#N/A,#N/A,FALSE,"MFT96";#N/A,#N/A,FALSE,"CTrecon"}</definedName>
    <definedName name="asdas17aug_1_3_2_1" hidden="1">{#N/A,#N/A,FALSE,"TMCOMP96";#N/A,#N/A,FALSE,"MAT96";#N/A,#N/A,FALSE,"FANDA96";#N/A,#N/A,FALSE,"INTRAN96";#N/A,#N/A,FALSE,"NAA9697";#N/A,#N/A,FALSE,"ECWEBB";#N/A,#N/A,FALSE,"MFT96";#N/A,#N/A,FALSE,"CTrecon"}</definedName>
    <definedName name="asdas17aug_1_3_2_2" hidden="1">{#N/A,#N/A,FALSE,"TMCOMP96";#N/A,#N/A,FALSE,"MAT96";#N/A,#N/A,FALSE,"FANDA96";#N/A,#N/A,FALSE,"INTRAN96";#N/A,#N/A,FALSE,"NAA9697";#N/A,#N/A,FALSE,"ECWEBB";#N/A,#N/A,FALSE,"MFT96";#N/A,#N/A,FALSE,"CTrecon"}</definedName>
    <definedName name="asdas17aug_1_3_2_3" hidden="1">{#N/A,#N/A,FALSE,"TMCOMP96";#N/A,#N/A,FALSE,"MAT96";#N/A,#N/A,FALSE,"FANDA96";#N/A,#N/A,FALSE,"INTRAN96";#N/A,#N/A,FALSE,"NAA9697";#N/A,#N/A,FALSE,"ECWEBB";#N/A,#N/A,FALSE,"MFT96";#N/A,#N/A,FALSE,"CTrecon"}</definedName>
    <definedName name="asdas17aug_1_3_2_4" hidden="1">{#N/A,#N/A,FALSE,"TMCOMP96";#N/A,#N/A,FALSE,"MAT96";#N/A,#N/A,FALSE,"FANDA96";#N/A,#N/A,FALSE,"INTRAN96";#N/A,#N/A,FALSE,"NAA9697";#N/A,#N/A,FALSE,"ECWEBB";#N/A,#N/A,FALSE,"MFT96";#N/A,#N/A,FALSE,"CTrecon"}</definedName>
    <definedName name="asdas17aug_1_3_2_5" hidden="1">{#N/A,#N/A,FALSE,"TMCOMP96";#N/A,#N/A,FALSE,"MAT96";#N/A,#N/A,FALSE,"FANDA96";#N/A,#N/A,FALSE,"INTRAN96";#N/A,#N/A,FALSE,"NAA9697";#N/A,#N/A,FALSE,"ECWEBB";#N/A,#N/A,FALSE,"MFT96";#N/A,#N/A,FALSE,"CTrecon"}</definedName>
    <definedName name="asdas17aug_1_3_3" hidden="1">{#N/A,#N/A,FALSE,"TMCOMP96";#N/A,#N/A,FALSE,"MAT96";#N/A,#N/A,FALSE,"FANDA96";#N/A,#N/A,FALSE,"INTRAN96";#N/A,#N/A,FALSE,"NAA9697";#N/A,#N/A,FALSE,"ECWEBB";#N/A,#N/A,FALSE,"MFT96";#N/A,#N/A,FALSE,"CTrecon"}</definedName>
    <definedName name="asdas17aug_1_3_3_1" hidden="1">{#N/A,#N/A,FALSE,"TMCOMP96";#N/A,#N/A,FALSE,"MAT96";#N/A,#N/A,FALSE,"FANDA96";#N/A,#N/A,FALSE,"INTRAN96";#N/A,#N/A,FALSE,"NAA9697";#N/A,#N/A,FALSE,"ECWEBB";#N/A,#N/A,FALSE,"MFT96";#N/A,#N/A,FALSE,"CTrecon"}</definedName>
    <definedName name="asdas17aug_1_3_3_2" hidden="1">{#N/A,#N/A,FALSE,"TMCOMP96";#N/A,#N/A,FALSE,"MAT96";#N/A,#N/A,FALSE,"FANDA96";#N/A,#N/A,FALSE,"INTRAN96";#N/A,#N/A,FALSE,"NAA9697";#N/A,#N/A,FALSE,"ECWEBB";#N/A,#N/A,FALSE,"MFT96";#N/A,#N/A,FALSE,"CTrecon"}</definedName>
    <definedName name="asdas17aug_1_3_3_3" hidden="1">{#N/A,#N/A,FALSE,"TMCOMP96";#N/A,#N/A,FALSE,"MAT96";#N/A,#N/A,FALSE,"FANDA96";#N/A,#N/A,FALSE,"INTRAN96";#N/A,#N/A,FALSE,"NAA9697";#N/A,#N/A,FALSE,"ECWEBB";#N/A,#N/A,FALSE,"MFT96";#N/A,#N/A,FALSE,"CTrecon"}</definedName>
    <definedName name="asdas17aug_1_3_3_4" hidden="1">{#N/A,#N/A,FALSE,"TMCOMP96";#N/A,#N/A,FALSE,"MAT96";#N/A,#N/A,FALSE,"FANDA96";#N/A,#N/A,FALSE,"INTRAN96";#N/A,#N/A,FALSE,"NAA9697";#N/A,#N/A,FALSE,"ECWEBB";#N/A,#N/A,FALSE,"MFT96";#N/A,#N/A,FALSE,"CTrecon"}</definedName>
    <definedName name="asdas17aug_1_3_3_5" hidden="1">{#N/A,#N/A,FALSE,"TMCOMP96";#N/A,#N/A,FALSE,"MAT96";#N/A,#N/A,FALSE,"FANDA96";#N/A,#N/A,FALSE,"INTRAN96";#N/A,#N/A,FALSE,"NAA9697";#N/A,#N/A,FALSE,"ECWEBB";#N/A,#N/A,FALSE,"MFT96";#N/A,#N/A,FALSE,"CTrecon"}</definedName>
    <definedName name="asdas17aug_1_3_4" hidden="1">{#N/A,#N/A,FALSE,"TMCOMP96";#N/A,#N/A,FALSE,"MAT96";#N/A,#N/A,FALSE,"FANDA96";#N/A,#N/A,FALSE,"INTRAN96";#N/A,#N/A,FALSE,"NAA9697";#N/A,#N/A,FALSE,"ECWEBB";#N/A,#N/A,FALSE,"MFT96";#N/A,#N/A,FALSE,"CTrecon"}</definedName>
    <definedName name="asdas17aug_1_3_4_1" hidden="1">{#N/A,#N/A,FALSE,"TMCOMP96";#N/A,#N/A,FALSE,"MAT96";#N/A,#N/A,FALSE,"FANDA96";#N/A,#N/A,FALSE,"INTRAN96";#N/A,#N/A,FALSE,"NAA9697";#N/A,#N/A,FALSE,"ECWEBB";#N/A,#N/A,FALSE,"MFT96";#N/A,#N/A,FALSE,"CTrecon"}</definedName>
    <definedName name="asdas17aug_1_3_4_2" hidden="1">{#N/A,#N/A,FALSE,"TMCOMP96";#N/A,#N/A,FALSE,"MAT96";#N/A,#N/A,FALSE,"FANDA96";#N/A,#N/A,FALSE,"INTRAN96";#N/A,#N/A,FALSE,"NAA9697";#N/A,#N/A,FALSE,"ECWEBB";#N/A,#N/A,FALSE,"MFT96";#N/A,#N/A,FALSE,"CTrecon"}</definedName>
    <definedName name="asdas17aug_1_3_4_3" hidden="1">{#N/A,#N/A,FALSE,"TMCOMP96";#N/A,#N/A,FALSE,"MAT96";#N/A,#N/A,FALSE,"FANDA96";#N/A,#N/A,FALSE,"INTRAN96";#N/A,#N/A,FALSE,"NAA9697";#N/A,#N/A,FALSE,"ECWEBB";#N/A,#N/A,FALSE,"MFT96";#N/A,#N/A,FALSE,"CTrecon"}</definedName>
    <definedName name="asdas17aug_1_3_4_4" hidden="1">{#N/A,#N/A,FALSE,"TMCOMP96";#N/A,#N/A,FALSE,"MAT96";#N/A,#N/A,FALSE,"FANDA96";#N/A,#N/A,FALSE,"INTRAN96";#N/A,#N/A,FALSE,"NAA9697";#N/A,#N/A,FALSE,"ECWEBB";#N/A,#N/A,FALSE,"MFT96";#N/A,#N/A,FALSE,"CTrecon"}</definedName>
    <definedName name="asdas17aug_1_3_4_5" hidden="1">{#N/A,#N/A,FALSE,"TMCOMP96";#N/A,#N/A,FALSE,"MAT96";#N/A,#N/A,FALSE,"FANDA96";#N/A,#N/A,FALSE,"INTRAN96";#N/A,#N/A,FALSE,"NAA9697";#N/A,#N/A,FALSE,"ECWEBB";#N/A,#N/A,FALSE,"MFT96";#N/A,#N/A,FALSE,"CTrecon"}</definedName>
    <definedName name="asdas17aug_1_3_5" hidden="1">{#N/A,#N/A,FALSE,"TMCOMP96";#N/A,#N/A,FALSE,"MAT96";#N/A,#N/A,FALSE,"FANDA96";#N/A,#N/A,FALSE,"INTRAN96";#N/A,#N/A,FALSE,"NAA9697";#N/A,#N/A,FALSE,"ECWEBB";#N/A,#N/A,FALSE,"MFT96";#N/A,#N/A,FALSE,"CTrecon"}</definedName>
    <definedName name="asdas17aug_1_3_5_1" hidden="1">{#N/A,#N/A,FALSE,"TMCOMP96";#N/A,#N/A,FALSE,"MAT96";#N/A,#N/A,FALSE,"FANDA96";#N/A,#N/A,FALSE,"INTRAN96";#N/A,#N/A,FALSE,"NAA9697";#N/A,#N/A,FALSE,"ECWEBB";#N/A,#N/A,FALSE,"MFT96";#N/A,#N/A,FALSE,"CTrecon"}</definedName>
    <definedName name="asdas17aug_1_3_5_2" hidden="1">{#N/A,#N/A,FALSE,"TMCOMP96";#N/A,#N/A,FALSE,"MAT96";#N/A,#N/A,FALSE,"FANDA96";#N/A,#N/A,FALSE,"INTRAN96";#N/A,#N/A,FALSE,"NAA9697";#N/A,#N/A,FALSE,"ECWEBB";#N/A,#N/A,FALSE,"MFT96";#N/A,#N/A,FALSE,"CTrecon"}</definedName>
    <definedName name="asdas17aug_1_3_5_3" hidden="1">{#N/A,#N/A,FALSE,"TMCOMP96";#N/A,#N/A,FALSE,"MAT96";#N/A,#N/A,FALSE,"FANDA96";#N/A,#N/A,FALSE,"INTRAN96";#N/A,#N/A,FALSE,"NAA9697";#N/A,#N/A,FALSE,"ECWEBB";#N/A,#N/A,FALSE,"MFT96";#N/A,#N/A,FALSE,"CTrecon"}</definedName>
    <definedName name="asdas17aug_1_3_5_4" hidden="1">{#N/A,#N/A,FALSE,"TMCOMP96";#N/A,#N/A,FALSE,"MAT96";#N/A,#N/A,FALSE,"FANDA96";#N/A,#N/A,FALSE,"INTRAN96";#N/A,#N/A,FALSE,"NAA9697";#N/A,#N/A,FALSE,"ECWEBB";#N/A,#N/A,FALSE,"MFT96";#N/A,#N/A,FALSE,"CTrecon"}</definedName>
    <definedName name="asdas17aug_1_3_5_5" hidden="1">{#N/A,#N/A,FALSE,"TMCOMP96";#N/A,#N/A,FALSE,"MAT96";#N/A,#N/A,FALSE,"FANDA96";#N/A,#N/A,FALSE,"INTRAN96";#N/A,#N/A,FALSE,"NAA9697";#N/A,#N/A,FALSE,"ECWEBB";#N/A,#N/A,FALSE,"MFT96";#N/A,#N/A,FALSE,"CTrecon"}</definedName>
    <definedName name="asdas17aug_1_4" hidden="1">{#N/A,#N/A,FALSE,"TMCOMP96";#N/A,#N/A,FALSE,"MAT96";#N/A,#N/A,FALSE,"FANDA96";#N/A,#N/A,FALSE,"INTRAN96";#N/A,#N/A,FALSE,"NAA9697";#N/A,#N/A,FALSE,"ECWEBB";#N/A,#N/A,FALSE,"MFT96";#N/A,#N/A,FALSE,"CTrecon"}</definedName>
    <definedName name="asdas17aug_1_4_1" hidden="1">{#N/A,#N/A,FALSE,"TMCOMP96";#N/A,#N/A,FALSE,"MAT96";#N/A,#N/A,FALSE,"FANDA96";#N/A,#N/A,FALSE,"INTRAN96";#N/A,#N/A,FALSE,"NAA9697";#N/A,#N/A,FALSE,"ECWEBB";#N/A,#N/A,FALSE,"MFT96";#N/A,#N/A,FALSE,"CTrecon"}</definedName>
    <definedName name="asdas17aug_1_4_1_1" hidden="1">{#N/A,#N/A,FALSE,"TMCOMP96";#N/A,#N/A,FALSE,"MAT96";#N/A,#N/A,FALSE,"FANDA96";#N/A,#N/A,FALSE,"INTRAN96";#N/A,#N/A,FALSE,"NAA9697";#N/A,#N/A,FALSE,"ECWEBB";#N/A,#N/A,FALSE,"MFT96";#N/A,#N/A,FALSE,"CTrecon"}</definedName>
    <definedName name="asdas17aug_1_4_1_1_1" hidden="1">{#N/A,#N/A,FALSE,"TMCOMP96";#N/A,#N/A,FALSE,"MAT96";#N/A,#N/A,FALSE,"FANDA96";#N/A,#N/A,FALSE,"INTRAN96";#N/A,#N/A,FALSE,"NAA9697";#N/A,#N/A,FALSE,"ECWEBB";#N/A,#N/A,FALSE,"MFT96";#N/A,#N/A,FALSE,"CTrecon"}</definedName>
    <definedName name="asdas17aug_1_4_1_1_2" hidden="1">{#N/A,#N/A,FALSE,"TMCOMP96";#N/A,#N/A,FALSE,"MAT96";#N/A,#N/A,FALSE,"FANDA96";#N/A,#N/A,FALSE,"INTRAN96";#N/A,#N/A,FALSE,"NAA9697";#N/A,#N/A,FALSE,"ECWEBB";#N/A,#N/A,FALSE,"MFT96";#N/A,#N/A,FALSE,"CTrecon"}</definedName>
    <definedName name="asdas17aug_1_4_1_1_3" hidden="1">{#N/A,#N/A,FALSE,"TMCOMP96";#N/A,#N/A,FALSE,"MAT96";#N/A,#N/A,FALSE,"FANDA96";#N/A,#N/A,FALSE,"INTRAN96";#N/A,#N/A,FALSE,"NAA9697";#N/A,#N/A,FALSE,"ECWEBB";#N/A,#N/A,FALSE,"MFT96";#N/A,#N/A,FALSE,"CTrecon"}</definedName>
    <definedName name="asdas17aug_1_4_1_1_4" hidden="1">{#N/A,#N/A,FALSE,"TMCOMP96";#N/A,#N/A,FALSE,"MAT96";#N/A,#N/A,FALSE,"FANDA96";#N/A,#N/A,FALSE,"INTRAN96";#N/A,#N/A,FALSE,"NAA9697";#N/A,#N/A,FALSE,"ECWEBB";#N/A,#N/A,FALSE,"MFT96";#N/A,#N/A,FALSE,"CTrecon"}</definedName>
    <definedName name="asdas17aug_1_4_1_1_5" hidden="1">{#N/A,#N/A,FALSE,"TMCOMP96";#N/A,#N/A,FALSE,"MAT96";#N/A,#N/A,FALSE,"FANDA96";#N/A,#N/A,FALSE,"INTRAN96";#N/A,#N/A,FALSE,"NAA9697";#N/A,#N/A,FALSE,"ECWEBB";#N/A,#N/A,FALSE,"MFT96";#N/A,#N/A,FALSE,"CTrecon"}</definedName>
    <definedName name="asdas17aug_1_4_1_2" hidden="1">{#N/A,#N/A,FALSE,"TMCOMP96";#N/A,#N/A,FALSE,"MAT96";#N/A,#N/A,FALSE,"FANDA96";#N/A,#N/A,FALSE,"INTRAN96";#N/A,#N/A,FALSE,"NAA9697";#N/A,#N/A,FALSE,"ECWEBB";#N/A,#N/A,FALSE,"MFT96";#N/A,#N/A,FALSE,"CTrecon"}</definedName>
    <definedName name="asdas17aug_1_4_1_2_1" hidden="1">{#N/A,#N/A,FALSE,"TMCOMP96";#N/A,#N/A,FALSE,"MAT96";#N/A,#N/A,FALSE,"FANDA96";#N/A,#N/A,FALSE,"INTRAN96";#N/A,#N/A,FALSE,"NAA9697";#N/A,#N/A,FALSE,"ECWEBB";#N/A,#N/A,FALSE,"MFT96";#N/A,#N/A,FALSE,"CTrecon"}</definedName>
    <definedName name="asdas17aug_1_4_1_2_2" hidden="1">{#N/A,#N/A,FALSE,"TMCOMP96";#N/A,#N/A,FALSE,"MAT96";#N/A,#N/A,FALSE,"FANDA96";#N/A,#N/A,FALSE,"INTRAN96";#N/A,#N/A,FALSE,"NAA9697";#N/A,#N/A,FALSE,"ECWEBB";#N/A,#N/A,FALSE,"MFT96";#N/A,#N/A,FALSE,"CTrecon"}</definedName>
    <definedName name="asdas17aug_1_4_1_2_3" hidden="1">{#N/A,#N/A,FALSE,"TMCOMP96";#N/A,#N/A,FALSE,"MAT96";#N/A,#N/A,FALSE,"FANDA96";#N/A,#N/A,FALSE,"INTRAN96";#N/A,#N/A,FALSE,"NAA9697";#N/A,#N/A,FALSE,"ECWEBB";#N/A,#N/A,FALSE,"MFT96";#N/A,#N/A,FALSE,"CTrecon"}</definedName>
    <definedName name="asdas17aug_1_4_1_2_4" hidden="1">{#N/A,#N/A,FALSE,"TMCOMP96";#N/A,#N/A,FALSE,"MAT96";#N/A,#N/A,FALSE,"FANDA96";#N/A,#N/A,FALSE,"INTRAN96";#N/A,#N/A,FALSE,"NAA9697";#N/A,#N/A,FALSE,"ECWEBB";#N/A,#N/A,FALSE,"MFT96";#N/A,#N/A,FALSE,"CTrecon"}</definedName>
    <definedName name="asdas17aug_1_4_1_2_5" hidden="1">{#N/A,#N/A,FALSE,"TMCOMP96";#N/A,#N/A,FALSE,"MAT96";#N/A,#N/A,FALSE,"FANDA96";#N/A,#N/A,FALSE,"INTRAN96";#N/A,#N/A,FALSE,"NAA9697";#N/A,#N/A,FALSE,"ECWEBB";#N/A,#N/A,FALSE,"MFT96";#N/A,#N/A,FALSE,"CTrecon"}</definedName>
    <definedName name="asdas17aug_1_4_1_3" hidden="1">{#N/A,#N/A,FALSE,"TMCOMP96";#N/A,#N/A,FALSE,"MAT96";#N/A,#N/A,FALSE,"FANDA96";#N/A,#N/A,FALSE,"INTRAN96";#N/A,#N/A,FALSE,"NAA9697";#N/A,#N/A,FALSE,"ECWEBB";#N/A,#N/A,FALSE,"MFT96";#N/A,#N/A,FALSE,"CTrecon"}</definedName>
    <definedName name="asdas17aug_1_4_1_3_1" hidden="1">{#N/A,#N/A,FALSE,"TMCOMP96";#N/A,#N/A,FALSE,"MAT96";#N/A,#N/A,FALSE,"FANDA96";#N/A,#N/A,FALSE,"INTRAN96";#N/A,#N/A,FALSE,"NAA9697";#N/A,#N/A,FALSE,"ECWEBB";#N/A,#N/A,FALSE,"MFT96";#N/A,#N/A,FALSE,"CTrecon"}</definedName>
    <definedName name="asdas17aug_1_4_1_3_2" hidden="1">{#N/A,#N/A,FALSE,"TMCOMP96";#N/A,#N/A,FALSE,"MAT96";#N/A,#N/A,FALSE,"FANDA96";#N/A,#N/A,FALSE,"INTRAN96";#N/A,#N/A,FALSE,"NAA9697";#N/A,#N/A,FALSE,"ECWEBB";#N/A,#N/A,FALSE,"MFT96";#N/A,#N/A,FALSE,"CTrecon"}</definedName>
    <definedName name="asdas17aug_1_4_1_3_3" hidden="1">{#N/A,#N/A,FALSE,"TMCOMP96";#N/A,#N/A,FALSE,"MAT96";#N/A,#N/A,FALSE,"FANDA96";#N/A,#N/A,FALSE,"INTRAN96";#N/A,#N/A,FALSE,"NAA9697";#N/A,#N/A,FALSE,"ECWEBB";#N/A,#N/A,FALSE,"MFT96";#N/A,#N/A,FALSE,"CTrecon"}</definedName>
    <definedName name="asdas17aug_1_4_1_3_4" hidden="1">{#N/A,#N/A,FALSE,"TMCOMP96";#N/A,#N/A,FALSE,"MAT96";#N/A,#N/A,FALSE,"FANDA96";#N/A,#N/A,FALSE,"INTRAN96";#N/A,#N/A,FALSE,"NAA9697";#N/A,#N/A,FALSE,"ECWEBB";#N/A,#N/A,FALSE,"MFT96";#N/A,#N/A,FALSE,"CTrecon"}</definedName>
    <definedName name="asdas17aug_1_4_1_3_5" hidden="1">{#N/A,#N/A,FALSE,"TMCOMP96";#N/A,#N/A,FALSE,"MAT96";#N/A,#N/A,FALSE,"FANDA96";#N/A,#N/A,FALSE,"INTRAN96";#N/A,#N/A,FALSE,"NAA9697";#N/A,#N/A,FALSE,"ECWEBB";#N/A,#N/A,FALSE,"MFT96";#N/A,#N/A,FALSE,"CTrecon"}</definedName>
    <definedName name="asdas17aug_1_4_1_4" hidden="1">{#N/A,#N/A,FALSE,"TMCOMP96";#N/A,#N/A,FALSE,"MAT96";#N/A,#N/A,FALSE,"FANDA96";#N/A,#N/A,FALSE,"INTRAN96";#N/A,#N/A,FALSE,"NAA9697";#N/A,#N/A,FALSE,"ECWEBB";#N/A,#N/A,FALSE,"MFT96";#N/A,#N/A,FALSE,"CTrecon"}</definedName>
    <definedName name="asdas17aug_1_4_1_4_1" hidden="1">{#N/A,#N/A,FALSE,"TMCOMP96";#N/A,#N/A,FALSE,"MAT96";#N/A,#N/A,FALSE,"FANDA96";#N/A,#N/A,FALSE,"INTRAN96";#N/A,#N/A,FALSE,"NAA9697";#N/A,#N/A,FALSE,"ECWEBB";#N/A,#N/A,FALSE,"MFT96";#N/A,#N/A,FALSE,"CTrecon"}</definedName>
    <definedName name="asdas17aug_1_4_1_4_2" hidden="1">{#N/A,#N/A,FALSE,"TMCOMP96";#N/A,#N/A,FALSE,"MAT96";#N/A,#N/A,FALSE,"FANDA96";#N/A,#N/A,FALSE,"INTRAN96";#N/A,#N/A,FALSE,"NAA9697";#N/A,#N/A,FALSE,"ECWEBB";#N/A,#N/A,FALSE,"MFT96";#N/A,#N/A,FALSE,"CTrecon"}</definedName>
    <definedName name="asdas17aug_1_4_1_4_3" hidden="1">{#N/A,#N/A,FALSE,"TMCOMP96";#N/A,#N/A,FALSE,"MAT96";#N/A,#N/A,FALSE,"FANDA96";#N/A,#N/A,FALSE,"INTRAN96";#N/A,#N/A,FALSE,"NAA9697";#N/A,#N/A,FALSE,"ECWEBB";#N/A,#N/A,FALSE,"MFT96";#N/A,#N/A,FALSE,"CTrecon"}</definedName>
    <definedName name="asdas17aug_1_4_1_4_4" hidden="1">{#N/A,#N/A,FALSE,"TMCOMP96";#N/A,#N/A,FALSE,"MAT96";#N/A,#N/A,FALSE,"FANDA96";#N/A,#N/A,FALSE,"INTRAN96";#N/A,#N/A,FALSE,"NAA9697";#N/A,#N/A,FALSE,"ECWEBB";#N/A,#N/A,FALSE,"MFT96";#N/A,#N/A,FALSE,"CTrecon"}</definedName>
    <definedName name="asdas17aug_1_4_1_4_5" hidden="1">{#N/A,#N/A,FALSE,"TMCOMP96";#N/A,#N/A,FALSE,"MAT96";#N/A,#N/A,FALSE,"FANDA96";#N/A,#N/A,FALSE,"INTRAN96";#N/A,#N/A,FALSE,"NAA9697";#N/A,#N/A,FALSE,"ECWEBB";#N/A,#N/A,FALSE,"MFT96";#N/A,#N/A,FALSE,"CTrecon"}</definedName>
    <definedName name="asdas17aug_1_4_1_5" hidden="1">{#N/A,#N/A,FALSE,"TMCOMP96";#N/A,#N/A,FALSE,"MAT96";#N/A,#N/A,FALSE,"FANDA96";#N/A,#N/A,FALSE,"INTRAN96";#N/A,#N/A,FALSE,"NAA9697";#N/A,#N/A,FALSE,"ECWEBB";#N/A,#N/A,FALSE,"MFT96";#N/A,#N/A,FALSE,"CTrecon"}</definedName>
    <definedName name="asdas17aug_1_4_1_5_1" hidden="1">{#N/A,#N/A,FALSE,"TMCOMP96";#N/A,#N/A,FALSE,"MAT96";#N/A,#N/A,FALSE,"FANDA96";#N/A,#N/A,FALSE,"INTRAN96";#N/A,#N/A,FALSE,"NAA9697";#N/A,#N/A,FALSE,"ECWEBB";#N/A,#N/A,FALSE,"MFT96";#N/A,#N/A,FALSE,"CTrecon"}</definedName>
    <definedName name="asdas17aug_1_4_1_5_2" hidden="1">{#N/A,#N/A,FALSE,"TMCOMP96";#N/A,#N/A,FALSE,"MAT96";#N/A,#N/A,FALSE,"FANDA96";#N/A,#N/A,FALSE,"INTRAN96";#N/A,#N/A,FALSE,"NAA9697";#N/A,#N/A,FALSE,"ECWEBB";#N/A,#N/A,FALSE,"MFT96";#N/A,#N/A,FALSE,"CTrecon"}</definedName>
    <definedName name="asdas17aug_1_4_1_5_3" hidden="1">{#N/A,#N/A,FALSE,"TMCOMP96";#N/A,#N/A,FALSE,"MAT96";#N/A,#N/A,FALSE,"FANDA96";#N/A,#N/A,FALSE,"INTRAN96";#N/A,#N/A,FALSE,"NAA9697";#N/A,#N/A,FALSE,"ECWEBB";#N/A,#N/A,FALSE,"MFT96";#N/A,#N/A,FALSE,"CTrecon"}</definedName>
    <definedName name="asdas17aug_1_4_1_5_4" hidden="1">{#N/A,#N/A,FALSE,"TMCOMP96";#N/A,#N/A,FALSE,"MAT96";#N/A,#N/A,FALSE,"FANDA96";#N/A,#N/A,FALSE,"INTRAN96";#N/A,#N/A,FALSE,"NAA9697";#N/A,#N/A,FALSE,"ECWEBB";#N/A,#N/A,FALSE,"MFT96";#N/A,#N/A,FALSE,"CTrecon"}</definedName>
    <definedName name="asdas17aug_1_4_1_5_5" hidden="1">{#N/A,#N/A,FALSE,"TMCOMP96";#N/A,#N/A,FALSE,"MAT96";#N/A,#N/A,FALSE,"FANDA96";#N/A,#N/A,FALSE,"INTRAN96";#N/A,#N/A,FALSE,"NAA9697";#N/A,#N/A,FALSE,"ECWEBB";#N/A,#N/A,FALSE,"MFT96";#N/A,#N/A,FALSE,"CTrecon"}</definedName>
    <definedName name="asdas17aug_1_4_2" hidden="1">{#N/A,#N/A,FALSE,"TMCOMP96";#N/A,#N/A,FALSE,"MAT96";#N/A,#N/A,FALSE,"FANDA96";#N/A,#N/A,FALSE,"INTRAN96";#N/A,#N/A,FALSE,"NAA9697";#N/A,#N/A,FALSE,"ECWEBB";#N/A,#N/A,FALSE,"MFT96";#N/A,#N/A,FALSE,"CTrecon"}</definedName>
    <definedName name="asdas17aug_1_4_2_1" hidden="1">{#N/A,#N/A,FALSE,"TMCOMP96";#N/A,#N/A,FALSE,"MAT96";#N/A,#N/A,FALSE,"FANDA96";#N/A,#N/A,FALSE,"INTRAN96";#N/A,#N/A,FALSE,"NAA9697";#N/A,#N/A,FALSE,"ECWEBB";#N/A,#N/A,FALSE,"MFT96";#N/A,#N/A,FALSE,"CTrecon"}</definedName>
    <definedName name="asdas17aug_1_4_2_2" hidden="1">{#N/A,#N/A,FALSE,"TMCOMP96";#N/A,#N/A,FALSE,"MAT96";#N/A,#N/A,FALSE,"FANDA96";#N/A,#N/A,FALSE,"INTRAN96";#N/A,#N/A,FALSE,"NAA9697";#N/A,#N/A,FALSE,"ECWEBB";#N/A,#N/A,FALSE,"MFT96";#N/A,#N/A,FALSE,"CTrecon"}</definedName>
    <definedName name="asdas17aug_1_4_2_3" hidden="1">{#N/A,#N/A,FALSE,"TMCOMP96";#N/A,#N/A,FALSE,"MAT96";#N/A,#N/A,FALSE,"FANDA96";#N/A,#N/A,FALSE,"INTRAN96";#N/A,#N/A,FALSE,"NAA9697";#N/A,#N/A,FALSE,"ECWEBB";#N/A,#N/A,FALSE,"MFT96";#N/A,#N/A,FALSE,"CTrecon"}</definedName>
    <definedName name="asdas17aug_1_4_2_4" hidden="1">{#N/A,#N/A,FALSE,"TMCOMP96";#N/A,#N/A,FALSE,"MAT96";#N/A,#N/A,FALSE,"FANDA96";#N/A,#N/A,FALSE,"INTRAN96";#N/A,#N/A,FALSE,"NAA9697";#N/A,#N/A,FALSE,"ECWEBB";#N/A,#N/A,FALSE,"MFT96";#N/A,#N/A,FALSE,"CTrecon"}</definedName>
    <definedName name="asdas17aug_1_4_2_5" hidden="1">{#N/A,#N/A,FALSE,"TMCOMP96";#N/A,#N/A,FALSE,"MAT96";#N/A,#N/A,FALSE,"FANDA96";#N/A,#N/A,FALSE,"INTRAN96";#N/A,#N/A,FALSE,"NAA9697";#N/A,#N/A,FALSE,"ECWEBB";#N/A,#N/A,FALSE,"MFT96";#N/A,#N/A,FALSE,"CTrecon"}</definedName>
    <definedName name="asdas17aug_1_4_3" hidden="1">{#N/A,#N/A,FALSE,"TMCOMP96";#N/A,#N/A,FALSE,"MAT96";#N/A,#N/A,FALSE,"FANDA96";#N/A,#N/A,FALSE,"INTRAN96";#N/A,#N/A,FALSE,"NAA9697";#N/A,#N/A,FALSE,"ECWEBB";#N/A,#N/A,FALSE,"MFT96";#N/A,#N/A,FALSE,"CTrecon"}</definedName>
    <definedName name="asdas17aug_1_4_3_1" hidden="1">{#N/A,#N/A,FALSE,"TMCOMP96";#N/A,#N/A,FALSE,"MAT96";#N/A,#N/A,FALSE,"FANDA96";#N/A,#N/A,FALSE,"INTRAN96";#N/A,#N/A,FALSE,"NAA9697";#N/A,#N/A,FALSE,"ECWEBB";#N/A,#N/A,FALSE,"MFT96";#N/A,#N/A,FALSE,"CTrecon"}</definedName>
    <definedName name="asdas17aug_1_4_3_2" hidden="1">{#N/A,#N/A,FALSE,"TMCOMP96";#N/A,#N/A,FALSE,"MAT96";#N/A,#N/A,FALSE,"FANDA96";#N/A,#N/A,FALSE,"INTRAN96";#N/A,#N/A,FALSE,"NAA9697";#N/A,#N/A,FALSE,"ECWEBB";#N/A,#N/A,FALSE,"MFT96";#N/A,#N/A,FALSE,"CTrecon"}</definedName>
    <definedName name="asdas17aug_1_4_3_3" hidden="1">{#N/A,#N/A,FALSE,"TMCOMP96";#N/A,#N/A,FALSE,"MAT96";#N/A,#N/A,FALSE,"FANDA96";#N/A,#N/A,FALSE,"INTRAN96";#N/A,#N/A,FALSE,"NAA9697";#N/A,#N/A,FALSE,"ECWEBB";#N/A,#N/A,FALSE,"MFT96";#N/A,#N/A,FALSE,"CTrecon"}</definedName>
    <definedName name="asdas17aug_1_4_3_4" hidden="1">{#N/A,#N/A,FALSE,"TMCOMP96";#N/A,#N/A,FALSE,"MAT96";#N/A,#N/A,FALSE,"FANDA96";#N/A,#N/A,FALSE,"INTRAN96";#N/A,#N/A,FALSE,"NAA9697";#N/A,#N/A,FALSE,"ECWEBB";#N/A,#N/A,FALSE,"MFT96";#N/A,#N/A,FALSE,"CTrecon"}</definedName>
    <definedName name="asdas17aug_1_4_3_5" hidden="1">{#N/A,#N/A,FALSE,"TMCOMP96";#N/A,#N/A,FALSE,"MAT96";#N/A,#N/A,FALSE,"FANDA96";#N/A,#N/A,FALSE,"INTRAN96";#N/A,#N/A,FALSE,"NAA9697";#N/A,#N/A,FALSE,"ECWEBB";#N/A,#N/A,FALSE,"MFT96";#N/A,#N/A,FALSE,"CTrecon"}</definedName>
    <definedName name="asdas17aug_1_4_4" hidden="1">{#N/A,#N/A,FALSE,"TMCOMP96";#N/A,#N/A,FALSE,"MAT96";#N/A,#N/A,FALSE,"FANDA96";#N/A,#N/A,FALSE,"INTRAN96";#N/A,#N/A,FALSE,"NAA9697";#N/A,#N/A,FALSE,"ECWEBB";#N/A,#N/A,FALSE,"MFT96";#N/A,#N/A,FALSE,"CTrecon"}</definedName>
    <definedName name="asdas17aug_1_4_4_1" hidden="1">{#N/A,#N/A,FALSE,"TMCOMP96";#N/A,#N/A,FALSE,"MAT96";#N/A,#N/A,FALSE,"FANDA96";#N/A,#N/A,FALSE,"INTRAN96";#N/A,#N/A,FALSE,"NAA9697";#N/A,#N/A,FALSE,"ECWEBB";#N/A,#N/A,FALSE,"MFT96";#N/A,#N/A,FALSE,"CTrecon"}</definedName>
    <definedName name="asdas17aug_1_4_4_2" hidden="1">{#N/A,#N/A,FALSE,"TMCOMP96";#N/A,#N/A,FALSE,"MAT96";#N/A,#N/A,FALSE,"FANDA96";#N/A,#N/A,FALSE,"INTRAN96";#N/A,#N/A,FALSE,"NAA9697";#N/A,#N/A,FALSE,"ECWEBB";#N/A,#N/A,FALSE,"MFT96";#N/A,#N/A,FALSE,"CTrecon"}</definedName>
    <definedName name="asdas17aug_1_4_4_3" hidden="1">{#N/A,#N/A,FALSE,"TMCOMP96";#N/A,#N/A,FALSE,"MAT96";#N/A,#N/A,FALSE,"FANDA96";#N/A,#N/A,FALSE,"INTRAN96";#N/A,#N/A,FALSE,"NAA9697";#N/A,#N/A,FALSE,"ECWEBB";#N/A,#N/A,FALSE,"MFT96";#N/A,#N/A,FALSE,"CTrecon"}</definedName>
    <definedName name="asdas17aug_1_4_4_4" hidden="1">{#N/A,#N/A,FALSE,"TMCOMP96";#N/A,#N/A,FALSE,"MAT96";#N/A,#N/A,FALSE,"FANDA96";#N/A,#N/A,FALSE,"INTRAN96";#N/A,#N/A,FALSE,"NAA9697";#N/A,#N/A,FALSE,"ECWEBB";#N/A,#N/A,FALSE,"MFT96";#N/A,#N/A,FALSE,"CTrecon"}</definedName>
    <definedName name="asdas17aug_1_4_4_5" hidden="1">{#N/A,#N/A,FALSE,"TMCOMP96";#N/A,#N/A,FALSE,"MAT96";#N/A,#N/A,FALSE,"FANDA96";#N/A,#N/A,FALSE,"INTRAN96";#N/A,#N/A,FALSE,"NAA9697";#N/A,#N/A,FALSE,"ECWEBB";#N/A,#N/A,FALSE,"MFT96";#N/A,#N/A,FALSE,"CTrecon"}</definedName>
    <definedName name="asdas17aug_1_4_5" hidden="1">{#N/A,#N/A,FALSE,"TMCOMP96";#N/A,#N/A,FALSE,"MAT96";#N/A,#N/A,FALSE,"FANDA96";#N/A,#N/A,FALSE,"INTRAN96";#N/A,#N/A,FALSE,"NAA9697";#N/A,#N/A,FALSE,"ECWEBB";#N/A,#N/A,FALSE,"MFT96";#N/A,#N/A,FALSE,"CTrecon"}</definedName>
    <definedName name="asdas17aug_1_4_5_1" hidden="1">{#N/A,#N/A,FALSE,"TMCOMP96";#N/A,#N/A,FALSE,"MAT96";#N/A,#N/A,FALSE,"FANDA96";#N/A,#N/A,FALSE,"INTRAN96";#N/A,#N/A,FALSE,"NAA9697";#N/A,#N/A,FALSE,"ECWEBB";#N/A,#N/A,FALSE,"MFT96";#N/A,#N/A,FALSE,"CTrecon"}</definedName>
    <definedName name="asdas17aug_1_4_5_2" hidden="1">{#N/A,#N/A,FALSE,"TMCOMP96";#N/A,#N/A,FALSE,"MAT96";#N/A,#N/A,FALSE,"FANDA96";#N/A,#N/A,FALSE,"INTRAN96";#N/A,#N/A,FALSE,"NAA9697";#N/A,#N/A,FALSE,"ECWEBB";#N/A,#N/A,FALSE,"MFT96";#N/A,#N/A,FALSE,"CTrecon"}</definedName>
    <definedName name="asdas17aug_1_4_5_3" hidden="1">{#N/A,#N/A,FALSE,"TMCOMP96";#N/A,#N/A,FALSE,"MAT96";#N/A,#N/A,FALSE,"FANDA96";#N/A,#N/A,FALSE,"INTRAN96";#N/A,#N/A,FALSE,"NAA9697";#N/A,#N/A,FALSE,"ECWEBB";#N/A,#N/A,FALSE,"MFT96";#N/A,#N/A,FALSE,"CTrecon"}</definedName>
    <definedName name="asdas17aug_1_4_5_4" hidden="1">{#N/A,#N/A,FALSE,"TMCOMP96";#N/A,#N/A,FALSE,"MAT96";#N/A,#N/A,FALSE,"FANDA96";#N/A,#N/A,FALSE,"INTRAN96";#N/A,#N/A,FALSE,"NAA9697";#N/A,#N/A,FALSE,"ECWEBB";#N/A,#N/A,FALSE,"MFT96";#N/A,#N/A,FALSE,"CTrecon"}</definedName>
    <definedName name="asdas17aug_1_4_5_5" hidden="1">{#N/A,#N/A,FALSE,"TMCOMP96";#N/A,#N/A,FALSE,"MAT96";#N/A,#N/A,FALSE,"FANDA96";#N/A,#N/A,FALSE,"INTRAN96";#N/A,#N/A,FALSE,"NAA9697";#N/A,#N/A,FALSE,"ECWEBB";#N/A,#N/A,FALSE,"MFT96";#N/A,#N/A,FALSE,"CTrecon"}</definedName>
    <definedName name="asdas17aug_1_5" hidden="1">{#N/A,#N/A,FALSE,"TMCOMP96";#N/A,#N/A,FALSE,"MAT96";#N/A,#N/A,FALSE,"FANDA96";#N/A,#N/A,FALSE,"INTRAN96";#N/A,#N/A,FALSE,"NAA9697";#N/A,#N/A,FALSE,"ECWEBB";#N/A,#N/A,FALSE,"MFT96";#N/A,#N/A,FALSE,"CTrecon"}</definedName>
    <definedName name="asdas17aug_1_5_1" hidden="1">{#N/A,#N/A,FALSE,"TMCOMP96";#N/A,#N/A,FALSE,"MAT96";#N/A,#N/A,FALSE,"FANDA96";#N/A,#N/A,FALSE,"INTRAN96";#N/A,#N/A,FALSE,"NAA9697";#N/A,#N/A,FALSE,"ECWEBB";#N/A,#N/A,FALSE,"MFT96";#N/A,#N/A,FALSE,"CTrecon"}</definedName>
    <definedName name="asdas17aug_1_5_1_1" hidden="1">{#N/A,#N/A,FALSE,"TMCOMP96";#N/A,#N/A,FALSE,"MAT96";#N/A,#N/A,FALSE,"FANDA96";#N/A,#N/A,FALSE,"INTRAN96";#N/A,#N/A,FALSE,"NAA9697";#N/A,#N/A,FALSE,"ECWEBB";#N/A,#N/A,FALSE,"MFT96";#N/A,#N/A,FALSE,"CTrecon"}</definedName>
    <definedName name="asdas17aug_1_5_1_2" hidden="1">{#N/A,#N/A,FALSE,"TMCOMP96";#N/A,#N/A,FALSE,"MAT96";#N/A,#N/A,FALSE,"FANDA96";#N/A,#N/A,FALSE,"INTRAN96";#N/A,#N/A,FALSE,"NAA9697";#N/A,#N/A,FALSE,"ECWEBB";#N/A,#N/A,FALSE,"MFT96";#N/A,#N/A,FALSE,"CTrecon"}</definedName>
    <definedName name="asdas17aug_1_5_1_3" hidden="1">{#N/A,#N/A,FALSE,"TMCOMP96";#N/A,#N/A,FALSE,"MAT96";#N/A,#N/A,FALSE,"FANDA96";#N/A,#N/A,FALSE,"INTRAN96";#N/A,#N/A,FALSE,"NAA9697";#N/A,#N/A,FALSE,"ECWEBB";#N/A,#N/A,FALSE,"MFT96";#N/A,#N/A,FALSE,"CTrecon"}</definedName>
    <definedName name="asdas17aug_1_5_1_4" hidden="1">{#N/A,#N/A,FALSE,"TMCOMP96";#N/A,#N/A,FALSE,"MAT96";#N/A,#N/A,FALSE,"FANDA96";#N/A,#N/A,FALSE,"INTRAN96";#N/A,#N/A,FALSE,"NAA9697";#N/A,#N/A,FALSE,"ECWEBB";#N/A,#N/A,FALSE,"MFT96";#N/A,#N/A,FALSE,"CTrecon"}</definedName>
    <definedName name="asdas17aug_1_5_1_5" hidden="1">{#N/A,#N/A,FALSE,"TMCOMP96";#N/A,#N/A,FALSE,"MAT96";#N/A,#N/A,FALSE,"FANDA96";#N/A,#N/A,FALSE,"INTRAN96";#N/A,#N/A,FALSE,"NAA9697";#N/A,#N/A,FALSE,"ECWEBB";#N/A,#N/A,FALSE,"MFT96";#N/A,#N/A,FALSE,"CTrecon"}</definedName>
    <definedName name="asdas17aug_1_5_2" hidden="1">{#N/A,#N/A,FALSE,"TMCOMP96";#N/A,#N/A,FALSE,"MAT96";#N/A,#N/A,FALSE,"FANDA96";#N/A,#N/A,FALSE,"INTRAN96";#N/A,#N/A,FALSE,"NAA9697";#N/A,#N/A,FALSE,"ECWEBB";#N/A,#N/A,FALSE,"MFT96";#N/A,#N/A,FALSE,"CTrecon"}</definedName>
    <definedName name="asdas17aug_1_5_2_1" hidden="1">{#N/A,#N/A,FALSE,"TMCOMP96";#N/A,#N/A,FALSE,"MAT96";#N/A,#N/A,FALSE,"FANDA96";#N/A,#N/A,FALSE,"INTRAN96";#N/A,#N/A,FALSE,"NAA9697";#N/A,#N/A,FALSE,"ECWEBB";#N/A,#N/A,FALSE,"MFT96";#N/A,#N/A,FALSE,"CTrecon"}</definedName>
    <definedName name="asdas17aug_1_5_2_2" hidden="1">{#N/A,#N/A,FALSE,"TMCOMP96";#N/A,#N/A,FALSE,"MAT96";#N/A,#N/A,FALSE,"FANDA96";#N/A,#N/A,FALSE,"INTRAN96";#N/A,#N/A,FALSE,"NAA9697";#N/A,#N/A,FALSE,"ECWEBB";#N/A,#N/A,FALSE,"MFT96";#N/A,#N/A,FALSE,"CTrecon"}</definedName>
    <definedName name="asdas17aug_1_5_2_3" hidden="1">{#N/A,#N/A,FALSE,"TMCOMP96";#N/A,#N/A,FALSE,"MAT96";#N/A,#N/A,FALSE,"FANDA96";#N/A,#N/A,FALSE,"INTRAN96";#N/A,#N/A,FALSE,"NAA9697";#N/A,#N/A,FALSE,"ECWEBB";#N/A,#N/A,FALSE,"MFT96";#N/A,#N/A,FALSE,"CTrecon"}</definedName>
    <definedName name="asdas17aug_1_5_2_4" hidden="1">{#N/A,#N/A,FALSE,"TMCOMP96";#N/A,#N/A,FALSE,"MAT96";#N/A,#N/A,FALSE,"FANDA96";#N/A,#N/A,FALSE,"INTRAN96";#N/A,#N/A,FALSE,"NAA9697";#N/A,#N/A,FALSE,"ECWEBB";#N/A,#N/A,FALSE,"MFT96";#N/A,#N/A,FALSE,"CTrecon"}</definedName>
    <definedName name="asdas17aug_1_5_2_5" hidden="1">{#N/A,#N/A,FALSE,"TMCOMP96";#N/A,#N/A,FALSE,"MAT96";#N/A,#N/A,FALSE,"FANDA96";#N/A,#N/A,FALSE,"INTRAN96";#N/A,#N/A,FALSE,"NAA9697";#N/A,#N/A,FALSE,"ECWEBB";#N/A,#N/A,FALSE,"MFT96";#N/A,#N/A,FALSE,"CTrecon"}</definedName>
    <definedName name="asdas17aug_1_5_3" hidden="1">{#N/A,#N/A,FALSE,"TMCOMP96";#N/A,#N/A,FALSE,"MAT96";#N/A,#N/A,FALSE,"FANDA96";#N/A,#N/A,FALSE,"INTRAN96";#N/A,#N/A,FALSE,"NAA9697";#N/A,#N/A,FALSE,"ECWEBB";#N/A,#N/A,FALSE,"MFT96";#N/A,#N/A,FALSE,"CTrecon"}</definedName>
    <definedName name="asdas17aug_1_5_3_1" hidden="1">{#N/A,#N/A,FALSE,"TMCOMP96";#N/A,#N/A,FALSE,"MAT96";#N/A,#N/A,FALSE,"FANDA96";#N/A,#N/A,FALSE,"INTRAN96";#N/A,#N/A,FALSE,"NAA9697";#N/A,#N/A,FALSE,"ECWEBB";#N/A,#N/A,FALSE,"MFT96";#N/A,#N/A,FALSE,"CTrecon"}</definedName>
    <definedName name="asdas17aug_1_5_3_2" hidden="1">{#N/A,#N/A,FALSE,"TMCOMP96";#N/A,#N/A,FALSE,"MAT96";#N/A,#N/A,FALSE,"FANDA96";#N/A,#N/A,FALSE,"INTRAN96";#N/A,#N/A,FALSE,"NAA9697";#N/A,#N/A,FALSE,"ECWEBB";#N/A,#N/A,FALSE,"MFT96";#N/A,#N/A,FALSE,"CTrecon"}</definedName>
    <definedName name="asdas17aug_1_5_3_3" hidden="1">{#N/A,#N/A,FALSE,"TMCOMP96";#N/A,#N/A,FALSE,"MAT96";#N/A,#N/A,FALSE,"FANDA96";#N/A,#N/A,FALSE,"INTRAN96";#N/A,#N/A,FALSE,"NAA9697";#N/A,#N/A,FALSE,"ECWEBB";#N/A,#N/A,FALSE,"MFT96";#N/A,#N/A,FALSE,"CTrecon"}</definedName>
    <definedName name="asdas17aug_1_5_3_4" hidden="1">{#N/A,#N/A,FALSE,"TMCOMP96";#N/A,#N/A,FALSE,"MAT96";#N/A,#N/A,FALSE,"FANDA96";#N/A,#N/A,FALSE,"INTRAN96";#N/A,#N/A,FALSE,"NAA9697";#N/A,#N/A,FALSE,"ECWEBB";#N/A,#N/A,FALSE,"MFT96";#N/A,#N/A,FALSE,"CTrecon"}</definedName>
    <definedName name="asdas17aug_1_5_3_5" hidden="1">{#N/A,#N/A,FALSE,"TMCOMP96";#N/A,#N/A,FALSE,"MAT96";#N/A,#N/A,FALSE,"FANDA96";#N/A,#N/A,FALSE,"INTRAN96";#N/A,#N/A,FALSE,"NAA9697";#N/A,#N/A,FALSE,"ECWEBB";#N/A,#N/A,FALSE,"MFT96";#N/A,#N/A,FALSE,"CTrecon"}</definedName>
    <definedName name="asdas17aug_1_5_4" hidden="1">{#N/A,#N/A,FALSE,"TMCOMP96";#N/A,#N/A,FALSE,"MAT96";#N/A,#N/A,FALSE,"FANDA96";#N/A,#N/A,FALSE,"INTRAN96";#N/A,#N/A,FALSE,"NAA9697";#N/A,#N/A,FALSE,"ECWEBB";#N/A,#N/A,FALSE,"MFT96";#N/A,#N/A,FALSE,"CTrecon"}</definedName>
    <definedName name="asdas17aug_1_5_4_1" hidden="1">{#N/A,#N/A,FALSE,"TMCOMP96";#N/A,#N/A,FALSE,"MAT96";#N/A,#N/A,FALSE,"FANDA96";#N/A,#N/A,FALSE,"INTRAN96";#N/A,#N/A,FALSE,"NAA9697";#N/A,#N/A,FALSE,"ECWEBB";#N/A,#N/A,FALSE,"MFT96";#N/A,#N/A,FALSE,"CTrecon"}</definedName>
    <definedName name="asdas17aug_1_5_4_2" hidden="1">{#N/A,#N/A,FALSE,"TMCOMP96";#N/A,#N/A,FALSE,"MAT96";#N/A,#N/A,FALSE,"FANDA96";#N/A,#N/A,FALSE,"INTRAN96";#N/A,#N/A,FALSE,"NAA9697";#N/A,#N/A,FALSE,"ECWEBB";#N/A,#N/A,FALSE,"MFT96";#N/A,#N/A,FALSE,"CTrecon"}</definedName>
    <definedName name="asdas17aug_1_5_4_3" hidden="1">{#N/A,#N/A,FALSE,"TMCOMP96";#N/A,#N/A,FALSE,"MAT96";#N/A,#N/A,FALSE,"FANDA96";#N/A,#N/A,FALSE,"INTRAN96";#N/A,#N/A,FALSE,"NAA9697";#N/A,#N/A,FALSE,"ECWEBB";#N/A,#N/A,FALSE,"MFT96";#N/A,#N/A,FALSE,"CTrecon"}</definedName>
    <definedName name="asdas17aug_1_5_4_4" hidden="1">{#N/A,#N/A,FALSE,"TMCOMP96";#N/A,#N/A,FALSE,"MAT96";#N/A,#N/A,FALSE,"FANDA96";#N/A,#N/A,FALSE,"INTRAN96";#N/A,#N/A,FALSE,"NAA9697";#N/A,#N/A,FALSE,"ECWEBB";#N/A,#N/A,FALSE,"MFT96";#N/A,#N/A,FALSE,"CTrecon"}</definedName>
    <definedName name="asdas17aug_1_5_4_5" hidden="1">{#N/A,#N/A,FALSE,"TMCOMP96";#N/A,#N/A,FALSE,"MAT96";#N/A,#N/A,FALSE,"FANDA96";#N/A,#N/A,FALSE,"INTRAN96";#N/A,#N/A,FALSE,"NAA9697";#N/A,#N/A,FALSE,"ECWEBB";#N/A,#N/A,FALSE,"MFT96";#N/A,#N/A,FALSE,"CTrecon"}</definedName>
    <definedName name="asdas17aug_1_5_5" hidden="1">{#N/A,#N/A,FALSE,"TMCOMP96";#N/A,#N/A,FALSE,"MAT96";#N/A,#N/A,FALSE,"FANDA96";#N/A,#N/A,FALSE,"INTRAN96";#N/A,#N/A,FALSE,"NAA9697";#N/A,#N/A,FALSE,"ECWEBB";#N/A,#N/A,FALSE,"MFT96";#N/A,#N/A,FALSE,"CTrecon"}</definedName>
    <definedName name="asdas17aug_1_5_5_1" hidden="1">{#N/A,#N/A,FALSE,"TMCOMP96";#N/A,#N/A,FALSE,"MAT96";#N/A,#N/A,FALSE,"FANDA96";#N/A,#N/A,FALSE,"INTRAN96";#N/A,#N/A,FALSE,"NAA9697";#N/A,#N/A,FALSE,"ECWEBB";#N/A,#N/A,FALSE,"MFT96";#N/A,#N/A,FALSE,"CTrecon"}</definedName>
    <definedName name="asdas17aug_1_5_5_2" hidden="1">{#N/A,#N/A,FALSE,"TMCOMP96";#N/A,#N/A,FALSE,"MAT96";#N/A,#N/A,FALSE,"FANDA96";#N/A,#N/A,FALSE,"INTRAN96";#N/A,#N/A,FALSE,"NAA9697";#N/A,#N/A,FALSE,"ECWEBB";#N/A,#N/A,FALSE,"MFT96";#N/A,#N/A,FALSE,"CTrecon"}</definedName>
    <definedName name="asdas17aug_1_5_5_3" hidden="1">{#N/A,#N/A,FALSE,"TMCOMP96";#N/A,#N/A,FALSE,"MAT96";#N/A,#N/A,FALSE,"FANDA96";#N/A,#N/A,FALSE,"INTRAN96";#N/A,#N/A,FALSE,"NAA9697";#N/A,#N/A,FALSE,"ECWEBB";#N/A,#N/A,FALSE,"MFT96";#N/A,#N/A,FALSE,"CTrecon"}</definedName>
    <definedName name="asdas17aug_1_5_5_4" hidden="1">{#N/A,#N/A,FALSE,"TMCOMP96";#N/A,#N/A,FALSE,"MAT96";#N/A,#N/A,FALSE,"FANDA96";#N/A,#N/A,FALSE,"INTRAN96";#N/A,#N/A,FALSE,"NAA9697";#N/A,#N/A,FALSE,"ECWEBB";#N/A,#N/A,FALSE,"MFT96";#N/A,#N/A,FALSE,"CTrecon"}</definedName>
    <definedName name="asdas17aug_1_5_5_5" hidden="1">{#N/A,#N/A,FALSE,"TMCOMP96";#N/A,#N/A,FALSE,"MAT96";#N/A,#N/A,FALSE,"FANDA96";#N/A,#N/A,FALSE,"INTRAN96";#N/A,#N/A,FALSE,"NAA9697";#N/A,#N/A,FALSE,"ECWEBB";#N/A,#N/A,FALSE,"MFT96";#N/A,#N/A,FALSE,"CTrecon"}</definedName>
    <definedName name="asdas17aug_2" hidden="1">{#N/A,#N/A,FALSE,"TMCOMP96";#N/A,#N/A,FALSE,"MAT96";#N/A,#N/A,FALSE,"FANDA96";#N/A,#N/A,FALSE,"INTRAN96";#N/A,#N/A,FALSE,"NAA9697";#N/A,#N/A,FALSE,"ECWEBB";#N/A,#N/A,FALSE,"MFT96";#N/A,#N/A,FALSE,"CTrecon"}</definedName>
    <definedName name="asdas17aug_2_1" hidden="1">{#N/A,#N/A,FALSE,"TMCOMP96";#N/A,#N/A,FALSE,"MAT96";#N/A,#N/A,FALSE,"FANDA96";#N/A,#N/A,FALSE,"INTRAN96";#N/A,#N/A,FALSE,"NAA9697";#N/A,#N/A,FALSE,"ECWEBB";#N/A,#N/A,FALSE,"MFT96";#N/A,#N/A,FALSE,"CTrecon"}</definedName>
    <definedName name="asdas17aug_2_1_1" hidden="1">{#N/A,#N/A,FALSE,"TMCOMP96";#N/A,#N/A,FALSE,"MAT96";#N/A,#N/A,FALSE,"FANDA96";#N/A,#N/A,FALSE,"INTRAN96";#N/A,#N/A,FALSE,"NAA9697";#N/A,#N/A,FALSE,"ECWEBB";#N/A,#N/A,FALSE,"MFT96";#N/A,#N/A,FALSE,"CTrecon"}</definedName>
    <definedName name="asdas17aug_2_1_1_1" hidden="1">{#N/A,#N/A,FALSE,"TMCOMP96";#N/A,#N/A,FALSE,"MAT96";#N/A,#N/A,FALSE,"FANDA96";#N/A,#N/A,FALSE,"INTRAN96";#N/A,#N/A,FALSE,"NAA9697";#N/A,#N/A,FALSE,"ECWEBB";#N/A,#N/A,FALSE,"MFT96";#N/A,#N/A,FALSE,"CTrecon"}</definedName>
    <definedName name="asdas17aug_2_1_1_1_1" hidden="1">{#N/A,#N/A,FALSE,"TMCOMP96";#N/A,#N/A,FALSE,"MAT96";#N/A,#N/A,FALSE,"FANDA96";#N/A,#N/A,FALSE,"INTRAN96";#N/A,#N/A,FALSE,"NAA9697";#N/A,#N/A,FALSE,"ECWEBB";#N/A,#N/A,FALSE,"MFT96";#N/A,#N/A,FALSE,"CTrecon"}</definedName>
    <definedName name="asdas17aug_2_1_1_1_2" hidden="1">{#N/A,#N/A,FALSE,"TMCOMP96";#N/A,#N/A,FALSE,"MAT96";#N/A,#N/A,FALSE,"FANDA96";#N/A,#N/A,FALSE,"INTRAN96";#N/A,#N/A,FALSE,"NAA9697";#N/A,#N/A,FALSE,"ECWEBB";#N/A,#N/A,FALSE,"MFT96";#N/A,#N/A,FALSE,"CTrecon"}</definedName>
    <definedName name="asdas17aug_2_1_1_1_3" hidden="1">{#N/A,#N/A,FALSE,"TMCOMP96";#N/A,#N/A,FALSE,"MAT96";#N/A,#N/A,FALSE,"FANDA96";#N/A,#N/A,FALSE,"INTRAN96";#N/A,#N/A,FALSE,"NAA9697";#N/A,#N/A,FALSE,"ECWEBB";#N/A,#N/A,FALSE,"MFT96";#N/A,#N/A,FALSE,"CTrecon"}</definedName>
    <definedName name="asdas17aug_2_1_1_1_4" hidden="1">{#N/A,#N/A,FALSE,"TMCOMP96";#N/A,#N/A,FALSE,"MAT96";#N/A,#N/A,FALSE,"FANDA96";#N/A,#N/A,FALSE,"INTRAN96";#N/A,#N/A,FALSE,"NAA9697";#N/A,#N/A,FALSE,"ECWEBB";#N/A,#N/A,FALSE,"MFT96";#N/A,#N/A,FALSE,"CTrecon"}</definedName>
    <definedName name="asdas17aug_2_1_1_1_5" hidden="1">{#N/A,#N/A,FALSE,"TMCOMP96";#N/A,#N/A,FALSE,"MAT96";#N/A,#N/A,FALSE,"FANDA96";#N/A,#N/A,FALSE,"INTRAN96";#N/A,#N/A,FALSE,"NAA9697";#N/A,#N/A,FALSE,"ECWEBB";#N/A,#N/A,FALSE,"MFT96";#N/A,#N/A,FALSE,"CTrecon"}</definedName>
    <definedName name="asdas17aug_2_1_1_2" hidden="1">{#N/A,#N/A,FALSE,"TMCOMP96";#N/A,#N/A,FALSE,"MAT96";#N/A,#N/A,FALSE,"FANDA96";#N/A,#N/A,FALSE,"INTRAN96";#N/A,#N/A,FALSE,"NAA9697";#N/A,#N/A,FALSE,"ECWEBB";#N/A,#N/A,FALSE,"MFT96";#N/A,#N/A,FALSE,"CTrecon"}</definedName>
    <definedName name="asdas17aug_2_1_1_2_1" hidden="1">{#N/A,#N/A,FALSE,"TMCOMP96";#N/A,#N/A,FALSE,"MAT96";#N/A,#N/A,FALSE,"FANDA96";#N/A,#N/A,FALSE,"INTRAN96";#N/A,#N/A,FALSE,"NAA9697";#N/A,#N/A,FALSE,"ECWEBB";#N/A,#N/A,FALSE,"MFT96";#N/A,#N/A,FALSE,"CTrecon"}</definedName>
    <definedName name="asdas17aug_2_1_1_2_2" hidden="1">{#N/A,#N/A,FALSE,"TMCOMP96";#N/A,#N/A,FALSE,"MAT96";#N/A,#N/A,FALSE,"FANDA96";#N/A,#N/A,FALSE,"INTRAN96";#N/A,#N/A,FALSE,"NAA9697";#N/A,#N/A,FALSE,"ECWEBB";#N/A,#N/A,FALSE,"MFT96";#N/A,#N/A,FALSE,"CTrecon"}</definedName>
    <definedName name="asdas17aug_2_1_1_2_3" hidden="1">{#N/A,#N/A,FALSE,"TMCOMP96";#N/A,#N/A,FALSE,"MAT96";#N/A,#N/A,FALSE,"FANDA96";#N/A,#N/A,FALSE,"INTRAN96";#N/A,#N/A,FALSE,"NAA9697";#N/A,#N/A,FALSE,"ECWEBB";#N/A,#N/A,FALSE,"MFT96";#N/A,#N/A,FALSE,"CTrecon"}</definedName>
    <definedName name="asdas17aug_2_1_1_2_4" hidden="1">{#N/A,#N/A,FALSE,"TMCOMP96";#N/A,#N/A,FALSE,"MAT96";#N/A,#N/A,FALSE,"FANDA96";#N/A,#N/A,FALSE,"INTRAN96";#N/A,#N/A,FALSE,"NAA9697";#N/A,#N/A,FALSE,"ECWEBB";#N/A,#N/A,FALSE,"MFT96";#N/A,#N/A,FALSE,"CTrecon"}</definedName>
    <definedName name="asdas17aug_2_1_1_2_5" hidden="1">{#N/A,#N/A,FALSE,"TMCOMP96";#N/A,#N/A,FALSE,"MAT96";#N/A,#N/A,FALSE,"FANDA96";#N/A,#N/A,FALSE,"INTRAN96";#N/A,#N/A,FALSE,"NAA9697";#N/A,#N/A,FALSE,"ECWEBB";#N/A,#N/A,FALSE,"MFT96";#N/A,#N/A,FALSE,"CTrecon"}</definedName>
    <definedName name="asdas17aug_2_1_1_3" hidden="1">{#N/A,#N/A,FALSE,"TMCOMP96";#N/A,#N/A,FALSE,"MAT96";#N/A,#N/A,FALSE,"FANDA96";#N/A,#N/A,FALSE,"INTRAN96";#N/A,#N/A,FALSE,"NAA9697";#N/A,#N/A,FALSE,"ECWEBB";#N/A,#N/A,FALSE,"MFT96";#N/A,#N/A,FALSE,"CTrecon"}</definedName>
    <definedName name="asdas17aug_2_1_1_4" hidden="1">{#N/A,#N/A,FALSE,"TMCOMP96";#N/A,#N/A,FALSE,"MAT96";#N/A,#N/A,FALSE,"FANDA96";#N/A,#N/A,FALSE,"INTRAN96";#N/A,#N/A,FALSE,"NAA9697";#N/A,#N/A,FALSE,"ECWEBB";#N/A,#N/A,FALSE,"MFT96";#N/A,#N/A,FALSE,"CTrecon"}</definedName>
    <definedName name="asdas17aug_2_1_1_5" hidden="1">{#N/A,#N/A,FALSE,"TMCOMP96";#N/A,#N/A,FALSE,"MAT96";#N/A,#N/A,FALSE,"FANDA96";#N/A,#N/A,FALSE,"INTRAN96";#N/A,#N/A,FALSE,"NAA9697";#N/A,#N/A,FALSE,"ECWEBB";#N/A,#N/A,FALSE,"MFT96";#N/A,#N/A,FALSE,"CTrecon"}</definedName>
    <definedName name="asdas17aug_2_1_2" hidden="1">{#N/A,#N/A,FALSE,"TMCOMP96";#N/A,#N/A,FALSE,"MAT96";#N/A,#N/A,FALSE,"FANDA96";#N/A,#N/A,FALSE,"INTRAN96";#N/A,#N/A,FALSE,"NAA9697";#N/A,#N/A,FALSE,"ECWEBB";#N/A,#N/A,FALSE,"MFT96";#N/A,#N/A,FALSE,"CTrecon"}</definedName>
    <definedName name="asdas17aug_2_1_2_1" hidden="1">{#N/A,#N/A,FALSE,"TMCOMP96";#N/A,#N/A,FALSE,"MAT96";#N/A,#N/A,FALSE,"FANDA96";#N/A,#N/A,FALSE,"INTRAN96";#N/A,#N/A,FALSE,"NAA9697";#N/A,#N/A,FALSE,"ECWEBB";#N/A,#N/A,FALSE,"MFT96";#N/A,#N/A,FALSE,"CTrecon"}</definedName>
    <definedName name="asdas17aug_2_1_2_2" hidden="1">{#N/A,#N/A,FALSE,"TMCOMP96";#N/A,#N/A,FALSE,"MAT96";#N/A,#N/A,FALSE,"FANDA96";#N/A,#N/A,FALSE,"INTRAN96";#N/A,#N/A,FALSE,"NAA9697";#N/A,#N/A,FALSE,"ECWEBB";#N/A,#N/A,FALSE,"MFT96";#N/A,#N/A,FALSE,"CTrecon"}</definedName>
    <definedName name="asdas17aug_2_1_2_3" hidden="1">{#N/A,#N/A,FALSE,"TMCOMP96";#N/A,#N/A,FALSE,"MAT96";#N/A,#N/A,FALSE,"FANDA96";#N/A,#N/A,FALSE,"INTRAN96";#N/A,#N/A,FALSE,"NAA9697";#N/A,#N/A,FALSE,"ECWEBB";#N/A,#N/A,FALSE,"MFT96";#N/A,#N/A,FALSE,"CTrecon"}</definedName>
    <definedName name="asdas17aug_2_1_2_4" hidden="1">{#N/A,#N/A,FALSE,"TMCOMP96";#N/A,#N/A,FALSE,"MAT96";#N/A,#N/A,FALSE,"FANDA96";#N/A,#N/A,FALSE,"INTRAN96";#N/A,#N/A,FALSE,"NAA9697";#N/A,#N/A,FALSE,"ECWEBB";#N/A,#N/A,FALSE,"MFT96";#N/A,#N/A,FALSE,"CTrecon"}</definedName>
    <definedName name="asdas17aug_2_1_2_5" hidden="1">{#N/A,#N/A,FALSE,"TMCOMP96";#N/A,#N/A,FALSE,"MAT96";#N/A,#N/A,FALSE,"FANDA96";#N/A,#N/A,FALSE,"INTRAN96";#N/A,#N/A,FALSE,"NAA9697";#N/A,#N/A,FALSE,"ECWEBB";#N/A,#N/A,FALSE,"MFT96";#N/A,#N/A,FALSE,"CTrecon"}</definedName>
    <definedName name="asdas17aug_2_1_3" hidden="1">{#N/A,#N/A,FALSE,"TMCOMP96";#N/A,#N/A,FALSE,"MAT96";#N/A,#N/A,FALSE,"FANDA96";#N/A,#N/A,FALSE,"INTRAN96";#N/A,#N/A,FALSE,"NAA9697";#N/A,#N/A,FALSE,"ECWEBB";#N/A,#N/A,FALSE,"MFT96";#N/A,#N/A,FALSE,"CTrecon"}</definedName>
    <definedName name="asdas17aug_2_1_3_1" hidden="1">{#N/A,#N/A,FALSE,"TMCOMP96";#N/A,#N/A,FALSE,"MAT96";#N/A,#N/A,FALSE,"FANDA96";#N/A,#N/A,FALSE,"INTRAN96";#N/A,#N/A,FALSE,"NAA9697";#N/A,#N/A,FALSE,"ECWEBB";#N/A,#N/A,FALSE,"MFT96";#N/A,#N/A,FALSE,"CTrecon"}</definedName>
    <definedName name="asdas17aug_2_1_3_2" hidden="1">{#N/A,#N/A,FALSE,"TMCOMP96";#N/A,#N/A,FALSE,"MAT96";#N/A,#N/A,FALSE,"FANDA96";#N/A,#N/A,FALSE,"INTRAN96";#N/A,#N/A,FALSE,"NAA9697";#N/A,#N/A,FALSE,"ECWEBB";#N/A,#N/A,FALSE,"MFT96";#N/A,#N/A,FALSE,"CTrecon"}</definedName>
    <definedName name="asdas17aug_2_1_3_3" hidden="1">{#N/A,#N/A,FALSE,"TMCOMP96";#N/A,#N/A,FALSE,"MAT96";#N/A,#N/A,FALSE,"FANDA96";#N/A,#N/A,FALSE,"INTRAN96";#N/A,#N/A,FALSE,"NAA9697";#N/A,#N/A,FALSE,"ECWEBB";#N/A,#N/A,FALSE,"MFT96";#N/A,#N/A,FALSE,"CTrecon"}</definedName>
    <definedName name="asdas17aug_2_1_3_4" hidden="1">{#N/A,#N/A,FALSE,"TMCOMP96";#N/A,#N/A,FALSE,"MAT96";#N/A,#N/A,FALSE,"FANDA96";#N/A,#N/A,FALSE,"INTRAN96";#N/A,#N/A,FALSE,"NAA9697";#N/A,#N/A,FALSE,"ECWEBB";#N/A,#N/A,FALSE,"MFT96";#N/A,#N/A,FALSE,"CTrecon"}</definedName>
    <definedName name="asdas17aug_2_1_3_5" hidden="1">{#N/A,#N/A,FALSE,"TMCOMP96";#N/A,#N/A,FALSE,"MAT96";#N/A,#N/A,FALSE,"FANDA96";#N/A,#N/A,FALSE,"INTRAN96";#N/A,#N/A,FALSE,"NAA9697";#N/A,#N/A,FALSE,"ECWEBB";#N/A,#N/A,FALSE,"MFT96";#N/A,#N/A,FALSE,"CTrecon"}</definedName>
    <definedName name="asdas17aug_2_1_4" hidden="1">{#N/A,#N/A,FALSE,"TMCOMP96";#N/A,#N/A,FALSE,"MAT96";#N/A,#N/A,FALSE,"FANDA96";#N/A,#N/A,FALSE,"INTRAN96";#N/A,#N/A,FALSE,"NAA9697";#N/A,#N/A,FALSE,"ECWEBB";#N/A,#N/A,FALSE,"MFT96";#N/A,#N/A,FALSE,"CTrecon"}</definedName>
    <definedName name="asdas17aug_2_1_4_1" hidden="1">{#N/A,#N/A,FALSE,"TMCOMP96";#N/A,#N/A,FALSE,"MAT96";#N/A,#N/A,FALSE,"FANDA96";#N/A,#N/A,FALSE,"INTRAN96";#N/A,#N/A,FALSE,"NAA9697";#N/A,#N/A,FALSE,"ECWEBB";#N/A,#N/A,FALSE,"MFT96";#N/A,#N/A,FALSE,"CTrecon"}</definedName>
    <definedName name="asdas17aug_2_1_4_2" hidden="1">{#N/A,#N/A,FALSE,"TMCOMP96";#N/A,#N/A,FALSE,"MAT96";#N/A,#N/A,FALSE,"FANDA96";#N/A,#N/A,FALSE,"INTRAN96";#N/A,#N/A,FALSE,"NAA9697";#N/A,#N/A,FALSE,"ECWEBB";#N/A,#N/A,FALSE,"MFT96";#N/A,#N/A,FALSE,"CTrecon"}</definedName>
    <definedName name="asdas17aug_2_1_4_3" hidden="1">{#N/A,#N/A,FALSE,"TMCOMP96";#N/A,#N/A,FALSE,"MAT96";#N/A,#N/A,FALSE,"FANDA96";#N/A,#N/A,FALSE,"INTRAN96";#N/A,#N/A,FALSE,"NAA9697";#N/A,#N/A,FALSE,"ECWEBB";#N/A,#N/A,FALSE,"MFT96";#N/A,#N/A,FALSE,"CTrecon"}</definedName>
    <definedName name="asdas17aug_2_1_4_4" hidden="1">{#N/A,#N/A,FALSE,"TMCOMP96";#N/A,#N/A,FALSE,"MAT96";#N/A,#N/A,FALSE,"FANDA96";#N/A,#N/A,FALSE,"INTRAN96";#N/A,#N/A,FALSE,"NAA9697";#N/A,#N/A,FALSE,"ECWEBB";#N/A,#N/A,FALSE,"MFT96";#N/A,#N/A,FALSE,"CTrecon"}</definedName>
    <definedName name="asdas17aug_2_1_4_5" hidden="1">{#N/A,#N/A,FALSE,"TMCOMP96";#N/A,#N/A,FALSE,"MAT96";#N/A,#N/A,FALSE,"FANDA96";#N/A,#N/A,FALSE,"INTRAN96";#N/A,#N/A,FALSE,"NAA9697";#N/A,#N/A,FALSE,"ECWEBB";#N/A,#N/A,FALSE,"MFT96";#N/A,#N/A,FALSE,"CTrecon"}</definedName>
    <definedName name="asdas17aug_2_1_5" hidden="1">{#N/A,#N/A,FALSE,"TMCOMP96";#N/A,#N/A,FALSE,"MAT96";#N/A,#N/A,FALSE,"FANDA96";#N/A,#N/A,FALSE,"INTRAN96";#N/A,#N/A,FALSE,"NAA9697";#N/A,#N/A,FALSE,"ECWEBB";#N/A,#N/A,FALSE,"MFT96";#N/A,#N/A,FALSE,"CTrecon"}</definedName>
    <definedName name="asdas17aug_2_1_5_1" hidden="1">{#N/A,#N/A,FALSE,"TMCOMP96";#N/A,#N/A,FALSE,"MAT96";#N/A,#N/A,FALSE,"FANDA96";#N/A,#N/A,FALSE,"INTRAN96";#N/A,#N/A,FALSE,"NAA9697";#N/A,#N/A,FALSE,"ECWEBB";#N/A,#N/A,FALSE,"MFT96";#N/A,#N/A,FALSE,"CTrecon"}</definedName>
    <definedName name="asdas17aug_2_1_5_2" hidden="1">{#N/A,#N/A,FALSE,"TMCOMP96";#N/A,#N/A,FALSE,"MAT96";#N/A,#N/A,FALSE,"FANDA96";#N/A,#N/A,FALSE,"INTRAN96";#N/A,#N/A,FALSE,"NAA9697";#N/A,#N/A,FALSE,"ECWEBB";#N/A,#N/A,FALSE,"MFT96";#N/A,#N/A,FALSE,"CTrecon"}</definedName>
    <definedName name="asdas17aug_2_1_5_3" hidden="1">{#N/A,#N/A,FALSE,"TMCOMP96";#N/A,#N/A,FALSE,"MAT96";#N/A,#N/A,FALSE,"FANDA96";#N/A,#N/A,FALSE,"INTRAN96";#N/A,#N/A,FALSE,"NAA9697";#N/A,#N/A,FALSE,"ECWEBB";#N/A,#N/A,FALSE,"MFT96";#N/A,#N/A,FALSE,"CTrecon"}</definedName>
    <definedName name="asdas17aug_2_1_5_4" hidden="1">{#N/A,#N/A,FALSE,"TMCOMP96";#N/A,#N/A,FALSE,"MAT96";#N/A,#N/A,FALSE,"FANDA96";#N/A,#N/A,FALSE,"INTRAN96";#N/A,#N/A,FALSE,"NAA9697";#N/A,#N/A,FALSE,"ECWEBB";#N/A,#N/A,FALSE,"MFT96";#N/A,#N/A,FALSE,"CTrecon"}</definedName>
    <definedName name="asdas17aug_2_1_5_5" hidden="1">{#N/A,#N/A,FALSE,"TMCOMP96";#N/A,#N/A,FALSE,"MAT96";#N/A,#N/A,FALSE,"FANDA96";#N/A,#N/A,FALSE,"INTRAN96";#N/A,#N/A,FALSE,"NAA9697";#N/A,#N/A,FALSE,"ECWEBB";#N/A,#N/A,FALSE,"MFT96";#N/A,#N/A,FALSE,"CTrecon"}</definedName>
    <definedName name="asdas17aug_2_2" hidden="1">{#N/A,#N/A,FALSE,"TMCOMP96";#N/A,#N/A,FALSE,"MAT96";#N/A,#N/A,FALSE,"FANDA96";#N/A,#N/A,FALSE,"INTRAN96";#N/A,#N/A,FALSE,"NAA9697";#N/A,#N/A,FALSE,"ECWEBB";#N/A,#N/A,FALSE,"MFT96";#N/A,#N/A,FALSE,"CTrecon"}</definedName>
    <definedName name="asdas17aug_2_2_1" hidden="1">{#N/A,#N/A,FALSE,"TMCOMP96";#N/A,#N/A,FALSE,"MAT96";#N/A,#N/A,FALSE,"FANDA96";#N/A,#N/A,FALSE,"INTRAN96";#N/A,#N/A,FALSE,"NAA9697";#N/A,#N/A,FALSE,"ECWEBB";#N/A,#N/A,FALSE,"MFT96";#N/A,#N/A,FALSE,"CTrecon"}</definedName>
    <definedName name="asdas17aug_2_2_2" hidden="1">{#N/A,#N/A,FALSE,"TMCOMP96";#N/A,#N/A,FALSE,"MAT96";#N/A,#N/A,FALSE,"FANDA96";#N/A,#N/A,FALSE,"INTRAN96";#N/A,#N/A,FALSE,"NAA9697";#N/A,#N/A,FALSE,"ECWEBB";#N/A,#N/A,FALSE,"MFT96";#N/A,#N/A,FALSE,"CTrecon"}</definedName>
    <definedName name="asdas17aug_2_2_3" hidden="1">{#N/A,#N/A,FALSE,"TMCOMP96";#N/A,#N/A,FALSE,"MAT96";#N/A,#N/A,FALSE,"FANDA96";#N/A,#N/A,FALSE,"INTRAN96";#N/A,#N/A,FALSE,"NAA9697";#N/A,#N/A,FALSE,"ECWEBB";#N/A,#N/A,FALSE,"MFT96";#N/A,#N/A,FALSE,"CTrecon"}</definedName>
    <definedName name="asdas17aug_2_2_4" hidden="1">{#N/A,#N/A,FALSE,"TMCOMP96";#N/A,#N/A,FALSE,"MAT96";#N/A,#N/A,FALSE,"FANDA96";#N/A,#N/A,FALSE,"INTRAN96";#N/A,#N/A,FALSE,"NAA9697";#N/A,#N/A,FALSE,"ECWEBB";#N/A,#N/A,FALSE,"MFT96";#N/A,#N/A,FALSE,"CTrecon"}</definedName>
    <definedName name="asdas17aug_2_2_5" hidden="1">{#N/A,#N/A,FALSE,"TMCOMP96";#N/A,#N/A,FALSE,"MAT96";#N/A,#N/A,FALSE,"FANDA96";#N/A,#N/A,FALSE,"INTRAN96";#N/A,#N/A,FALSE,"NAA9697";#N/A,#N/A,FALSE,"ECWEBB";#N/A,#N/A,FALSE,"MFT96";#N/A,#N/A,FALSE,"CTrecon"}</definedName>
    <definedName name="asdas17aug_2_3" hidden="1">{#N/A,#N/A,FALSE,"TMCOMP96";#N/A,#N/A,FALSE,"MAT96";#N/A,#N/A,FALSE,"FANDA96";#N/A,#N/A,FALSE,"INTRAN96";#N/A,#N/A,FALSE,"NAA9697";#N/A,#N/A,FALSE,"ECWEBB";#N/A,#N/A,FALSE,"MFT96";#N/A,#N/A,FALSE,"CTrecon"}</definedName>
    <definedName name="asdas17aug_2_3_1" hidden="1">{#N/A,#N/A,FALSE,"TMCOMP96";#N/A,#N/A,FALSE,"MAT96";#N/A,#N/A,FALSE,"FANDA96";#N/A,#N/A,FALSE,"INTRAN96";#N/A,#N/A,FALSE,"NAA9697";#N/A,#N/A,FALSE,"ECWEBB";#N/A,#N/A,FALSE,"MFT96";#N/A,#N/A,FALSE,"CTrecon"}</definedName>
    <definedName name="asdas17aug_2_3_2" hidden="1">{#N/A,#N/A,FALSE,"TMCOMP96";#N/A,#N/A,FALSE,"MAT96";#N/A,#N/A,FALSE,"FANDA96";#N/A,#N/A,FALSE,"INTRAN96";#N/A,#N/A,FALSE,"NAA9697";#N/A,#N/A,FALSE,"ECWEBB";#N/A,#N/A,FALSE,"MFT96";#N/A,#N/A,FALSE,"CTrecon"}</definedName>
    <definedName name="asdas17aug_2_3_3" hidden="1">{#N/A,#N/A,FALSE,"TMCOMP96";#N/A,#N/A,FALSE,"MAT96";#N/A,#N/A,FALSE,"FANDA96";#N/A,#N/A,FALSE,"INTRAN96";#N/A,#N/A,FALSE,"NAA9697";#N/A,#N/A,FALSE,"ECWEBB";#N/A,#N/A,FALSE,"MFT96";#N/A,#N/A,FALSE,"CTrecon"}</definedName>
    <definedName name="asdas17aug_2_3_4" hidden="1">{#N/A,#N/A,FALSE,"TMCOMP96";#N/A,#N/A,FALSE,"MAT96";#N/A,#N/A,FALSE,"FANDA96";#N/A,#N/A,FALSE,"INTRAN96";#N/A,#N/A,FALSE,"NAA9697";#N/A,#N/A,FALSE,"ECWEBB";#N/A,#N/A,FALSE,"MFT96";#N/A,#N/A,FALSE,"CTrecon"}</definedName>
    <definedName name="asdas17aug_2_3_5" hidden="1">{#N/A,#N/A,FALSE,"TMCOMP96";#N/A,#N/A,FALSE,"MAT96";#N/A,#N/A,FALSE,"FANDA96";#N/A,#N/A,FALSE,"INTRAN96";#N/A,#N/A,FALSE,"NAA9697";#N/A,#N/A,FALSE,"ECWEBB";#N/A,#N/A,FALSE,"MFT96";#N/A,#N/A,FALSE,"CTrecon"}</definedName>
    <definedName name="asdas17aug_2_4" hidden="1">{#N/A,#N/A,FALSE,"TMCOMP96";#N/A,#N/A,FALSE,"MAT96";#N/A,#N/A,FALSE,"FANDA96";#N/A,#N/A,FALSE,"INTRAN96";#N/A,#N/A,FALSE,"NAA9697";#N/A,#N/A,FALSE,"ECWEBB";#N/A,#N/A,FALSE,"MFT96";#N/A,#N/A,FALSE,"CTrecon"}</definedName>
    <definedName name="asdas17aug_2_4_1" hidden="1">{#N/A,#N/A,FALSE,"TMCOMP96";#N/A,#N/A,FALSE,"MAT96";#N/A,#N/A,FALSE,"FANDA96";#N/A,#N/A,FALSE,"INTRAN96";#N/A,#N/A,FALSE,"NAA9697";#N/A,#N/A,FALSE,"ECWEBB";#N/A,#N/A,FALSE,"MFT96";#N/A,#N/A,FALSE,"CTrecon"}</definedName>
    <definedName name="asdas17aug_2_4_2" hidden="1">{#N/A,#N/A,FALSE,"TMCOMP96";#N/A,#N/A,FALSE,"MAT96";#N/A,#N/A,FALSE,"FANDA96";#N/A,#N/A,FALSE,"INTRAN96";#N/A,#N/A,FALSE,"NAA9697";#N/A,#N/A,FALSE,"ECWEBB";#N/A,#N/A,FALSE,"MFT96";#N/A,#N/A,FALSE,"CTrecon"}</definedName>
    <definedName name="asdas17aug_2_4_3" hidden="1">{#N/A,#N/A,FALSE,"TMCOMP96";#N/A,#N/A,FALSE,"MAT96";#N/A,#N/A,FALSE,"FANDA96";#N/A,#N/A,FALSE,"INTRAN96";#N/A,#N/A,FALSE,"NAA9697";#N/A,#N/A,FALSE,"ECWEBB";#N/A,#N/A,FALSE,"MFT96";#N/A,#N/A,FALSE,"CTrecon"}</definedName>
    <definedName name="asdas17aug_2_4_4" hidden="1">{#N/A,#N/A,FALSE,"TMCOMP96";#N/A,#N/A,FALSE,"MAT96";#N/A,#N/A,FALSE,"FANDA96";#N/A,#N/A,FALSE,"INTRAN96";#N/A,#N/A,FALSE,"NAA9697";#N/A,#N/A,FALSE,"ECWEBB";#N/A,#N/A,FALSE,"MFT96";#N/A,#N/A,FALSE,"CTrecon"}</definedName>
    <definedName name="asdas17aug_2_4_5" hidden="1">{#N/A,#N/A,FALSE,"TMCOMP96";#N/A,#N/A,FALSE,"MAT96";#N/A,#N/A,FALSE,"FANDA96";#N/A,#N/A,FALSE,"INTRAN96";#N/A,#N/A,FALSE,"NAA9697";#N/A,#N/A,FALSE,"ECWEBB";#N/A,#N/A,FALSE,"MFT96";#N/A,#N/A,FALSE,"CTrecon"}</definedName>
    <definedName name="asdas17aug_2_5" hidden="1">{#N/A,#N/A,FALSE,"TMCOMP96";#N/A,#N/A,FALSE,"MAT96";#N/A,#N/A,FALSE,"FANDA96";#N/A,#N/A,FALSE,"INTRAN96";#N/A,#N/A,FALSE,"NAA9697";#N/A,#N/A,FALSE,"ECWEBB";#N/A,#N/A,FALSE,"MFT96";#N/A,#N/A,FALSE,"CTrecon"}</definedName>
    <definedName name="asdas17aug_2_5_1" hidden="1">{#N/A,#N/A,FALSE,"TMCOMP96";#N/A,#N/A,FALSE,"MAT96";#N/A,#N/A,FALSE,"FANDA96";#N/A,#N/A,FALSE,"INTRAN96";#N/A,#N/A,FALSE,"NAA9697";#N/A,#N/A,FALSE,"ECWEBB";#N/A,#N/A,FALSE,"MFT96";#N/A,#N/A,FALSE,"CTrecon"}</definedName>
    <definedName name="asdas17aug_2_5_2" hidden="1">{#N/A,#N/A,FALSE,"TMCOMP96";#N/A,#N/A,FALSE,"MAT96";#N/A,#N/A,FALSE,"FANDA96";#N/A,#N/A,FALSE,"INTRAN96";#N/A,#N/A,FALSE,"NAA9697";#N/A,#N/A,FALSE,"ECWEBB";#N/A,#N/A,FALSE,"MFT96";#N/A,#N/A,FALSE,"CTrecon"}</definedName>
    <definedName name="asdas17aug_2_5_3" hidden="1">{#N/A,#N/A,FALSE,"TMCOMP96";#N/A,#N/A,FALSE,"MAT96";#N/A,#N/A,FALSE,"FANDA96";#N/A,#N/A,FALSE,"INTRAN96";#N/A,#N/A,FALSE,"NAA9697";#N/A,#N/A,FALSE,"ECWEBB";#N/A,#N/A,FALSE,"MFT96";#N/A,#N/A,FALSE,"CTrecon"}</definedName>
    <definedName name="asdas17aug_2_5_4" hidden="1">{#N/A,#N/A,FALSE,"TMCOMP96";#N/A,#N/A,FALSE,"MAT96";#N/A,#N/A,FALSE,"FANDA96";#N/A,#N/A,FALSE,"INTRAN96";#N/A,#N/A,FALSE,"NAA9697";#N/A,#N/A,FALSE,"ECWEBB";#N/A,#N/A,FALSE,"MFT96";#N/A,#N/A,FALSE,"CTrecon"}</definedName>
    <definedName name="asdas17aug_2_5_5" hidden="1">{#N/A,#N/A,FALSE,"TMCOMP96";#N/A,#N/A,FALSE,"MAT96";#N/A,#N/A,FALSE,"FANDA96";#N/A,#N/A,FALSE,"INTRAN96";#N/A,#N/A,FALSE,"NAA9697";#N/A,#N/A,FALSE,"ECWEBB";#N/A,#N/A,FALSE,"MFT96";#N/A,#N/A,FALSE,"CTrecon"}</definedName>
    <definedName name="asdas17aug_3" hidden="1">{#N/A,#N/A,FALSE,"TMCOMP96";#N/A,#N/A,FALSE,"MAT96";#N/A,#N/A,FALSE,"FANDA96";#N/A,#N/A,FALSE,"INTRAN96";#N/A,#N/A,FALSE,"NAA9697";#N/A,#N/A,FALSE,"ECWEBB";#N/A,#N/A,FALSE,"MFT96";#N/A,#N/A,FALSE,"CTrecon"}</definedName>
    <definedName name="asdas17aug_3_1" hidden="1">{#N/A,#N/A,FALSE,"TMCOMP96";#N/A,#N/A,FALSE,"MAT96";#N/A,#N/A,FALSE,"FANDA96";#N/A,#N/A,FALSE,"INTRAN96";#N/A,#N/A,FALSE,"NAA9697";#N/A,#N/A,FALSE,"ECWEBB";#N/A,#N/A,FALSE,"MFT96";#N/A,#N/A,FALSE,"CTrecon"}</definedName>
    <definedName name="asdas17aug_3_1_1" hidden="1">{#N/A,#N/A,FALSE,"TMCOMP96";#N/A,#N/A,FALSE,"MAT96";#N/A,#N/A,FALSE,"FANDA96";#N/A,#N/A,FALSE,"INTRAN96";#N/A,#N/A,FALSE,"NAA9697";#N/A,#N/A,FALSE,"ECWEBB";#N/A,#N/A,FALSE,"MFT96";#N/A,#N/A,FALSE,"CTrecon"}</definedName>
    <definedName name="asdas17aug_3_1_1_1" hidden="1">{#N/A,#N/A,FALSE,"TMCOMP96";#N/A,#N/A,FALSE,"MAT96";#N/A,#N/A,FALSE,"FANDA96";#N/A,#N/A,FALSE,"INTRAN96";#N/A,#N/A,FALSE,"NAA9697";#N/A,#N/A,FALSE,"ECWEBB";#N/A,#N/A,FALSE,"MFT96";#N/A,#N/A,FALSE,"CTrecon"}</definedName>
    <definedName name="asdas17aug_3_1_1_1_1" hidden="1">{#N/A,#N/A,FALSE,"TMCOMP96";#N/A,#N/A,FALSE,"MAT96";#N/A,#N/A,FALSE,"FANDA96";#N/A,#N/A,FALSE,"INTRAN96";#N/A,#N/A,FALSE,"NAA9697";#N/A,#N/A,FALSE,"ECWEBB";#N/A,#N/A,FALSE,"MFT96";#N/A,#N/A,FALSE,"CTrecon"}</definedName>
    <definedName name="asdas17aug_3_1_1_1_2" hidden="1">{#N/A,#N/A,FALSE,"TMCOMP96";#N/A,#N/A,FALSE,"MAT96";#N/A,#N/A,FALSE,"FANDA96";#N/A,#N/A,FALSE,"INTRAN96";#N/A,#N/A,FALSE,"NAA9697";#N/A,#N/A,FALSE,"ECWEBB";#N/A,#N/A,FALSE,"MFT96";#N/A,#N/A,FALSE,"CTrecon"}</definedName>
    <definedName name="asdas17aug_3_1_1_1_3" hidden="1">{#N/A,#N/A,FALSE,"TMCOMP96";#N/A,#N/A,FALSE,"MAT96";#N/A,#N/A,FALSE,"FANDA96";#N/A,#N/A,FALSE,"INTRAN96";#N/A,#N/A,FALSE,"NAA9697";#N/A,#N/A,FALSE,"ECWEBB";#N/A,#N/A,FALSE,"MFT96";#N/A,#N/A,FALSE,"CTrecon"}</definedName>
    <definedName name="asdas17aug_3_1_1_1_4" hidden="1">{#N/A,#N/A,FALSE,"TMCOMP96";#N/A,#N/A,FALSE,"MAT96";#N/A,#N/A,FALSE,"FANDA96";#N/A,#N/A,FALSE,"INTRAN96";#N/A,#N/A,FALSE,"NAA9697";#N/A,#N/A,FALSE,"ECWEBB";#N/A,#N/A,FALSE,"MFT96";#N/A,#N/A,FALSE,"CTrecon"}</definedName>
    <definedName name="asdas17aug_3_1_1_1_5" hidden="1">{#N/A,#N/A,FALSE,"TMCOMP96";#N/A,#N/A,FALSE,"MAT96";#N/A,#N/A,FALSE,"FANDA96";#N/A,#N/A,FALSE,"INTRAN96";#N/A,#N/A,FALSE,"NAA9697";#N/A,#N/A,FALSE,"ECWEBB";#N/A,#N/A,FALSE,"MFT96";#N/A,#N/A,FALSE,"CTrecon"}</definedName>
    <definedName name="asdas17aug_3_1_1_2" hidden="1">{#N/A,#N/A,FALSE,"TMCOMP96";#N/A,#N/A,FALSE,"MAT96";#N/A,#N/A,FALSE,"FANDA96";#N/A,#N/A,FALSE,"INTRAN96";#N/A,#N/A,FALSE,"NAA9697";#N/A,#N/A,FALSE,"ECWEBB";#N/A,#N/A,FALSE,"MFT96";#N/A,#N/A,FALSE,"CTrecon"}</definedName>
    <definedName name="asdas17aug_3_1_1_2_1" hidden="1">{#N/A,#N/A,FALSE,"TMCOMP96";#N/A,#N/A,FALSE,"MAT96";#N/A,#N/A,FALSE,"FANDA96";#N/A,#N/A,FALSE,"INTRAN96";#N/A,#N/A,FALSE,"NAA9697";#N/A,#N/A,FALSE,"ECWEBB";#N/A,#N/A,FALSE,"MFT96";#N/A,#N/A,FALSE,"CTrecon"}</definedName>
    <definedName name="asdas17aug_3_1_1_2_2" hidden="1">{#N/A,#N/A,FALSE,"TMCOMP96";#N/A,#N/A,FALSE,"MAT96";#N/A,#N/A,FALSE,"FANDA96";#N/A,#N/A,FALSE,"INTRAN96";#N/A,#N/A,FALSE,"NAA9697";#N/A,#N/A,FALSE,"ECWEBB";#N/A,#N/A,FALSE,"MFT96";#N/A,#N/A,FALSE,"CTrecon"}</definedName>
    <definedName name="asdas17aug_3_1_1_2_3" hidden="1">{#N/A,#N/A,FALSE,"TMCOMP96";#N/A,#N/A,FALSE,"MAT96";#N/A,#N/A,FALSE,"FANDA96";#N/A,#N/A,FALSE,"INTRAN96";#N/A,#N/A,FALSE,"NAA9697";#N/A,#N/A,FALSE,"ECWEBB";#N/A,#N/A,FALSE,"MFT96";#N/A,#N/A,FALSE,"CTrecon"}</definedName>
    <definedName name="asdas17aug_3_1_1_2_4" hidden="1">{#N/A,#N/A,FALSE,"TMCOMP96";#N/A,#N/A,FALSE,"MAT96";#N/A,#N/A,FALSE,"FANDA96";#N/A,#N/A,FALSE,"INTRAN96";#N/A,#N/A,FALSE,"NAA9697";#N/A,#N/A,FALSE,"ECWEBB";#N/A,#N/A,FALSE,"MFT96";#N/A,#N/A,FALSE,"CTrecon"}</definedName>
    <definedName name="asdas17aug_3_1_1_2_5" hidden="1">{#N/A,#N/A,FALSE,"TMCOMP96";#N/A,#N/A,FALSE,"MAT96";#N/A,#N/A,FALSE,"FANDA96";#N/A,#N/A,FALSE,"INTRAN96";#N/A,#N/A,FALSE,"NAA9697";#N/A,#N/A,FALSE,"ECWEBB";#N/A,#N/A,FALSE,"MFT96";#N/A,#N/A,FALSE,"CTrecon"}</definedName>
    <definedName name="asdas17aug_3_1_1_3" hidden="1">{#N/A,#N/A,FALSE,"TMCOMP96";#N/A,#N/A,FALSE,"MAT96";#N/A,#N/A,FALSE,"FANDA96";#N/A,#N/A,FALSE,"INTRAN96";#N/A,#N/A,FALSE,"NAA9697";#N/A,#N/A,FALSE,"ECWEBB";#N/A,#N/A,FALSE,"MFT96";#N/A,#N/A,FALSE,"CTrecon"}</definedName>
    <definedName name="asdas17aug_3_1_1_4" hidden="1">{#N/A,#N/A,FALSE,"TMCOMP96";#N/A,#N/A,FALSE,"MAT96";#N/A,#N/A,FALSE,"FANDA96";#N/A,#N/A,FALSE,"INTRAN96";#N/A,#N/A,FALSE,"NAA9697";#N/A,#N/A,FALSE,"ECWEBB";#N/A,#N/A,FALSE,"MFT96";#N/A,#N/A,FALSE,"CTrecon"}</definedName>
    <definedName name="asdas17aug_3_1_1_5" hidden="1">{#N/A,#N/A,FALSE,"TMCOMP96";#N/A,#N/A,FALSE,"MAT96";#N/A,#N/A,FALSE,"FANDA96";#N/A,#N/A,FALSE,"INTRAN96";#N/A,#N/A,FALSE,"NAA9697";#N/A,#N/A,FALSE,"ECWEBB";#N/A,#N/A,FALSE,"MFT96";#N/A,#N/A,FALSE,"CTrecon"}</definedName>
    <definedName name="asdas17aug_3_1_2" hidden="1">{#N/A,#N/A,FALSE,"TMCOMP96";#N/A,#N/A,FALSE,"MAT96";#N/A,#N/A,FALSE,"FANDA96";#N/A,#N/A,FALSE,"INTRAN96";#N/A,#N/A,FALSE,"NAA9697";#N/A,#N/A,FALSE,"ECWEBB";#N/A,#N/A,FALSE,"MFT96";#N/A,#N/A,FALSE,"CTrecon"}</definedName>
    <definedName name="asdas17aug_3_1_2_1" hidden="1">{#N/A,#N/A,FALSE,"TMCOMP96";#N/A,#N/A,FALSE,"MAT96";#N/A,#N/A,FALSE,"FANDA96";#N/A,#N/A,FALSE,"INTRAN96";#N/A,#N/A,FALSE,"NAA9697";#N/A,#N/A,FALSE,"ECWEBB";#N/A,#N/A,FALSE,"MFT96";#N/A,#N/A,FALSE,"CTrecon"}</definedName>
    <definedName name="asdas17aug_3_1_2_2" hidden="1">{#N/A,#N/A,FALSE,"TMCOMP96";#N/A,#N/A,FALSE,"MAT96";#N/A,#N/A,FALSE,"FANDA96";#N/A,#N/A,FALSE,"INTRAN96";#N/A,#N/A,FALSE,"NAA9697";#N/A,#N/A,FALSE,"ECWEBB";#N/A,#N/A,FALSE,"MFT96";#N/A,#N/A,FALSE,"CTrecon"}</definedName>
    <definedName name="asdas17aug_3_1_2_3" hidden="1">{#N/A,#N/A,FALSE,"TMCOMP96";#N/A,#N/A,FALSE,"MAT96";#N/A,#N/A,FALSE,"FANDA96";#N/A,#N/A,FALSE,"INTRAN96";#N/A,#N/A,FALSE,"NAA9697";#N/A,#N/A,FALSE,"ECWEBB";#N/A,#N/A,FALSE,"MFT96";#N/A,#N/A,FALSE,"CTrecon"}</definedName>
    <definedName name="asdas17aug_3_1_2_4" hidden="1">{#N/A,#N/A,FALSE,"TMCOMP96";#N/A,#N/A,FALSE,"MAT96";#N/A,#N/A,FALSE,"FANDA96";#N/A,#N/A,FALSE,"INTRAN96";#N/A,#N/A,FALSE,"NAA9697";#N/A,#N/A,FALSE,"ECWEBB";#N/A,#N/A,FALSE,"MFT96";#N/A,#N/A,FALSE,"CTrecon"}</definedName>
    <definedName name="asdas17aug_3_1_2_5" hidden="1">{#N/A,#N/A,FALSE,"TMCOMP96";#N/A,#N/A,FALSE,"MAT96";#N/A,#N/A,FALSE,"FANDA96";#N/A,#N/A,FALSE,"INTRAN96";#N/A,#N/A,FALSE,"NAA9697";#N/A,#N/A,FALSE,"ECWEBB";#N/A,#N/A,FALSE,"MFT96";#N/A,#N/A,FALSE,"CTrecon"}</definedName>
    <definedName name="asdas17aug_3_1_3" hidden="1">{#N/A,#N/A,FALSE,"TMCOMP96";#N/A,#N/A,FALSE,"MAT96";#N/A,#N/A,FALSE,"FANDA96";#N/A,#N/A,FALSE,"INTRAN96";#N/A,#N/A,FALSE,"NAA9697";#N/A,#N/A,FALSE,"ECWEBB";#N/A,#N/A,FALSE,"MFT96";#N/A,#N/A,FALSE,"CTrecon"}</definedName>
    <definedName name="asdas17aug_3_1_3_1" hidden="1">{#N/A,#N/A,FALSE,"TMCOMP96";#N/A,#N/A,FALSE,"MAT96";#N/A,#N/A,FALSE,"FANDA96";#N/A,#N/A,FALSE,"INTRAN96";#N/A,#N/A,FALSE,"NAA9697";#N/A,#N/A,FALSE,"ECWEBB";#N/A,#N/A,FALSE,"MFT96";#N/A,#N/A,FALSE,"CTrecon"}</definedName>
    <definedName name="asdas17aug_3_1_3_2" hidden="1">{#N/A,#N/A,FALSE,"TMCOMP96";#N/A,#N/A,FALSE,"MAT96";#N/A,#N/A,FALSE,"FANDA96";#N/A,#N/A,FALSE,"INTRAN96";#N/A,#N/A,FALSE,"NAA9697";#N/A,#N/A,FALSE,"ECWEBB";#N/A,#N/A,FALSE,"MFT96";#N/A,#N/A,FALSE,"CTrecon"}</definedName>
    <definedName name="asdas17aug_3_1_3_3" hidden="1">{#N/A,#N/A,FALSE,"TMCOMP96";#N/A,#N/A,FALSE,"MAT96";#N/A,#N/A,FALSE,"FANDA96";#N/A,#N/A,FALSE,"INTRAN96";#N/A,#N/A,FALSE,"NAA9697";#N/A,#N/A,FALSE,"ECWEBB";#N/A,#N/A,FALSE,"MFT96";#N/A,#N/A,FALSE,"CTrecon"}</definedName>
    <definedName name="asdas17aug_3_1_3_4" hidden="1">{#N/A,#N/A,FALSE,"TMCOMP96";#N/A,#N/A,FALSE,"MAT96";#N/A,#N/A,FALSE,"FANDA96";#N/A,#N/A,FALSE,"INTRAN96";#N/A,#N/A,FALSE,"NAA9697";#N/A,#N/A,FALSE,"ECWEBB";#N/A,#N/A,FALSE,"MFT96";#N/A,#N/A,FALSE,"CTrecon"}</definedName>
    <definedName name="asdas17aug_3_1_3_5" hidden="1">{#N/A,#N/A,FALSE,"TMCOMP96";#N/A,#N/A,FALSE,"MAT96";#N/A,#N/A,FALSE,"FANDA96";#N/A,#N/A,FALSE,"INTRAN96";#N/A,#N/A,FALSE,"NAA9697";#N/A,#N/A,FALSE,"ECWEBB";#N/A,#N/A,FALSE,"MFT96";#N/A,#N/A,FALSE,"CTrecon"}</definedName>
    <definedName name="asdas17aug_3_1_4" hidden="1">{#N/A,#N/A,FALSE,"TMCOMP96";#N/A,#N/A,FALSE,"MAT96";#N/A,#N/A,FALSE,"FANDA96";#N/A,#N/A,FALSE,"INTRAN96";#N/A,#N/A,FALSE,"NAA9697";#N/A,#N/A,FALSE,"ECWEBB";#N/A,#N/A,FALSE,"MFT96";#N/A,#N/A,FALSE,"CTrecon"}</definedName>
    <definedName name="asdas17aug_3_1_4_1" hidden="1">{#N/A,#N/A,FALSE,"TMCOMP96";#N/A,#N/A,FALSE,"MAT96";#N/A,#N/A,FALSE,"FANDA96";#N/A,#N/A,FALSE,"INTRAN96";#N/A,#N/A,FALSE,"NAA9697";#N/A,#N/A,FALSE,"ECWEBB";#N/A,#N/A,FALSE,"MFT96";#N/A,#N/A,FALSE,"CTrecon"}</definedName>
    <definedName name="asdas17aug_3_1_4_2" hidden="1">{#N/A,#N/A,FALSE,"TMCOMP96";#N/A,#N/A,FALSE,"MAT96";#N/A,#N/A,FALSE,"FANDA96";#N/A,#N/A,FALSE,"INTRAN96";#N/A,#N/A,FALSE,"NAA9697";#N/A,#N/A,FALSE,"ECWEBB";#N/A,#N/A,FALSE,"MFT96";#N/A,#N/A,FALSE,"CTrecon"}</definedName>
    <definedName name="asdas17aug_3_1_4_3" hidden="1">{#N/A,#N/A,FALSE,"TMCOMP96";#N/A,#N/A,FALSE,"MAT96";#N/A,#N/A,FALSE,"FANDA96";#N/A,#N/A,FALSE,"INTRAN96";#N/A,#N/A,FALSE,"NAA9697";#N/A,#N/A,FALSE,"ECWEBB";#N/A,#N/A,FALSE,"MFT96";#N/A,#N/A,FALSE,"CTrecon"}</definedName>
    <definedName name="asdas17aug_3_1_4_4" hidden="1">{#N/A,#N/A,FALSE,"TMCOMP96";#N/A,#N/A,FALSE,"MAT96";#N/A,#N/A,FALSE,"FANDA96";#N/A,#N/A,FALSE,"INTRAN96";#N/A,#N/A,FALSE,"NAA9697";#N/A,#N/A,FALSE,"ECWEBB";#N/A,#N/A,FALSE,"MFT96";#N/A,#N/A,FALSE,"CTrecon"}</definedName>
    <definedName name="asdas17aug_3_1_4_5" hidden="1">{#N/A,#N/A,FALSE,"TMCOMP96";#N/A,#N/A,FALSE,"MAT96";#N/A,#N/A,FALSE,"FANDA96";#N/A,#N/A,FALSE,"INTRAN96";#N/A,#N/A,FALSE,"NAA9697";#N/A,#N/A,FALSE,"ECWEBB";#N/A,#N/A,FALSE,"MFT96";#N/A,#N/A,FALSE,"CTrecon"}</definedName>
    <definedName name="asdas17aug_3_1_5" hidden="1">{#N/A,#N/A,FALSE,"TMCOMP96";#N/A,#N/A,FALSE,"MAT96";#N/A,#N/A,FALSE,"FANDA96";#N/A,#N/A,FALSE,"INTRAN96";#N/A,#N/A,FALSE,"NAA9697";#N/A,#N/A,FALSE,"ECWEBB";#N/A,#N/A,FALSE,"MFT96";#N/A,#N/A,FALSE,"CTrecon"}</definedName>
    <definedName name="asdas17aug_3_1_5_1" hidden="1">{#N/A,#N/A,FALSE,"TMCOMP96";#N/A,#N/A,FALSE,"MAT96";#N/A,#N/A,FALSE,"FANDA96";#N/A,#N/A,FALSE,"INTRAN96";#N/A,#N/A,FALSE,"NAA9697";#N/A,#N/A,FALSE,"ECWEBB";#N/A,#N/A,FALSE,"MFT96";#N/A,#N/A,FALSE,"CTrecon"}</definedName>
    <definedName name="asdas17aug_3_1_5_2" hidden="1">{#N/A,#N/A,FALSE,"TMCOMP96";#N/A,#N/A,FALSE,"MAT96";#N/A,#N/A,FALSE,"FANDA96";#N/A,#N/A,FALSE,"INTRAN96";#N/A,#N/A,FALSE,"NAA9697";#N/A,#N/A,FALSE,"ECWEBB";#N/A,#N/A,FALSE,"MFT96";#N/A,#N/A,FALSE,"CTrecon"}</definedName>
    <definedName name="asdas17aug_3_1_5_3" hidden="1">{#N/A,#N/A,FALSE,"TMCOMP96";#N/A,#N/A,FALSE,"MAT96";#N/A,#N/A,FALSE,"FANDA96";#N/A,#N/A,FALSE,"INTRAN96";#N/A,#N/A,FALSE,"NAA9697";#N/A,#N/A,FALSE,"ECWEBB";#N/A,#N/A,FALSE,"MFT96";#N/A,#N/A,FALSE,"CTrecon"}</definedName>
    <definedName name="asdas17aug_3_1_5_4" hidden="1">{#N/A,#N/A,FALSE,"TMCOMP96";#N/A,#N/A,FALSE,"MAT96";#N/A,#N/A,FALSE,"FANDA96";#N/A,#N/A,FALSE,"INTRAN96";#N/A,#N/A,FALSE,"NAA9697";#N/A,#N/A,FALSE,"ECWEBB";#N/A,#N/A,FALSE,"MFT96";#N/A,#N/A,FALSE,"CTrecon"}</definedName>
    <definedName name="asdas17aug_3_1_5_5" hidden="1">{#N/A,#N/A,FALSE,"TMCOMP96";#N/A,#N/A,FALSE,"MAT96";#N/A,#N/A,FALSE,"FANDA96";#N/A,#N/A,FALSE,"INTRAN96";#N/A,#N/A,FALSE,"NAA9697";#N/A,#N/A,FALSE,"ECWEBB";#N/A,#N/A,FALSE,"MFT96";#N/A,#N/A,FALSE,"CTrecon"}</definedName>
    <definedName name="asdas17aug_3_2" hidden="1">{#N/A,#N/A,FALSE,"TMCOMP96";#N/A,#N/A,FALSE,"MAT96";#N/A,#N/A,FALSE,"FANDA96";#N/A,#N/A,FALSE,"INTRAN96";#N/A,#N/A,FALSE,"NAA9697";#N/A,#N/A,FALSE,"ECWEBB";#N/A,#N/A,FALSE,"MFT96";#N/A,#N/A,FALSE,"CTrecon"}</definedName>
    <definedName name="asdas17aug_3_2_1" hidden="1">{#N/A,#N/A,FALSE,"TMCOMP96";#N/A,#N/A,FALSE,"MAT96";#N/A,#N/A,FALSE,"FANDA96";#N/A,#N/A,FALSE,"INTRAN96";#N/A,#N/A,FALSE,"NAA9697";#N/A,#N/A,FALSE,"ECWEBB";#N/A,#N/A,FALSE,"MFT96";#N/A,#N/A,FALSE,"CTrecon"}</definedName>
    <definedName name="asdas17aug_3_2_2" hidden="1">{#N/A,#N/A,FALSE,"TMCOMP96";#N/A,#N/A,FALSE,"MAT96";#N/A,#N/A,FALSE,"FANDA96";#N/A,#N/A,FALSE,"INTRAN96";#N/A,#N/A,FALSE,"NAA9697";#N/A,#N/A,FALSE,"ECWEBB";#N/A,#N/A,FALSE,"MFT96";#N/A,#N/A,FALSE,"CTrecon"}</definedName>
    <definedName name="asdas17aug_3_2_3" hidden="1">{#N/A,#N/A,FALSE,"TMCOMP96";#N/A,#N/A,FALSE,"MAT96";#N/A,#N/A,FALSE,"FANDA96";#N/A,#N/A,FALSE,"INTRAN96";#N/A,#N/A,FALSE,"NAA9697";#N/A,#N/A,FALSE,"ECWEBB";#N/A,#N/A,FALSE,"MFT96";#N/A,#N/A,FALSE,"CTrecon"}</definedName>
    <definedName name="asdas17aug_3_2_4" hidden="1">{#N/A,#N/A,FALSE,"TMCOMP96";#N/A,#N/A,FALSE,"MAT96";#N/A,#N/A,FALSE,"FANDA96";#N/A,#N/A,FALSE,"INTRAN96";#N/A,#N/A,FALSE,"NAA9697";#N/A,#N/A,FALSE,"ECWEBB";#N/A,#N/A,FALSE,"MFT96";#N/A,#N/A,FALSE,"CTrecon"}</definedName>
    <definedName name="asdas17aug_3_2_5" hidden="1">{#N/A,#N/A,FALSE,"TMCOMP96";#N/A,#N/A,FALSE,"MAT96";#N/A,#N/A,FALSE,"FANDA96";#N/A,#N/A,FALSE,"INTRAN96";#N/A,#N/A,FALSE,"NAA9697";#N/A,#N/A,FALSE,"ECWEBB";#N/A,#N/A,FALSE,"MFT96";#N/A,#N/A,FALSE,"CTrecon"}</definedName>
    <definedName name="asdas17aug_3_3" hidden="1">{#N/A,#N/A,FALSE,"TMCOMP96";#N/A,#N/A,FALSE,"MAT96";#N/A,#N/A,FALSE,"FANDA96";#N/A,#N/A,FALSE,"INTRAN96";#N/A,#N/A,FALSE,"NAA9697";#N/A,#N/A,FALSE,"ECWEBB";#N/A,#N/A,FALSE,"MFT96";#N/A,#N/A,FALSE,"CTrecon"}</definedName>
    <definedName name="asdas17aug_3_3_1" hidden="1">{#N/A,#N/A,FALSE,"TMCOMP96";#N/A,#N/A,FALSE,"MAT96";#N/A,#N/A,FALSE,"FANDA96";#N/A,#N/A,FALSE,"INTRAN96";#N/A,#N/A,FALSE,"NAA9697";#N/A,#N/A,FALSE,"ECWEBB";#N/A,#N/A,FALSE,"MFT96";#N/A,#N/A,FALSE,"CTrecon"}</definedName>
    <definedName name="asdas17aug_3_3_2" hidden="1">{#N/A,#N/A,FALSE,"TMCOMP96";#N/A,#N/A,FALSE,"MAT96";#N/A,#N/A,FALSE,"FANDA96";#N/A,#N/A,FALSE,"INTRAN96";#N/A,#N/A,FALSE,"NAA9697";#N/A,#N/A,FALSE,"ECWEBB";#N/A,#N/A,FALSE,"MFT96";#N/A,#N/A,FALSE,"CTrecon"}</definedName>
    <definedName name="asdas17aug_3_3_3" hidden="1">{#N/A,#N/A,FALSE,"TMCOMP96";#N/A,#N/A,FALSE,"MAT96";#N/A,#N/A,FALSE,"FANDA96";#N/A,#N/A,FALSE,"INTRAN96";#N/A,#N/A,FALSE,"NAA9697";#N/A,#N/A,FALSE,"ECWEBB";#N/A,#N/A,FALSE,"MFT96";#N/A,#N/A,FALSE,"CTrecon"}</definedName>
    <definedName name="asdas17aug_3_3_4" hidden="1">{#N/A,#N/A,FALSE,"TMCOMP96";#N/A,#N/A,FALSE,"MAT96";#N/A,#N/A,FALSE,"FANDA96";#N/A,#N/A,FALSE,"INTRAN96";#N/A,#N/A,FALSE,"NAA9697";#N/A,#N/A,FALSE,"ECWEBB";#N/A,#N/A,FALSE,"MFT96";#N/A,#N/A,FALSE,"CTrecon"}</definedName>
    <definedName name="asdas17aug_3_3_5" hidden="1">{#N/A,#N/A,FALSE,"TMCOMP96";#N/A,#N/A,FALSE,"MAT96";#N/A,#N/A,FALSE,"FANDA96";#N/A,#N/A,FALSE,"INTRAN96";#N/A,#N/A,FALSE,"NAA9697";#N/A,#N/A,FALSE,"ECWEBB";#N/A,#N/A,FALSE,"MFT96";#N/A,#N/A,FALSE,"CTrecon"}</definedName>
    <definedName name="asdas17aug_3_4" hidden="1">{#N/A,#N/A,FALSE,"TMCOMP96";#N/A,#N/A,FALSE,"MAT96";#N/A,#N/A,FALSE,"FANDA96";#N/A,#N/A,FALSE,"INTRAN96";#N/A,#N/A,FALSE,"NAA9697";#N/A,#N/A,FALSE,"ECWEBB";#N/A,#N/A,FALSE,"MFT96";#N/A,#N/A,FALSE,"CTrecon"}</definedName>
    <definedName name="asdas17aug_3_4_1" hidden="1">{#N/A,#N/A,FALSE,"TMCOMP96";#N/A,#N/A,FALSE,"MAT96";#N/A,#N/A,FALSE,"FANDA96";#N/A,#N/A,FALSE,"INTRAN96";#N/A,#N/A,FALSE,"NAA9697";#N/A,#N/A,FALSE,"ECWEBB";#N/A,#N/A,FALSE,"MFT96";#N/A,#N/A,FALSE,"CTrecon"}</definedName>
    <definedName name="asdas17aug_3_4_2" hidden="1">{#N/A,#N/A,FALSE,"TMCOMP96";#N/A,#N/A,FALSE,"MAT96";#N/A,#N/A,FALSE,"FANDA96";#N/A,#N/A,FALSE,"INTRAN96";#N/A,#N/A,FALSE,"NAA9697";#N/A,#N/A,FALSE,"ECWEBB";#N/A,#N/A,FALSE,"MFT96";#N/A,#N/A,FALSE,"CTrecon"}</definedName>
    <definedName name="asdas17aug_3_4_3" hidden="1">{#N/A,#N/A,FALSE,"TMCOMP96";#N/A,#N/A,FALSE,"MAT96";#N/A,#N/A,FALSE,"FANDA96";#N/A,#N/A,FALSE,"INTRAN96";#N/A,#N/A,FALSE,"NAA9697";#N/A,#N/A,FALSE,"ECWEBB";#N/A,#N/A,FALSE,"MFT96";#N/A,#N/A,FALSE,"CTrecon"}</definedName>
    <definedName name="asdas17aug_3_4_4" hidden="1">{#N/A,#N/A,FALSE,"TMCOMP96";#N/A,#N/A,FALSE,"MAT96";#N/A,#N/A,FALSE,"FANDA96";#N/A,#N/A,FALSE,"INTRAN96";#N/A,#N/A,FALSE,"NAA9697";#N/A,#N/A,FALSE,"ECWEBB";#N/A,#N/A,FALSE,"MFT96";#N/A,#N/A,FALSE,"CTrecon"}</definedName>
    <definedName name="asdas17aug_3_4_5" hidden="1">{#N/A,#N/A,FALSE,"TMCOMP96";#N/A,#N/A,FALSE,"MAT96";#N/A,#N/A,FALSE,"FANDA96";#N/A,#N/A,FALSE,"INTRAN96";#N/A,#N/A,FALSE,"NAA9697";#N/A,#N/A,FALSE,"ECWEBB";#N/A,#N/A,FALSE,"MFT96";#N/A,#N/A,FALSE,"CTrecon"}</definedName>
    <definedName name="asdas17aug_3_5" hidden="1">{#N/A,#N/A,FALSE,"TMCOMP96";#N/A,#N/A,FALSE,"MAT96";#N/A,#N/A,FALSE,"FANDA96";#N/A,#N/A,FALSE,"INTRAN96";#N/A,#N/A,FALSE,"NAA9697";#N/A,#N/A,FALSE,"ECWEBB";#N/A,#N/A,FALSE,"MFT96";#N/A,#N/A,FALSE,"CTrecon"}</definedName>
    <definedName name="asdas17aug_3_5_1" hidden="1">{#N/A,#N/A,FALSE,"TMCOMP96";#N/A,#N/A,FALSE,"MAT96";#N/A,#N/A,FALSE,"FANDA96";#N/A,#N/A,FALSE,"INTRAN96";#N/A,#N/A,FALSE,"NAA9697";#N/A,#N/A,FALSE,"ECWEBB";#N/A,#N/A,FALSE,"MFT96";#N/A,#N/A,FALSE,"CTrecon"}</definedName>
    <definedName name="asdas17aug_3_5_2" hidden="1">{#N/A,#N/A,FALSE,"TMCOMP96";#N/A,#N/A,FALSE,"MAT96";#N/A,#N/A,FALSE,"FANDA96";#N/A,#N/A,FALSE,"INTRAN96";#N/A,#N/A,FALSE,"NAA9697";#N/A,#N/A,FALSE,"ECWEBB";#N/A,#N/A,FALSE,"MFT96";#N/A,#N/A,FALSE,"CTrecon"}</definedName>
    <definedName name="asdas17aug_3_5_3" hidden="1">{#N/A,#N/A,FALSE,"TMCOMP96";#N/A,#N/A,FALSE,"MAT96";#N/A,#N/A,FALSE,"FANDA96";#N/A,#N/A,FALSE,"INTRAN96";#N/A,#N/A,FALSE,"NAA9697";#N/A,#N/A,FALSE,"ECWEBB";#N/A,#N/A,FALSE,"MFT96";#N/A,#N/A,FALSE,"CTrecon"}</definedName>
    <definedName name="asdas17aug_3_5_4" hidden="1">{#N/A,#N/A,FALSE,"TMCOMP96";#N/A,#N/A,FALSE,"MAT96";#N/A,#N/A,FALSE,"FANDA96";#N/A,#N/A,FALSE,"INTRAN96";#N/A,#N/A,FALSE,"NAA9697";#N/A,#N/A,FALSE,"ECWEBB";#N/A,#N/A,FALSE,"MFT96";#N/A,#N/A,FALSE,"CTrecon"}</definedName>
    <definedName name="asdas17aug_3_5_5" hidden="1">{#N/A,#N/A,FALSE,"TMCOMP96";#N/A,#N/A,FALSE,"MAT96";#N/A,#N/A,FALSE,"FANDA96";#N/A,#N/A,FALSE,"INTRAN96";#N/A,#N/A,FALSE,"NAA9697";#N/A,#N/A,FALSE,"ECWEBB";#N/A,#N/A,FALSE,"MFT96";#N/A,#N/A,FALSE,"CTrecon"}</definedName>
    <definedName name="asdas17aug_4" hidden="1">{#N/A,#N/A,FALSE,"TMCOMP96";#N/A,#N/A,FALSE,"MAT96";#N/A,#N/A,FALSE,"FANDA96";#N/A,#N/A,FALSE,"INTRAN96";#N/A,#N/A,FALSE,"NAA9697";#N/A,#N/A,FALSE,"ECWEBB";#N/A,#N/A,FALSE,"MFT96";#N/A,#N/A,FALSE,"CTrecon"}</definedName>
    <definedName name="asdas17aug_4_1" hidden="1">{#N/A,#N/A,FALSE,"TMCOMP96";#N/A,#N/A,FALSE,"MAT96";#N/A,#N/A,FALSE,"FANDA96";#N/A,#N/A,FALSE,"INTRAN96";#N/A,#N/A,FALSE,"NAA9697";#N/A,#N/A,FALSE,"ECWEBB";#N/A,#N/A,FALSE,"MFT96";#N/A,#N/A,FALSE,"CTrecon"}</definedName>
    <definedName name="asdas17aug_4_1_1" hidden="1">{#N/A,#N/A,FALSE,"TMCOMP96";#N/A,#N/A,FALSE,"MAT96";#N/A,#N/A,FALSE,"FANDA96";#N/A,#N/A,FALSE,"INTRAN96";#N/A,#N/A,FALSE,"NAA9697";#N/A,#N/A,FALSE,"ECWEBB";#N/A,#N/A,FALSE,"MFT96";#N/A,#N/A,FALSE,"CTrecon"}</definedName>
    <definedName name="asdas17aug_4_1_1_1" hidden="1">{#N/A,#N/A,FALSE,"TMCOMP96";#N/A,#N/A,FALSE,"MAT96";#N/A,#N/A,FALSE,"FANDA96";#N/A,#N/A,FALSE,"INTRAN96";#N/A,#N/A,FALSE,"NAA9697";#N/A,#N/A,FALSE,"ECWEBB";#N/A,#N/A,FALSE,"MFT96";#N/A,#N/A,FALSE,"CTrecon"}</definedName>
    <definedName name="asdas17aug_4_1_1_1_1" hidden="1">{#N/A,#N/A,FALSE,"TMCOMP96";#N/A,#N/A,FALSE,"MAT96";#N/A,#N/A,FALSE,"FANDA96";#N/A,#N/A,FALSE,"INTRAN96";#N/A,#N/A,FALSE,"NAA9697";#N/A,#N/A,FALSE,"ECWEBB";#N/A,#N/A,FALSE,"MFT96";#N/A,#N/A,FALSE,"CTrecon"}</definedName>
    <definedName name="asdas17aug_4_1_1_1_2" hidden="1">{#N/A,#N/A,FALSE,"TMCOMP96";#N/A,#N/A,FALSE,"MAT96";#N/A,#N/A,FALSE,"FANDA96";#N/A,#N/A,FALSE,"INTRAN96";#N/A,#N/A,FALSE,"NAA9697";#N/A,#N/A,FALSE,"ECWEBB";#N/A,#N/A,FALSE,"MFT96";#N/A,#N/A,FALSE,"CTrecon"}</definedName>
    <definedName name="asdas17aug_4_1_1_1_3" hidden="1">{#N/A,#N/A,FALSE,"TMCOMP96";#N/A,#N/A,FALSE,"MAT96";#N/A,#N/A,FALSE,"FANDA96";#N/A,#N/A,FALSE,"INTRAN96";#N/A,#N/A,FALSE,"NAA9697";#N/A,#N/A,FALSE,"ECWEBB";#N/A,#N/A,FALSE,"MFT96";#N/A,#N/A,FALSE,"CTrecon"}</definedName>
    <definedName name="asdas17aug_4_1_1_1_4" hidden="1">{#N/A,#N/A,FALSE,"TMCOMP96";#N/A,#N/A,FALSE,"MAT96";#N/A,#N/A,FALSE,"FANDA96";#N/A,#N/A,FALSE,"INTRAN96";#N/A,#N/A,FALSE,"NAA9697";#N/A,#N/A,FALSE,"ECWEBB";#N/A,#N/A,FALSE,"MFT96";#N/A,#N/A,FALSE,"CTrecon"}</definedName>
    <definedName name="asdas17aug_4_1_1_1_5" hidden="1">{#N/A,#N/A,FALSE,"TMCOMP96";#N/A,#N/A,FALSE,"MAT96";#N/A,#N/A,FALSE,"FANDA96";#N/A,#N/A,FALSE,"INTRAN96";#N/A,#N/A,FALSE,"NAA9697";#N/A,#N/A,FALSE,"ECWEBB";#N/A,#N/A,FALSE,"MFT96";#N/A,#N/A,FALSE,"CTrecon"}</definedName>
    <definedName name="asdas17aug_4_1_1_2" hidden="1">{#N/A,#N/A,FALSE,"TMCOMP96";#N/A,#N/A,FALSE,"MAT96";#N/A,#N/A,FALSE,"FANDA96";#N/A,#N/A,FALSE,"INTRAN96";#N/A,#N/A,FALSE,"NAA9697";#N/A,#N/A,FALSE,"ECWEBB";#N/A,#N/A,FALSE,"MFT96";#N/A,#N/A,FALSE,"CTrecon"}</definedName>
    <definedName name="asdas17aug_4_1_1_2_1" hidden="1">{#N/A,#N/A,FALSE,"TMCOMP96";#N/A,#N/A,FALSE,"MAT96";#N/A,#N/A,FALSE,"FANDA96";#N/A,#N/A,FALSE,"INTRAN96";#N/A,#N/A,FALSE,"NAA9697";#N/A,#N/A,FALSE,"ECWEBB";#N/A,#N/A,FALSE,"MFT96";#N/A,#N/A,FALSE,"CTrecon"}</definedName>
    <definedName name="asdas17aug_4_1_1_2_2" hidden="1">{#N/A,#N/A,FALSE,"TMCOMP96";#N/A,#N/A,FALSE,"MAT96";#N/A,#N/A,FALSE,"FANDA96";#N/A,#N/A,FALSE,"INTRAN96";#N/A,#N/A,FALSE,"NAA9697";#N/A,#N/A,FALSE,"ECWEBB";#N/A,#N/A,FALSE,"MFT96";#N/A,#N/A,FALSE,"CTrecon"}</definedName>
    <definedName name="asdas17aug_4_1_1_2_3" hidden="1">{#N/A,#N/A,FALSE,"TMCOMP96";#N/A,#N/A,FALSE,"MAT96";#N/A,#N/A,FALSE,"FANDA96";#N/A,#N/A,FALSE,"INTRAN96";#N/A,#N/A,FALSE,"NAA9697";#N/A,#N/A,FALSE,"ECWEBB";#N/A,#N/A,FALSE,"MFT96";#N/A,#N/A,FALSE,"CTrecon"}</definedName>
    <definedName name="asdas17aug_4_1_1_2_4" hidden="1">{#N/A,#N/A,FALSE,"TMCOMP96";#N/A,#N/A,FALSE,"MAT96";#N/A,#N/A,FALSE,"FANDA96";#N/A,#N/A,FALSE,"INTRAN96";#N/A,#N/A,FALSE,"NAA9697";#N/A,#N/A,FALSE,"ECWEBB";#N/A,#N/A,FALSE,"MFT96";#N/A,#N/A,FALSE,"CTrecon"}</definedName>
    <definedName name="asdas17aug_4_1_1_2_5" hidden="1">{#N/A,#N/A,FALSE,"TMCOMP96";#N/A,#N/A,FALSE,"MAT96";#N/A,#N/A,FALSE,"FANDA96";#N/A,#N/A,FALSE,"INTRAN96";#N/A,#N/A,FALSE,"NAA9697";#N/A,#N/A,FALSE,"ECWEBB";#N/A,#N/A,FALSE,"MFT96";#N/A,#N/A,FALSE,"CTrecon"}</definedName>
    <definedName name="asdas17aug_4_1_1_3" hidden="1">{#N/A,#N/A,FALSE,"TMCOMP96";#N/A,#N/A,FALSE,"MAT96";#N/A,#N/A,FALSE,"FANDA96";#N/A,#N/A,FALSE,"INTRAN96";#N/A,#N/A,FALSE,"NAA9697";#N/A,#N/A,FALSE,"ECWEBB";#N/A,#N/A,FALSE,"MFT96";#N/A,#N/A,FALSE,"CTrecon"}</definedName>
    <definedName name="asdas17aug_4_1_1_4" hidden="1">{#N/A,#N/A,FALSE,"TMCOMP96";#N/A,#N/A,FALSE,"MAT96";#N/A,#N/A,FALSE,"FANDA96";#N/A,#N/A,FALSE,"INTRAN96";#N/A,#N/A,FALSE,"NAA9697";#N/A,#N/A,FALSE,"ECWEBB";#N/A,#N/A,FALSE,"MFT96";#N/A,#N/A,FALSE,"CTrecon"}</definedName>
    <definedName name="asdas17aug_4_1_1_5" hidden="1">{#N/A,#N/A,FALSE,"TMCOMP96";#N/A,#N/A,FALSE,"MAT96";#N/A,#N/A,FALSE,"FANDA96";#N/A,#N/A,FALSE,"INTRAN96";#N/A,#N/A,FALSE,"NAA9697";#N/A,#N/A,FALSE,"ECWEBB";#N/A,#N/A,FALSE,"MFT96";#N/A,#N/A,FALSE,"CTrecon"}</definedName>
    <definedName name="asdas17aug_4_1_2" hidden="1">{#N/A,#N/A,FALSE,"TMCOMP96";#N/A,#N/A,FALSE,"MAT96";#N/A,#N/A,FALSE,"FANDA96";#N/A,#N/A,FALSE,"INTRAN96";#N/A,#N/A,FALSE,"NAA9697";#N/A,#N/A,FALSE,"ECWEBB";#N/A,#N/A,FALSE,"MFT96";#N/A,#N/A,FALSE,"CTrecon"}</definedName>
    <definedName name="asdas17aug_4_1_2_1" hidden="1">{#N/A,#N/A,FALSE,"TMCOMP96";#N/A,#N/A,FALSE,"MAT96";#N/A,#N/A,FALSE,"FANDA96";#N/A,#N/A,FALSE,"INTRAN96";#N/A,#N/A,FALSE,"NAA9697";#N/A,#N/A,FALSE,"ECWEBB";#N/A,#N/A,FALSE,"MFT96";#N/A,#N/A,FALSE,"CTrecon"}</definedName>
    <definedName name="asdas17aug_4_1_2_2" hidden="1">{#N/A,#N/A,FALSE,"TMCOMP96";#N/A,#N/A,FALSE,"MAT96";#N/A,#N/A,FALSE,"FANDA96";#N/A,#N/A,FALSE,"INTRAN96";#N/A,#N/A,FALSE,"NAA9697";#N/A,#N/A,FALSE,"ECWEBB";#N/A,#N/A,FALSE,"MFT96";#N/A,#N/A,FALSE,"CTrecon"}</definedName>
    <definedName name="asdas17aug_4_1_2_3" hidden="1">{#N/A,#N/A,FALSE,"TMCOMP96";#N/A,#N/A,FALSE,"MAT96";#N/A,#N/A,FALSE,"FANDA96";#N/A,#N/A,FALSE,"INTRAN96";#N/A,#N/A,FALSE,"NAA9697";#N/A,#N/A,FALSE,"ECWEBB";#N/A,#N/A,FALSE,"MFT96";#N/A,#N/A,FALSE,"CTrecon"}</definedName>
    <definedName name="asdas17aug_4_1_2_4" hidden="1">{#N/A,#N/A,FALSE,"TMCOMP96";#N/A,#N/A,FALSE,"MAT96";#N/A,#N/A,FALSE,"FANDA96";#N/A,#N/A,FALSE,"INTRAN96";#N/A,#N/A,FALSE,"NAA9697";#N/A,#N/A,FALSE,"ECWEBB";#N/A,#N/A,FALSE,"MFT96";#N/A,#N/A,FALSE,"CTrecon"}</definedName>
    <definedName name="asdas17aug_4_1_2_5" hidden="1">{#N/A,#N/A,FALSE,"TMCOMP96";#N/A,#N/A,FALSE,"MAT96";#N/A,#N/A,FALSE,"FANDA96";#N/A,#N/A,FALSE,"INTRAN96";#N/A,#N/A,FALSE,"NAA9697";#N/A,#N/A,FALSE,"ECWEBB";#N/A,#N/A,FALSE,"MFT96";#N/A,#N/A,FALSE,"CTrecon"}</definedName>
    <definedName name="asdas17aug_4_1_3" hidden="1">{#N/A,#N/A,FALSE,"TMCOMP96";#N/A,#N/A,FALSE,"MAT96";#N/A,#N/A,FALSE,"FANDA96";#N/A,#N/A,FALSE,"INTRAN96";#N/A,#N/A,FALSE,"NAA9697";#N/A,#N/A,FALSE,"ECWEBB";#N/A,#N/A,FALSE,"MFT96";#N/A,#N/A,FALSE,"CTrecon"}</definedName>
    <definedName name="asdas17aug_4_1_3_1" hidden="1">{#N/A,#N/A,FALSE,"TMCOMP96";#N/A,#N/A,FALSE,"MAT96";#N/A,#N/A,FALSE,"FANDA96";#N/A,#N/A,FALSE,"INTRAN96";#N/A,#N/A,FALSE,"NAA9697";#N/A,#N/A,FALSE,"ECWEBB";#N/A,#N/A,FALSE,"MFT96";#N/A,#N/A,FALSE,"CTrecon"}</definedName>
    <definedName name="asdas17aug_4_1_3_2" hidden="1">{#N/A,#N/A,FALSE,"TMCOMP96";#N/A,#N/A,FALSE,"MAT96";#N/A,#N/A,FALSE,"FANDA96";#N/A,#N/A,FALSE,"INTRAN96";#N/A,#N/A,FALSE,"NAA9697";#N/A,#N/A,FALSE,"ECWEBB";#N/A,#N/A,FALSE,"MFT96";#N/A,#N/A,FALSE,"CTrecon"}</definedName>
    <definedName name="asdas17aug_4_1_3_3" hidden="1">{#N/A,#N/A,FALSE,"TMCOMP96";#N/A,#N/A,FALSE,"MAT96";#N/A,#N/A,FALSE,"FANDA96";#N/A,#N/A,FALSE,"INTRAN96";#N/A,#N/A,FALSE,"NAA9697";#N/A,#N/A,FALSE,"ECWEBB";#N/A,#N/A,FALSE,"MFT96";#N/A,#N/A,FALSE,"CTrecon"}</definedName>
    <definedName name="asdas17aug_4_1_3_4" hidden="1">{#N/A,#N/A,FALSE,"TMCOMP96";#N/A,#N/A,FALSE,"MAT96";#N/A,#N/A,FALSE,"FANDA96";#N/A,#N/A,FALSE,"INTRAN96";#N/A,#N/A,FALSE,"NAA9697";#N/A,#N/A,FALSE,"ECWEBB";#N/A,#N/A,FALSE,"MFT96";#N/A,#N/A,FALSE,"CTrecon"}</definedName>
    <definedName name="asdas17aug_4_1_3_5" hidden="1">{#N/A,#N/A,FALSE,"TMCOMP96";#N/A,#N/A,FALSE,"MAT96";#N/A,#N/A,FALSE,"FANDA96";#N/A,#N/A,FALSE,"INTRAN96";#N/A,#N/A,FALSE,"NAA9697";#N/A,#N/A,FALSE,"ECWEBB";#N/A,#N/A,FALSE,"MFT96";#N/A,#N/A,FALSE,"CTrecon"}</definedName>
    <definedName name="asdas17aug_4_1_4" hidden="1">{#N/A,#N/A,FALSE,"TMCOMP96";#N/A,#N/A,FALSE,"MAT96";#N/A,#N/A,FALSE,"FANDA96";#N/A,#N/A,FALSE,"INTRAN96";#N/A,#N/A,FALSE,"NAA9697";#N/A,#N/A,FALSE,"ECWEBB";#N/A,#N/A,FALSE,"MFT96";#N/A,#N/A,FALSE,"CTrecon"}</definedName>
    <definedName name="asdas17aug_4_1_4_1" hidden="1">{#N/A,#N/A,FALSE,"TMCOMP96";#N/A,#N/A,FALSE,"MAT96";#N/A,#N/A,FALSE,"FANDA96";#N/A,#N/A,FALSE,"INTRAN96";#N/A,#N/A,FALSE,"NAA9697";#N/A,#N/A,FALSE,"ECWEBB";#N/A,#N/A,FALSE,"MFT96";#N/A,#N/A,FALSE,"CTrecon"}</definedName>
    <definedName name="asdas17aug_4_1_4_2" hidden="1">{#N/A,#N/A,FALSE,"TMCOMP96";#N/A,#N/A,FALSE,"MAT96";#N/A,#N/A,FALSE,"FANDA96";#N/A,#N/A,FALSE,"INTRAN96";#N/A,#N/A,FALSE,"NAA9697";#N/A,#N/A,FALSE,"ECWEBB";#N/A,#N/A,FALSE,"MFT96";#N/A,#N/A,FALSE,"CTrecon"}</definedName>
    <definedName name="asdas17aug_4_1_4_3" hidden="1">{#N/A,#N/A,FALSE,"TMCOMP96";#N/A,#N/A,FALSE,"MAT96";#N/A,#N/A,FALSE,"FANDA96";#N/A,#N/A,FALSE,"INTRAN96";#N/A,#N/A,FALSE,"NAA9697";#N/A,#N/A,FALSE,"ECWEBB";#N/A,#N/A,FALSE,"MFT96";#N/A,#N/A,FALSE,"CTrecon"}</definedName>
    <definedName name="asdas17aug_4_1_4_4" hidden="1">{#N/A,#N/A,FALSE,"TMCOMP96";#N/A,#N/A,FALSE,"MAT96";#N/A,#N/A,FALSE,"FANDA96";#N/A,#N/A,FALSE,"INTRAN96";#N/A,#N/A,FALSE,"NAA9697";#N/A,#N/A,FALSE,"ECWEBB";#N/A,#N/A,FALSE,"MFT96";#N/A,#N/A,FALSE,"CTrecon"}</definedName>
    <definedName name="asdas17aug_4_1_4_5" hidden="1">{#N/A,#N/A,FALSE,"TMCOMP96";#N/A,#N/A,FALSE,"MAT96";#N/A,#N/A,FALSE,"FANDA96";#N/A,#N/A,FALSE,"INTRAN96";#N/A,#N/A,FALSE,"NAA9697";#N/A,#N/A,FALSE,"ECWEBB";#N/A,#N/A,FALSE,"MFT96";#N/A,#N/A,FALSE,"CTrecon"}</definedName>
    <definedName name="asdas17aug_4_1_5" hidden="1">{#N/A,#N/A,FALSE,"TMCOMP96";#N/A,#N/A,FALSE,"MAT96";#N/A,#N/A,FALSE,"FANDA96";#N/A,#N/A,FALSE,"INTRAN96";#N/A,#N/A,FALSE,"NAA9697";#N/A,#N/A,FALSE,"ECWEBB";#N/A,#N/A,FALSE,"MFT96";#N/A,#N/A,FALSE,"CTrecon"}</definedName>
    <definedName name="asdas17aug_4_1_5_1" hidden="1">{#N/A,#N/A,FALSE,"TMCOMP96";#N/A,#N/A,FALSE,"MAT96";#N/A,#N/A,FALSE,"FANDA96";#N/A,#N/A,FALSE,"INTRAN96";#N/A,#N/A,FALSE,"NAA9697";#N/A,#N/A,FALSE,"ECWEBB";#N/A,#N/A,FALSE,"MFT96";#N/A,#N/A,FALSE,"CTrecon"}</definedName>
    <definedName name="asdas17aug_4_1_5_2" hidden="1">{#N/A,#N/A,FALSE,"TMCOMP96";#N/A,#N/A,FALSE,"MAT96";#N/A,#N/A,FALSE,"FANDA96";#N/A,#N/A,FALSE,"INTRAN96";#N/A,#N/A,FALSE,"NAA9697";#N/A,#N/A,FALSE,"ECWEBB";#N/A,#N/A,FALSE,"MFT96";#N/A,#N/A,FALSE,"CTrecon"}</definedName>
    <definedName name="asdas17aug_4_1_5_3" hidden="1">{#N/A,#N/A,FALSE,"TMCOMP96";#N/A,#N/A,FALSE,"MAT96";#N/A,#N/A,FALSE,"FANDA96";#N/A,#N/A,FALSE,"INTRAN96";#N/A,#N/A,FALSE,"NAA9697";#N/A,#N/A,FALSE,"ECWEBB";#N/A,#N/A,FALSE,"MFT96";#N/A,#N/A,FALSE,"CTrecon"}</definedName>
    <definedName name="asdas17aug_4_1_5_4" hidden="1">{#N/A,#N/A,FALSE,"TMCOMP96";#N/A,#N/A,FALSE,"MAT96";#N/A,#N/A,FALSE,"FANDA96";#N/A,#N/A,FALSE,"INTRAN96";#N/A,#N/A,FALSE,"NAA9697";#N/A,#N/A,FALSE,"ECWEBB";#N/A,#N/A,FALSE,"MFT96";#N/A,#N/A,FALSE,"CTrecon"}</definedName>
    <definedName name="asdas17aug_4_1_5_5" hidden="1">{#N/A,#N/A,FALSE,"TMCOMP96";#N/A,#N/A,FALSE,"MAT96";#N/A,#N/A,FALSE,"FANDA96";#N/A,#N/A,FALSE,"INTRAN96";#N/A,#N/A,FALSE,"NAA9697";#N/A,#N/A,FALSE,"ECWEBB";#N/A,#N/A,FALSE,"MFT96";#N/A,#N/A,FALSE,"CTrecon"}</definedName>
    <definedName name="asdas17aug_4_2" hidden="1">{#N/A,#N/A,FALSE,"TMCOMP96";#N/A,#N/A,FALSE,"MAT96";#N/A,#N/A,FALSE,"FANDA96";#N/A,#N/A,FALSE,"INTRAN96";#N/A,#N/A,FALSE,"NAA9697";#N/A,#N/A,FALSE,"ECWEBB";#N/A,#N/A,FALSE,"MFT96";#N/A,#N/A,FALSE,"CTrecon"}</definedName>
    <definedName name="asdas17aug_4_2_1" hidden="1">{#N/A,#N/A,FALSE,"TMCOMP96";#N/A,#N/A,FALSE,"MAT96";#N/A,#N/A,FALSE,"FANDA96";#N/A,#N/A,FALSE,"INTRAN96";#N/A,#N/A,FALSE,"NAA9697";#N/A,#N/A,FALSE,"ECWEBB";#N/A,#N/A,FALSE,"MFT96";#N/A,#N/A,FALSE,"CTrecon"}</definedName>
    <definedName name="asdas17aug_4_2_2" hidden="1">{#N/A,#N/A,FALSE,"TMCOMP96";#N/A,#N/A,FALSE,"MAT96";#N/A,#N/A,FALSE,"FANDA96";#N/A,#N/A,FALSE,"INTRAN96";#N/A,#N/A,FALSE,"NAA9697";#N/A,#N/A,FALSE,"ECWEBB";#N/A,#N/A,FALSE,"MFT96";#N/A,#N/A,FALSE,"CTrecon"}</definedName>
    <definedName name="asdas17aug_4_2_3" hidden="1">{#N/A,#N/A,FALSE,"TMCOMP96";#N/A,#N/A,FALSE,"MAT96";#N/A,#N/A,FALSE,"FANDA96";#N/A,#N/A,FALSE,"INTRAN96";#N/A,#N/A,FALSE,"NAA9697";#N/A,#N/A,FALSE,"ECWEBB";#N/A,#N/A,FALSE,"MFT96";#N/A,#N/A,FALSE,"CTrecon"}</definedName>
    <definedName name="asdas17aug_4_2_4" hidden="1">{#N/A,#N/A,FALSE,"TMCOMP96";#N/A,#N/A,FALSE,"MAT96";#N/A,#N/A,FALSE,"FANDA96";#N/A,#N/A,FALSE,"INTRAN96";#N/A,#N/A,FALSE,"NAA9697";#N/A,#N/A,FALSE,"ECWEBB";#N/A,#N/A,FALSE,"MFT96";#N/A,#N/A,FALSE,"CTrecon"}</definedName>
    <definedName name="asdas17aug_4_2_5" hidden="1">{#N/A,#N/A,FALSE,"TMCOMP96";#N/A,#N/A,FALSE,"MAT96";#N/A,#N/A,FALSE,"FANDA96";#N/A,#N/A,FALSE,"INTRAN96";#N/A,#N/A,FALSE,"NAA9697";#N/A,#N/A,FALSE,"ECWEBB";#N/A,#N/A,FALSE,"MFT96";#N/A,#N/A,FALSE,"CTrecon"}</definedName>
    <definedName name="asdas17aug_4_3" hidden="1">{#N/A,#N/A,FALSE,"TMCOMP96";#N/A,#N/A,FALSE,"MAT96";#N/A,#N/A,FALSE,"FANDA96";#N/A,#N/A,FALSE,"INTRAN96";#N/A,#N/A,FALSE,"NAA9697";#N/A,#N/A,FALSE,"ECWEBB";#N/A,#N/A,FALSE,"MFT96";#N/A,#N/A,FALSE,"CTrecon"}</definedName>
    <definedName name="asdas17aug_4_3_1" hidden="1">{#N/A,#N/A,FALSE,"TMCOMP96";#N/A,#N/A,FALSE,"MAT96";#N/A,#N/A,FALSE,"FANDA96";#N/A,#N/A,FALSE,"INTRAN96";#N/A,#N/A,FALSE,"NAA9697";#N/A,#N/A,FALSE,"ECWEBB";#N/A,#N/A,FALSE,"MFT96";#N/A,#N/A,FALSE,"CTrecon"}</definedName>
    <definedName name="asdas17aug_4_3_2" hidden="1">{#N/A,#N/A,FALSE,"TMCOMP96";#N/A,#N/A,FALSE,"MAT96";#N/A,#N/A,FALSE,"FANDA96";#N/A,#N/A,FALSE,"INTRAN96";#N/A,#N/A,FALSE,"NAA9697";#N/A,#N/A,FALSE,"ECWEBB";#N/A,#N/A,FALSE,"MFT96";#N/A,#N/A,FALSE,"CTrecon"}</definedName>
    <definedName name="asdas17aug_4_3_3" hidden="1">{#N/A,#N/A,FALSE,"TMCOMP96";#N/A,#N/A,FALSE,"MAT96";#N/A,#N/A,FALSE,"FANDA96";#N/A,#N/A,FALSE,"INTRAN96";#N/A,#N/A,FALSE,"NAA9697";#N/A,#N/A,FALSE,"ECWEBB";#N/A,#N/A,FALSE,"MFT96";#N/A,#N/A,FALSE,"CTrecon"}</definedName>
    <definedName name="asdas17aug_4_3_4" hidden="1">{#N/A,#N/A,FALSE,"TMCOMP96";#N/A,#N/A,FALSE,"MAT96";#N/A,#N/A,FALSE,"FANDA96";#N/A,#N/A,FALSE,"INTRAN96";#N/A,#N/A,FALSE,"NAA9697";#N/A,#N/A,FALSE,"ECWEBB";#N/A,#N/A,FALSE,"MFT96";#N/A,#N/A,FALSE,"CTrecon"}</definedName>
    <definedName name="asdas17aug_4_3_5" hidden="1">{#N/A,#N/A,FALSE,"TMCOMP96";#N/A,#N/A,FALSE,"MAT96";#N/A,#N/A,FALSE,"FANDA96";#N/A,#N/A,FALSE,"INTRAN96";#N/A,#N/A,FALSE,"NAA9697";#N/A,#N/A,FALSE,"ECWEBB";#N/A,#N/A,FALSE,"MFT96";#N/A,#N/A,FALSE,"CTrecon"}</definedName>
    <definedName name="asdas17aug_4_4" hidden="1">{#N/A,#N/A,FALSE,"TMCOMP96";#N/A,#N/A,FALSE,"MAT96";#N/A,#N/A,FALSE,"FANDA96";#N/A,#N/A,FALSE,"INTRAN96";#N/A,#N/A,FALSE,"NAA9697";#N/A,#N/A,FALSE,"ECWEBB";#N/A,#N/A,FALSE,"MFT96";#N/A,#N/A,FALSE,"CTrecon"}</definedName>
    <definedName name="asdas17aug_4_4_1" hidden="1">{#N/A,#N/A,FALSE,"TMCOMP96";#N/A,#N/A,FALSE,"MAT96";#N/A,#N/A,FALSE,"FANDA96";#N/A,#N/A,FALSE,"INTRAN96";#N/A,#N/A,FALSE,"NAA9697";#N/A,#N/A,FALSE,"ECWEBB";#N/A,#N/A,FALSE,"MFT96";#N/A,#N/A,FALSE,"CTrecon"}</definedName>
    <definedName name="asdas17aug_4_4_2" hidden="1">{#N/A,#N/A,FALSE,"TMCOMP96";#N/A,#N/A,FALSE,"MAT96";#N/A,#N/A,FALSE,"FANDA96";#N/A,#N/A,FALSE,"INTRAN96";#N/A,#N/A,FALSE,"NAA9697";#N/A,#N/A,FALSE,"ECWEBB";#N/A,#N/A,FALSE,"MFT96";#N/A,#N/A,FALSE,"CTrecon"}</definedName>
    <definedName name="asdas17aug_4_4_3" hidden="1">{#N/A,#N/A,FALSE,"TMCOMP96";#N/A,#N/A,FALSE,"MAT96";#N/A,#N/A,FALSE,"FANDA96";#N/A,#N/A,FALSE,"INTRAN96";#N/A,#N/A,FALSE,"NAA9697";#N/A,#N/A,FALSE,"ECWEBB";#N/A,#N/A,FALSE,"MFT96";#N/A,#N/A,FALSE,"CTrecon"}</definedName>
    <definedName name="asdas17aug_4_4_4" hidden="1">{#N/A,#N/A,FALSE,"TMCOMP96";#N/A,#N/A,FALSE,"MAT96";#N/A,#N/A,FALSE,"FANDA96";#N/A,#N/A,FALSE,"INTRAN96";#N/A,#N/A,FALSE,"NAA9697";#N/A,#N/A,FALSE,"ECWEBB";#N/A,#N/A,FALSE,"MFT96";#N/A,#N/A,FALSE,"CTrecon"}</definedName>
    <definedName name="asdas17aug_4_4_5" hidden="1">{#N/A,#N/A,FALSE,"TMCOMP96";#N/A,#N/A,FALSE,"MAT96";#N/A,#N/A,FALSE,"FANDA96";#N/A,#N/A,FALSE,"INTRAN96";#N/A,#N/A,FALSE,"NAA9697";#N/A,#N/A,FALSE,"ECWEBB";#N/A,#N/A,FALSE,"MFT96";#N/A,#N/A,FALSE,"CTrecon"}</definedName>
    <definedName name="asdas17aug_4_5" hidden="1">{#N/A,#N/A,FALSE,"TMCOMP96";#N/A,#N/A,FALSE,"MAT96";#N/A,#N/A,FALSE,"FANDA96";#N/A,#N/A,FALSE,"INTRAN96";#N/A,#N/A,FALSE,"NAA9697";#N/A,#N/A,FALSE,"ECWEBB";#N/A,#N/A,FALSE,"MFT96";#N/A,#N/A,FALSE,"CTrecon"}</definedName>
    <definedName name="asdas17aug_4_5_1" hidden="1">{#N/A,#N/A,FALSE,"TMCOMP96";#N/A,#N/A,FALSE,"MAT96";#N/A,#N/A,FALSE,"FANDA96";#N/A,#N/A,FALSE,"INTRAN96";#N/A,#N/A,FALSE,"NAA9697";#N/A,#N/A,FALSE,"ECWEBB";#N/A,#N/A,FALSE,"MFT96";#N/A,#N/A,FALSE,"CTrecon"}</definedName>
    <definedName name="asdas17aug_4_5_2" hidden="1">{#N/A,#N/A,FALSE,"TMCOMP96";#N/A,#N/A,FALSE,"MAT96";#N/A,#N/A,FALSE,"FANDA96";#N/A,#N/A,FALSE,"INTRAN96";#N/A,#N/A,FALSE,"NAA9697";#N/A,#N/A,FALSE,"ECWEBB";#N/A,#N/A,FALSE,"MFT96";#N/A,#N/A,FALSE,"CTrecon"}</definedName>
    <definedName name="asdas17aug_4_5_3" hidden="1">{#N/A,#N/A,FALSE,"TMCOMP96";#N/A,#N/A,FALSE,"MAT96";#N/A,#N/A,FALSE,"FANDA96";#N/A,#N/A,FALSE,"INTRAN96";#N/A,#N/A,FALSE,"NAA9697";#N/A,#N/A,FALSE,"ECWEBB";#N/A,#N/A,FALSE,"MFT96";#N/A,#N/A,FALSE,"CTrecon"}</definedName>
    <definedName name="asdas17aug_4_5_4" hidden="1">{#N/A,#N/A,FALSE,"TMCOMP96";#N/A,#N/A,FALSE,"MAT96";#N/A,#N/A,FALSE,"FANDA96";#N/A,#N/A,FALSE,"INTRAN96";#N/A,#N/A,FALSE,"NAA9697";#N/A,#N/A,FALSE,"ECWEBB";#N/A,#N/A,FALSE,"MFT96";#N/A,#N/A,FALSE,"CTrecon"}</definedName>
    <definedName name="asdas17aug_4_5_5" hidden="1">{#N/A,#N/A,FALSE,"TMCOMP96";#N/A,#N/A,FALSE,"MAT96";#N/A,#N/A,FALSE,"FANDA96";#N/A,#N/A,FALSE,"INTRAN96";#N/A,#N/A,FALSE,"NAA9697";#N/A,#N/A,FALSE,"ECWEBB";#N/A,#N/A,FALSE,"MFT96";#N/A,#N/A,FALSE,"CTrecon"}</definedName>
    <definedName name="asdas17aug_5" hidden="1">{#N/A,#N/A,FALSE,"TMCOMP96";#N/A,#N/A,FALSE,"MAT96";#N/A,#N/A,FALSE,"FANDA96";#N/A,#N/A,FALSE,"INTRAN96";#N/A,#N/A,FALSE,"NAA9697";#N/A,#N/A,FALSE,"ECWEBB";#N/A,#N/A,FALSE,"MFT96";#N/A,#N/A,FALSE,"CTrecon"}</definedName>
    <definedName name="asdas17aug_5_1" hidden="1">{#N/A,#N/A,FALSE,"TMCOMP96";#N/A,#N/A,FALSE,"MAT96";#N/A,#N/A,FALSE,"FANDA96";#N/A,#N/A,FALSE,"INTRAN96";#N/A,#N/A,FALSE,"NAA9697";#N/A,#N/A,FALSE,"ECWEBB";#N/A,#N/A,FALSE,"MFT96";#N/A,#N/A,FALSE,"CTrecon"}</definedName>
    <definedName name="asdas17aug_5_1_1" hidden="1">{#N/A,#N/A,FALSE,"TMCOMP96";#N/A,#N/A,FALSE,"MAT96";#N/A,#N/A,FALSE,"FANDA96";#N/A,#N/A,FALSE,"INTRAN96";#N/A,#N/A,FALSE,"NAA9697";#N/A,#N/A,FALSE,"ECWEBB";#N/A,#N/A,FALSE,"MFT96";#N/A,#N/A,FALSE,"CTrecon"}</definedName>
    <definedName name="asdas17aug_5_1_1_1" hidden="1">{#N/A,#N/A,FALSE,"TMCOMP96";#N/A,#N/A,FALSE,"MAT96";#N/A,#N/A,FALSE,"FANDA96";#N/A,#N/A,FALSE,"INTRAN96";#N/A,#N/A,FALSE,"NAA9697";#N/A,#N/A,FALSE,"ECWEBB";#N/A,#N/A,FALSE,"MFT96";#N/A,#N/A,FALSE,"CTrecon"}</definedName>
    <definedName name="asdas17aug_5_1_1_1_1" hidden="1">{#N/A,#N/A,FALSE,"TMCOMP96";#N/A,#N/A,FALSE,"MAT96";#N/A,#N/A,FALSE,"FANDA96";#N/A,#N/A,FALSE,"INTRAN96";#N/A,#N/A,FALSE,"NAA9697";#N/A,#N/A,FALSE,"ECWEBB";#N/A,#N/A,FALSE,"MFT96";#N/A,#N/A,FALSE,"CTrecon"}</definedName>
    <definedName name="asdas17aug_5_1_1_1_2" hidden="1">{#N/A,#N/A,FALSE,"TMCOMP96";#N/A,#N/A,FALSE,"MAT96";#N/A,#N/A,FALSE,"FANDA96";#N/A,#N/A,FALSE,"INTRAN96";#N/A,#N/A,FALSE,"NAA9697";#N/A,#N/A,FALSE,"ECWEBB";#N/A,#N/A,FALSE,"MFT96";#N/A,#N/A,FALSE,"CTrecon"}</definedName>
    <definedName name="asdas17aug_5_1_1_1_3" hidden="1">{#N/A,#N/A,FALSE,"TMCOMP96";#N/A,#N/A,FALSE,"MAT96";#N/A,#N/A,FALSE,"FANDA96";#N/A,#N/A,FALSE,"INTRAN96";#N/A,#N/A,FALSE,"NAA9697";#N/A,#N/A,FALSE,"ECWEBB";#N/A,#N/A,FALSE,"MFT96";#N/A,#N/A,FALSE,"CTrecon"}</definedName>
    <definedName name="asdas17aug_5_1_1_1_4" hidden="1">{#N/A,#N/A,FALSE,"TMCOMP96";#N/A,#N/A,FALSE,"MAT96";#N/A,#N/A,FALSE,"FANDA96";#N/A,#N/A,FALSE,"INTRAN96";#N/A,#N/A,FALSE,"NAA9697";#N/A,#N/A,FALSE,"ECWEBB";#N/A,#N/A,FALSE,"MFT96";#N/A,#N/A,FALSE,"CTrecon"}</definedName>
    <definedName name="asdas17aug_5_1_1_1_5" hidden="1">{#N/A,#N/A,FALSE,"TMCOMP96";#N/A,#N/A,FALSE,"MAT96";#N/A,#N/A,FALSE,"FANDA96";#N/A,#N/A,FALSE,"INTRAN96";#N/A,#N/A,FALSE,"NAA9697";#N/A,#N/A,FALSE,"ECWEBB";#N/A,#N/A,FALSE,"MFT96";#N/A,#N/A,FALSE,"CTrecon"}</definedName>
    <definedName name="asdas17aug_5_1_1_2" hidden="1">{#N/A,#N/A,FALSE,"TMCOMP96";#N/A,#N/A,FALSE,"MAT96";#N/A,#N/A,FALSE,"FANDA96";#N/A,#N/A,FALSE,"INTRAN96";#N/A,#N/A,FALSE,"NAA9697";#N/A,#N/A,FALSE,"ECWEBB";#N/A,#N/A,FALSE,"MFT96";#N/A,#N/A,FALSE,"CTrecon"}</definedName>
    <definedName name="asdas17aug_5_1_1_2_1" hidden="1">{#N/A,#N/A,FALSE,"TMCOMP96";#N/A,#N/A,FALSE,"MAT96";#N/A,#N/A,FALSE,"FANDA96";#N/A,#N/A,FALSE,"INTRAN96";#N/A,#N/A,FALSE,"NAA9697";#N/A,#N/A,FALSE,"ECWEBB";#N/A,#N/A,FALSE,"MFT96";#N/A,#N/A,FALSE,"CTrecon"}</definedName>
    <definedName name="asdas17aug_5_1_1_2_2" hidden="1">{#N/A,#N/A,FALSE,"TMCOMP96";#N/A,#N/A,FALSE,"MAT96";#N/A,#N/A,FALSE,"FANDA96";#N/A,#N/A,FALSE,"INTRAN96";#N/A,#N/A,FALSE,"NAA9697";#N/A,#N/A,FALSE,"ECWEBB";#N/A,#N/A,FALSE,"MFT96";#N/A,#N/A,FALSE,"CTrecon"}</definedName>
    <definedName name="asdas17aug_5_1_1_2_3" hidden="1">{#N/A,#N/A,FALSE,"TMCOMP96";#N/A,#N/A,FALSE,"MAT96";#N/A,#N/A,FALSE,"FANDA96";#N/A,#N/A,FALSE,"INTRAN96";#N/A,#N/A,FALSE,"NAA9697";#N/A,#N/A,FALSE,"ECWEBB";#N/A,#N/A,FALSE,"MFT96";#N/A,#N/A,FALSE,"CTrecon"}</definedName>
    <definedName name="asdas17aug_5_1_1_2_4" hidden="1">{#N/A,#N/A,FALSE,"TMCOMP96";#N/A,#N/A,FALSE,"MAT96";#N/A,#N/A,FALSE,"FANDA96";#N/A,#N/A,FALSE,"INTRAN96";#N/A,#N/A,FALSE,"NAA9697";#N/A,#N/A,FALSE,"ECWEBB";#N/A,#N/A,FALSE,"MFT96";#N/A,#N/A,FALSE,"CTrecon"}</definedName>
    <definedName name="asdas17aug_5_1_1_2_5" hidden="1">{#N/A,#N/A,FALSE,"TMCOMP96";#N/A,#N/A,FALSE,"MAT96";#N/A,#N/A,FALSE,"FANDA96";#N/A,#N/A,FALSE,"INTRAN96";#N/A,#N/A,FALSE,"NAA9697";#N/A,#N/A,FALSE,"ECWEBB";#N/A,#N/A,FALSE,"MFT96";#N/A,#N/A,FALSE,"CTrecon"}</definedName>
    <definedName name="asdas17aug_5_1_1_3" hidden="1">{#N/A,#N/A,FALSE,"TMCOMP96";#N/A,#N/A,FALSE,"MAT96";#N/A,#N/A,FALSE,"FANDA96";#N/A,#N/A,FALSE,"INTRAN96";#N/A,#N/A,FALSE,"NAA9697";#N/A,#N/A,FALSE,"ECWEBB";#N/A,#N/A,FALSE,"MFT96";#N/A,#N/A,FALSE,"CTrecon"}</definedName>
    <definedName name="asdas17aug_5_1_1_4" hidden="1">{#N/A,#N/A,FALSE,"TMCOMP96";#N/A,#N/A,FALSE,"MAT96";#N/A,#N/A,FALSE,"FANDA96";#N/A,#N/A,FALSE,"INTRAN96";#N/A,#N/A,FALSE,"NAA9697";#N/A,#N/A,FALSE,"ECWEBB";#N/A,#N/A,FALSE,"MFT96";#N/A,#N/A,FALSE,"CTrecon"}</definedName>
    <definedName name="asdas17aug_5_1_1_5" hidden="1">{#N/A,#N/A,FALSE,"TMCOMP96";#N/A,#N/A,FALSE,"MAT96";#N/A,#N/A,FALSE,"FANDA96";#N/A,#N/A,FALSE,"INTRAN96";#N/A,#N/A,FALSE,"NAA9697";#N/A,#N/A,FALSE,"ECWEBB";#N/A,#N/A,FALSE,"MFT96";#N/A,#N/A,FALSE,"CTrecon"}</definedName>
    <definedName name="asdas17aug_5_1_2" hidden="1">{#N/A,#N/A,FALSE,"TMCOMP96";#N/A,#N/A,FALSE,"MAT96";#N/A,#N/A,FALSE,"FANDA96";#N/A,#N/A,FALSE,"INTRAN96";#N/A,#N/A,FALSE,"NAA9697";#N/A,#N/A,FALSE,"ECWEBB";#N/A,#N/A,FALSE,"MFT96";#N/A,#N/A,FALSE,"CTrecon"}</definedName>
    <definedName name="asdas17aug_5_1_2_1" hidden="1">{#N/A,#N/A,FALSE,"TMCOMP96";#N/A,#N/A,FALSE,"MAT96";#N/A,#N/A,FALSE,"FANDA96";#N/A,#N/A,FALSE,"INTRAN96";#N/A,#N/A,FALSE,"NAA9697";#N/A,#N/A,FALSE,"ECWEBB";#N/A,#N/A,FALSE,"MFT96";#N/A,#N/A,FALSE,"CTrecon"}</definedName>
    <definedName name="asdas17aug_5_1_2_2" hidden="1">{#N/A,#N/A,FALSE,"TMCOMP96";#N/A,#N/A,FALSE,"MAT96";#N/A,#N/A,FALSE,"FANDA96";#N/A,#N/A,FALSE,"INTRAN96";#N/A,#N/A,FALSE,"NAA9697";#N/A,#N/A,FALSE,"ECWEBB";#N/A,#N/A,FALSE,"MFT96";#N/A,#N/A,FALSE,"CTrecon"}</definedName>
    <definedName name="asdas17aug_5_1_2_3" hidden="1">{#N/A,#N/A,FALSE,"TMCOMP96";#N/A,#N/A,FALSE,"MAT96";#N/A,#N/A,FALSE,"FANDA96";#N/A,#N/A,FALSE,"INTRAN96";#N/A,#N/A,FALSE,"NAA9697";#N/A,#N/A,FALSE,"ECWEBB";#N/A,#N/A,FALSE,"MFT96";#N/A,#N/A,FALSE,"CTrecon"}</definedName>
    <definedName name="asdas17aug_5_1_2_4" hidden="1">{#N/A,#N/A,FALSE,"TMCOMP96";#N/A,#N/A,FALSE,"MAT96";#N/A,#N/A,FALSE,"FANDA96";#N/A,#N/A,FALSE,"INTRAN96";#N/A,#N/A,FALSE,"NAA9697";#N/A,#N/A,FALSE,"ECWEBB";#N/A,#N/A,FALSE,"MFT96";#N/A,#N/A,FALSE,"CTrecon"}</definedName>
    <definedName name="asdas17aug_5_1_2_5" hidden="1">{#N/A,#N/A,FALSE,"TMCOMP96";#N/A,#N/A,FALSE,"MAT96";#N/A,#N/A,FALSE,"FANDA96";#N/A,#N/A,FALSE,"INTRAN96";#N/A,#N/A,FALSE,"NAA9697";#N/A,#N/A,FALSE,"ECWEBB";#N/A,#N/A,FALSE,"MFT96";#N/A,#N/A,FALSE,"CTrecon"}</definedName>
    <definedName name="asdas17aug_5_1_3" hidden="1">{#N/A,#N/A,FALSE,"TMCOMP96";#N/A,#N/A,FALSE,"MAT96";#N/A,#N/A,FALSE,"FANDA96";#N/A,#N/A,FALSE,"INTRAN96";#N/A,#N/A,FALSE,"NAA9697";#N/A,#N/A,FALSE,"ECWEBB";#N/A,#N/A,FALSE,"MFT96";#N/A,#N/A,FALSE,"CTrecon"}</definedName>
    <definedName name="asdas17aug_5_1_3_1" hidden="1">{#N/A,#N/A,FALSE,"TMCOMP96";#N/A,#N/A,FALSE,"MAT96";#N/A,#N/A,FALSE,"FANDA96";#N/A,#N/A,FALSE,"INTRAN96";#N/A,#N/A,FALSE,"NAA9697";#N/A,#N/A,FALSE,"ECWEBB";#N/A,#N/A,FALSE,"MFT96";#N/A,#N/A,FALSE,"CTrecon"}</definedName>
    <definedName name="asdas17aug_5_1_3_2" hidden="1">{#N/A,#N/A,FALSE,"TMCOMP96";#N/A,#N/A,FALSE,"MAT96";#N/A,#N/A,FALSE,"FANDA96";#N/A,#N/A,FALSE,"INTRAN96";#N/A,#N/A,FALSE,"NAA9697";#N/A,#N/A,FALSE,"ECWEBB";#N/A,#N/A,FALSE,"MFT96";#N/A,#N/A,FALSE,"CTrecon"}</definedName>
    <definedName name="asdas17aug_5_1_3_3" hidden="1">{#N/A,#N/A,FALSE,"TMCOMP96";#N/A,#N/A,FALSE,"MAT96";#N/A,#N/A,FALSE,"FANDA96";#N/A,#N/A,FALSE,"INTRAN96";#N/A,#N/A,FALSE,"NAA9697";#N/A,#N/A,FALSE,"ECWEBB";#N/A,#N/A,FALSE,"MFT96";#N/A,#N/A,FALSE,"CTrecon"}</definedName>
    <definedName name="asdas17aug_5_1_3_4" hidden="1">{#N/A,#N/A,FALSE,"TMCOMP96";#N/A,#N/A,FALSE,"MAT96";#N/A,#N/A,FALSE,"FANDA96";#N/A,#N/A,FALSE,"INTRAN96";#N/A,#N/A,FALSE,"NAA9697";#N/A,#N/A,FALSE,"ECWEBB";#N/A,#N/A,FALSE,"MFT96";#N/A,#N/A,FALSE,"CTrecon"}</definedName>
    <definedName name="asdas17aug_5_1_3_5" hidden="1">{#N/A,#N/A,FALSE,"TMCOMP96";#N/A,#N/A,FALSE,"MAT96";#N/A,#N/A,FALSE,"FANDA96";#N/A,#N/A,FALSE,"INTRAN96";#N/A,#N/A,FALSE,"NAA9697";#N/A,#N/A,FALSE,"ECWEBB";#N/A,#N/A,FALSE,"MFT96";#N/A,#N/A,FALSE,"CTrecon"}</definedName>
    <definedName name="asdas17aug_5_1_4" hidden="1">{#N/A,#N/A,FALSE,"TMCOMP96";#N/A,#N/A,FALSE,"MAT96";#N/A,#N/A,FALSE,"FANDA96";#N/A,#N/A,FALSE,"INTRAN96";#N/A,#N/A,FALSE,"NAA9697";#N/A,#N/A,FALSE,"ECWEBB";#N/A,#N/A,FALSE,"MFT96";#N/A,#N/A,FALSE,"CTrecon"}</definedName>
    <definedName name="asdas17aug_5_1_4_1" hidden="1">{#N/A,#N/A,FALSE,"TMCOMP96";#N/A,#N/A,FALSE,"MAT96";#N/A,#N/A,FALSE,"FANDA96";#N/A,#N/A,FALSE,"INTRAN96";#N/A,#N/A,FALSE,"NAA9697";#N/A,#N/A,FALSE,"ECWEBB";#N/A,#N/A,FALSE,"MFT96";#N/A,#N/A,FALSE,"CTrecon"}</definedName>
    <definedName name="asdas17aug_5_1_4_2" hidden="1">{#N/A,#N/A,FALSE,"TMCOMP96";#N/A,#N/A,FALSE,"MAT96";#N/A,#N/A,FALSE,"FANDA96";#N/A,#N/A,FALSE,"INTRAN96";#N/A,#N/A,FALSE,"NAA9697";#N/A,#N/A,FALSE,"ECWEBB";#N/A,#N/A,FALSE,"MFT96";#N/A,#N/A,FALSE,"CTrecon"}</definedName>
    <definedName name="asdas17aug_5_1_4_3" hidden="1">{#N/A,#N/A,FALSE,"TMCOMP96";#N/A,#N/A,FALSE,"MAT96";#N/A,#N/A,FALSE,"FANDA96";#N/A,#N/A,FALSE,"INTRAN96";#N/A,#N/A,FALSE,"NAA9697";#N/A,#N/A,FALSE,"ECWEBB";#N/A,#N/A,FALSE,"MFT96";#N/A,#N/A,FALSE,"CTrecon"}</definedName>
    <definedName name="asdas17aug_5_1_4_4" hidden="1">{#N/A,#N/A,FALSE,"TMCOMP96";#N/A,#N/A,FALSE,"MAT96";#N/A,#N/A,FALSE,"FANDA96";#N/A,#N/A,FALSE,"INTRAN96";#N/A,#N/A,FALSE,"NAA9697";#N/A,#N/A,FALSE,"ECWEBB";#N/A,#N/A,FALSE,"MFT96";#N/A,#N/A,FALSE,"CTrecon"}</definedName>
    <definedName name="asdas17aug_5_1_4_5" hidden="1">{#N/A,#N/A,FALSE,"TMCOMP96";#N/A,#N/A,FALSE,"MAT96";#N/A,#N/A,FALSE,"FANDA96";#N/A,#N/A,FALSE,"INTRAN96";#N/A,#N/A,FALSE,"NAA9697";#N/A,#N/A,FALSE,"ECWEBB";#N/A,#N/A,FALSE,"MFT96";#N/A,#N/A,FALSE,"CTrecon"}</definedName>
    <definedName name="asdas17aug_5_1_5" hidden="1">{#N/A,#N/A,FALSE,"TMCOMP96";#N/A,#N/A,FALSE,"MAT96";#N/A,#N/A,FALSE,"FANDA96";#N/A,#N/A,FALSE,"INTRAN96";#N/A,#N/A,FALSE,"NAA9697";#N/A,#N/A,FALSE,"ECWEBB";#N/A,#N/A,FALSE,"MFT96";#N/A,#N/A,FALSE,"CTrecon"}</definedName>
    <definedName name="asdas17aug_5_1_5_1" hidden="1">{#N/A,#N/A,FALSE,"TMCOMP96";#N/A,#N/A,FALSE,"MAT96";#N/A,#N/A,FALSE,"FANDA96";#N/A,#N/A,FALSE,"INTRAN96";#N/A,#N/A,FALSE,"NAA9697";#N/A,#N/A,FALSE,"ECWEBB";#N/A,#N/A,FALSE,"MFT96";#N/A,#N/A,FALSE,"CTrecon"}</definedName>
    <definedName name="asdas17aug_5_1_5_2" hidden="1">{#N/A,#N/A,FALSE,"TMCOMP96";#N/A,#N/A,FALSE,"MAT96";#N/A,#N/A,FALSE,"FANDA96";#N/A,#N/A,FALSE,"INTRAN96";#N/A,#N/A,FALSE,"NAA9697";#N/A,#N/A,FALSE,"ECWEBB";#N/A,#N/A,FALSE,"MFT96";#N/A,#N/A,FALSE,"CTrecon"}</definedName>
    <definedName name="asdas17aug_5_1_5_3" hidden="1">{#N/A,#N/A,FALSE,"TMCOMP96";#N/A,#N/A,FALSE,"MAT96";#N/A,#N/A,FALSE,"FANDA96";#N/A,#N/A,FALSE,"INTRAN96";#N/A,#N/A,FALSE,"NAA9697";#N/A,#N/A,FALSE,"ECWEBB";#N/A,#N/A,FALSE,"MFT96";#N/A,#N/A,FALSE,"CTrecon"}</definedName>
    <definedName name="asdas17aug_5_1_5_4" hidden="1">{#N/A,#N/A,FALSE,"TMCOMP96";#N/A,#N/A,FALSE,"MAT96";#N/A,#N/A,FALSE,"FANDA96";#N/A,#N/A,FALSE,"INTRAN96";#N/A,#N/A,FALSE,"NAA9697";#N/A,#N/A,FALSE,"ECWEBB";#N/A,#N/A,FALSE,"MFT96";#N/A,#N/A,FALSE,"CTrecon"}</definedName>
    <definedName name="asdas17aug_5_1_5_5" hidden="1">{#N/A,#N/A,FALSE,"TMCOMP96";#N/A,#N/A,FALSE,"MAT96";#N/A,#N/A,FALSE,"FANDA96";#N/A,#N/A,FALSE,"INTRAN96";#N/A,#N/A,FALSE,"NAA9697";#N/A,#N/A,FALSE,"ECWEBB";#N/A,#N/A,FALSE,"MFT96";#N/A,#N/A,FALSE,"CTrecon"}</definedName>
    <definedName name="asdas17aug_5_2" hidden="1">{#N/A,#N/A,FALSE,"TMCOMP96";#N/A,#N/A,FALSE,"MAT96";#N/A,#N/A,FALSE,"FANDA96";#N/A,#N/A,FALSE,"INTRAN96";#N/A,#N/A,FALSE,"NAA9697";#N/A,#N/A,FALSE,"ECWEBB";#N/A,#N/A,FALSE,"MFT96";#N/A,#N/A,FALSE,"CTrecon"}</definedName>
    <definedName name="asdas17aug_5_2_1" hidden="1">{#N/A,#N/A,FALSE,"TMCOMP96";#N/A,#N/A,FALSE,"MAT96";#N/A,#N/A,FALSE,"FANDA96";#N/A,#N/A,FALSE,"INTRAN96";#N/A,#N/A,FALSE,"NAA9697";#N/A,#N/A,FALSE,"ECWEBB";#N/A,#N/A,FALSE,"MFT96";#N/A,#N/A,FALSE,"CTrecon"}</definedName>
    <definedName name="asdas17aug_5_2_2" hidden="1">{#N/A,#N/A,FALSE,"TMCOMP96";#N/A,#N/A,FALSE,"MAT96";#N/A,#N/A,FALSE,"FANDA96";#N/A,#N/A,FALSE,"INTRAN96";#N/A,#N/A,FALSE,"NAA9697";#N/A,#N/A,FALSE,"ECWEBB";#N/A,#N/A,FALSE,"MFT96";#N/A,#N/A,FALSE,"CTrecon"}</definedName>
    <definedName name="asdas17aug_5_2_3" hidden="1">{#N/A,#N/A,FALSE,"TMCOMP96";#N/A,#N/A,FALSE,"MAT96";#N/A,#N/A,FALSE,"FANDA96";#N/A,#N/A,FALSE,"INTRAN96";#N/A,#N/A,FALSE,"NAA9697";#N/A,#N/A,FALSE,"ECWEBB";#N/A,#N/A,FALSE,"MFT96";#N/A,#N/A,FALSE,"CTrecon"}</definedName>
    <definedName name="asdas17aug_5_2_4" hidden="1">{#N/A,#N/A,FALSE,"TMCOMP96";#N/A,#N/A,FALSE,"MAT96";#N/A,#N/A,FALSE,"FANDA96";#N/A,#N/A,FALSE,"INTRAN96";#N/A,#N/A,FALSE,"NAA9697";#N/A,#N/A,FALSE,"ECWEBB";#N/A,#N/A,FALSE,"MFT96";#N/A,#N/A,FALSE,"CTrecon"}</definedName>
    <definedName name="asdas17aug_5_2_5" hidden="1">{#N/A,#N/A,FALSE,"TMCOMP96";#N/A,#N/A,FALSE,"MAT96";#N/A,#N/A,FALSE,"FANDA96";#N/A,#N/A,FALSE,"INTRAN96";#N/A,#N/A,FALSE,"NAA9697";#N/A,#N/A,FALSE,"ECWEBB";#N/A,#N/A,FALSE,"MFT96";#N/A,#N/A,FALSE,"CTrecon"}</definedName>
    <definedName name="asdas17aug_5_3" hidden="1">{#N/A,#N/A,FALSE,"TMCOMP96";#N/A,#N/A,FALSE,"MAT96";#N/A,#N/A,FALSE,"FANDA96";#N/A,#N/A,FALSE,"INTRAN96";#N/A,#N/A,FALSE,"NAA9697";#N/A,#N/A,FALSE,"ECWEBB";#N/A,#N/A,FALSE,"MFT96";#N/A,#N/A,FALSE,"CTrecon"}</definedName>
    <definedName name="asdas17aug_5_3_1" hidden="1">{#N/A,#N/A,FALSE,"TMCOMP96";#N/A,#N/A,FALSE,"MAT96";#N/A,#N/A,FALSE,"FANDA96";#N/A,#N/A,FALSE,"INTRAN96";#N/A,#N/A,FALSE,"NAA9697";#N/A,#N/A,FALSE,"ECWEBB";#N/A,#N/A,FALSE,"MFT96";#N/A,#N/A,FALSE,"CTrecon"}</definedName>
    <definedName name="asdas17aug_5_3_2" hidden="1">{#N/A,#N/A,FALSE,"TMCOMP96";#N/A,#N/A,FALSE,"MAT96";#N/A,#N/A,FALSE,"FANDA96";#N/A,#N/A,FALSE,"INTRAN96";#N/A,#N/A,FALSE,"NAA9697";#N/A,#N/A,FALSE,"ECWEBB";#N/A,#N/A,FALSE,"MFT96";#N/A,#N/A,FALSE,"CTrecon"}</definedName>
    <definedName name="asdas17aug_5_3_3" hidden="1">{#N/A,#N/A,FALSE,"TMCOMP96";#N/A,#N/A,FALSE,"MAT96";#N/A,#N/A,FALSE,"FANDA96";#N/A,#N/A,FALSE,"INTRAN96";#N/A,#N/A,FALSE,"NAA9697";#N/A,#N/A,FALSE,"ECWEBB";#N/A,#N/A,FALSE,"MFT96";#N/A,#N/A,FALSE,"CTrecon"}</definedName>
    <definedName name="asdas17aug_5_3_4" hidden="1">{#N/A,#N/A,FALSE,"TMCOMP96";#N/A,#N/A,FALSE,"MAT96";#N/A,#N/A,FALSE,"FANDA96";#N/A,#N/A,FALSE,"INTRAN96";#N/A,#N/A,FALSE,"NAA9697";#N/A,#N/A,FALSE,"ECWEBB";#N/A,#N/A,FALSE,"MFT96";#N/A,#N/A,FALSE,"CTrecon"}</definedName>
    <definedName name="asdas17aug_5_3_5" hidden="1">{#N/A,#N/A,FALSE,"TMCOMP96";#N/A,#N/A,FALSE,"MAT96";#N/A,#N/A,FALSE,"FANDA96";#N/A,#N/A,FALSE,"INTRAN96";#N/A,#N/A,FALSE,"NAA9697";#N/A,#N/A,FALSE,"ECWEBB";#N/A,#N/A,FALSE,"MFT96";#N/A,#N/A,FALSE,"CTrecon"}</definedName>
    <definedName name="asdas17aug_5_4" hidden="1">{#N/A,#N/A,FALSE,"TMCOMP96";#N/A,#N/A,FALSE,"MAT96";#N/A,#N/A,FALSE,"FANDA96";#N/A,#N/A,FALSE,"INTRAN96";#N/A,#N/A,FALSE,"NAA9697";#N/A,#N/A,FALSE,"ECWEBB";#N/A,#N/A,FALSE,"MFT96";#N/A,#N/A,FALSE,"CTrecon"}</definedName>
    <definedName name="asdas17aug_5_4_1" hidden="1">{#N/A,#N/A,FALSE,"TMCOMP96";#N/A,#N/A,FALSE,"MAT96";#N/A,#N/A,FALSE,"FANDA96";#N/A,#N/A,FALSE,"INTRAN96";#N/A,#N/A,FALSE,"NAA9697";#N/A,#N/A,FALSE,"ECWEBB";#N/A,#N/A,FALSE,"MFT96";#N/A,#N/A,FALSE,"CTrecon"}</definedName>
    <definedName name="asdas17aug_5_4_2" hidden="1">{#N/A,#N/A,FALSE,"TMCOMP96";#N/A,#N/A,FALSE,"MAT96";#N/A,#N/A,FALSE,"FANDA96";#N/A,#N/A,FALSE,"INTRAN96";#N/A,#N/A,FALSE,"NAA9697";#N/A,#N/A,FALSE,"ECWEBB";#N/A,#N/A,FALSE,"MFT96";#N/A,#N/A,FALSE,"CTrecon"}</definedName>
    <definedName name="asdas17aug_5_4_3" hidden="1">{#N/A,#N/A,FALSE,"TMCOMP96";#N/A,#N/A,FALSE,"MAT96";#N/A,#N/A,FALSE,"FANDA96";#N/A,#N/A,FALSE,"INTRAN96";#N/A,#N/A,FALSE,"NAA9697";#N/A,#N/A,FALSE,"ECWEBB";#N/A,#N/A,FALSE,"MFT96";#N/A,#N/A,FALSE,"CTrecon"}</definedName>
    <definedName name="asdas17aug_5_4_4" hidden="1">{#N/A,#N/A,FALSE,"TMCOMP96";#N/A,#N/A,FALSE,"MAT96";#N/A,#N/A,FALSE,"FANDA96";#N/A,#N/A,FALSE,"INTRAN96";#N/A,#N/A,FALSE,"NAA9697";#N/A,#N/A,FALSE,"ECWEBB";#N/A,#N/A,FALSE,"MFT96";#N/A,#N/A,FALSE,"CTrecon"}</definedName>
    <definedName name="asdas17aug_5_4_5" hidden="1">{#N/A,#N/A,FALSE,"TMCOMP96";#N/A,#N/A,FALSE,"MAT96";#N/A,#N/A,FALSE,"FANDA96";#N/A,#N/A,FALSE,"INTRAN96";#N/A,#N/A,FALSE,"NAA9697";#N/A,#N/A,FALSE,"ECWEBB";#N/A,#N/A,FALSE,"MFT96";#N/A,#N/A,FALSE,"CTrecon"}</definedName>
    <definedName name="asdas17aug_5_5" hidden="1">{#N/A,#N/A,FALSE,"TMCOMP96";#N/A,#N/A,FALSE,"MAT96";#N/A,#N/A,FALSE,"FANDA96";#N/A,#N/A,FALSE,"INTRAN96";#N/A,#N/A,FALSE,"NAA9697";#N/A,#N/A,FALSE,"ECWEBB";#N/A,#N/A,FALSE,"MFT96";#N/A,#N/A,FALSE,"CTrecon"}</definedName>
    <definedName name="asdas17aug_5_5_1" hidden="1">{#N/A,#N/A,FALSE,"TMCOMP96";#N/A,#N/A,FALSE,"MAT96";#N/A,#N/A,FALSE,"FANDA96";#N/A,#N/A,FALSE,"INTRAN96";#N/A,#N/A,FALSE,"NAA9697";#N/A,#N/A,FALSE,"ECWEBB";#N/A,#N/A,FALSE,"MFT96";#N/A,#N/A,FALSE,"CTrecon"}</definedName>
    <definedName name="asdas17aug_5_5_2" hidden="1">{#N/A,#N/A,FALSE,"TMCOMP96";#N/A,#N/A,FALSE,"MAT96";#N/A,#N/A,FALSE,"FANDA96";#N/A,#N/A,FALSE,"INTRAN96";#N/A,#N/A,FALSE,"NAA9697";#N/A,#N/A,FALSE,"ECWEBB";#N/A,#N/A,FALSE,"MFT96";#N/A,#N/A,FALSE,"CTrecon"}</definedName>
    <definedName name="asdas17aug_5_5_3" hidden="1">{#N/A,#N/A,FALSE,"TMCOMP96";#N/A,#N/A,FALSE,"MAT96";#N/A,#N/A,FALSE,"FANDA96";#N/A,#N/A,FALSE,"INTRAN96";#N/A,#N/A,FALSE,"NAA9697";#N/A,#N/A,FALSE,"ECWEBB";#N/A,#N/A,FALSE,"MFT96";#N/A,#N/A,FALSE,"CTrecon"}</definedName>
    <definedName name="asdas17aug_5_5_4" hidden="1">{#N/A,#N/A,FALSE,"TMCOMP96";#N/A,#N/A,FALSE,"MAT96";#N/A,#N/A,FALSE,"FANDA96";#N/A,#N/A,FALSE,"INTRAN96";#N/A,#N/A,FALSE,"NAA9697";#N/A,#N/A,FALSE,"ECWEBB";#N/A,#N/A,FALSE,"MFT96";#N/A,#N/A,FALSE,"CTrecon"}</definedName>
    <definedName name="asdas17aug_5_5_5"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FD_1" hidden="1">{#N/A,#N/A,FALSE,"TMCOMP96";#N/A,#N/A,FALSE,"MAT96";#N/A,#N/A,FALSE,"FANDA96";#N/A,#N/A,FALSE,"INTRAN96";#N/A,#N/A,FALSE,"NAA9697";#N/A,#N/A,FALSE,"ECWEBB";#N/A,#N/A,FALSE,"MFT96";#N/A,#N/A,FALSE,"CTrecon"}</definedName>
    <definedName name="ASDASFD_1_1" hidden="1">{#N/A,#N/A,FALSE,"TMCOMP96";#N/A,#N/A,FALSE,"MAT96";#N/A,#N/A,FALSE,"FANDA96";#N/A,#N/A,FALSE,"INTRAN96";#N/A,#N/A,FALSE,"NAA9697";#N/A,#N/A,FALSE,"ECWEBB";#N/A,#N/A,FALSE,"MFT96";#N/A,#N/A,FALSE,"CTrecon"}</definedName>
    <definedName name="ASDASFD_1_1_1" hidden="1">{#N/A,#N/A,FALSE,"TMCOMP96";#N/A,#N/A,FALSE,"MAT96";#N/A,#N/A,FALSE,"FANDA96";#N/A,#N/A,FALSE,"INTRAN96";#N/A,#N/A,FALSE,"NAA9697";#N/A,#N/A,FALSE,"ECWEBB";#N/A,#N/A,FALSE,"MFT96";#N/A,#N/A,FALSE,"CTrecon"}</definedName>
    <definedName name="ASDASFD_1_1_1_1" hidden="1">{#N/A,#N/A,FALSE,"TMCOMP96";#N/A,#N/A,FALSE,"MAT96";#N/A,#N/A,FALSE,"FANDA96";#N/A,#N/A,FALSE,"INTRAN96";#N/A,#N/A,FALSE,"NAA9697";#N/A,#N/A,FALSE,"ECWEBB";#N/A,#N/A,FALSE,"MFT96";#N/A,#N/A,FALSE,"CTrecon"}</definedName>
    <definedName name="ASDASFD_1_1_1_1_1" hidden="1">{#N/A,#N/A,FALSE,"TMCOMP96";#N/A,#N/A,FALSE,"MAT96";#N/A,#N/A,FALSE,"FANDA96";#N/A,#N/A,FALSE,"INTRAN96";#N/A,#N/A,FALSE,"NAA9697";#N/A,#N/A,FALSE,"ECWEBB";#N/A,#N/A,FALSE,"MFT96";#N/A,#N/A,FALSE,"CTrecon"}</definedName>
    <definedName name="ASDASFD_1_1_1_1_1_1" hidden="1">{#N/A,#N/A,FALSE,"TMCOMP96";#N/A,#N/A,FALSE,"MAT96";#N/A,#N/A,FALSE,"FANDA96";#N/A,#N/A,FALSE,"INTRAN96";#N/A,#N/A,FALSE,"NAA9697";#N/A,#N/A,FALSE,"ECWEBB";#N/A,#N/A,FALSE,"MFT96";#N/A,#N/A,FALSE,"CTrecon"}</definedName>
    <definedName name="ASDASFD_1_1_1_1_1_2" hidden="1">{#N/A,#N/A,FALSE,"TMCOMP96";#N/A,#N/A,FALSE,"MAT96";#N/A,#N/A,FALSE,"FANDA96";#N/A,#N/A,FALSE,"INTRAN96";#N/A,#N/A,FALSE,"NAA9697";#N/A,#N/A,FALSE,"ECWEBB";#N/A,#N/A,FALSE,"MFT96";#N/A,#N/A,FALSE,"CTrecon"}</definedName>
    <definedName name="ASDASFD_1_1_1_1_1_3" hidden="1">{#N/A,#N/A,FALSE,"TMCOMP96";#N/A,#N/A,FALSE,"MAT96";#N/A,#N/A,FALSE,"FANDA96";#N/A,#N/A,FALSE,"INTRAN96";#N/A,#N/A,FALSE,"NAA9697";#N/A,#N/A,FALSE,"ECWEBB";#N/A,#N/A,FALSE,"MFT96";#N/A,#N/A,FALSE,"CTrecon"}</definedName>
    <definedName name="ASDASFD_1_1_1_1_1_4" hidden="1">{#N/A,#N/A,FALSE,"TMCOMP96";#N/A,#N/A,FALSE,"MAT96";#N/A,#N/A,FALSE,"FANDA96";#N/A,#N/A,FALSE,"INTRAN96";#N/A,#N/A,FALSE,"NAA9697";#N/A,#N/A,FALSE,"ECWEBB";#N/A,#N/A,FALSE,"MFT96";#N/A,#N/A,FALSE,"CTrecon"}</definedName>
    <definedName name="ASDASFD_1_1_1_1_1_5" hidden="1">{#N/A,#N/A,FALSE,"TMCOMP96";#N/A,#N/A,FALSE,"MAT96";#N/A,#N/A,FALSE,"FANDA96";#N/A,#N/A,FALSE,"INTRAN96";#N/A,#N/A,FALSE,"NAA9697";#N/A,#N/A,FALSE,"ECWEBB";#N/A,#N/A,FALSE,"MFT96";#N/A,#N/A,FALSE,"CTrecon"}</definedName>
    <definedName name="ASDASFD_1_1_1_1_2" hidden="1">{#N/A,#N/A,FALSE,"TMCOMP96";#N/A,#N/A,FALSE,"MAT96";#N/A,#N/A,FALSE,"FANDA96";#N/A,#N/A,FALSE,"INTRAN96";#N/A,#N/A,FALSE,"NAA9697";#N/A,#N/A,FALSE,"ECWEBB";#N/A,#N/A,FALSE,"MFT96";#N/A,#N/A,FALSE,"CTrecon"}</definedName>
    <definedName name="ASDASFD_1_1_1_1_2_1" hidden="1">{#N/A,#N/A,FALSE,"TMCOMP96";#N/A,#N/A,FALSE,"MAT96";#N/A,#N/A,FALSE,"FANDA96";#N/A,#N/A,FALSE,"INTRAN96";#N/A,#N/A,FALSE,"NAA9697";#N/A,#N/A,FALSE,"ECWEBB";#N/A,#N/A,FALSE,"MFT96";#N/A,#N/A,FALSE,"CTrecon"}</definedName>
    <definedName name="ASDASFD_1_1_1_1_2_2" hidden="1">{#N/A,#N/A,FALSE,"TMCOMP96";#N/A,#N/A,FALSE,"MAT96";#N/A,#N/A,FALSE,"FANDA96";#N/A,#N/A,FALSE,"INTRAN96";#N/A,#N/A,FALSE,"NAA9697";#N/A,#N/A,FALSE,"ECWEBB";#N/A,#N/A,FALSE,"MFT96";#N/A,#N/A,FALSE,"CTrecon"}</definedName>
    <definedName name="ASDASFD_1_1_1_1_2_3" hidden="1">{#N/A,#N/A,FALSE,"TMCOMP96";#N/A,#N/A,FALSE,"MAT96";#N/A,#N/A,FALSE,"FANDA96";#N/A,#N/A,FALSE,"INTRAN96";#N/A,#N/A,FALSE,"NAA9697";#N/A,#N/A,FALSE,"ECWEBB";#N/A,#N/A,FALSE,"MFT96";#N/A,#N/A,FALSE,"CTrecon"}</definedName>
    <definedName name="ASDASFD_1_1_1_1_2_4" hidden="1">{#N/A,#N/A,FALSE,"TMCOMP96";#N/A,#N/A,FALSE,"MAT96";#N/A,#N/A,FALSE,"FANDA96";#N/A,#N/A,FALSE,"INTRAN96";#N/A,#N/A,FALSE,"NAA9697";#N/A,#N/A,FALSE,"ECWEBB";#N/A,#N/A,FALSE,"MFT96";#N/A,#N/A,FALSE,"CTrecon"}</definedName>
    <definedName name="ASDASFD_1_1_1_1_2_5" hidden="1">{#N/A,#N/A,FALSE,"TMCOMP96";#N/A,#N/A,FALSE,"MAT96";#N/A,#N/A,FALSE,"FANDA96";#N/A,#N/A,FALSE,"INTRAN96";#N/A,#N/A,FALSE,"NAA9697";#N/A,#N/A,FALSE,"ECWEBB";#N/A,#N/A,FALSE,"MFT96";#N/A,#N/A,FALSE,"CTrecon"}</definedName>
    <definedName name="ASDASFD_1_1_1_1_3" hidden="1">{#N/A,#N/A,FALSE,"TMCOMP96";#N/A,#N/A,FALSE,"MAT96";#N/A,#N/A,FALSE,"FANDA96";#N/A,#N/A,FALSE,"INTRAN96";#N/A,#N/A,FALSE,"NAA9697";#N/A,#N/A,FALSE,"ECWEBB";#N/A,#N/A,FALSE,"MFT96";#N/A,#N/A,FALSE,"CTrecon"}</definedName>
    <definedName name="ASDASFD_1_1_1_1_4" hidden="1">{#N/A,#N/A,FALSE,"TMCOMP96";#N/A,#N/A,FALSE,"MAT96";#N/A,#N/A,FALSE,"FANDA96";#N/A,#N/A,FALSE,"INTRAN96";#N/A,#N/A,FALSE,"NAA9697";#N/A,#N/A,FALSE,"ECWEBB";#N/A,#N/A,FALSE,"MFT96";#N/A,#N/A,FALSE,"CTrecon"}</definedName>
    <definedName name="ASDASFD_1_1_1_1_5" hidden="1">{#N/A,#N/A,FALSE,"TMCOMP96";#N/A,#N/A,FALSE,"MAT96";#N/A,#N/A,FALSE,"FANDA96";#N/A,#N/A,FALSE,"INTRAN96";#N/A,#N/A,FALSE,"NAA9697";#N/A,#N/A,FALSE,"ECWEBB";#N/A,#N/A,FALSE,"MFT96";#N/A,#N/A,FALSE,"CTrecon"}</definedName>
    <definedName name="ASDASFD_1_1_1_2" hidden="1">{#N/A,#N/A,FALSE,"TMCOMP96";#N/A,#N/A,FALSE,"MAT96";#N/A,#N/A,FALSE,"FANDA96";#N/A,#N/A,FALSE,"INTRAN96";#N/A,#N/A,FALSE,"NAA9697";#N/A,#N/A,FALSE,"ECWEBB";#N/A,#N/A,FALSE,"MFT96";#N/A,#N/A,FALSE,"CTrecon"}</definedName>
    <definedName name="ASDASFD_1_1_1_2_1" hidden="1">{#N/A,#N/A,FALSE,"TMCOMP96";#N/A,#N/A,FALSE,"MAT96";#N/A,#N/A,FALSE,"FANDA96";#N/A,#N/A,FALSE,"INTRAN96";#N/A,#N/A,FALSE,"NAA9697";#N/A,#N/A,FALSE,"ECWEBB";#N/A,#N/A,FALSE,"MFT96";#N/A,#N/A,FALSE,"CTrecon"}</definedName>
    <definedName name="ASDASFD_1_1_1_2_2" hidden="1">{#N/A,#N/A,FALSE,"TMCOMP96";#N/A,#N/A,FALSE,"MAT96";#N/A,#N/A,FALSE,"FANDA96";#N/A,#N/A,FALSE,"INTRAN96";#N/A,#N/A,FALSE,"NAA9697";#N/A,#N/A,FALSE,"ECWEBB";#N/A,#N/A,FALSE,"MFT96";#N/A,#N/A,FALSE,"CTrecon"}</definedName>
    <definedName name="ASDASFD_1_1_1_2_3" hidden="1">{#N/A,#N/A,FALSE,"TMCOMP96";#N/A,#N/A,FALSE,"MAT96";#N/A,#N/A,FALSE,"FANDA96";#N/A,#N/A,FALSE,"INTRAN96";#N/A,#N/A,FALSE,"NAA9697";#N/A,#N/A,FALSE,"ECWEBB";#N/A,#N/A,FALSE,"MFT96";#N/A,#N/A,FALSE,"CTrecon"}</definedName>
    <definedName name="ASDASFD_1_1_1_2_4" hidden="1">{#N/A,#N/A,FALSE,"TMCOMP96";#N/A,#N/A,FALSE,"MAT96";#N/A,#N/A,FALSE,"FANDA96";#N/A,#N/A,FALSE,"INTRAN96";#N/A,#N/A,FALSE,"NAA9697";#N/A,#N/A,FALSE,"ECWEBB";#N/A,#N/A,FALSE,"MFT96";#N/A,#N/A,FALSE,"CTrecon"}</definedName>
    <definedName name="ASDASFD_1_1_1_2_5" hidden="1">{#N/A,#N/A,FALSE,"TMCOMP96";#N/A,#N/A,FALSE,"MAT96";#N/A,#N/A,FALSE,"FANDA96";#N/A,#N/A,FALSE,"INTRAN96";#N/A,#N/A,FALSE,"NAA9697";#N/A,#N/A,FALSE,"ECWEBB";#N/A,#N/A,FALSE,"MFT96";#N/A,#N/A,FALSE,"CTrecon"}</definedName>
    <definedName name="ASDASFD_1_1_1_3" hidden="1">{#N/A,#N/A,FALSE,"TMCOMP96";#N/A,#N/A,FALSE,"MAT96";#N/A,#N/A,FALSE,"FANDA96";#N/A,#N/A,FALSE,"INTRAN96";#N/A,#N/A,FALSE,"NAA9697";#N/A,#N/A,FALSE,"ECWEBB";#N/A,#N/A,FALSE,"MFT96";#N/A,#N/A,FALSE,"CTrecon"}</definedName>
    <definedName name="ASDASFD_1_1_1_3_1" hidden="1">{#N/A,#N/A,FALSE,"TMCOMP96";#N/A,#N/A,FALSE,"MAT96";#N/A,#N/A,FALSE,"FANDA96";#N/A,#N/A,FALSE,"INTRAN96";#N/A,#N/A,FALSE,"NAA9697";#N/A,#N/A,FALSE,"ECWEBB";#N/A,#N/A,FALSE,"MFT96";#N/A,#N/A,FALSE,"CTrecon"}</definedName>
    <definedName name="ASDASFD_1_1_1_3_2" hidden="1">{#N/A,#N/A,FALSE,"TMCOMP96";#N/A,#N/A,FALSE,"MAT96";#N/A,#N/A,FALSE,"FANDA96";#N/A,#N/A,FALSE,"INTRAN96";#N/A,#N/A,FALSE,"NAA9697";#N/A,#N/A,FALSE,"ECWEBB";#N/A,#N/A,FALSE,"MFT96";#N/A,#N/A,FALSE,"CTrecon"}</definedName>
    <definedName name="ASDASFD_1_1_1_3_3" hidden="1">{#N/A,#N/A,FALSE,"TMCOMP96";#N/A,#N/A,FALSE,"MAT96";#N/A,#N/A,FALSE,"FANDA96";#N/A,#N/A,FALSE,"INTRAN96";#N/A,#N/A,FALSE,"NAA9697";#N/A,#N/A,FALSE,"ECWEBB";#N/A,#N/A,FALSE,"MFT96";#N/A,#N/A,FALSE,"CTrecon"}</definedName>
    <definedName name="ASDASFD_1_1_1_3_4" hidden="1">{#N/A,#N/A,FALSE,"TMCOMP96";#N/A,#N/A,FALSE,"MAT96";#N/A,#N/A,FALSE,"FANDA96";#N/A,#N/A,FALSE,"INTRAN96";#N/A,#N/A,FALSE,"NAA9697";#N/A,#N/A,FALSE,"ECWEBB";#N/A,#N/A,FALSE,"MFT96";#N/A,#N/A,FALSE,"CTrecon"}</definedName>
    <definedName name="ASDASFD_1_1_1_3_5" hidden="1">{#N/A,#N/A,FALSE,"TMCOMP96";#N/A,#N/A,FALSE,"MAT96";#N/A,#N/A,FALSE,"FANDA96";#N/A,#N/A,FALSE,"INTRAN96";#N/A,#N/A,FALSE,"NAA9697";#N/A,#N/A,FALSE,"ECWEBB";#N/A,#N/A,FALSE,"MFT96";#N/A,#N/A,FALSE,"CTrecon"}</definedName>
    <definedName name="ASDASFD_1_1_1_4" hidden="1">{#N/A,#N/A,FALSE,"TMCOMP96";#N/A,#N/A,FALSE,"MAT96";#N/A,#N/A,FALSE,"FANDA96";#N/A,#N/A,FALSE,"INTRAN96";#N/A,#N/A,FALSE,"NAA9697";#N/A,#N/A,FALSE,"ECWEBB";#N/A,#N/A,FALSE,"MFT96";#N/A,#N/A,FALSE,"CTrecon"}</definedName>
    <definedName name="ASDASFD_1_1_1_4_1" hidden="1">{#N/A,#N/A,FALSE,"TMCOMP96";#N/A,#N/A,FALSE,"MAT96";#N/A,#N/A,FALSE,"FANDA96";#N/A,#N/A,FALSE,"INTRAN96";#N/A,#N/A,FALSE,"NAA9697";#N/A,#N/A,FALSE,"ECWEBB";#N/A,#N/A,FALSE,"MFT96";#N/A,#N/A,FALSE,"CTrecon"}</definedName>
    <definedName name="ASDASFD_1_1_1_4_2" hidden="1">{#N/A,#N/A,FALSE,"TMCOMP96";#N/A,#N/A,FALSE,"MAT96";#N/A,#N/A,FALSE,"FANDA96";#N/A,#N/A,FALSE,"INTRAN96";#N/A,#N/A,FALSE,"NAA9697";#N/A,#N/A,FALSE,"ECWEBB";#N/A,#N/A,FALSE,"MFT96";#N/A,#N/A,FALSE,"CTrecon"}</definedName>
    <definedName name="ASDASFD_1_1_1_4_3" hidden="1">{#N/A,#N/A,FALSE,"TMCOMP96";#N/A,#N/A,FALSE,"MAT96";#N/A,#N/A,FALSE,"FANDA96";#N/A,#N/A,FALSE,"INTRAN96";#N/A,#N/A,FALSE,"NAA9697";#N/A,#N/A,FALSE,"ECWEBB";#N/A,#N/A,FALSE,"MFT96";#N/A,#N/A,FALSE,"CTrecon"}</definedName>
    <definedName name="ASDASFD_1_1_1_4_4" hidden="1">{#N/A,#N/A,FALSE,"TMCOMP96";#N/A,#N/A,FALSE,"MAT96";#N/A,#N/A,FALSE,"FANDA96";#N/A,#N/A,FALSE,"INTRAN96";#N/A,#N/A,FALSE,"NAA9697";#N/A,#N/A,FALSE,"ECWEBB";#N/A,#N/A,FALSE,"MFT96";#N/A,#N/A,FALSE,"CTrecon"}</definedName>
    <definedName name="ASDASFD_1_1_1_4_5" hidden="1">{#N/A,#N/A,FALSE,"TMCOMP96";#N/A,#N/A,FALSE,"MAT96";#N/A,#N/A,FALSE,"FANDA96";#N/A,#N/A,FALSE,"INTRAN96";#N/A,#N/A,FALSE,"NAA9697";#N/A,#N/A,FALSE,"ECWEBB";#N/A,#N/A,FALSE,"MFT96";#N/A,#N/A,FALSE,"CTrecon"}</definedName>
    <definedName name="ASDASFD_1_1_1_5" hidden="1">{#N/A,#N/A,FALSE,"TMCOMP96";#N/A,#N/A,FALSE,"MAT96";#N/A,#N/A,FALSE,"FANDA96";#N/A,#N/A,FALSE,"INTRAN96";#N/A,#N/A,FALSE,"NAA9697";#N/A,#N/A,FALSE,"ECWEBB";#N/A,#N/A,FALSE,"MFT96";#N/A,#N/A,FALSE,"CTrecon"}</definedName>
    <definedName name="ASDASFD_1_1_1_5_1" hidden="1">{#N/A,#N/A,FALSE,"TMCOMP96";#N/A,#N/A,FALSE,"MAT96";#N/A,#N/A,FALSE,"FANDA96";#N/A,#N/A,FALSE,"INTRAN96";#N/A,#N/A,FALSE,"NAA9697";#N/A,#N/A,FALSE,"ECWEBB";#N/A,#N/A,FALSE,"MFT96";#N/A,#N/A,FALSE,"CTrecon"}</definedName>
    <definedName name="ASDASFD_1_1_1_5_2" hidden="1">{#N/A,#N/A,FALSE,"TMCOMP96";#N/A,#N/A,FALSE,"MAT96";#N/A,#N/A,FALSE,"FANDA96";#N/A,#N/A,FALSE,"INTRAN96";#N/A,#N/A,FALSE,"NAA9697";#N/A,#N/A,FALSE,"ECWEBB";#N/A,#N/A,FALSE,"MFT96";#N/A,#N/A,FALSE,"CTrecon"}</definedName>
    <definedName name="ASDASFD_1_1_1_5_3" hidden="1">{#N/A,#N/A,FALSE,"TMCOMP96";#N/A,#N/A,FALSE,"MAT96";#N/A,#N/A,FALSE,"FANDA96";#N/A,#N/A,FALSE,"INTRAN96";#N/A,#N/A,FALSE,"NAA9697";#N/A,#N/A,FALSE,"ECWEBB";#N/A,#N/A,FALSE,"MFT96";#N/A,#N/A,FALSE,"CTrecon"}</definedName>
    <definedName name="ASDASFD_1_1_1_5_4" hidden="1">{#N/A,#N/A,FALSE,"TMCOMP96";#N/A,#N/A,FALSE,"MAT96";#N/A,#N/A,FALSE,"FANDA96";#N/A,#N/A,FALSE,"INTRAN96";#N/A,#N/A,FALSE,"NAA9697";#N/A,#N/A,FALSE,"ECWEBB";#N/A,#N/A,FALSE,"MFT96";#N/A,#N/A,FALSE,"CTrecon"}</definedName>
    <definedName name="ASDASFD_1_1_1_5_5" hidden="1">{#N/A,#N/A,FALSE,"TMCOMP96";#N/A,#N/A,FALSE,"MAT96";#N/A,#N/A,FALSE,"FANDA96";#N/A,#N/A,FALSE,"INTRAN96";#N/A,#N/A,FALSE,"NAA9697";#N/A,#N/A,FALSE,"ECWEBB";#N/A,#N/A,FALSE,"MFT96";#N/A,#N/A,FALSE,"CTrecon"}</definedName>
    <definedName name="ASDASFD_1_1_2" hidden="1">{#N/A,#N/A,FALSE,"TMCOMP96";#N/A,#N/A,FALSE,"MAT96";#N/A,#N/A,FALSE,"FANDA96";#N/A,#N/A,FALSE,"INTRAN96";#N/A,#N/A,FALSE,"NAA9697";#N/A,#N/A,FALSE,"ECWEBB";#N/A,#N/A,FALSE,"MFT96";#N/A,#N/A,FALSE,"CTrecon"}</definedName>
    <definedName name="ASDASFD_1_1_2_1" hidden="1">{#N/A,#N/A,FALSE,"TMCOMP96";#N/A,#N/A,FALSE,"MAT96";#N/A,#N/A,FALSE,"FANDA96";#N/A,#N/A,FALSE,"INTRAN96";#N/A,#N/A,FALSE,"NAA9697";#N/A,#N/A,FALSE,"ECWEBB";#N/A,#N/A,FALSE,"MFT96";#N/A,#N/A,FALSE,"CTrecon"}</definedName>
    <definedName name="ASDASFD_1_1_2_2" hidden="1">{#N/A,#N/A,FALSE,"TMCOMP96";#N/A,#N/A,FALSE,"MAT96";#N/A,#N/A,FALSE,"FANDA96";#N/A,#N/A,FALSE,"INTRAN96";#N/A,#N/A,FALSE,"NAA9697";#N/A,#N/A,FALSE,"ECWEBB";#N/A,#N/A,FALSE,"MFT96";#N/A,#N/A,FALSE,"CTrecon"}</definedName>
    <definedName name="ASDASFD_1_1_2_3" hidden="1">{#N/A,#N/A,FALSE,"TMCOMP96";#N/A,#N/A,FALSE,"MAT96";#N/A,#N/A,FALSE,"FANDA96";#N/A,#N/A,FALSE,"INTRAN96";#N/A,#N/A,FALSE,"NAA9697";#N/A,#N/A,FALSE,"ECWEBB";#N/A,#N/A,FALSE,"MFT96";#N/A,#N/A,FALSE,"CTrecon"}</definedName>
    <definedName name="ASDASFD_1_1_2_4" hidden="1">{#N/A,#N/A,FALSE,"TMCOMP96";#N/A,#N/A,FALSE,"MAT96";#N/A,#N/A,FALSE,"FANDA96";#N/A,#N/A,FALSE,"INTRAN96";#N/A,#N/A,FALSE,"NAA9697";#N/A,#N/A,FALSE,"ECWEBB";#N/A,#N/A,FALSE,"MFT96";#N/A,#N/A,FALSE,"CTrecon"}</definedName>
    <definedName name="ASDASFD_1_1_2_5" hidden="1">{#N/A,#N/A,FALSE,"TMCOMP96";#N/A,#N/A,FALSE,"MAT96";#N/A,#N/A,FALSE,"FANDA96";#N/A,#N/A,FALSE,"INTRAN96";#N/A,#N/A,FALSE,"NAA9697";#N/A,#N/A,FALSE,"ECWEBB";#N/A,#N/A,FALSE,"MFT96";#N/A,#N/A,FALSE,"CTrecon"}</definedName>
    <definedName name="ASDASFD_1_1_3" hidden="1">{#N/A,#N/A,FALSE,"TMCOMP96";#N/A,#N/A,FALSE,"MAT96";#N/A,#N/A,FALSE,"FANDA96";#N/A,#N/A,FALSE,"INTRAN96";#N/A,#N/A,FALSE,"NAA9697";#N/A,#N/A,FALSE,"ECWEBB";#N/A,#N/A,FALSE,"MFT96";#N/A,#N/A,FALSE,"CTrecon"}</definedName>
    <definedName name="ASDASFD_1_1_3_1" hidden="1">{#N/A,#N/A,FALSE,"TMCOMP96";#N/A,#N/A,FALSE,"MAT96";#N/A,#N/A,FALSE,"FANDA96";#N/A,#N/A,FALSE,"INTRAN96";#N/A,#N/A,FALSE,"NAA9697";#N/A,#N/A,FALSE,"ECWEBB";#N/A,#N/A,FALSE,"MFT96";#N/A,#N/A,FALSE,"CTrecon"}</definedName>
    <definedName name="ASDASFD_1_1_3_2" hidden="1">{#N/A,#N/A,FALSE,"TMCOMP96";#N/A,#N/A,FALSE,"MAT96";#N/A,#N/A,FALSE,"FANDA96";#N/A,#N/A,FALSE,"INTRAN96";#N/A,#N/A,FALSE,"NAA9697";#N/A,#N/A,FALSE,"ECWEBB";#N/A,#N/A,FALSE,"MFT96";#N/A,#N/A,FALSE,"CTrecon"}</definedName>
    <definedName name="ASDASFD_1_1_3_3" hidden="1">{#N/A,#N/A,FALSE,"TMCOMP96";#N/A,#N/A,FALSE,"MAT96";#N/A,#N/A,FALSE,"FANDA96";#N/A,#N/A,FALSE,"INTRAN96";#N/A,#N/A,FALSE,"NAA9697";#N/A,#N/A,FALSE,"ECWEBB";#N/A,#N/A,FALSE,"MFT96";#N/A,#N/A,FALSE,"CTrecon"}</definedName>
    <definedName name="ASDASFD_1_1_3_4" hidden="1">{#N/A,#N/A,FALSE,"TMCOMP96";#N/A,#N/A,FALSE,"MAT96";#N/A,#N/A,FALSE,"FANDA96";#N/A,#N/A,FALSE,"INTRAN96";#N/A,#N/A,FALSE,"NAA9697";#N/A,#N/A,FALSE,"ECWEBB";#N/A,#N/A,FALSE,"MFT96";#N/A,#N/A,FALSE,"CTrecon"}</definedName>
    <definedName name="ASDASFD_1_1_3_5" hidden="1">{#N/A,#N/A,FALSE,"TMCOMP96";#N/A,#N/A,FALSE,"MAT96";#N/A,#N/A,FALSE,"FANDA96";#N/A,#N/A,FALSE,"INTRAN96";#N/A,#N/A,FALSE,"NAA9697";#N/A,#N/A,FALSE,"ECWEBB";#N/A,#N/A,FALSE,"MFT96";#N/A,#N/A,FALSE,"CTrecon"}</definedName>
    <definedName name="ASDASFD_1_1_4" hidden="1">{#N/A,#N/A,FALSE,"TMCOMP96";#N/A,#N/A,FALSE,"MAT96";#N/A,#N/A,FALSE,"FANDA96";#N/A,#N/A,FALSE,"INTRAN96";#N/A,#N/A,FALSE,"NAA9697";#N/A,#N/A,FALSE,"ECWEBB";#N/A,#N/A,FALSE,"MFT96";#N/A,#N/A,FALSE,"CTrecon"}</definedName>
    <definedName name="ASDASFD_1_1_4_1" hidden="1">{#N/A,#N/A,FALSE,"TMCOMP96";#N/A,#N/A,FALSE,"MAT96";#N/A,#N/A,FALSE,"FANDA96";#N/A,#N/A,FALSE,"INTRAN96";#N/A,#N/A,FALSE,"NAA9697";#N/A,#N/A,FALSE,"ECWEBB";#N/A,#N/A,FALSE,"MFT96";#N/A,#N/A,FALSE,"CTrecon"}</definedName>
    <definedName name="ASDASFD_1_1_4_2" hidden="1">{#N/A,#N/A,FALSE,"TMCOMP96";#N/A,#N/A,FALSE,"MAT96";#N/A,#N/A,FALSE,"FANDA96";#N/A,#N/A,FALSE,"INTRAN96";#N/A,#N/A,FALSE,"NAA9697";#N/A,#N/A,FALSE,"ECWEBB";#N/A,#N/A,FALSE,"MFT96";#N/A,#N/A,FALSE,"CTrecon"}</definedName>
    <definedName name="ASDASFD_1_1_4_3" hidden="1">{#N/A,#N/A,FALSE,"TMCOMP96";#N/A,#N/A,FALSE,"MAT96";#N/A,#N/A,FALSE,"FANDA96";#N/A,#N/A,FALSE,"INTRAN96";#N/A,#N/A,FALSE,"NAA9697";#N/A,#N/A,FALSE,"ECWEBB";#N/A,#N/A,FALSE,"MFT96";#N/A,#N/A,FALSE,"CTrecon"}</definedName>
    <definedName name="ASDASFD_1_1_4_4" hidden="1">{#N/A,#N/A,FALSE,"TMCOMP96";#N/A,#N/A,FALSE,"MAT96";#N/A,#N/A,FALSE,"FANDA96";#N/A,#N/A,FALSE,"INTRAN96";#N/A,#N/A,FALSE,"NAA9697";#N/A,#N/A,FALSE,"ECWEBB";#N/A,#N/A,FALSE,"MFT96";#N/A,#N/A,FALSE,"CTrecon"}</definedName>
    <definedName name="ASDASFD_1_1_4_5" hidden="1">{#N/A,#N/A,FALSE,"TMCOMP96";#N/A,#N/A,FALSE,"MAT96";#N/A,#N/A,FALSE,"FANDA96";#N/A,#N/A,FALSE,"INTRAN96";#N/A,#N/A,FALSE,"NAA9697";#N/A,#N/A,FALSE,"ECWEBB";#N/A,#N/A,FALSE,"MFT96";#N/A,#N/A,FALSE,"CTrecon"}</definedName>
    <definedName name="ASDASFD_1_1_5" hidden="1">{#N/A,#N/A,FALSE,"TMCOMP96";#N/A,#N/A,FALSE,"MAT96";#N/A,#N/A,FALSE,"FANDA96";#N/A,#N/A,FALSE,"INTRAN96";#N/A,#N/A,FALSE,"NAA9697";#N/A,#N/A,FALSE,"ECWEBB";#N/A,#N/A,FALSE,"MFT96";#N/A,#N/A,FALSE,"CTrecon"}</definedName>
    <definedName name="ASDASFD_1_1_5_1" hidden="1">{#N/A,#N/A,FALSE,"TMCOMP96";#N/A,#N/A,FALSE,"MAT96";#N/A,#N/A,FALSE,"FANDA96";#N/A,#N/A,FALSE,"INTRAN96";#N/A,#N/A,FALSE,"NAA9697";#N/A,#N/A,FALSE,"ECWEBB";#N/A,#N/A,FALSE,"MFT96";#N/A,#N/A,FALSE,"CTrecon"}</definedName>
    <definedName name="ASDASFD_1_1_5_2" hidden="1">{#N/A,#N/A,FALSE,"TMCOMP96";#N/A,#N/A,FALSE,"MAT96";#N/A,#N/A,FALSE,"FANDA96";#N/A,#N/A,FALSE,"INTRAN96";#N/A,#N/A,FALSE,"NAA9697";#N/A,#N/A,FALSE,"ECWEBB";#N/A,#N/A,FALSE,"MFT96";#N/A,#N/A,FALSE,"CTrecon"}</definedName>
    <definedName name="ASDASFD_1_1_5_3" hidden="1">{#N/A,#N/A,FALSE,"TMCOMP96";#N/A,#N/A,FALSE,"MAT96";#N/A,#N/A,FALSE,"FANDA96";#N/A,#N/A,FALSE,"INTRAN96";#N/A,#N/A,FALSE,"NAA9697";#N/A,#N/A,FALSE,"ECWEBB";#N/A,#N/A,FALSE,"MFT96";#N/A,#N/A,FALSE,"CTrecon"}</definedName>
    <definedName name="ASDASFD_1_1_5_4" hidden="1">{#N/A,#N/A,FALSE,"TMCOMP96";#N/A,#N/A,FALSE,"MAT96";#N/A,#N/A,FALSE,"FANDA96";#N/A,#N/A,FALSE,"INTRAN96";#N/A,#N/A,FALSE,"NAA9697";#N/A,#N/A,FALSE,"ECWEBB";#N/A,#N/A,FALSE,"MFT96";#N/A,#N/A,FALSE,"CTrecon"}</definedName>
    <definedName name="ASDASFD_1_1_5_5" hidden="1">{#N/A,#N/A,FALSE,"TMCOMP96";#N/A,#N/A,FALSE,"MAT96";#N/A,#N/A,FALSE,"FANDA96";#N/A,#N/A,FALSE,"INTRAN96";#N/A,#N/A,FALSE,"NAA9697";#N/A,#N/A,FALSE,"ECWEBB";#N/A,#N/A,FALSE,"MFT96";#N/A,#N/A,FALSE,"CTrecon"}</definedName>
    <definedName name="ASDASFD_1_2" hidden="1">{#N/A,#N/A,FALSE,"TMCOMP96";#N/A,#N/A,FALSE,"MAT96";#N/A,#N/A,FALSE,"FANDA96";#N/A,#N/A,FALSE,"INTRAN96";#N/A,#N/A,FALSE,"NAA9697";#N/A,#N/A,FALSE,"ECWEBB";#N/A,#N/A,FALSE,"MFT96";#N/A,#N/A,FALSE,"CTrecon"}</definedName>
    <definedName name="ASDASFD_1_2_1" hidden="1">{#N/A,#N/A,FALSE,"TMCOMP96";#N/A,#N/A,FALSE,"MAT96";#N/A,#N/A,FALSE,"FANDA96";#N/A,#N/A,FALSE,"INTRAN96";#N/A,#N/A,FALSE,"NAA9697";#N/A,#N/A,FALSE,"ECWEBB";#N/A,#N/A,FALSE,"MFT96";#N/A,#N/A,FALSE,"CTrecon"}</definedName>
    <definedName name="ASDASFD_1_2_1_1" hidden="1">{#N/A,#N/A,FALSE,"TMCOMP96";#N/A,#N/A,FALSE,"MAT96";#N/A,#N/A,FALSE,"FANDA96";#N/A,#N/A,FALSE,"INTRAN96";#N/A,#N/A,FALSE,"NAA9697";#N/A,#N/A,FALSE,"ECWEBB";#N/A,#N/A,FALSE,"MFT96";#N/A,#N/A,FALSE,"CTrecon"}</definedName>
    <definedName name="ASDASFD_1_2_1_1_1" hidden="1">{#N/A,#N/A,FALSE,"TMCOMP96";#N/A,#N/A,FALSE,"MAT96";#N/A,#N/A,FALSE,"FANDA96";#N/A,#N/A,FALSE,"INTRAN96";#N/A,#N/A,FALSE,"NAA9697";#N/A,#N/A,FALSE,"ECWEBB";#N/A,#N/A,FALSE,"MFT96";#N/A,#N/A,FALSE,"CTrecon"}</definedName>
    <definedName name="ASDASFD_1_2_1_1_1_1" hidden="1">{#N/A,#N/A,FALSE,"TMCOMP96";#N/A,#N/A,FALSE,"MAT96";#N/A,#N/A,FALSE,"FANDA96";#N/A,#N/A,FALSE,"INTRAN96";#N/A,#N/A,FALSE,"NAA9697";#N/A,#N/A,FALSE,"ECWEBB";#N/A,#N/A,FALSE,"MFT96";#N/A,#N/A,FALSE,"CTrecon"}</definedName>
    <definedName name="ASDASFD_1_2_1_1_1_2" hidden="1">{#N/A,#N/A,FALSE,"TMCOMP96";#N/A,#N/A,FALSE,"MAT96";#N/A,#N/A,FALSE,"FANDA96";#N/A,#N/A,FALSE,"INTRAN96";#N/A,#N/A,FALSE,"NAA9697";#N/A,#N/A,FALSE,"ECWEBB";#N/A,#N/A,FALSE,"MFT96";#N/A,#N/A,FALSE,"CTrecon"}</definedName>
    <definedName name="ASDASFD_1_2_1_1_1_3" hidden="1">{#N/A,#N/A,FALSE,"TMCOMP96";#N/A,#N/A,FALSE,"MAT96";#N/A,#N/A,FALSE,"FANDA96";#N/A,#N/A,FALSE,"INTRAN96";#N/A,#N/A,FALSE,"NAA9697";#N/A,#N/A,FALSE,"ECWEBB";#N/A,#N/A,FALSE,"MFT96";#N/A,#N/A,FALSE,"CTrecon"}</definedName>
    <definedName name="ASDASFD_1_2_1_1_1_4" hidden="1">{#N/A,#N/A,FALSE,"TMCOMP96";#N/A,#N/A,FALSE,"MAT96";#N/A,#N/A,FALSE,"FANDA96";#N/A,#N/A,FALSE,"INTRAN96";#N/A,#N/A,FALSE,"NAA9697";#N/A,#N/A,FALSE,"ECWEBB";#N/A,#N/A,FALSE,"MFT96";#N/A,#N/A,FALSE,"CTrecon"}</definedName>
    <definedName name="ASDASFD_1_2_1_1_1_5" hidden="1">{#N/A,#N/A,FALSE,"TMCOMP96";#N/A,#N/A,FALSE,"MAT96";#N/A,#N/A,FALSE,"FANDA96";#N/A,#N/A,FALSE,"INTRAN96";#N/A,#N/A,FALSE,"NAA9697";#N/A,#N/A,FALSE,"ECWEBB";#N/A,#N/A,FALSE,"MFT96";#N/A,#N/A,FALSE,"CTrecon"}</definedName>
    <definedName name="ASDASFD_1_2_1_1_2" hidden="1">{#N/A,#N/A,FALSE,"TMCOMP96";#N/A,#N/A,FALSE,"MAT96";#N/A,#N/A,FALSE,"FANDA96";#N/A,#N/A,FALSE,"INTRAN96";#N/A,#N/A,FALSE,"NAA9697";#N/A,#N/A,FALSE,"ECWEBB";#N/A,#N/A,FALSE,"MFT96";#N/A,#N/A,FALSE,"CTrecon"}</definedName>
    <definedName name="ASDASFD_1_2_1_1_2_1" hidden="1">{#N/A,#N/A,FALSE,"TMCOMP96";#N/A,#N/A,FALSE,"MAT96";#N/A,#N/A,FALSE,"FANDA96";#N/A,#N/A,FALSE,"INTRAN96";#N/A,#N/A,FALSE,"NAA9697";#N/A,#N/A,FALSE,"ECWEBB";#N/A,#N/A,FALSE,"MFT96";#N/A,#N/A,FALSE,"CTrecon"}</definedName>
    <definedName name="ASDASFD_1_2_1_1_2_2" hidden="1">{#N/A,#N/A,FALSE,"TMCOMP96";#N/A,#N/A,FALSE,"MAT96";#N/A,#N/A,FALSE,"FANDA96";#N/A,#N/A,FALSE,"INTRAN96";#N/A,#N/A,FALSE,"NAA9697";#N/A,#N/A,FALSE,"ECWEBB";#N/A,#N/A,FALSE,"MFT96";#N/A,#N/A,FALSE,"CTrecon"}</definedName>
    <definedName name="ASDASFD_1_2_1_1_2_3" hidden="1">{#N/A,#N/A,FALSE,"TMCOMP96";#N/A,#N/A,FALSE,"MAT96";#N/A,#N/A,FALSE,"FANDA96";#N/A,#N/A,FALSE,"INTRAN96";#N/A,#N/A,FALSE,"NAA9697";#N/A,#N/A,FALSE,"ECWEBB";#N/A,#N/A,FALSE,"MFT96";#N/A,#N/A,FALSE,"CTrecon"}</definedName>
    <definedName name="ASDASFD_1_2_1_1_2_4" hidden="1">{#N/A,#N/A,FALSE,"TMCOMP96";#N/A,#N/A,FALSE,"MAT96";#N/A,#N/A,FALSE,"FANDA96";#N/A,#N/A,FALSE,"INTRAN96";#N/A,#N/A,FALSE,"NAA9697";#N/A,#N/A,FALSE,"ECWEBB";#N/A,#N/A,FALSE,"MFT96";#N/A,#N/A,FALSE,"CTrecon"}</definedName>
    <definedName name="ASDASFD_1_2_1_1_2_5" hidden="1">{#N/A,#N/A,FALSE,"TMCOMP96";#N/A,#N/A,FALSE,"MAT96";#N/A,#N/A,FALSE,"FANDA96";#N/A,#N/A,FALSE,"INTRAN96";#N/A,#N/A,FALSE,"NAA9697";#N/A,#N/A,FALSE,"ECWEBB";#N/A,#N/A,FALSE,"MFT96";#N/A,#N/A,FALSE,"CTrecon"}</definedName>
    <definedName name="ASDASFD_1_2_1_1_3" hidden="1">{#N/A,#N/A,FALSE,"TMCOMP96";#N/A,#N/A,FALSE,"MAT96";#N/A,#N/A,FALSE,"FANDA96";#N/A,#N/A,FALSE,"INTRAN96";#N/A,#N/A,FALSE,"NAA9697";#N/A,#N/A,FALSE,"ECWEBB";#N/A,#N/A,FALSE,"MFT96";#N/A,#N/A,FALSE,"CTrecon"}</definedName>
    <definedName name="ASDASFD_1_2_1_1_4" hidden="1">{#N/A,#N/A,FALSE,"TMCOMP96";#N/A,#N/A,FALSE,"MAT96";#N/A,#N/A,FALSE,"FANDA96";#N/A,#N/A,FALSE,"INTRAN96";#N/A,#N/A,FALSE,"NAA9697";#N/A,#N/A,FALSE,"ECWEBB";#N/A,#N/A,FALSE,"MFT96";#N/A,#N/A,FALSE,"CTrecon"}</definedName>
    <definedName name="ASDASFD_1_2_1_1_5" hidden="1">{#N/A,#N/A,FALSE,"TMCOMP96";#N/A,#N/A,FALSE,"MAT96";#N/A,#N/A,FALSE,"FANDA96";#N/A,#N/A,FALSE,"INTRAN96";#N/A,#N/A,FALSE,"NAA9697";#N/A,#N/A,FALSE,"ECWEBB";#N/A,#N/A,FALSE,"MFT96";#N/A,#N/A,FALSE,"CTrecon"}</definedName>
    <definedName name="ASDASFD_1_2_1_2" hidden="1">{#N/A,#N/A,FALSE,"TMCOMP96";#N/A,#N/A,FALSE,"MAT96";#N/A,#N/A,FALSE,"FANDA96";#N/A,#N/A,FALSE,"INTRAN96";#N/A,#N/A,FALSE,"NAA9697";#N/A,#N/A,FALSE,"ECWEBB";#N/A,#N/A,FALSE,"MFT96";#N/A,#N/A,FALSE,"CTrecon"}</definedName>
    <definedName name="ASDASFD_1_2_1_2_1" hidden="1">{#N/A,#N/A,FALSE,"TMCOMP96";#N/A,#N/A,FALSE,"MAT96";#N/A,#N/A,FALSE,"FANDA96";#N/A,#N/A,FALSE,"INTRAN96";#N/A,#N/A,FALSE,"NAA9697";#N/A,#N/A,FALSE,"ECWEBB";#N/A,#N/A,FALSE,"MFT96";#N/A,#N/A,FALSE,"CTrecon"}</definedName>
    <definedName name="ASDASFD_1_2_1_2_2" hidden="1">{#N/A,#N/A,FALSE,"TMCOMP96";#N/A,#N/A,FALSE,"MAT96";#N/A,#N/A,FALSE,"FANDA96";#N/A,#N/A,FALSE,"INTRAN96";#N/A,#N/A,FALSE,"NAA9697";#N/A,#N/A,FALSE,"ECWEBB";#N/A,#N/A,FALSE,"MFT96";#N/A,#N/A,FALSE,"CTrecon"}</definedName>
    <definedName name="ASDASFD_1_2_1_2_3" hidden="1">{#N/A,#N/A,FALSE,"TMCOMP96";#N/A,#N/A,FALSE,"MAT96";#N/A,#N/A,FALSE,"FANDA96";#N/A,#N/A,FALSE,"INTRAN96";#N/A,#N/A,FALSE,"NAA9697";#N/A,#N/A,FALSE,"ECWEBB";#N/A,#N/A,FALSE,"MFT96";#N/A,#N/A,FALSE,"CTrecon"}</definedName>
    <definedName name="ASDASFD_1_2_1_2_4" hidden="1">{#N/A,#N/A,FALSE,"TMCOMP96";#N/A,#N/A,FALSE,"MAT96";#N/A,#N/A,FALSE,"FANDA96";#N/A,#N/A,FALSE,"INTRAN96";#N/A,#N/A,FALSE,"NAA9697";#N/A,#N/A,FALSE,"ECWEBB";#N/A,#N/A,FALSE,"MFT96";#N/A,#N/A,FALSE,"CTrecon"}</definedName>
    <definedName name="ASDASFD_1_2_1_2_5" hidden="1">{#N/A,#N/A,FALSE,"TMCOMP96";#N/A,#N/A,FALSE,"MAT96";#N/A,#N/A,FALSE,"FANDA96";#N/A,#N/A,FALSE,"INTRAN96";#N/A,#N/A,FALSE,"NAA9697";#N/A,#N/A,FALSE,"ECWEBB";#N/A,#N/A,FALSE,"MFT96";#N/A,#N/A,FALSE,"CTrecon"}</definedName>
    <definedName name="ASDASFD_1_2_1_3" hidden="1">{#N/A,#N/A,FALSE,"TMCOMP96";#N/A,#N/A,FALSE,"MAT96";#N/A,#N/A,FALSE,"FANDA96";#N/A,#N/A,FALSE,"INTRAN96";#N/A,#N/A,FALSE,"NAA9697";#N/A,#N/A,FALSE,"ECWEBB";#N/A,#N/A,FALSE,"MFT96";#N/A,#N/A,FALSE,"CTrecon"}</definedName>
    <definedName name="ASDASFD_1_2_1_3_1" hidden="1">{#N/A,#N/A,FALSE,"TMCOMP96";#N/A,#N/A,FALSE,"MAT96";#N/A,#N/A,FALSE,"FANDA96";#N/A,#N/A,FALSE,"INTRAN96";#N/A,#N/A,FALSE,"NAA9697";#N/A,#N/A,FALSE,"ECWEBB";#N/A,#N/A,FALSE,"MFT96";#N/A,#N/A,FALSE,"CTrecon"}</definedName>
    <definedName name="ASDASFD_1_2_1_3_2" hidden="1">{#N/A,#N/A,FALSE,"TMCOMP96";#N/A,#N/A,FALSE,"MAT96";#N/A,#N/A,FALSE,"FANDA96";#N/A,#N/A,FALSE,"INTRAN96";#N/A,#N/A,FALSE,"NAA9697";#N/A,#N/A,FALSE,"ECWEBB";#N/A,#N/A,FALSE,"MFT96";#N/A,#N/A,FALSE,"CTrecon"}</definedName>
    <definedName name="ASDASFD_1_2_1_3_3" hidden="1">{#N/A,#N/A,FALSE,"TMCOMP96";#N/A,#N/A,FALSE,"MAT96";#N/A,#N/A,FALSE,"FANDA96";#N/A,#N/A,FALSE,"INTRAN96";#N/A,#N/A,FALSE,"NAA9697";#N/A,#N/A,FALSE,"ECWEBB";#N/A,#N/A,FALSE,"MFT96";#N/A,#N/A,FALSE,"CTrecon"}</definedName>
    <definedName name="ASDASFD_1_2_1_3_4" hidden="1">{#N/A,#N/A,FALSE,"TMCOMP96";#N/A,#N/A,FALSE,"MAT96";#N/A,#N/A,FALSE,"FANDA96";#N/A,#N/A,FALSE,"INTRAN96";#N/A,#N/A,FALSE,"NAA9697";#N/A,#N/A,FALSE,"ECWEBB";#N/A,#N/A,FALSE,"MFT96";#N/A,#N/A,FALSE,"CTrecon"}</definedName>
    <definedName name="ASDASFD_1_2_1_3_5" hidden="1">{#N/A,#N/A,FALSE,"TMCOMP96";#N/A,#N/A,FALSE,"MAT96";#N/A,#N/A,FALSE,"FANDA96";#N/A,#N/A,FALSE,"INTRAN96";#N/A,#N/A,FALSE,"NAA9697";#N/A,#N/A,FALSE,"ECWEBB";#N/A,#N/A,FALSE,"MFT96";#N/A,#N/A,FALSE,"CTrecon"}</definedName>
    <definedName name="ASDASFD_1_2_1_4" hidden="1">{#N/A,#N/A,FALSE,"TMCOMP96";#N/A,#N/A,FALSE,"MAT96";#N/A,#N/A,FALSE,"FANDA96";#N/A,#N/A,FALSE,"INTRAN96";#N/A,#N/A,FALSE,"NAA9697";#N/A,#N/A,FALSE,"ECWEBB";#N/A,#N/A,FALSE,"MFT96";#N/A,#N/A,FALSE,"CTrecon"}</definedName>
    <definedName name="ASDASFD_1_2_1_4_1" hidden="1">{#N/A,#N/A,FALSE,"TMCOMP96";#N/A,#N/A,FALSE,"MAT96";#N/A,#N/A,FALSE,"FANDA96";#N/A,#N/A,FALSE,"INTRAN96";#N/A,#N/A,FALSE,"NAA9697";#N/A,#N/A,FALSE,"ECWEBB";#N/A,#N/A,FALSE,"MFT96";#N/A,#N/A,FALSE,"CTrecon"}</definedName>
    <definedName name="ASDASFD_1_2_1_4_2" hidden="1">{#N/A,#N/A,FALSE,"TMCOMP96";#N/A,#N/A,FALSE,"MAT96";#N/A,#N/A,FALSE,"FANDA96";#N/A,#N/A,FALSE,"INTRAN96";#N/A,#N/A,FALSE,"NAA9697";#N/A,#N/A,FALSE,"ECWEBB";#N/A,#N/A,FALSE,"MFT96";#N/A,#N/A,FALSE,"CTrecon"}</definedName>
    <definedName name="ASDASFD_1_2_1_4_3" hidden="1">{#N/A,#N/A,FALSE,"TMCOMP96";#N/A,#N/A,FALSE,"MAT96";#N/A,#N/A,FALSE,"FANDA96";#N/A,#N/A,FALSE,"INTRAN96";#N/A,#N/A,FALSE,"NAA9697";#N/A,#N/A,FALSE,"ECWEBB";#N/A,#N/A,FALSE,"MFT96";#N/A,#N/A,FALSE,"CTrecon"}</definedName>
    <definedName name="ASDASFD_1_2_1_4_4" hidden="1">{#N/A,#N/A,FALSE,"TMCOMP96";#N/A,#N/A,FALSE,"MAT96";#N/A,#N/A,FALSE,"FANDA96";#N/A,#N/A,FALSE,"INTRAN96";#N/A,#N/A,FALSE,"NAA9697";#N/A,#N/A,FALSE,"ECWEBB";#N/A,#N/A,FALSE,"MFT96";#N/A,#N/A,FALSE,"CTrecon"}</definedName>
    <definedName name="ASDASFD_1_2_1_4_5" hidden="1">{#N/A,#N/A,FALSE,"TMCOMP96";#N/A,#N/A,FALSE,"MAT96";#N/A,#N/A,FALSE,"FANDA96";#N/A,#N/A,FALSE,"INTRAN96";#N/A,#N/A,FALSE,"NAA9697";#N/A,#N/A,FALSE,"ECWEBB";#N/A,#N/A,FALSE,"MFT96";#N/A,#N/A,FALSE,"CTrecon"}</definedName>
    <definedName name="ASDASFD_1_2_1_5" hidden="1">{#N/A,#N/A,FALSE,"TMCOMP96";#N/A,#N/A,FALSE,"MAT96";#N/A,#N/A,FALSE,"FANDA96";#N/A,#N/A,FALSE,"INTRAN96";#N/A,#N/A,FALSE,"NAA9697";#N/A,#N/A,FALSE,"ECWEBB";#N/A,#N/A,FALSE,"MFT96";#N/A,#N/A,FALSE,"CTrecon"}</definedName>
    <definedName name="ASDASFD_1_2_1_5_1" hidden="1">{#N/A,#N/A,FALSE,"TMCOMP96";#N/A,#N/A,FALSE,"MAT96";#N/A,#N/A,FALSE,"FANDA96";#N/A,#N/A,FALSE,"INTRAN96";#N/A,#N/A,FALSE,"NAA9697";#N/A,#N/A,FALSE,"ECWEBB";#N/A,#N/A,FALSE,"MFT96";#N/A,#N/A,FALSE,"CTrecon"}</definedName>
    <definedName name="ASDASFD_1_2_1_5_2" hidden="1">{#N/A,#N/A,FALSE,"TMCOMP96";#N/A,#N/A,FALSE,"MAT96";#N/A,#N/A,FALSE,"FANDA96";#N/A,#N/A,FALSE,"INTRAN96";#N/A,#N/A,FALSE,"NAA9697";#N/A,#N/A,FALSE,"ECWEBB";#N/A,#N/A,FALSE,"MFT96";#N/A,#N/A,FALSE,"CTrecon"}</definedName>
    <definedName name="ASDASFD_1_2_1_5_3" hidden="1">{#N/A,#N/A,FALSE,"TMCOMP96";#N/A,#N/A,FALSE,"MAT96";#N/A,#N/A,FALSE,"FANDA96";#N/A,#N/A,FALSE,"INTRAN96";#N/A,#N/A,FALSE,"NAA9697";#N/A,#N/A,FALSE,"ECWEBB";#N/A,#N/A,FALSE,"MFT96";#N/A,#N/A,FALSE,"CTrecon"}</definedName>
    <definedName name="ASDASFD_1_2_1_5_4" hidden="1">{#N/A,#N/A,FALSE,"TMCOMP96";#N/A,#N/A,FALSE,"MAT96";#N/A,#N/A,FALSE,"FANDA96";#N/A,#N/A,FALSE,"INTRAN96";#N/A,#N/A,FALSE,"NAA9697";#N/A,#N/A,FALSE,"ECWEBB";#N/A,#N/A,FALSE,"MFT96";#N/A,#N/A,FALSE,"CTrecon"}</definedName>
    <definedName name="ASDASFD_1_2_1_5_5" hidden="1">{#N/A,#N/A,FALSE,"TMCOMP96";#N/A,#N/A,FALSE,"MAT96";#N/A,#N/A,FALSE,"FANDA96";#N/A,#N/A,FALSE,"INTRAN96";#N/A,#N/A,FALSE,"NAA9697";#N/A,#N/A,FALSE,"ECWEBB";#N/A,#N/A,FALSE,"MFT96";#N/A,#N/A,FALSE,"CTrecon"}</definedName>
    <definedName name="ASDASFD_1_2_2" hidden="1">{#N/A,#N/A,FALSE,"TMCOMP96";#N/A,#N/A,FALSE,"MAT96";#N/A,#N/A,FALSE,"FANDA96";#N/A,#N/A,FALSE,"INTRAN96";#N/A,#N/A,FALSE,"NAA9697";#N/A,#N/A,FALSE,"ECWEBB";#N/A,#N/A,FALSE,"MFT96";#N/A,#N/A,FALSE,"CTrecon"}</definedName>
    <definedName name="ASDASFD_1_2_2_1" hidden="1">{#N/A,#N/A,FALSE,"TMCOMP96";#N/A,#N/A,FALSE,"MAT96";#N/A,#N/A,FALSE,"FANDA96";#N/A,#N/A,FALSE,"INTRAN96";#N/A,#N/A,FALSE,"NAA9697";#N/A,#N/A,FALSE,"ECWEBB";#N/A,#N/A,FALSE,"MFT96";#N/A,#N/A,FALSE,"CTrecon"}</definedName>
    <definedName name="ASDASFD_1_2_2_2" hidden="1">{#N/A,#N/A,FALSE,"TMCOMP96";#N/A,#N/A,FALSE,"MAT96";#N/A,#N/A,FALSE,"FANDA96";#N/A,#N/A,FALSE,"INTRAN96";#N/A,#N/A,FALSE,"NAA9697";#N/A,#N/A,FALSE,"ECWEBB";#N/A,#N/A,FALSE,"MFT96";#N/A,#N/A,FALSE,"CTrecon"}</definedName>
    <definedName name="ASDASFD_1_2_2_3" hidden="1">{#N/A,#N/A,FALSE,"TMCOMP96";#N/A,#N/A,FALSE,"MAT96";#N/A,#N/A,FALSE,"FANDA96";#N/A,#N/A,FALSE,"INTRAN96";#N/A,#N/A,FALSE,"NAA9697";#N/A,#N/A,FALSE,"ECWEBB";#N/A,#N/A,FALSE,"MFT96";#N/A,#N/A,FALSE,"CTrecon"}</definedName>
    <definedName name="ASDASFD_1_2_2_4" hidden="1">{#N/A,#N/A,FALSE,"TMCOMP96";#N/A,#N/A,FALSE,"MAT96";#N/A,#N/A,FALSE,"FANDA96";#N/A,#N/A,FALSE,"INTRAN96";#N/A,#N/A,FALSE,"NAA9697";#N/A,#N/A,FALSE,"ECWEBB";#N/A,#N/A,FALSE,"MFT96";#N/A,#N/A,FALSE,"CTrecon"}</definedName>
    <definedName name="ASDASFD_1_2_2_5" hidden="1">{#N/A,#N/A,FALSE,"TMCOMP96";#N/A,#N/A,FALSE,"MAT96";#N/A,#N/A,FALSE,"FANDA96";#N/A,#N/A,FALSE,"INTRAN96";#N/A,#N/A,FALSE,"NAA9697";#N/A,#N/A,FALSE,"ECWEBB";#N/A,#N/A,FALSE,"MFT96";#N/A,#N/A,FALSE,"CTrecon"}</definedName>
    <definedName name="ASDASFD_1_2_3" hidden="1">{#N/A,#N/A,FALSE,"TMCOMP96";#N/A,#N/A,FALSE,"MAT96";#N/A,#N/A,FALSE,"FANDA96";#N/A,#N/A,FALSE,"INTRAN96";#N/A,#N/A,FALSE,"NAA9697";#N/A,#N/A,FALSE,"ECWEBB";#N/A,#N/A,FALSE,"MFT96";#N/A,#N/A,FALSE,"CTrecon"}</definedName>
    <definedName name="ASDASFD_1_2_3_1" hidden="1">{#N/A,#N/A,FALSE,"TMCOMP96";#N/A,#N/A,FALSE,"MAT96";#N/A,#N/A,FALSE,"FANDA96";#N/A,#N/A,FALSE,"INTRAN96";#N/A,#N/A,FALSE,"NAA9697";#N/A,#N/A,FALSE,"ECWEBB";#N/A,#N/A,FALSE,"MFT96";#N/A,#N/A,FALSE,"CTrecon"}</definedName>
    <definedName name="ASDASFD_1_2_3_2" hidden="1">{#N/A,#N/A,FALSE,"TMCOMP96";#N/A,#N/A,FALSE,"MAT96";#N/A,#N/A,FALSE,"FANDA96";#N/A,#N/A,FALSE,"INTRAN96";#N/A,#N/A,FALSE,"NAA9697";#N/A,#N/A,FALSE,"ECWEBB";#N/A,#N/A,FALSE,"MFT96";#N/A,#N/A,FALSE,"CTrecon"}</definedName>
    <definedName name="ASDASFD_1_2_3_3" hidden="1">{#N/A,#N/A,FALSE,"TMCOMP96";#N/A,#N/A,FALSE,"MAT96";#N/A,#N/A,FALSE,"FANDA96";#N/A,#N/A,FALSE,"INTRAN96";#N/A,#N/A,FALSE,"NAA9697";#N/A,#N/A,FALSE,"ECWEBB";#N/A,#N/A,FALSE,"MFT96";#N/A,#N/A,FALSE,"CTrecon"}</definedName>
    <definedName name="ASDASFD_1_2_3_4" hidden="1">{#N/A,#N/A,FALSE,"TMCOMP96";#N/A,#N/A,FALSE,"MAT96";#N/A,#N/A,FALSE,"FANDA96";#N/A,#N/A,FALSE,"INTRAN96";#N/A,#N/A,FALSE,"NAA9697";#N/A,#N/A,FALSE,"ECWEBB";#N/A,#N/A,FALSE,"MFT96";#N/A,#N/A,FALSE,"CTrecon"}</definedName>
    <definedName name="ASDASFD_1_2_3_5" hidden="1">{#N/A,#N/A,FALSE,"TMCOMP96";#N/A,#N/A,FALSE,"MAT96";#N/A,#N/A,FALSE,"FANDA96";#N/A,#N/A,FALSE,"INTRAN96";#N/A,#N/A,FALSE,"NAA9697";#N/A,#N/A,FALSE,"ECWEBB";#N/A,#N/A,FALSE,"MFT96";#N/A,#N/A,FALSE,"CTrecon"}</definedName>
    <definedName name="ASDASFD_1_2_4" hidden="1">{#N/A,#N/A,FALSE,"TMCOMP96";#N/A,#N/A,FALSE,"MAT96";#N/A,#N/A,FALSE,"FANDA96";#N/A,#N/A,FALSE,"INTRAN96";#N/A,#N/A,FALSE,"NAA9697";#N/A,#N/A,FALSE,"ECWEBB";#N/A,#N/A,FALSE,"MFT96";#N/A,#N/A,FALSE,"CTrecon"}</definedName>
    <definedName name="ASDASFD_1_2_4_1" hidden="1">{#N/A,#N/A,FALSE,"TMCOMP96";#N/A,#N/A,FALSE,"MAT96";#N/A,#N/A,FALSE,"FANDA96";#N/A,#N/A,FALSE,"INTRAN96";#N/A,#N/A,FALSE,"NAA9697";#N/A,#N/A,FALSE,"ECWEBB";#N/A,#N/A,FALSE,"MFT96";#N/A,#N/A,FALSE,"CTrecon"}</definedName>
    <definedName name="ASDASFD_1_2_4_2" hidden="1">{#N/A,#N/A,FALSE,"TMCOMP96";#N/A,#N/A,FALSE,"MAT96";#N/A,#N/A,FALSE,"FANDA96";#N/A,#N/A,FALSE,"INTRAN96";#N/A,#N/A,FALSE,"NAA9697";#N/A,#N/A,FALSE,"ECWEBB";#N/A,#N/A,FALSE,"MFT96";#N/A,#N/A,FALSE,"CTrecon"}</definedName>
    <definedName name="ASDASFD_1_2_4_3" hidden="1">{#N/A,#N/A,FALSE,"TMCOMP96";#N/A,#N/A,FALSE,"MAT96";#N/A,#N/A,FALSE,"FANDA96";#N/A,#N/A,FALSE,"INTRAN96";#N/A,#N/A,FALSE,"NAA9697";#N/A,#N/A,FALSE,"ECWEBB";#N/A,#N/A,FALSE,"MFT96";#N/A,#N/A,FALSE,"CTrecon"}</definedName>
    <definedName name="ASDASFD_1_2_4_4" hidden="1">{#N/A,#N/A,FALSE,"TMCOMP96";#N/A,#N/A,FALSE,"MAT96";#N/A,#N/A,FALSE,"FANDA96";#N/A,#N/A,FALSE,"INTRAN96";#N/A,#N/A,FALSE,"NAA9697";#N/A,#N/A,FALSE,"ECWEBB";#N/A,#N/A,FALSE,"MFT96";#N/A,#N/A,FALSE,"CTrecon"}</definedName>
    <definedName name="ASDASFD_1_2_4_5" hidden="1">{#N/A,#N/A,FALSE,"TMCOMP96";#N/A,#N/A,FALSE,"MAT96";#N/A,#N/A,FALSE,"FANDA96";#N/A,#N/A,FALSE,"INTRAN96";#N/A,#N/A,FALSE,"NAA9697";#N/A,#N/A,FALSE,"ECWEBB";#N/A,#N/A,FALSE,"MFT96";#N/A,#N/A,FALSE,"CTrecon"}</definedName>
    <definedName name="ASDASFD_1_2_5" hidden="1">{#N/A,#N/A,FALSE,"TMCOMP96";#N/A,#N/A,FALSE,"MAT96";#N/A,#N/A,FALSE,"FANDA96";#N/A,#N/A,FALSE,"INTRAN96";#N/A,#N/A,FALSE,"NAA9697";#N/A,#N/A,FALSE,"ECWEBB";#N/A,#N/A,FALSE,"MFT96";#N/A,#N/A,FALSE,"CTrecon"}</definedName>
    <definedName name="ASDASFD_1_2_5_1" hidden="1">{#N/A,#N/A,FALSE,"TMCOMP96";#N/A,#N/A,FALSE,"MAT96";#N/A,#N/A,FALSE,"FANDA96";#N/A,#N/A,FALSE,"INTRAN96";#N/A,#N/A,FALSE,"NAA9697";#N/A,#N/A,FALSE,"ECWEBB";#N/A,#N/A,FALSE,"MFT96";#N/A,#N/A,FALSE,"CTrecon"}</definedName>
    <definedName name="ASDASFD_1_2_5_2" hidden="1">{#N/A,#N/A,FALSE,"TMCOMP96";#N/A,#N/A,FALSE,"MAT96";#N/A,#N/A,FALSE,"FANDA96";#N/A,#N/A,FALSE,"INTRAN96";#N/A,#N/A,FALSE,"NAA9697";#N/A,#N/A,FALSE,"ECWEBB";#N/A,#N/A,FALSE,"MFT96";#N/A,#N/A,FALSE,"CTrecon"}</definedName>
    <definedName name="ASDASFD_1_2_5_3" hidden="1">{#N/A,#N/A,FALSE,"TMCOMP96";#N/A,#N/A,FALSE,"MAT96";#N/A,#N/A,FALSE,"FANDA96";#N/A,#N/A,FALSE,"INTRAN96";#N/A,#N/A,FALSE,"NAA9697";#N/A,#N/A,FALSE,"ECWEBB";#N/A,#N/A,FALSE,"MFT96";#N/A,#N/A,FALSE,"CTrecon"}</definedName>
    <definedName name="ASDASFD_1_2_5_4" hidden="1">{#N/A,#N/A,FALSE,"TMCOMP96";#N/A,#N/A,FALSE,"MAT96";#N/A,#N/A,FALSE,"FANDA96";#N/A,#N/A,FALSE,"INTRAN96";#N/A,#N/A,FALSE,"NAA9697";#N/A,#N/A,FALSE,"ECWEBB";#N/A,#N/A,FALSE,"MFT96";#N/A,#N/A,FALSE,"CTrecon"}</definedName>
    <definedName name="ASDASFD_1_2_5_5" hidden="1">{#N/A,#N/A,FALSE,"TMCOMP96";#N/A,#N/A,FALSE,"MAT96";#N/A,#N/A,FALSE,"FANDA96";#N/A,#N/A,FALSE,"INTRAN96";#N/A,#N/A,FALSE,"NAA9697";#N/A,#N/A,FALSE,"ECWEBB";#N/A,#N/A,FALSE,"MFT96";#N/A,#N/A,FALSE,"CTrecon"}</definedName>
    <definedName name="ASDASFD_1_3" hidden="1">{#N/A,#N/A,FALSE,"TMCOMP96";#N/A,#N/A,FALSE,"MAT96";#N/A,#N/A,FALSE,"FANDA96";#N/A,#N/A,FALSE,"INTRAN96";#N/A,#N/A,FALSE,"NAA9697";#N/A,#N/A,FALSE,"ECWEBB";#N/A,#N/A,FALSE,"MFT96";#N/A,#N/A,FALSE,"CTrecon"}</definedName>
    <definedName name="ASDASFD_1_3_1" hidden="1">{#N/A,#N/A,FALSE,"TMCOMP96";#N/A,#N/A,FALSE,"MAT96";#N/A,#N/A,FALSE,"FANDA96";#N/A,#N/A,FALSE,"INTRAN96";#N/A,#N/A,FALSE,"NAA9697";#N/A,#N/A,FALSE,"ECWEBB";#N/A,#N/A,FALSE,"MFT96";#N/A,#N/A,FALSE,"CTrecon"}</definedName>
    <definedName name="ASDASFD_1_3_1_1" hidden="1">{#N/A,#N/A,FALSE,"TMCOMP96";#N/A,#N/A,FALSE,"MAT96";#N/A,#N/A,FALSE,"FANDA96";#N/A,#N/A,FALSE,"INTRAN96";#N/A,#N/A,FALSE,"NAA9697";#N/A,#N/A,FALSE,"ECWEBB";#N/A,#N/A,FALSE,"MFT96";#N/A,#N/A,FALSE,"CTrecon"}</definedName>
    <definedName name="ASDASFD_1_3_1_1_1" hidden="1">{#N/A,#N/A,FALSE,"TMCOMP96";#N/A,#N/A,FALSE,"MAT96";#N/A,#N/A,FALSE,"FANDA96";#N/A,#N/A,FALSE,"INTRAN96";#N/A,#N/A,FALSE,"NAA9697";#N/A,#N/A,FALSE,"ECWEBB";#N/A,#N/A,FALSE,"MFT96";#N/A,#N/A,FALSE,"CTrecon"}</definedName>
    <definedName name="ASDASFD_1_3_1_1_1_1" hidden="1">{#N/A,#N/A,FALSE,"TMCOMP96";#N/A,#N/A,FALSE,"MAT96";#N/A,#N/A,FALSE,"FANDA96";#N/A,#N/A,FALSE,"INTRAN96";#N/A,#N/A,FALSE,"NAA9697";#N/A,#N/A,FALSE,"ECWEBB";#N/A,#N/A,FALSE,"MFT96";#N/A,#N/A,FALSE,"CTrecon"}</definedName>
    <definedName name="ASDASFD_1_3_1_1_1_2" hidden="1">{#N/A,#N/A,FALSE,"TMCOMP96";#N/A,#N/A,FALSE,"MAT96";#N/A,#N/A,FALSE,"FANDA96";#N/A,#N/A,FALSE,"INTRAN96";#N/A,#N/A,FALSE,"NAA9697";#N/A,#N/A,FALSE,"ECWEBB";#N/A,#N/A,FALSE,"MFT96";#N/A,#N/A,FALSE,"CTrecon"}</definedName>
    <definedName name="ASDASFD_1_3_1_1_1_3" hidden="1">{#N/A,#N/A,FALSE,"TMCOMP96";#N/A,#N/A,FALSE,"MAT96";#N/A,#N/A,FALSE,"FANDA96";#N/A,#N/A,FALSE,"INTRAN96";#N/A,#N/A,FALSE,"NAA9697";#N/A,#N/A,FALSE,"ECWEBB";#N/A,#N/A,FALSE,"MFT96";#N/A,#N/A,FALSE,"CTrecon"}</definedName>
    <definedName name="ASDASFD_1_3_1_1_1_4" hidden="1">{#N/A,#N/A,FALSE,"TMCOMP96";#N/A,#N/A,FALSE,"MAT96";#N/A,#N/A,FALSE,"FANDA96";#N/A,#N/A,FALSE,"INTRAN96";#N/A,#N/A,FALSE,"NAA9697";#N/A,#N/A,FALSE,"ECWEBB";#N/A,#N/A,FALSE,"MFT96";#N/A,#N/A,FALSE,"CTrecon"}</definedName>
    <definedName name="ASDASFD_1_3_1_1_1_5" hidden="1">{#N/A,#N/A,FALSE,"TMCOMP96";#N/A,#N/A,FALSE,"MAT96";#N/A,#N/A,FALSE,"FANDA96";#N/A,#N/A,FALSE,"INTRAN96";#N/A,#N/A,FALSE,"NAA9697";#N/A,#N/A,FALSE,"ECWEBB";#N/A,#N/A,FALSE,"MFT96";#N/A,#N/A,FALSE,"CTrecon"}</definedName>
    <definedName name="ASDASFD_1_3_1_1_2" hidden="1">{#N/A,#N/A,FALSE,"TMCOMP96";#N/A,#N/A,FALSE,"MAT96";#N/A,#N/A,FALSE,"FANDA96";#N/A,#N/A,FALSE,"INTRAN96";#N/A,#N/A,FALSE,"NAA9697";#N/A,#N/A,FALSE,"ECWEBB";#N/A,#N/A,FALSE,"MFT96";#N/A,#N/A,FALSE,"CTrecon"}</definedName>
    <definedName name="ASDASFD_1_3_1_1_2_1" hidden="1">{#N/A,#N/A,FALSE,"TMCOMP96";#N/A,#N/A,FALSE,"MAT96";#N/A,#N/A,FALSE,"FANDA96";#N/A,#N/A,FALSE,"INTRAN96";#N/A,#N/A,FALSE,"NAA9697";#N/A,#N/A,FALSE,"ECWEBB";#N/A,#N/A,FALSE,"MFT96";#N/A,#N/A,FALSE,"CTrecon"}</definedName>
    <definedName name="ASDASFD_1_3_1_1_2_2" hidden="1">{#N/A,#N/A,FALSE,"TMCOMP96";#N/A,#N/A,FALSE,"MAT96";#N/A,#N/A,FALSE,"FANDA96";#N/A,#N/A,FALSE,"INTRAN96";#N/A,#N/A,FALSE,"NAA9697";#N/A,#N/A,FALSE,"ECWEBB";#N/A,#N/A,FALSE,"MFT96";#N/A,#N/A,FALSE,"CTrecon"}</definedName>
    <definedName name="ASDASFD_1_3_1_1_2_3" hidden="1">{#N/A,#N/A,FALSE,"TMCOMP96";#N/A,#N/A,FALSE,"MAT96";#N/A,#N/A,FALSE,"FANDA96";#N/A,#N/A,FALSE,"INTRAN96";#N/A,#N/A,FALSE,"NAA9697";#N/A,#N/A,FALSE,"ECWEBB";#N/A,#N/A,FALSE,"MFT96";#N/A,#N/A,FALSE,"CTrecon"}</definedName>
    <definedName name="ASDASFD_1_3_1_1_2_4" hidden="1">{#N/A,#N/A,FALSE,"TMCOMP96";#N/A,#N/A,FALSE,"MAT96";#N/A,#N/A,FALSE,"FANDA96";#N/A,#N/A,FALSE,"INTRAN96";#N/A,#N/A,FALSE,"NAA9697";#N/A,#N/A,FALSE,"ECWEBB";#N/A,#N/A,FALSE,"MFT96";#N/A,#N/A,FALSE,"CTrecon"}</definedName>
    <definedName name="ASDASFD_1_3_1_1_2_5" hidden="1">{#N/A,#N/A,FALSE,"TMCOMP96";#N/A,#N/A,FALSE,"MAT96";#N/A,#N/A,FALSE,"FANDA96";#N/A,#N/A,FALSE,"INTRAN96";#N/A,#N/A,FALSE,"NAA9697";#N/A,#N/A,FALSE,"ECWEBB";#N/A,#N/A,FALSE,"MFT96";#N/A,#N/A,FALSE,"CTrecon"}</definedName>
    <definedName name="ASDASFD_1_3_1_1_3" hidden="1">{#N/A,#N/A,FALSE,"TMCOMP96";#N/A,#N/A,FALSE,"MAT96";#N/A,#N/A,FALSE,"FANDA96";#N/A,#N/A,FALSE,"INTRAN96";#N/A,#N/A,FALSE,"NAA9697";#N/A,#N/A,FALSE,"ECWEBB";#N/A,#N/A,FALSE,"MFT96";#N/A,#N/A,FALSE,"CTrecon"}</definedName>
    <definedName name="ASDASFD_1_3_1_1_4" hidden="1">{#N/A,#N/A,FALSE,"TMCOMP96";#N/A,#N/A,FALSE,"MAT96";#N/A,#N/A,FALSE,"FANDA96";#N/A,#N/A,FALSE,"INTRAN96";#N/A,#N/A,FALSE,"NAA9697";#N/A,#N/A,FALSE,"ECWEBB";#N/A,#N/A,FALSE,"MFT96";#N/A,#N/A,FALSE,"CTrecon"}</definedName>
    <definedName name="ASDASFD_1_3_1_1_5" hidden="1">{#N/A,#N/A,FALSE,"TMCOMP96";#N/A,#N/A,FALSE,"MAT96";#N/A,#N/A,FALSE,"FANDA96";#N/A,#N/A,FALSE,"INTRAN96";#N/A,#N/A,FALSE,"NAA9697";#N/A,#N/A,FALSE,"ECWEBB";#N/A,#N/A,FALSE,"MFT96";#N/A,#N/A,FALSE,"CTrecon"}</definedName>
    <definedName name="ASDASFD_1_3_1_2" hidden="1">{#N/A,#N/A,FALSE,"TMCOMP96";#N/A,#N/A,FALSE,"MAT96";#N/A,#N/A,FALSE,"FANDA96";#N/A,#N/A,FALSE,"INTRAN96";#N/A,#N/A,FALSE,"NAA9697";#N/A,#N/A,FALSE,"ECWEBB";#N/A,#N/A,FALSE,"MFT96";#N/A,#N/A,FALSE,"CTrecon"}</definedName>
    <definedName name="ASDASFD_1_3_1_2_1" hidden="1">{#N/A,#N/A,FALSE,"TMCOMP96";#N/A,#N/A,FALSE,"MAT96";#N/A,#N/A,FALSE,"FANDA96";#N/A,#N/A,FALSE,"INTRAN96";#N/A,#N/A,FALSE,"NAA9697";#N/A,#N/A,FALSE,"ECWEBB";#N/A,#N/A,FALSE,"MFT96";#N/A,#N/A,FALSE,"CTrecon"}</definedName>
    <definedName name="ASDASFD_1_3_1_2_2" hidden="1">{#N/A,#N/A,FALSE,"TMCOMP96";#N/A,#N/A,FALSE,"MAT96";#N/A,#N/A,FALSE,"FANDA96";#N/A,#N/A,FALSE,"INTRAN96";#N/A,#N/A,FALSE,"NAA9697";#N/A,#N/A,FALSE,"ECWEBB";#N/A,#N/A,FALSE,"MFT96";#N/A,#N/A,FALSE,"CTrecon"}</definedName>
    <definedName name="ASDASFD_1_3_1_2_3" hidden="1">{#N/A,#N/A,FALSE,"TMCOMP96";#N/A,#N/A,FALSE,"MAT96";#N/A,#N/A,FALSE,"FANDA96";#N/A,#N/A,FALSE,"INTRAN96";#N/A,#N/A,FALSE,"NAA9697";#N/A,#N/A,FALSE,"ECWEBB";#N/A,#N/A,FALSE,"MFT96";#N/A,#N/A,FALSE,"CTrecon"}</definedName>
    <definedName name="ASDASFD_1_3_1_2_4" hidden="1">{#N/A,#N/A,FALSE,"TMCOMP96";#N/A,#N/A,FALSE,"MAT96";#N/A,#N/A,FALSE,"FANDA96";#N/A,#N/A,FALSE,"INTRAN96";#N/A,#N/A,FALSE,"NAA9697";#N/A,#N/A,FALSE,"ECWEBB";#N/A,#N/A,FALSE,"MFT96";#N/A,#N/A,FALSE,"CTrecon"}</definedName>
    <definedName name="ASDASFD_1_3_1_2_5" hidden="1">{#N/A,#N/A,FALSE,"TMCOMP96";#N/A,#N/A,FALSE,"MAT96";#N/A,#N/A,FALSE,"FANDA96";#N/A,#N/A,FALSE,"INTRAN96";#N/A,#N/A,FALSE,"NAA9697";#N/A,#N/A,FALSE,"ECWEBB";#N/A,#N/A,FALSE,"MFT96";#N/A,#N/A,FALSE,"CTrecon"}</definedName>
    <definedName name="ASDASFD_1_3_1_3" hidden="1">{#N/A,#N/A,FALSE,"TMCOMP96";#N/A,#N/A,FALSE,"MAT96";#N/A,#N/A,FALSE,"FANDA96";#N/A,#N/A,FALSE,"INTRAN96";#N/A,#N/A,FALSE,"NAA9697";#N/A,#N/A,FALSE,"ECWEBB";#N/A,#N/A,FALSE,"MFT96";#N/A,#N/A,FALSE,"CTrecon"}</definedName>
    <definedName name="ASDASFD_1_3_1_3_1" hidden="1">{#N/A,#N/A,FALSE,"TMCOMP96";#N/A,#N/A,FALSE,"MAT96";#N/A,#N/A,FALSE,"FANDA96";#N/A,#N/A,FALSE,"INTRAN96";#N/A,#N/A,FALSE,"NAA9697";#N/A,#N/A,FALSE,"ECWEBB";#N/A,#N/A,FALSE,"MFT96";#N/A,#N/A,FALSE,"CTrecon"}</definedName>
    <definedName name="ASDASFD_1_3_1_3_2" hidden="1">{#N/A,#N/A,FALSE,"TMCOMP96";#N/A,#N/A,FALSE,"MAT96";#N/A,#N/A,FALSE,"FANDA96";#N/A,#N/A,FALSE,"INTRAN96";#N/A,#N/A,FALSE,"NAA9697";#N/A,#N/A,FALSE,"ECWEBB";#N/A,#N/A,FALSE,"MFT96";#N/A,#N/A,FALSE,"CTrecon"}</definedName>
    <definedName name="ASDASFD_1_3_1_3_3" hidden="1">{#N/A,#N/A,FALSE,"TMCOMP96";#N/A,#N/A,FALSE,"MAT96";#N/A,#N/A,FALSE,"FANDA96";#N/A,#N/A,FALSE,"INTRAN96";#N/A,#N/A,FALSE,"NAA9697";#N/A,#N/A,FALSE,"ECWEBB";#N/A,#N/A,FALSE,"MFT96";#N/A,#N/A,FALSE,"CTrecon"}</definedName>
    <definedName name="ASDASFD_1_3_1_3_4" hidden="1">{#N/A,#N/A,FALSE,"TMCOMP96";#N/A,#N/A,FALSE,"MAT96";#N/A,#N/A,FALSE,"FANDA96";#N/A,#N/A,FALSE,"INTRAN96";#N/A,#N/A,FALSE,"NAA9697";#N/A,#N/A,FALSE,"ECWEBB";#N/A,#N/A,FALSE,"MFT96";#N/A,#N/A,FALSE,"CTrecon"}</definedName>
    <definedName name="ASDASFD_1_3_1_3_5" hidden="1">{#N/A,#N/A,FALSE,"TMCOMP96";#N/A,#N/A,FALSE,"MAT96";#N/A,#N/A,FALSE,"FANDA96";#N/A,#N/A,FALSE,"INTRAN96";#N/A,#N/A,FALSE,"NAA9697";#N/A,#N/A,FALSE,"ECWEBB";#N/A,#N/A,FALSE,"MFT96";#N/A,#N/A,FALSE,"CTrecon"}</definedName>
    <definedName name="ASDASFD_1_3_1_4" hidden="1">{#N/A,#N/A,FALSE,"TMCOMP96";#N/A,#N/A,FALSE,"MAT96";#N/A,#N/A,FALSE,"FANDA96";#N/A,#N/A,FALSE,"INTRAN96";#N/A,#N/A,FALSE,"NAA9697";#N/A,#N/A,FALSE,"ECWEBB";#N/A,#N/A,FALSE,"MFT96";#N/A,#N/A,FALSE,"CTrecon"}</definedName>
    <definedName name="ASDASFD_1_3_1_4_1" hidden="1">{#N/A,#N/A,FALSE,"TMCOMP96";#N/A,#N/A,FALSE,"MAT96";#N/A,#N/A,FALSE,"FANDA96";#N/A,#N/A,FALSE,"INTRAN96";#N/A,#N/A,FALSE,"NAA9697";#N/A,#N/A,FALSE,"ECWEBB";#N/A,#N/A,FALSE,"MFT96";#N/A,#N/A,FALSE,"CTrecon"}</definedName>
    <definedName name="ASDASFD_1_3_1_4_2" hidden="1">{#N/A,#N/A,FALSE,"TMCOMP96";#N/A,#N/A,FALSE,"MAT96";#N/A,#N/A,FALSE,"FANDA96";#N/A,#N/A,FALSE,"INTRAN96";#N/A,#N/A,FALSE,"NAA9697";#N/A,#N/A,FALSE,"ECWEBB";#N/A,#N/A,FALSE,"MFT96";#N/A,#N/A,FALSE,"CTrecon"}</definedName>
    <definedName name="ASDASFD_1_3_1_4_3" hidden="1">{#N/A,#N/A,FALSE,"TMCOMP96";#N/A,#N/A,FALSE,"MAT96";#N/A,#N/A,FALSE,"FANDA96";#N/A,#N/A,FALSE,"INTRAN96";#N/A,#N/A,FALSE,"NAA9697";#N/A,#N/A,FALSE,"ECWEBB";#N/A,#N/A,FALSE,"MFT96";#N/A,#N/A,FALSE,"CTrecon"}</definedName>
    <definedName name="ASDASFD_1_3_1_4_4" hidden="1">{#N/A,#N/A,FALSE,"TMCOMP96";#N/A,#N/A,FALSE,"MAT96";#N/A,#N/A,FALSE,"FANDA96";#N/A,#N/A,FALSE,"INTRAN96";#N/A,#N/A,FALSE,"NAA9697";#N/A,#N/A,FALSE,"ECWEBB";#N/A,#N/A,FALSE,"MFT96";#N/A,#N/A,FALSE,"CTrecon"}</definedName>
    <definedName name="ASDASFD_1_3_1_4_5" hidden="1">{#N/A,#N/A,FALSE,"TMCOMP96";#N/A,#N/A,FALSE,"MAT96";#N/A,#N/A,FALSE,"FANDA96";#N/A,#N/A,FALSE,"INTRAN96";#N/A,#N/A,FALSE,"NAA9697";#N/A,#N/A,FALSE,"ECWEBB";#N/A,#N/A,FALSE,"MFT96";#N/A,#N/A,FALSE,"CTrecon"}</definedName>
    <definedName name="ASDASFD_1_3_1_5" hidden="1">{#N/A,#N/A,FALSE,"TMCOMP96";#N/A,#N/A,FALSE,"MAT96";#N/A,#N/A,FALSE,"FANDA96";#N/A,#N/A,FALSE,"INTRAN96";#N/A,#N/A,FALSE,"NAA9697";#N/A,#N/A,FALSE,"ECWEBB";#N/A,#N/A,FALSE,"MFT96";#N/A,#N/A,FALSE,"CTrecon"}</definedName>
    <definedName name="ASDASFD_1_3_1_5_1" hidden="1">{#N/A,#N/A,FALSE,"TMCOMP96";#N/A,#N/A,FALSE,"MAT96";#N/A,#N/A,FALSE,"FANDA96";#N/A,#N/A,FALSE,"INTRAN96";#N/A,#N/A,FALSE,"NAA9697";#N/A,#N/A,FALSE,"ECWEBB";#N/A,#N/A,FALSE,"MFT96";#N/A,#N/A,FALSE,"CTrecon"}</definedName>
    <definedName name="ASDASFD_1_3_1_5_2" hidden="1">{#N/A,#N/A,FALSE,"TMCOMP96";#N/A,#N/A,FALSE,"MAT96";#N/A,#N/A,FALSE,"FANDA96";#N/A,#N/A,FALSE,"INTRAN96";#N/A,#N/A,FALSE,"NAA9697";#N/A,#N/A,FALSE,"ECWEBB";#N/A,#N/A,FALSE,"MFT96";#N/A,#N/A,FALSE,"CTrecon"}</definedName>
    <definedName name="ASDASFD_1_3_1_5_3" hidden="1">{#N/A,#N/A,FALSE,"TMCOMP96";#N/A,#N/A,FALSE,"MAT96";#N/A,#N/A,FALSE,"FANDA96";#N/A,#N/A,FALSE,"INTRAN96";#N/A,#N/A,FALSE,"NAA9697";#N/A,#N/A,FALSE,"ECWEBB";#N/A,#N/A,FALSE,"MFT96";#N/A,#N/A,FALSE,"CTrecon"}</definedName>
    <definedName name="ASDASFD_1_3_1_5_4" hidden="1">{#N/A,#N/A,FALSE,"TMCOMP96";#N/A,#N/A,FALSE,"MAT96";#N/A,#N/A,FALSE,"FANDA96";#N/A,#N/A,FALSE,"INTRAN96";#N/A,#N/A,FALSE,"NAA9697";#N/A,#N/A,FALSE,"ECWEBB";#N/A,#N/A,FALSE,"MFT96";#N/A,#N/A,FALSE,"CTrecon"}</definedName>
    <definedName name="ASDASFD_1_3_1_5_5" hidden="1">{#N/A,#N/A,FALSE,"TMCOMP96";#N/A,#N/A,FALSE,"MAT96";#N/A,#N/A,FALSE,"FANDA96";#N/A,#N/A,FALSE,"INTRAN96";#N/A,#N/A,FALSE,"NAA9697";#N/A,#N/A,FALSE,"ECWEBB";#N/A,#N/A,FALSE,"MFT96";#N/A,#N/A,FALSE,"CTrecon"}</definedName>
    <definedName name="ASDASFD_1_3_2" hidden="1">{#N/A,#N/A,FALSE,"TMCOMP96";#N/A,#N/A,FALSE,"MAT96";#N/A,#N/A,FALSE,"FANDA96";#N/A,#N/A,FALSE,"INTRAN96";#N/A,#N/A,FALSE,"NAA9697";#N/A,#N/A,FALSE,"ECWEBB";#N/A,#N/A,FALSE,"MFT96";#N/A,#N/A,FALSE,"CTrecon"}</definedName>
    <definedName name="ASDASFD_1_3_2_1" hidden="1">{#N/A,#N/A,FALSE,"TMCOMP96";#N/A,#N/A,FALSE,"MAT96";#N/A,#N/A,FALSE,"FANDA96";#N/A,#N/A,FALSE,"INTRAN96";#N/A,#N/A,FALSE,"NAA9697";#N/A,#N/A,FALSE,"ECWEBB";#N/A,#N/A,FALSE,"MFT96";#N/A,#N/A,FALSE,"CTrecon"}</definedName>
    <definedName name="ASDASFD_1_3_2_2" hidden="1">{#N/A,#N/A,FALSE,"TMCOMP96";#N/A,#N/A,FALSE,"MAT96";#N/A,#N/A,FALSE,"FANDA96";#N/A,#N/A,FALSE,"INTRAN96";#N/A,#N/A,FALSE,"NAA9697";#N/A,#N/A,FALSE,"ECWEBB";#N/A,#N/A,FALSE,"MFT96";#N/A,#N/A,FALSE,"CTrecon"}</definedName>
    <definedName name="ASDASFD_1_3_2_3" hidden="1">{#N/A,#N/A,FALSE,"TMCOMP96";#N/A,#N/A,FALSE,"MAT96";#N/A,#N/A,FALSE,"FANDA96";#N/A,#N/A,FALSE,"INTRAN96";#N/A,#N/A,FALSE,"NAA9697";#N/A,#N/A,FALSE,"ECWEBB";#N/A,#N/A,FALSE,"MFT96";#N/A,#N/A,FALSE,"CTrecon"}</definedName>
    <definedName name="ASDASFD_1_3_2_4" hidden="1">{#N/A,#N/A,FALSE,"TMCOMP96";#N/A,#N/A,FALSE,"MAT96";#N/A,#N/A,FALSE,"FANDA96";#N/A,#N/A,FALSE,"INTRAN96";#N/A,#N/A,FALSE,"NAA9697";#N/A,#N/A,FALSE,"ECWEBB";#N/A,#N/A,FALSE,"MFT96";#N/A,#N/A,FALSE,"CTrecon"}</definedName>
    <definedName name="ASDASFD_1_3_2_5" hidden="1">{#N/A,#N/A,FALSE,"TMCOMP96";#N/A,#N/A,FALSE,"MAT96";#N/A,#N/A,FALSE,"FANDA96";#N/A,#N/A,FALSE,"INTRAN96";#N/A,#N/A,FALSE,"NAA9697";#N/A,#N/A,FALSE,"ECWEBB";#N/A,#N/A,FALSE,"MFT96";#N/A,#N/A,FALSE,"CTrecon"}</definedName>
    <definedName name="ASDASFD_1_3_3" hidden="1">{#N/A,#N/A,FALSE,"TMCOMP96";#N/A,#N/A,FALSE,"MAT96";#N/A,#N/A,FALSE,"FANDA96";#N/A,#N/A,FALSE,"INTRAN96";#N/A,#N/A,FALSE,"NAA9697";#N/A,#N/A,FALSE,"ECWEBB";#N/A,#N/A,FALSE,"MFT96";#N/A,#N/A,FALSE,"CTrecon"}</definedName>
    <definedName name="ASDASFD_1_3_3_1" hidden="1">{#N/A,#N/A,FALSE,"TMCOMP96";#N/A,#N/A,FALSE,"MAT96";#N/A,#N/A,FALSE,"FANDA96";#N/A,#N/A,FALSE,"INTRAN96";#N/A,#N/A,FALSE,"NAA9697";#N/A,#N/A,FALSE,"ECWEBB";#N/A,#N/A,FALSE,"MFT96";#N/A,#N/A,FALSE,"CTrecon"}</definedName>
    <definedName name="ASDASFD_1_3_3_2" hidden="1">{#N/A,#N/A,FALSE,"TMCOMP96";#N/A,#N/A,FALSE,"MAT96";#N/A,#N/A,FALSE,"FANDA96";#N/A,#N/A,FALSE,"INTRAN96";#N/A,#N/A,FALSE,"NAA9697";#N/A,#N/A,FALSE,"ECWEBB";#N/A,#N/A,FALSE,"MFT96";#N/A,#N/A,FALSE,"CTrecon"}</definedName>
    <definedName name="ASDASFD_1_3_3_3" hidden="1">{#N/A,#N/A,FALSE,"TMCOMP96";#N/A,#N/A,FALSE,"MAT96";#N/A,#N/A,FALSE,"FANDA96";#N/A,#N/A,FALSE,"INTRAN96";#N/A,#N/A,FALSE,"NAA9697";#N/A,#N/A,FALSE,"ECWEBB";#N/A,#N/A,FALSE,"MFT96";#N/A,#N/A,FALSE,"CTrecon"}</definedName>
    <definedName name="ASDASFD_1_3_3_4" hidden="1">{#N/A,#N/A,FALSE,"TMCOMP96";#N/A,#N/A,FALSE,"MAT96";#N/A,#N/A,FALSE,"FANDA96";#N/A,#N/A,FALSE,"INTRAN96";#N/A,#N/A,FALSE,"NAA9697";#N/A,#N/A,FALSE,"ECWEBB";#N/A,#N/A,FALSE,"MFT96";#N/A,#N/A,FALSE,"CTrecon"}</definedName>
    <definedName name="ASDASFD_1_3_3_5" hidden="1">{#N/A,#N/A,FALSE,"TMCOMP96";#N/A,#N/A,FALSE,"MAT96";#N/A,#N/A,FALSE,"FANDA96";#N/A,#N/A,FALSE,"INTRAN96";#N/A,#N/A,FALSE,"NAA9697";#N/A,#N/A,FALSE,"ECWEBB";#N/A,#N/A,FALSE,"MFT96";#N/A,#N/A,FALSE,"CTrecon"}</definedName>
    <definedName name="ASDASFD_1_3_4" hidden="1">{#N/A,#N/A,FALSE,"TMCOMP96";#N/A,#N/A,FALSE,"MAT96";#N/A,#N/A,FALSE,"FANDA96";#N/A,#N/A,FALSE,"INTRAN96";#N/A,#N/A,FALSE,"NAA9697";#N/A,#N/A,FALSE,"ECWEBB";#N/A,#N/A,FALSE,"MFT96";#N/A,#N/A,FALSE,"CTrecon"}</definedName>
    <definedName name="ASDASFD_1_3_4_1" hidden="1">{#N/A,#N/A,FALSE,"TMCOMP96";#N/A,#N/A,FALSE,"MAT96";#N/A,#N/A,FALSE,"FANDA96";#N/A,#N/A,FALSE,"INTRAN96";#N/A,#N/A,FALSE,"NAA9697";#N/A,#N/A,FALSE,"ECWEBB";#N/A,#N/A,FALSE,"MFT96";#N/A,#N/A,FALSE,"CTrecon"}</definedName>
    <definedName name="ASDASFD_1_3_4_2" hidden="1">{#N/A,#N/A,FALSE,"TMCOMP96";#N/A,#N/A,FALSE,"MAT96";#N/A,#N/A,FALSE,"FANDA96";#N/A,#N/A,FALSE,"INTRAN96";#N/A,#N/A,FALSE,"NAA9697";#N/A,#N/A,FALSE,"ECWEBB";#N/A,#N/A,FALSE,"MFT96";#N/A,#N/A,FALSE,"CTrecon"}</definedName>
    <definedName name="ASDASFD_1_3_4_3" hidden="1">{#N/A,#N/A,FALSE,"TMCOMP96";#N/A,#N/A,FALSE,"MAT96";#N/A,#N/A,FALSE,"FANDA96";#N/A,#N/A,FALSE,"INTRAN96";#N/A,#N/A,FALSE,"NAA9697";#N/A,#N/A,FALSE,"ECWEBB";#N/A,#N/A,FALSE,"MFT96";#N/A,#N/A,FALSE,"CTrecon"}</definedName>
    <definedName name="ASDASFD_1_3_4_4" hidden="1">{#N/A,#N/A,FALSE,"TMCOMP96";#N/A,#N/A,FALSE,"MAT96";#N/A,#N/A,FALSE,"FANDA96";#N/A,#N/A,FALSE,"INTRAN96";#N/A,#N/A,FALSE,"NAA9697";#N/A,#N/A,FALSE,"ECWEBB";#N/A,#N/A,FALSE,"MFT96";#N/A,#N/A,FALSE,"CTrecon"}</definedName>
    <definedName name="ASDASFD_1_3_4_5" hidden="1">{#N/A,#N/A,FALSE,"TMCOMP96";#N/A,#N/A,FALSE,"MAT96";#N/A,#N/A,FALSE,"FANDA96";#N/A,#N/A,FALSE,"INTRAN96";#N/A,#N/A,FALSE,"NAA9697";#N/A,#N/A,FALSE,"ECWEBB";#N/A,#N/A,FALSE,"MFT96";#N/A,#N/A,FALSE,"CTrecon"}</definedName>
    <definedName name="ASDASFD_1_3_5" hidden="1">{#N/A,#N/A,FALSE,"TMCOMP96";#N/A,#N/A,FALSE,"MAT96";#N/A,#N/A,FALSE,"FANDA96";#N/A,#N/A,FALSE,"INTRAN96";#N/A,#N/A,FALSE,"NAA9697";#N/A,#N/A,FALSE,"ECWEBB";#N/A,#N/A,FALSE,"MFT96";#N/A,#N/A,FALSE,"CTrecon"}</definedName>
    <definedName name="ASDASFD_1_3_5_1" hidden="1">{#N/A,#N/A,FALSE,"TMCOMP96";#N/A,#N/A,FALSE,"MAT96";#N/A,#N/A,FALSE,"FANDA96";#N/A,#N/A,FALSE,"INTRAN96";#N/A,#N/A,FALSE,"NAA9697";#N/A,#N/A,FALSE,"ECWEBB";#N/A,#N/A,FALSE,"MFT96";#N/A,#N/A,FALSE,"CTrecon"}</definedName>
    <definedName name="ASDASFD_1_3_5_2" hidden="1">{#N/A,#N/A,FALSE,"TMCOMP96";#N/A,#N/A,FALSE,"MAT96";#N/A,#N/A,FALSE,"FANDA96";#N/A,#N/A,FALSE,"INTRAN96";#N/A,#N/A,FALSE,"NAA9697";#N/A,#N/A,FALSE,"ECWEBB";#N/A,#N/A,FALSE,"MFT96";#N/A,#N/A,FALSE,"CTrecon"}</definedName>
    <definedName name="ASDASFD_1_3_5_3" hidden="1">{#N/A,#N/A,FALSE,"TMCOMP96";#N/A,#N/A,FALSE,"MAT96";#N/A,#N/A,FALSE,"FANDA96";#N/A,#N/A,FALSE,"INTRAN96";#N/A,#N/A,FALSE,"NAA9697";#N/A,#N/A,FALSE,"ECWEBB";#N/A,#N/A,FALSE,"MFT96";#N/A,#N/A,FALSE,"CTrecon"}</definedName>
    <definedName name="ASDASFD_1_3_5_4" hidden="1">{#N/A,#N/A,FALSE,"TMCOMP96";#N/A,#N/A,FALSE,"MAT96";#N/A,#N/A,FALSE,"FANDA96";#N/A,#N/A,FALSE,"INTRAN96";#N/A,#N/A,FALSE,"NAA9697";#N/A,#N/A,FALSE,"ECWEBB";#N/A,#N/A,FALSE,"MFT96";#N/A,#N/A,FALSE,"CTrecon"}</definedName>
    <definedName name="ASDASFD_1_3_5_5" hidden="1">{#N/A,#N/A,FALSE,"TMCOMP96";#N/A,#N/A,FALSE,"MAT96";#N/A,#N/A,FALSE,"FANDA96";#N/A,#N/A,FALSE,"INTRAN96";#N/A,#N/A,FALSE,"NAA9697";#N/A,#N/A,FALSE,"ECWEBB";#N/A,#N/A,FALSE,"MFT96";#N/A,#N/A,FALSE,"CTrecon"}</definedName>
    <definedName name="ASDASFD_1_4" hidden="1">{#N/A,#N/A,FALSE,"TMCOMP96";#N/A,#N/A,FALSE,"MAT96";#N/A,#N/A,FALSE,"FANDA96";#N/A,#N/A,FALSE,"INTRAN96";#N/A,#N/A,FALSE,"NAA9697";#N/A,#N/A,FALSE,"ECWEBB";#N/A,#N/A,FALSE,"MFT96";#N/A,#N/A,FALSE,"CTrecon"}</definedName>
    <definedName name="ASDASFD_1_4_1" hidden="1">{#N/A,#N/A,FALSE,"TMCOMP96";#N/A,#N/A,FALSE,"MAT96";#N/A,#N/A,FALSE,"FANDA96";#N/A,#N/A,FALSE,"INTRAN96";#N/A,#N/A,FALSE,"NAA9697";#N/A,#N/A,FALSE,"ECWEBB";#N/A,#N/A,FALSE,"MFT96";#N/A,#N/A,FALSE,"CTrecon"}</definedName>
    <definedName name="ASDASFD_1_4_1_1" hidden="1">{#N/A,#N/A,FALSE,"TMCOMP96";#N/A,#N/A,FALSE,"MAT96";#N/A,#N/A,FALSE,"FANDA96";#N/A,#N/A,FALSE,"INTRAN96";#N/A,#N/A,FALSE,"NAA9697";#N/A,#N/A,FALSE,"ECWEBB";#N/A,#N/A,FALSE,"MFT96";#N/A,#N/A,FALSE,"CTrecon"}</definedName>
    <definedName name="ASDASFD_1_4_1_1_1" hidden="1">{#N/A,#N/A,FALSE,"TMCOMP96";#N/A,#N/A,FALSE,"MAT96";#N/A,#N/A,FALSE,"FANDA96";#N/A,#N/A,FALSE,"INTRAN96";#N/A,#N/A,FALSE,"NAA9697";#N/A,#N/A,FALSE,"ECWEBB";#N/A,#N/A,FALSE,"MFT96";#N/A,#N/A,FALSE,"CTrecon"}</definedName>
    <definedName name="ASDASFD_1_4_1_1_2" hidden="1">{#N/A,#N/A,FALSE,"TMCOMP96";#N/A,#N/A,FALSE,"MAT96";#N/A,#N/A,FALSE,"FANDA96";#N/A,#N/A,FALSE,"INTRAN96";#N/A,#N/A,FALSE,"NAA9697";#N/A,#N/A,FALSE,"ECWEBB";#N/A,#N/A,FALSE,"MFT96";#N/A,#N/A,FALSE,"CTrecon"}</definedName>
    <definedName name="ASDASFD_1_4_1_1_3" hidden="1">{#N/A,#N/A,FALSE,"TMCOMP96";#N/A,#N/A,FALSE,"MAT96";#N/A,#N/A,FALSE,"FANDA96";#N/A,#N/A,FALSE,"INTRAN96";#N/A,#N/A,FALSE,"NAA9697";#N/A,#N/A,FALSE,"ECWEBB";#N/A,#N/A,FALSE,"MFT96";#N/A,#N/A,FALSE,"CTrecon"}</definedName>
    <definedName name="ASDASFD_1_4_1_1_4" hidden="1">{#N/A,#N/A,FALSE,"TMCOMP96";#N/A,#N/A,FALSE,"MAT96";#N/A,#N/A,FALSE,"FANDA96";#N/A,#N/A,FALSE,"INTRAN96";#N/A,#N/A,FALSE,"NAA9697";#N/A,#N/A,FALSE,"ECWEBB";#N/A,#N/A,FALSE,"MFT96";#N/A,#N/A,FALSE,"CTrecon"}</definedName>
    <definedName name="ASDASFD_1_4_1_1_5" hidden="1">{#N/A,#N/A,FALSE,"TMCOMP96";#N/A,#N/A,FALSE,"MAT96";#N/A,#N/A,FALSE,"FANDA96";#N/A,#N/A,FALSE,"INTRAN96";#N/A,#N/A,FALSE,"NAA9697";#N/A,#N/A,FALSE,"ECWEBB";#N/A,#N/A,FALSE,"MFT96";#N/A,#N/A,FALSE,"CTrecon"}</definedName>
    <definedName name="ASDASFD_1_4_1_2" hidden="1">{#N/A,#N/A,FALSE,"TMCOMP96";#N/A,#N/A,FALSE,"MAT96";#N/A,#N/A,FALSE,"FANDA96";#N/A,#N/A,FALSE,"INTRAN96";#N/A,#N/A,FALSE,"NAA9697";#N/A,#N/A,FALSE,"ECWEBB";#N/A,#N/A,FALSE,"MFT96";#N/A,#N/A,FALSE,"CTrecon"}</definedName>
    <definedName name="ASDASFD_1_4_1_2_1" hidden="1">{#N/A,#N/A,FALSE,"TMCOMP96";#N/A,#N/A,FALSE,"MAT96";#N/A,#N/A,FALSE,"FANDA96";#N/A,#N/A,FALSE,"INTRAN96";#N/A,#N/A,FALSE,"NAA9697";#N/A,#N/A,FALSE,"ECWEBB";#N/A,#N/A,FALSE,"MFT96";#N/A,#N/A,FALSE,"CTrecon"}</definedName>
    <definedName name="ASDASFD_1_4_1_2_2" hidden="1">{#N/A,#N/A,FALSE,"TMCOMP96";#N/A,#N/A,FALSE,"MAT96";#N/A,#N/A,FALSE,"FANDA96";#N/A,#N/A,FALSE,"INTRAN96";#N/A,#N/A,FALSE,"NAA9697";#N/A,#N/A,FALSE,"ECWEBB";#N/A,#N/A,FALSE,"MFT96";#N/A,#N/A,FALSE,"CTrecon"}</definedName>
    <definedName name="ASDASFD_1_4_1_2_3" hidden="1">{#N/A,#N/A,FALSE,"TMCOMP96";#N/A,#N/A,FALSE,"MAT96";#N/A,#N/A,FALSE,"FANDA96";#N/A,#N/A,FALSE,"INTRAN96";#N/A,#N/A,FALSE,"NAA9697";#N/A,#N/A,FALSE,"ECWEBB";#N/A,#N/A,FALSE,"MFT96";#N/A,#N/A,FALSE,"CTrecon"}</definedName>
    <definedName name="ASDASFD_1_4_1_2_4" hidden="1">{#N/A,#N/A,FALSE,"TMCOMP96";#N/A,#N/A,FALSE,"MAT96";#N/A,#N/A,FALSE,"FANDA96";#N/A,#N/A,FALSE,"INTRAN96";#N/A,#N/A,FALSE,"NAA9697";#N/A,#N/A,FALSE,"ECWEBB";#N/A,#N/A,FALSE,"MFT96";#N/A,#N/A,FALSE,"CTrecon"}</definedName>
    <definedName name="ASDASFD_1_4_1_2_5" hidden="1">{#N/A,#N/A,FALSE,"TMCOMP96";#N/A,#N/A,FALSE,"MAT96";#N/A,#N/A,FALSE,"FANDA96";#N/A,#N/A,FALSE,"INTRAN96";#N/A,#N/A,FALSE,"NAA9697";#N/A,#N/A,FALSE,"ECWEBB";#N/A,#N/A,FALSE,"MFT96";#N/A,#N/A,FALSE,"CTrecon"}</definedName>
    <definedName name="ASDASFD_1_4_1_3" hidden="1">{#N/A,#N/A,FALSE,"TMCOMP96";#N/A,#N/A,FALSE,"MAT96";#N/A,#N/A,FALSE,"FANDA96";#N/A,#N/A,FALSE,"INTRAN96";#N/A,#N/A,FALSE,"NAA9697";#N/A,#N/A,FALSE,"ECWEBB";#N/A,#N/A,FALSE,"MFT96";#N/A,#N/A,FALSE,"CTrecon"}</definedName>
    <definedName name="ASDASFD_1_4_1_3_1" hidden="1">{#N/A,#N/A,FALSE,"TMCOMP96";#N/A,#N/A,FALSE,"MAT96";#N/A,#N/A,FALSE,"FANDA96";#N/A,#N/A,FALSE,"INTRAN96";#N/A,#N/A,FALSE,"NAA9697";#N/A,#N/A,FALSE,"ECWEBB";#N/A,#N/A,FALSE,"MFT96";#N/A,#N/A,FALSE,"CTrecon"}</definedName>
    <definedName name="ASDASFD_1_4_1_3_2" hidden="1">{#N/A,#N/A,FALSE,"TMCOMP96";#N/A,#N/A,FALSE,"MAT96";#N/A,#N/A,FALSE,"FANDA96";#N/A,#N/A,FALSE,"INTRAN96";#N/A,#N/A,FALSE,"NAA9697";#N/A,#N/A,FALSE,"ECWEBB";#N/A,#N/A,FALSE,"MFT96";#N/A,#N/A,FALSE,"CTrecon"}</definedName>
    <definedName name="ASDASFD_1_4_1_3_3" hidden="1">{#N/A,#N/A,FALSE,"TMCOMP96";#N/A,#N/A,FALSE,"MAT96";#N/A,#N/A,FALSE,"FANDA96";#N/A,#N/A,FALSE,"INTRAN96";#N/A,#N/A,FALSE,"NAA9697";#N/A,#N/A,FALSE,"ECWEBB";#N/A,#N/A,FALSE,"MFT96";#N/A,#N/A,FALSE,"CTrecon"}</definedName>
    <definedName name="ASDASFD_1_4_1_3_4" hidden="1">{#N/A,#N/A,FALSE,"TMCOMP96";#N/A,#N/A,FALSE,"MAT96";#N/A,#N/A,FALSE,"FANDA96";#N/A,#N/A,FALSE,"INTRAN96";#N/A,#N/A,FALSE,"NAA9697";#N/A,#N/A,FALSE,"ECWEBB";#N/A,#N/A,FALSE,"MFT96";#N/A,#N/A,FALSE,"CTrecon"}</definedName>
    <definedName name="ASDASFD_1_4_1_3_5" hidden="1">{#N/A,#N/A,FALSE,"TMCOMP96";#N/A,#N/A,FALSE,"MAT96";#N/A,#N/A,FALSE,"FANDA96";#N/A,#N/A,FALSE,"INTRAN96";#N/A,#N/A,FALSE,"NAA9697";#N/A,#N/A,FALSE,"ECWEBB";#N/A,#N/A,FALSE,"MFT96";#N/A,#N/A,FALSE,"CTrecon"}</definedName>
    <definedName name="ASDASFD_1_4_1_4" hidden="1">{#N/A,#N/A,FALSE,"TMCOMP96";#N/A,#N/A,FALSE,"MAT96";#N/A,#N/A,FALSE,"FANDA96";#N/A,#N/A,FALSE,"INTRAN96";#N/A,#N/A,FALSE,"NAA9697";#N/A,#N/A,FALSE,"ECWEBB";#N/A,#N/A,FALSE,"MFT96";#N/A,#N/A,FALSE,"CTrecon"}</definedName>
    <definedName name="ASDASFD_1_4_1_4_1" hidden="1">{#N/A,#N/A,FALSE,"TMCOMP96";#N/A,#N/A,FALSE,"MAT96";#N/A,#N/A,FALSE,"FANDA96";#N/A,#N/A,FALSE,"INTRAN96";#N/A,#N/A,FALSE,"NAA9697";#N/A,#N/A,FALSE,"ECWEBB";#N/A,#N/A,FALSE,"MFT96";#N/A,#N/A,FALSE,"CTrecon"}</definedName>
    <definedName name="ASDASFD_1_4_1_4_2" hidden="1">{#N/A,#N/A,FALSE,"TMCOMP96";#N/A,#N/A,FALSE,"MAT96";#N/A,#N/A,FALSE,"FANDA96";#N/A,#N/A,FALSE,"INTRAN96";#N/A,#N/A,FALSE,"NAA9697";#N/A,#N/A,FALSE,"ECWEBB";#N/A,#N/A,FALSE,"MFT96";#N/A,#N/A,FALSE,"CTrecon"}</definedName>
    <definedName name="ASDASFD_1_4_1_4_3" hidden="1">{#N/A,#N/A,FALSE,"TMCOMP96";#N/A,#N/A,FALSE,"MAT96";#N/A,#N/A,FALSE,"FANDA96";#N/A,#N/A,FALSE,"INTRAN96";#N/A,#N/A,FALSE,"NAA9697";#N/A,#N/A,FALSE,"ECWEBB";#N/A,#N/A,FALSE,"MFT96";#N/A,#N/A,FALSE,"CTrecon"}</definedName>
    <definedName name="ASDASFD_1_4_1_4_4" hidden="1">{#N/A,#N/A,FALSE,"TMCOMP96";#N/A,#N/A,FALSE,"MAT96";#N/A,#N/A,FALSE,"FANDA96";#N/A,#N/A,FALSE,"INTRAN96";#N/A,#N/A,FALSE,"NAA9697";#N/A,#N/A,FALSE,"ECWEBB";#N/A,#N/A,FALSE,"MFT96";#N/A,#N/A,FALSE,"CTrecon"}</definedName>
    <definedName name="ASDASFD_1_4_1_4_5" hidden="1">{#N/A,#N/A,FALSE,"TMCOMP96";#N/A,#N/A,FALSE,"MAT96";#N/A,#N/A,FALSE,"FANDA96";#N/A,#N/A,FALSE,"INTRAN96";#N/A,#N/A,FALSE,"NAA9697";#N/A,#N/A,FALSE,"ECWEBB";#N/A,#N/A,FALSE,"MFT96";#N/A,#N/A,FALSE,"CTrecon"}</definedName>
    <definedName name="ASDASFD_1_4_1_5" hidden="1">{#N/A,#N/A,FALSE,"TMCOMP96";#N/A,#N/A,FALSE,"MAT96";#N/A,#N/A,FALSE,"FANDA96";#N/A,#N/A,FALSE,"INTRAN96";#N/A,#N/A,FALSE,"NAA9697";#N/A,#N/A,FALSE,"ECWEBB";#N/A,#N/A,FALSE,"MFT96";#N/A,#N/A,FALSE,"CTrecon"}</definedName>
    <definedName name="ASDASFD_1_4_1_5_1" hidden="1">{#N/A,#N/A,FALSE,"TMCOMP96";#N/A,#N/A,FALSE,"MAT96";#N/A,#N/A,FALSE,"FANDA96";#N/A,#N/A,FALSE,"INTRAN96";#N/A,#N/A,FALSE,"NAA9697";#N/A,#N/A,FALSE,"ECWEBB";#N/A,#N/A,FALSE,"MFT96";#N/A,#N/A,FALSE,"CTrecon"}</definedName>
    <definedName name="ASDASFD_1_4_1_5_2" hidden="1">{#N/A,#N/A,FALSE,"TMCOMP96";#N/A,#N/A,FALSE,"MAT96";#N/A,#N/A,FALSE,"FANDA96";#N/A,#N/A,FALSE,"INTRAN96";#N/A,#N/A,FALSE,"NAA9697";#N/A,#N/A,FALSE,"ECWEBB";#N/A,#N/A,FALSE,"MFT96";#N/A,#N/A,FALSE,"CTrecon"}</definedName>
    <definedName name="ASDASFD_1_4_1_5_3" hidden="1">{#N/A,#N/A,FALSE,"TMCOMP96";#N/A,#N/A,FALSE,"MAT96";#N/A,#N/A,FALSE,"FANDA96";#N/A,#N/A,FALSE,"INTRAN96";#N/A,#N/A,FALSE,"NAA9697";#N/A,#N/A,FALSE,"ECWEBB";#N/A,#N/A,FALSE,"MFT96";#N/A,#N/A,FALSE,"CTrecon"}</definedName>
    <definedName name="ASDASFD_1_4_1_5_4" hidden="1">{#N/A,#N/A,FALSE,"TMCOMP96";#N/A,#N/A,FALSE,"MAT96";#N/A,#N/A,FALSE,"FANDA96";#N/A,#N/A,FALSE,"INTRAN96";#N/A,#N/A,FALSE,"NAA9697";#N/A,#N/A,FALSE,"ECWEBB";#N/A,#N/A,FALSE,"MFT96";#N/A,#N/A,FALSE,"CTrecon"}</definedName>
    <definedName name="ASDASFD_1_4_1_5_5" hidden="1">{#N/A,#N/A,FALSE,"TMCOMP96";#N/A,#N/A,FALSE,"MAT96";#N/A,#N/A,FALSE,"FANDA96";#N/A,#N/A,FALSE,"INTRAN96";#N/A,#N/A,FALSE,"NAA9697";#N/A,#N/A,FALSE,"ECWEBB";#N/A,#N/A,FALSE,"MFT96";#N/A,#N/A,FALSE,"CTrecon"}</definedName>
    <definedName name="ASDASFD_1_4_2" hidden="1">{#N/A,#N/A,FALSE,"TMCOMP96";#N/A,#N/A,FALSE,"MAT96";#N/A,#N/A,FALSE,"FANDA96";#N/A,#N/A,FALSE,"INTRAN96";#N/A,#N/A,FALSE,"NAA9697";#N/A,#N/A,FALSE,"ECWEBB";#N/A,#N/A,FALSE,"MFT96";#N/A,#N/A,FALSE,"CTrecon"}</definedName>
    <definedName name="ASDASFD_1_4_2_1" hidden="1">{#N/A,#N/A,FALSE,"TMCOMP96";#N/A,#N/A,FALSE,"MAT96";#N/A,#N/A,FALSE,"FANDA96";#N/A,#N/A,FALSE,"INTRAN96";#N/A,#N/A,FALSE,"NAA9697";#N/A,#N/A,FALSE,"ECWEBB";#N/A,#N/A,FALSE,"MFT96";#N/A,#N/A,FALSE,"CTrecon"}</definedName>
    <definedName name="ASDASFD_1_4_2_2" hidden="1">{#N/A,#N/A,FALSE,"TMCOMP96";#N/A,#N/A,FALSE,"MAT96";#N/A,#N/A,FALSE,"FANDA96";#N/A,#N/A,FALSE,"INTRAN96";#N/A,#N/A,FALSE,"NAA9697";#N/A,#N/A,FALSE,"ECWEBB";#N/A,#N/A,FALSE,"MFT96";#N/A,#N/A,FALSE,"CTrecon"}</definedName>
    <definedName name="ASDASFD_1_4_2_3" hidden="1">{#N/A,#N/A,FALSE,"TMCOMP96";#N/A,#N/A,FALSE,"MAT96";#N/A,#N/A,FALSE,"FANDA96";#N/A,#N/A,FALSE,"INTRAN96";#N/A,#N/A,FALSE,"NAA9697";#N/A,#N/A,FALSE,"ECWEBB";#N/A,#N/A,FALSE,"MFT96";#N/A,#N/A,FALSE,"CTrecon"}</definedName>
    <definedName name="ASDASFD_1_4_2_4" hidden="1">{#N/A,#N/A,FALSE,"TMCOMP96";#N/A,#N/A,FALSE,"MAT96";#N/A,#N/A,FALSE,"FANDA96";#N/A,#N/A,FALSE,"INTRAN96";#N/A,#N/A,FALSE,"NAA9697";#N/A,#N/A,FALSE,"ECWEBB";#N/A,#N/A,FALSE,"MFT96";#N/A,#N/A,FALSE,"CTrecon"}</definedName>
    <definedName name="ASDASFD_1_4_2_5" hidden="1">{#N/A,#N/A,FALSE,"TMCOMP96";#N/A,#N/A,FALSE,"MAT96";#N/A,#N/A,FALSE,"FANDA96";#N/A,#N/A,FALSE,"INTRAN96";#N/A,#N/A,FALSE,"NAA9697";#N/A,#N/A,FALSE,"ECWEBB";#N/A,#N/A,FALSE,"MFT96";#N/A,#N/A,FALSE,"CTrecon"}</definedName>
    <definedName name="ASDASFD_1_4_3" hidden="1">{#N/A,#N/A,FALSE,"TMCOMP96";#N/A,#N/A,FALSE,"MAT96";#N/A,#N/A,FALSE,"FANDA96";#N/A,#N/A,FALSE,"INTRAN96";#N/A,#N/A,FALSE,"NAA9697";#N/A,#N/A,FALSE,"ECWEBB";#N/A,#N/A,FALSE,"MFT96";#N/A,#N/A,FALSE,"CTrecon"}</definedName>
    <definedName name="ASDASFD_1_4_3_1" hidden="1">{#N/A,#N/A,FALSE,"TMCOMP96";#N/A,#N/A,FALSE,"MAT96";#N/A,#N/A,FALSE,"FANDA96";#N/A,#N/A,FALSE,"INTRAN96";#N/A,#N/A,FALSE,"NAA9697";#N/A,#N/A,FALSE,"ECWEBB";#N/A,#N/A,FALSE,"MFT96";#N/A,#N/A,FALSE,"CTrecon"}</definedName>
    <definedName name="ASDASFD_1_4_3_2" hidden="1">{#N/A,#N/A,FALSE,"TMCOMP96";#N/A,#N/A,FALSE,"MAT96";#N/A,#N/A,FALSE,"FANDA96";#N/A,#N/A,FALSE,"INTRAN96";#N/A,#N/A,FALSE,"NAA9697";#N/A,#N/A,FALSE,"ECWEBB";#N/A,#N/A,FALSE,"MFT96";#N/A,#N/A,FALSE,"CTrecon"}</definedName>
    <definedName name="ASDASFD_1_4_3_3" hidden="1">{#N/A,#N/A,FALSE,"TMCOMP96";#N/A,#N/A,FALSE,"MAT96";#N/A,#N/A,FALSE,"FANDA96";#N/A,#N/A,FALSE,"INTRAN96";#N/A,#N/A,FALSE,"NAA9697";#N/A,#N/A,FALSE,"ECWEBB";#N/A,#N/A,FALSE,"MFT96";#N/A,#N/A,FALSE,"CTrecon"}</definedName>
    <definedName name="ASDASFD_1_4_3_4" hidden="1">{#N/A,#N/A,FALSE,"TMCOMP96";#N/A,#N/A,FALSE,"MAT96";#N/A,#N/A,FALSE,"FANDA96";#N/A,#N/A,FALSE,"INTRAN96";#N/A,#N/A,FALSE,"NAA9697";#N/A,#N/A,FALSE,"ECWEBB";#N/A,#N/A,FALSE,"MFT96";#N/A,#N/A,FALSE,"CTrecon"}</definedName>
    <definedName name="ASDASFD_1_4_3_5" hidden="1">{#N/A,#N/A,FALSE,"TMCOMP96";#N/A,#N/A,FALSE,"MAT96";#N/A,#N/A,FALSE,"FANDA96";#N/A,#N/A,FALSE,"INTRAN96";#N/A,#N/A,FALSE,"NAA9697";#N/A,#N/A,FALSE,"ECWEBB";#N/A,#N/A,FALSE,"MFT96";#N/A,#N/A,FALSE,"CTrecon"}</definedName>
    <definedName name="ASDASFD_1_4_4" hidden="1">{#N/A,#N/A,FALSE,"TMCOMP96";#N/A,#N/A,FALSE,"MAT96";#N/A,#N/A,FALSE,"FANDA96";#N/A,#N/A,FALSE,"INTRAN96";#N/A,#N/A,FALSE,"NAA9697";#N/A,#N/A,FALSE,"ECWEBB";#N/A,#N/A,FALSE,"MFT96";#N/A,#N/A,FALSE,"CTrecon"}</definedName>
    <definedName name="ASDASFD_1_4_4_1" hidden="1">{#N/A,#N/A,FALSE,"TMCOMP96";#N/A,#N/A,FALSE,"MAT96";#N/A,#N/A,FALSE,"FANDA96";#N/A,#N/A,FALSE,"INTRAN96";#N/A,#N/A,FALSE,"NAA9697";#N/A,#N/A,FALSE,"ECWEBB";#N/A,#N/A,FALSE,"MFT96";#N/A,#N/A,FALSE,"CTrecon"}</definedName>
    <definedName name="ASDASFD_1_4_4_2" hidden="1">{#N/A,#N/A,FALSE,"TMCOMP96";#N/A,#N/A,FALSE,"MAT96";#N/A,#N/A,FALSE,"FANDA96";#N/A,#N/A,FALSE,"INTRAN96";#N/A,#N/A,FALSE,"NAA9697";#N/A,#N/A,FALSE,"ECWEBB";#N/A,#N/A,FALSE,"MFT96";#N/A,#N/A,FALSE,"CTrecon"}</definedName>
    <definedName name="ASDASFD_1_4_4_3" hidden="1">{#N/A,#N/A,FALSE,"TMCOMP96";#N/A,#N/A,FALSE,"MAT96";#N/A,#N/A,FALSE,"FANDA96";#N/A,#N/A,FALSE,"INTRAN96";#N/A,#N/A,FALSE,"NAA9697";#N/A,#N/A,FALSE,"ECWEBB";#N/A,#N/A,FALSE,"MFT96";#N/A,#N/A,FALSE,"CTrecon"}</definedName>
    <definedName name="ASDASFD_1_4_4_4" hidden="1">{#N/A,#N/A,FALSE,"TMCOMP96";#N/A,#N/A,FALSE,"MAT96";#N/A,#N/A,FALSE,"FANDA96";#N/A,#N/A,FALSE,"INTRAN96";#N/A,#N/A,FALSE,"NAA9697";#N/A,#N/A,FALSE,"ECWEBB";#N/A,#N/A,FALSE,"MFT96";#N/A,#N/A,FALSE,"CTrecon"}</definedName>
    <definedName name="ASDASFD_1_4_4_5" hidden="1">{#N/A,#N/A,FALSE,"TMCOMP96";#N/A,#N/A,FALSE,"MAT96";#N/A,#N/A,FALSE,"FANDA96";#N/A,#N/A,FALSE,"INTRAN96";#N/A,#N/A,FALSE,"NAA9697";#N/A,#N/A,FALSE,"ECWEBB";#N/A,#N/A,FALSE,"MFT96";#N/A,#N/A,FALSE,"CTrecon"}</definedName>
    <definedName name="ASDASFD_1_4_5" hidden="1">{#N/A,#N/A,FALSE,"TMCOMP96";#N/A,#N/A,FALSE,"MAT96";#N/A,#N/A,FALSE,"FANDA96";#N/A,#N/A,FALSE,"INTRAN96";#N/A,#N/A,FALSE,"NAA9697";#N/A,#N/A,FALSE,"ECWEBB";#N/A,#N/A,FALSE,"MFT96";#N/A,#N/A,FALSE,"CTrecon"}</definedName>
    <definedName name="ASDASFD_1_4_5_1" hidden="1">{#N/A,#N/A,FALSE,"TMCOMP96";#N/A,#N/A,FALSE,"MAT96";#N/A,#N/A,FALSE,"FANDA96";#N/A,#N/A,FALSE,"INTRAN96";#N/A,#N/A,FALSE,"NAA9697";#N/A,#N/A,FALSE,"ECWEBB";#N/A,#N/A,FALSE,"MFT96";#N/A,#N/A,FALSE,"CTrecon"}</definedName>
    <definedName name="ASDASFD_1_4_5_2" hidden="1">{#N/A,#N/A,FALSE,"TMCOMP96";#N/A,#N/A,FALSE,"MAT96";#N/A,#N/A,FALSE,"FANDA96";#N/A,#N/A,FALSE,"INTRAN96";#N/A,#N/A,FALSE,"NAA9697";#N/A,#N/A,FALSE,"ECWEBB";#N/A,#N/A,FALSE,"MFT96";#N/A,#N/A,FALSE,"CTrecon"}</definedName>
    <definedName name="ASDASFD_1_4_5_3" hidden="1">{#N/A,#N/A,FALSE,"TMCOMP96";#N/A,#N/A,FALSE,"MAT96";#N/A,#N/A,FALSE,"FANDA96";#N/A,#N/A,FALSE,"INTRAN96";#N/A,#N/A,FALSE,"NAA9697";#N/A,#N/A,FALSE,"ECWEBB";#N/A,#N/A,FALSE,"MFT96";#N/A,#N/A,FALSE,"CTrecon"}</definedName>
    <definedName name="ASDASFD_1_4_5_4" hidden="1">{#N/A,#N/A,FALSE,"TMCOMP96";#N/A,#N/A,FALSE,"MAT96";#N/A,#N/A,FALSE,"FANDA96";#N/A,#N/A,FALSE,"INTRAN96";#N/A,#N/A,FALSE,"NAA9697";#N/A,#N/A,FALSE,"ECWEBB";#N/A,#N/A,FALSE,"MFT96";#N/A,#N/A,FALSE,"CTrecon"}</definedName>
    <definedName name="ASDASFD_1_4_5_5" hidden="1">{#N/A,#N/A,FALSE,"TMCOMP96";#N/A,#N/A,FALSE,"MAT96";#N/A,#N/A,FALSE,"FANDA96";#N/A,#N/A,FALSE,"INTRAN96";#N/A,#N/A,FALSE,"NAA9697";#N/A,#N/A,FALSE,"ECWEBB";#N/A,#N/A,FALSE,"MFT96";#N/A,#N/A,FALSE,"CTrecon"}</definedName>
    <definedName name="ASDASFD_1_5" hidden="1">{#N/A,#N/A,FALSE,"TMCOMP96";#N/A,#N/A,FALSE,"MAT96";#N/A,#N/A,FALSE,"FANDA96";#N/A,#N/A,FALSE,"INTRAN96";#N/A,#N/A,FALSE,"NAA9697";#N/A,#N/A,FALSE,"ECWEBB";#N/A,#N/A,FALSE,"MFT96";#N/A,#N/A,FALSE,"CTrecon"}</definedName>
    <definedName name="ASDASFD_1_5_1" hidden="1">{#N/A,#N/A,FALSE,"TMCOMP96";#N/A,#N/A,FALSE,"MAT96";#N/A,#N/A,FALSE,"FANDA96";#N/A,#N/A,FALSE,"INTRAN96";#N/A,#N/A,FALSE,"NAA9697";#N/A,#N/A,FALSE,"ECWEBB";#N/A,#N/A,FALSE,"MFT96";#N/A,#N/A,FALSE,"CTrecon"}</definedName>
    <definedName name="ASDASFD_1_5_1_1" hidden="1">{#N/A,#N/A,FALSE,"TMCOMP96";#N/A,#N/A,FALSE,"MAT96";#N/A,#N/A,FALSE,"FANDA96";#N/A,#N/A,FALSE,"INTRAN96";#N/A,#N/A,FALSE,"NAA9697";#N/A,#N/A,FALSE,"ECWEBB";#N/A,#N/A,FALSE,"MFT96";#N/A,#N/A,FALSE,"CTrecon"}</definedName>
    <definedName name="ASDASFD_1_5_1_2" hidden="1">{#N/A,#N/A,FALSE,"TMCOMP96";#N/A,#N/A,FALSE,"MAT96";#N/A,#N/A,FALSE,"FANDA96";#N/A,#N/A,FALSE,"INTRAN96";#N/A,#N/A,FALSE,"NAA9697";#N/A,#N/A,FALSE,"ECWEBB";#N/A,#N/A,FALSE,"MFT96";#N/A,#N/A,FALSE,"CTrecon"}</definedName>
    <definedName name="ASDASFD_1_5_1_3" hidden="1">{#N/A,#N/A,FALSE,"TMCOMP96";#N/A,#N/A,FALSE,"MAT96";#N/A,#N/A,FALSE,"FANDA96";#N/A,#N/A,FALSE,"INTRAN96";#N/A,#N/A,FALSE,"NAA9697";#N/A,#N/A,FALSE,"ECWEBB";#N/A,#N/A,FALSE,"MFT96";#N/A,#N/A,FALSE,"CTrecon"}</definedName>
    <definedName name="ASDASFD_1_5_1_4" hidden="1">{#N/A,#N/A,FALSE,"TMCOMP96";#N/A,#N/A,FALSE,"MAT96";#N/A,#N/A,FALSE,"FANDA96";#N/A,#N/A,FALSE,"INTRAN96";#N/A,#N/A,FALSE,"NAA9697";#N/A,#N/A,FALSE,"ECWEBB";#N/A,#N/A,FALSE,"MFT96";#N/A,#N/A,FALSE,"CTrecon"}</definedName>
    <definedName name="ASDASFD_1_5_1_5" hidden="1">{#N/A,#N/A,FALSE,"TMCOMP96";#N/A,#N/A,FALSE,"MAT96";#N/A,#N/A,FALSE,"FANDA96";#N/A,#N/A,FALSE,"INTRAN96";#N/A,#N/A,FALSE,"NAA9697";#N/A,#N/A,FALSE,"ECWEBB";#N/A,#N/A,FALSE,"MFT96";#N/A,#N/A,FALSE,"CTrecon"}</definedName>
    <definedName name="ASDASFD_1_5_2" hidden="1">{#N/A,#N/A,FALSE,"TMCOMP96";#N/A,#N/A,FALSE,"MAT96";#N/A,#N/A,FALSE,"FANDA96";#N/A,#N/A,FALSE,"INTRAN96";#N/A,#N/A,FALSE,"NAA9697";#N/A,#N/A,FALSE,"ECWEBB";#N/A,#N/A,FALSE,"MFT96";#N/A,#N/A,FALSE,"CTrecon"}</definedName>
    <definedName name="ASDASFD_1_5_2_1" hidden="1">{#N/A,#N/A,FALSE,"TMCOMP96";#N/A,#N/A,FALSE,"MAT96";#N/A,#N/A,FALSE,"FANDA96";#N/A,#N/A,FALSE,"INTRAN96";#N/A,#N/A,FALSE,"NAA9697";#N/A,#N/A,FALSE,"ECWEBB";#N/A,#N/A,FALSE,"MFT96";#N/A,#N/A,FALSE,"CTrecon"}</definedName>
    <definedName name="ASDASFD_1_5_2_2" hidden="1">{#N/A,#N/A,FALSE,"TMCOMP96";#N/A,#N/A,FALSE,"MAT96";#N/A,#N/A,FALSE,"FANDA96";#N/A,#N/A,FALSE,"INTRAN96";#N/A,#N/A,FALSE,"NAA9697";#N/A,#N/A,FALSE,"ECWEBB";#N/A,#N/A,FALSE,"MFT96";#N/A,#N/A,FALSE,"CTrecon"}</definedName>
    <definedName name="ASDASFD_1_5_2_3" hidden="1">{#N/A,#N/A,FALSE,"TMCOMP96";#N/A,#N/A,FALSE,"MAT96";#N/A,#N/A,FALSE,"FANDA96";#N/A,#N/A,FALSE,"INTRAN96";#N/A,#N/A,FALSE,"NAA9697";#N/A,#N/A,FALSE,"ECWEBB";#N/A,#N/A,FALSE,"MFT96";#N/A,#N/A,FALSE,"CTrecon"}</definedName>
    <definedName name="ASDASFD_1_5_2_4" hidden="1">{#N/A,#N/A,FALSE,"TMCOMP96";#N/A,#N/A,FALSE,"MAT96";#N/A,#N/A,FALSE,"FANDA96";#N/A,#N/A,FALSE,"INTRAN96";#N/A,#N/A,FALSE,"NAA9697";#N/A,#N/A,FALSE,"ECWEBB";#N/A,#N/A,FALSE,"MFT96";#N/A,#N/A,FALSE,"CTrecon"}</definedName>
    <definedName name="ASDASFD_1_5_2_5" hidden="1">{#N/A,#N/A,FALSE,"TMCOMP96";#N/A,#N/A,FALSE,"MAT96";#N/A,#N/A,FALSE,"FANDA96";#N/A,#N/A,FALSE,"INTRAN96";#N/A,#N/A,FALSE,"NAA9697";#N/A,#N/A,FALSE,"ECWEBB";#N/A,#N/A,FALSE,"MFT96";#N/A,#N/A,FALSE,"CTrecon"}</definedName>
    <definedName name="ASDASFD_1_5_3" hidden="1">{#N/A,#N/A,FALSE,"TMCOMP96";#N/A,#N/A,FALSE,"MAT96";#N/A,#N/A,FALSE,"FANDA96";#N/A,#N/A,FALSE,"INTRAN96";#N/A,#N/A,FALSE,"NAA9697";#N/A,#N/A,FALSE,"ECWEBB";#N/A,#N/A,FALSE,"MFT96";#N/A,#N/A,FALSE,"CTrecon"}</definedName>
    <definedName name="ASDASFD_1_5_3_1" hidden="1">{#N/A,#N/A,FALSE,"TMCOMP96";#N/A,#N/A,FALSE,"MAT96";#N/A,#N/A,FALSE,"FANDA96";#N/A,#N/A,FALSE,"INTRAN96";#N/A,#N/A,FALSE,"NAA9697";#N/A,#N/A,FALSE,"ECWEBB";#N/A,#N/A,FALSE,"MFT96";#N/A,#N/A,FALSE,"CTrecon"}</definedName>
    <definedName name="ASDASFD_1_5_3_2" hidden="1">{#N/A,#N/A,FALSE,"TMCOMP96";#N/A,#N/A,FALSE,"MAT96";#N/A,#N/A,FALSE,"FANDA96";#N/A,#N/A,FALSE,"INTRAN96";#N/A,#N/A,FALSE,"NAA9697";#N/A,#N/A,FALSE,"ECWEBB";#N/A,#N/A,FALSE,"MFT96";#N/A,#N/A,FALSE,"CTrecon"}</definedName>
    <definedName name="ASDASFD_1_5_3_3" hidden="1">{#N/A,#N/A,FALSE,"TMCOMP96";#N/A,#N/A,FALSE,"MAT96";#N/A,#N/A,FALSE,"FANDA96";#N/A,#N/A,FALSE,"INTRAN96";#N/A,#N/A,FALSE,"NAA9697";#N/A,#N/A,FALSE,"ECWEBB";#N/A,#N/A,FALSE,"MFT96";#N/A,#N/A,FALSE,"CTrecon"}</definedName>
    <definedName name="ASDASFD_1_5_3_4" hidden="1">{#N/A,#N/A,FALSE,"TMCOMP96";#N/A,#N/A,FALSE,"MAT96";#N/A,#N/A,FALSE,"FANDA96";#N/A,#N/A,FALSE,"INTRAN96";#N/A,#N/A,FALSE,"NAA9697";#N/A,#N/A,FALSE,"ECWEBB";#N/A,#N/A,FALSE,"MFT96";#N/A,#N/A,FALSE,"CTrecon"}</definedName>
    <definedName name="ASDASFD_1_5_3_5" hidden="1">{#N/A,#N/A,FALSE,"TMCOMP96";#N/A,#N/A,FALSE,"MAT96";#N/A,#N/A,FALSE,"FANDA96";#N/A,#N/A,FALSE,"INTRAN96";#N/A,#N/A,FALSE,"NAA9697";#N/A,#N/A,FALSE,"ECWEBB";#N/A,#N/A,FALSE,"MFT96";#N/A,#N/A,FALSE,"CTrecon"}</definedName>
    <definedName name="ASDASFD_1_5_4" hidden="1">{#N/A,#N/A,FALSE,"TMCOMP96";#N/A,#N/A,FALSE,"MAT96";#N/A,#N/A,FALSE,"FANDA96";#N/A,#N/A,FALSE,"INTRAN96";#N/A,#N/A,FALSE,"NAA9697";#N/A,#N/A,FALSE,"ECWEBB";#N/A,#N/A,FALSE,"MFT96";#N/A,#N/A,FALSE,"CTrecon"}</definedName>
    <definedName name="ASDASFD_1_5_4_1" hidden="1">{#N/A,#N/A,FALSE,"TMCOMP96";#N/A,#N/A,FALSE,"MAT96";#N/A,#N/A,FALSE,"FANDA96";#N/A,#N/A,FALSE,"INTRAN96";#N/A,#N/A,FALSE,"NAA9697";#N/A,#N/A,FALSE,"ECWEBB";#N/A,#N/A,FALSE,"MFT96";#N/A,#N/A,FALSE,"CTrecon"}</definedName>
    <definedName name="ASDASFD_1_5_4_2" hidden="1">{#N/A,#N/A,FALSE,"TMCOMP96";#N/A,#N/A,FALSE,"MAT96";#N/A,#N/A,FALSE,"FANDA96";#N/A,#N/A,FALSE,"INTRAN96";#N/A,#N/A,FALSE,"NAA9697";#N/A,#N/A,FALSE,"ECWEBB";#N/A,#N/A,FALSE,"MFT96";#N/A,#N/A,FALSE,"CTrecon"}</definedName>
    <definedName name="ASDASFD_1_5_4_3" hidden="1">{#N/A,#N/A,FALSE,"TMCOMP96";#N/A,#N/A,FALSE,"MAT96";#N/A,#N/A,FALSE,"FANDA96";#N/A,#N/A,FALSE,"INTRAN96";#N/A,#N/A,FALSE,"NAA9697";#N/A,#N/A,FALSE,"ECWEBB";#N/A,#N/A,FALSE,"MFT96";#N/A,#N/A,FALSE,"CTrecon"}</definedName>
    <definedName name="ASDASFD_1_5_4_4" hidden="1">{#N/A,#N/A,FALSE,"TMCOMP96";#N/A,#N/A,FALSE,"MAT96";#N/A,#N/A,FALSE,"FANDA96";#N/A,#N/A,FALSE,"INTRAN96";#N/A,#N/A,FALSE,"NAA9697";#N/A,#N/A,FALSE,"ECWEBB";#N/A,#N/A,FALSE,"MFT96";#N/A,#N/A,FALSE,"CTrecon"}</definedName>
    <definedName name="ASDASFD_1_5_4_5" hidden="1">{#N/A,#N/A,FALSE,"TMCOMP96";#N/A,#N/A,FALSE,"MAT96";#N/A,#N/A,FALSE,"FANDA96";#N/A,#N/A,FALSE,"INTRAN96";#N/A,#N/A,FALSE,"NAA9697";#N/A,#N/A,FALSE,"ECWEBB";#N/A,#N/A,FALSE,"MFT96";#N/A,#N/A,FALSE,"CTrecon"}</definedName>
    <definedName name="ASDASFD_1_5_5" hidden="1">{#N/A,#N/A,FALSE,"TMCOMP96";#N/A,#N/A,FALSE,"MAT96";#N/A,#N/A,FALSE,"FANDA96";#N/A,#N/A,FALSE,"INTRAN96";#N/A,#N/A,FALSE,"NAA9697";#N/A,#N/A,FALSE,"ECWEBB";#N/A,#N/A,FALSE,"MFT96";#N/A,#N/A,FALSE,"CTrecon"}</definedName>
    <definedName name="ASDASFD_1_5_5_1" hidden="1">{#N/A,#N/A,FALSE,"TMCOMP96";#N/A,#N/A,FALSE,"MAT96";#N/A,#N/A,FALSE,"FANDA96";#N/A,#N/A,FALSE,"INTRAN96";#N/A,#N/A,FALSE,"NAA9697";#N/A,#N/A,FALSE,"ECWEBB";#N/A,#N/A,FALSE,"MFT96";#N/A,#N/A,FALSE,"CTrecon"}</definedName>
    <definedName name="ASDASFD_1_5_5_2" hidden="1">{#N/A,#N/A,FALSE,"TMCOMP96";#N/A,#N/A,FALSE,"MAT96";#N/A,#N/A,FALSE,"FANDA96";#N/A,#N/A,FALSE,"INTRAN96";#N/A,#N/A,FALSE,"NAA9697";#N/A,#N/A,FALSE,"ECWEBB";#N/A,#N/A,FALSE,"MFT96";#N/A,#N/A,FALSE,"CTrecon"}</definedName>
    <definedName name="ASDASFD_1_5_5_3" hidden="1">{#N/A,#N/A,FALSE,"TMCOMP96";#N/A,#N/A,FALSE,"MAT96";#N/A,#N/A,FALSE,"FANDA96";#N/A,#N/A,FALSE,"INTRAN96";#N/A,#N/A,FALSE,"NAA9697";#N/A,#N/A,FALSE,"ECWEBB";#N/A,#N/A,FALSE,"MFT96";#N/A,#N/A,FALSE,"CTrecon"}</definedName>
    <definedName name="ASDASFD_1_5_5_4" hidden="1">{#N/A,#N/A,FALSE,"TMCOMP96";#N/A,#N/A,FALSE,"MAT96";#N/A,#N/A,FALSE,"FANDA96";#N/A,#N/A,FALSE,"INTRAN96";#N/A,#N/A,FALSE,"NAA9697";#N/A,#N/A,FALSE,"ECWEBB";#N/A,#N/A,FALSE,"MFT96";#N/A,#N/A,FALSE,"CTrecon"}</definedName>
    <definedName name="ASDASFD_1_5_5_5" hidden="1">{#N/A,#N/A,FALSE,"TMCOMP96";#N/A,#N/A,FALSE,"MAT96";#N/A,#N/A,FALSE,"FANDA96";#N/A,#N/A,FALSE,"INTRAN96";#N/A,#N/A,FALSE,"NAA9697";#N/A,#N/A,FALSE,"ECWEBB";#N/A,#N/A,FALSE,"MFT96";#N/A,#N/A,FALSE,"CTrecon"}</definedName>
    <definedName name="ASDASFD_2" hidden="1">{#N/A,#N/A,FALSE,"TMCOMP96";#N/A,#N/A,FALSE,"MAT96";#N/A,#N/A,FALSE,"FANDA96";#N/A,#N/A,FALSE,"INTRAN96";#N/A,#N/A,FALSE,"NAA9697";#N/A,#N/A,FALSE,"ECWEBB";#N/A,#N/A,FALSE,"MFT96";#N/A,#N/A,FALSE,"CTrecon"}</definedName>
    <definedName name="ASDASFD_2_1" hidden="1">{#N/A,#N/A,FALSE,"TMCOMP96";#N/A,#N/A,FALSE,"MAT96";#N/A,#N/A,FALSE,"FANDA96";#N/A,#N/A,FALSE,"INTRAN96";#N/A,#N/A,FALSE,"NAA9697";#N/A,#N/A,FALSE,"ECWEBB";#N/A,#N/A,FALSE,"MFT96";#N/A,#N/A,FALSE,"CTrecon"}</definedName>
    <definedName name="ASDASFD_2_1_1" hidden="1">{#N/A,#N/A,FALSE,"TMCOMP96";#N/A,#N/A,FALSE,"MAT96";#N/A,#N/A,FALSE,"FANDA96";#N/A,#N/A,FALSE,"INTRAN96";#N/A,#N/A,FALSE,"NAA9697";#N/A,#N/A,FALSE,"ECWEBB";#N/A,#N/A,FALSE,"MFT96";#N/A,#N/A,FALSE,"CTrecon"}</definedName>
    <definedName name="ASDASFD_2_1_1_1" hidden="1">{#N/A,#N/A,FALSE,"TMCOMP96";#N/A,#N/A,FALSE,"MAT96";#N/A,#N/A,FALSE,"FANDA96";#N/A,#N/A,FALSE,"INTRAN96";#N/A,#N/A,FALSE,"NAA9697";#N/A,#N/A,FALSE,"ECWEBB";#N/A,#N/A,FALSE,"MFT96";#N/A,#N/A,FALSE,"CTrecon"}</definedName>
    <definedName name="ASDASFD_2_1_1_1_1" hidden="1">{#N/A,#N/A,FALSE,"TMCOMP96";#N/A,#N/A,FALSE,"MAT96";#N/A,#N/A,FALSE,"FANDA96";#N/A,#N/A,FALSE,"INTRAN96";#N/A,#N/A,FALSE,"NAA9697";#N/A,#N/A,FALSE,"ECWEBB";#N/A,#N/A,FALSE,"MFT96";#N/A,#N/A,FALSE,"CTrecon"}</definedName>
    <definedName name="ASDASFD_2_1_1_1_2" hidden="1">{#N/A,#N/A,FALSE,"TMCOMP96";#N/A,#N/A,FALSE,"MAT96";#N/A,#N/A,FALSE,"FANDA96";#N/A,#N/A,FALSE,"INTRAN96";#N/A,#N/A,FALSE,"NAA9697";#N/A,#N/A,FALSE,"ECWEBB";#N/A,#N/A,FALSE,"MFT96";#N/A,#N/A,FALSE,"CTrecon"}</definedName>
    <definedName name="ASDASFD_2_1_1_1_3" hidden="1">{#N/A,#N/A,FALSE,"TMCOMP96";#N/A,#N/A,FALSE,"MAT96";#N/A,#N/A,FALSE,"FANDA96";#N/A,#N/A,FALSE,"INTRAN96";#N/A,#N/A,FALSE,"NAA9697";#N/A,#N/A,FALSE,"ECWEBB";#N/A,#N/A,FALSE,"MFT96";#N/A,#N/A,FALSE,"CTrecon"}</definedName>
    <definedName name="ASDASFD_2_1_1_1_4" hidden="1">{#N/A,#N/A,FALSE,"TMCOMP96";#N/A,#N/A,FALSE,"MAT96";#N/A,#N/A,FALSE,"FANDA96";#N/A,#N/A,FALSE,"INTRAN96";#N/A,#N/A,FALSE,"NAA9697";#N/A,#N/A,FALSE,"ECWEBB";#N/A,#N/A,FALSE,"MFT96";#N/A,#N/A,FALSE,"CTrecon"}</definedName>
    <definedName name="ASDASFD_2_1_1_1_5" hidden="1">{#N/A,#N/A,FALSE,"TMCOMP96";#N/A,#N/A,FALSE,"MAT96";#N/A,#N/A,FALSE,"FANDA96";#N/A,#N/A,FALSE,"INTRAN96";#N/A,#N/A,FALSE,"NAA9697";#N/A,#N/A,FALSE,"ECWEBB";#N/A,#N/A,FALSE,"MFT96";#N/A,#N/A,FALSE,"CTrecon"}</definedName>
    <definedName name="ASDASFD_2_1_1_2" hidden="1">{#N/A,#N/A,FALSE,"TMCOMP96";#N/A,#N/A,FALSE,"MAT96";#N/A,#N/A,FALSE,"FANDA96";#N/A,#N/A,FALSE,"INTRAN96";#N/A,#N/A,FALSE,"NAA9697";#N/A,#N/A,FALSE,"ECWEBB";#N/A,#N/A,FALSE,"MFT96";#N/A,#N/A,FALSE,"CTrecon"}</definedName>
    <definedName name="ASDASFD_2_1_1_2_1" hidden="1">{#N/A,#N/A,FALSE,"TMCOMP96";#N/A,#N/A,FALSE,"MAT96";#N/A,#N/A,FALSE,"FANDA96";#N/A,#N/A,FALSE,"INTRAN96";#N/A,#N/A,FALSE,"NAA9697";#N/A,#N/A,FALSE,"ECWEBB";#N/A,#N/A,FALSE,"MFT96";#N/A,#N/A,FALSE,"CTrecon"}</definedName>
    <definedName name="ASDASFD_2_1_1_2_2" hidden="1">{#N/A,#N/A,FALSE,"TMCOMP96";#N/A,#N/A,FALSE,"MAT96";#N/A,#N/A,FALSE,"FANDA96";#N/A,#N/A,FALSE,"INTRAN96";#N/A,#N/A,FALSE,"NAA9697";#N/A,#N/A,FALSE,"ECWEBB";#N/A,#N/A,FALSE,"MFT96";#N/A,#N/A,FALSE,"CTrecon"}</definedName>
    <definedName name="ASDASFD_2_1_1_2_3" hidden="1">{#N/A,#N/A,FALSE,"TMCOMP96";#N/A,#N/A,FALSE,"MAT96";#N/A,#N/A,FALSE,"FANDA96";#N/A,#N/A,FALSE,"INTRAN96";#N/A,#N/A,FALSE,"NAA9697";#N/A,#N/A,FALSE,"ECWEBB";#N/A,#N/A,FALSE,"MFT96";#N/A,#N/A,FALSE,"CTrecon"}</definedName>
    <definedName name="ASDASFD_2_1_1_2_4" hidden="1">{#N/A,#N/A,FALSE,"TMCOMP96";#N/A,#N/A,FALSE,"MAT96";#N/A,#N/A,FALSE,"FANDA96";#N/A,#N/A,FALSE,"INTRAN96";#N/A,#N/A,FALSE,"NAA9697";#N/A,#N/A,FALSE,"ECWEBB";#N/A,#N/A,FALSE,"MFT96";#N/A,#N/A,FALSE,"CTrecon"}</definedName>
    <definedName name="ASDASFD_2_1_1_2_5" hidden="1">{#N/A,#N/A,FALSE,"TMCOMP96";#N/A,#N/A,FALSE,"MAT96";#N/A,#N/A,FALSE,"FANDA96";#N/A,#N/A,FALSE,"INTRAN96";#N/A,#N/A,FALSE,"NAA9697";#N/A,#N/A,FALSE,"ECWEBB";#N/A,#N/A,FALSE,"MFT96";#N/A,#N/A,FALSE,"CTrecon"}</definedName>
    <definedName name="ASDASFD_2_1_1_3" hidden="1">{#N/A,#N/A,FALSE,"TMCOMP96";#N/A,#N/A,FALSE,"MAT96";#N/A,#N/A,FALSE,"FANDA96";#N/A,#N/A,FALSE,"INTRAN96";#N/A,#N/A,FALSE,"NAA9697";#N/A,#N/A,FALSE,"ECWEBB";#N/A,#N/A,FALSE,"MFT96";#N/A,#N/A,FALSE,"CTrecon"}</definedName>
    <definedName name="ASDASFD_2_1_1_4" hidden="1">{#N/A,#N/A,FALSE,"TMCOMP96";#N/A,#N/A,FALSE,"MAT96";#N/A,#N/A,FALSE,"FANDA96";#N/A,#N/A,FALSE,"INTRAN96";#N/A,#N/A,FALSE,"NAA9697";#N/A,#N/A,FALSE,"ECWEBB";#N/A,#N/A,FALSE,"MFT96";#N/A,#N/A,FALSE,"CTrecon"}</definedName>
    <definedName name="ASDASFD_2_1_1_5" hidden="1">{#N/A,#N/A,FALSE,"TMCOMP96";#N/A,#N/A,FALSE,"MAT96";#N/A,#N/A,FALSE,"FANDA96";#N/A,#N/A,FALSE,"INTRAN96";#N/A,#N/A,FALSE,"NAA9697";#N/A,#N/A,FALSE,"ECWEBB";#N/A,#N/A,FALSE,"MFT96";#N/A,#N/A,FALSE,"CTrecon"}</definedName>
    <definedName name="ASDASFD_2_1_2" hidden="1">{#N/A,#N/A,FALSE,"TMCOMP96";#N/A,#N/A,FALSE,"MAT96";#N/A,#N/A,FALSE,"FANDA96";#N/A,#N/A,FALSE,"INTRAN96";#N/A,#N/A,FALSE,"NAA9697";#N/A,#N/A,FALSE,"ECWEBB";#N/A,#N/A,FALSE,"MFT96";#N/A,#N/A,FALSE,"CTrecon"}</definedName>
    <definedName name="ASDASFD_2_1_2_1" hidden="1">{#N/A,#N/A,FALSE,"TMCOMP96";#N/A,#N/A,FALSE,"MAT96";#N/A,#N/A,FALSE,"FANDA96";#N/A,#N/A,FALSE,"INTRAN96";#N/A,#N/A,FALSE,"NAA9697";#N/A,#N/A,FALSE,"ECWEBB";#N/A,#N/A,FALSE,"MFT96";#N/A,#N/A,FALSE,"CTrecon"}</definedName>
    <definedName name="ASDASFD_2_1_2_2" hidden="1">{#N/A,#N/A,FALSE,"TMCOMP96";#N/A,#N/A,FALSE,"MAT96";#N/A,#N/A,FALSE,"FANDA96";#N/A,#N/A,FALSE,"INTRAN96";#N/A,#N/A,FALSE,"NAA9697";#N/A,#N/A,FALSE,"ECWEBB";#N/A,#N/A,FALSE,"MFT96";#N/A,#N/A,FALSE,"CTrecon"}</definedName>
    <definedName name="ASDASFD_2_1_2_3" hidden="1">{#N/A,#N/A,FALSE,"TMCOMP96";#N/A,#N/A,FALSE,"MAT96";#N/A,#N/A,FALSE,"FANDA96";#N/A,#N/A,FALSE,"INTRAN96";#N/A,#N/A,FALSE,"NAA9697";#N/A,#N/A,FALSE,"ECWEBB";#N/A,#N/A,FALSE,"MFT96";#N/A,#N/A,FALSE,"CTrecon"}</definedName>
    <definedName name="ASDASFD_2_1_2_4" hidden="1">{#N/A,#N/A,FALSE,"TMCOMP96";#N/A,#N/A,FALSE,"MAT96";#N/A,#N/A,FALSE,"FANDA96";#N/A,#N/A,FALSE,"INTRAN96";#N/A,#N/A,FALSE,"NAA9697";#N/A,#N/A,FALSE,"ECWEBB";#N/A,#N/A,FALSE,"MFT96";#N/A,#N/A,FALSE,"CTrecon"}</definedName>
    <definedName name="ASDASFD_2_1_2_5" hidden="1">{#N/A,#N/A,FALSE,"TMCOMP96";#N/A,#N/A,FALSE,"MAT96";#N/A,#N/A,FALSE,"FANDA96";#N/A,#N/A,FALSE,"INTRAN96";#N/A,#N/A,FALSE,"NAA9697";#N/A,#N/A,FALSE,"ECWEBB";#N/A,#N/A,FALSE,"MFT96";#N/A,#N/A,FALSE,"CTrecon"}</definedName>
    <definedName name="ASDASFD_2_1_3" hidden="1">{#N/A,#N/A,FALSE,"TMCOMP96";#N/A,#N/A,FALSE,"MAT96";#N/A,#N/A,FALSE,"FANDA96";#N/A,#N/A,FALSE,"INTRAN96";#N/A,#N/A,FALSE,"NAA9697";#N/A,#N/A,FALSE,"ECWEBB";#N/A,#N/A,FALSE,"MFT96";#N/A,#N/A,FALSE,"CTrecon"}</definedName>
    <definedName name="ASDASFD_2_1_3_1" hidden="1">{#N/A,#N/A,FALSE,"TMCOMP96";#N/A,#N/A,FALSE,"MAT96";#N/A,#N/A,FALSE,"FANDA96";#N/A,#N/A,FALSE,"INTRAN96";#N/A,#N/A,FALSE,"NAA9697";#N/A,#N/A,FALSE,"ECWEBB";#N/A,#N/A,FALSE,"MFT96";#N/A,#N/A,FALSE,"CTrecon"}</definedName>
    <definedName name="ASDASFD_2_1_3_2" hidden="1">{#N/A,#N/A,FALSE,"TMCOMP96";#N/A,#N/A,FALSE,"MAT96";#N/A,#N/A,FALSE,"FANDA96";#N/A,#N/A,FALSE,"INTRAN96";#N/A,#N/A,FALSE,"NAA9697";#N/A,#N/A,FALSE,"ECWEBB";#N/A,#N/A,FALSE,"MFT96";#N/A,#N/A,FALSE,"CTrecon"}</definedName>
    <definedName name="ASDASFD_2_1_3_3" hidden="1">{#N/A,#N/A,FALSE,"TMCOMP96";#N/A,#N/A,FALSE,"MAT96";#N/A,#N/A,FALSE,"FANDA96";#N/A,#N/A,FALSE,"INTRAN96";#N/A,#N/A,FALSE,"NAA9697";#N/A,#N/A,FALSE,"ECWEBB";#N/A,#N/A,FALSE,"MFT96";#N/A,#N/A,FALSE,"CTrecon"}</definedName>
    <definedName name="ASDASFD_2_1_3_4" hidden="1">{#N/A,#N/A,FALSE,"TMCOMP96";#N/A,#N/A,FALSE,"MAT96";#N/A,#N/A,FALSE,"FANDA96";#N/A,#N/A,FALSE,"INTRAN96";#N/A,#N/A,FALSE,"NAA9697";#N/A,#N/A,FALSE,"ECWEBB";#N/A,#N/A,FALSE,"MFT96";#N/A,#N/A,FALSE,"CTrecon"}</definedName>
    <definedName name="ASDASFD_2_1_3_5" hidden="1">{#N/A,#N/A,FALSE,"TMCOMP96";#N/A,#N/A,FALSE,"MAT96";#N/A,#N/A,FALSE,"FANDA96";#N/A,#N/A,FALSE,"INTRAN96";#N/A,#N/A,FALSE,"NAA9697";#N/A,#N/A,FALSE,"ECWEBB";#N/A,#N/A,FALSE,"MFT96";#N/A,#N/A,FALSE,"CTrecon"}</definedName>
    <definedName name="ASDASFD_2_1_4" hidden="1">{#N/A,#N/A,FALSE,"TMCOMP96";#N/A,#N/A,FALSE,"MAT96";#N/A,#N/A,FALSE,"FANDA96";#N/A,#N/A,FALSE,"INTRAN96";#N/A,#N/A,FALSE,"NAA9697";#N/A,#N/A,FALSE,"ECWEBB";#N/A,#N/A,FALSE,"MFT96";#N/A,#N/A,FALSE,"CTrecon"}</definedName>
    <definedName name="ASDASFD_2_1_4_1" hidden="1">{#N/A,#N/A,FALSE,"TMCOMP96";#N/A,#N/A,FALSE,"MAT96";#N/A,#N/A,FALSE,"FANDA96";#N/A,#N/A,FALSE,"INTRAN96";#N/A,#N/A,FALSE,"NAA9697";#N/A,#N/A,FALSE,"ECWEBB";#N/A,#N/A,FALSE,"MFT96";#N/A,#N/A,FALSE,"CTrecon"}</definedName>
    <definedName name="ASDASFD_2_1_4_2" hidden="1">{#N/A,#N/A,FALSE,"TMCOMP96";#N/A,#N/A,FALSE,"MAT96";#N/A,#N/A,FALSE,"FANDA96";#N/A,#N/A,FALSE,"INTRAN96";#N/A,#N/A,FALSE,"NAA9697";#N/A,#N/A,FALSE,"ECWEBB";#N/A,#N/A,FALSE,"MFT96";#N/A,#N/A,FALSE,"CTrecon"}</definedName>
    <definedName name="ASDASFD_2_1_4_3" hidden="1">{#N/A,#N/A,FALSE,"TMCOMP96";#N/A,#N/A,FALSE,"MAT96";#N/A,#N/A,FALSE,"FANDA96";#N/A,#N/A,FALSE,"INTRAN96";#N/A,#N/A,FALSE,"NAA9697";#N/A,#N/A,FALSE,"ECWEBB";#N/A,#N/A,FALSE,"MFT96";#N/A,#N/A,FALSE,"CTrecon"}</definedName>
    <definedName name="ASDASFD_2_1_4_4" hidden="1">{#N/A,#N/A,FALSE,"TMCOMP96";#N/A,#N/A,FALSE,"MAT96";#N/A,#N/A,FALSE,"FANDA96";#N/A,#N/A,FALSE,"INTRAN96";#N/A,#N/A,FALSE,"NAA9697";#N/A,#N/A,FALSE,"ECWEBB";#N/A,#N/A,FALSE,"MFT96";#N/A,#N/A,FALSE,"CTrecon"}</definedName>
    <definedName name="ASDASFD_2_1_4_5" hidden="1">{#N/A,#N/A,FALSE,"TMCOMP96";#N/A,#N/A,FALSE,"MAT96";#N/A,#N/A,FALSE,"FANDA96";#N/A,#N/A,FALSE,"INTRAN96";#N/A,#N/A,FALSE,"NAA9697";#N/A,#N/A,FALSE,"ECWEBB";#N/A,#N/A,FALSE,"MFT96";#N/A,#N/A,FALSE,"CTrecon"}</definedName>
    <definedName name="ASDASFD_2_1_5" hidden="1">{#N/A,#N/A,FALSE,"TMCOMP96";#N/A,#N/A,FALSE,"MAT96";#N/A,#N/A,FALSE,"FANDA96";#N/A,#N/A,FALSE,"INTRAN96";#N/A,#N/A,FALSE,"NAA9697";#N/A,#N/A,FALSE,"ECWEBB";#N/A,#N/A,FALSE,"MFT96";#N/A,#N/A,FALSE,"CTrecon"}</definedName>
    <definedName name="ASDASFD_2_1_5_1" hidden="1">{#N/A,#N/A,FALSE,"TMCOMP96";#N/A,#N/A,FALSE,"MAT96";#N/A,#N/A,FALSE,"FANDA96";#N/A,#N/A,FALSE,"INTRAN96";#N/A,#N/A,FALSE,"NAA9697";#N/A,#N/A,FALSE,"ECWEBB";#N/A,#N/A,FALSE,"MFT96";#N/A,#N/A,FALSE,"CTrecon"}</definedName>
    <definedName name="ASDASFD_2_1_5_2" hidden="1">{#N/A,#N/A,FALSE,"TMCOMP96";#N/A,#N/A,FALSE,"MAT96";#N/A,#N/A,FALSE,"FANDA96";#N/A,#N/A,FALSE,"INTRAN96";#N/A,#N/A,FALSE,"NAA9697";#N/A,#N/A,FALSE,"ECWEBB";#N/A,#N/A,FALSE,"MFT96";#N/A,#N/A,FALSE,"CTrecon"}</definedName>
    <definedName name="ASDASFD_2_1_5_3" hidden="1">{#N/A,#N/A,FALSE,"TMCOMP96";#N/A,#N/A,FALSE,"MAT96";#N/A,#N/A,FALSE,"FANDA96";#N/A,#N/A,FALSE,"INTRAN96";#N/A,#N/A,FALSE,"NAA9697";#N/A,#N/A,FALSE,"ECWEBB";#N/A,#N/A,FALSE,"MFT96";#N/A,#N/A,FALSE,"CTrecon"}</definedName>
    <definedName name="ASDASFD_2_1_5_4" hidden="1">{#N/A,#N/A,FALSE,"TMCOMP96";#N/A,#N/A,FALSE,"MAT96";#N/A,#N/A,FALSE,"FANDA96";#N/A,#N/A,FALSE,"INTRAN96";#N/A,#N/A,FALSE,"NAA9697";#N/A,#N/A,FALSE,"ECWEBB";#N/A,#N/A,FALSE,"MFT96";#N/A,#N/A,FALSE,"CTrecon"}</definedName>
    <definedName name="ASDASFD_2_1_5_5" hidden="1">{#N/A,#N/A,FALSE,"TMCOMP96";#N/A,#N/A,FALSE,"MAT96";#N/A,#N/A,FALSE,"FANDA96";#N/A,#N/A,FALSE,"INTRAN96";#N/A,#N/A,FALSE,"NAA9697";#N/A,#N/A,FALSE,"ECWEBB";#N/A,#N/A,FALSE,"MFT96";#N/A,#N/A,FALSE,"CTrecon"}</definedName>
    <definedName name="ASDASFD_2_2" hidden="1">{#N/A,#N/A,FALSE,"TMCOMP96";#N/A,#N/A,FALSE,"MAT96";#N/A,#N/A,FALSE,"FANDA96";#N/A,#N/A,FALSE,"INTRAN96";#N/A,#N/A,FALSE,"NAA9697";#N/A,#N/A,FALSE,"ECWEBB";#N/A,#N/A,FALSE,"MFT96";#N/A,#N/A,FALSE,"CTrecon"}</definedName>
    <definedName name="ASDASFD_2_2_1" hidden="1">{#N/A,#N/A,FALSE,"TMCOMP96";#N/A,#N/A,FALSE,"MAT96";#N/A,#N/A,FALSE,"FANDA96";#N/A,#N/A,FALSE,"INTRAN96";#N/A,#N/A,FALSE,"NAA9697";#N/A,#N/A,FALSE,"ECWEBB";#N/A,#N/A,FALSE,"MFT96";#N/A,#N/A,FALSE,"CTrecon"}</definedName>
    <definedName name="ASDASFD_2_2_2" hidden="1">{#N/A,#N/A,FALSE,"TMCOMP96";#N/A,#N/A,FALSE,"MAT96";#N/A,#N/A,FALSE,"FANDA96";#N/A,#N/A,FALSE,"INTRAN96";#N/A,#N/A,FALSE,"NAA9697";#N/A,#N/A,FALSE,"ECWEBB";#N/A,#N/A,FALSE,"MFT96";#N/A,#N/A,FALSE,"CTrecon"}</definedName>
    <definedName name="ASDASFD_2_2_3" hidden="1">{#N/A,#N/A,FALSE,"TMCOMP96";#N/A,#N/A,FALSE,"MAT96";#N/A,#N/A,FALSE,"FANDA96";#N/A,#N/A,FALSE,"INTRAN96";#N/A,#N/A,FALSE,"NAA9697";#N/A,#N/A,FALSE,"ECWEBB";#N/A,#N/A,FALSE,"MFT96";#N/A,#N/A,FALSE,"CTrecon"}</definedName>
    <definedName name="ASDASFD_2_2_4" hidden="1">{#N/A,#N/A,FALSE,"TMCOMP96";#N/A,#N/A,FALSE,"MAT96";#N/A,#N/A,FALSE,"FANDA96";#N/A,#N/A,FALSE,"INTRAN96";#N/A,#N/A,FALSE,"NAA9697";#N/A,#N/A,FALSE,"ECWEBB";#N/A,#N/A,FALSE,"MFT96";#N/A,#N/A,FALSE,"CTrecon"}</definedName>
    <definedName name="ASDASFD_2_2_5" hidden="1">{#N/A,#N/A,FALSE,"TMCOMP96";#N/A,#N/A,FALSE,"MAT96";#N/A,#N/A,FALSE,"FANDA96";#N/A,#N/A,FALSE,"INTRAN96";#N/A,#N/A,FALSE,"NAA9697";#N/A,#N/A,FALSE,"ECWEBB";#N/A,#N/A,FALSE,"MFT96";#N/A,#N/A,FALSE,"CTrecon"}</definedName>
    <definedName name="ASDASFD_2_3" hidden="1">{#N/A,#N/A,FALSE,"TMCOMP96";#N/A,#N/A,FALSE,"MAT96";#N/A,#N/A,FALSE,"FANDA96";#N/A,#N/A,FALSE,"INTRAN96";#N/A,#N/A,FALSE,"NAA9697";#N/A,#N/A,FALSE,"ECWEBB";#N/A,#N/A,FALSE,"MFT96";#N/A,#N/A,FALSE,"CTrecon"}</definedName>
    <definedName name="ASDASFD_2_3_1" hidden="1">{#N/A,#N/A,FALSE,"TMCOMP96";#N/A,#N/A,FALSE,"MAT96";#N/A,#N/A,FALSE,"FANDA96";#N/A,#N/A,FALSE,"INTRAN96";#N/A,#N/A,FALSE,"NAA9697";#N/A,#N/A,FALSE,"ECWEBB";#N/A,#N/A,FALSE,"MFT96";#N/A,#N/A,FALSE,"CTrecon"}</definedName>
    <definedName name="ASDASFD_2_3_2" hidden="1">{#N/A,#N/A,FALSE,"TMCOMP96";#N/A,#N/A,FALSE,"MAT96";#N/A,#N/A,FALSE,"FANDA96";#N/A,#N/A,FALSE,"INTRAN96";#N/A,#N/A,FALSE,"NAA9697";#N/A,#N/A,FALSE,"ECWEBB";#N/A,#N/A,FALSE,"MFT96";#N/A,#N/A,FALSE,"CTrecon"}</definedName>
    <definedName name="ASDASFD_2_3_3" hidden="1">{#N/A,#N/A,FALSE,"TMCOMP96";#N/A,#N/A,FALSE,"MAT96";#N/A,#N/A,FALSE,"FANDA96";#N/A,#N/A,FALSE,"INTRAN96";#N/A,#N/A,FALSE,"NAA9697";#N/A,#N/A,FALSE,"ECWEBB";#N/A,#N/A,FALSE,"MFT96";#N/A,#N/A,FALSE,"CTrecon"}</definedName>
    <definedName name="ASDASFD_2_3_4" hidden="1">{#N/A,#N/A,FALSE,"TMCOMP96";#N/A,#N/A,FALSE,"MAT96";#N/A,#N/A,FALSE,"FANDA96";#N/A,#N/A,FALSE,"INTRAN96";#N/A,#N/A,FALSE,"NAA9697";#N/A,#N/A,FALSE,"ECWEBB";#N/A,#N/A,FALSE,"MFT96";#N/A,#N/A,FALSE,"CTrecon"}</definedName>
    <definedName name="ASDASFD_2_3_5" hidden="1">{#N/A,#N/A,FALSE,"TMCOMP96";#N/A,#N/A,FALSE,"MAT96";#N/A,#N/A,FALSE,"FANDA96";#N/A,#N/A,FALSE,"INTRAN96";#N/A,#N/A,FALSE,"NAA9697";#N/A,#N/A,FALSE,"ECWEBB";#N/A,#N/A,FALSE,"MFT96";#N/A,#N/A,FALSE,"CTrecon"}</definedName>
    <definedName name="ASDASFD_2_4" hidden="1">{#N/A,#N/A,FALSE,"TMCOMP96";#N/A,#N/A,FALSE,"MAT96";#N/A,#N/A,FALSE,"FANDA96";#N/A,#N/A,FALSE,"INTRAN96";#N/A,#N/A,FALSE,"NAA9697";#N/A,#N/A,FALSE,"ECWEBB";#N/A,#N/A,FALSE,"MFT96";#N/A,#N/A,FALSE,"CTrecon"}</definedName>
    <definedName name="ASDASFD_2_4_1" hidden="1">{#N/A,#N/A,FALSE,"TMCOMP96";#N/A,#N/A,FALSE,"MAT96";#N/A,#N/A,FALSE,"FANDA96";#N/A,#N/A,FALSE,"INTRAN96";#N/A,#N/A,FALSE,"NAA9697";#N/A,#N/A,FALSE,"ECWEBB";#N/A,#N/A,FALSE,"MFT96";#N/A,#N/A,FALSE,"CTrecon"}</definedName>
    <definedName name="ASDASFD_2_4_2" hidden="1">{#N/A,#N/A,FALSE,"TMCOMP96";#N/A,#N/A,FALSE,"MAT96";#N/A,#N/A,FALSE,"FANDA96";#N/A,#N/A,FALSE,"INTRAN96";#N/A,#N/A,FALSE,"NAA9697";#N/A,#N/A,FALSE,"ECWEBB";#N/A,#N/A,FALSE,"MFT96";#N/A,#N/A,FALSE,"CTrecon"}</definedName>
    <definedName name="ASDASFD_2_4_3" hidden="1">{#N/A,#N/A,FALSE,"TMCOMP96";#N/A,#N/A,FALSE,"MAT96";#N/A,#N/A,FALSE,"FANDA96";#N/A,#N/A,FALSE,"INTRAN96";#N/A,#N/A,FALSE,"NAA9697";#N/A,#N/A,FALSE,"ECWEBB";#N/A,#N/A,FALSE,"MFT96";#N/A,#N/A,FALSE,"CTrecon"}</definedName>
    <definedName name="ASDASFD_2_4_4" hidden="1">{#N/A,#N/A,FALSE,"TMCOMP96";#N/A,#N/A,FALSE,"MAT96";#N/A,#N/A,FALSE,"FANDA96";#N/A,#N/A,FALSE,"INTRAN96";#N/A,#N/A,FALSE,"NAA9697";#N/A,#N/A,FALSE,"ECWEBB";#N/A,#N/A,FALSE,"MFT96";#N/A,#N/A,FALSE,"CTrecon"}</definedName>
    <definedName name="ASDASFD_2_4_5" hidden="1">{#N/A,#N/A,FALSE,"TMCOMP96";#N/A,#N/A,FALSE,"MAT96";#N/A,#N/A,FALSE,"FANDA96";#N/A,#N/A,FALSE,"INTRAN96";#N/A,#N/A,FALSE,"NAA9697";#N/A,#N/A,FALSE,"ECWEBB";#N/A,#N/A,FALSE,"MFT96";#N/A,#N/A,FALSE,"CTrecon"}</definedName>
    <definedName name="ASDASFD_2_5" hidden="1">{#N/A,#N/A,FALSE,"TMCOMP96";#N/A,#N/A,FALSE,"MAT96";#N/A,#N/A,FALSE,"FANDA96";#N/A,#N/A,FALSE,"INTRAN96";#N/A,#N/A,FALSE,"NAA9697";#N/A,#N/A,FALSE,"ECWEBB";#N/A,#N/A,FALSE,"MFT96";#N/A,#N/A,FALSE,"CTrecon"}</definedName>
    <definedName name="ASDASFD_2_5_1" hidden="1">{#N/A,#N/A,FALSE,"TMCOMP96";#N/A,#N/A,FALSE,"MAT96";#N/A,#N/A,FALSE,"FANDA96";#N/A,#N/A,FALSE,"INTRAN96";#N/A,#N/A,FALSE,"NAA9697";#N/A,#N/A,FALSE,"ECWEBB";#N/A,#N/A,FALSE,"MFT96";#N/A,#N/A,FALSE,"CTrecon"}</definedName>
    <definedName name="ASDASFD_2_5_2" hidden="1">{#N/A,#N/A,FALSE,"TMCOMP96";#N/A,#N/A,FALSE,"MAT96";#N/A,#N/A,FALSE,"FANDA96";#N/A,#N/A,FALSE,"INTRAN96";#N/A,#N/A,FALSE,"NAA9697";#N/A,#N/A,FALSE,"ECWEBB";#N/A,#N/A,FALSE,"MFT96";#N/A,#N/A,FALSE,"CTrecon"}</definedName>
    <definedName name="ASDASFD_2_5_3" hidden="1">{#N/A,#N/A,FALSE,"TMCOMP96";#N/A,#N/A,FALSE,"MAT96";#N/A,#N/A,FALSE,"FANDA96";#N/A,#N/A,FALSE,"INTRAN96";#N/A,#N/A,FALSE,"NAA9697";#N/A,#N/A,FALSE,"ECWEBB";#N/A,#N/A,FALSE,"MFT96";#N/A,#N/A,FALSE,"CTrecon"}</definedName>
    <definedName name="ASDASFD_2_5_4" hidden="1">{#N/A,#N/A,FALSE,"TMCOMP96";#N/A,#N/A,FALSE,"MAT96";#N/A,#N/A,FALSE,"FANDA96";#N/A,#N/A,FALSE,"INTRAN96";#N/A,#N/A,FALSE,"NAA9697";#N/A,#N/A,FALSE,"ECWEBB";#N/A,#N/A,FALSE,"MFT96";#N/A,#N/A,FALSE,"CTrecon"}</definedName>
    <definedName name="ASDASFD_2_5_5" hidden="1">{#N/A,#N/A,FALSE,"TMCOMP96";#N/A,#N/A,FALSE,"MAT96";#N/A,#N/A,FALSE,"FANDA96";#N/A,#N/A,FALSE,"INTRAN96";#N/A,#N/A,FALSE,"NAA9697";#N/A,#N/A,FALSE,"ECWEBB";#N/A,#N/A,FALSE,"MFT96";#N/A,#N/A,FALSE,"CTrecon"}</definedName>
    <definedName name="ASDASFD_3" hidden="1">{#N/A,#N/A,FALSE,"TMCOMP96";#N/A,#N/A,FALSE,"MAT96";#N/A,#N/A,FALSE,"FANDA96";#N/A,#N/A,FALSE,"INTRAN96";#N/A,#N/A,FALSE,"NAA9697";#N/A,#N/A,FALSE,"ECWEBB";#N/A,#N/A,FALSE,"MFT96";#N/A,#N/A,FALSE,"CTrecon"}</definedName>
    <definedName name="ASDASFD_3_1" hidden="1">{#N/A,#N/A,FALSE,"TMCOMP96";#N/A,#N/A,FALSE,"MAT96";#N/A,#N/A,FALSE,"FANDA96";#N/A,#N/A,FALSE,"INTRAN96";#N/A,#N/A,FALSE,"NAA9697";#N/A,#N/A,FALSE,"ECWEBB";#N/A,#N/A,FALSE,"MFT96";#N/A,#N/A,FALSE,"CTrecon"}</definedName>
    <definedName name="ASDASFD_3_1_1" hidden="1">{#N/A,#N/A,FALSE,"TMCOMP96";#N/A,#N/A,FALSE,"MAT96";#N/A,#N/A,FALSE,"FANDA96";#N/A,#N/A,FALSE,"INTRAN96";#N/A,#N/A,FALSE,"NAA9697";#N/A,#N/A,FALSE,"ECWEBB";#N/A,#N/A,FALSE,"MFT96";#N/A,#N/A,FALSE,"CTrecon"}</definedName>
    <definedName name="ASDASFD_3_1_1_1" hidden="1">{#N/A,#N/A,FALSE,"TMCOMP96";#N/A,#N/A,FALSE,"MAT96";#N/A,#N/A,FALSE,"FANDA96";#N/A,#N/A,FALSE,"INTRAN96";#N/A,#N/A,FALSE,"NAA9697";#N/A,#N/A,FALSE,"ECWEBB";#N/A,#N/A,FALSE,"MFT96";#N/A,#N/A,FALSE,"CTrecon"}</definedName>
    <definedName name="ASDASFD_3_1_1_1_1" hidden="1">{#N/A,#N/A,FALSE,"TMCOMP96";#N/A,#N/A,FALSE,"MAT96";#N/A,#N/A,FALSE,"FANDA96";#N/A,#N/A,FALSE,"INTRAN96";#N/A,#N/A,FALSE,"NAA9697";#N/A,#N/A,FALSE,"ECWEBB";#N/A,#N/A,FALSE,"MFT96";#N/A,#N/A,FALSE,"CTrecon"}</definedName>
    <definedName name="ASDASFD_3_1_1_1_2" hidden="1">{#N/A,#N/A,FALSE,"TMCOMP96";#N/A,#N/A,FALSE,"MAT96";#N/A,#N/A,FALSE,"FANDA96";#N/A,#N/A,FALSE,"INTRAN96";#N/A,#N/A,FALSE,"NAA9697";#N/A,#N/A,FALSE,"ECWEBB";#N/A,#N/A,FALSE,"MFT96";#N/A,#N/A,FALSE,"CTrecon"}</definedName>
    <definedName name="ASDASFD_3_1_1_1_3" hidden="1">{#N/A,#N/A,FALSE,"TMCOMP96";#N/A,#N/A,FALSE,"MAT96";#N/A,#N/A,FALSE,"FANDA96";#N/A,#N/A,FALSE,"INTRAN96";#N/A,#N/A,FALSE,"NAA9697";#N/A,#N/A,FALSE,"ECWEBB";#N/A,#N/A,FALSE,"MFT96";#N/A,#N/A,FALSE,"CTrecon"}</definedName>
    <definedName name="ASDASFD_3_1_1_1_4" hidden="1">{#N/A,#N/A,FALSE,"TMCOMP96";#N/A,#N/A,FALSE,"MAT96";#N/A,#N/A,FALSE,"FANDA96";#N/A,#N/A,FALSE,"INTRAN96";#N/A,#N/A,FALSE,"NAA9697";#N/A,#N/A,FALSE,"ECWEBB";#N/A,#N/A,FALSE,"MFT96";#N/A,#N/A,FALSE,"CTrecon"}</definedName>
    <definedName name="ASDASFD_3_1_1_1_5" hidden="1">{#N/A,#N/A,FALSE,"TMCOMP96";#N/A,#N/A,FALSE,"MAT96";#N/A,#N/A,FALSE,"FANDA96";#N/A,#N/A,FALSE,"INTRAN96";#N/A,#N/A,FALSE,"NAA9697";#N/A,#N/A,FALSE,"ECWEBB";#N/A,#N/A,FALSE,"MFT96";#N/A,#N/A,FALSE,"CTrecon"}</definedName>
    <definedName name="ASDASFD_3_1_1_2" hidden="1">{#N/A,#N/A,FALSE,"TMCOMP96";#N/A,#N/A,FALSE,"MAT96";#N/A,#N/A,FALSE,"FANDA96";#N/A,#N/A,FALSE,"INTRAN96";#N/A,#N/A,FALSE,"NAA9697";#N/A,#N/A,FALSE,"ECWEBB";#N/A,#N/A,FALSE,"MFT96";#N/A,#N/A,FALSE,"CTrecon"}</definedName>
    <definedName name="ASDASFD_3_1_1_2_1" hidden="1">{#N/A,#N/A,FALSE,"TMCOMP96";#N/A,#N/A,FALSE,"MAT96";#N/A,#N/A,FALSE,"FANDA96";#N/A,#N/A,FALSE,"INTRAN96";#N/A,#N/A,FALSE,"NAA9697";#N/A,#N/A,FALSE,"ECWEBB";#N/A,#N/A,FALSE,"MFT96";#N/A,#N/A,FALSE,"CTrecon"}</definedName>
    <definedName name="ASDASFD_3_1_1_2_2" hidden="1">{#N/A,#N/A,FALSE,"TMCOMP96";#N/A,#N/A,FALSE,"MAT96";#N/A,#N/A,FALSE,"FANDA96";#N/A,#N/A,FALSE,"INTRAN96";#N/A,#N/A,FALSE,"NAA9697";#N/A,#N/A,FALSE,"ECWEBB";#N/A,#N/A,FALSE,"MFT96";#N/A,#N/A,FALSE,"CTrecon"}</definedName>
    <definedName name="ASDASFD_3_1_1_2_3" hidden="1">{#N/A,#N/A,FALSE,"TMCOMP96";#N/A,#N/A,FALSE,"MAT96";#N/A,#N/A,FALSE,"FANDA96";#N/A,#N/A,FALSE,"INTRAN96";#N/A,#N/A,FALSE,"NAA9697";#N/A,#N/A,FALSE,"ECWEBB";#N/A,#N/A,FALSE,"MFT96";#N/A,#N/A,FALSE,"CTrecon"}</definedName>
    <definedName name="ASDASFD_3_1_1_2_4" hidden="1">{#N/A,#N/A,FALSE,"TMCOMP96";#N/A,#N/A,FALSE,"MAT96";#N/A,#N/A,FALSE,"FANDA96";#N/A,#N/A,FALSE,"INTRAN96";#N/A,#N/A,FALSE,"NAA9697";#N/A,#N/A,FALSE,"ECWEBB";#N/A,#N/A,FALSE,"MFT96";#N/A,#N/A,FALSE,"CTrecon"}</definedName>
    <definedName name="ASDASFD_3_1_1_2_5" hidden="1">{#N/A,#N/A,FALSE,"TMCOMP96";#N/A,#N/A,FALSE,"MAT96";#N/A,#N/A,FALSE,"FANDA96";#N/A,#N/A,FALSE,"INTRAN96";#N/A,#N/A,FALSE,"NAA9697";#N/A,#N/A,FALSE,"ECWEBB";#N/A,#N/A,FALSE,"MFT96";#N/A,#N/A,FALSE,"CTrecon"}</definedName>
    <definedName name="ASDASFD_3_1_1_3" hidden="1">{#N/A,#N/A,FALSE,"TMCOMP96";#N/A,#N/A,FALSE,"MAT96";#N/A,#N/A,FALSE,"FANDA96";#N/A,#N/A,FALSE,"INTRAN96";#N/A,#N/A,FALSE,"NAA9697";#N/A,#N/A,FALSE,"ECWEBB";#N/A,#N/A,FALSE,"MFT96";#N/A,#N/A,FALSE,"CTrecon"}</definedName>
    <definedName name="ASDASFD_3_1_1_4" hidden="1">{#N/A,#N/A,FALSE,"TMCOMP96";#N/A,#N/A,FALSE,"MAT96";#N/A,#N/A,FALSE,"FANDA96";#N/A,#N/A,FALSE,"INTRAN96";#N/A,#N/A,FALSE,"NAA9697";#N/A,#N/A,FALSE,"ECWEBB";#N/A,#N/A,FALSE,"MFT96";#N/A,#N/A,FALSE,"CTrecon"}</definedName>
    <definedName name="ASDASFD_3_1_1_5" hidden="1">{#N/A,#N/A,FALSE,"TMCOMP96";#N/A,#N/A,FALSE,"MAT96";#N/A,#N/A,FALSE,"FANDA96";#N/A,#N/A,FALSE,"INTRAN96";#N/A,#N/A,FALSE,"NAA9697";#N/A,#N/A,FALSE,"ECWEBB";#N/A,#N/A,FALSE,"MFT96";#N/A,#N/A,FALSE,"CTrecon"}</definedName>
    <definedName name="ASDASFD_3_1_2" hidden="1">{#N/A,#N/A,FALSE,"TMCOMP96";#N/A,#N/A,FALSE,"MAT96";#N/A,#N/A,FALSE,"FANDA96";#N/A,#N/A,FALSE,"INTRAN96";#N/A,#N/A,FALSE,"NAA9697";#N/A,#N/A,FALSE,"ECWEBB";#N/A,#N/A,FALSE,"MFT96";#N/A,#N/A,FALSE,"CTrecon"}</definedName>
    <definedName name="ASDASFD_3_1_2_1" hidden="1">{#N/A,#N/A,FALSE,"TMCOMP96";#N/A,#N/A,FALSE,"MAT96";#N/A,#N/A,FALSE,"FANDA96";#N/A,#N/A,FALSE,"INTRAN96";#N/A,#N/A,FALSE,"NAA9697";#N/A,#N/A,FALSE,"ECWEBB";#N/A,#N/A,FALSE,"MFT96";#N/A,#N/A,FALSE,"CTrecon"}</definedName>
    <definedName name="ASDASFD_3_1_2_2" hidden="1">{#N/A,#N/A,FALSE,"TMCOMP96";#N/A,#N/A,FALSE,"MAT96";#N/A,#N/A,FALSE,"FANDA96";#N/A,#N/A,FALSE,"INTRAN96";#N/A,#N/A,FALSE,"NAA9697";#N/A,#N/A,FALSE,"ECWEBB";#N/A,#N/A,FALSE,"MFT96";#N/A,#N/A,FALSE,"CTrecon"}</definedName>
    <definedName name="ASDASFD_3_1_2_3" hidden="1">{#N/A,#N/A,FALSE,"TMCOMP96";#N/A,#N/A,FALSE,"MAT96";#N/A,#N/A,FALSE,"FANDA96";#N/A,#N/A,FALSE,"INTRAN96";#N/A,#N/A,FALSE,"NAA9697";#N/A,#N/A,FALSE,"ECWEBB";#N/A,#N/A,FALSE,"MFT96";#N/A,#N/A,FALSE,"CTrecon"}</definedName>
    <definedName name="ASDASFD_3_1_2_4" hidden="1">{#N/A,#N/A,FALSE,"TMCOMP96";#N/A,#N/A,FALSE,"MAT96";#N/A,#N/A,FALSE,"FANDA96";#N/A,#N/A,FALSE,"INTRAN96";#N/A,#N/A,FALSE,"NAA9697";#N/A,#N/A,FALSE,"ECWEBB";#N/A,#N/A,FALSE,"MFT96";#N/A,#N/A,FALSE,"CTrecon"}</definedName>
    <definedName name="ASDASFD_3_1_2_5" hidden="1">{#N/A,#N/A,FALSE,"TMCOMP96";#N/A,#N/A,FALSE,"MAT96";#N/A,#N/A,FALSE,"FANDA96";#N/A,#N/A,FALSE,"INTRAN96";#N/A,#N/A,FALSE,"NAA9697";#N/A,#N/A,FALSE,"ECWEBB";#N/A,#N/A,FALSE,"MFT96";#N/A,#N/A,FALSE,"CTrecon"}</definedName>
    <definedName name="ASDASFD_3_1_3" hidden="1">{#N/A,#N/A,FALSE,"TMCOMP96";#N/A,#N/A,FALSE,"MAT96";#N/A,#N/A,FALSE,"FANDA96";#N/A,#N/A,FALSE,"INTRAN96";#N/A,#N/A,FALSE,"NAA9697";#N/A,#N/A,FALSE,"ECWEBB";#N/A,#N/A,FALSE,"MFT96";#N/A,#N/A,FALSE,"CTrecon"}</definedName>
    <definedName name="ASDASFD_3_1_3_1" hidden="1">{#N/A,#N/A,FALSE,"TMCOMP96";#N/A,#N/A,FALSE,"MAT96";#N/A,#N/A,FALSE,"FANDA96";#N/A,#N/A,FALSE,"INTRAN96";#N/A,#N/A,FALSE,"NAA9697";#N/A,#N/A,FALSE,"ECWEBB";#N/A,#N/A,FALSE,"MFT96";#N/A,#N/A,FALSE,"CTrecon"}</definedName>
    <definedName name="ASDASFD_3_1_3_2" hidden="1">{#N/A,#N/A,FALSE,"TMCOMP96";#N/A,#N/A,FALSE,"MAT96";#N/A,#N/A,FALSE,"FANDA96";#N/A,#N/A,FALSE,"INTRAN96";#N/A,#N/A,FALSE,"NAA9697";#N/A,#N/A,FALSE,"ECWEBB";#N/A,#N/A,FALSE,"MFT96";#N/A,#N/A,FALSE,"CTrecon"}</definedName>
    <definedName name="ASDASFD_3_1_3_3" hidden="1">{#N/A,#N/A,FALSE,"TMCOMP96";#N/A,#N/A,FALSE,"MAT96";#N/A,#N/A,FALSE,"FANDA96";#N/A,#N/A,FALSE,"INTRAN96";#N/A,#N/A,FALSE,"NAA9697";#N/A,#N/A,FALSE,"ECWEBB";#N/A,#N/A,FALSE,"MFT96";#N/A,#N/A,FALSE,"CTrecon"}</definedName>
    <definedName name="ASDASFD_3_1_3_4" hidden="1">{#N/A,#N/A,FALSE,"TMCOMP96";#N/A,#N/A,FALSE,"MAT96";#N/A,#N/A,FALSE,"FANDA96";#N/A,#N/A,FALSE,"INTRAN96";#N/A,#N/A,FALSE,"NAA9697";#N/A,#N/A,FALSE,"ECWEBB";#N/A,#N/A,FALSE,"MFT96";#N/A,#N/A,FALSE,"CTrecon"}</definedName>
    <definedName name="ASDASFD_3_1_3_5" hidden="1">{#N/A,#N/A,FALSE,"TMCOMP96";#N/A,#N/A,FALSE,"MAT96";#N/A,#N/A,FALSE,"FANDA96";#N/A,#N/A,FALSE,"INTRAN96";#N/A,#N/A,FALSE,"NAA9697";#N/A,#N/A,FALSE,"ECWEBB";#N/A,#N/A,FALSE,"MFT96";#N/A,#N/A,FALSE,"CTrecon"}</definedName>
    <definedName name="ASDASFD_3_1_4" hidden="1">{#N/A,#N/A,FALSE,"TMCOMP96";#N/A,#N/A,FALSE,"MAT96";#N/A,#N/A,FALSE,"FANDA96";#N/A,#N/A,FALSE,"INTRAN96";#N/A,#N/A,FALSE,"NAA9697";#N/A,#N/A,FALSE,"ECWEBB";#N/A,#N/A,FALSE,"MFT96";#N/A,#N/A,FALSE,"CTrecon"}</definedName>
    <definedName name="ASDASFD_3_1_4_1" hidden="1">{#N/A,#N/A,FALSE,"TMCOMP96";#N/A,#N/A,FALSE,"MAT96";#N/A,#N/A,FALSE,"FANDA96";#N/A,#N/A,FALSE,"INTRAN96";#N/A,#N/A,FALSE,"NAA9697";#N/A,#N/A,FALSE,"ECWEBB";#N/A,#N/A,FALSE,"MFT96";#N/A,#N/A,FALSE,"CTrecon"}</definedName>
    <definedName name="ASDASFD_3_1_4_2" hidden="1">{#N/A,#N/A,FALSE,"TMCOMP96";#N/A,#N/A,FALSE,"MAT96";#N/A,#N/A,FALSE,"FANDA96";#N/A,#N/A,FALSE,"INTRAN96";#N/A,#N/A,FALSE,"NAA9697";#N/A,#N/A,FALSE,"ECWEBB";#N/A,#N/A,FALSE,"MFT96";#N/A,#N/A,FALSE,"CTrecon"}</definedName>
    <definedName name="ASDASFD_3_1_4_3" hidden="1">{#N/A,#N/A,FALSE,"TMCOMP96";#N/A,#N/A,FALSE,"MAT96";#N/A,#N/A,FALSE,"FANDA96";#N/A,#N/A,FALSE,"INTRAN96";#N/A,#N/A,FALSE,"NAA9697";#N/A,#N/A,FALSE,"ECWEBB";#N/A,#N/A,FALSE,"MFT96";#N/A,#N/A,FALSE,"CTrecon"}</definedName>
    <definedName name="ASDASFD_3_1_4_4" hidden="1">{#N/A,#N/A,FALSE,"TMCOMP96";#N/A,#N/A,FALSE,"MAT96";#N/A,#N/A,FALSE,"FANDA96";#N/A,#N/A,FALSE,"INTRAN96";#N/A,#N/A,FALSE,"NAA9697";#N/A,#N/A,FALSE,"ECWEBB";#N/A,#N/A,FALSE,"MFT96";#N/A,#N/A,FALSE,"CTrecon"}</definedName>
    <definedName name="ASDASFD_3_1_4_5" hidden="1">{#N/A,#N/A,FALSE,"TMCOMP96";#N/A,#N/A,FALSE,"MAT96";#N/A,#N/A,FALSE,"FANDA96";#N/A,#N/A,FALSE,"INTRAN96";#N/A,#N/A,FALSE,"NAA9697";#N/A,#N/A,FALSE,"ECWEBB";#N/A,#N/A,FALSE,"MFT96";#N/A,#N/A,FALSE,"CTrecon"}</definedName>
    <definedName name="ASDASFD_3_1_5" hidden="1">{#N/A,#N/A,FALSE,"TMCOMP96";#N/A,#N/A,FALSE,"MAT96";#N/A,#N/A,FALSE,"FANDA96";#N/A,#N/A,FALSE,"INTRAN96";#N/A,#N/A,FALSE,"NAA9697";#N/A,#N/A,FALSE,"ECWEBB";#N/A,#N/A,FALSE,"MFT96";#N/A,#N/A,FALSE,"CTrecon"}</definedName>
    <definedName name="ASDASFD_3_1_5_1" hidden="1">{#N/A,#N/A,FALSE,"TMCOMP96";#N/A,#N/A,FALSE,"MAT96";#N/A,#N/A,FALSE,"FANDA96";#N/A,#N/A,FALSE,"INTRAN96";#N/A,#N/A,FALSE,"NAA9697";#N/A,#N/A,FALSE,"ECWEBB";#N/A,#N/A,FALSE,"MFT96";#N/A,#N/A,FALSE,"CTrecon"}</definedName>
    <definedName name="ASDASFD_3_1_5_2" hidden="1">{#N/A,#N/A,FALSE,"TMCOMP96";#N/A,#N/A,FALSE,"MAT96";#N/A,#N/A,FALSE,"FANDA96";#N/A,#N/A,FALSE,"INTRAN96";#N/A,#N/A,FALSE,"NAA9697";#N/A,#N/A,FALSE,"ECWEBB";#N/A,#N/A,FALSE,"MFT96";#N/A,#N/A,FALSE,"CTrecon"}</definedName>
    <definedName name="ASDASFD_3_1_5_3" hidden="1">{#N/A,#N/A,FALSE,"TMCOMP96";#N/A,#N/A,FALSE,"MAT96";#N/A,#N/A,FALSE,"FANDA96";#N/A,#N/A,FALSE,"INTRAN96";#N/A,#N/A,FALSE,"NAA9697";#N/A,#N/A,FALSE,"ECWEBB";#N/A,#N/A,FALSE,"MFT96";#N/A,#N/A,FALSE,"CTrecon"}</definedName>
    <definedName name="ASDASFD_3_1_5_4" hidden="1">{#N/A,#N/A,FALSE,"TMCOMP96";#N/A,#N/A,FALSE,"MAT96";#N/A,#N/A,FALSE,"FANDA96";#N/A,#N/A,FALSE,"INTRAN96";#N/A,#N/A,FALSE,"NAA9697";#N/A,#N/A,FALSE,"ECWEBB";#N/A,#N/A,FALSE,"MFT96";#N/A,#N/A,FALSE,"CTrecon"}</definedName>
    <definedName name="ASDASFD_3_1_5_5" hidden="1">{#N/A,#N/A,FALSE,"TMCOMP96";#N/A,#N/A,FALSE,"MAT96";#N/A,#N/A,FALSE,"FANDA96";#N/A,#N/A,FALSE,"INTRAN96";#N/A,#N/A,FALSE,"NAA9697";#N/A,#N/A,FALSE,"ECWEBB";#N/A,#N/A,FALSE,"MFT96";#N/A,#N/A,FALSE,"CTrecon"}</definedName>
    <definedName name="ASDASFD_3_2" hidden="1">{#N/A,#N/A,FALSE,"TMCOMP96";#N/A,#N/A,FALSE,"MAT96";#N/A,#N/A,FALSE,"FANDA96";#N/A,#N/A,FALSE,"INTRAN96";#N/A,#N/A,FALSE,"NAA9697";#N/A,#N/A,FALSE,"ECWEBB";#N/A,#N/A,FALSE,"MFT96";#N/A,#N/A,FALSE,"CTrecon"}</definedName>
    <definedName name="ASDASFD_3_2_1" hidden="1">{#N/A,#N/A,FALSE,"TMCOMP96";#N/A,#N/A,FALSE,"MAT96";#N/A,#N/A,FALSE,"FANDA96";#N/A,#N/A,FALSE,"INTRAN96";#N/A,#N/A,FALSE,"NAA9697";#N/A,#N/A,FALSE,"ECWEBB";#N/A,#N/A,FALSE,"MFT96";#N/A,#N/A,FALSE,"CTrecon"}</definedName>
    <definedName name="ASDASFD_3_2_2" hidden="1">{#N/A,#N/A,FALSE,"TMCOMP96";#N/A,#N/A,FALSE,"MAT96";#N/A,#N/A,FALSE,"FANDA96";#N/A,#N/A,FALSE,"INTRAN96";#N/A,#N/A,FALSE,"NAA9697";#N/A,#N/A,FALSE,"ECWEBB";#N/A,#N/A,FALSE,"MFT96";#N/A,#N/A,FALSE,"CTrecon"}</definedName>
    <definedName name="ASDASFD_3_2_3" hidden="1">{#N/A,#N/A,FALSE,"TMCOMP96";#N/A,#N/A,FALSE,"MAT96";#N/A,#N/A,FALSE,"FANDA96";#N/A,#N/A,FALSE,"INTRAN96";#N/A,#N/A,FALSE,"NAA9697";#N/A,#N/A,FALSE,"ECWEBB";#N/A,#N/A,FALSE,"MFT96";#N/A,#N/A,FALSE,"CTrecon"}</definedName>
    <definedName name="ASDASFD_3_2_4" hidden="1">{#N/A,#N/A,FALSE,"TMCOMP96";#N/A,#N/A,FALSE,"MAT96";#N/A,#N/A,FALSE,"FANDA96";#N/A,#N/A,FALSE,"INTRAN96";#N/A,#N/A,FALSE,"NAA9697";#N/A,#N/A,FALSE,"ECWEBB";#N/A,#N/A,FALSE,"MFT96";#N/A,#N/A,FALSE,"CTrecon"}</definedName>
    <definedName name="ASDASFD_3_2_5" hidden="1">{#N/A,#N/A,FALSE,"TMCOMP96";#N/A,#N/A,FALSE,"MAT96";#N/A,#N/A,FALSE,"FANDA96";#N/A,#N/A,FALSE,"INTRAN96";#N/A,#N/A,FALSE,"NAA9697";#N/A,#N/A,FALSE,"ECWEBB";#N/A,#N/A,FALSE,"MFT96";#N/A,#N/A,FALSE,"CTrecon"}</definedName>
    <definedName name="ASDASFD_3_3" hidden="1">{#N/A,#N/A,FALSE,"TMCOMP96";#N/A,#N/A,FALSE,"MAT96";#N/A,#N/A,FALSE,"FANDA96";#N/A,#N/A,FALSE,"INTRAN96";#N/A,#N/A,FALSE,"NAA9697";#N/A,#N/A,FALSE,"ECWEBB";#N/A,#N/A,FALSE,"MFT96";#N/A,#N/A,FALSE,"CTrecon"}</definedName>
    <definedName name="ASDASFD_3_3_1" hidden="1">{#N/A,#N/A,FALSE,"TMCOMP96";#N/A,#N/A,FALSE,"MAT96";#N/A,#N/A,FALSE,"FANDA96";#N/A,#N/A,FALSE,"INTRAN96";#N/A,#N/A,FALSE,"NAA9697";#N/A,#N/A,FALSE,"ECWEBB";#N/A,#N/A,FALSE,"MFT96";#N/A,#N/A,FALSE,"CTrecon"}</definedName>
    <definedName name="ASDASFD_3_3_2" hidden="1">{#N/A,#N/A,FALSE,"TMCOMP96";#N/A,#N/A,FALSE,"MAT96";#N/A,#N/A,FALSE,"FANDA96";#N/A,#N/A,FALSE,"INTRAN96";#N/A,#N/A,FALSE,"NAA9697";#N/A,#N/A,FALSE,"ECWEBB";#N/A,#N/A,FALSE,"MFT96";#N/A,#N/A,FALSE,"CTrecon"}</definedName>
    <definedName name="ASDASFD_3_3_3" hidden="1">{#N/A,#N/A,FALSE,"TMCOMP96";#N/A,#N/A,FALSE,"MAT96";#N/A,#N/A,FALSE,"FANDA96";#N/A,#N/A,FALSE,"INTRAN96";#N/A,#N/A,FALSE,"NAA9697";#N/A,#N/A,FALSE,"ECWEBB";#N/A,#N/A,FALSE,"MFT96";#N/A,#N/A,FALSE,"CTrecon"}</definedName>
    <definedName name="ASDASFD_3_3_4" hidden="1">{#N/A,#N/A,FALSE,"TMCOMP96";#N/A,#N/A,FALSE,"MAT96";#N/A,#N/A,FALSE,"FANDA96";#N/A,#N/A,FALSE,"INTRAN96";#N/A,#N/A,FALSE,"NAA9697";#N/A,#N/A,FALSE,"ECWEBB";#N/A,#N/A,FALSE,"MFT96";#N/A,#N/A,FALSE,"CTrecon"}</definedName>
    <definedName name="ASDASFD_3_3_5" hidden="1">{#N/A,#N/A,FALSE,"TMCOMP96";#N/A,#N/A,FALSE,"MAT96";#N/A,#N/A,FALSE,"FANDA96";#N/A,#N/A,FALSE,"INTRAN96";#N/A,#N/A,FALSE,"NAA9697";#N/A,#N/A,FALSE,"ECWEBB";#N/A,#N/A,FALSE,"MFT96";#N/A,#N/A,FALSE,"CTrecon"}</definedName>
    <definedName name="ASDASFD_3_4" hidden="1">{#N/A,#N/A,FALSE,"TMCOMP96";#N/A,#N/A,FALSE,"MAT96";#N/A,#N/A,FALSE,"FANDA96";#N/A,#N/A,FALSE,"INTRAN96";#N/A,#N/A,FALSE,"NAA9697";#N/A,#N/A,FALSE,"ECWEBB";#N/A,#N/A,FALSE,"MFT96";#N/A,#N/A,FALSE,"CTrecon"}</definedName>
    <definedName name="ASDASFD_3_4_1" hidden="1">{#N/A,#N/A,FALSE,"TMCOMP96";#N/A,#N/A,FALSE,"MAT96";#N/A,#N/A,FALSE,"FANDA96";#N/A,#N/A,FALSE,"INTRAN96";#N/A,#N/A,FALSE,"NAA9697";#N/A,#N/A,FALSE,"ECWEBB";#N/A,#N/A,FALSE,"MFT96";#N/A,#N/A,FALSE,"CTrecon"}</definedName>
    <definedName name="ASDASFD_3_4_2" hidden="1">{#N/A,#N/A,FALSE,"TMCOMP96";#N/A,#N/A,FALSE,"MAT96";#N/A,#N/A,FALSE,"FANDA96";#N/A,#N/A,FALSE,"INTRAN96";#N/A,#N/A,FALSE,"NAA9697";#N/A,#N/A,FALSE,"ECWEBB";#N/A,#N/A,FALSE,"MFT96";#N/A,#N/A,FALSE,"CTrecon"}</definedName>
    <definedName name="ASDASFD_3_4_3" hidden="1">{#N/A,#N/A,FALSE,"TMCOMP96";#N/A,#N/A,FALSE,"MAT96";#N/A,#N/A,FALSE,"FANDA96";#N/A,#N/A,FALSE,"INTRAN96";#N/A,#N/A,FALSE,"NAA9697";#N/A,#N/A,FALSE,"ECWEBB";#N/A,#N/A,FALSE,"MFT96";#N/A,#N/A,FALSE,"CTrecon"}</definedName>
    <definedName name="ASDASFD_3_4_4" hidden="1">{#N/A,#N/A,FALSE,"TMCOMP96";#N/A,#N/A,FALSE,"MAT96";#N/A,#N/A,FALSE,"FANDA96";#N/A,#N/A,FALSE,"INTRAN96";#N/A,#N/A,FALSE,"NAA9697";#N/A,#N/A,FALSE,"ECWEBB";#N/A,#N/A,FALSE,"MFT96";#N/A,#N/A,FALSE,"CTrecon"}</definedName>
    <definedName name="ASDASFD_3_4_5" hidden="1">{#N/A,#N/A,FALSE,"TMCOMP96";#N/A,#N/A,FALSE,"MAT96";#N/A,#N/A,FALSE,"FANDA96";#N/A,#N/A,FALSE,"INTRAN96";#N/A,#N/A,FALSE,"NAA9697";#N/A,#N/A,FALSE,"ECWEBB";#N/A,#N/A,FALSE,"MFT96";#N/A,#N/A,FALSE,"CTrecon"}</definedName>
    <definedName name="ASDASFD_3_5" hidden="1">{#N/A,#N/A,FALSE,"TMCOMP96";#N/A,#N/A,FALSE,"MAT96";#N/A,#N/A,FALSE,"FANDA96";#N/A,#N/A,FALSE,"INTRAN96";#N/A,#N/A,FALSE,"NAA9697";#N/A,#N/A,FALSE,"ECWEBB";#N/A,#N/A,FALSE,"MFT96";#N/A,#N/A,FALSE,"CTrecon"}</definedName>
    <definedName name="ASDASFD_3_5_1" hidden="1">{#N/A,#N/A,FALSE,"TMCOMP96";#N/A,#N/A,FALSE,"MAT96";#N/A,#N/A,FALSE,"FANDA96";#N/A,#N/A,FALSE,"INTRAN96";#N/A,#N/A,FALSE,"NAA9697";#N/A,#N/A,FALSE,"ECWEBB";#N/A,#N/A,FALSE,"MFT96";#N/A,#N/A,FALSE,"CTrecon"}</definedName>
    <definedName name="ASDASFD_3_5_2" hidden="1">{#N/A,#N/A,FALSE,"TMCOMP96";#N/A,#N/A,FALSE,"MAT96";#N/A,#N/A,FALSE,"FANDA96";#N/A,#N/A,FALSE,"INTRAN96";#N/A,#N/A,FALSE,"NAA9697";#N/A,#N/A,FALSE,"ECWEBB";#N/A,#N/A,FALSE,"MFT96";#N/A,#N/A,FALSE,"CTrecon"}</definedName>
    <definedName name="ASDASFD_3_5_3" hidden="1">{#N/A,#N/A,FALSE,"TMCOMP96";#N/A,#N/A,FALSE,"MAT96";#N/A,#N/A,FALSE,"FANDA96";#N/A,#N/A,FALSE,"INTRAN96";#N/A,#N/A,FALSE,"NAA9697";#N/A,#N/A,FALSE,"ECWEBB";#N/A,#N/A,FALSE,"MFT96";#N/A,#N/A,FALSE,"CTrecon"}</definedName>
    <definedName name="ASDASFD_3_5_4" hidden="1">{#N/A,#N/A,FALSE,"TMCOMP96";#N/A,#N/A,FALSE,"MAT96";#N/A,#N/A,FALSE,"FANDA96";#N/A,#N/A,FALSE,"INTRAN96";#N/A,#N/A,FALSE,"NAA9697";#N/A,#N/A,FALSE,"ECWEBB";#N/A,#N/A,FALSE,"MFT96";#N/A,#N/A,FALSE,"CTrecon"}</definedName>
    <definedName name="ASDASFD_3_5_5" hidden="1">{#N/A,#N/A,FALSE,"TMCOMP96";#N/A,#N/A,FALSE,"MAT96";#N/A,#N/A,FALSE,"FANDA96";#N/A,#N/A,FALSE,"INTRAN96";#N/A,#N/A,FALSE,"NAA9697";#N/A,#N/A,FALSE,"ECWEBB";#N/A,#N/A,FALSE,"MFT96";#N/A,#N/A,FALSE,"CTrecon"}</definedName>
    <definedName name="ASDASFD_4" hidden="1">{#N/A,#N/A,FALSE,"TMCOMP96";#N/A,#N/A,FALSE,"MAT96";#N/A,#N/A,FALSE,"FANDA96";#N/A,#N/A,FALSE,"INTRAN96";#N/A,#N/A,FALSE,"NAA9697";#N/A,#N/A,FALSE,"ECWEBB";#N/A,#N/A,FALSE,"MFT96";#N/A,#N/A,FALSE,"CTrecon"}</definedName>
    <definedName name="ASDASFD_4_1" hidden="1">{#N/A,#N/A,FALSE,"TMCOMP96";#N/A,#N/A,FALSE,"MAT96";#N/A,#N/A,FALSE,"FANDA96";#N/A,#N/A,FALSE,"INTRAN96";#N/A,#N/A,FALSE,"NAA9697";#N/A,#N/A,FALSE,"ECWEBB";#N/A,#N/A,FALSE,"MFT96";#N/A,#N/A,FALSE,"CTrecon"}</definedName>
    <definedName name="ASDASFD_4_1_1" hidden="1">{#N/A,#N/A,FALSE,"TMCOMP96";#N/A,#N/A,FALSE,"MAT96";#N/A,#N/A,FALSE,"FANDA96";#N/A,#N/A,FALSE,"INTRAN96";#N/A,#N/A,FALSE,"NAA9697";#N/A,#N/A,FALSE,"ECWEBB";#N/A,#N/A,FALSE,"MFT96";#N/A,#N/A,FALSE,"CTrecon"}</definedName>
    <definedName name="ASDASFD_4_1_1_1" hidden="1">{#N/A,#N/A,FALSE,"TMCOMP96";#N/A,#N/A,FALSE,"MAT96";#N/A,#N/A,FALSE,"FANDA96";#N/A,#N/A,FALSE,"INTRAN96";#N/A,#N/A,FALSE,"NAA9697";#N/A,#N/A,FALSE,"ECWEBB";#N/A,#N/A,FALSE,"MFT96";#N/A,#N/A,FALSE,"CTrecon"}</definedName>
    <definedName name="ASDASFD_4_1_1_1_1" hidden="1">{#N/A,#N/A,FALSE,"TMCOMP96";#N/A,#N/A,FALSE,"MAT96";#N/A,#N/A,FALSE,"FANDA96";#N/A,#N/A,FALSE,"INTRAN96";#N/A,#N/A,FALSE,"NAA9697";#N/A,#N/A,FALSE,"ECWEBB";#N/A,#N/A,FALSE,"MFT96";#N/A,#N/A,FALSE,"CTrecon"}</definedName>
    <definedName name="ASDASFD_4_1_1_1_2" hidden="1">{#N/A,#N/A,FALSE,"TMCOMP96";#N/A,#N/A,FALSE,"MAT96";#N/A,#N/A,FALSE,"FANDA96";#N/A,#N/A,FALSE,"INTRAN96";#N/A,#N/A,FALSE,"NAA9697";#N/A,#N/A,FALSE,"ECWEBB";#N/A,#N/A,FALSE,"MFT96";#N/A,#N/A,FALSE,"CTrecon"}</definedName>
    <definedName name="ASDASFD_4_1_1_1_3" hidden="1">{#N/A,#N/A,FALSE,"TMCOMP96";#N/A,#N/A,FALSE,"MAT96";#N/A,#N/A,FALSE,"FANDA96";#N/A,#N/A,FALSE,"INTRAN96";#N/A,#N/A,FALSE,"NAA9697";#N/A,#N/A,FALSE,"ECWEBB";#N/A,#N/A,FALSE,"MFT96";#N/A,#N/A,FALSE,"CTrecon"}</definedName>
    <definedName name="ASDASFD_4_1_1_1_4" hidden="1">{#N/A,#N/A,FALSE,"TMCOMP96";#N/A,#N/A,FALSE,"MAT96";#N/A,#N/A,FALSE,"FANDA96";#N/A,#N/A,FALSE,"INTRAN96";#N/A,#N/A,FALSE,"NAA9697";#N/A,#N/A,FALSE,"ECWEBB";#N/A,#N/A,FALSE,"MFT96";#N/A,#N/A,FALSE,"CTrecon"}</definedName>
    <definedName name="ASDASFD_4_1_1_1_5" hidden="1">{#N/A,#N/A,FALSE,"TMCOMP96";#N/A,#N/A,FALSE,"MAT96";#N/A,#N/A,FALSE,"FANDA96";#N/A,#N/A,FALSE,"INTRAN96";#N/A,#N/A,FALSE,"NAA9697";#N/A,#N/A,FALSE,"ECWEBB";#N/A,#N/A,FALSE,"MFT96";#N/A,#N/A,FALSE,"CTrecon"}</definedName>
    <definedName name="ASDASFD_4_1_1_2" hidden="1">{#N/A,#N/A,FALSE,"TMCOMP96";#N/A,#N/A,FALSE,"MAT96";#N/A,#N/A,FALSE,"FANDA96";#N/A,#N/A,FALSE,"INTRAN96";#N/A,#N/A,FALSE,"NAA9697";#N/A,#N/A,FALSE,"ECWEBB";#N/A,#N/A,FALSE,"MFT96";#N/A,#N/A,FALSE,"CTrecon"}</definedName>
    <definedName name="ASDASFD_4_1_1_2_1" hidden="1">{#N/A,#N/A,FALSE,"TMCOMP96";#N/A,#N/A,FALSE,"MAT96";#N/A,#N/A,FALSE,"FANDA96";#N/A,#N/A,FALSE,"INTRAN96";#N/A,#N/A,FALSE,"NAA9697";#N/A,#N/A,FALSE,"ECWEBB";#N/A,#N/A,FALSE,"MFT96";#N/A,#N/A,FALSE,"CTrecon"}</definedName>
    <definedName name="ASDASFD_4_1_1_2_2" hidden="1">{#N/A,#N/A,FALSE,"TMCOMP96";#N/A,#N/A,FALSE,"MAT96";#N/A,#N/A,FALSE,"FANDA96";#N/A,#N/A,FALSE,"INTRAN96";#N/A,#N/A,FALSE,"NAA9697";#N/A,#N/A,FALSE,"ECWEBB";#N/A,#N/A,FALSE,"MFT96";#N/A,#N/A,FALSE,"CTrecon"}</definedName>
    <definedName name="ASDASFD_4_1_1_2_3" hidden="1">{#N/A,#N/A,FALSE,"TMCOMP96";#N/A,#N/A,FALSE,"MAT96";#N/A,#N/A,FALSE,"FANDA96";#N/A,#N/A,FALSE,"INTRAN96";#N/A,#N/A,FALSE,"NAA9697";#N/A,#N/A,FALSE,"ECWEBB";#N/A,#N/A,FALSE,"MFT96";#N/A,#N/A,FALSE,"CTrecon"}</definedName>
    <definedName name="ASDASFD_4_1_1_2_4" hidden="1">{#N/A,#N/A,FALSE,"TMCOMP96";#N/A,#N/A,FALSE,"MAT96";#N/A,#N/A,FALSE,"FANDA96";#N/A,#N/A,FALSE,"INTRAN96";#N/A,#N/A,FALSE,"NAA9697";#N/A,#N/A,FALSE,"ECWEBB";#N/A,#N/A,FALSE,"MFT96";#N/A,#N/A,FALSE,"CTrecon"}</definedName>
    <definedName name="ASDASFD_4_1_1_2_5" hidden="1">{#N/A,#N/A,FALSE,"TMCOMP96";#N/A,#N/A,FALSE,"MAT96";#N/A,#N/A,FALSE,"FANDA96";#N/A,#N/A,FALSE,"INTRAN96";#N/A,#N/A,FALSE,"NAA9697";#N/A,#N/A,FALSE,"ECWEBB";#N/A,#N/A,FALSE,"MFT96";#N/A,#N/A,FALSE,"CTrecon"}</definedName>
    <definedName name="ASDASFD_4_1_1_3" hidden="1">{#N/A,#N/A,FALSE,"TMCOMP96";#N/A,#N/A,FALSE,"MAT96";#N/A,#N/A,FALSE,"FANDA96";#N/A,#N/A,FALSE,"INTRAN96";#N/A,#N/A,FALSE,"NAA9697";#N/A,#N/A,FALSE,"ECWEBB";#N/A,#N/A,FALSE,"MFT96";#N/A,#N/A,FALSE,"CTrecon"}</definedName>
    <definedName name="ASDASFD_4_1_1_4" hidden="1">{#N/A,#N/A,FALSE,"TMCOMP96";#N/A,#N/A,FALSE,"MAT96";#N/A,#N/A,FALSE,"FANDA96";#N/A,#N/A,FALSE,"INTRAN96";#N/A,#N/A,FALSE,"NAA9697";#N/A,#N/A,FALSE,"ECWEBB";#N/A,#N/A,FALSE,"MFT96";#N/A,#N/A,FALSE,"CTrecon"}</definedName>
    <definedName name="ASDASFD_4_1_1_5" hidden="1">{#N/A,#N/A,FALSE,"TMCOMP96";#N/A,#N/A,FALSE,"MAT96";#N/A,#N/A,FALSE,"FANDA96";#N/A,#N/A,FALSE,"INTRAN96";#N/A,#N/A,FALSE,"NAA9697";#N/A,#N/A,FALSE,"ECWEBB";#N/A,#N/A,FALSE,"MFT96";#N/A,#N/A,FALSE,"CTrecon"}</definedName>
    <definedName name="ASDASFD_4_1_2" hidden="1">{#N/A,#N/A,FALSE,"TMCOMP96";#N/A,#N/A,FALSE,"MAT96";#N/A,#N/A,FALSE,"FANDA96";#N/A,#N/A,FALSE,"INTRAN96";#N/A,#N/A,FALSE,"NAA9697";#N/A,#N/A,FALSE,"ECWEBB";#N/A,#N/A,FALSE,"MFT96";#N/A,#N/A,FALSE,"CTrecon"}</definedName>
    <definedName name="ASDASFD_4_1_2_1" hidden="1">{#N/A,#N/A,FALSE,"TMCOMP96";#N/A,#N/A,FALSE,"MAT96";#N/A,#N/A,FALSE,"FANDA96";#N/A,#N/A,FALSE,"INTRAN96";#N/A,#N/A,FALSE,"NAA9697";#N/A,#N/A,FALSE,"ECWEBB";#N/A,#N/A,FALSE,"MFT96";#N/A,#N/A,FALSE,"CTrecon"}</definedName>
    <definedName name="ASDASFD_4_1_2_2" hidden="1">{#N/A,#N/A,FALSE,"TMCOMP96";#N/A,#N/A,FALSE,"MAT96";#N/A,#N/A,FALSE,"FANDA96";#N/A,#N/A,FALSE,"INTRAN96";#N/A,#N/A,FALSE,"NAA9697";#N/A,#N/A,FALSE,"ECWEBB";#N/A,#N/A,FALSE,"MFT96";#N/A,#N/A,FALSE,"CTrecon"}</definedName>
    <definedName name="ASDASFD_4_1_2_3" hidden="1">{#N/A,#N/A,FALSE,"TMCOMP96";#N/A,#N/A,FALSE,"MAT96";#N/A,#N/A,FALSE,"FANDA96";#N/A,#N/A,FALSE,"INTRAN96";#N/A,#N/A,FALSE,"NAA9697";#N/A,#N/A,FALSE,"ECWEBB";#N/A,#N/A,FALSE,"MFT96";#N/A,#N/A,FALSE,"CTrecon"}</definedName>
    <definedName name="ASDASFD_4_1_2_4" hidden="1">{#N/A,#N/A,FALSE,"TMCOMP96";#N/A,#N/A,FALSE,"MAT96";#N/A,#N/A,FALSE,"FANDA96";#N/A,#N/A,FALSE,"INTRAN96";#N/A,#N/A,FALSE,"NAA9697";#N/A,#N/A,FALSE,"ECWEBB";#N/A,#N/A,FALSE,"MFT96";#N/A,#N/A,FALSE,"CTrecon"}</definedName>
    <definedName name="ASDASFD_4_1_2_5" hidden="1">{#N/A,#N/A,FALSE,"TMCOMP96";#N/A,#N/A,FALSE,"MAT96";#N/A,#N/A,FALSE,"FANDA96";#N/A,#N/A,FALSE,"INTRAN96";#N/A,#N/A,FALSE,"NAA9697";#N/A,#N/A,FALSE,"ECWEBB";#N/A,#N/A,FALSE,"MFT96";#N/A,#N/A,FALSE,"CTrecon"}</definedName>
    <definedName name="ASDASFD_4_1_3" hidden="1">{#N/A,#N/A,FALSE,"TMCOMP96";#N/A,#N/A,FALSE,"MAT96";#N/A,#N/A,FALSE,"FANDA96";#N/A,#N/A,FALSE,"INTRAN96";#N/A,#N/A,FALSE,"NAA9697";#N/A,#N/A,FALSE,"ECWEBB";#N/A,#N/A,FALSE,"MFT96";#N/A,#N/A,FALSE,"CTrecon"}</definedName>
    <definedName name="ASDASFD_4_1_3_1" hidden="1">{#N/A,#N/A,FALSE,"TMCOMP96";#N/A,#N/A,FALSE,"MAT96";#N/A,#N/A,FALSE,"FANDA96";#N/A,#N/A,FALSE,"INTRAN96";#N/A,#N/A,FALSE,"NAA9697";#N/A,#N/A,FALSE,"ECWEBB";#N/A,#N/A,FALSE,"MFT96";#N/A,#N/A,FALSE,"CTrecon"}</definedName>
    <definedName name="ASDASFD_4_1_3_2" hidden="1">{#N/A,#N/A,FALSE,"TMCOMP96";#N/A,#N/A,FALSE,"MAT96";#N/A,#N/A,FALSE,"FANDA96";#N/A,#N/A,FALSE,"INTRAN96";#N/A,#N/A,FALSE,"NAA9697";#N/A,#N/A,FALSE,"ECWEBB";#N/A,#N/A,FALSE,"MFT96";#N/A,#N/A,FALSE,"CTrecon"}</definedName>
    <definedName name="ASDASFD_4_1_3_3" hidden="1">{#N/A,#N/A,FALSE,"TMCOMP96";#N/A,#N/A,FALSE,"MAT96";#N/A,#N/A,FALSE,"FANDA96";#N/A,#N/A,FALSE,"INTRAN96";#N/A,#N/A,FALSE,"NAA9697";#N/A,#N/A,FALSE,"ECWEBB";#N/A,#N/A,FALSE,"MFT96";#N/A,#N/A,FALSE,"CTrecon"}</definedName>
    <definedName name="ASDASFD_4_1_3_4" hidden="1">{#N/A,#N/A,FALSE,"TMCOMP96";#N/A,#N/A,FALSE,"MAT96";#N/A,#N/A,FALSE,"FANDA96";#N/A,#N/A,FALSE,"INTRAN96";#N/A,#N/A,FALSE,"NAA9697";#N/A,#N/A,FALSE,"ECWEBB";#N/A,#N/A,FALSE,"MFT96";#N/A,#N/A,FALSE,"CTrecon"}</definedName>
    <definedName name="ASDASFD_4_1_3_5" hidden="1">{#N/A,#N/A,FALSE,"TMCOMP96";#N/A,#N/A,FALSE,"MAT96";#N/A,#N/A,FALSE,"FANDA96";#N/A,#N/A,FALSE,"INTRAN96";#N/A,#N/A,FALSE,"NAA9697";#N/A,#N/A,FALSE,"ECWEBB";#N/A,#N/A,FALSE,"MFT96";#N/A,#N/A,FALSE,"CTrecon"}</definedName>
    <definedName name="ASDASFD_4_1_4" hidden="1">{#N/A,#N/A,FALSE,"TMCOMP96";#N/A,#N/A,FALSE,"MAT96";#N/A,#N/A,FALSE,"FANDA96";#N/A,#N/A,FALSE,"INTRAN96";#N/A,#N/A,FALSE,"NAA9697";#N/A,#N/A,FALSE,"ECWEBB";#N/A,#N/A,FALSE,"MFT96";#N/A,#N/A,FALSE,"CTrecon"}</definedName>
    <definedName name="ASDASFD_4_1_4_1" hidden="1">{#N/A,#N/A,FALSE,"TMCOMP96";#N/A,#N/A,FALSE,"MAT96";#N/A,#N/A,FALSE,"FANDA96";#N/A,#N/A,FALSE,"INTRAN96";#N/A,#N/A,FALSE,"NAA9697";#N/A,#N/A,FALSE,"ECWEBB";#N/A,#N/A,FALSE,"MFT96";#N/A,#N/A,FALSE,"CTrecon"}</definedName>
    <definedName name="ASDASFD_4_1_4_2" hidden="1">{#N/A,#N/A,FALSE,"TMCOMP96";#N/A,#N/A,FALSE,"MAT96";#N/A,#N/A,FALSE,"FANDA96";#N/A,#N/A,FALSE,"INTRAN96";#N/A,#N/A,FALSE,"NAA9697";#N/A,#N/A,FALSE,"ECWEBB";#N/A,#N/A,FALSE,"MFT96";#N/A,#N/A,FALSE,"CTrecon"}</definedName>
    <definedName name="ASDASFD_4_1_4_3" hidden="1">{#N/A,#N/A,FALSE,"TMCOMP96";#N/A,#N/A,FALSE,"MAT96";#N/A,#N/A,FALSE,"FANDA96";#N/A,#N/A,FALSE,"INTRAN96";#N/A,#N/A,FALSE,"NAA9697";#N/A,#N/A,FALSE,"ECWEBB";#N/A,#N/A,FALSE,"MFT96";#N/A,#N/A,FALSE,"CTrecon"}</definedName>
    <definedName name="ASDASFD_4_1_4_4" hidden="1">{#N/A,#N/A,FALSE,"TMCOMP96";#N/A,#N/A,FALSE,"MAT96";#N/A,#N/A,FALSE,"FANDA96";#N/A,#N/A,FALSE,"INTRAN96";#N/A,#N/A,FALSE,"NAA9697";#N/A,#N/A,FALSE,"ECWEBB";#N/A,#N/A,FALSE,"MFT96";#N/A,#N/A,FALSE,"CTrecon"}</definedName>
    <definedName name="ASDASFD_4_1_4_5" hidden="1">{#N/A,#N/A,FALSE,"TMCOMP96";#N/A,#N/A,FALSE,"MAT96";#N/A,#N/A,FALSE,"FANDA96";#N/A,#N/A,FALSE,"INTRAN96";#N/A,#N/A,FALSE,"NAA9697";#N/A,#N/A,FALSE,"ECWEBB";#N/A,#N/A,FALSE,"MFT96";#N/A,#N/A,FALSE,"CTrecon"}</definedName>
    <definedName name="ASDASFD_4_1_5" hidden="1">{#N/A,#N/A,FALSE,"TMCOMP96";#N/A,#N/A,FALSE,"MAT96";#N/A,#N/A,FALSE,"FANDA96";#N/A,#N/A,FALSE,"INTRAN96";#N/A,#N/A,FALSE,"NAA9697";#N/A,#N/A,FALSE,"ECWEBB";#N/A,#N/A,FALSE,"MFT96";#N/A,#N/A,FALSE,"CTrecon"}</definedName>
    <definedName name="ASDASFD_4_1_5_1" hidden="1">{#N/A,#N/A,FALSE,"TMCOMP96";#N/A,#N/A,FALSE,"MAT96";#N/A,#N/A,FALSE,"FANDA96";#N/A,#N/A,FALSE,"INTRAN96";#N/A,#N/A,FALSE,"NAA9697";#N/A,#N/A,FALSE,"ECWEBB";#N/A,#N/A,FALSE,"MFT96";#N/A,#N/A,FALSE,"CTrecon"}</definedName>
    <definedName name="ASDASFD_4_1_5_2" hidden="1">{#N/A,#N/A,FALSE,"TMCOMP96";#N/A,#N/A,FALSE,"MAT96";#N/A,#N/A,FALSE,"FANDA96";#N/A,#N/A,FALSE,"INTRAN96";#N/A,#N/A,FALSE,"NAA9697";#N/A,#N/A,FALSE,"ECWEBB";#N/A,#N/A,FALSE,"MFT96";#N/A,#N/A,FALSE,"CTrecon"}</definedName>
    <definedName name="ASDASFD_4_1_5_3" hidden="1">{#N/A,#N/A,FALSE,"TMCOMP96";#N/A,#N/A,FALSE,"MAT96";#N/A,#N/A,FALSE,"FANDA96";#N/A,#N/A,FALSE,"INTRAN96";#N/A,#N/A,FALSE,"NAA9697";#N/A,#N/A,FALSE,"ECWEBB";#N/A,#N/A,FALSE,"MFT96";#N/A,#N/A,FALSE,"CTrecon"}</definedName>
    <definedName name="ASDASFD_4_1_5_4" hidden="1">{#N/A,#N/A,FALSE,"TMCOMP96";#N/A,#N/A,FALSE,"MAT96";#N/A,#N/A,FALSE,"FANDA96";#N/A,#N/A,FALSE,"INTRAN96";#N/A,#N/A,FALSE,"NAA9697";#N/A,#N/A,FALSE,"ECWEBB";#N/A,#N/A,FALSE,"MFT96";#N/A,#N/A,FALSE,"CTrecon"}</definedName>
    <definedName name="ASDASFD_4_1_5_5" hidden="1">{#N/A,#N/A,FALSE,"TMCOMP96";#N/A,#N/A,FALSE,"MAT96";#N/A,#N/A,FALSE,"FANDA96";#N/A,#N/A,FALSE,"INTRAN96";#N/A,#N/A,FALSE,"NAA9697";#N/A,#N/A,FALSE,"ECWEBB";#N/A,#N/A,FALSE,"MFT96";#N/A,#N/A,FALSE,"CTrecon"}</definedName>
    <definedName name="ASDASFD_4_2" hidden="1">{#N/A,#N/A,FALSE,"TMCOMP96";#N/A,#N/A,FALSE,"MAT96";#N/A,#N/A,FALSE,"FANDA96";#N/A,#N/A,FALSE,"INTRAN96";#N/A,#N/A,FALSE,"NAA9697";#N/A,#N/A,FALSE,"ECWEBB";#N/A,#N/A,FALSE,"MFT96";#N/A,#N/A,FALSE,"CTrecon"}</definedName>
    <definedName name="ASDASFD_4_2_1" hidden="1">{#N/A,#N/A,FALSE,"TMCOMP96";#N/A,#N/A,FALSE,"MAT96";#N/A,#N/A,FALSE,"FANDA96";#N/A,#N/A,FALSE,"INTRAN96";#N/A,#N/A,FALSE,"NAA9697";#N/A,#N/A,FALSE,"ECWEBB";#N/A,#N/A,FALSE,"MFT96";#N/A,#N/A,FALSE,"CTrecon"}</definedName>
    <definedName name="ASDASFD_4_2_2" hidden="1">{#N/A,#N/A,FALSE,"TMCOMP96";#N/A,#N/A,FALSE,"MAT96";#N/A,#N/A,FALSE,"FANDA96";#N/A,#N/A,FALSE,"INTRAN96";#N/A,#N/A,FALSE,"NAA9697";#N/A,#N/A,FALSE,"ECWEBB";#N/A,#N/A,FALSE,"MFT96";#N/A,#N/A,FALSE,"CTrecon"}</definedName>
    <definedName name="ASDASFD_4_2_3" hidden="1">{#N/A,#N/A,FALSE,"TMCOMP96";#N/A,#N/A,FALSE,"MAT96";#N/A,#N/A,FALSE,"FANDA96";#N/A,#N/A,FALSE,"INTRAN96";#N/A,#N/A,FALSE,"NAA9697";#N/A,#N/A,FALSE,"ECWEBB";#N/A,#N/A,FALSE,"MFT96";#N/A,#N/A,FALSE,"CTrecon"}</definedName>
    <definedName name="ASDASFD_4_2_4" hidden="1">{#N/A,#N/A,FALSE,"TMCOMP96";#N/A,#N/A,FALSE,"MAT96";#N/A,#N/A,FALSE,"FANDA96";#N/A,#N/A,FALSE,"INTRAN96";#N/A,#N/A,FALSE,"NAA9697";#N/A,#N/A,FALSE,"ECWEBB";#N/A,#N/A,FALSE,"MFT96";#N/A,#N/A,FALSE,"CTrecon"}</definedName>
    <definedName name="ASDASFD_4_2_5" hidden="1">{#N/A,#N/A,FALSE,"TMCOMP96";#N/A,#N/A,FALSE,"MAT96";#N/A,#N/A,FALSE,"FANDA96";#N/A,#N/A,FALSE,"INTRAN96";#N/A,#N/A,FALSE,"NAA9697";#N/A,#N/A,FALSE,"ECWEBB";#N/A,#N/A,FALSE,"MFT96";#N/A,#N/A,FALSE,"CTrecon"}</definedName>
    <definedName name="ASDASFD_4_3" hidden="1">{#N/A,#N/A,FALSE,"TMCOMP96";#N/A,#N/A,FALSE,"MAT96";#N/A,#N/A,FALSE,"FANDA96";#N/A,#N/A,FALSE,"INTRAN96";#N/A,#N/A,FALSE,"NAA9697";#N/A,#N/A,FALSE,"ECWEBB";#N/A,#N/A,FALSE,"MFT96";#N/A,#N/A,FALSE,"CTrecon"}</definedName>
    <definedName name="ASDASFD_4_3_1" hidden="1">{#N/A,#N/A,FALSE,"TMCOMP96";#N/A,#N/A,FALSE,"MAT96";#N/A,#N/A,FALSE,"FANDA96";#N/A,#N/A,FALSE,"INTRAN96";#N/A,#N/A,FALSE,"NAA9697";#N/A,#N/A,FALSE,"ECWEBB";#N/A,#N/A,FALSE,"MFT96";#N/A,#N/A,FALSE,"CTrecon"}</definedName>
    <definedName name="ASDASFD_4_3_2" hidden="1">{#N/A,#N/A,FALSE,"TMCOMP96";#N/A,#N/A,FALSE,"MAT96";#N/A,#N/A,FALSE,"FANDA96";#N/A,#N/A,FALSE,"INTRAN96";#N/A,#N/A,FALSE,"NAA9697";#N/A,#N/A,FALSE,"ECWEBB";#N/A,#N/A,FALSE,"MFT96";#N/A,#N/A,FALSE,"CTrecon"}</definedName>
    <definedName name="ASDASFD_4_3_3" hidden="1">{#N/A,#N/A,FALSE,"TMCOMP96";#N/A,#N/A,FALSE,"MAT96";#N/A,#N/A,FALSE,"FANDA96";#N/A,#N/A,FALSE,"INTRAN96";#N/A,#N/A,FALSE,"NAA9697";#N/A,#N/A,FALSE,"ECWEBB";#N/A,#N/A,FALSE,"MFT96";#N/A,#N/A,FALSE,"CTrecon"}</definedName>
    <definedName name="ASDASFD_4_3_4" hidden="1">{#N/A,#N/A,FALSE,"TMCOMP96";#N/A,#N/A,FALSE,"MAT96";#N/A,#N/A,FALSE,"FANDA96";#N/A,#N/A,FALSE,"INTRAN96";#N/A,#N/A,FALSE,"NAA9697";#N/A,#N/A,FALSE,"ECWEBB";#N/A,#N/A,FALSE,"MFT96";#N/A,#N/A,FALSE,"CTrecon"}</definedName>
    <definedName name="ASDASFD_4_3_5" hidden="1">{#N/A,#N/A,FALSE,"TMCOMP96";#N/A,#N/A,FALSE,"MAT96";#N/A,#N/A,FALSE,"FANDA96";#N/A,#N/A,FALSE,"INTRAN96";#N/A,#N/A,FALSE,"NAA9697";#N/A,#N/A,FALSE,"ECWEBB";#N/A,#N/A,FALSE,"MFT96";#N/A,#N/A,FALSE,"CTrecon"}</definedName>
    <definedName name="ASDASFD_4_4" hidden="1">{#N/A,#N/A,FALSE,"TMCOMP96";#N/A,#N/A,FALSE,"MAT96";#N/A,#N/A,FALSE,"FANDA96";#N/A,#N/A,FALSE,"INTRAN96";#N/A,#N/A,FALSE,"NAA9697";#N/A,#N/A,FALSE,"ECWEBB";#N/A,#N/A,FALSE,"MFT96";#N/A,#N/A,FALSE,"CTrecon"}</definedName>
    <definedName name="ASDASFD_4_4_1" hidden="1">{#N/A,#N/A,FALSE,"TMCOMP96";#N/A,#N/A,FALSE,"MAT96";#N/A,#N/A,FALSE,"FANDA96";#N/A,#N/A,FALSE,"INTRAN96";#N/A,#N/A,FALSE,"NAA9697";#N/A,#N/A,FALSE,"ECWEBB";#N/A,#N/A,FALSE,"MFT96";#N/A,#N/A,FALSE,"CTrecon"}</definedName>
    <definedName name="ASDASFD_4_4_2" hidden="1">{#N/A,#N/A,FALSE,"TMCOMP96";#N/A,#N/A,FALSE,"MAT96";#N/A,#N/A,FALSE,"FANDA96";#N/A,#N/A,FALSE,"INTRAN96";#N/A,#N/A,FALSE,"NAA9697";#N/A,#N/A,FALSE,"ECWEBB";#N/A,#N/A,FALSE,"MFT96";#N/A,#N/A,FALSE,"CTrecon"}</definedName>
    <definedName name="ASDASFD_4_4_3" hidden="1">{#N/A,#N/A,FALSE,"TMCOMP96";#N/A,#N/A,FALSE,"MAT96";#N/A,#N/A,FALSE,"FANDA96";#N/A,#N/A,FALSE,"INTRAN96";#N/A,#N/A,FALSE,"NAA9697";#N/A,#N/A,FALSE,"ECWEBB";#N/A,#N/A,FALSE,"MFT96";#N/A,#N/A,FALSE,"CTrecon"}</definedName>
    <definedName name="ASDASFD_4_4_4" hidden="1">{#N/A,#N/A,FALSE,"TMCOMP96";#N/A,#N/A,FALSE,"MAT96";#N/A,#N/A,FALSE,"FANDA96";#N/A,#N/A,FALSE,"INTRAN96";#N/A,#N/A,FALSE,"NAA9697";#N/A,#N/A,FALSE,"ECWEBB";#N/A,#N/A,FALSE,"MFT96";#N/A,#N/A,FALSE,"CTrecon"}</definedName>
    <definedName name="ASDASFD_4_4_5" hidden="1">{#N/A,#N/A,FALSE,"TMCOMP96";#N/A,#N/A,FALSE,"MAT96";#N/A,#N/A,FALSE,"FANDA96";#N/A,#N/A,FALSE,"INTRAN96";#N/A,#N/A,FALSE,"NAA9697";#N/A,#N/A,FALSE,"ECWEBB";#N/A,#N/A,FALSE,"MFT96";#N/A,#N/A,FALSE,"CTrecon"}</definedName>
    <definedName name="ASDASFD_4_5" hidden="1">{#N/A,#N/A,FALSE,"TMCOMP96";#N/A,#N/A,FALSE,"MAT96";#N/A,#N/A,FALSE,"FANDA96";#N/A,#N/A,FALSE,"INTRAN96";#N/A,#N/A,FALSE,"NAA9697";#N/A,#N/A,FALSE,"ECWEBB";#N/A,#N/A,FALSE,"MFT96";#N/A,#N/A,FALSE,"CTrecon"}</definedName>
    <definedName name="ASDASFD_4_5_1" hidden="1">{#N/A,#N/A,FALSE,"TMCOMP96";#N/A,#N/A,FALSE,"MAT96";#N/A,#N/A,FALSE,"FANDA96";#N/A,#N/A,FALSE,"INTRAN96";#N/A,#N/A,FALSE,"NAA9697";#N/A,#N/A,FALSE,"ECWEBB";#N/A,#N/A,FALSE,"MFT96";#N/A,#N/A,FALSE,"CTrecon"}</definedName>
    <definedName name="ASDASFD_4_5_2" hidden="1">{#N/A,#N/A,FALSE,"TMCOMP96";#N/A,#N/A,FALSE,"MAT96";#N/A,#N/A,FALSE,"FANDA96";#N/A,#N/A,FALSE,"INTRAN96";#N/A,#N/A,FALSE,"NAA9697";#N/A,#N/A,FALSE,"ECWEBB";#N/A,#N/A,FALSE,"MFT96";#N/A,#N/A,FALSE,"CTrecon"}</definedName>
    <definedName name="ASDASFD_4_5_3" hidden="1">{#N/A,#N/A,FALSE,"TMCOMP96";#N/A,#N/A,FALSE,"MAT96";#N/A,#N/A,FALSE,"FANDA96";#N/A,#N/A,FALSE,"INTRAN96";#N/A,#N/A,FALSE,"NAA9697";#N/A,#N/A,FALSE,"ECWEBB";#N/A,#N/A,FALSE,"MFT96";#N/A,#N/A,FALSE,"CTrecon"}</definedName>
    <definedName name="ASDASFD_4_5_4" hidden="1">{#N/A,#N/A,FALSE,"TMCOMP96";#N/A,#N/A,FALSE,"MAT96";#N/A,#N/A,FALSE,"FANDA96";#N/A,#N/A,FALSE,"INTRAN96";#N/A,#N/A,FALSE,"NAA9697";#N/A,#N/A,FALSE,"ECWEBB";#N/A,#N/A,FALSE,"MFT96";#N/A,#N/A,FALSE,"CTrecon"}</definedName>
    <definedName name="ASDASFD_4_5_5" hidden="1">{#N/A,#N/A,FALSE,"TMCOMP96";#N/A,#N/A,FALSE,"MAT96";#N/A,#N/A,FALSE,"FANDA96";#N/A,#N/A,FALSE,"INTRAN96";#N/A,#N/A,FALSE,"NAA9697";#N/A,#N/A,FALSE,"ECWEBB";#N/A,#N/A,FALSE,"MFT96";#N/A,#N/A,FALSE,"CTrecon"}</definedName>
    <definedName name="ASDASFD_5" hidden="1">{#N/A,#N/A,FALSE,"TMCOMP96";#N/A,#N/A,FALSE,"MAT96";#N/A,#N/A,FALSE,"FANDA96";#N/A,#N/A,FALSE,"INTRAN96";#N/A,#N/A,FALSE,"NAA9697";#N/A,#N/A,FALSE,"ECWEBB";#N/A,#N/A,FALSE,"MFT96";#N/A,#N/A,FALSE,"CTrecon"}</definedName>
    <definedName name="ASDASFD_5_1" hidden="1">{#N/A,#N/A,FALSE,"TMCOMP96";#N/A,#N/A,FALSE,"MAT96";#N/A,#N/A,FALSE,"FANDA96";#N/A,#N/A,FALSE,"INTRAN96";#N/A,#N/A,FALSE,"NAA9697";#N/A,#N/A,FALSE,"ECWEBB";#N/A,#N/A,FALSE,"MFT96";#N/A,#N/A,FALSE,"CTrecon"}</definedName>
    <definedName name="ASDASFD_5_1_1" hidden="1">{#N/A,#N/A,FALSE,"TMCOMP96";#N/A,#N/A,FALSE,"MAT96";#N/A,#N/A,FALSE,"FANDA96";#N/A,#N/A,FALSE,"INTRAN96";#N/A,#N/A,FALSE,"NAA9697";#N/A,#N/A,FALSE,"ECWEBB";#N/A,#N/A,FALSE,"MFT96";#N/A,#N/A,FALSE,"CTrecon"}</definedName>
    <definedName name="ASDASFD_5_1_1_1" hidden="1">{#N/A,#N/A,FALSE,"TMCOMP96";#N/A,#N/A,FALSE,"MAT96";#N/A,#N/A,FALSE,"FANDA96";#N/A,#N/A,FALSE,"INTRAN96";#N/A,#N/A,FALSE,"NAA9697";#N/A,#N/A,FALSE,"ECWEBB";#N/A,#N/A,FALSE,"MFT96";#N/A,#N/A,FALSE,"CTrecon"}</definedName>
    <definedName name="ASDASFD_5_1_1_1_1" hidden="1">{#N/A,#N/A,FALSE,"TMCOMP96";#N/A,#N/A,FALSE,"MAT96";#N/A,#N/A,FALSE,"FANDA96";#N/A,#N/A,FALSE,"INTRAN96";#N/A,#N/A,FALSE,"NAA9697";#N/A,#N/A,FALSE,"ECWEBB";#N/A,#N/A,FALSE,"MFT96";#N/A,#N/A,FALSE,"CTrecon"}</definedName>
    <definedName name="ASDASFD_5_1_1_1_2" hidden="1">{#N/A,#N/A,FALSE,"TMCOMP96";#N/A,#N/A,FALSE,"MAT96";#N/A,#N/A,FALSE,"FANDA96";#N/A,#N/A,FALSE,"INTRAN96";#N/A,#N/A,FALSE,"NAA9697";#N/A,#N/A,FALSE,"ECWEBB";#N/A,#N/A,FALSE,"MFT96";#N/A,#N/A,FALSE,"CTrecon"}</definedName>
    <definedName name="ASDASFD_5_1_1_1_3" hidden="1">{#N/A,#N/A,FALSE,"TMCOMP96";#N/A,#N/A,FALSE,"MAT96";#N/A,#N/A,FALSE,"FANDA96";#N/A,#N/A,FALSE,"INTRAN96";#N/A,#N/A,FALSE,"NAA9697";#N/A,#N/A,FALSE,"ECWEBB";#N/A,#N/A,FALSE,"MFT96";#N/A,#N/A,FALSE,"CTrecon"}</definedName>
    <definedName name="ASDASFD_5_1_1_1_4" hidden="1">{#N/A,#N/A,FALSE,"TMCOMP96";#N/A,#N/A,FALSE,"MAT96";#N/A,#N/A,FALSE,"FANDA96";#N/A,#N/A,FALSE,"INTRAN96";#N/A,#N/A,FALSE,"NAA9697";#N/A,#N/A,FALSE,"ECWEBB";#N/A,#N/A,FALSE,"MFT96";#N/A,#N/A,FALSE,"CTrecon"}</definedName>
    <definedName name="ASDASFD_5_1_1_1_5" hidden="1">{#N/A,#N/A,FALSE,"TMCOMP96";#N/A,#N/A,FALSE,"MAT96";#N/A,#N/A,FALSE,"FANDA96";#N/A,#N/A,FALSE,"INTRAN96";#N/A,#N/A,FALSE,"NAA9697";#N/A,#N/A,FALSE,"ECWEBB";#N/A,#N/A,FALSE,"MFT96";#N/A,#N/A,FALSE,"CTrecon"}</definedName>
    <definedName name="ASDASFD_5_1_1_2" hidden="1">{#N/A,#N/A,FALSE,"TMCOMP96";#N/A,#N/A,FALSE,"MAT96";#N/A,#N/A,FALSE,"FANDA96";#N/A,#N/A,FALSE,"INTRAN96";#N/A,#N/A,FALSE,"NAA9697";#N/A,#N/A,FALSE,"ECWEBB";#N/A,#N/A,FALSE,"MFT96";#N/A,#N/A,FALSE,"CTrecon"}</definedName>
    <definedName name="ASDASFD_5_1_1_2_1" hidden="1">{#N/A,#N/A,FALSE,"TMCOMP96";#N/A,#N/A,FALSE,"MAT96";#N/A,#N/A,FALSE,"FANDA96";#N/A,#N/A,FALSE,"INTRAN96";#N/A,#N/A,FALSE,"NAA9697";#N/A,#N/A,FALSE,"ECWEBB";#N/A,#N/A,FALSE,"MFT96";#N/A,#N/A,FALSE,"CTrecon"}</definedName>
    <definedName name="ASDASFD_5_1_1_2_2" hidden="1">{#N/A,#N/A,FALSE,"TMCOMP96";#N/A,#N/A,FALSE,"MAT96";#N/A,#N/A,FALSE,"FANDA96";#N/A,#N/A,FALSE,"INTRAN96";#N/A,#N/A,FALSE,"NAA9697";#N/A,#N/A,FALSE,"ECWEBB";#N/A,#N/A,FALSE,"MFT96";#N/A,#N/A,FALSE,"CTrecon"}</definedName>
    <definedName name="ASDASFD_5_1_1_2_3" hidden="1">{#N/A,#N/A,FALSE,"TMCOMP96";#N/A,#N/A,FALSE,"MAT96";#N/A,#N/A,FALSE,"FANDA96";#N/A,#N/A,FALSE,"INTRAN96";#N/A,#N/A,FALSE,"NAA9697";#N/A,#N/A,FALSE,"ECWEBB";#N/A,#N/A,FALSE,"MFT96";#N/A,#N/A,FALSE,"CTrecon"}</definedName>
    <definedName name="ASDASFD_5_1_1_2_4" hidden="1">{#N/A,#N/A,FALSE,"TMCOMP96";#N/A,#N/A,FALSE,"MAT96";#N/A,#N/A,FALSE,"FANDA96";#N/A,#N/A,FALSE,"INTRAN96";#N/A,#N/A,FALSE,"NAA9697";#N/A,#N/A,FALSE,"ECWEBB";#N/A,#N/A,FALSE,"MFT96";#N/A,#N/A,FALSE,"CTrecon"}</definedName>
    <definedName name="ASDASFD_5_1_1_2_5" hidden="1">{#N/A,#N/A,FALSE,"TMCOMP96";#N/A,#N/A,FALSE,"MAT96";#N/A,#N/A,FALSE,"FANDA96";#N/A,#N/A,FALSE,"INTRAN96";#N/A,#N/A,FALSE,"NAA9697";#N/A,#N/A,FALSE,"ECWEBB";#N/A,#N/A,FALSE,"MFT96";#N/A,#N/A,FALSE,"CTrecon"}</definedName>
    <definedName name="ASDASFD_5_1_1_3" hidden="1">{#N/A,#N/A,FALSE,"TMCOMP96";#N/A,#N/A,FALSE,"MAT96";#N/A,#N/A,FALSE,"FANDA96";#N/A,#N/A,FALSE,"INTRAN96";#N/A,#N/A,FALSE,"NAA9697";#N/A,#N/A,FALSE,"ECWEBB";#N/A,#N/A,FALSE,"MFT96";#N/A,#N/A,FALSE,"CTrecon"}</definedName>
    <definedName name="ASDASFD_5_1_1_4" hidden="1">{#N/A,#N/A,FALSE,"TMCOMP96";#N/A,#N/A,FALSE,"MAT96";#N/A,#N/A,FALSE,"FANDA96";#N/A,#N/A,FALSE,"INTRAN96";#N/A,#N/A,FALSE,"NAA9697";#N/A,#N/A,FALSE,"ECWEBB";#N/A,#N/A,FALSE,"MFT96";#N/A,#N/A,FALSE,"CTrecon"}</definedName>
    <definedName name="ASDASFD_5_1_1_5" hidden="1">{#N/A,#N/A,FALSE,"TMCOMP96";#N/A,#N/A,FALSE,"MAT96";#N/A,#N/A,FALSE,"FANDA96";#N/A,#N/A,FALSE,"INTRAN96";#N/A,#N/A,FALSE,"NAA9697";#N/A,#N/A,FALSE,"ECWEBB";#N/A,#N/A,FALSE,"MFT96";#N/A,#N/A,FALSE,"CTrecon"}</definedName>
    <definedName name="ASDASFD_5_1_2" hidden="1">{#N/A,#N/A,FALSE,"TMCOMP96";#N/A,#N/A,FALSE,"MAT96";#N/A,#N/A,FALSE,"FANDA96";#N/A,#N/A,FALSE,"INTRAN96";#N/A,#N/A,FALSE,"NAA9697";#N/A,#N/A,FALSE,"ECWEBB";#N/A,#N/A,FALSE,"MFT96";#N/A,#N/A,FALSE,"CTrecon"}</definedName>
    <definedName name="ASDASFD_5_1_2_1" hidden="1">{#N/A,#N/A,FALSE,"TMCOMP96";#N/A,#N/A,FALSE,"MAT96";#N/A,#N/A,FALSE,"FANDA96";#N/A,#N/A,FALSE,"INTRAN96";#N/A,#N/A,FALSE,"NAA9697";#N/A,#N/A,FALSE,"ECWEBB";#N/A,#N/A,FALSE,"MFT96";#N/A,#N/A,FALSE,"CTrecon"}</definedName>
    <definedName name="ASDASFD_5_1_2_2" hidden="1">{#N/A,#N/A,FALSE,"TMCOMP96";#N/A,#N/A,FALSE,"MAT96";#N/A,#N/A,FALSE,"FANDA96";#N/A,#N/A,FALSE,"INTRAN96";#N/A,#N/A,FALSE,"NAA9697";#N/A,#N/A,FALSE,"ECWEBB";#N/A,#N/A,FALSE,"MFT96";#N/A,#N/A,FALSE,"CTrecon"}</definedName>
    <definedName name="ASDASFD_5_1_2_3" hidden="1">{#N/A,#N/A,FALSE,"TMCOMP96";#N/A,#N/A,FALSE,"MAT96";#N/A,#N/A,FALSE,"FANDA96";#N/A,#N/A,FALSE,"INTRAN96";#N/A,#N/A,FALSE,"NAA9697";#N/A,#N/A,FALSE,"ECWEBB";#N/A,#N/A,FALSE,"MFT96";#N/A,#N/A,FALSE,"CTrecon"}</definedName>
    <definedName name="ASDASFD_5_1_2_4" hidden="1">{#N/A,#N/A,FALSE,"TMCOMP96";#N/A,#N/A,FALSE,"MAT96";#N/A,#N/A,FALSE,"FANDA96";#N/A,#N/A,FALSE,"INTRAN96";#N/A,#N/A,FALSE,"NAA9697";#N/A,#N/A,FALSE,"ECWEBB";#N/A,#N/A,FALSE,"MFT96";#N/A,#N/A,FALSE,"CTrecon"}</definedName>
    <definedName name="ASDASFD_5_1_2_5" hidden="1">{#N/A,#N/A,FALSE,"TMCOMP96";#N/A,#N/A,FALSE,"MAT96";#N/A,#N/A,FALSE,"FANDA96";#N/A,#N/A,FALSE,"INTRAN96";#N/A,#N/A,FALSE,"NAA9697";#N/A,#N/A,FALSE,"ECWEBB";#N/A,#N/A,FALSE,"MFT96";#N/A,#N/A,FALSE,"CTrecon"}</definedName>
    <definedName name="ASDASFD_5_1_3" hidden="1">{#N/A,#N/A,FALSE,"TMCOMP96";#N/A,#N/A,FALSE,"MAT96";#N/A,#N/A,FALSE,"FANDA96";#N/A,#N/A,FALSE,"INTRAN96";#N/A,#N/A,FALSE,"NAA9697";#N/A,#N/A,FALSE,"ECWEBB";#N/A,#N/A,FALSE,"MFT96";#N/A,#N/A,FALSE,"CTrecon"}</definedName>
    <definedName name="ASDASFD_5_1_3_1" hidden="1">{#N/A,#N/A,FALSE,"TMCOMP96";#N/A,#N/A,FALSE,"MAT96";#N/A,#N/A,FALSE,"FANDA96";#N/A,#N/A,FALSE,"INTRAN96";#N/A,#N/A,FALSE,"NAA9697";#N/A,#N/A,FALSE,"ECWEBB";#N/A,#N/A,FALSE,"MFT96";#N/A,#N/A,FALSE,"CTrecon"}</definedName>
    <definedName name="ASDASFD_5_1_3_2" hidden="1">{#N/A,#N/A,FALSE,"TMCOMP96";#N/A,#N/A,FALSE,"MAT96";#N/A,#N/A,FALSE,"FANDA96";#N/A,#N/A,FALSE,"INTRAN96";#N/A,#N/A,FALSE,"NAA9697";#N/A,#N/A,FALSE,"ECWEBB";#N/A,#N/A,FALSE,"MFT96";#N/A,#N/A,FALSE,"CTrecon"}</definedName>
    <definedName name="ASDASFD_5_1_3_3" hidden="1">{#N/A,#N/A,FALSE,"TMCOMP96";#N/A,#N/A,FALSE,"MAT96";#N/A,#N/A,FALSE,"FANDA96";#N/A,#N/A,FALSE,"INTRAN96";#N/A,#N/A,FALSE,"NAA9697";#N/A,#N/A,FALSE,"ECWEBB";#N/A,#N/A,FALSE,"MFT96";#N/A,#N/A,FALSE,"CTrecon"}</definedName>
    <definedName name="ASDASFD_5_1_3_4" hidden="1">{#N/A,#N/A,FALSE,"TMCOMP96";#N/A,#N/A,FALSE,"MAT96";#N/A,#N/A,FALSE,"FANDA96";#N/A,#N/A,FALSE,"INTRAN96";#N/A,#N/A,FALSE,"NAA9697";#N/A,#N/A,FALSE,"ECWEBB";#N/A,#N/A,FALSE,"MFT96";#N/A,#N/A,FALSE,"CTrecon"}</definedName>
    <definedName name="ASDASFD_5_1_3_5" hidden="1">{#N/A,#N/A,FALSE,"TMCOMP96";#N/A,#N/A,FALSE,"MAT96";#N/A,#N/A,FALSE,"FANDA96";#N/A,#N/A,FALSE,"INTRAN96";#N/A,#N/A,FALSE,"NAA9697";#N/A,#N/A,FALSE,"ECWEBB";#N/A,#N/A,FALSE,"MFT96";#N/A,#N/A,FALSE,"CTrecon"}</definedName>
    <definedName name="ASDASFD_5_1_4" hidden="1">{#N/A,#N/A,FALSE,"TMCOMP96";#N/A,#N/A,FALSE,"MAT96";#N/A,#N/A,FALSE,"FANDA96";#N/A,#N/A,FALSE,"INTRAN96";#N/A,#N/A,FALSE,"NAA9697";#N/A,#N/A,FALSE,"ECWEBB";#N/A,#N/A,FALSE,"MFT96";#N/A,#N/A,FALSE,"CTrecon"}</definedName>
    <definedName name="ASDASFD_5_1_4_1" hidden="1">{#N/A,#N/A,FALSE,"TMCOMP96";#N/A,#N/A,FALSE,"MAT96";#N/A,#N/A,FALSE,"FANDA96";#N/A,#N/A,FALSE,"INTRAN96";#N/A,#N/A,FALSE,"NAA9697";#N/A,#N/A,FALSE,"ECWEBB";#N/A,#N/A,FALSE,"MFT96";#N/A,#N/A,FALSE,"CTrecon"}</definedName>
    <definedName name="ASDASFD_5_1_4_2" hidden="1">{#N/A,#N/A,FALSE,"TMCOMP96";#N/A,#N/A,FALSE,"MAT96";#N/A,#N/A,FALSE,"FANDA96";#N/A,#N/A,FALSE,"INTRAN96";#N/A,#N/A,FALSE,"NAA9697";#N/A,#N/A,FALSE,"ECWEBB";#N/A,#N/A,FALSE,"MFT96";#N/A,#N/A,FALSE,"CTrecon"}</definedName>
    <definedName name="ASDASFD_5_1_4_3" hidden="1">{#N/A,#N/A,FALSE,"TMCOMP96";#N/A,#N/A,FALSE,"MAT96";#N/A,#N/A,FALSE,"FANDA96";#N/A,#N/A,FALSE,"INTRAN96";#N/A,#N/A,FALSE,"NAA9697";#N/A,#N/A,FALSE,"ECWEBB";#N/A,#N/A,FALSE,"MFT96";#N/A,#N/A,FALSE,"CTrecon"}</definedName>
    <definedName name="ASDASFD_5_1_4_4" hidden="1">{#N/A,#N/A,FALSE,"TMCOMP96";#N/A,#N/A,FALSE,"MAT96";#N/A,#N/A,FALSE,"FANDA96";#N/A,#N/A,FALSE,"INTRAN96";#N/A,#N/A,FALSE,"NAA9697";#N/A,#N/A,FALSE,"ECWEBB";#N/A,#N/A,FALSE,"MFT96";#N/A,#N/A,FALSE,"CTrecon"}</definedName>
    <definedName name="ASDASFD_5_1_4_5" hidden="1">{#N/A,#N/A,FALSE,"TMCOMP96";#N/A,#N/A,FALSE,"MAT96";#N/A,#N/A,FALSE,"FANDA96";#N/A,#N/A,FALSE,"INTRAN96";#N/A,#N/A,FALSE,"NAA9697";#N/A,#N/A,FALSE,"ECWEBB";#N/A,#N/A,FALSE,"MFT96";#N/A,#N/A,FALSE,"CTrecon"}</definedName>
    <definedName name="ASDASFD_5_1_5" hidden="1">{#N/A,#N/A,FALSE,"TMCOMP96";#N/A,#N/A,FALSE,"MAT96";#N/A,#N/A,FALSE,"FANDA96";#N/A,#N/A,FALSE,"INTRAN96";#N/A,#N/A,FALSE,"NAA9697";#N/A,#N/A,FALSE,"ECWEBB";#N/A,#N/A,FALSE,"MFT96";#N/A,#N/A,FALSE,"CTrecon"}</definedName>
    <definedName name="ASDASFD_5_1_5_1" hidden="1">{#N/A,#N/A,FALSE,"TMCOMP96";#N/A,#N/A,FALSE,"MAT96";#N/A,#N/A,FALSE,"FANDA96";#N/A,#N/A,FALSE,"INTRAN96";#N/A,#N/A,FALSE,"NAA9697";#N/A,#N/A,FALSE,"ECWEBB";#N/A,#N/A,FALSE,"MFT96";#N/A,#N/A,FALSE,"CTrecon"}</definedName>
    <definedName name="ASDASFD_5_1_5_2" hidden="1">{#N/A,#N/A,FALSE,"TMCOMP96";#N/A,#N/A,FALSE,"MAT96";#N/A,#N/A,FALSE,"FANDA96";#N/A,#N/A,FALSE,"INTRAN96";#N/A,#N/A,FALSE,"NAA9697";#N/A,#N/A,FALSE,"ECWEBB";#N/A,#N/A,FALSE,"MFT96";#N/A,#N/A,FALSE,"CTrecon"}</definedName>
    <definedName name="ASDASFD_5_1_5_3" hidden="1">{#N/A,#N/A,FALSE,"TMCOMP96";#N/A,#N/A,FALSE,"MAT96";#N/A,#N/A,FALSE,"FANDA96";#N/A,#N/A,FALSE,"INTRAN96";#N/A,#N/A,FALSE,"NAA9697";#N/A,#N/A,FALSE,"ECWEBB";#N/A,#N/A,FALSE,"MFT96";#N/A,#N/A,FALSE,"CTrecon"}</definedName>
    <definedName name="ASDASFD_5_1_5_4" hidden="1">{#N/A,#N/A,FALSE,"TMCOMP96";#N/A,#N/A,FALSE,"MAT96";#N/A,#N/A,FALSE,"FANDA96";#N/A,#N/A,FALSE,"INTRAN96";#N/A,#N/A,FALSE,"NAA9697";#N/A,#N/A,FALSE,"ECWEBB";#N/A,#N/A,FALSE,"MFT96";#N/A,#N/A,FALSE,"CTrecon"}</definedName>
    <definedName name="ASDASFD_5_1_5_5" hidden="1">{#N/A,#N/A,FALSE,"TMCOMP96";#N/A,#N/A,FALSE,"MAT96";#N/A,#N/A,FALSE,"FANDA96";#N/A,#N/A,FALSE,"INTRAN96";#N/A,#N/A,FALSE,"NAA9697";#N/A,#N/A,FALSE,"ECWEBB";#N/A,#N/A,FALSE,"MFT96";#N/A,#N/A,FALSE,"CTrecon"}</definedName>
    <definedName name="ASDASFD_5_2" hidden="1">{#N/A,#N/A,FALSE,"TMCOMP96";#N/A,#N/A,FALSE,"MAT96";#N/A,#N/A,FALSE,"FANDA96";#N/A,#N/A,FALSE,"INTRAN96";#N/A,#N/A,FALSE,"NAA9697";#N/A,#N/A,FALSE,"ECWEBB";#N/A,#N/A,FALSE,"MFT96";#N/A,#N/A,FALSE,"CTrecon"}</definedName>
    <definedName name="ASDASFD_5_2_1" hidden="1">{#N/A,#N/A,FALSE,"TMCOMP96";#N/A,#N/A,FALSE,"MAT96";#N/A,#N/A,FALSE,"FANDA96";#N/A,#N/A,FALSE,"INTRAN96";#N/A,#N/A,FALSE,"NAA9697";#N/A,#N/A,FALSE,"ECWEBB";#N/A,#N/A,FALSE,"MFT96";#N/A,#N/A,FALSE,"CTrecon"}</definedName>
    <definedName name="ASDASFD_5_2_2" hidden="1">{#N/A,#N/A,FALSE,"TMCOMP96";#N/A,#N/A,FALSE,"MAT96";#N/A,#N/A,FALSE,"FANDA96";#N/A,#N/A,FALSE,"INTRAN96";#N/A,#N/A,FALSE,"NAA9697";#N/A,#N/A,FALSE,"ECWEBB";#N/A,#N/A,FALSE,"MFT96";#N/A,#N/A,FALSE,"CTrecon"}</definedName>
    <definedName name="ASDASFD_5_2_3" hidden="1">{#N/A,#N/A,FALSE,"TMCOMP96";#N/A,#N/A,FALSE,"MAT96";#N/A,#N/A,FALSE,"FANDA96";#N/A,#N/A,FALSE,"INTRAN96";#N/A,#N/A,FALSE,"NAA9697";#N/A,#N/A,FALSE,"ECWEBB";#N/A,#N/A,FALSE,"MFT96";#N/A,#N/A,FALSE,"CTrecon"}</definedName>
    <definedName name="ASDASFD_5_2_4" hidden="1">{#N/A,#N/A,FALSE,"TMCOMP96";#N/A,#N/A,FALSE,"MAT96";#N/A,#N/A,FALSE,"FANDA96";#N/A,#N/A,FALSE,"INTRAN96";#N/A,#N/A,FALSE,"NAA9697";#N/A,#N/A,FALSE,"ECWEBB";#N/A,#N/A,FALSE,"MFT96";#N/A,#N/A,FALSE,"CTrecon"}</definedName>
    <definedName name="ASDASFD_5_2_5" hidden="1">{#N/A,#N/A,FALSE,"TMCOMP96";#N/A,#N/A,FALSE,"MAT96";#N/A,#N/A,FALSE,"FANDA96";#N/A,#N/A,FALSE,"INTRAN96";#N/A,#N/A,FALSE,"NAA9697";#N/A,#N/A,FALSE,"ECWEBB";#N/A,#N/A,FALSE,"MFT96";#N/A,#N/A,FALSE,"CTrecon"}</definedName>
    <definedName name="ASDASFD_5_3" hidden="1">{#N/A,#N/A,FALSE,"TMCOMP96";#N/A,#N/A,FALSE,"MAT96";#N/A,#N/A,FALSE,"FANDA96";#N/A,#N/A,FALSE,"INTRAN96";#N/A,#N/A,FALSE,"NAA9697";#N/A,#N/A,FALSE,"ECWEBB";#N/A,#N/A,FALSE,"MFT96";#N/A,#N/A,FALSE,"CTrecon"}</definedName>
    <definedName name="ASDASFD_5_3_1" hidden="1">{#N/A,#N/A,FALSE,"TMCOMP96";#N/A,#N/A,FALSE,"MAT96";#N/A,#N/A,FALSE,"FANDA96";#N/A,#N/A,FALSE,"INTRAN96";#N/A,#N/A,FALSE,"NAA9697";#N/A,#N/A,FALSE,"ECWEBB";#N/A,#N/A,FALSE,"MFT96";#N/A,#N/A,FALSE,"CTrecon"}</definedName>
    <definedName name="ASDASFD_5_3_2" hidden="1">{#N/A,#N/A,FALSE,"TMCOMP96";#N/A,#N/A,FALSE,"MAT96";#N/A,#N/A,FALSE,"FANDA96";#N/A,#N/A,FALSE,"INTRAN96";#N/A,#N/A,FALSE,"NAA9697";#N/A,#N/A,FALSE,"ECWEBB";#N/A,#N/A,FALSE,"MFT96";#N/A,#N/A,FALSE,"CTrecon"}</definedName>
    <definedName name="ASDASFD_5_3_3" hidden="1">{#N/A,#N/A,FALSE,"TMCOMP96";#N/A,#N/A,FALSE,"MAT96";#N/A,#N/A,FALSE,"FANDA96";#N/A,#N/A,FALSE,"INTRAN96";#N/A,#N/A,FALSE,"NAA9697";#N/A,#N/A,FALSE,"ECWEBB";#N/A,#N/A,FALSE,"MFT96";#N/A,#N/A,FALSE,"CTrecon"}</definedName>
    <definedName name="ASDASFD_5_3_4" hidden="1">{#N/A,#N/A,FALSE,"TMCOMP96";#N/A,#N/A,FALSE,"MAT96";#N/A,#N/A,FALSE,"FANDA96";#N/A,#N/A,FALSE,"INTRAN96";#N/A,#N/A,FALSE,"NAA9697";#N/A,#N/A,FALSE,"ECWEBB";#N/A,#N/A,FALSE,"MFT96";#N/A,#N/A,FALSE,"CTrecon"}</definedName>
    <definedName name="ASDASFD_5_3_5" hidden="1">{#N/A,#N/A,FALSE,"TMCOMP96";#N/A,#N/A,FALSE,"MAT96";#N/A,#N/A,FALSE,"FANDA96";#N/A,#N/A,FALSE,"INTRAN96";#N/A,#N/A,FALSE,"NAA9697";#N/A,#N/A,FALSE,"ECWEBB";#N/A,#N/A,FALSE,"MFT96";#N/A,#N/A,FALSE,"CTrecon"}</definedName>
    <definedName name="ASDASFD_5_4" hidden="1">{#N/A,#N/A,FALSE,"TMCOMP96";#N/A,#N/A,FALSE,"MAT96";#N/A,#N/A,FALSE,"FANDA96";#N/A,#N/A,FALSE,"INTRAN96";#N/A,#N/A,FALSE,"NAA9697";#N/A,#N/A,FALSE,"ECWEBB";#N/A,#N/A,FALSE,"MFT96";#N/A,#N/A,FALSE,"CTrecon"}</definedName>
    <definedName name="ASDASFD_5_4_1" hidden="1">{#N/A,#N/A,FALSE,"TMCOMP96";#N/A,#N/A,FALSE,"MAT96";#N/A,#N/A,FALSE,"FANDA96";#N/A,#N/A,FALSE,"INTRAN96";#N/A,#N/A,FALSE,"NAA9697";#N/A,#N/A,FALSE,"ECWEBB";#N/A,#N/A,FALSE,"MFT96";#N/A,#N/A,FALSE,"CTrecon"}</definedName>
    <definedName name="ASDASFD_5_4_2" hidden="1">{#N/A,#N/A,FALSE,"TMCOMP96";#N/A,#N/A,FALSE,"MAT96";#N/A,#N/A,FALSE,"FANDA96";#N/A,#N/A,FALSE,"INTRAN96";#N/A,#N/A,FALSE,"NAA9697";#N/A,#N/A,FALSE,"ECWEBB";#N/A,#N/A,FALSE,"MFT96";#N/A,#N/A,FALSE,"CTrecon"}</definedName>
    <definedName name="ASDASFD_5_4_3" hidden="1">{#N/A,#N/A,FALSE,"TMCOMP96";#N/A,#N/A,FALSE,"MAT96";#N/A,#N/A,FALSE,"FANDA96";#N/A,#N/A,FALSE,"INTRAN96";#N/A,#N/A,FALSE,"NAA9697";#N/A,#N/A,FALSE,"ECWEBB";#N/A,#N/A,FALSE,"MFT96";#N/A,#N/A,FALSE,"CTrecon"}</definedName>
    <definedName name="ASDASFD_5_4_4" hidden="1">{#N/A,#N/A,FALSE,"TMCOMP96";#N/A,#N/A,FALSE,"MAT96";#N/A,#N/A,FALSE,"FANDA96";#N/A,#N/A,FALSE,"INTRAN96";#N/A,#N/A,FALSE,"NAA9697";#N/A,#N/A,FALSE,"ECWEBB";#N/A,#N/A,FALSE,"MFT96";#N/A,#N/A,FALSE,"CTrecon"}</definedName>
    <definedName name="ASDASFD_5_4_5" hidden="1">{#N/A,#N/A,FALSE,"TMCOMP96";#N/A,#N/A,FALSE,"MAT96";#N/A,#N/A,FALSE,"FANDA96";#N/A,#N/A,FALSE,"INTRAN96";#N/A,#N/A,FALSE,"NAA9697";#N/A,#N/A,FALSE,"ECWEBB";#N/A,#N/A,FALSE,"MFT96";#N/A,#N/A,FALSE,"CTrecon"}</definedName>
    <definedName name="ASDASFD_5_5" hidden="1">{#N/A,#N/A,FALSE,"TMCOMP96";#N/A,#N/A,FALSE,"MAT96";#N/A,#N/A,FALSE,"FANDA96";#N/A,#N/A,FALSE,"INTRAN96";#N/A,#N/A,FALSE,"NAA9697";#N/A,#N/A,FALSE,"ECWEBB";#N/A,#N/A,FALSE,"MFT96";#N/A,#N/A,FALSE,"CTrecon"}</definedName>
    <definedName name="ASDASFD_5_5_1" hidden="1">{#N/A,#N/A,FALSE,"TMCOMP96";#N/A,#N/A,FALSE,"MAT96";#N/A,#N/A,FALSE,"FANDA96";#N/A,#N/A,FALSE,"INTRAN96";#N/A,#N/A,FALSE,"NAA9697";#N/A,#N/A,FALSE,"ECWEBB";#N/A,#N/A,FALSE,"MFT96";#N/A,#N/A,FALSE,"CTrecon"}</definedName>
    <definedName name="ASDASFD_5_5_2" hidden="1">{#N/A,#N/A,FALSE,"TMCOMP96";#N/A,#N/A,FALSE,"MAT96";#N/A,#N/A,FALSE,"FANDA96";#N/A,#N/A,FALSE,"INTRAN96";#N/A,#N/A,FALSE,"NAA9697";#N/A,#N/A,FALSE,"ECWEBB";#N/A,#N/A,FALSE,"MFT96";#N/A,#N/A,FALSE,"CTrecon"}</definedName>
    <definedName name="ASDASFD_5_5_3" hidden="1">{#N/A,#N/A,FALSE,"TMCOMP96";#N/A,#N/A,FALSE,"MAT96";#N/A,#N/A,FALSE,"FANDA96";#N/A,#N/A,FALSE,"INTRAN96";#N/A,#N/A,FALSE,"NAA9697";#N/A,#N/A,FALSE,"ECWEBB";#N/A,#N/A,FALSE,"MFT96";#N/A,#N/A,FALSE,"CTrecon"}</definedName>
    <definedName name="ASDASFD_5_5_4" hidden="1">{#N/A,#N/A,FALSE,"TMCOMP96";#N/A,#N/A,FALSE,"MAT96";#N/A,#N/A,FALSE,"FANDA96";#N/A,#N/A,FALSE,"INTRAN96";#N/A,#N/A,FALSE,"NAA9697";#N/A,#N/A,FALSE,"ECWEBB";#N/A,#N/A,FALSE,"MFT96";#N/A,#N/A,FALSE,"CTrecon"}</definedName>
    <definedName name="ASDASFD_5_5_5"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_1" hidden="1">{#N/A,#N/A,FALSE,"TMCOMP96";#N/A,#N/A,FALSE,"MAT96";#N/A,#N/A,FALSE,"FANDA96";#N/A,#N/A,FALSE,"INTRAN96";#N/A,#N/A,FALSE,"NAA9697";#N/A,#N/A,FALSE,"ECWEBB";#N/A,#N/A,FALSE,"MFT96";#N/A,#N/A,FALSE,"CTrecon"}</definedName>
    <definedName name="ASDF_1_1" hidden="1">{#N/A,#N/A,FALSE,"TMCOMP96";#N/A,#N/A,FALSE,"MAT96";#N/A,#N/A,FALSE,"FANDA96";#N/A,#N/A,FALSE,"INTRAN96";#N/A,#N/A,FALSE,"NAA9697";#N/A,#N/A,FALSE,"ECWEBB";#N/A,#N/A,FALSE,"MFT96";#N/A,#N/A,FALSE,"CTrecon"}</definedName>
    <definedName name="ASDF_1_1_1" hidden="1">{#N/A,#N/A,FALSE,"TMCOMP96";#N/A,#N/A,FALSE,"MAT96";#N/A,#N/A,FALSE,"FANDA96";#N/A,#N/A,FALSE,"INTRAN96";#N/A,#N/A,FALSE,"NAA9697";#N/A,#N/A,FALSE,"ECWEBB";#N/A,#N/A,FALSE,"MFT96";#N/A,#N/A,FALSE,"CTrecon"}</definedName>
    <definedName name="ASDF_1_1_1_1" hidden="1">{#N/A,#N/A,FALSE,"TMCOMP96";#N/A,#N/A,FALSE,"MAT96";#N/A,#N/A,FALSE,"FANDA96";#N/A,#N/A,FALSE,"INTRAN96";#N/A,#N/A,FALSE,"NAA9697";#N/A,#N/A,FALSE,"ECWEBB";#N/A,#N/A,FALSE,"MFT96";#N/A,#N/A,FALSE,"CTrecon"}</definedName>
    <definedName name="ASDF_1_1_1_1_1" hidden="1">{#N/A,#N/A,FALSE,"TMCOMP96";#N/A,#N/A,FALSE,"MAT96";#N/A,#N/A,FALSE,"FANDA96";#N/A,#N/A,FALSE,"INTRAN96";#N/A,#N/A,FALSE,"NAA9697";#N/A,#N/A,FALSE,"ECWEBB";#N/A,#N/A,FALSE,"MFT96";#N/A,#N/A,FALSE,"CTrecon"}</definedName>
    <definedName name="ASDF_1_1_1_1_1_1" hidden="1">{#N/A,#N/A,FALSE,"TMCOMP96";#N/A,#N/A,FALSE,"MAT96";#N/A,#N/A,FALSE,"FANDA96";#N/A,#N/A,FALSE,"INTRAN96";#N/A,#N/A,FALSE,"NAA9697";#N/A,#N/A,FALSE,"ECWEBB";#N/A,#N/A,FALSE,"MFT96";#N/A,#N/A,FALSE,"CTrecon"}</definedName>
    <definedName name="ASDF_1_1_1_1_1_2" hidden="1">{#N/A,#N/A,FALSE,"TMCOMP96";#N/A,#N/A,FALSE,"MAT96";#N/A,#N/A,FALSE,"FANDA96";#N/A,#N/A,FALSE,"INTRAN96";#N/A,#N/A,FALSE,"NAA9697";#N/A,#N/A,FALSE,"ECWEBB";#N/A,#N/A,FALSE,"MFT96";#N/A,#N/A,FALSE,"CTrecon"}</definedName>
    <definedName name="ASDF_1_1_1_1_1_3" hidden="1">{#N/A,#N/A,FALSE,"TMCOMP96";#N/A,#N/A,FALSE,"MAT96";#N/A,#N/A,FALSE,"FANDA96";#N/A,#N/A,FALSE,"INTRAN96";#N/A,#N/A,FALSE,"NAA9697";#N/A,#N/A,FALSE,"ECWEBB";#N/A,#N/A,FALSE,"MFT96";#N/A,#N/A,FALSE,"CTrecon"}</definedName>
    <definedName name="ASDF_1_1_1_1_1_4" hidden="1">{#N/A,#N/A,FALSE,"TMCOMP96";#N/A,#N/A,FALSE,"MAT96";#N/A,#N/A,FALSE,"FANDA96";#N/A,#N/A,FALSE,"INTRAN96";#N/A,#N/A,FALSE,"NAA9697";#N/A,#N/A,FALSE,"ECWEBB";#N/A,#N/A,FALSE,"MFT96";#N/A,#N/A,FALSE,"CTrecon"}</definedName>
    <definedName name="ASDF_1_1_1_1_1_5" hidden="1">{#N/A,#N/A,FALSE,"TMCOMP96";#N/A,#N/A,FALSE,"MAT96";#N/A,#N/A,FALSE,"FANDA96";#N/A,#N/A,FALSE,"INTRAN96";#N/A,#N/A,FALSE,"NAA9697";#N/A,#N/A,FALSE,"ECWEBB";#N/A,#N/A,FALSE,"MFT96";#N/A,#N/A,FALSE,"CTrecon"}</definedName>
    <definedName name="ASDF_1_1_1_1_2" hidden="1">{#N/A,#N/A,FALSE,"TMCOMP96";#N/A,#N/A,FALSE,"MAT96";#N/A,#N/A,FALSE,"FANDA96";#N/A,#N/A,FALSE,"INTRAN96";#N/A,#N/A,FALSE,"NAA9697";#N/A,#N/A,FALSE,"ECWEBB";#N/A,#N/A,FALSE,"MFT96";#N/A,#N/A,FALSE,"CTrecon"}</definedName>
    <definedName name="ASDF_1_1_1_1_2_1" hidden="1">{#N/A,#N/A,FALSE,"TMCOMP96";#N/A,#N/A,FALSE,"MAT96";#N/A,#N/A,FALSE,"FANDA96";#N/A,#N/A,FALSE,"INTRAN96";#N/A,#N/A,FALSE,"NAA9697";#N/A,#N/A,FALSE,"ECWEBB";#N/A,#N/A,FALSE,"MFT96";#N/A,#N/A,FALSE,"CTrecon"}</definedName>
    <definedName name="ASDF_1_1_1_1_2_2" hidden="1">{#N/A,#N/A,FALSE,"TMCOMP96";#N/A,#N/A,FALSE,"MAT96";#N/A,#N/A,FALSE,"FANDA96";#N/A,#N/A,FALSE,"INTRAN96";#N/A,#N/A,FALSE,"NAA9697";#N/A,#N/A,FALSE,"ECWEBB";#N/A,#N/A,FALSE,"MFT96";#N/A,#N/A,FALSE,"CTrecon"}</definedName>
    <definedName name="ASDF_1_1_1_1_2_3" hidden="1">{#N/A,#N/A,FALSE,"TMCOMP96";#N/A,#N/A,FALSE,"MAT96";#N/A,#N/A,FALSE,"FANDA96";#N/A,#N/A,FALSE,"INTRAN96";#N/A,#N/A,FALSE,"NAA9697";#N/A,#N/A,FALSE,"ECWEBB";#N/A,#N/A,FALSE,"MFT96";#N/A,#N/A,FALSE,"CTrecon"}</definedName>
    <definedName name="ASDF_1_1_1_1_2_4" hidden="1">{#N/A,#N/A,FALSE,"TMCOMP96";#N/A,#N/A,FALSE,"MAT96";#N/A,#N/A,FALSE,"FANDA96";#N/A,#N/A,FALSE,"INTRAN96";#N/A,#N/A,FALSE,"NAA9697";#N/A,#N/A,FALSE,"ECWEBB";#N/A,#N/A,FALSE,"MFT96";#N/A,#N/A,FALSE,"CTrecon"}</definedName>
    <definedName name="ASDF_1_1_1_1_2_5" hidden="1">{#N/A,#N/A,FALSE,"TMCOMP96";#N/A,#N/A,FALSE,"MAT96";#N/A,#N/A,FALSE,"FANDA96";#N/A,#N/A,FALSE,"INTRAN96";#N/A,#N/A,FALSE,"NAA9697";#N/A,#N/A,FALSE,"ECWEBB";#N/A,#N/A,FALSE,"MFT96";#N/A,#N/A,FALSE,"CTrecon"}</definedName>
    <definedName name="ASDF_1_1_1_1_3" hidden="1">{#N/A,#N/A,FALSE,"TMCOMP96";#N/A,#N/A,FALSE,"MAT96";#N/A,#N/A,FALSE,"FANDA96";#N/A,#N/A,FALSE,"INTRAN96";#N/A,#N/A,FALSE,"NAA9697";#N/A,#N/A,FALSE,"ECWEBB";#N/A,#N/A,FALSE,"MFT96";#N/A,#N/A,FALSE,"CTrecon"}</definedName>
    <definedName name="ASDF_1_1_1_1_4" hidden="1">{#N/A,#N/A,FALSE,"TMCOMP96";#N/A,#N/A,FALSE,"MAT96";#N/A,#N/A,FALSE,"FANDA96";#N/A,#N/A,FALSE,"INTRAN96";#N/A,#N/A,FALSE,"NAA9697";#N/A,#N/A,FALSE,"ECWEBB";#N/A,#N/A,FALSE,"MFT96";#N/A,#N/A,FALSE,"CTrecon"}</definedName>
    <definedName name="ASDF_1_1_1_1_5" hidden="1">{#N/A,#N/A,FALSE,"TMCOMP96";#N/A,#N/A,FALSE,"MAT96";#N/A,#N/A,FALSE,"FANDA96";#N/A,#N/A,FALSE,"INTRAN96";#N/A,#N/A,FALSE,"NAA9697";#N/A,#N/A,FALSE,"ECWEBB";#N/A,#N/A,FALSE,"MFT96";#N/A,#N/A,FALSE,"CTrecon"}</definedName>
    <definedName name="ASDF_1_1_1_2" hidden="1">{#N/A,#N/A,FALSE,"TMCOMP96";#N/A,#N/A,FALSE,"MAT96";#N/A,#N/A,FALSE,"FANDA96";#N/A,#N/A,FALSE,"INTRAN96";#N/A,#N/A,FALSE,"NAA9697";#N/A,#N/A,FALSE,"ECWEBB";#N/A,#N/A,FALSE,"MFT96";#N/A,#N/A,FALSE,"CTrecon"}</definedName>
    <definedName name="ASDF_1_1_1_2_1" hidden="1">{#N/A,#N/A,FALSE,"TMCOMP96";#N/A,#N/A,FALSE,"MAT96";#N/A,#N/A,FALSE,"FANDA96";#N/A,#N/A,FALSE,"INTRAN96";#N/A,#N/A,FALSE,"NAA9697";#N/A,#N/A,FALSE,"ECWEBB";#N/A,#N/A,FALSE,"MFT96";#N/A,#N/A,FALSE,"CTrecon"}</definedName>
    <definedName name="ASDF_1_1_1_2_2" hidden="1">{#N/A,#N/A,FALSE,"TMCOMP96";#N/A,#N/A,FALSE,"MAT96";#N/A,#N/A,FALSE,"FANDA96";#N/A,#N/A,FALSE,"INTRAN96";#N/A,#N/A,FALSE,"NAA9697";#N/A,#N/A,FALSE,"ECWEBB";#N/A,#N/A,FALSE,"MFT96";#N/A,#N/A,FALSE,"CTrecon"}</definedName>
    <definedName name="ASDF_1_1_1_2_3" hidden="1">{#N/A,#N/A,FALSE,"TMCOMP96";#N/A,#N/A,FALSE,"MAT96";#N/A,#N/A,FALSE,"FANDA96";#N/A,#N/A,FALSE,"INTRAN96";#N/A,#N/A,FALSE,"NAA9697";#N/A,#N/A,FALSE,"ECWEBB";#N/A,#N/A,FALSE,"MFT96";#N/A,#N/A,FALSE,"CTrecon"}</definedName>
    <definedName name="ASDF_1_1_1_2_4" hidden="1">{#N/A,#N/A,FALSE,"TMCOMP96";#N/A,#N/A,FALSE,"MAT96";#N/A,#N/A,FALSE,"FANDA96";#N/A,#N/A,FALSE,"INTRAN96";#N/A,#N/A,FALSE,"NAA9697";#N/A,#N/A,FALSE,"ECWEBB";#N/A,#N/A,FALSE,"MFT96";#N/A,#N/A,FALSE,"CTrecon"}</definedName>
    <definedName name="ASDF_1_1_1_2_5" hidden="1">{#N/A,#N/A,FALSE,"TMCOMP96";#N/A,#N/A,FALSE,"MAT96";#N/A,#N/A,FALSE,"FANDA96";#N/A,#N/A,FALSE,"INTRAN96";#N/A,#N/A,FALSE,"NAA9697";#N/A,#N/A,FALSE,"ECWEBB";#N/A,#N/A,FALSE,"MFT96";#N/A,#N/A,FALSE,"CTrecon"}</definedName>
    <definedName name="ASDF_1_1_1_3" hidden="1">{#N/A,#N/A,FALSE,"TMCOMP96";#N/A,#N/A,FALSE,"MAT96";#N/A,#N/A,FALSE,"FANDA96";#N/A,#N/A,FALSE,"INTRAN96";#N/A,#N/A,FALSE,"NAA9697";#N/A,#N/A,FALSE,"ECWEBB";#N/A,#N/A,FALSE,"MFT96";#N/A,#N/A,FALSE,"CTrecon"}</definedName>
    <definedName name="ASDF_1_1_1_3_1" hidden="1">{#N/A,#N/A,FALSE,"TMCOMP96";#N/A,#N/A,FALSE,"MAT96";#N/A,#N/A,FALSE,"FANDA96";#N/A,#N/A,FALSE,"INTRAN96";#N/A,#N/A,FALSE,"NAA9697";#N/A,#N/A,FALSE,"ECWEBB";#N/A,#N/A,FALSE,"MFT96";#N/A,#N/A,FALSE,"CTrecon"}</definedName>
    <definedName name="ASDF_1_1_1_3_2" hidden="1">{#N/A,#N/A,FALSE,"TMCOMP96";#N/A,#N/A,FALSE,"MAT96";#N/A,#N/A,FALSE,"FANDA96";#N/A,#N/A,FALSE,"INTRAN96";#N/A,#N/A,FALSE,"NAA9697";#N/A,#N/A,FALSE,"ECWEBB";#N/A,#N/A,FALSE,"MFT96";#N/A,#N/A,FALSE,"CTrecon"}</definedName>
    <definedName name="ASDF_1_1_1_3_3" hidden="1">{#N/A,#N/A,FALSE,"TMCOMP96";#N/A,#N/A,FALSE,"MAT96";#N/A,#N/A,FALSE,"FANDA96";#N/A,#N/A,FALSE,"INTRAN96";#N/A,#N/A,FALSE,"NAA9697";#N/A,#N/A,FALSE,"ECWEBB";#N/A,#N/A,FALSE,"MFT96";#N/A,#N/A,FALSE,"CTrecon"}</definedName>
    <definedName name="ASDF_1_1_1_3_4" hidden="1">{#N/A,#N/A,FALSE,"TMCOMP96";#N/A,#N/A,FALSE,"MAT96";#N/A,#N/A,FALSE,"FANDA96";#N/A,#N/A,FALSE,"INTRAN96";#N/A,#N/A,FALSE,"NAA9697";#N/A,#N/A,FALSE,"ECWEBB";#N/A,#N/A,FALSE,"MFT96";#N/A,#N/A,FALSE,"CTrecon"}</definedName>
    <definedName name="ASDF_1_1_1_3_5" hidden="1">{#N/A,#N/A,FALSE,"TMCOMP96";#N/A,#N/A,FALSE,"MAT96";#N/A,#N/A,FALSE,"FANDA96";#N/A,#N/A,FALSE,"INTRAN96";#N/A,#N/A,FALSE,"NAA9697";#N/A,#N/A,FALSE,"ECWEBB";#N/A,#N/A,FALSE,"MFT96";#N/A,#N/A,FALSE,"CTrecon"}</definedName>
    <definedName name="ASDF_1_1_1_4" hidden="1">{#N/A,#N/A,FALSE,"TMCOMP96";#N/A,#N/A,FALSE,"MAT96";#N/A,#N/A,FALSE,"FANDA96";#N/A,#N/A,FALSE,"INTRAN96";#N/A,#N/A,FALSE,"NAA9697";#N/A,#N/A,FALSE,"ECWEBB";#N/A,#N/A,FALSE,"MFT96";#N/A,#N/A,FALSE,"CTrecon"}</definedName>
    <definedName name="ASDF_1_1_1_4_1" hidden="1">{#N/A,#N/A,FALSE,"TMCOMP96";#N/A,#N/A,FALSE,"MAT96";#N/A,#N/A,FALSE,"FANDA96";#N/A,#N/A,FALSE,"INTRAN96";#N/A,#N/A,FALSE,"NAA9697";#N/A,#N/A,FALSE,"ECWEBB";#N/A,#N/A,FALSE,"MFT96";#N/A,#N/A,FALSE,"CTrecon"}</definedName>
    <definedName name="ASDF_1_1_1_4_2" hidden="1">{#N/A,#N/A,FALSE,"TMCOMP96";#N/A,#N/A,FALSE,"MAT96";#N/A,#N/A,FALSE,"FANDA96";#N/A,#N/A,FALSE,"INTRAN96";#N/A,#N/A,FALSE,"NAA9697";#N/A,#N/A,FALSE,"ECWEBB";#N/A,#N/A,FALSE,"MFT96";#N/A,#N/A,FALSE,"CTrecon"}</definedName>
    <definedName name="ASDF_1_1_1_4_3" hidden="1">{#N/A,#N/A,FALSE,"TMCOMP96";#N/A,#N/A,FALSE,"MAT96";#N/A,#N/A,FALSE,"FANDA96";#N/A,#N/A,FALSE,"INTRAN96";#N/A,#N/A,FALSE,"NAA9697";#N/A,#N/A,FALSE,"ECWEBB";#N/A,#N/A,FALSE,"MFT96";#N/A,#N/A,FALSE,"CTrecon"}</definedName>
    <definedName name="ASDF_1_1_1_4_4" hidden="1">{#N/A,#N/A,FALSE,"TMCOMP96";#N/A,#N/A,FALSE,"MAT96";#N/A,#N/A,FALSE,"FANDA96";#N/A,#N/A,FALSE,"INTRAN96";#N/A,#N/A,FALSE,"NAA9697";#N/A,#N/A,FALSE,"ECWEBB";#N/A,#N/A,FALSE,"MFT96";#N/A,#N/A,FALSE,"CTrecon"}</definedName>
    <definedName name="ASDF_1_1_1_4_5" hidden="1">{#N/A,#N/A,FALSE,"TMCOMP96";#N/A,#N/A,FALSE,"MAT96";#N/A,#N/A,FALSE,"FANDA96";#N/A,#N/A,FALSE,"INTRAN96";#N/A,#N/A,FALSE,"NAA9697";#N/A,#N/A,FALSE,"ECWEBB";#N/A,#N/A,FALSE,"MFT96";#N/A,#N/A,FALSE,"CTrecon"}</definedName>
    <definedName name="ASDF_1_1_1_5" hidden="1">{#N/A,#N/A,FALSE,"TMCOMP96";#N/A,#N/A,FALSE,"MAT96";#N/A,#N/A,FALSE,"FANDA96";#N/A,#N/A,FALSE,"INTRAN96";#N/A,#N/A,FALSE,"NAA9697";#N/A,#N/A,FALSE,"ECWEBB";#N/A,#N/A,FALSE,"MFT96";#N/A,#N/A,FALSE,"CTrecon"}</definedName>
    <definedName name="ASDF_1_1_1_5_1" hidden="1">{#N/A,#N/A,FALSE,"TMCOMP96";#N/A,#N/A,FALSE,"MAT96";#N/A,#N/A,FALSE,"FANDA96";#N/A,#N/A,FALSE,"INTRAN96";#N/A,#N/A,FALSE,"NAA9697";#N/A,#N/A,FALSE,"ECWEBB";#N/A,#N/A,FALSE,"MFT96";#N/A,#N/A,FALSE,"CTrecon"}</definedName>
    <definedName name="ASDF_1_1_1_5_2" hidden="1">{#N/A,#N/A,FALSE,"TMCOMP96";#N/A,#N/A,FALSE,"MAT96";#N/A,#N/A,FALSE,"FANDA96";#N/A,#N/A,FALSE,"INTRAN96";#N/A,#N/A,FALSE,"NAA9697";#N/A,#N/A,FALSE,"ECWEBB";#N/A,#N/A,FALSE,"MFT96";#N/A,#N/A,FALSE,"CTrecon"}</definedName>
    <definedName name="ASDF_1_1_1_5_3" hidden="1">{#N/A,#N/A,FALSE,"TMCOMP96";#N/A,#N/A,FALSE,"MAT96";#N/A,#N/A,FALSE,"FANDA96";#N/A,#N/A,FALSE,"INTRAN96";#N/A,#N/A,FALSE,"NAA9697";#N/A,#N/A,FALSE,"ECWEBB";#N/A,#N/A,FALSE,"MFT96";#N/A,#N/A,FALSE,"CTrecon"}</definedName>
    <definedName name="ASDF_1_1_1_5_4" hidden="1">{#N/A,#N/A,FALSE,"TMCOMP96";#N/A,#N/A,FALSE,"MAT96";#N/A,#N/A,FALSE,"FANDA96";#N/A,#N/A,FALSE,"INTRAN96";#N/A,#N/A,FALSE,"NAA9697";#N/A,#N/A,FALSE,"ECWEBB";#N/A,#N/A,FALSE,"MFT96";#N/A,#N/A,FALSE,"CTrecon"}</definedName>
    <definedName name="ASDF_1_1_1_5_5" hidden="1">{#N/A,#N/A,FALSE,"TMCOMP96";#N/A,#N/A,FALSE,"MAT96";#N/A,#N/A,FALSE,"FANDA96";#N/A,#N/A,FALSE,"INTRAN96";#N/A,#N/A,FALSE,"NAA9697";#N/A,#N/A,FALSE,"ECWEBB";#N/A,#N/A,FALSE,"MFT96";#N/A,#N/A,FALSE,"CTrecon"}</definedName>
    <definedName name="ASDF_1_1_2" hidden="1">{#N/A,#N/A,FALSE,"TMCOMP96";#N/A,#N/A,FALSE,"MAT96";#N/A,#N/A,FALSE,"FANDA96";#N/A,#N/A,FALSE,"INTRAN96";#N/A,#N/A,FALSE,"NAA9697";#N/A,#N/A,FALSE,"ECWEBB";#N/A,#N/A,FALSE,"MFT96";#N/A,#N/A,FALSE,"CTrecon"}</definedName>
    <definedName name="ASDF_1_1_2_1" hidden="1">{#N/A,#N/A,FALSE,"TMCOMP96";#N/A,#N/A,FALSE,"MAT96";#N/A,#N/A,FALSE,"FANDA96";#N/A,#N/A,FALSE,"INTRAN96";#N/A,#N/A,FALSE,"NAA9697";#N/A,#N/A,FALSE,"ECWEBB";#N/A,#N/A,FALSE,"MFT96";#N/A,#N/A,FALSE,"CTrecon"}</definedName>
    <definedName name="ASDF_1_1_2_2" hidden="1">{#N/A,#N/A,FALSE,"TMCOMP96";#N/A,#N/A,FALSE,"MAT96";#N/A,#N/A,FALSE,"FANDA96";#N/A,#N/A,FALSE,"INTRAN96";#N/A,#N/A,FALSE,"NAA9697";#N/A,#N/A,FALSE,"ECWEBB";#N/A,#N/A,FALSE,"MFT96";#N/A,#N/A,FALSE,"CTrecon"}</definedName>
    <definedName name="ASDF_1_1_2_3" hidden="1">{#N/A,#N/A,FALSE,"TMCOMP96";#N/A,#N/A,FALSE,"MAT96";#N/A,#N/A,FALSE,"FANDA96";#N/A,#N/A,FALSE,"INTRAN96";#N/A,#N/A,FALSE,"NAA9697";#N/A,#N/A,FALSE,"ECWEBB";#N/A,#N/A,FALSE,"MFT96";#N/A,#N/A,FALSE,"CTrecon"}</definedName>
    <definedName name="ASDF_1_1_2_4" hidden="1">{#N/A,#N/A,FALSE,"TMCOMP96";#N/A,#N/A,FALSE,"MAT96";#N/A,#N/A,FALSE,"FANDA96";#N/A,#N/A,FALSE,"INTRAN96";#N/A,#N/A,FALSE,"NAA9697";#N/A,#N/A,FALSE,"ECWEBB";#N/A,#N/A,FALSE,"MFT96";#N/A,#N/A,FALSE,"CTrecon"}</definedName>
    <definedName name="ASDF_1_1_2_5" hidden="1">{#N/A,#N/A,FALSE,"TMCOMP96";#N/A,#N/A,FALSE,"MAT96";#N/A,#N/A,FALSE,"FANDA96";#N/A,#N/A,FALSE,"INTRAN96";#N/A,#N/A,FALSE,"NAA9697";#N/A,#N/A,FALSE,"ECWEBB";#N/A,#N/A,FALSE,"MFT96";#N/A,#N/A,FALSE,"CTrecon"}</definedName>
    <definedName name="ASDF_1_1_3" hidden="1">{#N/A,#N/A,FALSE,"TMCOMP96";#N/A,#N/A,FALSE,"MAT96";#N/A,#N/A,FALSE,"FANDA96";#N/A,#N/A,FALSE,"INTRAN96";#N/A,#N/A,FALSE,"NAA9697";#N/A,#N/A,FALSE,"ECWEBB";#N/A,#N/A,FALSE,"MFT96";#N/A,#N/A,FALSE,"CTrecon"}</definedName>
    <definedName name="ASDF_1_1_3_1" hidden="1">{#N/A,#N/A,FALSE,"TMCOMP96";#N/A,#N/A,FALSE,"MAT96";#N/A,#N/A,FALSE,"FANDA96";#N/A,#N/A,FALSE,"INTRAN96";#N/A,#N/A,FALSE,"NAA9697";#N/A,#N/A,FALSE,"ECWEBB";#N/A,#N/A,FALSE,"MFT96";#N/A,#N/A,FALSE,"CTrecon"}</definedName>
    <definedName name="ASDF_1_1_3_2" hidden="1">{#N/A,#N/A,FALSE,"TMCOMP96";#N/A,#N/A,FALSE,"MAT96";#N/A,#N/A,FALSE,"FANDA96";#N/A,#N/A,FALSE,"INTRAN96";#N/A,#N/A,FALSE,"NAA9697";#N/A,#N/A,FALSE,"ECWEBB";#N/A,#N/A,FALSE,"MFT96";#N/A,#N/A,FALSE,"CTrecon"}</definedName>
    <definedName name="ASDF_1_1_3_3" hidden="1">{#N/A,#N/A,FALSE,"TMCOMP96";#N/A,#N/A,FALSE,"MAT96";#N/A,#N/A,FALSE,"FANDA96";#N/A,#N/A,FALSE,"INTRAN96";#N/A,#N/A,FALSE,"NAA9697";#N/A,#N/A,FALSE,"ECWEBB";#N/A,#N/A,FALSE,"MFT96";#N/A,#N/A,FALSE,"CTrecon"}</definedName>
    <definedName name="ASDF_1_1_3_4" hidden="1">{#N/A,#N/A,FALSE,"TMCOMP96";#N/A,#N/A,FALSE,"MAT96";#N/A,#N/A,FALSE,"FANDA96";#N/A,#N/A,FALSE,"INTRAN96";#N/A,#N/A,FALSE,"NAA9697";#N/A,#N/A,FALSE,"ECWEBB";#N/A,#N/A,FALSE,"MFT96";#N/A,#N/A,FALSE,"CTrecon"}</definedName>
    <definedName name="ASDF_1_1_3_5" hidden="1">{#N/A,#N/A,FALSE,"TMCOMP96";#N/A,#N/A,FALSE,"MAT96";#N/A,#N/A,FALSE,"FANDA96";#N/A,#N/A,FALSE,"INTRAN96";#N/A,#N/A,FALSE,"NAA9697";#N/A,#N/A,FALSE,"ECWEBB";#N/A,#N/A,FALSE,"MFT96";#N/A,#N/A,FALSE,"CTrecon"}</definedName>
    <definedName name="ASDF_1_1_4" hidden="1">{#N/A,#N/A,FALSE,"TMCOMP96";#N/A,#N/A,FALSE,"MAT96";#N/A,#N/A,FALSE,"FANDA96";#N/A,#N/A,FALSE,"INTRAN96";#N/A,#N/A,FALSE,"NAA9697";#N/A,#N/A,FALSE,"ECWEBB";#N/A,#N/A,FALSE,"MFT96";#N/A,#N/A,FALSE,"CTrecon"}</definedName>
    <definedName name="ASDF_1_1_4_1" hidden="1">{#N/A,#N/A,FALSE,"TMCOMP96";#N/A,#N/A,FALSE,"MAT96";#N/A,#N/A,FALSE,"FANDA96";#N/A,#N/A,FALSE,"INTRAN96";#N/A,#N/A,FALSE,"NAA9697";#N/A,#N/A,FALSE,"ECWEBB";#N/A,#N/A,FALSE,"MFT96";#N/A,#N/A,FALSE,"CTrecon"}</definedName>
    <definedName name="ASDF_1_1_4_2" hidden="1">{#N/A,#N/A,FALSE,"TMCOMP96";#N/A,#N/A,FALSE,"MAT96";#N/A,#N/A,FALSE,"FANDA96";#N/A,#N/A,FALSE,"INTRAN96";#N/A,#N/A,FALSE,"NAA9697";#N/A,#N/A,FALSE,"ECWEBB";#N/A,#N/A,FALSE,"MFT96";#N/A,#N/A,FALSE,"CTrecon"}</definedName>
    <definedName name="ASDF_1_1_4_3" hidden="1">{#N/A,#N/A,FALSE,"TMCOMP96";#N/A,#N/A,FALSE,"MAT96";#N/A,#N/A,FALSE,"FANDA96";#N/A,#N/A,FALSE,"INTRAN96";#N/A,#N/A,FALSE,"NAA9697";#N/A,#N/A,FALSE,"ECWEBB";#N/A,#N/A,FALSE,"MFT96";#N/A,#N/A,FALSE,"CTrecon"}</definedName>
    <definedName name="ASDF_1_1_4_4" hidden="1">{#N/A,#N/A,FALSE,"TMCOMP96";#N/A,#N/A,FALSE,"MAT96";#N/A,#N/A,FALSE,"FANDA96";#N/A,#N/A,FALSE,"INTRAN96";#N/A,#N/A,FALSE,"NAA9697";#N/A,#N/A,FALSE,"ECWEBB";#N/A,#N/A,FALSE,"MFT96";#N/A,#N/A,FALSE,"CTrecon"}</definedName>
    <definedName name="ASDF_1_1_4_5" hidden="1">{#N/A,#N/A,FALSE,"TMCOMP96";#N/A,#N/A,FALSE,"MAT96";#N/A,#N/A,FALSE,"FANDA96";#N/A,#N/A,FALSE,"INTRAN96";#N/A,#N/A,FALSE,"NAA9697";#N/A,#N/A,FALSE,"ECWEBB";#N/A,#N/A,FALSE,"MFT96";#N/A,#N/A,FALSE,"CTrecon"}</definedName>
    <definedName name="ASDF_1_1_5" hidden="1">{#N/A,#N/A,FALSE,"TMCOMP96";#N/A,#N/A,FALSE,"MAT96";#N/A,#N/A,FALSE,"FANDA96";#N/A,#N/A,FALSE,"INTRAN96";#N/A,#N/A,FALSE,"NAA9697";#N/A,#N/A,FALSE,"ECWEBB";#N/A,#N/A,FALSE,"MFT96";#N/A,#N/A,FALSE,"CTrecon"}</definedName>
    <definedName name="ASDF_1_1_5_1" hidden="1">{#N/A,#N/A,FALSE,"TMCOMP96";#N/A,#N/A,FALSE,"MAT96";#N/A,#N/A,FALSE,"FANDA96";#N/A,#N/A,FALSE,"INTRAN96";#N/A,#N/A,FALSE,"NAA9697";#N/A,#N/A,FALSE,"ECWEBB";#N/A,#N/A,FALSE,"MFT96";#N/A,#N/A,FALSE,"CTrecon"}</definedName>
    <definedName name="ASDF_1_1_5_2" hidden="1">{#N/A,#N/A,FALSE,"TMCOMP96";#N/A,#N/A,FALSE,"MAT96";#N/A,#N/A,FALSE,"FANDA96";#N/A,#N/A,FALSE,"INTRAN96";#N/A,#N/A,FALSE,"NAA9697";#N/A,#N/A,FALSE,"ECWEBB";#N/A,#N/A,FALSE,"MFT96";#N/A,#N/A,FALSE,"CTrecon"}</definedName>
    <definedName name="ASDF_1_1_5_3" hidden="1">{#N/A,#N/A,FALSE,"TMCOMP96";#N/A,#N/A,FALSE,"MAT96";#N/A,#N/A,FALSE,"FANDA96";#N/A,#N/A,FALSE,"INTRAN96";#N/A,#N/A,FALSE,"NAA9697";#N/A,#N/A,FALSE,"ECWEBB";#N/A,#N/A,FALSE,"MFT96";#N/A,#N/A,FALSE,"CTrecon"}</definedName>
    <definedName name="ASDF_1_1_5_4" hidden="1">{#N/A,#N/A,FALSE,"TMCOMP96";#N/A,#N/A,FALSE,"MAT96";#N/A,#N/A,FALSE,"FANDA96";#N/A,#N/A,FALSE,"INTRAN96";#N/A,#N/A,FALSE,"NAA9697";#N/A,#N/A,FALSE,"ECWEBB";#N/A,#N/A,FALSE,"MFT96";#N/A,#N/A,FALSE,"CTrecon"}</definedName>
    <definedName name="ASDF_1_1_5_5" hidden="1">{#N/A,#N/A,FALSE,"TMCOMP96";#N/A,#N/A,FALSE,"MAT96";#N/A,#N/A,FALSE,"FANDA96";#N/A,#N/A,FALSE,"INTRAN96";#N/A,#N/A,FALSE,"NAA9697";#N/A,#N/A,FALSE,"ECWEBB";#N/A,#N/A,FALSE,"MFT96";#N/A,#N/A,FALSE,"CTrecon"}</definedName>
    <definedName name="ASDF_1_2" hidden="1">{#N/A,#N/A,FALSE,"TMCOMP96";#N/A,#N/A,FALSE,"MAT96";#N/A,#N/A,FALSE,"FANDA96";#N/A,#N/A,FALSE,"INTRAN96";#N/A,#N/A,FALSE,"NAA9697";#N/A,#N/A,FALSE,"ECWEBB";#N/A,#N/A,FALSE,"MFT96";#N/A,#N/A,FALSE,"CTrecon"}</definedName>
    <definedName name="ASDF_1_2_1" hidden="1">{#N/A,#N/A,FALSE,"TMCOMP96";#N/A,#N/A,FALSE,"MAT96";#N/A,#N/A,FALSE,"FANDA96";#N/A,#N/A,FALSE,"INTRAN96";#N/A,#N/A,FALSE,"NAA9697";#N/A,#N/A,FALSE,"ECWEBB";#N/A,#N/A,FALSE,"MFT96";#N/A,#N/A,FALSE,"CTrecon"}</definedName>
    <definedName name="ASDF_1_2_1_1" hidden="1">{#N/A,#N/A,FALSE,"TMCOMP96";#N/A,#N/A,FALSE,"MAT96";#N/A,#N/A,FALSE,"FANDA96";#N/A,#N/A,FALSE,"INTRAN96";#N/A,#N/A,FALSE,"NAA9697";#N/A,#N/A,FALSE,"ECWEBB";#N/A,#N/A,FALSE,"MFT96";#N/A,#N/A,FALSE,"CTrecon"}</definedName>
    <definedName name="ASDF_1_2_1_1_1" hidden="1">{#N/A,#N/A,FALSE,"TMCOMP96";#N/A,#N/A,FALSE,"MAT96";#N/A,#N/A,FALSE,"FANDA96";#N/A,#N/A,FALSE,"INTRAN96";#N/A,#N/A,FALSE,"NAA9697";#N/A,#N/A,FALSE,"ECWEBB";#N/A,#N/A,FALSE,"MFT96";#N/A,#N/A,FALSE,"CTrecon"}</definedName>
    <definedName name="ASDF_1_2_1_1_1_1" hidden="1">{#N/A,#N/A,FALSE,"TMCOMP96";#N/A,#N/A,FALSE,"MAT96";#N/A,#N/A,FALSE,"FANDA96";#N/A,#N/A,FALSE,"INTRAN96";#N/A,#N/A,FALSE,"NAA9697";#N/A,#N/A,FALSE,"ECWEBB";#N/A,#N/A,FALSE,"MFT96";#N/A,#N/A,FALSE,"CTrecon"}</definedName>
    <definedName name="ASDF_1_2_1_1_1_2" hidden="1">{#N/A,#N/A,FALSE,"TMCOMP96";#N/A,#N/A,FALSE,"MAT96";#N/A,#N/A,FALSE,"FANDA96";#N/A,#N/A,FALSE,"INTRAN96";#N/A,#N/A,FALSE,"NAA9697";#N/A,#N/A,FALSE,"ECWEBB";#N/A,#N/A,FALSE,"MFT96";#N/A,#N/A,FALSE,"CTrecon"}</definedName>
    <definedName name="ASDF_1_2_1_1_1_3" hidden="1">{#N/A,#N/A,FALSE,"TMCOMP96";#N/A,#N/A,FALSE,"MAT96";#N/A,#N/A,FALSE,"FANDA96";#N/A,#N/A,FALSE,"INTRAN96";#N/A,#N/A,FALSE,"NAA9697";#N/A,#N/A,FALSE,"ECWEBB";#N/A,#N/A,FALSE,"MFT96";#N/A,#N/A,FALSE,"CTrecon"}</definedName>
    <definedName name="ASDF_1_2_1_1_1_4" hidden="1">{#N/A,#N/A,FALSE,"TMCOMP96";#N/A,#N/A,FALSE,"MAT96";#N/A,#N/A,FALSE,"FANDA96";#N/A,#N/A,FALSE,"INTRAN96";#N/A,#N/A,FALSE,"NAA9697";#N/A,#N/A,FALSE,"ECWEBB";#N/A,#N/A,FALSE,"MFT96";#N/A,#N/A,FALSE,"CTrecon"}</definedName>
    <definedName name="ASDF_1_2_1_1_1_5" hidden="1">{#N/A,#N/A,FALSE,"TMCOMP96";#N/A,#N/A,FALSE,"MAT96";#N/A,#N/A,FALSE,"FANDA96";#N/A,#N/A,FALSE,"INTRAN96";#N/A,#N/A,FALSE,"NAA9697";#N/A,#N/A,FALSE,"ECWEBB";#N/A,#N/A,FALSE,"MFT96";#N/A,#N/A,FALSE,"CTrecon"}</definedName>
    <definedName name="ASDF_1_2_1_1_2" hidden="1">{#N/A,#N/A,FALSE,"TMCOMP96";#N/A,#N/A,FALSE,"MAT96";#N/A,#N/A,FALSE,"FANDA96";#N/A,#N/A,FALSE,"INTRAN96";#N/A,#N/A,FALSE,"NAA9697";#N/A,#N/A,FALSE,"ECWEBB";#N/A,#N/A,FALSE,"MFT96";#N/A,#N/A,FALSE,"CTrecon"}</definedName>
    <definedName name="ASDF_1_2_1_1_2_1" hidden="1">{#N/A,#N/A,FALSE,"TMCOMP96";#N/A,#N/A,FALSE,"MAT96";#N/A,#N/A,FALSE,"FANDA96";#N/A,#N/A,FALSE,"INTRAN96";#N/A,#N/A,FALSE,"NAA9697";#N/A,#N/A,FALSE,"ECWEBB";#N/A,#N/A,FALSE,"MFT96";#N/A,#N/A,FALSE,"CTrecon"}</definedName>
    <definedName name="ASDF_1_2_1_1_2_2" hidden="1">{#N/A,#N/A,FALSE,"TMCOMP96";#N/A,#N/A,FALSE,"MAT96";#N/A,#N/A,FALSE,"FANDA96";#N/A,#N/A,FALSE,"INTRAN96";#N/A,#N/A,FALSE,"NAA9697";#N/A,#N/A,FALSE,"ECWEBB";#N/A,#N/A,FALSE,"MFT96";#N/A,#N/A,FALSE,"CTrecon"}</definedName>
    <definedName name="ASDF_1_2_1_1_2_3" hidden="1">{#N/A,#N/A,FALSE,"TMCOMP96";#N/A,#N/A,FALSE,"MAT96";#N/A,#N/A,FALSE,"FANDA96";#N/A,#N/A,FALSE,"INTRAN96";#N/A,#N/A,FALSE,"NAA9697";#N/A,#N/A,FALSE,"ECWEBB";#N/A,#N/A,FALSE,"MFT96";#N/A,#N/A,FALSE,"CTrecon"}</definedName>
    <definedName name="ASDF_1_2_1_1_2_4" hidden="1">{#N/A,#N/A,FALSE,"TMCOMP96";#N/A,#N/A,FALSE,"MAT96";#N/A,#N/A,FALSE,"FANDA96";#N/A,#N/A,FALSE,"INTRAN96";#N/A,#N/A,FALSE,"NAA9697";#N/A,#N/A,FALSE,"ECWEBB";#N/A,#N/A,FALSE,"MFT96";#N/A,#N/A,FALSE,"CTrecon"}</definedName>
    <definedName name="ASDF_1_2_1_1_2_5" hidden="1">{#N/A,#N/A,FALSE,"TMCOMP96";#N/A,#N/A,FALSE,"MAT96";#N/A,#N/A,FALSE,"FANDA96";#N/A,#N/A,FALSE,"INTRAN96";#N/A,#N/A,FALSE,"NAA9697";#N/A,#N/A,FALSE,"ECWEBB";#N/A,#N/A,FALSE,"MFT96";#N/A,#N/A,FALSE,"CTrecon"}</definedName>
    <definedName name="ASDF_1_2_1_1_3" hidden="1">{#N/A,#N/A,FALSE,"TMCOMP96";#N/A,#N/A,FALSE,"MAT96";#N/A,#N/A,FALSE,"FANDA96";#N/A,#N/A,FALSE,"INTRAN96";#N/A,#N/A,FALSE,"NAA9697";#N/A,#N/A,FALSE,"ECWEBB";#N/A,#N/A,FALSE,"MFT96";#N/A,#N/A,FALSE,"CTrecon"}</definedName>
    <definedName name="ASDF_1_2_1_1_4" hidden="1">{#N/A,#N/A,FALSE,"TMCOMP96";#N/A,#N/A,FALSE,"MAT96";#N/A,#N/A,FALSE,"FANDA96";#N/A,#N/A,FALSE,"INTRAN96";#N/A,#N/A,FALSE,"NAA9697";#N/A,#N/A,FALSE,"ECWEBB";#N/A,#N/A,FALSE,"MFT96";#N/A,#N/A,FALSE,"CTrecon"}</definedName>
    <definedName name="ASDF_1_2_1_1_5" hidden="1">{#N/A,#N/A,FALSE,"TMCOMP96";#N/A,#N/A,FALSE,"MAT96";#N/A,#N/A,FALSE,"FANDA96";#N/A,#N/A,FALSE,"INTRAN96";#N/A,#N/A,FALSE,"NAA9697";#N/A,#N/A,FALSE,"ECWEBB";#N/A,#N/A,FALSE,"MFT96";#N/A,#N/A,FALSE,"CTrecon"}</definedName>
    <definedName name="ASDF_1_2_1_2" hidden="1">{#N/A,#N/A,FALSE,"TMCOMP96";#N/A,#N/A,FALSE,"MAT96";#N/A,#N/A,FALSE,"FANDA96";#N/A,#N/A,FALSE,"INTRAN96";#N/A,#N/A,FALSE,"NAA9697";#N/A,#N/A,FALSE,"ECWEBB";#N/A,#N/A,FALSE,"MFT96";#N/A,#N/A,FALSE,"CTrecon"}</definedName>
    <definedName name="ASDF_1_2_1_2_1" hidden="1">{#N/A,#N/A,FALSE,"TMCOMP96";#N/A,#N/A,FALSE,"MAT96";#N/A,#N/A,FALSE,"FANDA96";#N/A,#N/A,FALSE,"INTRAN96";#N/A,#N/A,FALSE,"NAA9697";#N/A,#N/A,FALSE,"ECWEBB";#N/A,#N/A,FALSE,"MFT96";#N/A,#N/A,FALSE,"CTrecon"}</definedName>
    <definedName name="ASDF_1_2_1_2_2" hidden="1">{#N/A,#N/A,FALSE,"TMCOMP96";#N/A,#N/A,FALSE,"MAT96";#N/A,#N/A,FALSE,"FANDA96";#N/A,#N/A,FALSE,"INTRAN96";#N/A,#N/A,FALSE,"NAA9697";#N/A,#N/A,FALSE,"ECWEBB";#N/A,#N/A,FALSE,"MFT96";#N/A,#N/A,FALSE,"CTrecon"}</definedName>
    <definedName name="ASDF_1_2_1_2_3" hidden="1">{#N/A,#N/A,FALSE,"TMCOMP96";#N/A,#N/A,FALSE,"MAT96";#N/A,#N/A,FALSE,"FANDA96";#N/A,#N/A,FALSE,"INTRAN96";#N/A,#N/A,FALSE,"NAA9697";#N/A,#N/A,FALSE,"ECWEBB";#N/A,#N/A,FALSE,"MFT96";#N/A,#N/A,FALSE,"CTrecon"}</definedName>
    <definedName name="ASDF_1_2_1_2_4" hidden="1">{#N/A,#N/A,FALSE,"TMCOMP96";#N/A,#N/A,FALSE,"MAT96";#N/A,#N/A,FALSE,"FANDA96";#N/A,#N/A,FALSE,"INTRAN96";#N/A,#N/A,FALSE,"NAA9697";#N/A,#N/A,FALSE,"ECWEBB";#N/A,#N/A,FALSE,"MFT96";#N/A,#N/A,FALSE,"CTrecon"}</definedName>
    <definedName name="ASDF_1_2_1_2_5" hidden="1">{#N/A,#N/A,FALSE,"TMCOMP96";#N/A,#N/A,FALSE,"MAT96";#N/A,#N/A,FALSE,"FANDA96";#N/A,#N/A,FALSE,"INTRAN96";#N/A,#N/A,FALSE,"NAA9697";#N/A,#N/A,FALSE,"ECWEBB";#N/A,#N/A,FALSE,"MFT96";#N/A,#N/A,FALSE,"CTrecon"}</definedName>
    <definedName name="ASDF_1_2_1_3" hidden="1">{#N/A,#N/A,FALSE,"TMCOMP96";#N/A,#N/A,FALSE,"MAT96";#N/A,#N/A,FALSE,"FANDA96";#N/A,#N/A,FALSE,"INTRAN96";#N/A,#N/A,FALSE,"NAA9697";#N/A,#N/A,FALSE,"ECWEBB";#N/A,#N/A,FALSE,"MFT96";#N/A,#N/A,FALSE,"CTrecon"}</definedName>
    <definedName name="ASDF_1_2_1_3_1" hidden="1">{#N/A,#N/A,FALSE,"TMCOMP96";#N/A,#N/A,FALSE,"MAT96";#N/A,#N/A,FALSE,"FANDA96";#N/A,#N/A,FALSE,"INTRAN96";#N/A,#N/A,FALSE,"NAA9697";#N/A,#N/A,FALSE,"ECWEBB";#N/A,#N/A,FALSE,"MFT96";#N/A,#N/A,FALSE,"CTrecon"}</definedName>
    <definedName name="ASDF_1_2_1_3_2" hidden="1">{#N/A,#N/A,FALSE,"TMCOMP96";#N/A,#N/A,FALSE,"MAT96";#N/A,#N/A,FALSE,"FANDA96";#N/A,#N/A,FALSE,"INTRAN96";#N/A,#N/A,FALSE,"NAA9697";#N/A,#N/A,FALSE,"ECWEBB";#N/A,#N/A,FALSE,"MFT96";#N/A,#N/A,FALSE,"CTrecon"}</definedName>
    <definedName name="ASDF_1_2_1_3_3" hidden="1">{#N/A,#N/A,FALSE,"TMCOMP96";#N/A,#N/A,FALSE,"MAT96";#N/A,#N/A,FALSE,"FANDA96";#N/A,#N/A,FALSE,"INTRAN96";#N/A,#N/A,FALSE,"NAA9697";#N/A,#N/A,FALSE,"ECWEBB";#N/A,#N/A,FALSE,"MFT96";#N/A,#N/A,FALSE,"CTrecon"}</definedName>
    <definedName name="ASDF_1_2_1_3_4" hidden="1">{#N/A,#N/A,FALSE,"TMCOMP96";#N/A,#N/A,FALSE,"MAT96";#N/A,#N/A,FALSE,"FANDA96";#N/A,#N/A,FALSE,"INTRAN96";#N/A,#N/A,FALSE,"NAA9697";#N/A,#N/A,FALSE,"ECWEBB";#N/A,#N/A,FALSE,"MFT96";#N/A,#N/A,FALSE,"CTrecon"}</definedName>
    <definedName name="ASDF_1_2_1_3_5" hidden="1">{#N/A,#N/A,FALSE,"TMCOMP96";#N/A,#N/A,FALSE,"MAT96";#N/A,#N/A,FALSE,"FANDA96";#N/A,#N/A,FALSE,"INTRAN96";#N/A,#N/A,FALSE,"NAA9697";#N/A,#N/A,FALSE,"ECWEBB";#N/A,#N/A,FALSE,"MFT96";#N/A,#N/A,FALSE,"CTrecon"}</definedName>
    <definedName name="ASDF_1_2_1_4" hidden="1">{#N/A,#N/A,FALSE,"TMCOMP96";#N/A,#N/A,FALSE,"MAT96";#N/A,#N/A,FALSE,"FANDA96";#N/A,#N/A,FALSE,"INTRAN96";#N/A,#N/A,FALSE,"NAA9697";#N/A,#N/A,FALSE,"ECWEBB";#N/A,#N/A,FALSE,"MFT96";#N/A,#N/A,FALSE,"CTrecon"}</definedName>
    <definedName name="ASDF_1_2_1_4_1" hidden="1">{#N/A,#N/A,FALSE,"TMCOMP96";#N/A,#N/A,FALSE,"MAT96";#N/A,#N/A,FALSE,"FANDA96";#N/A,#N/A,FALSE,"INTRAN96";#N/A,#N/A,FALSE,"NAA9697";#N/A,#N/A,FALSE,"ECWEBB";#N/A,#N/A,FALSE,"MFT96";#N/A,#N/A,FALSE,"CTrecon"}</definedName>
    <definedName name="ASDF_1_2_1_4_2" hidden="1">{#N/A,#N/A,FALSE,"TMCOMP96";#N/A,#N/A,FALSE,"MAT96";#N/A,#N/A,FALSE,"FANDA96";#N/A,#N/A,FALSE,"INTRAN96";#N/A,#N/A,FALSE,"NAA9697";#N/A,#N/A,FALSE,"ECWEBB";#N/A,#N/A,FALSE,"MFT96";#N/A,#N/A,FALSE,"CTrecon"}</definedName>
    <definedName name="ASDF_1_2_1_4_3" hidden="1">{#N/A,#N/A,FALSE,"TMCOMP96";#N/A,#N/A,FALSE,"MAT96";#N/A,#N/A,FALSE,"FANDA96";#N/A,#N/A,FALSE,"INTRAN96";#N/A,#N/A,FALSE,"NAA9697";#N/A,#N/A,FALSE,"ECWEBB";#N/A,#N/A,FALSE,"MFT96";#N/A,#N/A,FALSE,"CTrecon"}</definedName>
    <definedName name="ASDF_1_2_1_4_4" hidden="1">{#N/A,#N/A,FALSE,"TMCOMP96";#N/A,#N/A,FALSE,"MAT96";#N/A,#N/A,FALSE,"FANDA96";#N/A,#N/A,FALSE,"INTRAN96";#N/A,#N/A,FALSE,"NAA9697";#N/A,#N/A,FALSE,"ECWEBB";#N/A,#N/A,FALSE,"MFT96";#N/A,#N/A,FALSE,"CTrecon"}</definedName>
    <definedName name="ASDF_1_2_1_4_5" hidden="1">{#N/A,#N/A,FALSE,"TMCOMP96";#N/A,#N/A,FALSE,"MAT96";#N/A,#N/A,FALSE,"FANDA96";#N/A,#N/A,FALSE,"INTRAN96";#N/A,#N/A,FALSE,"NAA9697";#N/A,#N/A,FALSE,"ECWEBB";#N/A,#N/A,FALSE,"MFT96";#N/A,#N/A,FALSE,"CTrecon"}</definedName>
    <definedName name="ASDF_1_2_1_5" hidden="1">{#N/A,#N/A,FALSE,"TMCOMP96";#N/A,#N/A,FALSE,"MAT96";#N/A,#N/A,FALSE,"FANDA96";#N/A,#N/A,FALSE,"INTRAN96";#N/A,#N/A,FALSE,"NAA9697";#N/A,#N/A,FALSE,"ECWEBB";#N/A,#N/A,FALSE,"MFT96";#N/A,#N/A,FALSE,"CTrecon"}</definedName>
    <definedName name="ASDF_1_2_1_5_1" hidden="1">{#N/A,#N/A,FALSE,"TMCOMP96";#N/A,#N/A,FALSE,"MAT96";#N/A,#N/A,FALSE,"FANDA96";#N/A,#N/A,FALSE,"INTRAN96";#N/A,#N/A,FALSE,"NAA9697";#N/A,#N/A,FALSE,"ECWEBB";#N/A,#N/A,FALSE,"MFT96";#N/A,#N/A,FALSE,"CTrecon"}</definedName>
    <definedName name="ASDF_1_2_1_5_2" hidden="1">{#N/A,#N/A,FALSE,"TMCOMP96";#N/A,#N/A,FALSE,"MAT96";#N/A,#N/A,FALSE,"FANDA96";#N/A,#N/A,FALSE,"INTRAN96";#N/A,#N/A,FALSE,"NAA9697";#N/A,#N/A,FALSE,"ECWEBB";#N/A,#N/A,FALSE,"MFT96";#N/A,#N/A,FALSE,"CTrecon"}</definedName>
    <definedName name="ASDF_1_2_1_5_3" hidden="1">{#N/A,#N/A,FALSE,"TMCOMP96";#N/A,#N/A,FALSE,"MAT96";#N/A,#N/A,FALSE,"FANDA96";#N/A,#N/A,FALSE,"INTRAN96";#N/A,#N/A,FALSE,"NAA9697";#N/A,#N/A,FALSE,"ECWEBB";#N/A,#N/A,FALSE,"MFT96";#N/A,#N/A,FALSE,"CTrecon"}</definedName>
    <definedName name="ASDF_1_2_1_5_4" hidden="1">{#N/A,#N/A,FALSE,"TMCOMP96";#N/A,#N/A,FALSE,"MAT96";#N/A,#N/A,FALSE,"FANDA96";#N/A,#N/A,FALSE,"INTRAN96";#N/A,#N/A,FALSE,"NAA9697";#N/A,#N/A,FALSE,"ECWEBB";#N/A,#N/A,FALSE,"MFT96";#N/A,#N/A,FALSE,"CTrecon"}</definedName>
    <definedName name="ASDF_1_2_1_5_5" hidden="1">{#N/A,#N/A,FALSE,"TMCOMP96";#N/A,#N/A,FALSE,"MAT96";#N/A,#N/A,FALSE,"FANDA96";#N/A,#N/A,FALSE,"INTRAN96";#N/A,#N/A,FALSE,"NAA9697";#N/A,#N/A,FALSE,"ECWEBB";#N/A,#N/A,FALSE,"MFT96";#N/A,#N/A,FALSE,"CTrecon"}</definedName>
    <definedName name="ASDF_1_2_2" hidden="1">{#N/A,#N/A,FALSE,"TMCOMP96";#N/A,#N/A,FALSE,"MAT96";#N/A,#N/A,FALSE,"FANDA96";#N/A,#N/A,FALSE,"INTRAN96";#N/A,#N/A,FALSE,"NAA9697";#N/A,#N/A,FALSE,"ECWEBB";#N/A,#N/A,FALSE,"MFT96";#N/A,#N/A,FALSE,"CTrecon"}</definedName>
    <definedName name="ASDF_1_2_2_1" hidden="1">{#N/A,#N/A,FALSE,"TMCOMP96";#N/A,#N/A,FALSE,"MAT96";#N/A,#N/A,FALSE,"FANDA96";#N/A,#N/A,FALSE,"INTRAN96";#N/A,#N/A,FALSE,"NAA9697";#N/A,#N/A,FALSE,"ECWEBB";#N/A,#N/A,FALSE,"MFT96";#N/A,#N/A,FALSE,"CTrecon"}</definedName>
    <definedName name="ASDF_1_2_2_2" hidden="1">{#N/A,#N/A,FALSE,"TMCOMP96";#N/A,#N/A,FALSE,"MAT96";#N/A,#N/A,FALSE,"FANDA96";#N/A,#N/A,FALSE,"INTRAN96";#N/A,#N/A,FALSE,"NAA9697";#N/A,#N/A,FALSE,"ECWEBB";#N/A,#N/A,FALSE,"MFT96";#N/A,#N/A,FALSE,"CTrecon"}</definedName>
    <definedName name="ASDF_1_2_2_3" hidden="1">{#N/A,#N/A,FALSE,"TMCOMP96";#N/A,#N/A,FALSE,"MAT96";#N/A,#N/A,FALSE,"FANDA96";#N/A,#N/A,FALSE,"INTRAN96";#N/A,#N/A,FALSE,"NAA9697";#N/A,#N/A,FALSE,"ECWEBB";#N/A,#N/A,FALSE,"MFT96";#N/A,#N/A,FALSE,"CTrecon"}</definedName>
    <definedName name="ASDF_1_2_2_4" hidden="1">{#N/A,#N/A,FALSE,"TMCOMP96";#N/A,#N/A,FALSE,"MAT96";#N/A,#N/A,FALSE,"FANDA96";#N/A,#N/A,FALSE,"INTRAN96";#N/A,#N/A,FALSE,"NAA9697";#N/A,#N/A,FALSE,"ECWEBB";#N/A,#N/A,FALSE,"MFT96";#N/A,#N/A,FALSE,"CTrecon"}</definedName>
    <definedName name="ASDF_1_2_2_5" hidden="1">{#N/A,#N/A,FALSE,"TMCOMP96";#N/A,#N/A,FALSE,"MAT96";#N/A,#N/A,FALSE,"FANDA96";#N/A,#N/A,FALSE,"INTRAN96";#N/A,#N/A,FALSE,"NAA9697";#N/A,#N/A,FALSE,"ECWEBB";#N/A,#N/A,FALSE,"MFT96";#N/A,#N/A,FALSE,"CTrecon"}</definedName>
    <definedName name="ASDF_1_2_3" hidden="1">{#N/A,#N/A,FALSE,"TMCOMP96";#N/A,#N/A,FALSE,"MAT96";#N/A,#N/A,FALSE,"FANDA96";#N/A,#N/A,FALSE,"INTRAN96";#N/A,#N/A,FALSE,"NAA9697";#N/A,#N/A,FALSE,"ECWEBB";#N/A,#N/A,FALSE,"MFT96";#N/A,#N/A,FALSE,"CTrecon"}</definedName>
    <definedName name="ASDF_1_2_3_1" hidden="1">{#N/A,#N/A,FALSE,"TMCOMP96";#N/A,#N/A,FALSE,"MAT96";#N/A,#N/A,FALSE,"FANDA96";#N/A,#N/A,FALSE,"INTRAN96";#N/A,#N/A,FALSE,"NAA9697";#N/A,#N/A,FALSE,"ECWEBB";#N/A,#N/A,FALSE,"MFT96";#N/A,#N/A,FALSE,"CTrecon"}</definedName>
    <definedName name="ASDF_1_2_3_2" hidden="1">{#N/A,#N/A,FALSE,"TMCOMP96";#N/A,#N/A,FALSE,"MAT96";#N/A,#N/A,FALSE,"FANDA96";#N/A,#N/A,FALSE,"INTRAN96";#N/A,#N/A,FALSE,"NAA9697";#N/A,#N/A,FALSE,"ECWEBB";#N/A,#N/A,FALSE,"MFT96";#N/A,#N/A,FALSE,"CTrecon"}</definedName>
    <definedName name="ASDF_1_2_3_3" hidden="1">{#N/A,#N/A,FALSE,"TMCOMP96";#N/A,#N/A,FALSE,"MAT96";#N/A,#N/A,FALSE,"FANDA96";#N/A,#N/A,FALSE,"INTRAN96";#N/A,#N/A,FALSE,"NAA9697";#N/A,#N/A,FALSE,"ECWEBB";#N/A,#N/A,FALSE,"MFT96";#N/A,#N/A,FALSE,"CTrecon"}</definedName>
    <definedName name="ASDF_1_2_3_4" hidden="1">{#N/A,#N/A,FALSE,"TMCOMP96";#N/A,#N/A,FALSE,"MAT96";#N/A,#N/A,FALSE,"FANDA96";#N/A,#N/A,FALSE,"INTRAN96";#N/A,#N/A,FALSE,"NAA9697";#N/A,#N/A,FALSE,"ECWEBB";#N/A,#N/A,FALSE,"MFT96";#N/A,#N/A,FALSE,"CTrecon"}</definedName>
    <definedName name="ASDF_1_2_3_5" hidden="1">{#N/A,#N/A,FALSE,"TMCOMP96";#N/A,#N/A,FALSE,"MAT96";#N/A,#N/A,FALSE,"FANDA96";#N/A,#N/A,FALSE,"INTRAN96";#N/A,#N/A,FALSE,"NAA9697";#N/A,#N/A,FALSE,"ECWEBB";#N/A,#N/A,FALSE,"MFT96";#N/A,#N/A,FALSE,"CTrecon"}</definedName>
    <definedName name="ASDF_1_2_4" hidden="1">{#N/A,#N/A,FALSE,"TMCOMP96";#N/A,#N/A,FALSE,"MAT96";#N/A,#N/A,FALSE,"FANDA96";#N/A,#N/A,FALSE,"INTRAN96";#N/A,#N/A,FALSE,"NAA9697";#N/A,#N/A,FALSE,"ECWEBB";#N/A,#N/A,FALSE,"MFT96";#N/A,#N/A,FALSE,"CTrecon"}</definedName>
    <definedName name="ASDF_1_2_4_1" hidden="1">{#N/A,#N/A,FALSE,"TMCOMP96";#N/A,#N/A,FALSE,"MAT96";#N/A,#N/A,FALSE,"FANDA96";#N/A,#N/A,FALSE,"INTRAN96";#N/A,#N/A,FALSE,"NAA9697";#N/A,#N/A,FALSE,"ECWEBB";#N/A,#N/A,FALSE,"MFT96";#N/A,#N/A,FALSE,"CTrecon"}</definedName>
    <definedName name="ASDF_1_2_4_2" hidden="1">{#N/A,#N/A,FALSE,"TMCOMP96";#N/A,#N/A,FALSE,"MAT96";#N/A,#N/A,FALSE,"FANDA96";#N/A,#N/A,FALSE,"INTRAN96";#N/A,#N/A,FALSE,"NAA9697";#N/A,#N/A,FALSE,"ECWEBB";#N/A,#N/A,FALSE,"MFT96";#N/A,#N/A,FALSE,"CTrecon"}</definedName>
    <definedName name="ASDF_1_2_4_3" hidden="1">{#N/A,#N/A,FALSE,"TMCOMP96";#N/A,#N/A,FALSE,"MAT96";#N/A,#N/A,FALSE,"FANDA96";#N/A,#N/A,FALSE,"INTRAN96";#N/A,#N/A,FALSE,"NAA9697";#N/A,#N/A,FALSE,"ECWEBB";#N/A,#N/A,FALSE,"MFT96";#N/A,#N/A,FALSE,"CTrecon"}</definedName>
    <definedName name="ASDF_1_2_4_4" hidden="1">{#N/A,#N/A,FALSE,"TMCOMP96";#N/A,#N/A,FALSE,"MAT96";#N/A,#N/A,FALSE,"FANDA96";#N/A,#N/A,FALSE,"INTRAN96";#N/A,#N/A,FALSE,"NAA9697";#N/A,#N/A,FALSE,"ECWEBB";#N/A,#N/A,FALSE,"MFT96";#N/A,#N/A,FALSE,"CTrecon"}</definedName>
    <definedName name="ASDF_1_2_4_5" hidden="1">{#N/A,#N/A,FALSE,"TMCOMP96";#N/A,#N/A,FALSE,"MAT96";#N/A,#N/A,FALSE,"FANDA96";#N/A,#N/A,FALSE,"INTRAN96";#N/A,#N/A,FALSE,"NAA9697";#N/A,#N/A,FALSE,"ECWEBB";#N/A,#N/A,FALSE,"MFT96";#N/A,#N/A,FALSE,"CTrecon"}</definedName>
    <definedName name="ASDF_1_2_5" hidden="1">{#N/A,#N/A,FALSE,"TMCOMP96";#N/A,#N/A,FALSE,"MAT96";#N/A,#N/A,FALSE,"FANDA96";#N/A,#N/A,FALSE,"INTRAN96";#N/A,#N/A,FALSE,"NAA9697";#N/A,#N/A,FALSE,"ECWEBB";#N/A,#N/A,FALSE,"MFT96";#N/A,#N/A,FALSE,"CTrecon"}</definedName>
    <definedName name="ASDF_1_2_5_1" hidden="1">{#N/A,#N/A,FALSE,"TMCOMP96";#N/A,#N/A,FALSE,"MAT96";#N/A,#N/A,FALSE,"FANDA96";#N/A,#N/A,FALSE,"INTRAN96";#N/A,#N/A,FALSE,"NAA9697";#N/A,#N/A,FALSE,"ECWEBB";#N/A,#N/A,FALSE,"MFT96";#N/A,#N/A,FALSE,"CTrecon"}</definedName>
    <definedName name="ASDF_1_2_5_2" hidden="1">{#N/A,#N/A,FALSE,"TMCOMP96";#N/A,#N/A,FALSE,"MAT96";#N/A,#N/A,FALSE,"FANDA96";#N/A,#N/A,FALSE,"INTRAN96";#N/A,#N/A,FALSE,"NAA9697";#N/A,#N/A,FALSE,"ECWEBB";#N/A,#N/A,FALSE,"MFT96";#N/A,#N/A,FALSE,"CTrecon"}</definedName>
    <definedName name="ASDF_1_2_5_3" hidden="1">{#N/A,#N/A,FALSE,"TMCOMP96";#N/A,#N/A,FALSE,"MAT96";#N/A,#N/A,FALSE,"FANDA96";#N/A,#N/A,FALSE,"INTRAN96";#N/A,#N/A,FALSE,"NAA9697";#N/A,#N/A,FALSE,"ECWEBB";#N/A,#N/A,FALSE,"MFT96";#N/A,#N/A,FALSE,"CTrecon"}</definedName>
    <definedName name="ASDF_1_2_5_4" hidden="1">{#N/A,#N/A,FALSE,"TMCOMP96";#N/A,#N/A,FALSE,"MAT96";#N/A,#N/A,FALSE,"FANDA96";#N/A,#N/A,FALSE,"INTRAN96";#N/A,#N/A,FALSE,"NAA9697";#N/A,#N/A,FALSE,"ECWEBB";#N/A,#N/A,FALSE,"MFT96";#N/A,#N/A,FALSE,"CTrecon"}</definedName>
    <definedName name="ASDF_1_2_5_5" hidden="1">{#N/A,#N/A,FALSE,"TMCOMP96";#N/A,#N/A,FALSE,"MAT96";#N/A,#N/A,FALSE,"FANDA96";#N/A,#N/A,FALSE,"INTRAN96";#N/A,#N/A,FALSE,"NAA9697";#N/A,#N/A,FALSE,"ECWEBB";#N/A,#N/A,FALSE,"MFT96";#N/A,#N/A,FALSE,"CTrecon"}</definedName>
    <definedName name="ASDF_1_3" hidden="1">{#N/A,#N/A,FALSE,"TMCOMP96";#N/A,#N/A,FALSE,"MAT96";#N/A,#N/A,FALSE,"FANDA96";#N/A,#N/A,FALSE,"INTRAN96";#N/A,#N/A,FALSE,"NAA9697";#N/A,#N/A,FALSE,"ECWEBB";#N/A,#N/A,FALSE,"MFT96";#N/A,#N/A,FALSE,"CTrecon"}</definedName>
    <definedName name="ASDF_1_3_1" hidden="1">{#N/A,#N/A,FALSE,"TMCOMP96";#N/A,#N/A,FALSE,"MAT96";#N/A,#N/A,FALSE,"FANDA96";#N/A,#N/A,FALSE,"INTRAN96";#N/A,#N/A,FALSE,"NAA9697";#N/A,#N/A,FALSE,"ECWEBB";#N/A,#N/A,FALSE,"MFT96";#N/A,#N/A,FALSE,"CTrecon"}</definedName>
    <definedName name="ASDF_1_3_1_1" hidden="1">{#N/A,#N/A,FALSE,"TMCOMP96";#N/A,#N/A,FALSE,"MAT96";#N/A,#N/A,FALSE,"FANDA96";#N/A,#N/A,FALSE,"INTRAN96";#N/A,#N/A,FALSE,"NAA9697";#N/A,#N/A,FALSE,"ECWEBB";#N/A,#N/A,FALSE,"MFT96";#N/A,#N/A,FALSE,"CTrecon"}</definedName>
    <definedName name="ASDF_1_3_1_1_1" hidden="1">{#N/A,#N/A,FALSE,"TMCOMP96";#N/A,#N/A,FALSE,"MAT96";#N/A,#N/A,FALSE,"FANDA96";#N/A,#N/A,FALSE,"INTRAN96";#N/A,#N/A,FALSE,"NAA9697";#N/A,#N/A,FALSE,"ECWEBB";#N/A,#N/A,FALSE,"MFT96";#N/A,#N/A,FALSE,"CTrecon"}</definedName>
    <definedName name="ASDF_1_3_1_1_1_1" hidden="1">{#N/A,#N/A,FALSE,"TMCOMP96";#N/A,#N/A,FALSE,"MAT96";#N/A,#N/A,FALSE,"FANDA96";#N/A,#N/A,FALSE,"INTRAN96";#N/A,#N/A,FALSE,"NAA9697";#N/A,#N/A,FALSE,"ECWEBB";#N/A,#N/A,FALSE,"MFT96";#N/A,#N/A,FALSE,"CTrecon"}</definedName>
    <definedName name="ASDF_1_3_1_1_1_2" hidden="1">{#N/A,#N/A,FALSE,"TMCOMP96";#N/A,#N/A,FALSE,"MAT96";#N/A,#N/A,FALSE,"FANDA96";#N/A,#N/A,FALSE,"INTRAN96";#N/A,#N/A,FALSE,"NAA9697";#N/A,#N/A,FALSE,"ECWEBB";#N/A,#N/A,FALSE,"MFT96";#N/A,#N/A,FALSE,"CTrecon"}</definedName>
    <definedName name="ASDF_1_3_1_1_1_3" hidden="1">{#N/A,#N/A,FALSE,"TMCOMP96";#N/A,#N/A,FALSE,"MAT96";#N/A,#N/A,FALSE,"FANDA96";#N/A,#N/A,FALSE,"INTRAN96";#N/A,#N/A,FALSE,"NAA9697";#N/A,#N/A,FALSE,"ECWEBB";#N/A,#N/A,FALSE,"MFT96";#N/A,#N/A,FALSE,"CTrecon"}</definedName>
    <definedName name="ASDF_1_3_1_1_1_4" hidden="1">{#N/A,#N/A,FALSE,"TMCOMP96";#N/A,#N/A,FALSE,"MAT96";#N/A,#N/A,FALSE,"FANDA96";#N/A,#N/A,FALSE,"INTRAN96";#N/A,#N/A,FALSE,"NAA9697";#N/A,#N/A,FALSE,"ECWEBB";#N/A,#N/A,FALSE,"MFT96";#N/A,#N/A,FALSE,"CTrecon"}</definedName>
    <definedName name="ASDF_1_3_1_1_1_5" hidden="1">{#N/A,#N/A,FALSE,"TMCOMP96";#N/A,#N/A,FALSE,"MAT96";#N/A,#N/A,FALSE,"FANDA96";#N/A,#N/A,FALSE,"INTRAN96";#N/A,#N/A,FALSE,"NAA9697";#N/A,#N/A,FALSE,"ECWEBB";#N/A,#N/A,FALSE,"MFT96";#N/A,#N/A,FALSE,"CTrecon"}</definedName>
    <definedName name="ASDF_1_3_1_1_2" hidden="1">{#N/A,#N/A,FALSE,"TMCOMP96";#N/A,#N/A,FALSE,"MAT96";#N/A,#N/A,FALSE,"FANDA96";#N/A,#N/A,FALSE,"INTRAN96";#N/A,#N/A,FALSE,"NAA9697";#N/A,#N/A,FALSE,"ECWEBB";#N/A,#N/A,FALSE,"MFT96";#N/A,#N/A,FALSE,"CTrecon"}</definedName>
    <definedName name="ASDF_1_3_1_1_2_1" hidden="1">{#N/A,#N/A,FALSE,"TMCOMP96";#N/A,#N/A,FALSE,"MAT96";#N/A,#N/A,FALSE,"FANDA96";#N/A,#N/A,FALSE,"INTRAN96";#N/A,#N/A,FALSE,"NAA9697";#N/A,#N/A,FALSE,"ECWEBB";#N/A,#N/A,FALSE,"MFT96";#N/A,#N/A,FALSE,"CTrecon"}</definedName>
    <definedName name="ASDF_1_3_1_1_2_2" hidden="1">{#N/A,#N/A,FALSE,"TMCOMP96";#N/A,#N/A,FALSE,"MAT96";#N/A,#N/A,FALSE,"FANDA96";#N/A,#N/A,FALSE,"INTRAN96";#N/A,#N/A,FALSE,"NAA9697";#N/A,#N/A,FALSE,"ECWEBB";#N/A,#N/A,FALSE,"MFT96";#N/A,#N/A,FALSE,"CTrecon"}</definedName>
    <definedName name="ASDF_1_3_1_1_2_3" hidden="1">{#N/A,#N/A,FALSE,"TMCOMP96";#N/A,#N/A,FALSE,"MAT96";#N/A,#N/A,FALSE,"FANDA96";#N/A,#N/A,FALSE,"INTRAN96";#N/A,#N/A,FALSE,"NAA9697";#N/A,#N/A,FALSE,"ECWEBB";#N/A,#N/A,FALSE,"MFT96";#N/A,#N/A,FALSE,"CTrecon"}</definedName>
    <definedName name="ASDF_1_3_1_1_2_4" hidden="1">{#N/A,#N/A,FALSE,"TMCOMP96";#N/A,#N/A,FALSE,"MAT96";#N/A,#N/A,FALSE,"FANDA96";#N/A,#N/A,FALSE,"INTRAN96";#N/A,#N/A,FALSE,"NAA9697";#N/A,#N/A,FALSE,"ECWEBB";#N/A,#N/A,FALSE,"MFT96";#N/A,#N/A,FALSE,"CTrecon"}</definedName>
    <definedName name="ASDF_1_3_1_1_2_5" hidden="1">{#N/A,#N/A,FALSE,"TMCOMP96";#N/A,#N/A,FALSE,"MAT96";#N/A,#N/A,FALSE,"FANDA96";#N/A,#N/A,FALSE,"INTRAN96";#N/A,#N/A,FALSE,"NAA9697";#N/A,#N/A,FALSE,"ECWEBB";#N/A,#N/A,FALSE,"MFT96";#N/A,#N/A,FALSE,"CTrecon"}</definedName>
    <definedName name="ASDF_1_3_1_1_3" hidden="1">{#N/A,#N/A,FALSE,"TMCOMP96";#N/A,#N/A,FALSE,"MAT96";#N/A,#N/A,FALSE,"FANDA96";#N/A,#N/A,FALSE,"INTRAN96";#N/A,#N/A,FALSE,"NAA9697";#N/A,#N/A,FALSE,"ECWEBB";#N/A,#N/A,FALSE,"MFT96";#N/A,#N/A,FALSE,"CTrecon"}</definedName>
    <definedName name="ASDF_1_3_1_1_4" hidden="1">{#N/A,#N/A,FALSE,"TMCOMP96";#N/A,#N/A,FALSE,"MAT96";#N/A,#N/A,FALSE,"FANDA96";#N/A,#N/A,FALSE,"INTRAN96";#N/A,#N/A,FALSE,"NAA9697";#N/A,#N/A,FALSE,"ECWEBB";#N/A,#N/A,FALSE,"MFT96";#N/A,#N/A,FALSE,"CTrecon"}</definedName>
    <definedName name="ASDF_1_3_1_1_5" hidden="1">{#N/A,#N/A,FALSE,"TMCOMP96";#N/A,#N/A,FALSE,"MAT96";#N/A,#N/A,FALSE,"FANDA96";#N/A,#N/A,FALSE,"INTRAN96";#N/A,#N/A,FALSE,"NAA9697";#N/A,#N/A,FALSE,"ECWEBB";#N/A,#N/A,FALSE,"MFT96";#N/A,#N/A,FALSE,"CTrecon"}</definedName>
    <definedName name="ASDF_1_3_1_2" hidden="1">{#N/A,#N/A,FALSE,"TMCOMP96";#N/A,#N/A,FALSE,"MAT96";#N/A,#N/A,FALSE,"FANDA96";#N/A,#N/A,FALSE,"INTRAN96";#N/A,#N/A,FALSE,"NAA9697";#N/A,#N/A,FALSE,"ECWEBB";#N/A,#N/A,FALSE,"MFT96";#N/A,#N/A,FALSE,"CTrecon"}</definedName>
    <definedName name="ASDF_1_3_1_2_1" hidden="1">{#N/A,#N/A,FALSE,"TMCOMP96";#N/A,#N/A,FALSE,"MAT96";#N/A,#N/A,FALSE,"FANDA96";#N/A,#N/A,FALSE,"INTRAN96";#N/A,#N/A,FALSE,"NAA9697";#N/A,#N/A,FALSE,"ECWEBB";#N/A,#N/A,FALSE,"MFT96";#N/A,#N/A,FALSE,"CTrecon"}</definedName>
    <definedName name="ASDF_1_3_1_2_2" hidden="1">{#N/A,#N/A,FALSE,"TMCOMP96";#N/A,#N/A,FALSE,"MAT96";#N/A,#N/A,FALSE,"FANDA96";#N/A,#N/A,FALSE,"INTRAN96";#N/A,#N/A,FALSE,"NAA9697";#N/A,#N/A,FALSE,"ECWEBB";#N/A,#N/A,FALSE,"MFT96";#N/A,#N/A,FALSE,"CTrecon"}</definedName>
    <definedName name="ASDF_1_3_1_2_3" hidden="1">{#N/A,#N/A,FALSE,"TMCOMP96";#N/A,#N/A,FALSE,"MAT96";#N/A,#N/A,FALSE,"FANDA96";#N/A,#N/A,FALSE,"INTRAN96";#N/A,#N/A,FALSE,"NAA9697";#N/A,#N/A,FALSE,"ECWEBB";#N/A,#N/A,FALSE,"MFT96";#N/A,#N/A,FALSE,"CTrecon"}</definedName>
    <definedName name="ASDF_1_3_1_2_4" hidden="1">{#N/A,#N/A,FALSE,"TMCOMP96";#N/A,#N/A,FALSE,"MAT96";#N/A,#N/A,FALSE,"FANDA96";#N/A,#N/A,FALSE,"INTRAN96";#N/A,#N/A,FALSE,"NAA9697";#N/A,#N/A,FALSE,"ECWEBB";#N/A,#N/A,FALSE,"MFT96";#N/A,#N/A,FALSE,"CTrecon"}</definedName>
    <definedName name="ASDF_1_3_1_2_5" hidden="1">{#N/A,#N/A,FALSE,"TMCOMP96";#N/A,#N/A,FALSE,"MAT96";#N/A,#N/A,FALSE,"FANDA96";#N/A,#N/A,FALSE,"INTRAN96";#N/A,#N/A,FALSE,"NAA9697";#N/A,#N/A,FALSE,"ECWEBB";#N/A,#N/A,FALSE,"MFT96";#N/A,#N/A,FALSE,"CTrecon"}</definedName>
    <definedName name="ASDF_1_3_1_3" hidden="1">{#N/A,#N/A,FALSE,"TMCOMP96";#N/A,#N/A,FALSE,"MAT96";#N/A,#N/A,FALSE,"FANDA96";#N/A,#N/A,FALSE,"INTRAN96";#N/A,#N/A,FALSE,"NAA9697";#N/A,#N/A,FALSE,"ECWEBB";#N/A,#N/A,FALSE,"MFT96";#N/A,#N/A,FALSE,"CTrecon"}</definedName>
    <definedName name="ASDF_1_3_1_3_1" hidden="1">{#N/A,#N/A,FALSE,"TMCOMP96";#N/A,#N/A,FALSE,"MAT96";#N/A,#N/A,FALSE,"FANDA96";#N/A,#N/A,FALSE,"INTRAN96";#N/A,#N/A,FALSE,"NAA9697";#N/A,#N/A,FALSE,"ECWEBB";#N/A,#N/A,FALSE,"MFT96";#N/A,#N/A,FALSE,"CTrecon"}</definedName>
    <definedName name="ASDF_1_3_1_3_2" hidden="1">{#N/A,#N/A,FALSE,"TMCOMP96";#N/A,#N/A,FALSE,"MAT96";#N/A,#N/A,FALSE,"FANDA96";#N/A,#N/A,FALSE,"INTRAN96";#N/A,#N/A,FALSE,"NAA9697";#N/A,#N/A,FALSE,"ECWEBB";#N/A,#N/A,FALSE,"MFT96";#N/A,#N/A,FALSE,"CTrecon"}</definedName>
    <definedName name="ASDF_1_3_1_3_3" hidden="1">{#N/A,#N/A,FALSE,"TMCOMP96";#N/A,#N/A,FALSE,"MAT96";#N/A,#N/A,FALSE,"FANDA96";#N/A,#N/A,FALSE,"INTRAN96";#N/A,#N/A,FALSE,"NAA9697";#N/A,#N/A,FALSE,"ECWEBB";#N/A,#N/A,FALSE,"MFT96";#N/A,#N/A,FALSE,"CTrecon"}</definedName>
    <definedName name="ASDF_1_3_1_3_4" hidden="1">{#N/A,#N/A,FALSE,"TMCOMP96";#N/A,#N/A,FALSE,"MAT96";#N/A,#N/A,FALSE,"FANDA96";#N/A,#N/A,FALSE,"INTRAN96";#N/A,#N/A,FALSE,"NAA9697";#N/A,#N/A,FALSE,"ECWEBB";#N/A,#N/A,FALSE,"MFT96";#N/A,#N/A,FALSE,"CTrecon"}</definedName>
    <definedName name="ASDF_1_3_1_3_5" hidden="1">{#N/A,#N/A,FALSE,"TMCOMP96";#N/A,#N/A,FALSE,"MAT96";#N/A,#N/A,FALSE,"FANDA96";#N/A,#N/A,FALSE,"INTRAN96";#N/A,#N/A,FALSE,"NAA9697";#N/A,#N/A,FALSE,"ECWEBB";#N/A,#N/A,FALSE,"MFT96";#N/A,#N/A,FALSE,"CTrecon"}</definedName>
    <definedName name="ASDF_1_3_1_4" hidden="1">{#N/A,#N/A,FALSE,"TMCOMP96";#N/A,#N/A,FALSE,"MAT96";#N/A,#N/A,FALSE,"FANDA96";#N/A,#N/A,FALSE,"INTRAN96";#N/A,#N/A,FALSE,"NAA9697";#N/A,#N/A,FALSE,"ECWEBB";#N/A,#N/A,FALSE,"MFT96";#N/A,#N/A,FALSE,"CTrecon"}</definedName>
    <definedName name="ASDF_1_3_1_4_1" hidden="1">{#N/A,#N/A,FALSE,"TMCOMP96";#N/A,#N/A,FALSE,"MAT96";#N/A,#N/A,FALSE,"FANDA96";#N/A,#N/A,FALSE,"INTRAN96";#N/A,#N/A,FALSE,"NAA9697";#N/A,#N/A,FALSE,"ECWEBB";#N/A,#N/A,FALSE,"MFT96";#N/A,#N/A,FALSE,"CTrecon"}</definedName>
    <definedName name="ASDF_1_3_1_4_2" hidden="1">{#N/A,#N/A,FALSE,"TMCOMP96";#N/A,#N/A,FALSE,"MAT96";#N/A,#N/A,FALSE,"FANDA96";#N/A,#N/A,FALSE,"INTRAN96";#N/A,#N/A,FALSE,"NAA9697";#N/A,#N/A,FALSE,"ECWEBB";#N/A,#N/A,FALSE,"MFT96";#N/A,#N/A,FALSE,"CTrecon"}</definedName>
    <definedName name="ASDF_1_3_1_4_3" hidden="1">{#N/A,#N/A,FALSE,"TMCOMP96";#N/A,#N/A,FALSE,"MAT96";#N/A,#N/A,FALSE,"FANDA96";#N/A,#N/A,FALSE,"INTRAN96";#N/A,#N/A,FALSE,"NAA9697";#N/A,#N/A,FALSE,"ECWEBB";#N/A,#N/A,FALSE,"MFT96";#N/A,#N/A,FALSE,"CTrecon"}</definedName>
    <definedName name="ASDF_1_3_1_4_4" hidden="1">{#N/A,#N/A,FALSE,"TMCOMP96";#N/A,#N/A,FALSE,"MAT96";#N/A,#N/A,FALSE,"FANDA96";#N/A,#N/A,FALSE,"INTRAN96";#N/A,#N/A,FALSE,"NAA9697";#N/A,#N/A,FALSE,"ECWEBB";#N/A,#N/A,FALSE,"MFT96";#N/A,#N/A,FALSE,"CTrecon"}</definedName>
    <definedName name="ASDF_1_3_1_4_5" hidden="1">{#N/A,#N/A,FALSE,"TMCOMP96";#N/A,#N/A,FALSE,"MAT96";#N/A,#N/A,FALSE,"FANDA96";#N/A,#N/A,FALSE,"INTRAN96";#N/A,#N/A,FALSE,"NAA9697";#N/A,#N/A,FALSE,"ECWEBB";#N/A,#N/A,FALSE,"MFT96";#N/A,#N/A,FALSE,"CTrecon"}</definedName>
    <definedName name="ASDF_1_3_1_5" hidden="1">{#N/A,#N/A,FALSE,"TMCOMP96";#N/A,#N/A,FALSE,"MAT96";#N/A,#N/A,FALSE,"FANDA96";#N/A,#N/A,FALSE,"INTRAN96";#N/A,#N/A,FALSE,"NAA9697";#N/A,#N/A,FALSE,"ECWEBB";#N/A,#N/A,FALSE,"MFT96";#N/A,#N/A,FALSE,"CTrecon"}</definedName>
    <definedName name="ASDF_1_3_1_5_1" hidden="1">{#N/A,#N/A,FALSE,"TMCOMP96";#N/A,#N/A,FALSE,"MAT96";#N/A,#N/A,FALSE,"FANDA96";#N/A,#N/A,FALSE,"INTRAN96";#N/A,#N/A,FALSE,"NAA9697";#N/A,#N/A,FALSE,"ECWEBB";#N/A,#N/A,FALSE,"MFT96";#N/A,#N/A,FALSE,"CTrecon"}</definedName>
    <definedName name="ASDF_1_3_1_5_2" hidden="1">{#N/A,#N/A,FALSE,"TMCOMP96";#N/A,#N/A,FALSE,"MAT96";#N/A,#N/A,FALSE,"FANDA96";#N/A,#N/A,FALSE,"INTRAN96";#N/A,#N/A,FALSE,"NAA9697";#N/A,#N/A,FALSE,"ECWEBB";#N/A,#N/A,FALSE,"MFT96";#N/A,#N/A,FALSE,"CTrecon"}</definedName>
    <definedName name="ASDF_1_3_1_5_3" hidden="1">{#N/A,#N/A,FALSE,"TMCOMP96";#N/A,#N/A,FALSE,"MAT96";#N/A,#N/A,FALSE,"FANDA96";#N/A,#N/A,FALSE,"INTRAN96";#N/A,#N/A,FALSE,"NAA9697";#N/A,#N/A,FALSE,"ECWEBB";#N/A,#N/A,FALSE,"MFT96";#N/A,#N/A,FALSE,"CTrecon"}</definedName>
    <definedName name="ASDF_1_3_1_5_4" hidden="1">{#N/A,#N/A,FALSE,"TMCOMP96";#N/A,#N/A,FALSE,"MAT96";#N/A,#N/A,FALSE,"FANDA96";#N/A,#N/A,FALSE,"INTRAN96";#N/A,#N/A,FALSE,"NAA9697";#N/A,#N/A,FALSE,"ECWEBB";#N/A,#N/A,FALSE,"MFT96";#N/A,#N/A,FALSE,"CTrecon"}</definedName>
    <definedName name="ASDF_1_3_1_5_5" hidden="1">{#N/A,#N/A,FALSE,"TMCOMP96";#N/A,#N/A,FALSE,"MAT96";#N/A,#N/A,FALSE,"FANDA96";#N/A,#N/A,FALSE,"INTRAN96";#N/A,#N/A,FALSE,"NAA9697";#N/A,#N/A,FALSE,"ECWEBB";#N/A,#N/A,FALSE,"MFT96";#N/A,#N/A,FALSE,"CTrecon"}</definedName>
    <definedName name="ASDF_1_3_2" hidden="1">{#N/A,#N/A,FALSE,"TMCOMP96";#N/A,#N/A,FALSE,"MAT96";#N/A,#N/A,FALSE,"FANDA96";#N/A,#N/A,FALSE,"INTRAN96";#N/A,#N/A,FALSE,"NAA9697";#N/A,#N/A,FALSE,"ECWEBB";#N/A,#N/A,FALSE,"MFT96";#N/A,#N/A,FALSE,"CTrecon"}</definedName>
    <definedName name="ASDF_1_3_2_1" hidden="1">{#N/A,#N/A,FALSE,"TMCOMP96";#N/A,#N/A,FALSE,"MAT96";#N/A,#N/A,FALSE,"FANDA96";#N/A,#N/A,FALSE,"INTRAN96";#N/A,#N/A,FALSE,"NAA9697";#N/A,#N/A,FALSE,"ECWEBB";#N/A,#N/A,FALSE,"MFT96";#N/A,#N/A,FALSE,"CTrecon"}</definedName>
    <definedName name="ASDF_1_3_2_2" hidden="1">{#N/A,#N/A,FALSE,"TMCOMP96";#N/A,#N/A,FALSE,"MAT96";#N/A,#N/A,FALSE,"FANDA96";#N/A,#N/A,FALSE,"INTRAN96";#N/A,#N/A,FALSE,"NAA9697";#N/A,#N/A,FALSE,"ECWEBB";#N/A,#N/A,FALSE,"MFT96";#N/A,#N/A,FALSE,"CTrecon"}</definedName>
    <definedName name="ASDF_1_3_2_3" hidden="1">{#N/A,#N/A,FALSE,"TMCOMP96";#N/A,#N/A,FALSE,"MAT96";#N/A,#N/A,FALSE,"FANDA96";#N/A,#N/A,FALSE,"INTRAN96";#N/A,#N/A,FALSE,"NAA9697";#N/A,#N/A,FALSE,"ECWEBB";#N/A,#N/A,FALSE,"MFT96";#N/A,#N/A,FALSE,"CTrecon"}</definedName>
    <definedName name="ASDF_1_3_2_4" hidden="1">{#N/A,#N/A,FALSE,"TMCOMP96";#N/A,#N/A,FALSE,"MAT96";#N/A,#N/A,FALSE,"FANDA96";#N/A,#N/A,FALSE,"INTRAN96";#N/A,#N/A,FALSE,"NAA9697";#N/A,#N/A,FALSE,"ECWEBB";#N/A,#N/A,FALSE,"MFT96";#N/A,#N/A,FALSE,"CTrecon"}</definedName>
    <definedName name="ASDF_1_3_2_5" hidden="1">{#N/A,#N/A,FALSE,"TMCOMP96";#N/A,#N/A,FALSE,"MAT96";#N/A,#N/A,FALSE,"FANDA96";#N/A,#N/A,FALSE,"INTRAN96";#N/A,#N/A,FALSE,"NAA9697";#N/A,#N/A,FALSE,"ECWEBB";#N/A,#N/A,FALSE,"MFT96";#N/A,#N/A,FALSE,"CTrecon"}</definedName>
    <definedName name="ASDF_1_3_3" hidden="1">{#N/A,#N/A,FALSE,"TMCOMP96";#N/A,#N/A,FALSE,"MAT96";#N/A,#N/A,FALSE,"FANDA96";#N/A,#N/A,FALSE,"INTRAN96";#N/A,#N/A,FALSE,"NAA9697";#N/A,#N/A,FALSE,"ECWEBB";#N/A,#N/A,FALSE,"MFT96";#N/A,#N/A,FALSE,"CTrecon"}</definedName>
    <definedName name="ASDF_1_3_3_1" hidden="1">{#N/A,#N/A,FALSE,"TMCOMP96";#N/A,#N/A,FALSE,"MAT96";#N/A,#N/A,FALSE,"FANDA96";#N/A,#N/A,FALSE,"INTRAN96";#N/A,#N/A,FALSE,"NAA9697";#N/A,#N/A,FALSE,"ECWEBB";#N/A,#N/A,FALSE,"MFT96";#N/A,#N/A,FALSE,"CTrecon"}</definedName>
    <definedName name="ASDF_1_3_3_2" hidden="1">{#N/A,#N/A,FALSE,"TMCOMP96";#N/A,#N/A,FALSE,"MAT96";#N/A,#N/A,FALSE,"FANDA96";#N/A,#N/A,FALSE,"INTRAN96";#N/A,#N/A,FALSE,"NAA9697";#N/A,#N/A,FALSE,"ECWEBB";#N/A,#N/A,FALSE,"MFT96";#N/A,#N/A,FALSE,"CTrecon"}</definedName>
    <definedName name="ASDF_1_3_3_3" hidden="1">{#N/A,#N/A,FALSE,"TMCOMP96";#N/A,#N/A,FALSE,"MAT96";#N/A,#N/A,FALSE,"FANDA96";#N/A,#N/A,FALSE,"INTRAN96";#N/A,#N/A,FALSE,"NAA9697";#N/A,#N/A,FALSE,"ECWEBB";#N/A,#N/A,FALSE,"MFT96";#N/A,#N/A,FALSE,"CTrecon"}</definedName>
    <definedName name="ASDF_1_3_3_4" hidden="1">{#N/A,#N/A,FALSE,"TMCOMP96";#N/A,#N/A,FALSE,"MAT96";#N/A,#N/A,FALSE,"FANDA96";#N/A,#N/A,FALSE,"INTRAN96";#N/A,#N/A,FALSE,"NAA9697";#N/A,#N/A,FALSE,"ECWEBB";#N/A,#N/A,FALSE,"MFT96";#N/A,#N/A,FALSE,"CTrecon"}</definedName>
    <definedName name="ASDF_1_3_3_5" hidden="1">{#N/A,#N/A,FALSE,"TMCOMP96";#N/A,#N/A,FALSE,"MAT96";#N/A,#N/A,FALSE,"FANDA96";#N/A,#N/A,FALSE,"INTRAN96";#N/A,#N/A,FALSE,"NAA9697";#N/A,#N/A,FALSE,"ECWEBB";#N/A,#N/A,FALSE,"MFT96";#N/A,#N/A,FALSE,"CTrecon"}</definedName>
    <definedName name="ASDF_1_3_4" hidden="1">{#N/A,#N/A,FALSE,"TMCOMP96";#N/A,#N/A,FALSE,"MAT96";#N/A,#N/A,FALSE,"FANDA96";#N/A,#N/A,FALSE,"INTRAN96";#N/A,#N/A,FALSE,"NAA9697";#N/A,#N/A,FALSE,"ECWEBB";#N/A,#N/A,FALSE,"MFT96";#N/A,#N/A,FALSE,"CTrecon"}</definedName>
    <definedName name="ASDF_1_3_4_1" hidden="1">{#N/A,#N/A,FALSE,"TMCOMP96";#N/A,#N/A,FALSE,"MAT96";#N/A,#N/A,FALSE,"FANDA96";#N/A,#N/A,FALSE,"INTRAN96";#N/A,#N/A,FALSE,"NAA9697";#N/A,#N/A,FALSE,"ECWEBB";#N/A,#N/A,FALSE,"MFT96";#N/A,#N/A,FALSE,"CTrecon"}</definedName>
    <definedName name="ASDF_1_3_4_2" hidden="1">{#N/A,#N/A,FALSE,"TMCOMP96";#N/A,#N/A,FALSE,"MAT96";#N/A,#N/A,FALSE,"FANDA96";#N/A,#N/A,FALSE,"INTRAN96";#N/A,#N/A,FALSE,"NAA9697";#N/A,#N/A,FALSE,"ECWEBB";#N/A,#N/A,FALSE,"MFT96";#N/A,#N/A,FALSE,"CTrecon"}</definedName>
    <definedName name="ASDF_1_3_4_3" hidden="1">{#N/A,#N/A,FALSE,"TMCOMP96";#N/A,#N/A,FALSE,"MAT96";#N/A,#N/A,FALSE,"FANDA96";#N/A,#N/A,FALSE,"INTRAN96";#N/A,#N/A,FALSE,"NAA9697";#N/A,#N/A,FALSE,"ECWEBB";#N/A,#N/A,FALSE,"MFT96";#N/A,#N/A,FALSE,"CTrecon"}</definedName>
    <definedName name="ASDF_1_3_4_4" hidden="1">{#N/A,#N/A,FALSE,"TMCOMP96";#N/A,#N/A,FALSE,"MAT96";#N/A,#N/A,FALSE,"FANDA96";#N/A,#N/A,FALSE,"INTRAN96";#N/A,#N/A,FALSE,"NAA9697";#N/A,#N/A,FALSE,"ECWEBB";#N/A,#N/A,FALSE,"MFT96";#N/A,#N/A,FALSE,"CTrecon"}</definedName>
    <definedName name="ASDF_1_3_4_5" hidden="1">{#N/A,#N/A,FALSE,"TMCOMP96";#N/A,#N/A,FALSE,"MAT96";#N/A,#N/A,FALSE,"FANDA96";#N/A,#N/A,FALSE,"INTRAN96";#N/A,#N/A,FALSE,"NAA9697";#N/A,#N/A,FALSE,"ECWEBB";#N/A,#N/A,FALSE,"MFT96";#N/A,#N/A,FALSE,"CTrecon"}</definedName>
    <definedName name="ASDF_1_3_5" hidden="1">{#N/A,#N/A,FALSE,"TMCOMP96";#N/A,#N/A,FALSE,"MAT96";#N/A,#N/A,FALSE,"FANDA96";#N/A,#N/A,FALSE,"INTRAN96";#N/A,#N/A,FALSE,"NAA9697";#N/A,#N/A,FALSE,"ECWEBB";#N/A,#N/A,FALSE,"MFT96";#N/A,#N/A,FALSE,"CTrecon"}</definedName>
    <definedName name="ASDF_1_3_5_1" hidden="1">{#N/A,#N/A,FALSE,"TMCOMP96";#N/A,#N/A,FALSE,"MAT96";#N/A,#N/A,FALSE,"FANDA96";#N/A,#N/A,FALSE,"INTRAN96";#N/A,#N/A,FALSE,"NAA9697";#N/A,#N/A,FALSE,"ECWEBB";#N/A,#N/A,FALSE,"MFT96";#N/A,#N/A,FALSE,"CTrecon"}</definedName>
    <definedName name="ASDF_1_3_5_2" hidden="1">{#N/A,#N/A,FALSE,"TMCOMP96";#N/A,#N/A,FALSE,"MAT96";#N/A,#N/A,FALSE,"FANDA96";#N/A,#N/A,FALSE,"INTRAN96";#N/A,#N/A,FALSE,"NAA9697";#N/A,#N/A,FALSE,"ECWEBB";#N/A,#N/A,FALSE,"MFT96";#N/A,#N/A,FALSE,"CTrecon"}</definedName>
    <definedName name="ASDF_1_3_5_3" hidden="1">{#N/A,#N/A,FALSE,"TMCOMP96";#N/A,#N/A,FALSE,"MAT96";#N/A,#N/A,FALSE,"FANDA96";#N/A,#N/A,FALSE,"INTRAN96";#N/A,#N/A,FALSE,"NAA9697";#N/A,#N/A,FALSE,"ECWEBB";#N/A,#N/A,FALSE,"MFT96";#N/A,#N/A,FALSE,"CTrecon"}</definedName>
    <definedName name="ASDF_1_3_5_4" hidden="1">{#N/A,#N/A,FALSE,"TMCOMP96";#N/A,#N/A,FALSE,"MAT96";#N/A,#N/A,FALSE,"FANDA96";#N/A,#N/A,FALSE,"INTRAN96";#N/A,#N/A,FALSE,"NAA9697";#N/A,#N/A,FALSE,"ECWEBB";#N/A,#N/A,FALSE,"MFT96";#N/A,#N/A,FALSE,"CTrecon"}</definedName>
    <definedName name="ASDF_1_3_5_5" hidden="1">{#N/A,#N/A,FALSE,"TMCOMP96";#N/A,#N/A,FALSE,"MAT96";#N/A,#N/A,FALSE,"FANDA96";#N/A,#N/A,FALSE,"INTRAN96";#N/A,#N/A,FALSE,"NAA9697";#N/A,#N/A,FALSE,"ECWEBB";#N/A,#N/A,FALSE,"MFT96";#N/A,#N/A,FALSE,"CTrecon"}</definedName>
    <definedName name="ASDF_1_4" hidden="1">{#N/A,#N/A,FALSE,"TMCOMP96";#N/A,#N/A,FALSE,"MAT96";#N/A,#N/A,FALSE,"FANDA96";#N/A,#N/A,FALSE,"INTRAN96";#N/A,#N/A,FALSE,"NAA9697";#N/A,#N/A,FALSE,"ECWEBB";#N/A,#N/A,FALSE,"MFT96";#N/A,#N/A,FALSE,"CTrecon"}</definedName>
    <definedName name="ASDF_1_4_1" hidden="1">{#N/A,#N/A,FALSE,"TMCOMP96";#N/A,#N/A,FALSE,"MAT96";#N/A,#N/A,FALSE,"FANDA96";#N/A,#N/A,FALSE,"INTRAN96";#N/A,#N/A,FALSE,"NAA9697";#N/A,#N/A,FALSE,"ECWEBB";#N/A,#N/A,FALSE,"MFT96";#N/A,#N/A,FALSE,"CTrecon"}</definedName>
    <definedName name="ASDF_1_4_1_1" hidden="1">{#N/A,#N/A,FALSE,"TMCOMP96";#N/A,#N/A,FALSE,"MAT96";#N/A,#N/A,FALSE,"FANDA96";#N/A,#N/A,FALSE,"INTRAN96";#N/A,#N/A,FALSE,"NAA9697";#N/A,#N/A,FALSE,"ECWEBB";#N/A,#N/A,FALSE,"MFT96";#N/A,#N/A,FALSE,"CTrecon"}</definedName>
    <definedName name="ASDF_1_4_1_1_1" hidden="1">{#N/A,#N/A,FALSE,"TMCOMP96";#N/A,#N/A,FALSE,"MAT96";#N/A,#N/A,FALSE,"FANDA96";#N/A,#N/A,FALSE,"INTRAN96";#N/A,#N/A,FALSE,"NAA9697";#N/A,#N/A,FALSE,"ECWEBB";#N/A,#N/A,FALSE,"MFT96";#N/A,#N/A,FALSE,"CTrecon"}</definedName>
    <definedName name="ASDF_1_4_1_1_2" hidden="1">{#N/A,#N/A,FALSE,"TMCOMP96";#N/A,#N/A,FALSE,"MAT96";#N/A,#N/A,FALSE,"FANDA96";#N/A,#N/A,FALSE,"INTRAN96";#N/A,#N/A,FALSE,"NAA9697";#N/A,#N/A,FALSE,"ECWEBB";#N/A,#N/A,FALSE,"MFT96";#N/A,#N/A,FALSE,"CTrecon"}</definedName>
    <definedName name="ASDF_1_4_1_1_3" hidden="1">{#N/A,#N/A,FALSE,"TMCOMP96";#N/A,#N/A,FALSE,"MAT96";#N/A,#N/A,FALSE,"FANDA96";#N/A,#N/A,FALSE,"INTRAN96";#N/A,#N/A,FALSE,"NAA9697";#N/A,#N/A,FALSE,"ECWEBB";#N/A,#N/A,FALSE,"MFT96";#N/A,#N/A,FALSE,"CTrecon"}</definedName>
    <definedName name="ASDF_1_4_1_1_4" hidden="1">{#N/A,#N/A,FALSE,"TMCOMP96";#N/A,#N/A,FALSE,"MAT96";#N/A,#N/A,FALSE,"FANDA96";#N/A,#N/A,FALSE,"INTRAN96";#N/A,#N/A,FALSE,"NAA9697";#N/A,#N/A,FALSE,"ECWEBB";#N/A,#N/A,FALSE,"MFT96";#N/A,#N/A,FALSE,"CTrecon"}</definedName>
    <definedName name="ASDF_1_4_1_1_5" hidden="1">{#N/A,#N/A,FALSE,"TMCOMP96";#N/A,#N/A,FALSE,"MAT96";#N/A,#N/A,FALSE,"FANDA96";#N/A,#N/A,FALSE,"INTRAN96";#N/A,#N/A,FALSE,"NAA9697";#N/A,#N/A,FALSE,"ECWEBB";#N/A,#N/A,FALSE,"MFT96";#N/A,#N/A,FALSE,"CTrecon"}</definedName>
    <definedName name="ASDF_1_4_1_2" hidden="1">{#N/A,#N/A,FALSE,"TMCOMP96";#N/A,#N/A,FALSE,"MAT96";#N/A,#N/A,FALSE,"FANDA96";#N/A,#N/A,FALSE,"INTRAN96";#N/A,#N/A,FALSE,"NAA9697";#N/A,#N/A,FALSE,"ECWEBB";#N/A,#N/A,FALSE,"MFT96";#N/A,#N/A,FALSE,"CTrecon"}</definedName>
    <definedName name="ASDF_1_4_1_2_1" hidden="1">{#N/A,#N/A,FALSE,"TMCOMP96";#N/A,#N/A,FALSE,"MAT96";#N/A,#N/A,FALSE,"FANDA96";#N/A,#N/A,FALSE,"INTRAN96";#N/A,#N/A,FALSE,"NAA9697";#N/A,#N/A,FALSE,"ECWEBB";#N/A,#N/A,FALSE,"MFT96";#N/A,#N/A,FALSE,"CTrecon"}</definedName>
    <definedName name="ASDF_1_4_1_2_2" hidden="1">{#N/A,#N/A,FALSE,"TMCOMP96";#N/A,#N/A,FALSE,"MAT96";#N/A,#N/A,FALSE,"FANDA96";#N/A,#N/A,FALSE,"INTRAN96";#N/A,#N/A,FALSE,"NAA9697";#N/A,#N/A,FALSE,"ECWEBB";#N/A,#N/A,FALSE,"MFT96";#N/A,#N/A,FALSE,"CTrecon"}</definedName>
    <definedName name="ASDF_1_4_1_2_3" hidden="1">{#N/A,#N/A,FALSE,"TMCOMP96";#N/A,#N/A,FALSE,"MAT96";#N/A,#N/A,FALSE,"FANDA96";#N/A,#N/A,FALSE,"INTRAN96";#N/A,#N/A,FALSE,"NAA9697";#N/A,#N/A,FALSE,"ECWEBB";#N/A,#N/A,FALSE,"MFT96";#N/A,#N/A,FALSE,"CTrecon"}</definedName>
    <definedName name="ASDF_1_4_1_2_4" hidden="1">{#N/A,#N/A,FALSE,"TMCOMP96";#N/A,#N/A,FALSE,"MAT96";#N/A,#N/A,FALSE,"FANDA96";#N/A,#N/A,FALSE,"INTRAN96";#N/A,#N/A,FALSE,"NAA9697";#N/A,#N/A,FALSE,"ECWEBB";#N/A,#N/A,FALSE,"MFT96";#N/A,#N/A,FALSE,"CTrecon"}</definedName>
    <definedName name="ASDF_1_4_1_2_5" hidden="1">{#N/A,#N/A,FALSE,"TMCOMP96";#N/A,#N/A,FALSE,"MAT96";#N/A,#N/A,FALSE,"FANDA96";#N/A,#N/A,FALSE,"INTRAN96";#N/A,#N/A,FALSE,"NAA9697";#N/A,#N/A,FALSE,"ECWEBB";#N/A,#N/A,FALSE,"MFT96";#N/A,#N/A,FALSE,"CTrecon"}</definedName>
    <definedName name="ASDF_1_4_1_3" hidden="1">{#N/A,#N/A,FALSE,"TMCOMP96";#N/A,#N/A,FALSE,"MAT96";#N/A,#N/A,FALSE,"FANDA96";#N/A,#N/A,FALSE,"INTRAN96";#N/A,#N/A,FALSE,"NAA9697";#N/A,#N/A,FALSE,"ECWEBB";#N/A,#N/A,FALSE,"MFT96";#N/A,#N/A,FALSE,"CTrecon"}</definedName>
    <definedName name="ASDF_1_4_1_3_1" hidden="1">{#N/A,#N/A,FALSE,"TMCOMP96";#N/A,#N/A,FALSE,"MAT96";#N/A,#N/A,FALSE,"FANDA96";#N/A,#N/A,FALSE,"INTRAN96";#N/A,#N/A,FALSE,"NAA9697";#N/A,#N/A,FALSE,"ECWEBB";#N/A,#N/A,FALSE,"MFT96";#N/A,#N/A,FALSE,"CTrecon"}</definedName>
    <definedName name="ASDF_1_4_1_3_2" hidden="1">{#N/A,#N/A,FALSE,"TMCOMP96";#N/A,#N/A,FALSE,"MAT96";#N/A,#N/A,FALSE,"FANDA96";#N/A,#N/A,FALSE,"INTRAN96";#N/A,#N/A,FALSE,"NAA9697";#N/A,#N/A,FALSE,"ECWEBB";#N/A,#N/A,FALSE,"MFT96";#N/A,#N/A,FALSE,"CTrecon"}</definedName>
    <definedName name="ASDF_1_4_1_3_3" hidden="1">{#N/A,#N/A,FALSE,"TMCOMP96";#N/A,#N/A,FALSE,"MAT96";#N/A,#N/A,FALSE,"FANDA96";#N/A,#N/A,FALSE,"INTRAN96";#N/A,#N/A,FALSE,"NAA9697";#N/A,#N/A,FALSE,"ECWEBB";#N/A,#N/A,FALSE,"MFT96";#N/A,#N/A,FALSE,"CTrecon"}</definedName>
    <definedName name="ASDF_1_4_1_3_4" hidden="1">{#N/A,#N/A,FALSE,"TMCOMP96";#N/A,#N/A,FALSE,"MAT96";#N/A,#N/A,FALSE,"FANDA96";#N/A,#N/A,FALSE,"INTRAN96";#N/A,#N/A,FALSE,"NAA9697";#N/A,#N/A,FALSE,"ECWEBB";#N/A,#N/A,FALSE,"MFT96";#N/A,#N/A,FALSE,"CTrecon"}</definedName>
    <definedName name="ASDF_1_4_1_3_5" hidden="1">{#N/A,#N/A,FALSE,"TMCOMP96";#N/A,#N/A,FALSE,"MAT96";#N/A,#N/A,FALSE,"FANDA96";#N/A,#N/A,FALSE,"INTRAN96";#N/A,#N/A,FALSE,"NAA9697";#N/A,#N/A,FALSE,"ECWEBB";#N/A,#N/A,FALSE,"MFT96";#N/A,#N/A,FALSE,"CTrecon"}</definedName>
    <definedName name="ASDF_1_4_1_4" hidden="1">{#N/A,#N/A,FALSE,"TMCOMP96";#N/A,#N/A,FALSE,"MAT96";#N/A,#N/A,FALSE,"FANDA96";#N/A,#N/A,FALSE,"INTRAN96";#N/A,#N/A,FALSE,"NAA9697";#N/A,#N/A,FALSE,"ECWEBB";#N/A,#N/A,FALSE,"MFT96";#N/A,#N/A,FALSE,"CTrecon"}</definedName>
    <definedName name="ASDF_1_4_1_4_1" hidden="1">{#N/A,#N/A,FALSE,"TMCOMP96";#N/A,#N/A,FALSE,"MAT96";#N/A,#N/A,FALSE,"FANDA96";#N/A,#N/A,FALSE,"INTRAN96";#N/A,#N/A,FALSE,"NAA9697";#N/A,#N/A,FALSE,"ECWEBB";#N/A,#N/A,FALSE,"MFT96";#N/A,#N/A,FALSE,"CTrecon"}</definedName>
    <definedName name="ASDF_1_4_1_4_2" hidden="1">{#N/A,#N/A,FALSE,"TMCOMP96";#N/A,#N/A,FALSE,"MAT96";#N/A,#N/A,FALSE,"FANDA96";#N/A,#N/A,FALSE,"INTRAN96";#N/A,#N/A,FALSE,"NAA9697";#N/A,#N/A,FALSE,"ECWEBB";#N/A,#N/A,FALSE,"MFT96";#N/A,#N/A,FALSE,"CTrecon"}</definedName>
    <definedName name="ASDF_1_4_1_4_3" hidden="1">{#N/A,#N/A,FALSE,"TMCOMP96";#N/A,#N/A,FALSE,"MAT96";#N/A,#N/A,FALSE,"FANDA96";#N/A,#N/A,FALSE,"INTRAN96";#N/A,#N/A,FALSE,"NAA9697";#N/A,#N/A,FALSE,"ECWEBB";#N/A,#N/A,FALSE,"MFT96";#N/A,#N/A,FALSE,"CTrecon"}</definedName>
    <definedName name="ASDF_1_4_1_4_4" hidden="1">{#N/A,#N/A,FALSE,"TMCOMP96";#N/A,#N/A,FALSE,"MAT96";#N/A,#N/A,FALSE,"FANDA96";#N/A,#N/A,FALSE,"INTRAN96";#N/A,#N/A,FALSE,"NAA9697";#N/A,#N/A,FALSE,"ECWEBB";#N/A,#N/A,FALSE,"MFT96";#N/A,#N/A,FALSE,"CTrecon"}</definedName>
    <definedName name="ASDF_1_4_1_4_5" hidden="1">{#N/A,#N/A,FALSE,"TMCOMP96";#N/A,#N/A,FALSE,"MAT96";#N/A,#N/A,FALSE,"FANDA96";#N/A,#N/A,FALSE,"INTRAN96";#N/A,#N/A,FALSE,"NAA9697";#N/A,#N/A,FALSE,"ECWEBB";#N/A,#N/A,FALSE,"MFT96";#N/A,#N/A,FALSE,"CTrecon"}</definedName>
    <definedName name="ASDF_1_4_1_5" hidden="1">{#N/A,#N/A,FALSE,"TMCOMP96";#N/A,#N/A,FALSE,"MAT96";#N/A,#N/A,FALSE,"FANDA96";#N/A,#N/A,FALSE,"INTRAN96";#N/A,#N/A,FALSE,"NAA9697";#N/A,#N/A,FALSE,"ECWEBB";#N/A,#N/A,FALSE,"MFT96";#N/A,#N/A,FALSE,"CTrecon"}</definedName>
    <definedName name="ASDF_1_4_1_5_1" hidden="1">{#N/A,#N/A,FALSE,"TMCOMP96";#N/A,#N/A,FALSE,"MAT96";#N/A,#N/A,FALSE,"FANDA96";#N/A,#N/A,FALSE,"INTRAN96";#N/A,#N/A,FALSE,"NAA9697";#N/A,#N/A,FALSE,"ECWEBB";#N/A,#N/A,FALSE,"MFT96";#N/A,#N/A,FALSE,"CTrecon"}</definedName>
    <definedName name="ASDF_1_4_1_5_2" hidden="1">{#N/A,#N/A,FALSE,"TMCOMP96";#N/A,#N/A,FALSE,"MAT96";#N/A,#N/A,FALSE,"FANDA96";#N/A,#N/A,FALSE,"INTRAN96";#N/A,#N/A,FALSE,"NAA9697";#N/A,#N/A,FALSE,"ECWEBB";#N/A,#N/A,FALSE,"MFT96";#N/A,#N/A,FALSE,"CTrecon"}</definedName>
    <definedName name="ASDF_1_4_1_5_3" hidden="1">{#N/A,#N/A,FALSE,"TMCOMP96";#N/A,#N/A,FALSE,"MAT96";#N/A,#N/A,FALSE,"FANDA96";#N/A,#N/A,FALSE,"INTRAN96";#N/A,#N/A,FALSE,"NAA9697";#N/A,#N/A,FALSE,"ECWEBB";#N/A,#N/A,FALSE,"MFT96";#N/A,#N/A,FALSE,"CTrecon"}</definedName>
    <definedName name="ASDF_1_4_1_5_4" hidden="1">{#N/A,#N/A,FALSE,"TMCOMP96";#N/A,#N/A,FALSE,"MAT96";#N/A,#N/A,FALSE,"FANDA96";#N/A,#N/A,FALSE,"INTRAN96";#N/A,#N/A,FALSE,"NAA9697";#N/A,#N/A,FALSE,"ECWEBB";#N/A,#N/A,FALSE,"MFT96";#N/A,#N/A,FALSE,"CTrecon"}</definedName>
    <definedName name="ASDF_1_4_1_5_5" hidden="1">{#N/A,#N/A,FALSE,"TMCOMP96";#N/A,#N/A,FALSE,"MAT96";#N/A,#N/A,FALSE,"FANDA96";#N/A,#N/A,FALSE,"INTRAN96";#N/A,#N/A,FALSE,"NAA9697";#N/A,#N/A,FALSE,"ECWEBB";#N/A,#N/A,FALSE,"MFT96";#N/A,#N/A,FALSE,"CTrecon"}</definedName>
    <definedName name="ASDF_1_4_2" hidden="1">{#N/A,#N/A,FALSE,"TMCOMP96";#N/A,#N/A,FALSE,"MAT96";#N/A,#N/A,FALSE,"FANDA96";#N/A,#N/A,FALSE,"INTRAN96";#N/A,#N/A,FALSE,"NAA9697";#N/A,#N/A,FALSE,"ECWEBB";#N/A,#N/A,FALSE,"MFT96";#N/A,#N/A,FALSE,"CTrecon"}</definedName>
    <definedName name="ASDF_1_4_2_1" hidden="1">{#N/A,#N/A,FALSE,"TMCOMP96";#N/A,#N/A,FALSE,"MAT96";#N/A,#N/A,FALSE,"FANDA96";#N/A,#N/A,FALSE,"INTRAN96";#N/A,#N/A,FALSE,"NAA9697";#N/A,#N/A,FALSE,"ECWEBB";#N/A,#N/A,FALSE,"MFT96";#N/A,#N/A,FALSE,"CTrecon"}</definedName>
    <definedName name="ASDF_1_4_2_2" hidden="1">{#N/A,#N/A,FALSE,"TMCOMP96";#N/A,#N/A,FALSE,"MAT96";#N/A,#N/A,FALSE,"FANDA96";#N/A,#N/A,FALSE,"INTRAN96";#N/A,#N/A,FALSE,"NAA9697";#N/A,#N/A,FALSE,"ECWEBB";#N/A,#N/A,FALSE,"MFT96";#N/A,#N/A,FALSE,"CTrecon"}</definedName>
    <definedName name="ASDF_1_4_2_3" hidden="1">{#N/A,#N/A,FALSE,"TMCOMP96";#N/A,#N/A,FALSE,"MAT96";#N/A,#N/A,FALSE,"FANDA96";#N/A,#N/A,FALSE,"INTRAN96";#N/A,#N/A,FALSE,"NAA9697";#N/A,#N/A,FALSE,"ECWEBB";#N/A,#N/A,FALSE,"MFT96";#N/A,#N/A,FALSE,"CTrecon"}</definedName>
    <definedName name="ASDF_1_4_2_4" hidden="1">{#N/A,#N/A,FALSE,"TMCOMP96";#N/A,#N/A,FALSE,"MAT96";#N/A,#N/A,FALSE,"FANDA96";#N/A,#N/A,FALSE,"INTRAN96";#N/A,#N/A,FALSE,"NAA9697";#N/A,#N/A,FALSE,"ECWEBB";#N/A,#N/A,FALSE,"MFT96";#N/A,#N/A,FALSE,"CTrecon"}</definedName>
    <definedName name="ASDF_1_4_2_5" hidden="1">{#N/A,#N/A,FALSE,"TMCOMP96";#N/A,#N/A,FALSE,"MAT96";#N/A,#N/A,FALSE,"FANDA96";#N/A,#N/A,FALSE,"INTRAN96";#N/A,#N/A,FALSE,"NAA9697";#N/A,#N/A,FALSE,"ECWEBB";#N/A,#N/A,FALSE,"MFT96";#N/A,#N/A,FALSE,"CTrecon"}</definedName>
    <definedName name="ASDF_1_4_3" hidden="1">{#N/A,#N/A,FALSE,"TMCOMP96";#N/A,#N/A,FALSE,"MAT96";#N/A,#N/A,FALSE,"FANDA96";#N/A,#N/A,FALSE,"INTRAN96";#N/A,#N/A,FALSE,"NAA9697";#N/A,#N/A,FALSE,"ECWEBB";#N/A,#N/A,FALSE,"MFT96";#N/A,#N/A,FALSE,"CTrecon"}</definedName>
    <definedName name="ASDF_1_4_3_1" hidden="1">{#N/A,#N/A,FALSE,"TMCOMP96";#N/A,#N/A,FALSE,"MAT96";#N/A,#N/A,FALSE,"FANDA96";#N/A,#N/A,FALSE,"INTRAN96";#N/A,#N/A,FALSE,"NAA9697";#N/A,#N/A,FALSE,"ECWEBB";#N/A,#N/A,FALSE,"MFT96";#N/A,#N/A,FALSE,"CTrecon"}</definedName>
    <definedName name="ASDF_1_4_3_2" hidden="1">{#N/A,#N/A,FALSE,"TMCOMP96";#N/A,#N/A,FALSE,"MAT96";#N/A,#N/A,FALSE,"FANDA96";#N/A,#N/A,FALSE,"INTRAN96";#N/A,#N/A,FALSE,"NAA9697";#N/A,#N/A,FALSE,"ECWEBB";#N/A,#N/A,FALSE,"MFT96";#N/A,#N/A,FALSE,"CTrecon"}</definedName>
    <definedName name="ASDF_1_4_3_3" hidden="1">{#N/A,#N/A,FALSE,"TMCOMP96";#N/A,#N/A,FALSE,"MAT96";#N/A,#N/A,FALSE,"FANDA96";#N/A,#N/A,FALSE,"INTRAN96";#N/A,#N/A,FALSE,"NAA9697";#N/A,#N/A,FALSE,"ECWEBB";#N/A,#N/A,FALSE,"MFT96";#N/A,#N/A,FALSE,"CTrecon"}</definedName>
    <definedName name="ASDF_1_4_3_4" hidden="1">{#N/A,#N/A,FALSE,"TMCOMP96";#N/A,#N/A,FALSE,"MAT96";#N/A,#N/A,FALSE,"FANDA96";#N/A,#N/A,FALSE,"INTRAN96";#N/A,#N/A,FALSE,"NAA9697";#N/A,#N/A,FALSE,"ECWEBB";#N/A,#N/A,FALSE,"MFT96";#N/A,#N/A,FALSE,"CTrecon"}</definedName>
    <definedName name="ASDF_1_4_3_5" hidden="1">{#N/A,#N/A,FALSE,"TMCOMP96";#N/A,#N/A,FALSE,"MAT96";#N/A,#N/A,FALSE,"FANDA96";#N/A,#N/A,FALSE,"INTRAN96";#N/A,#N/A,FALSE,"NAA9697";#N/A,#N/A,FALSE,"ECWEBB";#N/A,#N/A,FALSE,"MFT96";#N/A,#N/A,FALSE,"CTrecon"}</definedName>
    <definedName name="ASDF_1_4_4" hidden="1">{#N/A,#N/A,FALSE,"TMCOMP96";#N/A,#N/A,FALSE,"MAT96";#N/A,#N/A,FALSE,"FANDA96";#N/A,#N/A,FALSE,"INTRAN96";#N/A,#N/A,FALSE,"NAA9697";#N/A,#N/A,FALSE,"ECWEBB";#N/A,#N/A,FALSE,"MFT96";#N/A,#N/A,FALSE,"CTrecon"}</definedName>
    <definedName name="ASDF_1_4_4_1" hidden="1">{#N/A,#N/A,FALSE,"TMCOMP96";#N/A,#N/A,FALSE,"MAT96";#N/A,#N/A,FALSE,"FANDA96";#N/A,#N/A,FALSE,"INTRAN96";#N/A,#N/A,FALSE,"NAA9697";#N/A,#N/A,FALSE,"ECWEBB";#N/A,#N/A,FALSE,"MFT96";#N/A,#N/A,FALSE,"CTrecon"}</definedName>
    <definedName name="ASDF_1_4_4_2" hidden="1">{#N/A,#N/A,FALSE,"TMCOMP96";#N/A,#N/A,FALSE,"MAT96";#N/A,#N/A,FALSE,"FANDA96";#N/A,#N/A,FALSE,"INTRAN96";#N/A,#N/A,FALSE,"NAA9697";#N/A,#N/A,FALSE,"ECWEBB";#N/A,#N/A,FALSE,"MFT96";#N/A,#N/A,FALSE,"CTrecon"}</definedName>
    <definedName name="ASDF_1_4_4_3" hidden="1">{#N/A,#N/A,FALSE,"TMCOMP96";#N/A,#N/A,FALSE,"MAT96";#N/A,#N/A,FALSE,"FANDA96";#N/A,#N/A,FALSE,"INTRAN96";#N/A,#N/A,FALSE,"NAA9697";#N/A,#N/A,FALSE,"ECWEBB";#N/A,#N/A,FALSE,"MFT96";#N/A,#N/A,FALSE,"CTrecon"}</definedName>
    <definedName name="ASDF_1_4_4_4" hidden="1">{#N/A,#N/A,FALSE,"TMCOMP96";#N/A,#N/A,FALSE,"MAT96";#N/A,#N/A,FALSE,"FANDA96";#N/A,#N/A,FALSE,"INTRAN96";#N/A,#N/A,FALSE,"NAA9697";#N/A,#N/A,FALSE,"ECWEBB";#N/A,#N/A,FALSE,"MFT96";#N/A,#N/A,FALSE,"CTrecon"}</definedName>
    <definedName name="ASDF_1_4_4_5" hidden="1">{#N/A,#N/A,FALSE,"TMCOMP96";#N/A,#N/A,FALSE,"MAT96";#N/A,#N/A,FALSE,"FANDA96";#N/A,#N/A,FALSE,"INTRAN96";#N/A,#N/A,FALSE,"NAA9697";#N/A,#N/A,FALSE,"ECWEBB";#N/A,#N/A,FALSE,"MFT96";#N/A,#N/A,FALSE,"CTrecon"}</definedName>
    <definedName name="ASDF_1_4_5" hidden="1">{#N/A,#N/A,FALSE,"TMCOMP96";#N/A,#N/A,FALSE,"MAT96";#N/A,#N/A,FALSE,"FANDA96";#N/A,#N/A,FALSE,"INTRAN96";#N/A,#N/A,FALSE,"NAA9697";#N/A,#N/A,FALSE,"ECWEBB";#N/A,#N/A,FALSE,"MFT96";#N/A,#N/A,FALSE,"CTrecon"}</definedName>
    <definedName name="ASDF_1_4_5_1" hidden="1">{#N/A,#N/A,FALSE,"TMCOMP96";#N/A,#N/A,FALSE,"MAT96";#N/A,#N/A,FALSE,"FANDA96";#N/A,#N/A,FALSE,"INTRAN96";#N/A,#N/A,FALSE,"NAA9697";#N/A,#N/A,FALSE,"ECWEBB";#N/A,#N/A,FALSE,"MFT96";#N/A,#N/A,FALSE,"CTrecon"}</definedName>
    <definedName name="ASDF_1_4_5_2" hidden="1">{#N/A,#N/A,FALSE,"TMCOMP96";#N/A,#N/A,FALSE,"MAT96";#N/A,#N/A,FALSE,"FANDA96";#N/A,#N/A,FALSE,"INTRAN96";#N/A,#N/A,FALSE,"NAA9697";#N/A,#N/A,FALSE,"ECWEBB";#N/A,#N/A,FALSE,"MFT96";#N/A,#N/A,FALSE,"CTrecon"}</definedName>
    <definedName name="ASDF_1_4_5_3" hidden="1">{#N/A,#N/A,FALSE,"TMCOMP96";#N/A,#N/A,FALSE,"MAT96";#N/A,#N/A,FALSE,"FANDA96";#N/A,#N/A,FALSE,"INTRAN96";#N/A,#N/A,FALSE,"NAA9697";#N/A,#N/A,FALSE,"ECWEBB";#N/A,#N/A,FALSE,"MFT96";#N/A,#N/A,FALSE,"CTrecon"}</definedName>
    <definedName name="ASDF_1_4_5_4" hidden="1">{#N/A,#N/A,FALSE,"TMCOMP96";#N/A,#N/A,FALSE,"MAT96";#N/A,#N/A,FALSE,"FANDA96";#N/A,#N/A,FALSE,"INTRAN96";#N/A,#N/A,FALSE,"NAA9697";#N/A,#N/A,FALSE,"ECWEBB";#N/A,#N/A,FALSE,"MFT96";#N/A,#N/A,FALSE,"CTrecon"}</definedName>
    <definedName name="ASDF_1_4_5_5" hidden="1">{#N/A,#N/A,FALSE,"TMCOMP96";#N/A,#N/A,FALSE,"MAT96";#N/A,#N/A,FALSE,"FANDA96";#N/A,#N/A,FALSE,"INTRAN96";#N/A,#N/A,FALSE,"NAA9697";#N/A,#N/A,FALSE,"ECWEBB";#N/A,#N/A,FALSE,"MFT96";#N/A,#N/A,FALSE,"CTrecon"}</definedName>
    <definedName name="ASDF_1_5" hidden="1">{#N/A,#N/A,FALSE,"TMCOMP96";#N/A,#N/A,FALSE,"MAT96";#N/A,#N/A,FALSE,"FANDA96";#N/A,#N/A,FALSE,"INTRAN96";#N/A,#N/A,FALSE,"NAA9697";#N/A,#N/A,FALSE,"ECWEBB";#N/A,#N/A,FALSE,"MFT96";#N/A,#N/A,FALSE,"CTrecon"}</definedName>
    <definedName name="ASDF_1_5_1" hidden="1">{#N/A,#N/A,FALSE,"TMCOMP96";#N/A,#N/A,FALSE,"MAT96";#N/A,#N/A,FALSE,"FANDA96";#N/A,#N/A,FALSE,"INTRAN96";#N/A,#N/A,FALSE,"NAA9697";#N/A,#N/A,FALSE,"ECWEBB";#N/A,#N/A,FALSE,"MFT96";#N/A,#N/A,FALSE,"CTrecon"}</definedName>
    <definedName name="ASDF_1_5_1_1" hidden="1">{#N/A,#N/A,FALSE,"TMCOMP96";#N/A,#N/A,FALSE,"MAT96";#N/A,#N/A,FALSE,"FANDA96";#N/A,#N/A,FALSE,"INTRAN96";#N/A,#N/A,FALSE,"NAA9697";#N/A,#N/A,FALSE,"ECWEBB";#N/A,#N/A,FALSE,"MFT96";#N/A,#N/A,FALSE,"CTrecon"}</definedName>
    <definedName name="ASDF_1_5_1_2" hidden="1">{#N/A,#N/A,FALSE,"TMCOMP96";#N/A,#N/A,FALSE,"MAT96";#N/A,#N/A,FALSE,"FANDA96";#N/A,#N/A,FALSE,"INTRAN96";#N/A,#N/A,FALSE,"NAA9697";#N/A,#N/A,FALSE,"ECWEBB";#N/A,#N/A,FALSE,"MFT96";#N/A,#N/A,FALSE,"CTrecon"}</definedName>
    <definedName name="ASDF_1_5_1_3" hidden="1">{#N/A,#N/A,FALSE,"TMCOMP96";#N/A,#N/A,FALSE,"MAT96";#N/A,#N/A,FALSE,"FANDA96";#N/A,#N/A,FALSE,"INTRAN96";#N/A,#N/A,FALSE,"NAA9697";#N/A,#N/A,FALSE,"ECWEBB";#N/A,#N/A,FALSE,"MFT96";#N/A,#N/A,FALSE,"CTrecon"}</definedName>
    <definedName name="ASDF_1_5_1_4" hidden="1">{#N/A,#N/A,FALSE,"TMCOMP96";#N/A,#N/A,FALSE,"MAT96";#N/A,#N/A,FALSE,"FANDA96";#N/A,#N/A,FALSE,"INTRAN96";#N/A,#N/A,FALSE,"NAA9697";#N/A,#N/A,FALSE,"ECWEBB";#N/A,#N/A,FALSE,"MFT96";#N/A,#N/A,FALSE,"CTrecon"}</definedName>
    <definedName name="ASDF_1_5_1_5" hidden="1">{#N/A,#N/A,FALSE,"TMCOMP96";#N/A,#N/A,FALSE,"MAT96";#N/A,#N/A,FALSE,"FANDA96";#N/A,#N/A,FALSE,"INTRAN96";#N/A,#N/A,FALSE,"NAA9697";#N/A,#N/A,FALSE,"ECWEBB";#N/A,#N/A,FALSE,"MFT96";#N/A,#N/A,FALSE,"CTrecon"}</definedName>
    <definedName name="ASDF_1_5_2" hidden="1">{#N/A,#N/A,FALSE,"TMCOMP96";#N/A,#N/A,FALSE,"MAT96";#N/A,#N/A,FALSE,"FANDA96";#N/A,#N/A,FALSE,"INTRAN96";#N/A,#N/A,FALSE,"NAA9697";#N/A,#N/A,FALSE,"ECWEBB";#N/A,#N/A,FALSE,"MFT96";#N/A,#N/A,FALSE,"CTrecon"}</definedName>
    <definedName name="ASDF_1_5_2_1" hidden="1">{#N/A,#N/A,FALSE,"TMCOMP96";#N/A,#N/A,FALSE,"MAT96";#N/A,#N/A,FALSE,"FANDA96";#N/A,#N/A,FALSE,"INTRAN96";#N/A,#N/A,FALSE,"NAA9697";#N/A,#N/A,FALSE,"ECWEBB";#N/A,#N/A,FALSE,"MFT96";#N/A,#N/A,FALSE,"CTrecon"}</definedName>
    <definedName name="ASDF_1_5_2_2" hidden="1">{#N/A,#N/A,FALSE,"TMCOMP96";#N/A,#N/A,FALSE,"MAT96";#N/A,#N/A,FALSE,"FANDA96";#N/A,#N/A,FALSE,"INTRAN96";#N/A,#N/A,FALSE,"NAA9697";#N/A,#N/A,FALSE,"ECWEBB";#N/A,#N/A,FALSE,"MFT96";#N/A,#N/A,FALSE,"CTrecon"}</definedName>
    <definedName name="ASDF_1_5_2_3" hidden="1">{#N/A,#N/A,FALSE,"TMCOMP96";#N/A,#N/A,FALSE,"MAT96";#N/A,#N/A,FALSE,"FANDA96";#N/A,#N/A,FALSE,"INTRAN96";#N/A,#N/A,FALSE,"NAA9697";#N/A,#N/A,FALSE,"ECWEBB";#N/A,#N/A,FALSE,"MFT96";#N/A,#N/A,FALSE,"CTrecon"}</definedName>
    <definedName name="ASDF_1_5_2_4" hidden="1">{#N/A,#N/A,FALSE,"TMCOMP96";#N/A,#N/A,FALSE,"MAT96";#N/A,#N/A,FALSE,"FANDA96";#N/A,#N/A,FALSE,"INTRAN96";#N/A,#N/A,FALSE,"NAA9697";#N/A,#N/A,FALSE,"ECWEBB";#N/A,#N/A,FALSE,"MFT96";#N/A,#N/A,FALSE,"CTrecon"}</definedName>
    <definedName name="ASDF_1_5_2_5" hidden="1">{#N/A,#N/A,FALSE,"TMCOMP96";#N/A,#N/A,FALSE,"MAT96";#N/A,#N/A,FALSE,"FANDA96";#N/A,#N/A,FALSE,"INTRAN96";#N/A,#N/A,FALSE,"NAA9697";#N/A,#N/A,FALSE,"ECWEBB";#N/A,#N/A,FALSE,"MFT96";#N/A,#N/A,FALSE,"CTrecon"}</definedName>
    <definedName name="ASDF_1_5_3" hidden="1">{#N/A,#N/A,FALSE,"TMCOMP96";#N/A,#N/A,FALSE,"MAT96";#N/A,#N/A,FALSE,"FANDA96";#N/A,#N/A,FALSE,"INTRAN96";#N/A,#N/A,FALSE,"NAA9697";#N/A,#N/A,FALSE,"ECWEBB";#N/A,#N/A,FALSE,"MFT96";#N/A,#N/A,FALSE,"CTrecon"}</definedName>
    <definedName name="ASDF_1_5_3_1" hidden="1">{#N/A,#N/A,FALSE,"TMCOMP96";#N/A,#N/A,FALSE,"MAT96";#N/A,#N/A,FALSE,"FANDA96";#N/A,#N/A,FALSE,"INTRAN96";#N/A,#N/A,FALSE,"NAA9697";#N/A,#N/A,FALSE,"ECWEBB";#N/A,#N/A,FALSE,"MFT96";#N/A,#N/A,FALSE,"CTrecon"}</definedName>
    <definedName name="ASDF_1_5_3_2" hidden="1">{#N/A,#N/A,FALSE,"TMCOMP96";#N/A,#N/A,FALSE,"MAT96";#N/A,#N/A,FALSE,"FANDA96";#N/A,#N/A,FALSE,"INTRAN96";#N/A,#N/A,FALSE,"NAA9697";#N/A,#N/A,FALSE,"ECWEBB";#N/A,#N/A,FALSE,"MFT96";#N/A,#N/A,FALSE,"CTrecon"}</definedName>
    <definedName name="ASDF_1_5_3_3" hidden="1">{#N/A,#N/A,FALSE,"TMCOMP96";#N/A,#N/A,FALSE,"MAT96";#N/A,#N/A,FALSE,"FANDA96";#N/A,#N/A,FALSE,"INTRAN96";#N/A,#N/A,FALSE,"NAA9697";#N/A,#N/A,FALSE,"ECWEBB";#N/A,#N/A,FALSE,"MFT96";#N/A,#N/A,FALSE,"CTrecon"}</definedName>
    <definedName name="ASDF_1_5_3_4" hidden="1">{#N/A,#N/A,FALSE,"TMCOMP96";#N/A,#N/A,FALSE,"MAT96";#N/A,#N/A,FALSE,"FANDA96";#N/A,#N/A,FALSE,"INTRAN96";#N/A,#N/A,FALSE,"NAA9697";#N/A,#N/A,FALSE,"ECWEBB";#N/A,#N/A,FALSE,"MFT96";#N/A,#N/A,FALSE,"CTrecon"}</definedName>
    <definedName name="ASDF_1_5_3_5" hidden="1">{#N/A,#N/A,FALSE,"TMCOMP96";#N/A,#N/A,FALSE,"MAT96";#N/A,#N/A,FALSE,"FANDA96";#N/A,#N/A,FALSE,"INTRAN96";#N/A,#N/A,FALSE,"NAA9697";#N/A,#N/A,FALSE,"ECWEBB";#N/A,#N/A,FALSE,"MFT96";#N/A,#N/A,FALSE,"CTrecon"}</definedName>
    <definedName name="ASDF_1_5_4" hidden="1">{#N/A,#N/A,FALSE,"TMCOMP96";#N/A,#N/A,FALSE,"MAT96";#N/A,#N/A,FALSE,"FANDA96";#N/A,#N/A,FALSE,"INTRAN96";#N/A,#N/A,FALSE,"NAA9697";#N/A,#N/A,FALSE,"ECWEBB";#N/A,#N/A,FALSE,"MFT96";#N/A,#N/A,FALSE,"CTrecon"}</definedName>
    <definedName name="ASDF_1_5_4_1" hidden="1">{#N/A,#N/A,FALSE,"TMCOMP96";#N/A,#N/A,FALSE,"MAT96";#N/A,#N/A,FALSE,"FANDA96";#N/A,#N/A,FALSE,"INTRAN96";#N/A,#N/A,FALSE,"NAA9697";#N/A,#N/A,FALSE,"ECWEBB";#N/A,#N/A,FALSE,"MFT96";#N/A,#N/A,FALSE,"CTrecon"}</definedName>
    <definedName name="ASDF_1_5_4_2" hidden="1">{#N/A,#N/A,FALSE,"TMCOMP96";#N/A,#N/A,FALSE,"MAT96";#N/A,#N/A,FALSE,"FANDA96";#N/A,#N/A,FALSE,"INTRAN96";#N/A,#N/A,FALSE,"NAA9697";#N/A,#N/A,FALSE,"ECWEBB";#N/A,#N/A,FALSE,"MFT96";#N/A,#N/A,FALSE,"CTrecon"}</definedName>
    <definedName name="ASDF_1_5_4_3" hidden="1">{#N/A,#N/A,FALSE,"TMCOMP96";#N/A,#N/A,FALSE,"MAT96";#N/A,#N/A,FALSE,"FANDA96";#N/A,#N/A,FALSE,"INTRAN96";#N/A,#N/A,FALSE,"NAA9697";#N/A,#N/A,FALSE,"ECWEBB";#N/A,#N/A,FALSE,"MFT96";#N/A,#N/A,FALSE,"CTrecon"}</definedName>
    <definedName name="ASDF_1_5_4_4" hidden="1">{#N/A,#N/A,FALSE,"TMCOMP96";#N/A,#N/A,FALSE,"MAT96";#N/A,#N/A,FALSE,"FANDA96";#N/A,#N/A,FALSE,"INTRAN96";#N/A,#N/A,FALSE,"NAA9697";#N/A,#N/A,FALSE,"ECWEBB";#N/A,#N/A,FALSE,"MFT96";#N/A,#N/A,FALSE,"CTrecon"}</definedName>
    <definedName name="ASDF_1_5_4_5" hidden="1">{#N/A,#N/A,FALSE,"TMCOMP96";#N/A,#N/A,FALSE,"MAT96";#N/A,#N/A,FALSE,"FANDA96";#N/A,#N/A,FALSE,"INTRAN96";#N/A,#N/A,FALSE,"NAA9697";#N/A,#N/A,FALSE,"ECWEBB";#N/A,#N/A,FALSE,"MFT96";#N/A,#N/A,FALSE,"CTrecon"}</definedName>
    <definedName name="ASDF_1_5_5" hidden="1">{#N/A,#N/A,FALSE,"TMCOMP96";#N/A,#N/A,FALSE,"MAT96";#N/A,#N/A,FALSE,"FANDA96";#N/A,#N/A,FALSE,"INTRAN96";#N/A,#N/A,FALSE,"NAA9697";#N/A,#N/A,FALSE,"ECWEBB";#N/A,#N/A,FALSE,"MFT96";#N/A,#N/A,FALSE,"CTrecon"}</definedName>
    <definedName name="ASDF_1_5_5_1" hidden="1">{#N/A,#N/A,FALSE,"TMCOMP96";#N/A,#N/A,FALSE,"MAT96";#N/A,#N/A,FALSE,"FANDA96";#N/A,#N/A,FALSE,"INTRAN96";#N/A,#N/A,FALSE,"NAA9697";#N/A,#N/A,FALSE,"ECWEBB";#N/A,#N/A,FALSE,"MFT96";#N/A,#N/A,FALSE,"CTrecon"}</definedName>
    <definedName name="ASDF_1_5_5_2" hidden="1">{#N/A,#N/A,FALSE,"TMCOMP96";#N/A,#N/A,FALSE,"MAT96";#N/A,#N/A,FALSE,"FANDA96";#N/A,#N/A,FALSE,"INTRAN96";#N/A,#N/A,FALSE,"NAA9697";#N/A,#N/A,FALSE,"ECWEBB";#N/A,#N/A,FALSE,"MFT96";#N/A,#N/A,FALSE,"CTrecon"}</definedName>
    <definedName name="ASDF_1_5_5_3" hidden="1">{#N/A,#N/A,FALSE,"TMCOMP96";#N/A,#N/A,FALSE,"MAT96";#N/A,#N/A,FALSE,"FANDA96";#N/A,#N/A,FALSE,"INTRAN96";#N/A,#N/A,FALSE,"NAA9697";#N/A,#N/A,FALSE,"ECWEBB";#N/A,#N/A,FALSE,"MFT96";#N/A,#N/A,FALSE,"CTrecon"}</definedName>
    <definedName name="ASDF_1_5_5_4" hidden="1">{#N/A,#N/A,FALSE,"TMCOMP96";#N/A,#N/A,FALSE,"MAT96";#N/A,#N/A,FALSE,"FANDA96";#N/A,#N/A,FALSE,"INTRAN96";#N/A,#N/A,FALSE,"NAA9697";#N/A,#N/A,FALSE,"ECWEBB";#N/A,#N/A,FALSE,"MFT96";#N/A,#N/A,FALSE,"CTrecon"}</definedName>
    <definedName name="ASDF_1_5_5_5" hidden="1">{#N/A,#N/A,FALSE,"TMCOMP96";#N/A,#N/A,FALSE,"MAT96";#N/A,#N/A,FALSE,"FANDA96";#N/A,#N/A,FALSE,"INTRAN96";#N/A,#N/A,FALSE,"NAA9697";#N/A,#N/A,FALSE,"ECWEBB";#N/A,#N/A,FALSE,"MFT96";#N/A,#N/A,FALSE,"CTrecon"}</definedName>
    <definedName name="ASDF_2" hidden="1">{#N/A,#N/A,FALSE,"TMCOMP96";#N/A,#N/A,FALSE,"MAT96";#N/A,#N/A,FALSE,"FANDA96";#N/A,#N/A,FALSE,"INTRAN96";#N/A,#N/A,FALSE,"NAA9697";#N/A,#N/A,FALSE,"ECWEBB";#N/A,#N/A,FALSE,"MFT96";#N/A,#N/A,FALSE,"CTrecon"}</definedName>
    <definedName name="ASDF_2_1" hidden="1">{#N/A,#N/A,FALSE,"TMCOMP96";#N/A,#N/A,FALSE,"MAT96";#N/A,#N/A,FALSE,"FANDA96";#N/A,#N/A,FALSE,"INTRAN96";#N/A,#N/A,FALSE,"NAA9697";#N/A,#N/A,FALSE,"ECWEBB";#N/A,#N/A,FALSE,"MFT96";#N/A,#N/A,FALSE,"CTrecon"}</definedName>
    <definedName name="ASDF_2_1_1" hidden="1">{#N/A,#N/A,FALSE,"TMCOMP96";#N/A,#N/A,FALSE,"MAT96";#N/A,#N/A,FALSE,"FANDA96";#N/A,#N/A,FALSE,"INTRAN96";#N/A,#N/A,FALSE,"NAA9697";#N/A,#N/A,FALSE,"ECWEBB";#N/A,#N/A,FALSE,"MFT96";#N/A,#N/A,FALSE,"CTrecon"}</definedName>
    <definedName name="ASDF_2_1_1_1" hidden="1">{#N/A,#N/A,FALSE,"TMCOMP96";#N/A,#N/A,FALSE,"MAT96";#N/A,#N/A,FALSE,"FANDA96";#N/A,#N/A,FALSE,"INTRAN96";#N/A,#N/A,FALSE,"NAA9697";#N/A,#N/A,FALSE,"ECWEBB";#N/A,#N/A,FALSE,"MFT96";#N/A,#N/A,FALSE,"CTrecon"}</definedName>
    <definedName name="ASDF_2_1_1_1_1" hidden="1">{#N/A,#N/A,FALSE,"TMCOMP96";#N/A,#N/A,FALSE,"MAT96";#N/A,#N/A,FALSE,"FANDA96";#N/A,#N/A,FALSE,"INTRAN96";#N/A,#N/A,FALSE,"NAA9697";#N/A,#N/A,FALSE,"ECWEBB";#N/A,#N/A,FALSE,"MFT96";#N/A,#N/A,FALSE,"CTrecon"}</definedName>
    <definedName name="ASDF_2_1_1_1_2" hidden="1">{#N/A,#N/A,FALSE,"TMCOMP96";#N/A,#N/A,FALSE,"MAT96";#N/A,#N/A,FALSE,"FANDA96";#N/A,#N/A,FALSE,"INTRAN96";#N/A,#N/A,FALSE,"NAA9697";#N/A,#N/A,FALSE,"ECWEBB";#N/A,#N/A,FALSE,"MFT96";#N/A,#N/A,FALSE,"CTrecon"}</definedName>
    <definedName name="ASDF_2_1_1_1_3" hidden="1">{#N/A,#N/A,FALSE,"TMCOMP96";#N/A,#N/A,FALSE,"MAT96";#N/A,#N/A,FALSE,"FANDA96";#N/A,#N/A,FALSE,"INTRAN96";#N/A,#N/A,FALSE,"NAA9697";#N/A,#N/A,FALSE,"ECWEBB";#N/A,#N/A,FALSE,"MFT96";#N/A,#N/A,FALSE,"CTrecon"}</definedName>
    <definedName name="ASDF_2_1_1_1_4" hidden="1">{#N/A,#N/A,FALSE,"TMCOMP96";#N/A,#N/A,FALSE,"MAT96";#N/A,#N/A,FALSE,"FANDA96";#N/A,#N/A,FALSE,"INTRAN96";#N/A,#N/A,FALSE,"NAA9697";#N/A,#N/A,FALSE,"ECWEBB";#N/A,#N/A,FALSE,"MFT96";#N/A,#N/A,FALSE,"CTrecon"}</definedName>
    <definedName name="ASDF_2_1_1_1_5" hidden="1">{#N/A,#N/A,FALSE,"TMCOMP96";#N/A,#N/A,FALSE,"MAT96";#N/A,#N/A,FALSE,"FANDA96";#N/A,#N/A,FALSE,"INTRAN96";#N/A,#N/A,FALSE,"NAA9697";#N/A,#N/A,FALSE,"ECWEBB";#N/A,#N/A,FALSE,"MFT96";#N/A,#N/A,FALSE,"CTrecon"}</definedName>
    <definedName name="ASDF_2_1_1_2" hidden="1">{#N/A,#N/A,FALSE,"TMCOMP96";#N/A,#N/A,FALSE,"MAT96";#N/A,#N/A,FALSE,"FANDA96";#N/A,#N/A,FALSE,"INTRAN96";#N/A,#N/A,FALSE,"NAA9697";#N/A,#N/A,FALSE,"ECWEBB";#N/A,#N/A,FALSE,"MFT96";#N/A,#N/A,FALSE,"CTrecon"}</definedName>
    <definedName name="ASDF_2_1_1_2_1" hidden="1">{#N/A,#N/A,FALSE,"TMCOMP96";#N/A,#N/A,FALSE,"MAT96";#N/A,#N/A,FALSE,"FANDA96";#N/A,#N/A,FALSE,"INTRAN96";#N/A,#N/A,FALSE,"NAA9697";#N/A,#N/A,FALSE,"ECWEBB";#N/A,#N/A,FALSE,"MFT96";#N/A,#N/A,FALSE,"CTrecon"}</definedName>
    <definedName name="ASDF_2_1_1_2_2" hidden="1">{#N/A,#N/A,FALSE,"TMCOMP96";#N/A,#N/A,FALSE,"MAT96";#N/A,#N/A,FALSE,"FANDA96";#N/A,#N/A,FALSE,"INTRAN96";#N/A,#N/A,FALSE,"NAA9697";#N/A,#N/A,FALSE,"ECWEBB";#N/A,#N/A,FALSE,"MFT96";#N/A,#N/A,FALSE,"CTrecon"}</definedName>
    <definedName name="ASDF_2_1_1_2_3" hidden="1">{#N/A,#N/A,FALSE,"TMCOMP96";#N/A,#N/A,FALSE,"MAT96";#N/A,#N/A,FALSE,"FANDA96";#N/A,#N/A,FALSE,"INTRAN96";#N/A,#N/A,FALSE,"NAA9697";#N/A,#N/A,FALSE,"ECWEBB";#N/A,#N/A,FALSE,"MFT96";#N/A,#N/A,FALSE,"CTrecon"}</definedName>
    <definedName name="ASDF_2_1_1_2_4" hidden="1">{#N/A,#N/A,FALSE,"TMCOMP96";#N/A,#N/A,FALSE,"MAT96";#N/A,#N/A,FALSE,"FANDA96";#N/A,#N/A,FALSE,"INTRAN96";#N/A,#N/A,FALSE,"NAA9697";#N/A,#N/A,FALSE,"ECWEBB";#N/A,#N/A,FALSE,"MFT96";#N/A,#N/A,FALSE,"CTrecon"}</definedName>
    <definedName name="ASDF_2_1_1_2_5" hidden="1">{#N/A,#N/A,FALSE,"TMCOMP96";#N/A,#N/A,FALSE,"MAT96";#N/A,#N/A,FALSE,"FANDA96";#N/A,#N/A,FALSE,"INTRAN96";#N/A,#N/A,FALSE,"NAA9697";#N/A,#N/A,FALSE,"ECWEBB";#N/A,#N/A,FALSE,"MFT96";#N/A,#N/A,FALSE,"CTrecon"}</definedName>
    <definedName name="ASDF_2_1_1_3" hidden="1">{#N/A,#N/A,FALSE,"TMCOMP96";#N/A,#N/A,FALSE,"MAT96";#N/A,#N/A,FALSE,"FANDA96";#N/A,#N/A,FALSE,"INTRAN96";#N/A,#N/A,FALSE,"NAA9697";#N/A,#N/A,FALSE,"ECWEBB";#N/A,#N/A,FALSE,"MFT96";#N/A,#N/A,FALSE,"CTrecon"}</definedName>
    <definedName name="ASDF_2_1_1_4" hidden="1">{#N/A,#N/A,FALSE,"TMCOMP96";#N/A,#N/A,FALSE,"MAT96";#N/A,#N/A,FALSE,"FANDA96";#N/A,#N/A,FALSE,"INTRAN96";#N/A,#N/A,FALSE,"NAA9697";#N/A,#N/A,FALSE,"ECWEBB";#N/A,#N/A,FALSE,"MFT96";#N/A,#N/A,FALSE,"CTrecon"}</definedName>
    <definedName name="ASDF_2_1_1_5" hidden="1">{#N/A,#N/A,FALSE,"TMCOMP96";#N/A,#N/A,FALSE,"MAT96";#N/A,#N/A,FALSE,"FANDA96";#N/A,#N/A,FALSE,"INTRAN96";#N/A,#N/A,FALSE,"NAA9697";#N/A,#N/A,FALSE,"ECWEBB";#N/A,#N/A,FALSE,"MFT96";#N/A,#N/A,FALSE,"CTrecon"}</definedName>
    <definedName name="ASDF_2_1_2" hidden="1">{#N/A,#N/A,FALSE,"TMCOMP96";#N/A,#N/A,FALSE,"MAT96";#N/A,#N/A,FALSE,"FANDA96";#N/A,#N/A,FALSE,"INTRAN96";#N/A,#N/A,FALSE,"NAA9697";#N/A,#N/A,FALSE,"ECWEBB";#N/A,#N/A,FALSE,"MFT96";#N/A,#N/A,FALSE,"CTrecon"}</definedName>
    <definedName name="ASDF_2_1_2_1" hidden="1">{#N/A,#N/A,FALSE,"TMCOMP96";#N/A,#N/A,FALSE,"MAT96";#N/A,#N/A,FALSE,"FANDA96";#N/A,#N/A,FALSE,"INTRAN96";#N/A,#N/A,FALSE,"NAA9697";#N/A,#N/A,FALSE,"ECWEBB";#N/A,#N/A,FALSE,"MFT96";#N/A,#N/A,FALSE,"CTrecon"}</definedName>
    <definedName name="ASDF_2_1_2_2" hidden="1">{#N/A,#N/A,FALSE,"TMCOMP96";#N/A,#N/A,FALSE,"MAT96";#N/A,#N/A,FALSE,"FANDA96";#N/A,#N/A,FALSE,"INTRAN96";#N/A,#N/A,FALSE,"NAA9697";#N/A,#N/A,FALSE,"ECWEBB";#N/A,#N/A,FALSE,"MFT96";#N/A,#N/A,FALSE,"CTrecon"}</definedName>
    <definedName name="ASDF_2_1_2_3" hidden="1">{#N/A,#N/A,FALSE,"TMCOMP96";#N/A,#N/A,FALSE,"MAT96";#N/A,#N/A,FALSE,"FANDA96";#N/A,#N/A,FALSE,"INTRAN96";#N/A,#N/A,FALSE,"NAA9697";#N/A,#N/A,FALSE,"ECWEBB";#N/A,#N/A,FALSE,"MFT96";#N/A,#N/A,FALSE,"CTrecon"}</definedName>
    <definedName name="ASDF_2_1_2_4" hidden="1">{#N/A,#N/A,FALSE,"TMCOMP96";#N/A,#N/A,FALSE,"MAT96";#N/A,#N/A,FALSE,"FANDA96";#N/A,#N/A,FALSE,"INTRAN96";#N/A,#N/A,FALSE,"NAA9697";#N/A,#N/A,FALSE,"ECWEBB";#N/A,#N/A,FALSE,"MFT96";#N/A,#N/A,FALSE,"CTrecon"}</definedName>
    <definedName name="ASDF_2_1_2_5" hidden="1">{#N/A,#N/A,FALSE,"TMCOMP96";#N/A,#N/A,FALSE,"MAT96";#N/A,#N/A,FALSE,"FANDA96";#N/A,#N/A,FALSE,"INTRAN96";#N/A,#N/A,FALSE,"NAA9697";#N/A,#N/A,FALSE,"ECWEBB";#N/A,#N/A,FALSE,"MFT96";#N/A,#N/A,FALSE,"CTrecon"}</definedName>
    <definedName name="ASDF_2_1_3" hidden="1">{#N/A,#N/A,FALSE,"TMCOMP96";#N/A,#N/A,FALSE,"MAT96";#N/A,#N/A,FALSE,"FANDA96";#N/A,#N/A,FALSE,"INTRAN96";#N/A,#N/A,FALSE,"NAA9697";#N/A,#N/A,FALSE,"ECWEBB";#N/A,#N/A,FALSE,"MFT96";#N/A,#N/A,FALSE,"CTrecon"}</definedName>
    <definedName name="ASDF_2_1_3_1" hidden="1">{#N/A,#N/A,FALSE,"TMCOMP96";#N/A,#N/A,FALSE,"MAT96";#N/A,#N/A,FALSE,"FANDA96";#N/A,#N/A,FALSE,"INTRAN96";#N/A,#N/A,FALSE,"NAA9697";#N/A,#N/A,FALSE,"ECWEBB";#N/A,#N/A,FALSE,"MFT96";#N/A,#N/A,FALSE,"CTrecon"}</definedName>
    <definedName name="ASDF_2_1_3_2" hidden="1">{#N/A,#N/A,FALSE,"TMCOMP96";#N/A,#N/A,FALSE,"MAT96";#N/A,#N/A,FALSE,"FANDA96";#N/A,#N/A,FALSE,"INTRAN96";#N/A,#N/A,FALSE,"NAA9697";#N/A,#N/A,FALSE,"ECWEBB";#N/A,#N/A,FALSE,"MFT96";#N/A,#N/A,FALSE,"CTrecon"}</definedName>
    <definedName name="ASDF_2_1_3_3" hidden="1">{#N/A,#N/A,FALSE,"TMCOMP96";#N/A,#N/A,FALSE,"MAT96";#N/A,#N/A,FALSE,"FANDA96";#N/A,#N/A,FALSE,"INTRAN96";#N/A,#N/A,FALSE,"NAA9697";#N/A,#N/A,FALSE,"ECWEBB";#N/A,#N/A,FALSE,"MFT96";#N/A,#N/A,FALSE,"CTrecon"}</definedName>
    <definedName name="ASDF_2_1_3_4" hidden="1">{#N/A,#N/A,FALSE,"TMCOMP96";#N/A,#N/A,FALSE,"MAT96";#N/A,#N/A,FALSE,"FANDA96";#N/A,#N/A,FALSE,"INTRAN96";#N/A,#N/A,FALSE,"NAA9697";#N/A,#N/A,FALSE,"ECWEBB";#N/A,#N/A,FALSE,"MFT96";#N/A,#N/A,FALSE,"CTrecon"}</definedName>
    <definedName name="ASDF_2_1_3_5" hidden="1">{#N/A,#N/A,FALSE,"TMCOMP96";#N/A,#N/A,FALSE,"MAT96";#N/A,#N/A,FALSE,"FANDA96";#N/A,#N/A,FALSE,"INTRAN96";#N/A,#N/A,FALSE,"NAA9697";#N/A,#N/A,FALSE,"ECWEBB";#N/A,#N/A,FALSE,"MFT96";#N/A,#N/A,FALSE,"CTrecon"}</definedName>
    <definedName name="ASDF_2_1_4" hidden="1">{#N/A,#N/A,FALSE,"TMCOMP96";#N/A,#N/A,FALSE,"MAT96";#N/A,#N/A,FALSE,"FANDA96";#N/A,#N/A,FALSE,"INTRAN96";#N/A,#N/A,FALSE,"NAA9697";#N/A,#N/A,FALSE,"ECWEBB";#N/A,#N/A,FALSE,"MFT96";#N/A,#N/A,FALSE,"CTrecon"}</definedName>
    <definedName name="ASDF_2_1_4_1" hidden="1">{#N/A,#N/A,FALSE,"TMCOMP96";#N/A,#N/A,FALSE,"MAT96";#N/A,#N/A,FALSE,"FANDA96";#N/A,#N/A,FALSE,"INTRAN96";#N/A,#N/A,FALSE,"NAA9697";#N/A,#N/A,FALSE,"ECWEBB";#N/A,#N/A,FALSE,"MFT96";#N/A,#N/A,FALSE,"CTrecon"}</definedName>
    <definedName name="ASDF_2_1_4_2" hidden="1">{#N/A,#N/A,FALSE,"TMCOMP96";#N/A,#N/A,FALSE,"MAT96";#N/A,#N/A,FALSE,"FANDA96";#N/A,#N/A,FALSE,"INTRAN96";#N/A,#N/A,FALSE,"NAA9697";#N/A,#N/A,FALSE,"ECWEBB";#N/A,#N/A,FALSE,"MFT96";#N/A,#N/A,FALSE,"CTrecon"}</definedName>
    <definedName name="ASDF_2_1_4_3" hidden="1">{#N/A,#N/A,FALSE,"TMCOMP96";#N/A,#N/A,FALSE,"MAT96";#N/A,#N/A,FALSE,"FANDA96";#N/A,#N/A,FALSE,"INTRAN96";#N/A,#N/A,FALSE,"NAA9697";#N/A,#N/A,FALSE,"ECWEBB";#N/A,#N/A,FALSE,"MFT96";#N/A,#N/A,FALSE,"CTrecon"}</definedName>
    <definedName name="ASDF_2_1_4_4" hidden="1">{#N/A,#N/A,FALSE,"TMCOMP96";#N/A,#N/A,FALSE,"MAT96";#N/A,#N/A,FALSE,"FANDA96";#N/A,#N/A,FALSE,"INTRAN96";#N/A,#N/A,FALSE,"NAA9697";#N/A,#N/A,FALSE,"ECWEBB";#N/A,#N/A,FALSE,"MFT96";#N/A,#N/A,FALSE,"CTrecon"}</definedName>
    <definedName name="ASDF_2_1_4_5" hidden="1">{#N/A,#N/A,FALSE,"TMCOMP96";#N/A,#N/A,FALSE,"MAT96";#N/A,#N/A,FALSE,"FANDA96";#N/A,#N/A,FALSE,"INTRAN96";#N/A,#N/A,FALSE,"NAA9697";#N/A,#N/A,FALSE,"ECWEBB";#N/A,#N/A,FALSE,"MFT96";#N/A,#N/A,FALSE,"CTrecon"}</definedName>
    <definedName name="ASDF_2_1_5" hidden="1">{#N/A,#N/A,FALSE,"TMCOMP96";#N/A,#N/A,FALSE,"MAT96";#N/A,#N/A,FALSE,"FANDA96";#N/A,#N/A,FALSE,"INTRAN96";#N/A,#N/A,FALSE,"NAA9697";#N/A,#N/A,FALSE,"ECWEBB";#N/A,#N/A,FALSE,"MFT96";#N/A,#N/A,FALSE,"CTrecon"}</definedName>
    <definedName name="ASDF_2_1_5_1" hidden="1">{#N/A,#N/A,FALSE,"TMCOMP96";#N/A,#N/A,FALSE,"MAT96";#N/A,#N/A,FALSE,"FANDA96";#N/A,#N/A,FALSE,"INTRAN96";#N/A,#N/A,FALSE,"NAA9697";#N/A,#N/A,FALSE,"ECWEBB";#N/A,#N/A,FALSE,"MFT96";#N/A,#N/A,FALSE,"CTrecon"}</definedName>
    <definedName name="ASDF_2_1_5_2" hidden="1">{#N/A,#N/A,FALSE,"TMCOMP96";#N/A,#N/A,FALSE,"MAT96";#N/A,#N/A,FALSE,"FANDA96";#N/A,#N/A,FALSE,"INTRAN96";#N/A,#N/A,FALSE,"NAA9697";#N/A,#N/A,FALSE,"ECWEBB";#N/A,#N/A,FALSE,"MFT96";#N/A,#N/A,FALSE,"CTrecon"}</definedName>
    <definedName name="ASDF_2_1_5_3" hidden="1">{#N/A,#N/A,FALSE,"TMCOMP96";#N/A,#N/A,FALSE,"MAT96";#N/A,#N/A,FALSE,"FANDA96";#N/A,#N/A,FALSE,"INTRAN96";#N/A,#N/A,FALSE,"NAA9697";#N/A,#N/A,FALSE,"ECWEBB";#N/A,#N/A,FALSE,"MFT96";#N/A,#N/A,FALSE,"CTrecon"}</definedName>
    <definedName name="ASDF_2_1_5_4" hidden="1">{#N/A,#N/A,FALSE,"TMCOMP96";#N/A,#N/A,FALSE,"MAT96";#N/A,#N/A,FALSE,"FANDA96";#N/A,#N/A,FALSE,"INTRAN96";#N/A,#N/A,FALSE,"NAA9697";#N/A,#N/A,FALSE,"ECWEBB";#N/A,#N/A,FALSE,"MFT96";#N/A,#N/A,FALSE,"CTrecon"}</definedName>
    <definedName name="ASDF_2_1_5_5" hidden="1">{#N/A,#N/A,FALSE,"TMCOMP96";#N/A,#N/A,FALSE,"MAT96";#N/A,#N/A,FALSE,"FANDA96";#N/A,#N/A,FALSE,"INTRAN96";#N/A,#N/A,FALSE,"NAA9697";#N/A,#N/A,FALSE,"ECWEBB";#N/A,#N/A,FALSE,"MFT96";#N/A,#N/A,FALSE,"CTrecon"}</definedName>
    <definedName name="ASDF_2_2" hidden="1">{#N/A,#N/A,FALSE,"TMCOMP96";#N/A,#N/A,FALSE,"MAT96";#N/A,#N/A,FALSE,"FANDA96";#N/A,#N/A,FALSE,"INTRAN96";#N/A,#N/A,FALSE,"NAA9697";#N/A,#N/A,FALSE,"ECWEBB";#N/A,#N/A,FALSE,"MFT96";#N/A,#N/A,FALSE,"CTrecon"}</definedName>
    <definedName name="ASDF_2_2_1" hidden="1">{#N/A,#N/A,FALSE,"TMCOMP96";#N/A,#N/A,FALSE,"MAT96";#N/A,#N/A,FALSE,"FANDA96";#N/A,#N/A,FALSE,"INTRAN96";#N/A,#N/A,FALSE,"NAA9697";#N/A,#N/A,FALSE,"ECWEBB";#N/A,#N/A,FALSE,"MFT96";#N/A,#N/A,FALSE,"CTrecon"}</definedName>
    <definedName name="ASDF_2_2_2" hidden="1">{#N/A,#N/A,FALSE,"TMCOMP96";#N/A,#N/A,FALSE,"MAT96";#N/A,#N/A,FALSE,"FANDA96";#N/A,#N/A,FALSE,"INTRAN96";#N/A,#N/A,FALSE,"NAA9697";#N/A,#N/A,FALSE,"ECWEBB";#N/A,#N/A,FALSE,"MFT96";#N/A,#N/A,FALSE,"CTrecon"}</definedName>
    <definedName name="ASDF_2_2_3" hidden="1">{#N/A,#N/A,FALSE,"TMCOMP96";#N/A,#N/A,FALSE,"MAT96";#N/A,#N/A,FALSE,"FANDA96";#N/A,#N/A,FALSE,"INTRAN96";#N/A,#N/A,FALSE,"NAA9697";#N/A,#N/A,FALSE,"ECWEBB";#N/A,#N/A,FALSE,"MFT96";#N/A,#N/A,FALSE,"CTrecon"}</definedName>
    <definedName name="ASDF_2_2_4" hidden="1">{#N/A,#N/A,FALSE,"TMCOMP96";#N/A,#N/A,FALSE,"MAT96";#N/A,#N/A,FALSE,"FANDA96";#N/A,#N/A,FALSE,"INTRAN96";#N/A,#N/A,FALSE,"NAA9697";#N/A,#N/A,FALSE,"ECWEBB";#N/A,#N/A,FALSE,"MFT96";#N/A,#N/A,FALSE,"CTrecon"}</definedName>
    <definedName name="ASDF_2_2_5" hidden="1">{#N/A,#N/A,FALSE,"TMCOMP96";#N/A,#N/A,FALSE,"MAT96";#N/A,#N/A,FALSE,"FANDA96";#N/A,#N/A,FALSE,"INTRAN96";#N/A,#N/A,FALSE,"NAA9697";#N/A,#N/A,FALSE,"ECWEBB";#N/A,#N/A,FALSE,"MFT96";#N/A,#N/A,FALSE,"CTrecon"}</definedName>
    <definedName name="ASDF_2_3" hidden="1">{#N/A,#N/A,FALSE,"TMCOMP96";#N/A,#N/A,FALSE,"MAT96";#N/A,#N/A,FALSE,"FANDA96";#N/A,#N/A,FALSE,"INTRAN96";#N/A,#N/A,FALSE,"NAA9697";#N/A,#N/A,FALSE,"ECWEBB";#N/A,#N/A,FALSE,"MFT96";#N/A,#N/A,FALSE,"CTrecon"}</definedName>
    <definedName name="ASDF_2_3_1" hidden="1">{#N/A,#N/A,FALSE,"TMCOMP96";#N/A,#N/A,FALSE,"MAT96";#N/A,#N/A,FALSE,"FANDA96";#N/A,#N/A,FALSE,"INTRAN96";#N/A,#N/A,FALSE,"NAA9697";#N/A,#N/A,FALSE,"ECWEBB";#N/A,#N/A,FALSE,"MFT96";#N/A,#N/A,FALSE,"CTrecon"}</definedName>
    <definedName name="ASDF_2_3_2" hidden="1">{#N/A,#N/A,FALSE,"TMCOMP96";#N/A,#N/A,FALSE,"MAT96";#N/A,#N/A,FALSE,"FANDA96";#N/A,#N/A,FALSE,"INTRAN96";#N/A,#N/A,FALSE,"NAA9697";#N/A,#N/A,FALSE,"ECWEBB";#N/A,#N/A,FALSE,"MFT96";#N/A,#N/A,FALSE,"CTrecon"}</definedName>
    <definedName name="ASDF_2_3_3" hidden="1">{#N/A,#N/A,FALSE,"TMCOMP96";#N/A,#N/A,FALSE,"MAT96";#N/A,#N/A,FALSE,"FANDA96";#N/A,#N/A,FALSE,"INTRAN96";#N/A,#N/A,FALSE,"NAA9697";#N/A,#N/A,FALSE,"ECWEBB";#N/A,#N/A,FALSE,"MFT96";#N/A,#N/A,FALSE,"CTrecon"}</definedName>
    <definedName name="ASDF_2_3_4" hidden="1">{#N/A,#N/A,FALSE,"TMCOMP96";#N/A,#N/A,FALSE,"MAT96";#N/A,#N/A,FALSE,"FANDA96";#N/A,#N/A,FALSE,"INTRAN96";#N/A,#N/A,FALSE,"NAA9697";#N/A,#N/A,FALSE,"ECWEBB";#N/A,#N/A,FALSE,"MFT96";#N/A,#N/A,FALSE,"CTrecon"}</definedName>
    <definedName name="ASDF_2_3_5" hidden="1">{#N/A,#N/A,FALSE,"TMCOMP96";#N/A,#N/A,FALSE,"MAT96";#N/A,#N/A,FALSE,"FANDA96";#N/A,#N/A,FALSE,"INTRAN96";#N/A,#N/A,FALSE,"NAA9697";#N/A,#N/A,FALSE,"ECWEBB";#N/A,#N/A,FALSE,"MFT96";#N/A,#N/A,FALSE,"CTrecon"}</definedName>
    <definedName name="ASDF_2_4" hidden="1">{#N/A,#N/A,FALSE,"TMCOMP96";#N/A,#N/A,FALSE,"MAT96";#N/A,#N/A,FALSE,"FANDA96";#N/A,#N/A,FALSE,"INTRAN96";#N/A,#N/A,FALSE,"NAA9697";#N/A,#N/A,FALSE,"ECWEBB";#N/A,#N/A,FALSE,"MFT96";#N/A,#N/A,FALSE,"CTrecon"}</definedName>
    <definedName name="ASDF_2_4_1" hidden="1">{#N/A,#N/A,FALSE,"TMCOMP96";#N/A,#N/A,FALSE,"MAT96";#N/A,#N/A,FALSE,"FANDA96";#N/A,#N/A,FALSE,"INTRAN96";#N/A,#N/A,FALSE,"NAA9697";#N/A,#N/A,FALSE,"ECWEBB";#N/A,#N/A,FALSE,"MFT96";#N/A,#N/A,FALSE,"CTrecon"}</definedName>
    <definedName name="ASDF_2_4_2" hidden="1">{#N/A,#N/A,FALSE,"TMCOMP96";#N/A,#N/A,FALSE,"MAT96";#N/A,#N/A,FALSE,"FANDA96";#N/A,#N/A,FALSE,"INTRAN96";#N/A,#N/A,FALSE,"NAA9697";#N/A,#N/A,FALSE,"ECWEBB";#N/A,#N/A,FALSE,"MFT96";#N/A,#N/A,FALSE,"CTrecon"}</definedName>
    <definedName name="ASDF_2_4_3" hidden="1">{#N/A,#N/A,FALSE,"TMCOMP96";#N/A,#N/A,FALSE,"MAT96";#N/A,#N/A,FALSE,"FANDA96";#N/A,#N/A,FALSE,"INTRAN96";#N/A,#N/A,FALSE,"NAA9697";#N/A,#N/A,FALSE,"ECWEBB";#N/A,#N/A,FALSE,"MFT96";#N/A,#N/A,FALSE,"CTrecon"}</definedName>
    <definedName name="ASDF_2_4_4" hidden="1">{#N/A,#N/A,FALSE,"TMCOMP96";#N/A,#N/A,FALSE,"MAT96";#N/A,#N/A,FALSE,"FANDA96";#N/A,#N/A,FALSE,"INTRAN96";#N/A,#N/A,FALSE,"NAA9697";#N/A,#N/A,FALSE,"ECWEBB";#N/A,#N/A,FALSE,"MFT96";#N/A,#N/A,FALSE,"CTrecon"}</definedName>
    <definedName name="ASDF_2_4_5" hidden="1">{#N/A,#N/A,FALSE,"TMCOMP96";#N/A,#N/A,FALSE,"MAT96";#N/A,#N/A,FALSE,"FANDA96";#N/A,#N/A,FALSE,"INTRAN96";#N/A,#N/A,FALSE,"NAA9697";#N/A,#N/A,FALSE,"ECWEBB";#N/A,#N/A,FALSE,"MFT96";#N/A,#N/A,FALSE,"CTrecon"}</definedName>
    <definedName name="ASDF_2_5" hidden="1">{#N/A,#N/A,FALSE,"TMCOMP96";#N/A,#N/A,FALSE,"MAT96";#N/A,#N/A,FALSE,"FANDA96";#N/A,#N/A,FALSE,"INTRAN96";#N/A,#N/A,FALSE,"NAA9697";#N/A,#N/A,FALSE,"ECWEBB";#N/A,#N/A,FALSE,"MFT96";#N/A,#N/A,FALSE,"CTrecon"}</definedName>
    <definedName name="ASDF_2_5_1" hidden="1">{#N/A,#N/A,FALSE,"TMCOMP96";#N/A,#N/A,FALSE,"MAT96";#N/A,#N/A,FALSE,"FANDA96";#N/A,#N/A,FALSE,"INTRAN96";#N/A,#N/A,FALSE,"NAA9697";#N/A,#N/A,FALSE,"ECWEBB";#N/A,#N/A,FALSE,"MFT96";#N/A,#N/A,FALSE,"CTrecon"}</definedName>
    <definedName name="ASDF_2_5_2" hidden="1">{#N/A,#N/A,FALSE,"TMCOMP96";#N/A,#N/A,FALSE,"MAT96";#N/A,#N/A,FALSE,"FANDA96";#N/A,#N/A,FALSE,"INTRAN96";#N/A,#N/A,FALSE,"NAA9697";#N/A,#N/A,FALSE,"ECWEBB";#N/A,#N/A,FALSE,"MFT96";#N/A,#N/A,FALSE,"CTrecon"}</definedName>
    <definedName name="ASDF_2_5_3" hidden="1">{#N/A,#N/A,FALSE,"TMCOMP96";#N/A,#N/A,FALSE,"MAT96";#N/A,#N/A,FALSE,"FANDA96";#N/A,#N/A,FALSE,"INTRAN96";#N/A,#N/A,FALSE,"NAA9697";#N/A,#N/A,FALSE,"ECWEBB";#N/A,#N/A,FALSE,"MFT96";#N/A,#N/A,FALSE,"CTrecon"}</definedName>
    <definedName name="ASDF_2_5_4" hidden="1">{#N/A,#N/A,FALSE,"TMCOMP96";#N/A,#N/A,FALSE,"MAT96";#N/A,#N/A,FALSE,"FANDA96";#N/A,#N/A,FALSE,"INTRAN96";#N/A,#N/A,FALSE,"NAA9697";#N/A,#N/A,FALSE,"ECWEBB";#N/A,#N/A,FALSE,"MFT96";#N/A,#N/A,FALSE,"CTrecon"}</definedName>
    <definedName name="ASDF_2_5_5" hidden="1">{#N/A,#N/A,FALSE,"TMCOMP96";#N/A,#N/A,FALSE,"MAT96";#N/A,#N/A,FALSE,"FANDA96";#N/A,#N/A,FALSE,"INTRAN96";#N/A,#N/A,FALSE,"NAA9697";#N/A,#N/A,FALSE,"ECWEBB";#N/A,#N/A,FALSE,"MFT96";#N/A,#N/A,FALSE,"CTrecon"}</definedName>
    <definedName name="ASDF_3" hidden="1">{#N/A,#N/A,FALSE,"TMCOMP96";#N/A,#N/A,FALSE,"MAT96";#N/A,#N/A,FALSE,"FANDA96";#N/A,#N/A,FALSE,"INTRAN96";#N/A,#N/A,FALSE,"NAA9697";#N/A,#N/A,FALSE,"ECWEBB";#N/A,#N/A,FALSE,"MFT96";#N/A,#N/A,FALSE,"CTrecon"}</definedName>
    <definedName name="ASDF_3_1" hidden="1">{#N/A,#N/A,FALSE,"TMCOMP96";#N/A,#N/A,FALSE,"MAT96";#N/A,#N/A,FALSE,"FANDA96";#N/A,#N/A,FALSE,"INTRAN96";#N/A,#N/A,FALSE,"NAA9697";#N/A,#N/A,FALSE,"ECWEBB";#N/A,#N/A,FALSE,"MFT96";#N/A,#N/A,FALSE,"CTrecon"}</definedName>
    <definedName name="ASDF_3_1_1" hidden="1">{#N/A,#N/A,FALSE,"TMCOMP96";#N/A,#N/A,FALSE,"MAT96";#N/A,#N/A,FALSE,"FANDA96";#N/A,#N/A,FALSE,"INTRAN96";#N/A,#N/A,FALSE,"NAA9697";#N/A,#N/A,FALSE,"ECWEBB";#N/A,#N/A,FALSE,"MFT96";#N/A,#N/A,FALSE,"CTrecon"}</definedName>
    <definedName name="ASDF_3_1_1_1" hidden="1">{#N/A,#N/A,FALSE,"TMCOMP96";#N/A,#N/A,FALSE,"MAT96";#N/A,#N/A,FALSE,"FANDA96";#N/A,#N/A,FALSE,"INTRAN96";#N/A,#N/A,FALSE,"NAA9697";#N/A,#N/A,FALSE,"ECWEBB";#N/A,#N/A,FALSE,"MFT96";#N/A,#N/A,FALSE,"CTrecon"}</definedName>
    <definedName name="ASDF_3_1_1_1_1" hidden="1">{#N/A,#N/A,FALSE,"TMCOMP96";#N/A,#N/A,FALSE,"MAT96";#N/A,#N/A,FALSE,"FANDA96";#N/A,#N/A,FALSE,"INTRAN96";#N/A,#N/A,FALSE,"NAA9697";#N/A,#N/A,FALSE,"ECWEBB";#N/A,#N/A,FALSE,"MFT96";#N/A,#N/A,FALSE,"CTrecon"}</definedName>
    <definedName name="ASDF_3_1_1_1_2" hidden="1">{#N/A,#N/A,FALSE,"TMCOMP96";#N/A,#N/A,FALSE,"MAT96";#N/A,#N/A,FALSE,"FANDA96";#N/A,#N/A,FALSE,"INTRAN96";#N/A,#N/A,FALSE,"NAA9697";#N/A,#N/A,FALSE,"ECWEBB";#N/A,#N/A,FALSE,"MFT96";#N/A,#N/A,FALSE,"CTrecon"}</definedName>
    <definedName name="ASDF_3_1_1_1_3" hidden="1">{#N/A,#N/A,FALSE,"TMCOMP96";#N/A,#N/A,FALSE,"MAT96";#N/A,#N/A,FALSE,"FANDA96";#N/A,#N/A,FALSE,"INTRAN96";#N/A,#N/A,FALSE,"NAA9697";#N/A,#N/A,FALSE,"ECWEBB";#N/A,#N/A,FALSE,"MFT96";#N/A,#N/A,FALSE,"CTrecon"}</definedName>
    <definedName name="ASDF_3_1_1_1_4" hidden="1">{#N/A,#N/A,FALSE,"TMCOMP96";#N/A,#N/A,FALSE,"MAT96";#N/A,#N/A,FALSE,"FANDA96";#N/A,#N/A,FALSE,"INTRAN96";#N/A,#N/A,FALSE,"NAA9697";#N/A,#N/A,FALSE,"ECWEBB";#N/A,#N/A,FALSE,"MFT96";#N/A,#N/A,FALSE,"CTrecon"}</definedName>
    <definedName name="ASDF_3_1_1_1_5" hidden="1">{#N/A,#N/A,FALSE,"TMCOMP96";#N/A,#N/A,FALSE,"MAT96";#N/A,#N/A,FALSE,"FANDA96";#N/A,#N/A,FALSE,"INTRAN96";#N/A,#N/A,FALSE,"NAA9697";#N/A,#N/A,FALSE,"ECWEBB";#N/A,#N/A,FALSE,"MFT96";#N/A,#N/A,FALSE,"CTrecon"}</definedName>
    <definedName name="ASDF_3_1_1_2" hidden="1">{#N/A,#N/A,FALSE,"TMCOMP96";#N/A,#N/A,FALSE,"MAT96";#N/A,#N/A,FALSE,"FANDA96";#N/A,#N/A,FALSE,"INTRAN96";#N/A,#N/A,FALSE,"NAA9697";#N/A,#N/A,FALSE,"ECWEBB";#N/A,#N/A,FALSE,"MFT96";#N/A,#N/A,FALSE,"CTrecon"}</definedName>
    <definedName name="ASDF_3_1_1_2_1" hidden="1">{#N/A,#N/A,FALSE,"TMCOMP96";#N/A,#N/A,FALSE,"MAT96";#N/A,#N/A,FALSE,"FANDA96";#N/A,#N/A,FALSE,"INTRAN96";#N/A,#N/A,FALSE,"NAA9697";#N/A,#N/A,FALSE,"ECWEBB";#N/A,#N/A,FALSE,"MFT96";#N/A,#N/A,FALSE,"CTrecon"}</definedName>
    <definedName name="ASDF_3_1_1_2_2" hidden="1">{#N/A,#N/A,FALSE,"TMCOMP96";#N/A,#N/A,FALSE,"MAT96";#N/A,#N/A,FALSE,"FANDA96";#N/A,#N/A,FALSE,"INTRAN96";#N/A,#N/A,FALSE,"NAA9697";#N/A,#N/A,FALSE,"ECWEBB";#N/A,#N/A,FALSE,"MFT96";#N/A,#N/A,FALSE,"CTrecon"}</definedName>
    <definedName name="ASDF_3_1_1_2_3" hidden="1">{#N/A,#N/A,FALSE,"TMCOMP96";#N/A,#N/A,FALSE,"MAT96";#N/A,#N/A,FALSE,"FANDA96";#N/A,#N/A,FALSE,"INTRAN96";#N/A,#N/A,FALSE,"NAA9697";#N/A,#N/A,FALSE,"ECWEBB";#N/A,#N/A,FALSE,"MFT96";#N/A,#N/A,FALSE,"CTrecon"}</definedName>
    <definedName name="ASDF_3_1_1_2_4" hidden="1">{#N/A,#N/A,FALSE,"TMCOMP96";#N/A,#N/A,FALSE,"MAT96";#N/A,#N/A,FALSE,"FANDA96";#N/A,#N/A,FALSE,"INTRAN96";#N/A,#N/A,FALSE,"NAA9697";#N/A,#N/A,FALSE,"ECWEBB";#N/A,#N/A,FALSE,"MFT96";#N/A,#N/A,FALSE,"CTrecon"}</definedName>
    <definedName name="ASDF_3_1_1_2_5" hidden="1">{#N/A,#N/A,FALSE,"TMCOMP96";#N/A,#N/A,FALSE,"MAT96";#N/A,#N/A,FALSE,"FANDA96";#N/A,#N/A,FALSE,"INTRAN96";#N/A,#N/A,FALSE,"NAA9697";#N/A,#N/A,FALSE,"ECWEBB";#N/A,#N/A,FALSE,"MFT96";#N/A,#N/A,FALSE,"CTrecon"}</definedName>
    <definedName name="ASDF_3_1_1_3" hidden="1">{#N/A,#N/A,FALSE,"TMCOMP96";#N/A,#N/A,FALSE,"MAT96";#N/A,#N/A,FALSE,"FANDA96";#N/A,#N/A,FALSE,"INTRAN96";#N/A,#N/A,FALSE,"NAA9697";#N/A,#N/A,FALSE,"ECWEBB";#N/A,#N/A,FALSE,"MFT96";#N/A,#N/A,FALSE,"CTrecon"}</definedName>
    <definedName name="ASDF_3_1_1_4" hidden="1">{#N/A,#N/A,FALSE,"TMCOMP96";#N/A,#N/A,FALSE,"MAT96";#N/A,#N/A,FALSE,"FANDA96";#N/A,#N/A,FALSE,"INTRAN96";#N/A,#N/A,FALSE,"NAA9697";#N/A,#N/A,FALSE,"ECWEBB";#N/A,#N/A,FALSE,"MFT96";#N/A,#N/A,FALSE,"CTrecon"}</definedName>
    <definedName name="ASDF_3_1_1_5" hidden="1">{#N/A,#N/A,FALSE,"TMCOMP96";#N/A,#N/A,FALSE,"MAT96";#N/A,#N/A,FALSE,"FANDA96";#N/A,#N/A,FALSE,"INTRAN96";#N/A,#N/A,FALSE,"NAA9697";#N/A,#N/A,FALSE,"ECWEBB";#N/A,#N/A,FALSE,"MFT96";#N/A,#N/A,FALSE,"CTrecon"}</definedName>
    <definedName name="ASDF_3_1_2" hidden="1">{#N/A,#N/A,FALSE,"TMCOMP96";#N/A,#N/A,FALSE,"MAT96";#N/A,#N/A,FALSE,"FANDA96";#N/A,#N/A,FALSE,"INTRAN96";#N/A,#N/A,FALSE,"NAA9697";#N/A,#N/A,FALSE,"ECWEBB";#N/A,#N/A,FALSE,"MFT96";#N/A,#N/A,FALSE,"CTrecon"}</definedName>
    <definedName name="ASDF_3_1_2_1" hidden="1">{#N/A,#N/A,FALSE,"TMCOMP96";#N/A,#N/A,FALSE,"MAT96";#N/A,#N/A,FALSE,"FANDA96";#N/A,#N/A,FALSE,"INTRAN96";#N/A,#N/A,FALSE,"NAA9697";#N/A,#N/A,FALSE,"ECWEBB";#N/A,#N/A,FALSE,"MFT96";#N/A,#N/A,FALSE,"CTrecon"}</definedName>
    <definedName name="ASDF_3_1_2_2" hidden="1">{#N/A,#N/A,FALSE,"TMCOMP96";#N/A,#N/A,FALSE,"MAT96";#N/A,#N/A,FALSE,"FANDA96";#N/A,#N/A,FALSE,"INTRAN96";#N/A,#N/A,FALSE,"NAA9697";#N/A,#N/A,FALSE,"ECWEBB";#N/A,#N/A,FALSE,"MFT96";#N/A,#N/A,FALSE,"CTrecon"}</definedName>
    <definedName name="ASDF_3_1_2_3" hidden="1">{#N/A,#N/A,FALSE,"TMCOMP96";#N/A,#N/A,FALSE,"MAT96";#N/A,#N/A,FALSE,"FANDA96";#N/A,#N/A,FALSE,"INTRAN96";#N/A,#N/A,FALSE,"NAA9697";#N/A,#N/A,FALSE,"ECWEBB";#N/A,#N/A,FALSE,"MFT96";#N/A,#N/A,FALSE,"CTrecon"}</definedName>
    <definedName name="ASDF_3_1_2_4" hidden="1">{#N/A,#N/A,FALSE,"TMCOMP96";#N/A,#N/A,FALSE,"MAT96";#N/A,#N/A,FALSE,"FANDA96";#N/A,#N/A,FALSE,"INTRAN96";#N/A,#N/A,FALSE,"NAA9697";#N/A,#N/A,FALSE,"ECWEBB";#N/A,#N/A,FALSE,"MFT96";#N/A,#N/A,FALSE,"CTrecon"}</definedName>
    <definedName name="ASDF_3_1_2_5" hidden="1">{#N/A,#N/A,FALSE,"TMCOMP96";#N/A,#N/A,FALSE,"MAT96";#N/A,#N/A,FALSE,"FANDA96";#N/A,#N/A,FALSE,"INTRAN96";#N/A,#N/A,FALSE,"NAA9697";#N/A,#N/A,FALSE,"ECWEBB";#N/A,#N/A,FALSE,"MFT96";#N/A,#N/A,FALSE,"CTrecon"}</definedName>
    <definedName name="ASDF_3_1_3" hidden="1">{#N/A,#N/A,FALSE,"TMCOMP96";#N/A,#N/A,FALSE,"MAT96";#N/A,#N/A,FALSE,"FANDA96";#N/A,#N/A,FALSE,"INTRAN96";#N/A,#N/A,FALSE,"NAA9697";#N/A,#N/A,FALSE,"ECWEBB";#N/A,#N/A,FALSE,"MFT96";#N/A,#N/A,FALSE,"CTrecon"}</definedName>
    <definedName name="ASDF_3_1_3_1" hidden="1">{#N/A,#N/A,FALSE,"TMCOMP96";#N/A,#N/A,FALSE,"MAT96";#N/A,#N/A,FALSE,"FANDA96";#N/A,#N/A,FALSE,"INTRAN96";#N/A,#N/A,FALSE,"NAA9697";#N/A,#N/A,FALSE,"ECWEBB";#N/A,#N/A,FALSE,"MFT96";#N/A,#N/A,FALSE,"CTrecon"}</definedName>
    <definedName name="ASDF_3_1_3_2" hidden="1">{#N/A,#N/A,FALSE,"TMCOMP96";#N/A,#N/A,FALSE,"MAT96";#N/A,#N/A,FALSE,"FANDA96";#N/A,#N/A,FALSE,"INTRAN96";#N/A,#N/A,FALSE,"NAA9697";#N/A,#N/A,FALSE,"ECWEBB";#N/A,#N/A,FALSE,"MFT96";#N/A,#N/A,FALSE,"CTrecon"}</definedName>
    <definedName name="ASDF_3_1_3_3" hidden="1">{#N/A,#N/A,FALSE,"TMCOMP96";#N/A,#N/A,FALSE,"MAT96";#N/A,#N/A,FALSE,"FANDA96";#N/A,#N/A,FALSE,"INTRAN96";#N/A,#N/A,FALSE,"NAA9697";#N/A,#N/A,FALSE,"ECWEBB";#N/A,#N/A,FALSE,"MFT96";#N/A,#N/A,FALSE,"CTrecon"}</definedName>
    <definedName name="ASDF_3_1_3_4" hidden="1">{#N/A,#N/A,FALSE,"TMCOMP96";#N/A,#N/A,FALSE,"MAT96";#N/A,#N/A,FALSE,"FANDA96";#N/A,#N/A,FALSE,"INTRAN96";#N/A,#N/A,FALSE,"NAA9697";#N/A,#N/A,FALSE,"ECWEBB";#N/A,#N/A,FALSE,"MFT96";#N/A,#N/A,FALSE,"CTrecon"}</definedName>
    <definedName name="ASDF_3_1_3_5" hidden="1">{#N/A,#N/A,FALSE,"TMCOMP96";#N/A,#N/A,FALSE,"MAT96";#N/A,#N/A,FALSE,"FANDA96";#N/A,#N/A,FALSE,"INTRAN96";#N/A,#N/A,FALSE,"NAA9697";#N/A,#N/A,FALSE,"ECWEBB";#N/A,#N/A,FALSE,"MFT96";#N/A,#N/A,FALSE,"CTrecon"}</definedName>
    <definedName name="ASDF_3_1_4" hidden="1">{#N/A,#N/A,FALSE,"TMCOMP96";#N/A,#N/A,FALSE,"MAT96";#N/A,#N/A,FALSE,"FANDA96";#N/A,#N/A,FALSE,"INTRAN96";#N/A,#N/A,FALSE,"NAA9697";#N/A,#N/A,FALSE,"ECWEBB";#N/A,#N/A,FALSE,"MFT96";#N/A,#N/A,FALSE,"CTrecon"}</definedName>
    <definedName name="ASDF_3_1_4_1" hidden="1">{#N/A,#N/A,FALSE,"TMCOMP96";#N/A,#N/A,FALSE,"MAT96";#N/A,#N/A,FALSE,"FANDA96";#N/A,#N/A,FALSE,"INTRAN96";#N/A,#N/A,FALSE,"NAA9697";#N/A,#N/A,FALSE,"ECWEBB";#N/A,#N/A,FALSE,"MFT96";#N/A,#N/A,FALSE,"CTrecon"}</definedName>
    <definedName name="ASDF_3_1_4_2" hidden="1">{#N/A,#N/A,FALSE,"TMCOMP96";#N/A,#N/A,FALSE,"MAT96";#N/A,#N/A,FALSE,"FANDA96";#N/A,#N/A,FALSE,"INTRAN96";#N/A,#N/A,FALSE,"NAA9697";#N/A,#N/A,FALSE,"ECWEBB";#N/A,#N/A,FALSE,"MFT96";#N/A,#N/A,FALSE,"CTrecon"}</definedName>
    <definedName name="ASDF_3_1_4_3" hidden="1">{#N/A,#N/A,FALSE,"TMCOMP96";#N/A,#N/A,FALSE,"MAT96";#N/A,#N/A,FALSE,"FANDA96";#N/A,#N/A,FALSE,"INTRAN96";#N/A,#N/A,FALSE,"NAA9697";#N/A,#N/A,FALSE,"ECWEBB";#N/A,#N/A,FALSE,"MFT96";#N/A,#N/A,FALSE,"CTrecon"}</definedName>
    <definedName name="ASDF_3_1_4_4" hidden="1">{#N/A,#N/A,FALSE,"TMCOMP96";#N/A,#N/A,FALSE,"MAT96";#N/A,#N/A,FALSE,"FANDA96";#N/A,#N/A,FALSE,"INTRAN96";#N/A,#N/A,FALSE,"NAA9697";#N/A,#N/A,FALSE,"ECWEBB";#N/A,#N/A,FALSE,"MFT96";#N/A,#N/A,FALSE,"CTrecon"}</definedName>
    <definedName name="ASDF_3_1_4_5" hidden="1">{#N/A,#N/A,FALSE,"TMCOMP96";#N/A,#N/A,FALSE,"MAT96";#N/A,#N/A,FALSE,"FANDA96";#N/A,#N/A,FALSE,"INTRAN96";#N/A,#N/A,FALSE,"NAA9697";#N/A,#N/A,FALSE,"ECWEBB";#N/A,#N/A,FALSE,"MFT96";#N/A,#N/A,FALSE,"CTrecon"}</definedName>
    <definedName name="ASDF_3_1_5" hidden="1">{#N/A,#N/A,FALSE,"TMCOMP96";#N/A,#N/A,FALSE,"MAT96";#N/A,#N/A,FALSE,"FANDA96";#N/A,#N/A,FALSE,"INTRAN96";#N/A,#N/A,FALSE,"NAA9697";#N/A,#N/A,FALSE,"ECWEBB";#N/A,#N/A,FALSE,"MFT96";#N/A,#N/A,FALSE,"CTrecon"}</definedName>
    <definedName name="ASDF_3_1_5_1" hidden="1">{#N/A,#N/A,FALSE,"TMCOMP96";#N/A,#N/A,FALSE,"MAT96";#N/A,#N/A,FALSE,"FANDA96";#N/A,#N/A,FALSE,"INTRAN96";#N/A,#N/A,FALSE,"NAA9697";#N/A,#N/A,FALSE,"ECWEBB";#N/A,#N/A,FALSE,"MFT96";#N/A,#N/A,FALSE,"CTrecon"}</definedName>
    <definedName name="ASDF_3_1_5_2" hidden="1">{#N/A,#N/A,FALSE,"TMCOMP96";#N/A,#N/A,FALSE,"MAT96";#N/A,#N/A,FALSE,"FANDA96";#N/A,#N/A,FALSE,"INTRAN96";#N/A,#N/A,FALSE,"NAA9697";#N/A,#N/A,FALSE,"ECWEBB";#N/A,#N/A,FALSE,"MFT96";#N/A,#N/A,FALSE,"CTrecon"}</definedName>
    <definedName name="ASDF_3_1_5_3" hidden="1">{#N/A,#N/A,FALSE,"TMCOMP96";#N/A,#N/A,FALSE,"MAT96";#N/A,#N/A,FALSE,"FANDA96";#N/A,#N/A,FALSE,"INTRAN96";#N/A,#N/A,FALSE,"NAA9697";#N/A,#N/A,FALSE,"ECWEBB";#N/A,#N/A,FALSE,"MFT96";#N/A,#N/A,FALSE,"CTrecon"}</definedName>
    <definedName name="ASDF_3_1_5_4" hidden="1">{#N/A,#N/A,FALSE,"TMCOMP96";#N/A,#N/A,FALSE,"MAT96";#N/A,#N/A,FALSE,"FANDA96";#N/A,#N/A,FALSE,"INTRAN96";#N/A,#N/A,FALSE,"NAA9697";#N/A,#N/A,FALSE,"ECWEBB";#N/A,#N/A,FALSE,"MFT96";#N/A,#N/A,FALSE,"CTrecon"}</definedName>
    <definedName name="ASDF_3_1_5_5" hidden="1">{#N/A,#N/A,FALSE,"TMCOMP96";#N/A,#N/A,FALSE,"MAT96";#N/A,#N/A,FALSE,"FANDA96";#N/A,#N/A,FALSE,"INTRAN96";#N/A,#N/A,FALSE,"NAA9697";#N/A,#N/A,FALSE,"ECWEBB";#N/A,#N/A,FALSE,"MFT96";#N/A,#N/A,FALSE,"CTrecon"}</definedName>
    <definedName name="ASDF_3_2" hidden="1">{#N/A,#N/A,FALSE,"TMCOMP96";#N/A,#N/A,FALSE,"MAT96";#N/A,#N/A,FALSE,"FANDA96";#N/A,#N/A,FALSE,"INTRAN96";#N/A,#N/A,FALSE,"NAA9697";#N/A,#N/A,FALSE,"ECWEBB";#N/A,#N/A,FALSE,"MFT96";#N/A,#N/A,FALSE,"CTrecon"}</definedName>
    <definedName name="ASDF_3_2_1" hidden="1">{#N/A,#N/A,FALSE,"TMCOMP96";#N/A,#N/A,FALSE,"MAT96";#N/A,#N/A,FALSE,"FANDA96";#N/A,#N/A,FALSE,"INTRAN96";#N/A,#N/A,FALSE,"NAA9697";#N/A,#N/A,FALSE,"ECWEBB";#N/A,#N/A,FALSE,"MFT96";#N/A,#N/A,FALSE,"CTrecon"}</definedName>
    <definedName name="ASDF_3_2_2" hidden="1">{#N/A,#N/A,FALSE,"TMCOMP96";#N/A,#N/A,FALSE,"MAT96";#N/A,#N/A,FALSE,"FANDA96";#N/A,#N/A,FALSE,"INTRAN96";#N/A,#N/A,FALSE,"NAA9697";#N/A,#N/A,FALSE,"ECWEBB";#N/A,#N/A,FALSE,"MFT96";#N/A,#N/A,FALSE,"CTrecon"}</definedName>
    <definedName name="ASDF_3_2_3" hidden="1">{#N/A,#N/A,FALSE,"TMCOMP96";#N/A,#N/A,FALSE,"MAT96";#N/A,#N/A,FALSE,"FANDA96";#N/A,#N/A,FALSE,"INTRAN96";#N/A,#N/A,FALSE,"NAA9697";#N/A,#N/A,FALSE,"ECWEBB";#N/A,#N/A,FALSE,"MFT96";#N/A,#N/A,FALSE,"CTrecon"}</definedName>
    <definedName name="ASDF_3_2_4" hidden="1">{#N/A,#N/A,FALSE,"TMCOMP96";#N/A,#N/A,FALSE,"MAT96";#N/A,#N/A,FALSE,"FANDA96";#N/A,#N/A,FALSE,"INTRAN96";#N/A,#N/A,FALSE,"NAA9697";#N/A,#N/A,FALSE,"ECWEBB";#N/A,#N/A,FALSE,"MFT96";#N/A,#N/A,FALSE,"CTrecon"}</definedName>
    <definedName name="ASDF_3_2_5" hidden="1">{#N/A,#N/A,FALSE,"TMCOMP96";#N/A,#N/A,FALSE,"MAT96";#N/A,#N/A,FALSE,"FANDA96";#N/A,#N/A,FALSE,"INTRAN96";#N/A,#N/A,FALSE,"NAA9697";#N/A,#N/A,FALSE,"ECWEBB";#N/A,#N/A,FALSE,"MFT96";#N/A,#N/A,FALSE,"CTrecon"}</definedName>
    <definedName name="ASDF_3_3" hidden="1">{#N/A,#N/A,FALSE,"TMCOMP96";#N/A,#N/A,FALSE,"MAT96";#N/A,#N/A,FALSE,"FANDA96";#N/A,#N/A,FALSE,"INTRAN96";#N/A,#N/A,FALSE,"NAA9697";#N/A,#N/A,FALSE,"ECWEBB";#N/A,#N/A,FALSE,"MFT96";#N/A,#N/A,FALSE,"CTrecon"}</definedName>
    <definedName name="ASDF_3_3_1" hidden="1">{#N/A,#N/A,FALSE,"TMCOMP96";#N/A,#N/A,FALSE,"MAT96";#N/A,#N/A,FALSE,"FANDA96";#N/A,#N/A,FALSE,"INTRAN96";#N/A,#N/A,FALSE,"NAA9697";#N/A,#N/A,FALSE,"ECWEBB";#N/A,#N/A,FALSE,"MFT96";#N/A,#N/A,FALSE,"CTrecon"}</definedName>
    <definedName name="ASDF_3_3_2" hidden="1">{#N/A,#N/A,FALSE,"TMCOMP96";#N/A,#N/A,FALSE,"MAT96";#N/A,#N/A,FALSE,"FANDA96";#N/A,#N/A,FALSE,"INTRAN96";#N/A,#N/A,FALSE,"NAA9697";#N/A,#N/A,FALSE,"ECWEBB";#N/A,#N/A,FALSE,"MFT96";#N/A,#N/A,FALSE,"CTrecon"}</definedName>
    <definedName name="ASDF_3_3_3" hidden="1">{#N/A,#N/A,FALSE,"TMCOMP96";#N/A,#N/A,FALSE,"MAT96";#N/A,#N/A,FALSE,"FANDA96";#N/A,#N/A,FALSE,"INTRAN96";#N/A,#N/A,FALSE,"NAA9697";#N/A,#N/A,FALSE,"ECWEBB";#N/A,#N/A,FALSE,"MFT96";#N/A,#N/A,FALSE,"CTrecon"}</definedName>
    <definedName name="ASDF_3_3_4" hidden="1">{#N/A,#N/A,FALSE,"TMCOMP96";#N/A,#N/A,FALSE,"MAT96";#N/A,#N/A,FALSE,"FANDA96";#N/A,#N/A,FALSE,"INTRAN96";#N/A,#N/A,FALSE,"NAA9697";#N/A,#N/A,FALSE,"ECWEBB";#N/A,#N/A,FALSE,"MFT96";#N/A,#N/A,FALSE,"CTrecon"}</definedName>
    <definedName name="ASDF_3_3_5" hidden="1">{#N/A,#N/A,FALSE,"TMCOMP96";#N/A,#N/A,FALSE,"MAT96";#N/A,#N/A,FALSE,"FANDA96";#N/A,#N/A,FALSE,"INTRAN96";#N/A,#N/A,FALSE,"NAA9697";#N/A,#N/A,FALSE,"ECWEBB";#N/A,#N/A,FALSE,"MFT96";#N/A,#N/A,FALSE,"CTrecon"}</definedName>
    <definedName name="ASDF_3_4" hidden="1">{#N/A,#N/A,FALSE,"TMCOMP96";#N/A,#N/A,FALSE,"MAT96";#N/A,#N/A,FALSE,"FANDA96";#N/A,#N/A,FALSE,"INTRAN96";#N/A,#N/A,FALSE,"NAA9697";#N/A,#N/A,FALSE,"ECWEBB";#N/A,#N/A,FALSE,"MFT96";#N/A,#N/A,FALSE,"CTrecon"}</definedName>
    <definedName name="ASDF_3_4_1" hidden="1">{#N/A,#N/A,FALSE,"TMCOMP96";#N/A,#N/A,FALSE,"MAT96";#N/A,#N/A,FALSE,"FANDA96";#N/A,#N/A,FALSE,"INTRAN96";#N/A,#N/A,FALSE,"NAA9697";#N/A,#N/A,FALSE,"ECWEBB";#N/A,#N/A,FALSE,"MFT96";#N/A,#N/A,FALSE,"CTrecon"}</definedName>
    <definedName name="ASDF_3_4_2" hidden="1">{#N/A,#N/A,FALSE,"TMCOMP96";#N/A,#N/A,FALSE,"MAT96";#N/A,#N/A,FALSE,"FANDA96";#N/A,#N/A,FALSE,"INTRAN96";#N/A,#N/A,FALSE,"NAA9697";#N/A,#N/A,FALSE,"ECWEBB";#N/A,#N/A,FALSE,"MFT96";#N/A,#N/A,FALSE,"CTrecon"}</definedName>
    <definedName name="ASDF_3_4_3" hidden="1">{#N/A,#N/A,FALSE,"TMCOMP96";#N/A,#N/A,FALSE,"MAT96";#N/A,#N/A,FALSE,"FANDA96";#N/A,#N/A,FALSE,"INTRAN96";#N/A,#N/A,FALSE,"NAA9697";#N/A,#N/A,FALSE,"ECWEBB";#N/A,#N/A,FALSE,"MFT96";#N/A,#N/A,FALSE,"CTrecon"}</definedName>
    <definedName name="ASDF_3_4_4" hidden="1">{#N/A,#N/A,FALSE,"TMCOMP96";#N/A,#N/A,FALSE,"MAT96";#N/A,#N/A,FALSE,"FANDA96";#N/A,#N/A,FALSE,"INTRAN96";#N/A,#N/A,FALSE,"NAA9697";#N/A,#N/A,FALSE,"ECWEBB";#N/A,#N/A,FALSE,"MFT96";#N/A,#N/A,FALSE,"CTrecon"}</definedName>
    <definedName name="ASDF_3_4_5" hidden="1">{#N/A,#N/A,FALSE,"TMCOMP96";#N/A,#N/A,FALSE,"MAT96";#N/A,#N/A,FALSE,"FANDA96";#N/A,#N/A,FALSE,"INTRAN96";#N/A,#N/A,FALSE,"NAA9697";#N/A,#N/A,FALSE,"ECWEBB";#N/A,#N/A,FALSE,"MFT96";#N/A,#N/A,FALSE,"CTrecon"}</definedName>
    <definedName name="ASDF_3_5" hidden="1">{#N/A,#N/A,FALSE,"TMCOMP96";#N/A,#N/A,FALSE,"MAT96";#N/A,#N/A,FALSE,"FANDA96";#N/A,#N/A,FALSE,"INTRAN96";#N/A,#N/A,FALSE,"NAA9697";#N/A,#N/A,FALSE,"ECWEBB";#N/A,#N/A,FALSE,"MFT96";#N/A,#N/A,FALSE,"CTrecon"}</definedName>
    <definedName name="ASDF_3_5_1" hidden="1">{#N/A,#N/A,FALSE,"TMCOMP96";#N/A,#N/A,FALSE,"MAT96";#N/A,#N/A,FALSE,"FANDA96";#N/A,#N/A,FALSE,"INTRAN96";#N/A,#N/A,FALSE,"NAA9697";#N/A,#N/A,FALSE,"ECWEBB";#N/A,#N/A,FALSE,"MFT96";#N/A,#N/A,FALSE,"CTrecon"}</definedName>
    <definedName name="ASDF_3_5_2" hidden="1">{#N/A,#N/A,FALSE,"TMCOMP96";#N/A,#N/A,FALSE,"MAT96";#N/A,#N/A,FALSE,"FANDA96";#N/A,#N/A,FALSE,"INTRAN96";#N/A,#N/A,FALSE,"NAA9697";#N/A,#N/A,FALSE,"ECWEBB";#N/A,#N/A,FALSE,"MFT96";#N/A,#N/A,FALSE,"CTrecon"}</definedName>
    <definedName name="ASDF_3_5_3" hidden="1">{#N/A,#N/A,FALSE,"TMCOMP96";#N/A,#N/A,FALSE,"MAT96";#N/A,#N/A,FALSE,"FANDA96";#N/A,#N/A,FALSE,"INTRAN96";#N/A,#N/A,FALSE,"NAA9697";#N/A,#N/A,FALSE,"ECWEBB";#N/A,#N/A,FALSE,"MFT96";#N/A,#N/A,FALSE,"CTrecon"}</definedName>
    <definedName name="ASDF_3_5_4" hidden="1">{#N/A,#N/A,FALSE,"TMCOMP96";#N/A,#N/A,FALSE,"MAT96";#N/A,#N/A,FALSE,"FANDA96";#N/A,#N/A,FALSE,"INTRAN96";#N/A,#N/A,FALSE,"NAA9697";#N/A,#N/A,FALSE,"ECWEBB";#N/A,#N/A,FALSE,"MFT96";#N/A,#N/A,FALSE,"CTrecon"}</definedName>
    <definedName name="ASDF_3_5_5" hidden="1">{#N/A,#N/A,FALSE,"TMCOMP96";#N/A,#N/A,FALSE,"MAT96";#N/A,#N/A,FALSE,"FANDA96";#N/A,#N/A,FALSE,"INTRAN96";#N/A,#N/A,FALSE,"NAA9697";#N/A,#N/A,FALSE,"ECWEBB";#N/A,#N/A,FALSE,"MFT96";#N/A,#N/A,FALSE,"CTrecon"}</definedName>
    <definedName name="ASDF_4" hidden="1">{#N/A,#N/A,FALSE,"TMCOMP96";#N/A,#N/A,FALSE,"MAT96";#N/A,#N/A,FALSE,"FANDA96";#N/A,#N/A,FALSE,"INTRAN96";#N/A,#N/A,FALSE,"NAA9697";#N/A,#N/A,FALSE,"ECWEBB";#N/A,#N/A,FALSE,"MFT96";#N/A,#N/A,FALSE,"CTrecon"}</definedName>
    <definedName name="ASDF_4_1" hidden="1">{#N/A,#N/A,FALSE,"TMCOMP96";#N/A,#N/A,FALSE,"MAT96";#N/A,#N/A,FALSE,"FANDA96";#N/A,#N/A,FALSE,"INTRAN96";#N/A,#N/A,FALSE,"NAA9697";#N/A,#N/A,FALSE,"ECWEBB";#N/A,#N/A,FALSE,"MFT96";#N/A,#N/A,FALSE,"CTrecon"}</definedName>
    <definedName name="ASDF_4_1_1" hidden="1">{#N/A,#N/A,FALSE,"TMCOMP96";#N/A,#N/A,FALSE,"MAT96";#N/A,#N/A,FALSE,"FANDA96";#N/A,#N/A,FALSE,"INTRAN96";#N/A,#N/A,FALSE,"NAA9697";#N/A,#N/A,FALSE,"ECWEBB";#N/A,#N/A,FALSE,"MFT96";#N/A,#N/A,FALSE,"CTrecon"}</definedName>
    <definedName name="ASDF_4_1_1_1" hidden="1">{#N/A,#N/A,FALSE,"TMCOMP96";#N/A,#N/A,FALSE,"MAT96";#N/A,#N/A,FALSE,"FANDA96";#N/A,#N/A,FALSE,"INTRAN96";#N/A,#N/A,FALSE,"NAA9697";#N/A,#N/A,FALSE,"ECWEBB";#N/A,#N/A,FALSE,"MFT96";#N/A,#N/A,FALSE,"CTrecon"}</definedName>
    <definedName name="ASDF_4_1_1_1_1" hidden="1">{#N/A,#N/A,FALSE,"TMCOMP96";#N/A,#N/A,FALSE,"MAT96";#N/A,#N/A,FALSE,"FANDA96";#N/A,#N/A,FALSE,"INTRAN96";#N/A,#N/A,FALSE,"NAA9697";#N/A,#N/A,FALSE,"ECWEBB";#N/A,#N/A,FALSE,"MFT96";#N/A,#N/A,FALSE,"CTrecon"}</definedName>
    <definedName name="ASDF_4_1_1_1_2" hidden="1">{#N/A,#N/A,FALSE,"TMCOMP96";#N/A,#N/A,FALSE,"MAT96";#N/A,#N/A,FALSE,"FANDA96";#N/A,#N/A,FALSE,"INTRAN96";#N/A,#N/A,FALSE,"NAA9697";#N/A,#N/A,FALSE,"ECWEBB";#N/A,#N/A,FALSE,"MFT96";#N/A,#N/A,FALSE,"CTrecon"}</definedName>
    <definedName name="ASDF_4_1_1_1_3" hidden="1">{#N/A,#N/A,FALSE,"TMCOMP96";#N/A,#N/A,FALSE,"MAT96";#N/A,#N/A,FALSE,"FANDA96";#N/A,#N/A,FALSE,"INTRAN96";#N/A,#N/A,FALSE,"NAA9697";#N/A,#N/A,FALSE,"ECWEBB";#N/A,#N/A,FALSE,"MFT96";#N/A,#N/A,FALSE,"CTrecon"}</definedName>
    <definedName name="ASDF_4_1_1_1_4" hidden="1">{#N/A,#N/A,FALSE,"TMCOMP96";#N/A,#N/A,FALSE,"MAT96";#N/A,#N/A,FALSE,"FANDA96";#N/A,#N/A,FALSE,"INTRAN96";#N/A,#N/A,FALSE,"NAA9697";#N/A,#N/A,FALSE,"ECWEBB";#N/A,#N/A,FALSE,"MFT96";#N/A,#N/A,FALSE,"CTrecon"}</definedName>
    <definedName name="ASDF_4_1_1_1_5" hidden="1">{#N/A,#N/A,FALSE,"TMCOMP96";#N/A,#N/A,FALSE,"MAT96";#N/A,#N/A,FALSE,"FANDA96";#N/A,#N/A,FALSE,"INTRAN96";#N/A,#N/A,FALSE,"NAA9697";#N/A,#N/A,FALSE,"ECWEBB";#N/A,#N/A,FALSE,"MFT96";#N/A,#N/A,FALSE,"CTrecon"}</definedName>
    <definedName name="ASDF_4_1_1_2" hidden="1">{#N/A,#N/A,FALSE,"TMCOMP96";#N/A,#N/A,FALSE,"MAT96";#N/A,#N/A,FALSE,"FANDA96";#N/A,#N/A,FALSE,"INTRAN96";#N/A,#N/A,FALSE,"NAA9697";#N/A,#N/A,FALSE,"ECWEBB";#N/A,#N/A,FALSE,"MFT96";#N/A,#N/A,FALSE,"CTrecon"}</definedName>
    <definedName name="ASDF_4_1_1_2_1" hidden="1">{#N/A,#N/A,FALSE,"TMCOMP96";#N/A,#N/A,FALSE,"MAT96";#N/A,#N/A,FALSE,"FANDA96";#N/A,#N/A,FALSE,"INTRAN96";#N/A,#N/A,FALSE,"NAA9697";#N/A,#N/A,FALSE,"ECWEBB";#N/A,#N/A,FALSE,"MFT96";#N/A,#N/A,FALSE,"CTrecon"}</definedName>
    <definedName name="ASDF_4_1_1_2_2" hidden="1">{#N/A,#N/A,FALSE,"TMCOMP96";#N/A,#N/A,FALSE,"MAT96";#N/A,#N/A,FALSE,"FANDA96";#N/A,#N/A,FALSE,"INTRAN96";#N/A,#N/A,FALSE,"NAA9697";#N/A,#N/A,FALSE,"ECWEBB";#N/A,#N/A,FALSE,"MFT96";#N/A,#N/A,FALSE,"CTrecon"}</definedName>
    <definedName name="ASDF_4_1_1_2_3" hidden="1">{#N/A,#N/A,FALSE,"TMCOMP96";#N/A,#N/A,FALSE,"MAT96";#N/A,#N/A,FALSE,"FANDA96";#N/A,#N/A,FALSE,"INTRAN96";#N/A,#N/A,FALSE,"NAA9697";#N/A,#N/A,FALSE,"ECWEBB";#N/A,#N/A,FALSE,"MFT96";#N/A,#N/A,FALSE,"CTrecon"}</definedName>
    <definedName name="ASDF_4_1_1_2_4" hidden="1">{#N/A,#N/A,FALSE,"TMCOMP96";#N/A,#N/A,FALSE,"MAT96";#N/A,#N/A,FALSE,"FANDA96";#N/A,#N/A,FALSE,"INTRAN96";#N/A,#N/A,FALSE,"NAA9697";#N/A,#N/A,FALSE,"ECWEBB";#N/A,#N/A,FALSE,"MFT96";#N/A,#N/A,FALSE,"CTrecon"}</definedName>
    <definedName name="ASDF_4_1_1_2_5" hidden="1">{#N/A,#N/A,FALSE,"TMCOMP96";#N/A,#N/A,FALSE,"MAT96";#N/A,#N/A,FALSE,"FANDA96";#N/A,#N/A,FALSE,"INTRAN96";#N/A,#N/A,FALSE,"NAA9697";#N/A,#N/A,FALSE,"ECWEBB";#N/A,#N/A,FALSE,"MFT96";#N/A,#N/A,FALSE,"CTrecon"}</definedName>
    <definedName name="ASDF_4_1_1_3" hidden="1">{#N/A,#N/A,FALSE,"TMCOMP96";#N/A,#N/A,FALSE,"MAT96";#N/A,#N/A,FALSE,"FANDA96";#N/A,#N/A,FALSE,"INTRAN96";#N/A,#N/A,FALSE,"NAA9697";#N/A,#N/A,FALSE,"ECWEBB";#N/A,#N/A,FALSE,"MFT96";#N/A,#N/A,FALSE,"CTrecon"}</definedName>
    <definedName name="ASDF_4_1_1_4" hidden="1">{#N/A,#N/A,FALSE,"TMCOMP96";#N/A,#N/A,FALSE,"MAT96";#N/A,#N/A,FALSE,"FANDA96";#N/A,#N/A,FALSE,"INTRAN96";#N/A,#N/A,FALSE,"NAA9697";#N/A,#N/A,FALSE,"ECWEBB";#N/A,#N/A,FALSE,"MFT96";#N/A,#N/A,FALSE,"CTrecon"}</definedName>
    <definedName name="ASDF_4_1_1_5" hidden="1">{#N/A,#N/A,FALSE,"TMCOMP96";#N/A,#N/A,FALSE,"MAT96";#N/A,#N/A,FALSE,"FANDA96";#N/A,#N/A,FALSE,"INTRAN96";#N/A,#N/A,FALSE,"NAA9697";#N/A,#N/A,FALSE,"ECWEBB";#N/A,#N/A,FALSE,"MFT96";#N/A,#N/A,FALSE,"CTrecon"}</definedName>
    <definedName name="ASDF_4_1_2" hidden="1">{#N/A,#N/A,FALSE,"TMCOMP96";#N/A,#N/A,FALSE,"MAT96";#N/A,#N/A,FALSE,"FANDA96";#N/A,#N/A,FALSE,"INTRAN96";#N/A,#N/A,FALSE,"NAA9697";#N/A,#N/A,FALSE,"ECWEBB";#N/A,#N/A,FALSE,"MFT96";#N/A,#N/A,FALSE,"CTrecon"}</definedName>
    <definedName name="ASDF_4_1_2_1" hidden="1">{#N/A,#N/A,FALSE,"TMCOMP96";#N/A,#N/A,FALSE,"MAT96";#N/A,#N/A,FALSE,"FANDA96";#N/A,#N/A,FALSE,"INTRAN96";#N/A,#N/A,FALSE,"NAA9697";#N/A,#N/A,FALSE,"ECWEBB";#N/A,#N/A,FALSE,"MFT96";#N/A,#N/A,FALSE,"CTrecon"}</definedName>
    <definedName name="ASDF_4_1_2_2" hidden="1">{#N/A,#N/A,FALSE,"TMCOMP96";#N/A,#N/A,FALSE,"MAT96";#N/A,#N/A,FALSE,"FANDA96";#N/A,#N/A,FALSE,"INTRAN96";#N/A,#N/A,FALSE,"NAA9697";#N/A,#N/A,FALSE,"ECWEBB";#N/A,#N/A,FALSE,"MFT96";#N/A,#N/A,FALSE,"CTrecon"}</definedName>
    <definedName name="ASDF_4_1_2_3" hidden="1">{#N/A,#N/A,FALSE,"TMCOMP96";#N/A,#N/A,FALSE,"MAT96";#N/A,#N/A,FALSE,"FANDA96";#N/A,#N/A,FALSE,"INTRAN96";#N/A,#N/A,FALSE,"NAA9697";#N/A,#N/A,FALSE,"ECWEBB";#N/A,#N/A,FALSE,"MFT96";#N/A,#N/A,FALSE,"CTrecon"}</definedName>
    <definedName name="ASDF_4_1_2_4" hidden="1">{#N/A,#N/A,FALSE,"TMCOMP96";#N/A,#N/A,FALSE,"MAT96";#N/A,#N/A,FALSE,"FANDA96";#N/A,#N/A,FALSE,"INTRAN96";#N/A,#N/A,FALSE,"NAA9697";#N/A,#N/A,FALSE,"ECWEBB";#N/A,#N/A,FALSE,"MFT96";#N/A,#N/A,FALSE,"CTrecon"}</definedName>
    <definedName name="ASDF_4_1_2_5" hidden="1">{#N/A,#N/A,FALSE,"TMCOMP96";#N/A,#N/A,FALSE,"MAT96";#N/A,#N/A,FALSE,"FANDA96";#N/A,#N/A,FALSE,"INTRAN96";#N/A,#N/A,FALSE,"NAA9697";#N/A,#N/A,FALSE,"ECWEBB";#N/A,#N/A,FALSE,"MFT96";#N/A,#N/A,FALSE,"CTrecon"}</definedName>
    <definedName name="ASDF_4_1_3" hidden="1">{#N/A,#N/A,FALSE,"TMCOMP96";#N/A,#N/A,FALSE,"MAT96";#N/A,#N/A,FALSE,"FANDA96";#N/A,#N/A,FALSE,"INTRAN96";#N/A,#N/A,FALSE,"NAA9697";#N/A,#N/A,FALSE,"ECWEBB";#N/A,#N/A,FALSE,"MFT96";#N/A,#N/A,FALSE,"CTrecon"}</definedName>
    <definedName name="ASDF_4_1_3_1" hidden="1">{#N/A,#N/A,FALSE,"TMCOMP96";#N/A,#N/A,FALSE,"MAT96";#N/A,#N/A,FALSE,"FANDA96";#N/A,#N/A,FALSE,"INTRAN96";#N/A,#N/A,FALSE,"NAA9697";#N/A,#N/A,FALSE,"ECWEBB";#N/A,#N/A,FALSE,"MFT96";#N/A,#N/A,FALSE,"CTrecon"}</definedName>
    <definedName name="ASDF_4_1_3_2" hidden="1">{#N/A,#N/A,FALSE,"TMCOMP96";#N/A,#N/A,FALSE,"MAT96";#N/A,#N/A,FALSE,"FANDA96";#N/A,#N/A,FALSE,"INTRAN96";#N/A,#N/A,FALSE,"NAA9697";#N/A,#N/A,FALSE,"ECWEBB";#N/A,#N/A,FALSE,"MFT96";#N/A,#N/A,FALSE,"CTrecon"}</definedName>
    <definedName name="ASDF_4_1_3_3" hidden="1">{#N/A,#N/A,FALSE,"TMCOMP96";#N/A,#N/A,FALSE,"MAT96";#N/A,#N/A,FALSE,"FANDA96";#N/A,#N/A,FALSE,"INTRAN96";#N/A,#N/A,FALSE,"NAA9697";#N/A,#N/A,FALSE,"ECWEBB";#N/A,#N/A,FALSE,"MFT96";#N/A,#N/A,FALSE,"CTrecon"}</definedName>
    <definedName name="ASDF_4_1_3_4" hidden="1">{#N/A,#N/A,FALSE,"TMCOMP96";#N/A,#N/A,FALSE,"MAT96";#N/A,#N/A,FALSE,"FANDA96";#N/A,#N/A,FALSE,"INTRAN96";#N/A,#N/A,FALSE,"NAA9697";#N/A,#N/A,FALSE,"ECWEBB";#N/A,#N/A,FALSE,"MFT96";#N/A,#N/A,FALSE,"CTrecon"}</definedName>
    <definedName name="ASDF_4_1_3_5" hidden="1">{#N/A,#N/A,FALSE,"TMCOMP96";#N/A,#N/A,FALSE,"MAT96";#N/A,#N/A,FALSE,"FANDA96";#N/A,#N/A,FALSE,"INTRAN96";#N/A,#N/A,FALSE,"NAA9697";#N/A,#N/A,FALSE,"ECWEBB";#N/A,#N/A,FALSE,"MFT96";#N/A,#N/A,FALSE,"CTrecon"}</definedName>
    <definedName name="ASDF_4_1_4" hidden="1">{#N/A,#N/A,FALSE,"TMCOMP96";#N/A,#N/A,FALSE,"MAT96";#N/A,#N/A,FALSE,"FANDA96";#N/A,#N/A,FALSE,"INTRAN96";#N/A,#N/A,FALSE,"NAA9697";#N/A,#N/A,FALSE,"ECWEBB";#N/A,#N/A,FALSE,"MFT96";#N/A,#N/A,FALSE,"CTrecon"}</definedName>
    <definedName name="ASDF_4_1_4_1" hidden="1">{#N/A,#N/A,FALSE,"TMCOMP96";#N/A,#N/A,FALSE,"MAT96";#N/A,#N/A,FALSE,"FANDA96";#N/A,#N/A,FALSE,"INTRAN96";#N/A,#N/A,FALSE,"NAA9697";#N/A,#N/A,FALSE,"ECWEBB";#N/A,#N/A,FALSE,"MFT96";#N/A,#N/A,FALSE,"CTrecon"}</definedName>
    <definedName name="ASDF_4_1_4_2" hidden="1">{#N/A,#N/A,FALSE,"TMCOMP96";#N/A,#N/A,FALSE,"MAT96";#N/A,#N/A,FALSE,"FANDA96";#N/A,#N/A,FALSE,"INTRAN96";#N/A,#N/A,FALSE,"NAA9697";#N/A,#N/A,FALSE,"ECWEBB";#N/A,#N/A,FALSE,"MFT96";#N/A,#N/A,FALSE,"CTrecon"}</definedName>
    <definedName name="ASDF_4_1_4_3" hidden="1">{#N/A,#N/A,FALSE,"TMCOMP96";#N/A,#N/A,FALSE,"MAT96";#N/A,#N/A,FALSE,"FANDA96";#N/A,#N/A,FALSE,"INTRAN96";#N/A,#N/A,FALSE,"NAA9697";#N/A,#N/A,FALSE,"ECWEBB";#N/A,#N/A,FALSE,"MFT96";#N/A,#N/A,FALSE,"CTrecon"}</definedName>
    <definedName name="ASDF_4_1_4_4" hidden="1">{#N/A,#N/A,FALSE,"TMCOMP96";#N/A,#N/A,FALSE,"MAT96";#N/A,#N/A,FALSE,"FANDA96";#N/A,#N/A,FALSE,"INTRAN96";#N/A,#N/A,FALSE,"NAA9697";#N/A,#N/A,FALSE,"ECWEBB";#N/A,#N/A,FALSE,"MFT96";#N/A,#N/A,FALSE,"CTrecon"}</definedName>
    <definedName name="ASDF_4_1_4_5" hidden="1">{#N/A,#N/A,FALSE,"TMCOMP96";#N/A,#N/A,FALSE,"MAT96";#N/A,#N/A,FALSE,"FANDA96";#N/A,#N/A,FALSE,"INTRAN96";#N/A,#N/A,FALSE,"NAA9697";#N/A,#N/A,FALSE,"ECWEBB";#N/A,#N/A,FALSE,"MFT96";#N/A,#N/A,FALSE,"CTrecon"}</definedName>
    <definedName name="ASDF_4_1_5" hidden="1">{#N/A,#N/A,FALSE,"TMCOMP96";#N/A,#N/A,FALSE,"MAT96";#N/A,#N/A,FALSE,"FANDA96";#N/A,#N/A,FALSE,"INTRAN96";#N/A,#N/A,FALSE,"NAA9697";#N/A,#N/A,FALSE,"ECWEBB";#N/A,#N/A,FALSE,"MFT96";#N/A,#N/A,FALSE,"CTrecon"}</definedName>
    <definedName name="ASDF_4_1_5_1" hidden="1">{#N/A,#N/A,FALSE,"TMCOMP96";#N/A,#N/A,FALSE,"MAT96";#N/A,#N/A,FALSE,"FANDA96";#N/A,#N/A,FALSE,"INTRAN96";#N/A,#N/A,FALSE,"NAA9697";#N/A,#N/A,FALSE,"ECWEBB";#N/A,#N/A,FALSE,"MFT96";#N/A,#N/A,FALSE,"CTrecon"}</definedName>
    <definedName name="ASDF_4_1_5_2" hidden="1">{#N/A,#N/A,FALSE,"TMCOMP96";#N/A,#N/A,FALSE,"MAT96";#N/A,#N/A,FALSE,"FANDA96";#N/A,#N/A,FALSE,"INTRAN96";#N/A,#N/A,FALSE,"NAA9697";#N/A,#N/A,FALSE,"ECWEBB";#N/A,#N/A,FALSE,"MFT96";#N/A,#N/A,FALSE,"CTrecon"}</definedName>
    <definedName name="ASDF_4_1_5_3" hidden="1">{#N/A,#N/A,FALSE,"TMCOMP96";#N/A,#N/A,FALSE,"MAT96";#N/A,#N/A,FALSE,"FANDA96";#N/A,#N/A,FALSE,"INTRAN96";#N/A,#N/A,FALSE,"NAA9697";#N/A,#N/A,FALSE,"ECWEBB";#N/A,#N/A,FALSE,"MFT96";#N/A,#N/A,FALSE,"CTrecon"}</definedName>
    <definedName name="ASDF_4_1_5_4" hidden="1">{#N/A,#N/A,FALSE,"TMCOMP96";#N/A,#N/A,FALSE,"MAT96";#N/A,#N/A,FALSE,"FANDA96";#N/A,#N/A,FALSE,"INTRAN96";#N/A,#N/A,FALSE,"NAA9697";#N/A,#N/A,FALSE,"ECWEBB";#N/A,#N/A,FALSE,"MFT96";#N/A,#N/A,FALSE,"CTrecon"}</definedName>
    <definedName name="ASDF_4_1_5_5" hidden="1">{#N/A,#N/A,FALSE,"TMCOMP96";#N/A,#N/A,FALSE,"MAT96";#N/A,#N/A,FALSE,"FANDA96";#N/A,#N/A,FALSE,"INTRAN96";#N/A,#N/A,FALSE,"NAA9697";#N/A,#N/A,FALSE,"ECWEBB";#N/A,#N/A,FALSE,"MFT96";#N/A,#N/A,FALSE,"CTrecon"}</definedName>
    <definedName name="ASDF_4_2" hidden="1">{#N/A,#N/A,FALSE,"TMCOMP96";#N/A,#N/A,FALSE,"MAT96";#N/A,#N/A,FALSE,"FANDA96";#N/A,#N/A,FALSE,"INTRAN96";#N/A,#N/A,FALSE,"NAA9697";#N/A,#N/A,FALSE,"ECWEBB";#N/A,#N/A,FALSE,"MFT96";#N/A,#N/A,FALSE,"CTrecon"}</definedName>
    <definedName name="ASDF_4_2_1" hidden="1">{#N/A,#N/A,FALSE,"TMCOMP96";#N/A,#N/A,FALSE,"MAT96";#N/A,#N/A,FALSE,"FANDA96";#N/A,#N/A,FALSE,"INTRAN96";#N/A,#N/A,FALSE,"NAA9697";#N/A,#N/A,FALSE,"ECWEBB";#N/A,#N/A,FALSE,"MFT96";#N/A,#N/A,FALSE,"CTrecon"}</definedName>
    <definedName name="ASDF_4_2_2" hidden="1">{#N/A,#N/A,FALSE,"TMCOMP96";#N/A,#N/A,FALSE,"MAT96";#N/A,#N/A,FALSE,"FANDA96";#N/A,#N/A,FALSE,"INTRAN96";#N/A,#N/A,FALSE,"NAA9697";#N/A,#N/A,FALSE,"ECWEBB";#N/A,#N/A,FALSE,"MFT96";#N/A,#N/A,FALSE,"CTrecon"}</definedName>
    <definedName name="ASDF_4_2_3" hidden="1">{#N/A,#N/A,FALSE,"TMCOMP96";#N/A,#N/A,FALSE,"MAT96";#N/A,#N/A,FALSE,"FANDA96";#N/A,#N/A,FALSE,"INTRAN96";#N/A,#N/A,FALSE,"NAA9697";#N/A,#N/A,FALSE,"ECWEBB";#N/A,#N/A,FALSE,"MFT96";#N/A,#N/A,FALSE,"CTrecon"}</definedName>
    <definedName name="ASDF_4_2_4" hidden="1">{#N/A,#N/A,FALSE,"TMCOMP96";#N/A,#N/A,FALSE,"MAT96";#N/A,#N/A,FALSE,"FANDA96";#N/A,#N/A,FALSE,"INTRAN96";#N/A,#N/A,FALSE,"NAA9697";#N/A,#N/A,FALSE,"ECWEBB";#N/A,#N/A,FALSE,"MFT96";#N/A,#N/A,FALSE,"CTrecon"}</definedName>
    <definedName name="ASDF_4_2_5" hidden="1">{#N/A,#N/A,FALSE,"TMCOMP96";#N/A,#N/A,FALSE,"MAT96";#N/A,#N/A,FALSE,"FANDA96";#N/A,#N/A,FALSE,"INTRAN96";#N/A,#N/A,FALSE,"NAA9697";#N/A,#N/A,FALSE,"ECWEBB";#N/A,#N/A,FALSE,"MFT96";#N/A,#N/A,FALSE,"CTrecon"}</definedName>
    <definedName name="ASDF_4_3" hidden="1">{#N/A,#N/A,FALSE,"TMCOMP96";#N/A,#N/A,FALSE,"MAT96";#N/A,#N/A,FALSE,"FANDA96";#N/A,#N/A,FALSE,"INTRAN96";#N/A,#N/A,FALSE,"NAA9697";#N/A,#N/A,FALSE,"ECWEBB";#N/A,#N/A,FALSE,"MFT96";#N/A,#N/A,FALSE,"CTrecon"}</definedName>
    <definedName name="ASDF_4_3_1" hidden="1">{#N/A,#N/A,FALSE,"TMCOMP96";#N/A,#N/A,FALSE,"MAT96";#N/A,#N/A,FALSE,"FANDA96";#N/A,#N/A,FALSE,"INTRAN96";#N/A,#N/A,FALSE,"NAA9697";#N/A,#N/A,FALSE,"ECWEBB";#N/A,#N/A,FALSE,"MFT96";#N/A,#N/A,FALSE,"CTrecon"}</definedName>
    <definedName name="ASDF_4_3_2" hidden="1">{#N/A,#N/A,FALSE,"TMCOMP96";#N/A,#N/A,FALSE,"MAT96";#N/A,#N/A,FALSE,"FANDA96";#N/A,#N/A,FALSE,"INTRAN96";#N/A,#N/A,FALSE,"NAA9697";#N/A,#N/A,FALSE,"ECWEBB";#N/A,#N/A,FALSE,"MFT96";#N/A,#N/A,FALSE,"CTrecon"}</definedName>
    <definedName name="ASDF_4_3_3" hidden="1">{#N/A,#N/A,FALSE,"TMCOMP96";#N/A,#N/A,FALSE,"MAT96";#N/A,#N/A,FALSE,"FANDA96";#N/A,#N/A,FALSE,"INTRAN96";#N/A,#N/A,FALSE,"NAA9697";#N/A,#N/A,FALSE,"ECWEBB";#N/A,#N/A,FALSE,"MFT96";#N/A,#N/A,FALSE,"CTrecon"}</definedName>
    <definedName name="ASDF_4_3_4" hidden="1">{#N/A,#N/A,FALSE,"TMCOMP96";#N/A,#N/A,FALSE,"MAT96";#N/A,#N/A,FALSE,"FANDA96";#N/A,#N/A,FALSE,"INTRAN96";#N/A,#N/A,FALSE,"NAA9697";#N/A,#N/A,FALSE,"ECWEBB";#N/A,#N/A,FALSE,"MFT96";#N/A,#N/A,FALSE,"CTrecon"}</definedName>
    <definedName name="ASDF_4_3_5" hidden="1">{#N/A,#N/A,FALSE,"TMCOMP96";#N/A,#N/A,FALSE,"MAT96";#N/A,#N/A,FALSE,"FANDA96";#N/A,#N/A,FALSE,"INTRAN96";#N/A,#N/A,FALSE,"NAA9697";#N/A,#N/A,FALSE,"ECWEBB";#N/A,#N/A,FALSE,"MFT96";#N/A,#N/A,FALSE,"CTrecon"}</definedName>
    <definedName name="ASDF_4_4" hidden="1">{#N/A,#N/A,FALSE,"TMCOMP96";#N/A,#N/A,FALSE,"MAT96";#N/A,#N/A,FALSE,"FANDA96";#N/A,#N/A,FALSE,"INTRAN96";#N/A,#N/A,FALSE,"NAA9697";#N/A,#N/A,FALSE,"ECWEBB";#N/A,#N/A,FALSE,"MFT96";#N/A,#N/A,FALSE,"CTrecon"}</definedName>
    <definedName name="ASDF_4_4_1" hidden="1">{#N/A,#N/A,FALSE,"TMCOMP96";#N/A,#N/A,FALSE,"MAT96";#N/A,#N/A,FALSE,"FANDA96";#N/A,#N/A,FALSE,"INTRAN96";#N/A,#N/A,FALSE,"NAA9697";#N/A,#N/A,FALSE,"ECWEBB";#N/A,#N/A,FALSE,"MFT96";#N/A,#N/A,FALSE,"CTrecon"}</definedName>
    <definedName name="ASDF_4_4_2" hidden="1">{#N/A,#N/A,FALSE,"TMCOMP96";#N/A,#N/A,FALSE,"MAT96";#N/A,#N/A,FALSE,"FANDA96";#N/A,#N/A,FALSE,"INTRAN96";#N/A,#N/A,FALSE,"NAA9697";#N/A,#N/A,FALSE,"ECWEBB";#N/A,#N/A,FALSE,"MFT96";#N/A,#N/A,FALSE,"CTrecon"}</definedName>
    <definedName name="ASDF_4_4_3" hidden="1">{#N/A,#N/A,FALSE,"TMCOMP96";#N/A,#N/A,FALSE,"MAT96";#N/A,#N/A,FALSE,"FANDA96";#N/A,#N/A,FALSE,"INTRAN96";#N/A,#N/A,FALSE,"NAA9697";#N/A,#N/A,FALSE,"ECWEBB";#N/A,#N/A,FALSE,"MFT96";#N/A,#N/A,FALSE,"CTrecon"}</definedName>
    <definedName name="ASDF_4_4_4" hidden="1">{#N/A,#N/A,FALSE,"TMCOMP96";#N/A,#N/A,FALSE,"MAT96";#N/A,#N/A,FALSE,"FANDA96";#N/A,#N/A,FALSE,"INTRAN96";#N/A,#N/A,FALSE,"NAA9697";#N/A,#N/A,FALSE,"ECWEBB";#N/A,#N/A,FALSE,"MFT96";#N/A,#N/A,FALSE,"CTrecon"}</definedName>
    <definedName name="ASDF_4_4_5" hidden="1">{#N/A,#N/A,FALSE,"TMCOMP96";#N/A,#N/A,FALSE,"MAT96";#N/A,#N/A,FALSE,"FANDA96";#N/A,#N/A,FALSE,"INTRAN96";#N/A,#N/A,FALSE,"NAA9697";#N/A,#N/A,FALSE,"ECWEBB";#N/A,#N/A,FALSE,"MFT96";#N/A,#N/A,FALSE,"CTrecon"}</definedName>
    <definedName name="ASDF_4_5" hidden="1">{#N/A,#N/A,FALSE,"TMCOMP96";#N/A,#N/A,FALSE,"MAT96";#N/A,#N/A,FALSE,"FANDA96";#N/A,#N/A,FALSE,"INTRAN96";#N/A,#N/A,FALSE,"NAA9697";#N/A,#N/A,FALSE,"ECWEBB";#N/A,#N/A,FALSE,"MFT96";#N/A,#N/A,FALSE,"CTrecon"}</definedName>
    <definedName name="ASDF_4_5_1" hidden="1">{#N/A,#N/A,FALSE,"TMCOMP96";#N/A,#N/A,FALSE,"MAT96";#N/A,#N/A,FALSE,"FANDA96";#N/A,#N/A,FALSE,"INTRAN96";#N/A,#N/A,FALSE,"NAA9697";#N/A,#N/A,FALSE,"ECWEBB";#N/A,#N/A,FALSE,"MFT96";#N/A,#N/A,FALSE,"CTrecon"}</definedName>
    <definedName name="ASDF_4_5_2" hidden="1">{#N/A,#N/A,FALSE,"TMCOMP96";#N/A,#N/A,FALSE,"MAT96";#N/A,#N/A,FALSE,"FANDA96";#N/A,#N/A,FALSE,"INTRAN96";#N/A,#N/A,FALSE,"NAA9697";#N/A,#N/A,FALSE,"ECWEBB";#N/A,#N/A,FALSE,"MFT96";#N/A,#N/A,FALSE,"CTrecon"}</definedName>
    <definedName name="ASDF_4_5_3" hidden="1">{#N/A,#N/A,FALSE,"TMCOMP96";#N/A,#N/A,FALSE,"MAT96";#N/A,#N/A,FALSE,"FANDA96";#N/A,#N/A,FALSE,"INTRAN96";#N/A,#N/A,FALSE,"NAA9697";#N/A,#N/A,FALSE,"ECWEBB";#N/A,#N/A,FALSE,"MFT96";#N/A,#N/A,FALSE,"CTrecon"}</definedName>
    <definedName name="ASDF_4_5_4" hidden="1">{#N/A,#N/A,FALSE,"TMCOMP96";#N/A,#N/A,FALSE,"MAT96";#N/A,#N/A,FALSE,"FANDA96";#N/A,#N/A,FALSE,"INTRAN96";#N/A,#N/A,FALSE,"NAA9697";#N/A,#N/A,FALSE,"ECWEBB";#N/A,#N/A,FALSE,"MFT96";#N/A,#N/A,FALSE,"CTrecon"}</definedName>
    <definedName name="ASDF_4_5_5" hidden="1">{#N/A,#N/A,FALSE,"TMCOMP96";#N/A,#N/A,FALSE,"MAT96";#N/A,#N/A,FALSE,"FANDA96";#N/A,#N/A,FALSE,"INTRAN96";#N/A,#N/A,FALSE,"NAA9697";#N/A,#N/A,FALSE,"ECWEBB";#N/A,#N/A,FALSE,"MFT96";#N/A,#N/A,FALSE,"CTrecon"}</definedName>
    <definedName name="ASDF_5" hidden="1">{#N/A,#N/A,FALSE,"TMCOMP96";#N/A,#N/A,FALSE,"MAT96";#N/A,#N/A,FALSE,"FANDA96";#N/A,#N/A,FALSE,"INTRAN96";#N/A,#N/A,FALSE,"NAA9697";#N/A,#N/A,FALSE,"ECWEBB";#N/A,#N/A,FALSE,"MFT96";#N/A,#N/A,FALSE,"CTrecon"}</definedName>
    <definedName name="ASDF_5_1" hidden="1">{#N/A,#N/A,FALSE,"TMCOMP96";#N/A,#N/A,FALSE,"MAT96";#N/A,#N/A,FALSE,"FANDA96";#N/A,#N/A,FALSE,"INTRAN96";#N/A,#N/A,FALSE,"NAA9697";#N/A,#N/A,FALSE,"ECWEBB";#N/A,#N/A,FALSE,"MFT96";#N/A,#N/A,FALSE,"CTrecon"}</definedName>
    <definedName name="ASDF_5_1_1" hidden="1">{#N/A,#N/A,FALSE,"TMCOMP96";#N/A,#N/A,FALSE,"MAT96";#N/A,#N/A,FALSE,"FANDA96";#N/A,#N/A,FALSE,"INTRAN96";#N/A,#N/A,FALSE,"NAA9697";#N/A,#N/A,FALSE,"ECWEBB";#N/A,#N/A,FALSE,"MFT96";#N/A,#N/A,FALSE,"CTrecon"}</definedName>
    <definedName name="ASDF_5_1_1_1" hidden="1">{#N/A,#N/A,FALSE,"TMCOMP96";#N/A,#N/A,FALSE,"MAT96";#N/A,#N/A,FALSE,"FANDA96";#N/A,#N/A,FALSE,"INTRAN96";#N/A,#N/A,FALSE,"NAA9697";#N/A,#N/A,FALSE,"ECWEBB";#N/A,#N/A,FALSE,"MFT96";#N/A,#N/A,FALSE,"CTrecon"}</definedName>
    <definedName name="ASDF_5_1_1_1_1" hidden="1">{#N/A,#N/A,FALSE,"TMCOMP96";#N/A,#N/A,FALSE,"MAT96";#N/A,#N/A,FALSE,"FANDA96";#N/A,#N/A,FALSE,"INTRAN96";#N/A,#N/A,FALSE,"NAA9697";#N/A,#N/A,FALSE,"ECWEBB";#N/A,#N/A,FALSE,"MFT96";#N/A,#N/A,FALSE,"CTrecon"}</definedName>
    <definedName name="ASDF_5_1_1_1_2" hidden="1">{#N/A,#N/A,FALSE,"TMCOMP96";#N/A,#N/A,FALSE,"MAT96";#N/A,#N/A,FALSE,"FANDA96";#N/A,#N/A,FALSE,"INTRAN96";#N/A,#N/A,FALSE,"NAA9697";#N/A,#N/A,FALSE,"ECWEBB";#N/A,#N/A,FALSE,"MFT96";#N/A,#N/A,FALSE,"CTrecon"}</definedName>
    <definedName name="ASDF_5_1_1_1_3" hidden="1">{#N/A,#N/A,FALSE,"TMCOMP96";#N/A,#N/A,FALSE,"MAT96";#N/A,#N/A,FALSE,"FANDA96";#N/A,#N/A,FALSE,"INTRAN96";#N/A,#N/A,FALSE,"NAA9697";#N/A,#N/A,FALSE,"ECWEBB";#N/A,#N/A,FALSE,"MFT96";#N/A,#N/A,FALSE,"CTrecon"}</definedName>
    <definedName name="ASDF_5_1_1_1_4" hidden="1">{#N/A,#N/A,FALSE,"TMCOMP96";#N/A,#N/A,FALSE,"MAT96";#N/A,#N/A,FALSE,"FANDA96";#N/A,#N/A,FALSE,"INTRAN96";#N/A,#N/A,FALSE,"NAA9697";#N/A,#N/A,FALSE,"ECWEBB";#N/A,#N/A,FALSE,"MFT96";#N/A,#N/A,FALSE,"CTrecon"}</definedName>
    <definedName name="ASDF_5_1_1_1_5" hidden="1">{#N/A,#N/A,FALSE,"TMCOMP96";#N/A,#N/A,FALSE,"MAT96";#N/A,#N/A,FALSE,"FANDA96";#N/A,#N/A,FALSE,"INTRAN96";#N/A,#N/A,FALSE,"NAA9697";#N/A,#N/A,FALSE,"ECWEBB";#N/A,#N/A,FALSE,"MFT96";#N/A,#N/A,FALSE,"CTrecon"}</definedName>
    <definedName name="ASDF_5_1_1_2" hidden="1">{#N/A,#N/A,FALSE,"TMCOMP96";#N/A,#N/A,FALSE,"MAT96";#N/A,#N/A,FALSE,"FANDA96";#N/A,#N/A,FALSE,"INTRAN96";#N/A,#N/A,FALSE,"NAA9697";#N/A,#N/A,FALSE,"ECWEBB";#N/A,#N/A,FALSE,"MFT96";#N/A,#N/A,FALSE,"CTrecon"}</definedName>
    <definedName name="ASDF_5_1_1_2_1" hidden="1">{#N/A,#N/A,FALSE,"TMCOMP96";#N/A,#N/A,FALSE,"MAT96";#N/A,#N/A,FALSE,"FANDA96";#N/A,#N/A,FALSE,"INTRAN96";#N/A,#N/A,FALSE,"NAA9697";#N/A,#N/A,FALSE,"ECWEBB";#N/A,#N/A,FALSE,"MFT96";#N/A,#N/A,FALSE,"CTrecon"}</definedName>
    <definedName name="ASDF_5_1_1_2_2" hidden="1">{#N/A,#N/A,FALSE,"TMCOMP96";#N/A,#N/A,FALSE,"MAT96";#N/A,#N/A,FALSE,"FANDA96";#N/A,#N/A,FALSE,"INTRAN96";#N/A,#N/A,FALSE,"NAA9697";#N/A,#N/A,FALSE,"ECWEBB";#N/A,#N/A,FALSE,"MFT96";#N/A,#N/A,FALSE,"CTrecon"}</definedName>
    <definedName name="ASDF_5_1_1_2_3" hidden="1">{#N/A,#N/A,FALSE,"TMCOMP96";#N/A,#N/A,FALSE,"MAT96";#N/A,#N/A,FALSE,"FANDA96";#N/A,#N/A,FALSE,"INTRAN96";#N/A,#N/A,FALSE,"NAA9697";#N/A,#N/A,FALSE,"ECWEBB";#N/A,#N/A,FALSE,"MFT96";#N/A,#N/A,FALSE,"CTrecon"}</definedName>
    <definedName name="ASDF_5_1_1_2_4" hidden="1">{#N/A,#N/A,FALSE,"TMCOMP96";#N/A,#N/A,FALSE,"MAT96";#N/A,#N/A,FALSE,"FANDA96";#N/A,#N/A,FALSE,"INTRAN96";#N/A,#N/A,FALSE,"NAA9697";#N/A,#N/A,FALSE,"ECWEBB";#N/A,#N/A,FALSE,"MFT96";#N/A,#N/A,FALSE,"CTrecon"}</definedName>
    <definedName name="ASDF_5_1_1_2_5" hidden="1">{#N/A,#N/A,FALSE,"TMCOMP96";#N/A,#N/A,FALSE,"MAT96";#N/A,#N/A,FALSE,"FANDA96";#N/A,#N/A,FALSE,"INTRAN96";#N/A,#N/A,FALSE,"NAA9697";#N/A,#N/A,FALSE,"ECWEBB";#N/A,#N/A,FALSE,"MFT96";#N/A,#N/A,FALSE,"CTrecon"}</definedName>
    <definedName name="ASDF_5_1_1_3" hidden="1">{#N/A,#N/A,FALSE,"TMCOMP96";#N/A,#N/A,FALSE,"MAT96";#N/A,#N/A,FALSE,"FANDA96";#N/A,#N/A,FALSE,"INTRAN96";#N/A,#N/A,FALSE,"NAA9697";#N/A,#N/A,FALSE,"ECWEBB";#N/A,#N/A,FALSE,"MFT96";#N/A,#N/A,FALSE,"CTrecon"}</definedName>
    <definedName name="ASDF_5_1_1_4" hidden="1">{#N/A,#N/A,FALSE,"TMCOMP96";#N/A,#N/A,FALSE,"MAT96";#N/A,#N/A,FALSE,"FANDA96";#N/A,#N/A,FALSE,"INTRAN96";#N/A,#N/A,FALSE,"NAA9697";#N/A,#N/A,FALSE,"ECWEBB";#N/A,#N/A,FALSE,"MFT96";#N/A,#N/A,FALSE,"CTrecon"}</definedName>
    <definedName name="ASDF_5_1_1_5" hidden="1">{#N/A,#N/A,FALSE,"TMCOMP96";#N/A,#N/A,FALSE,"MAT96";#N/A,#N/A,FALSE,"FANDA96";#N/A,#N/A,FALSE,"INTRAN96";#N/A,#N/A,FALSE,"NAA9697";#N/A,#N/A,FALSE,"ECWEBB";#N/A,#N/A,FALSE,"MFT96";#N/A,#N/A,FALSE,"CTrecon"}</definedName>
    <definedName name="ASDF_5_1_2" hidden="1">{#N/A,#N/A,FALSE,"TMCOMP96";#N/A,#N/A,FALSE,"MAT96";#N/A,#N/A,FALSE,"FANDA96";#N/A,#N/A,FALSE,"INTRAN96";#N/A,#N/A,FALSE,"NAA9697";#N/A,#N/A,FALSE,"ECWEBB";#N/A,#N/A,FALSE,"MFT96";#N/A,#N/A,FALSE,"CTrecon"}</definedName>
    <definedName name="ASDF_5_1_2_1" hidden="1">{#N/A,#N/A,FALSE,"TMCOMP96";#N/A,#N/A,FALSE,"MAT96";#N/A,#N/A,FALSE,"FANDA96";#N/A,#N/A,FALSE,"INTRAN96";#N/A,#N/A,FALSE,"NAA9697";#N/A,#N/A,FALSE,"ECWEBB";#N/A,#N/A,FALSE,"MFT96";#N/A,#N/A,FALSE,"CTrecon"}</definedName>
    <definedName name="ASDF_5_1_2_2" hidden="1">{#N/A,#N/A,FALSE,"TMCOMP96";#N/A,#N/A,FALSE,"MAT96";#N/A,#N/A,FALSE,"FANDA96";#N/A,#N/A,FALSE,"INTRAN96";#N/A,#N/A,FALSE,"NAA9697";#N/A,#N/A,FALSE,"ECWEBB";#N/A,#N/A,FALSE,"MFT96";#N/A,#N/A,FALSE,"CTrecon"}</definedName>
    <definedName name="ASDF_5_1_2_3" hidden="1">{#N/A,#N/A,FALSE,"TMCOMP96";#N/A,#N/A,FALSE,"MAT96";#N/A,#N/A,FALSE,"FANDA96";#N/A,#N/A,FALSE,"INTRAN96";#N/A,#N/A,FALSE,"NAA9697";#N/A,#N/A,FALSE,"ECWEBB";#N/A,#N/A,FALSE,"MFT96";#N/A,#N/A,FALSE,"CTrecon"}</definedName>
    <definedName name="ASDF_5_1_2_4" hidden="1">{#N/A,#N/A,FALSE,"TMCOMP96";#N/A,#N/A,FALSE,"MAT96";#N/A,#N/A,FALSE,"FANDA96";#N/A,#N/A,FALSE,"INTRAN96";#N/A,#N/A,FALSE,"NAA9697";#N/A,#N/A,FALSE,"ECWEBB";#N/A,#N/A,FALSE,"MFT96";#N/A,#N/A,FALSE,"CTrecon"}</definedName>
    <definedName name="ASDF_5_1_2_5" hidden="1">{#N/A,#N/A,FALSE,"TMCOMP96";#N/A,#N/A,FALSE,"MAT96";#N/A,#N/A,FALSE,"FANDA96";#N/A,#N/A,FALSE,"INTRAN96";#N/A,#N/A,FALSE,"NAA9697";#N/A,#N/A,FALSE,"ECWEBB";#N/A,#N/A,FALSE,"MFT96";#N/A,#N/A,FALSE,"CTrecon"}</definedName>
    <definedName name="ASDF_5_1_3" hidden="1">{#N/A,#N/A,FALSE,"TMCOMP96";#N/A,#N/A,FALSE,"MAT96";#N/A,#N/A,FALSE,"FANDA96";#N/A,#N/A,FALSE,"INTRAN96";#N/A,#N/A,FALSE,"NAA9697";#N/A,#N/A,FALSE,"ECWEBB";#N/A,#N/A,FALSE,"MFT96";#N/A,#N/A,FALSE,"CTrecon"}</definedName>
    <definedName name="ASDF_5_1_3_1" hidden="1">{#N/A,#N/A,FALSE,"TMCOMP96";#N/A,#N/A,FALSE,"MAT96";#N/A,#N/A,FALSE,"FANDA96";#N/A,#N/A,FALSE,"INTRAN96";#N/A,#N/A,FALSE,"NAA9697";#N/A,#N/A,FALSE,"ECWEBB";#N/A,#N/A,FALSE,"MFT96";#N/A,#N/A,FALSE,"CTrecon"}</definedName>
    <definedName name="ASDF_5_1_3_2" hidden="1">{#N/A,#N/A,FALSE,"TMCOMP96";#N/A,#N/A,FALSE,"MAT96";#N/A,#N/A,FALSE,"FANDA96";#N/A,#N/A,FALSE,"INTRAN96";#N/A,#N/A,FALSE,"NAA9697";#N/A,#N/A,FALSE,"ECWEBB";#N/A,#N/A,FALSE,"MFT96";#N/A,#N/A,FALSE,"CTrecon"}</definedName>
    <definedName name="ASDF_5_1_3_3" hidden="1">{#N/A,#N/A,FALSE,"TMCOMP96";#N/A,#N/A,FALSE,"MAT96";#N/A,#N/A,FALSE,"FANDA96";#N/A,#N/A,FALSE,"INTRAN96";#N/A,#N/A,FALSE,"NAA9697";#N/A,#N/A,FALSE,"ECWEBB";#N/A,#N/A,FALSE,"MFT96";#N/A,#N/A,FALSE,"CTrecon"}</definedName>
    <definedName name="ASDF_5_1_3_4" hidden="1">{#N/A,#N/A,FALSE,"TMCOMP96";#N/A,#N/A,FALSE,"MAT96";#N/A,#N/A,FALSE,"FANDA96";#N/A,#N/A,FALSE,"INTRAN96";#N/A,#N/A,FALSE,"NAA9697";#N/A,#N/A,FALSE,"ECWEBB";#N/A,#N/A,FALSE,"MFT96";#N/A,#N/A,FALSE,"CTrecon"}</definedName>
    <definedName name="ASDF_5_1_3_5" hidden="1">{#N/A,#N/A,FALSE,"TMCOMP96";#N/A,#N/A,FALSE,"MAT96";#N/A,#N/A,FALSE,"FANDA96";#N/A,#N/A,FALSE,"INTRAN96";#N/A,#N/A,FALSE,"NAA9697";#N/A,#N/A,FALSE,"ECWEBB";#N/A,#N/A,FALSE,"MFT96";#N/A,#N/A,FALSE,"CTrecon"}</definedName>
    <definedName name="ASDF_5_1_4" hidden="1">{#N/A,#N/A,FALSE,"TMCOMP96";#N/A,#N/A,FALSE,"MAT96";#N/A,#N/A,FALSE,"FANDA96";#N/A,#N/A,FALSE,"INTRAN96";#N/A,#N/A,FALSE,"NAA9697";#N/A,#N/A,FALSE,"ECWEBB";#N/A,#N/A,FALSE,"MFT96";#N/A,#N/A,FALSE,"CTrecon"}</definedName>
    <definedName name="ASDF_5_1_4_1" hidden="1">{#N/A,#N/A,FALSE,"TMCOMP96";#N/A,#N/A,FALSE,"MAT96";#N/A,#N/A,FALSE,"FANDA96";#N/A,#N/A,FALSE,"INTRAN96";#N/A,#N/A,FALSE,"NAA9697";#N/A,#N/A,FALSE,"ECWEBB";#N/A,#N/A,FALSE,"MFT96";#N/A,#N/A,FALSE,"CTrecon"}</definedName>
    <definedName name="ASDF_5_1_4_2" hidden="1">{#N/A,#N/A,FALSE,"TMCOMP96";#N/A,#N/A,FALSE,"MAT96";#N/A,#N/A,FALSE,"FANDA96";#N/A,#N/A,FALSE,"INTRAN96";#N/A,#N/A,FALSE,"NAA9697";#N/A,#N/A,FALSE,"ECWEBB";#N/A,#N/A,FALSE,"MFT96";#N/A,#N/A,FALSE,"CTrecon"}</definedName>
    <definedName name="ASDF_5_1_4_3" hidden="1">{#N/A,#N/A,FALSE,"TMCOMP96";#N/A,#N/A,FALSE,"MAT96";#N/A,#N/A,FALSE,"FANDA96";#N/A,#N/A,FALSE,"INTRAN96";#N/A,#N/A,FALSE,"NAA9697";#N/A,#N/A,FALSE,"ECWEBB";#N/A,#N/A,FALSE,"MFT96";#N/A,#N/A,FALSE,"CTrecon"}</definedName>
    <definedName name="ASDF_5_1_4_4" hidden="1">{#N/A,#N/A,FALSE,"TMCOMP96";#N/A,#N/A,FALSE,"MAT96";#N/A,#N/A,FALSE,"FANDA96";#N/A,#N/A,FALSE,"INTRAN96";#N/A,#N/A,FALSE,"NAA9697";#N/A,#N/A,FALSE,"ECWEBB";#N/A,#N/A,FALSE,"MFT96";#N/A,#N/A,FALSE,"CTrecon"}</definedName>
    <definedName name="ASDF_5_1_4_5" hidden="1">{#N/A,#N/A,FALSE,"TMCOMP96";#N/A,#N/A,FALSE,"MAT96";#N/A,#N/A,FALSE,"FANDA96";#N/A,#N/A,FALSE,"INTRAN96";#N/A,#N/A,FALSE,"NAA9697";#N/A,#N/A,FALSE,"ECWEBB";#N/A,#N/A,FALSE,"MFT96";#N/A,#N/A,FALSE,"CTrecon"}</definedName>
    <definedName name="ASDF_5_1_5" hidden="1">{#N/A,#N/A,FALSE,"TMCOMP96";#N/A,#N/A,FALSE,"MAT96";#N/A,#N/A,FALSE,"FANDA96";#N/A,#N/A,FALSE,"INTRAN96";#N/A,#N/A,FALSE,"NAA9697";#N/A,#N/A,FALSE,"ECWEBB";#N/A,#N/A,FALSE,"MFT96";#N/A,#N/A,FALSE,"CTrecon"}</definedName>
    <definedName name="ASDF_5_1_5_1" hidden="1">{#N/A,#N/A,FALSE,"TMCOMP96";#N/A,#N/A,FALSE,"MAT96";#N/A,#N/A,FALSE,"FANDA96";#N/A,#N/A,FALSE,"INTRAN96";#N/A,#N/A,FALSE,"NAA9697";#N/A,#N/A,FALSE,"ECWEBB";#N/A,#N/A,FALSE,"MFT96";#N/A,#N/A,FALSE,"CTrecon"}</definedName>
    <definedName name="ASDF_5_1_5_2" hidden="1">{#N/A,#N/A,FALSE,"TMCOMP96";#N/A,#N/A,FALSE,"MAT96";#N/A,#N/A,FALSE,"FANDA96";#N/A,#N/A,FALSE,"INTRAN96";#N/A,#N/A,FALSE,"NAA9697";#N/A,#N/A,FALSE,"ECWEBB";#N/A,#N/A,FALSE,"MFT96";#N/A,#N/A,FALSE,"CTrecon"}</definedName>
    <definedName name="ASDF_5_1_5_3" hidden="1">{#N/A,#N/A,FALSE,"TMCOMP96";#N/A,#N/A,FALSE,"MAT96";#N/A,#N/A,FALSE,"FANDA96";#N/A,#N/A,FALSE,"INTRAN96";#N/A,#N/A,FALSE,"NAA9697";#N/A,#N/A,FALSE,"ECWEBB";#N/A,#N/A,FALSE,"MFT96";#N/A,#N/A,FALSE,"CTrecon"}</definedName>
    <definedName name="ASDF_5_1_5_4" hidden="1">{#N/A,#N/A,FALSE,"TMCOMP96";#N/A,#N/A,FALSE,"MAT96";#N/A,#N/A,FALSE,"FANDA96";#N/A,#N/A,FALSE,"INTRAN96";#N/A,#N/A,FALSE,"NAA9697";#N/A,#N/A,FALSE,"ECWEBB";#N/A,#N/A,FALSE,"MFT96";#N/A,#N/A,FALSE,"CTrecon"}</definedName>
    <definedName name="ASDF_5_1_5_5" hidden="1">{#N/A,#N/A,FALSE,"TMCOMP96";#N/A,#N/A,FALSE,"MAT96";#N/A,#N/A,FALSE,"FANDA96";#N/A,#N/A,FALSE,"INTRAN96";#N/A,#N/A,FALSE,"NAA9697";#N/A,#N/A,FALSE,"ECWEBB";#N/A,#N/A,FALSE,"MFT96";#N/A,#N/A,FALSE,"CTrecon"}</definedName>
    <definedName name="ASDF_5_2" hidden="1">{#N/A,#N/A,FALSE,"TMCOMP96";#N/A,#N/A,FALSE,"MAT96";#N/A,#N/A,FALSE,"FANDA96";#N/A,#N/A,FALSE,"INTRAN96";#N/A,#N/A,FALSE,"NAA9697";#N/A,#N/A,FALSE,"ECWEBB";#N/A,#N/A,FALSE,"MFT96";#N/A,#N/A,FALSE,"CTrecon"}</definedName>
    <definedName name="ASDF_5_2_1" hidden="1">{#N/A,#N/A,FALSE,"TMCOMP96";#N/A,#N/A,FALSE,"MAT96";#N/A,#N/A,FALSE,"FANDA96";#N/A,#N/A,FALSE,"INTRAN96";#N/A,#N/A,FALSE,"NAA9697";#N/A,#N/A,FALSE,"ECWEBB";#N/A,#N/A,FALSE,"MFT96";#N/A,#N/A,FALSE,"CTrecon"}</definedName>
    <definedName name="ASDF_5_2_2" hidden="1">{#N/A,#N/A,FALSE,"TMCOMP96";#N/A,#N/A,FALSE,"MAT96";#N/A,#N/A,FALSE,"FANDA96";#N/A,#N/A,FALSE,"INTRAN96";#N/A,#N/A,FALSE,"NAA9697";#N/A,#N/A,FALSE,"ECWEBB";#N/A,#N/A,FALSE,"MFT96";#N/A,#N/A,FALSE,"CTrecon"}</definedName>
    <definedName name="ASDF_5_2_3" hidden="1">{#N/A,#N/A,FALSE,"TMCOMP96";#N/A,#N/A,FALSE,"MAT96";#N/A,#N/A,FALSE,"FANDA96";#N/A,#N/A,FALSE,"INTRAN96";#N/A,#N/A,FALSE,"NAA9697";#N/A,#N/A,FALSE,"ECWEBB";#N/A,#N/A,FALSE,"MFT96";#N/A,#N/A,FALSE,"CTrecon"}</definedName>
    <definedName name="ASDF_5_2_4" hidden="1">{#N/A,#N/A,FALSE,"TMCOMP96";#N/A,#N/A,FALSE,"MAT96";#N/A,#N/A,FALSE,"FANDA96";#N/A,#N/A,FALSE,"INTRAN96";#N/A,#N/A,FALSE,"NAA9697";#N/A,#N/A,FALSE,"ECWEBB";#N/A,#N/A,FALSE,"MFT96";#N/A,#N/A,FALSE,"CTrecon"}</definedName>
    <definedName name="ASDF_5_2_5" hidden="1">{#N/A,#N/A,FALSE,"TMCOMP96";#N/A,#N/A,FALSE,"MAT96";#N/A,#N/A,FALSE,"FANDA96";#N/A,#N/A,FALSE,"INTRAN96";#N/A,#N/A,FALSE,"NAA9697";#N/A,#N/A,FALSE,"ECWEBB";#N/A,#N/A,FALSE,"MFT96";#N/A,#N/A,FALSE,"CTrecon"}</definedName>
    <definedName name="ASDF_5_3" hidden="1">{#N/A,#N/A,FALSE,"TMCOMP96";#N/A,#N/A,FALSE,"MAT96";#N/A,#N/A,FALSE,"FANDA96";#N/A,#N/A,FALSE,"INTRAN96";#N/A,#N/A,FALSE,"NAA9697";#N/A,#N/A,FALSE,"ECWEBB";#N/A,#N/A,FALSE,"MFT96";#N/A,#N/A,FALSE,"CTrecon"}</definedName>
    <definedName name="ASDF_5_3_1" hidden="1">{#N/A,#N/A,FALSE,"TMCOMP96";#N/A,#N/A,FALSE,"MAT96";#N/A,#N/A,FALSE,"FANDA96";#N/A,#N/A,FALSE,"INTRAN96";#N/A,#N/A,FALSE,"NAA9697";#N/A,#N/A,FALSE,"ECWEBB";#N/A,#N/A,FALSE,"MFT96";#N/A,#N/A,FALSE,"CTrecon"}</definedName>
    <definedName name="ASDF_5_3_2" hidden="1">{#N/A,#N/A,FALSE,"TMCOMP96";#N/A,#N/A,FALSE,"MAT96";#N/A,#N/A,FALSE,"FANDA96";#N/A,#N/A,FALSE,"INTRAN96";#N/A,#N/A,FALSE,"NAA9697";#N/A,#N/A,FALSE,"ECWEBB";#N/A,#N/A,FALSE,"MFT96";#N/A,#N/A,FALSE,"CTrecon"}</definedName>
    <definedName name="ASDF_5_3_3" hidden="1">{#N/A,#N/A,FALSE,"TMCOMP96";#N/A,#N/A,FALSE,"MAT96";#N/A,#N/A,FALSE,"FANDA96";#N/A,#N/A,FALSE,"INTRAN96";#N/A,#N/A,FALSE,"NAA9697";#N/A,#N/A,FALSE,"ECWEBB";#N/A,#N/A,FALSE,"MFT96";#N/A,#N/A,FALSE,"CTrecon"}</definedName>
    <definedName name="ASDF_5_3_4" hidden="1">{#N/A,#N/A,FALSE,"TMCOMP96";#N/A,#N/A,FALSE,"MAT96";#N/A,#N/A,FALSE,"FANDA96";#N/A,#N/A,FALSE,"INTRAN96";#N/A,#N/A,FALSE,"NAA9697";#N/A,#N/A,FALSE,"ECWEBB";#N/A,#N/A,FALSE,"MFT96";#N/A,#N/A,FALSE,"CTrecon"}</definedName>
    <definedName name="ASDF_5_3_5" hidden="1">{#N/A,#N/A,FALSE,"TMCOMP96";#N/A,#N/A,FALSE,"MAT96";#N/A,#N/A,FALSE,"FANDA96";#N/A,#N/A,FALSE,"INTRAN96";#N/A,#N/A,FALSE,"NAA9697";#N/A,#N/A,FALSE,"ECWEBB";#N/A,#N/A,FALSE,"MFT96";#N/A,#N/A,FALSE,"CTrecon"}</definedName>
    <definedName name="ASDF_5_4" hidden="1">{#N/A,#N/A,FALSE,"TMCOMP96";#N/A,#N/A,FALSE,"MAT96";#N/A,#N/A,FALSE,"FANDA96";#N/A,#N/A,FALSE,"INTRAN96";#N/A,#N/A,FALSE,"NAA9697";#N/A,#N/A,FALSE,"ECWEBB";#N/A,#N/A,FALSE,"MFT96";#N/A,#N/A,FALSE,"CTrecon"}</definedName>
    <definedName name="ASDF_5_4_1" hidden="1">{#N/A,#N/A,FALSE,"TMCOMP96";#N/A,#N/A,FALSE,"MAT96";#N/A,#N/A,FALSE,"FANDA96";#N/A,#N/A,FALSE,"INTRAN96";#N/A,#N/A,FALSE,"NAA9697";#N/A,#N/A,FALSE,"ECWEBB";#N/A,#N/A,FALSE,"MFT96";#N/A,#N/A,FALSE,"CTrecon"}</definedName>
    <definedName name="ASDF_5_4_2" hidden="1">{#N/A,#N/A,FALSE,"TMCOMP96";#N/A,#N/A,FALSE,"MAT96";#N/A,#N/A,FALSE,"FANDA96";#N/A,#N/A,FALSE,"INTRAN96";#N/A,#N/A,FALSE,"NAA9697";#N/A,#N/A,FALSE,"ECWEBB";#N/A,#N/A,FALSE,"MFT96";#N/A,#N/A,FALSE,"CTrecon"}</definedName>
    <definedName name="ASDF_5_4_3" hidden="1">{#N/A,#N/A,FALSE,"TMCOMP96";#N/A,#N/A,FALSE,"MAT96";#N/A,#N/A,FALSE,"FANDA96";#N/A,#N/A,FALSE,"INTRAN96";#N/A,#N/A,FALSE,"NAA9697";#N/A,#N/A,FALSE,"ECWEBB";#N/A,#N/A,FALSE,"MFT96";#N/A,#N/A,FALSE,"CTrecon"}</definedName>
    <definedName name="ASDF_5_4_4" hidden="1">{#N/A,#N/A,FALSE,"TMCOMP96";#N/A,#N/A,FALSE,"MAT96";#N/A,#N/A,FALSE,"FANDA96";#N/A,#N/A,FALSE,"INTRAN96";#N/A,#N/A,FALSE,"NAA9697";#N/A,#N/A,FALSE,"ECWEBB";#N/A,#N/A,FALSE,"MFT96";#N/A,#N/A,FALSE,"CTrecon"}</definedName>
    <definedName name="ASDF_5_4_5" hidden="1">{#N/A,#N/A,FALSE,"TMCOMP96";#N/A,#N/A,FALSE,"MAT96";#N/A,#N/A,FALSE,"FANDA96";#N/A,#N/A,FALSE,"INTRAN96";#N/A,#N/A,FALSE,"NAA9697";#N/A,#N/A,FALSE,"ECWEBB";#N/A,#N/A,FALSE,"MFT96";#N/A,#N/A,FALSE,"CTrecon"}</definedName>
    <definedName name="ASDF_5_5" hidden="1">{#N/A,#N/A,FALSE,"TMCOMP96";#N/A,#N/A,FALSE,"MAT96";#N/A,#N/A,FALSE,"FANDA96";#N/A,#N/A,FALSE,"INTRAN96";#N/A,#N/A,FALSE,"NAA9697";#N/A,#N/A,FALSE,"ECWEBB";#N/A,#N/A,FALSE,"MFT96";#N/A,#N/A,FALSE,"CTrecon"}</definedName>
    <definedName name="ASDF_5_5_1" hidden="1">{#N/A,#N/A,FALSE,"TMCOMP96";#N/A,#N/A,FALSE,"MAT96";#N/A,#N/A,FALSE,"FANDA96";#N/A,#N/A,FALSE,"INTRAN96";#N/A,#N/A,FALSE,"NAA9697";#N/A,#N/A,FALSE,"ECWEBB";#N/A,#N/A,FALSE,"MFT96";#N/A,#N/A,FALSE,"CTrecon"}</definedName>
    <definedName name="ASDF_5_5_2" hidden="1">{#N/A,#N/A,FALSE,"TMCOMP96";#N/A,#N/A,FALSE,"MAT96";#N/A,#N/A,FALSE,"FANDA96";#N/A,#N/A,FALSE,"INTRAN96";#N/A,#N/A,FALSE,"NAA9697";#N/A,#N/A,FALSE,"ECWEBB";#N/A,#N/A,FALSE,"MFT96";#N/A,#N/A,FALSE,"CTrecon"}</definedName>
    <definedName name="ASDF_5_5_3" hidden="1">{#N/A,#N/A,FALSE,"TMCOMP96";#N/A,#N/A,FALSE,"MAT96";#N/A,#N/A,FALSE,"FANDA96";#N/A,#N/A,FALSE,"INTRAN96";#N/A,#N/A,FALSE,"NAA9697";#N/A,#N/A,FALSE,"ECWEBB";#N/A,#N/A,FALSE,"MFT96";#N/A,#N/A,FALSE,"CTrecon"}</definedName>
    <definedName name="ASDF_5_5_4" hidden="1">{#N/A,#N/A,FALSE,"TMCOMP96";#N/A,#N/A,FALSE,"MAT96";#N/A,#N/A,FALSE,"FANDA96";#N/A,#N/A,FALSE,"INTRAN96";#N/A,#N/A,FALSE,"NAA9697";#N/A,#N/A,FALSE,"ECWEBB";#N/A,#N/A,FALSE,"MFT96";#N/A,#N/A,FALSE,"CTrecon"}</definedName>
    <definedName name="ASDF_5_5_5"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DFA_1" hidden="1">{#N/A,#N/A,FALSE,"TMCOMP96";#N/A,#N/A,FALSE,"MAT96";#N/A,#N/A,FALSE,"FANDA96";#N/A,#N/A,FALSE,"INTRAN96";#N/A,#N/A,FALSE,"NAA9697";#N/A,#N/A,FALSE,"ECWEBB";#N/A,#N/A,FALSE,"MFT96";#N/A,#N/A,FALSE,"CTrecon"}</definedName>
    <definedName name="ASDFA_1_1" hidden="1">{#N/A,#N/A,FALSE,"TMCOMP96";#N/A,#N/A,FALSE,"MAT96";#N/A,#N/A,FALSE,"FANDA96";#N/A,#N/A,FALSE,"INTRAN96";#N/A,#N/A,FALSE,"NAA9697";#N/A,#N/A,FALSE,"ECWEBB";#N/A,#N/A,FALSE,"MFT96";#N/A,#N/A,FALSE,"CTrecon"}</definedName>
    <definedName name="ASDFA_1_1_1" hidden="1">{#N/A,#N/A,FALSE,"TMCOMP96";#N/A,#N/A,FALSE,"MAT96";#N/A,#N/A,FALSE,"FANDA96";#N/A,#N/A,FALSE,"INTRAN96";#N/A,#N/A,FALSE,"NAA9697";#N/A,#N/A,FALSE,"ECWEBB";#N/A,#N/A,FALSE,"MFT96";#N/A,#N/A,FALSE,"CTrecon"}</definedName>
    <definedName name="ASDFA_1_1_1_1" hidden="1">{#N/A,#N/A,FALSE,"TMCOMP96";#N/A,#N/A,FALSE,"MAT96";#N/A,#N/A,FALSE,"FANDA96";#N/A,#N/A,FALSE,"INTRAN96";#N/A,#N/A,FALSE,"NAA9697";#N/A,#N/A,FALSE,"ECWEBB";#N/A,#N/A,FALSE,"MFT96";#N/A,#N/A,FALSE,"CTrecon"}</definedName>
    <definedName name="ASDFA_1_1_1_1_1" hidden="1">{#N/A,#N/A,FALSE,"TMCOMP96";#N/A,#N/A,FALSE,"MAT96";#N/A,#N/A,FALSE,"FANDA96";#N/A,#N/A,FALSE,"INTRAN96";#N/A,#N/A,FALSE,"NAA9697";#N/A,#N/A,FALSE,"ECWEBB";#N/A,#N/A,FALSE,"MFT96";#N/A,#N/A,FALSE,"CTrecon"}</definedName>
    <definedName name="ASDFA_1_1_1_1_1_1" hidden="1">{#N/A,#N/A,FALSE,"TMCOMP96";#N/A,#N/A,FALSE,"MAT96";#N/A,#N/A,FALSE,"FANDA96";#N/A,#N/A,FALSE,"INTRAN96";#N/A,#N/A,FALSE,"NAA9697";#N/A,#N/A,FALSE,"ECWEBB";#N/A,#N/A,FALSE,"MFT96";#N/A,#N/A,FALSE,"CTrecon"}</definedName>
    <definedName name="ASDFA_1_1_1_1_1_2" hidden="1">{#N/A,#N/A,FALSE,"TMCOMP96";#N/A,#N/A,FALSE,"MAT96";#N/A,#N/A,FALSE,"FANDA96";#N/A,#N/A,FALSE,"INTRAN96";#N/A,#N/A,FALSE,"NAA9697";#N/A,#N/A,FALSE,"ECWEBB";#N/A,#N/A,FALSE,"MFT96";#N/A,#N/A,FALSE,"CTrecon"}</definedName>
    <definedName name="ASDFA_1_1_1_1_1_3" hidden="1">{#N/A,#N/A,FALSE,"TMCOMP96";#N/A,#N/A,FALSE,"MAT96";#N/A,#N/A,FALSE,"FANDA96";#N/A,#N/A,FALSE,"INTRAN96";#N/A,#N/A,FALSE,"NAA9697";#N/A,#N/A,FALSE,"ECWEBB";#N/A,#N/A,FALSE,"MFT96";#N/A,#N/A,FALSE,"CTrecon"}</definedName>
    <definedName name="ASDFA_1_1_1_1_1_4" hidden="1">{#N/A,#N/A,FALSE,"TMCOMP96";#N/A,#N/A,FALSE,"MAT96";#N/A,#N/A,FALSE,"FANDA96";#N/A,#N/A,FALSE,"INTRAN96";#N/A,#N/A,FALSE,"NAA9697";#N/A,#N/A,FALSE,"ECWEBB";#N/A,#N/A,FALSE,"MFT96";#N/A,#N/A,FALSE,"CTrecon"}</definedName>
    <definedName name="ASDFA_1_1_1_1_1_5" hidden="1">{#N/A,#N/A,FALSE,"TMCOMP96";#N/A,#N/A,FALSE,"MAT96";#N/A,#N/A,FALSE,"FANDA96";#N/A,#N/A,FALSE,"INTRAN96";#N/A,#N/A,FALSE,"NAA9697";#N/A,#N/A,FALSE,"ECWEBB";#N/A,#N/A,FALSE,"MFT96";#N/A,#N/A,FALSE,"CTrecon"}</definedName>
    <definedName name="ASDFA_1_1_1_1_2" hidden="1">{#N/A,#N/A,FALSE,"TMCOMP96";#N/A,#N/A,FALSE,"MAT96";#N/A,#N/A,FALSE,"FANDA96";#N/A,#N/A,FALSE,"INTRAN96";#N/A,#N/A,FALSE,"NAA9697";#N/A,#N/A,FALSE,"ECWEBB";#N/A,#N/A,FALSE,"MFT96";#N/A,#N/A,FALSE,"CTrecon"}</definedName>
    <definedName name="ASDFA_1_1_1_1_2_1" hidden="1">{#N/A,#N/A,FALSE,"TMCOMP96";#N/A,#N/A,FALSE,"MAT96";#N/A,#N/A,FALSE,"FANDA96";#N/A,#N/A,FALSE,"INTRAN96";#N/A,#N/A,FALSE,"NAA9697";#N/A,#N/A,FALSE,"ECWEBB";#N/A,#N/A,FALSE,"MFT96";#N/A,#N/A,FALSE,"CTrecon"}</definedName>
    <definedName name="ASDFA_1_1_1_1_2_2" hidden="1">{#N/A,#N/A,FALSE,"TMCOMP96";#N/A,#N/A,FALSE,"MAT96";#N/A,#N/A,FALSE,"FANDA96";#N/A,#N/A,FALSE,"INTRAN96";#N/A,#N/A,FALSE,"NAA9697";#N/A,#N/A,FALSE,"ECWEBB";#N/A,#N/A,FALSE,"MFT96";#N/A,#N/A,FALSE,"CTrecon"}</definedName>
    <definedName name="ASDFA_1_1_1_1_2_3" hidden="1">{#N/A,#N/A,FALSE,"TMCOMP96";#N/A,#N/A,FALSE,"MAT96";#N/A,#N/A,FALSE,"FANDA96";#N/A,#N/A,FALSE,"INTRAN96";#N/A,#N/A,FALSE,"NAA9697";#N/A,#N/A,FALSE,"ECWEBB";#N/A,#N/A,FALSE,"MFT96";#N/A,#N/A,FALSE,"CTrecon"}</definedName>
    <definedName name="ASDFA_1_1_1_1_2_4" hidden="1">{#N/A,#N/A,FALSE,"TMCOMP96";#N/A,#N/A,FALSE,"MAT96";#N/A,#N/A,FALSE,"FANDA96";#N/A,#N/A,FALSE,"INTRAN96";#N/A,#N/A,FALSE,"NAA9697";#N/A,#N/A,FALSE,"ECWEBB";#N/A,#N/A,FALSE,"MFT96";#N/A,#N/A,FALSE,"CTrecon"}</definedName>
    <definedName name="ASDFA_1_1_1_1_2_5" hidden="1">{#N/A,#N/A,FALSE,"TMCOMP96";#N/A,#N/A,FALSE,"MAT96";#N/A,#N/A,FALSE,"FANDA96";#N/A,#N/A,FALSE,"INTRAN96";#N/A,#N/A,FALSE,"NAA9697";#N/A,#N/A,FALSE,"ECWEBB";#N/A,#N/A,FALSE,"MFT96";#N/A,#N/A,FALSE,"CTrecon"}</definedName>
    <definedName name="ASDFA_1_1_1_1_3" hidden="1">{#N/A,#N/A,FALSE,"TMCOMP96";#N/A,#N/A,FALSE,"MAT96";#N/A,#N/A,FALSE,"FANDA96";#N/A,#N/A,FALSE,"INTRAN96";#N/A,#N/A,FALSE,"NAA9697";#N/A,#N/A,FALSE,"ECWEBB";#N/A,#N/A,FALSE,"MFT96";#N/A,#N/A,FALSE,"CTrecon"}</definedName>
    <definedName name="ASDFA_1_1_1_1_4" hidden="1">{#N/A,#N/A,FALSE,"TMCOMP96";#N/A,#N/A,FALSE,"MAT96";#N/A,#N/A,FALSE,"FANDA96";#N/A,#N/A,FALSE,"INTRAN96";#N/A,#N/A,FALSE,"NAA9697";#N/A,#N/A,FALSE,"ECWEBB";#N/A,#N/A,FALSE,"MFT96";#N/A,#N/A,FALSE,"CTrecon"}</definedName>
    <definedName name="ASDFA_1_1_1_1_5" hidden="1">{#N/A,#N/A,FALSE,"TMCOMP96";#N/A,#N/A,FALSE,"MAT96";#N/A,#N/A,FALSE,"FANDA96";#N/A,#N/A,FALSE,"INTRAN96";#N/A,#N/A,FALSE,"NAA9697";#N/A,#N/A,FALSE,"ECWEBB";#N/A,#N/A,FALSE,"MFT96";#N/A,#N/A,FALSE,"CTrecon"}</definedName>
    <definedName name="ASDFA_1_1_1_2" hidden="1">{#N/A,#N/A,FALSE,"TMCOMP96";#N/A,#N/A,FALSE,"MAT96";#N/A,#N/A,FALSE,"FANDA96";#N/A,#N/A,FALSE,"INTRAN96";#N/A,#N/A,FALSE,"NAA9697";#N/A,#N/A,FALSE,"ECWEBB";#N/A,#N/A,FALSE,"MFT96";#N/A,#N/A,FALSE,"CTrecon"}</definedName>
    <definedName name="ASDFA_1_1_1_2_1" hidden="1">{#N/A,#N/A,FALSE,"TMCOMP96";#N/A,#N/A,FALSE,"MAT96";#N/A,#N/A,FALSE,"FANDA96";#N/A,#N/A,FALSE,"INTRAN96";#N/A,#N/A,FALSE,"NAA9697";#N/A,#N/A,FALSE,"ECWEBB";#N/A,#N/A,FALSE,"MFT96";#N/A,#N/A,FALSE,"CTrecon"}</definedName>
    <definedName name="ASDFA_1_1_1_2_2" hidden="1">{#N/A,#N/A,FALSE,"TMCOMP96";#N/A,#N/A,FALSE,"MAT96";#N/A,#N/A,FALSE,"FANDA96";#N/A,#N/A,FALSE,"INTRAN96";#N/A,#N/A,FALSE,"NAA9697";#N/A,#N/A,FALSE,"ECWEBB";#N/A,#N/A,FALSE,"MFT96";#N/A,#N/A,FALSE,"CTrecon"}</definedName>
    <definedName name="ASDFA_1_1_1_2_3" hidden="1">{#N/A,#N/A,FALSE,"TMCOMP96";#N/A,#N/A,FALSE,"MAT96";#N/A,#N/A,FALSE,"FANDA96";#N/A,#N/A,FALSE,"INTRAN96";#N/A,#N/A,FALSE,"NAA9697";#N/A,#N/A,FALSE,"ECWEBB";#N/A,#N/A,FALSE,"MFT96";#N/A,#N/A,FALSE,"CTrecon"}</definedName>
    <definedName name="ASDFA_1_1_1_2_4" hidden="1">{#N/A,#N/A,FALSE,"TMCOMP96";#N/A,#N/A,FALSE,"MAT96";#N/A,#N/A,FALSE,"FANDA96";#N/A,#N/A,FALSE,"INTRAN96";#N/A,#N/A,FALSE,"NAA9697";#N/A,#N/A,FALSE,"ECWEBB";#N/A,#N/A,FALSE,"MFT96";#N/A,#N/A,FALSE,"CTrecon"}</definedName>
    <definedName name="ASDFA_1_1_1_2_5" hidden="1">{#N/A,#N/A,FALSE,"TMCOMP96";#N/A,#N/A,FALSE,"MAT96";#N/A,#N/A,FALSE,"FANDA96";#N/A,#N/A,FALSE,"INTRAN96";#N/A,#N/A,FALSE,"NAA9697";#N/A,#N/A,FALSE,"ECWEBB";#N/A,#N/A,FALSE,"MFT96";#N/A,#N/A,FALSE,"CTrecon"}</definedName>
    <definedName name="ASDFA_1_1_1_3" hidden="1">{#N/A,#N/A,FALSE,"TMCOMP96";#N/A,#N/A,FALSE,"MAT96";#N/A,#N/A,FALSE,"FANDA96";#N/A,#N/A,FALSE,"INTRAN96";#N/A,#N/A,FALSE,"NAA9697";#N/A,#N/A,FALSE,"ECWEBB";#N/A,#N/A,FALSE,"MFT96";#N/A,#N/A,FALSE,"CTrecon"}</definedName>
    <definedName name="ASDFA_1_1_1_3_1" hidden="1">{#N/A,#N/A,FALSE,"TMCOMP96";#N/A,#N/A,FALSE,"MAT96";#N/A,#N/A,FALSE,"FANDA96";#N/A,#N/A,FALSE,"INTRAN96";#N/A,#N/A,FALSE,"NAA9697";#N/A,#N/A,FALSE,"ECWEBB";#N/A,#N/A,FALSE,"MFT96";#N/A,#N/A,FALSE,"CTrecon"}</definedName>
    <definedName name="ASDFA_1_1_1_3_2" hidden="1">{#N/A,#N/A,FALSE,"TMCOMP96";#N/A,#N/A,FALSE,"MAT96";#N/A,#N/A,FALSE,"FANDA96";#N/A,#N/A,FALSE,"INTRAN96";#N/A,#N/A,FALSE,"NAA9697";#N/A,#N/A,FALSE,"ECWEBB";#N/A,#N/A,FALSE,"MFT96";#N/A,#N/A,FALSE,"CTrecon"}</definedName>
    <definedName name="ASDFA_1_1_1_3_3" hidden="1">{#N/A,#N/A,FALSE,"TMCOMP96";#N/A,#N/A,FALSE,"MAT96";#N/A,#N/A,FALSE,"FANDA96";#N/A,#N/A,FALSE,"INTRAN96";#N/A,#N/A,FALSE,"NAA9697";#N/A,#N/A,FALSE,"ECWEBB";#N/A,#N/A,FALSE,"MFT96";#N/A,#N/A,FALSE,"CTrecon"}</definedName>
    <definedName name="ASDFA_1_1_1_3_4" hidden="1">{#N/A,#N/A,FALSE,"TMCOMP96";#N/A,#N/A,FALSE,"MAT96";#N/A,#N/A,FALSE,"FANDA96";#N/A,#N/A,FALSE,"INTRAN96";#N/A,#N/A,FALSE,"NAA9697";#N/A,#N/A,FALSE,"ECWEBB";#N/A,#N/A,FALSE,"MFT96";#N/A,#N/A,FALSE,"CTrecon"}</definedName>
    <definedName name="ASDFA_1_1_1_3_5" hidden="1">{#N/A,#N/A,FALSE,"TMCOMP96";#N/A,#N/A,FALSE,"MAT96";#N/A,#N/A,FALSE,"FANDA96";#N/A,#N/A,FALSE,"INTRAN96";#N/A,#N/A,FALSE,"NAA9697";#N/A,#N/A,FALSE,"ECWEBB";#N/A,#N/A,FALSE,"MFT96";#N/A,#N/A,FALSE,"CTrecon"}</definedName>
    <definedName name="ASDFA_1_1_1_4" hidden="1">{#N/A,#N/A,FALSE,"TMCOMP96";#N/A,#N/A,FALSE,"MAT96";#N/A,#N/A,FALSE,"FANDA96";#N/A,#N/A,FALSE,"INTRAN96";#N/A,#N/A,FALSE,"NAA9697";#N/A,#N/A,FALSE,"ECWEBB";#N/A,#N/A,FALSE,"MFT96";#N/A,#N/A,FALSE,"CTrecon"}</definedName>
    <definedName name="ASDFA_1_1_1_4_1" hidden="1">{#N/A,#N/A,FALSE,"TMCOMP96";#N/A,#N/A,FALSE,"MAT96";#N/A,#N/A,FALSE,"FANDA96";#N/A,#N/A,FALSE,"INTRAN96";#N/A,#N/A,FALSE,"NAA9697";#N/A,#N/A,FALSE,"ECWEBB";#N/A,#N/A,FALSE,"MFT96";#N/A,#N/A,FALSE,"CTrecon"}</definedName>
    <definedName name="ASDFA_1_1_1_4_2" hidden="1">{#N/A,#N/A,FALSE,"TMCOMP96";#N/A,#N/A,FALSE,"MAT96";#N/A,#N/A,FALSE,"FANDA96";#N/A,#N/A,FALSE,"INTRAN96";#N/A,#N/A,FALSE,"NAA9697";#N/A,#N/A,FALSE,"ECWEBB";#N/A,#N/A,FALSE,"MFT96";#N/A,#N/A,FALSE,"CTrecon"}</definedName>
    <definedName name="ASDFA_1_1_1_4_3" hidden="1">{#N/A,#N/A,FALSE,"TMCOMP96";#N/A,#N/A,FALSE,"MAT96";#N/A,#N/A,FALSE,"FANDA96";#N/A,#N/A,FALSE,"INTRAN96";#N/A,#N/A,FALSE,"NAA9697";#N/A,#N/A,FALSE,"ECWEBB";#N/A,#N/A,FALSE,"MFT96";#N/A,#N/A,FALSE,"CTrecon"}</definedName>
    <definedName name="ASDFA_1_1_1_4_4" hidden="1">{#N/A,#N/A,FALSE,"TMCOMP96";#N/A,#N/A,FALSE,"MAT96";#N/A,#N/A,FALSE,"FANDA96";#N/A,#N/A,FALSE,"INTRAN96";#N/A,#N/A,FALSE,"NAA9697";#N/A,#N/A,FALSE,"ECWEBB";#N/A,#N/A,FALSE,"MFT96";#N/A,#N/A,FALSE,"CTrecon"}</definedName>
    <definedName name="ASDFA_1_1_1_4_5" hidden="1">{#N/A,#N/A,FALSE,"TMCOMP96";#N/A,#N/A,FALSE,"MAT96";#N/A,#N/A,FALSE,"FANDA96";#N/A,#N/A,FALSE,"INTRAN96";#N/A,#N/A,FALSE,"NAA9697";#N/A,#N/A,FALSE,"ECWEBB";#N/A,#N/A,FALSE,"MFT96";#N/A,#N/A,FALSE,"CTrecon"}</definedName>
    <definedName name="ASDFA_1_1_1_5" hidden="1">{#N/A,#N/A,FALSE,"TMCOMP96";#N/A,#N/A,FALSE,"MAT96";#N/A,#N/A,FALSE,"FANDA96";#N/A,#N/A,FALSE,"INTRAN96";#N/A,#N/A,FALSE,"NAA9697";#N/A,#N/A,FALSE,"ECWEBB";#N/A,#N/A,FALSE,"MFT96";#N/A,#N/A,FALSE,"CTrecon"}</definedName>
    <definedName name="ASDFA_1_1_1_5_1" hidden="1">{#N/A,#N/A,FALSE,"TMCOMP96";#N/A,#N/A,FALSE,"MAT96";#N/A,#N/A,FALSE,"FANDA96";#N/A,#N/A,FALSE,"INTRAN96";#N/A,#N/A,FALSE,"NAA9697";#N/A,#N/A,FALSE,"ECWEBB";#N/A,#N/A,FALSE,"MFT96";#N/A,#N/A,FALSE,"CTrecon"}</definedName>
    <definedName name="ASDFA_1_1_1_5_2" hidden="1">{#N/A,#N/A,FALSE,"TMCOMP96";#N/A,#N/A,FALSE,"MAT96";#N/A,#N/A,FALSE,"FANDA96";#N/A,#N/A,FALSE,"INTRAN96";#N/A,#N/A,FALSE,"NAA9697";#N/A,#N/A,FALSE,"ECWEBB";#N/A,#N/A,FALSE,"MFT96";#N/A,#N/A,FALSE,"CTrecon"}</definedName>
    <definedName name="ASDFA_1_1_1_5_3" hidden="1">{#N/A,#N/A,FALSE,"TMCOMP96";#N/A,#N/A,FALSE,"MAT96";#N/A,#N/A,FALSE,"FANDA96";#N/A,#N/A,FALSE,"INTRAN96";#N/A,#N/A,FALSE,"NAA9697";#N/A,#N/A,FALSE,"ECWEBB";#N/A,#N/A,FALSE,"MFT96";#N/A,#N/A,FALSE,"CTrecon"}</definedName>
    <definedName name="ASDFA_1_1_1_5_4" hidden="1">{#N/A,#N/A,FALSE,"TMCOMP96";#N/A,#N/A,FALSE,"MAT96";#N/A,#N/A,FALSE,"FANDA96";#N/A,#N/A,FALSE,"INTRAN96";#N/A,#N/A,FALSE,"NAA9697";#N/A,#N/A,FALSE,"ECWEBB";#N/A,#N/A,FALSE,"MFT96";#N/A,#N/A,FALSE,"CTrecon"}</definedName>
    <definedName name="ASDFA_1_1_1_5_5" hidden="1">{#N/A,#N/A,FALSE,"TMCOMP96";#N/A,#N/A,FALSE,"MAT96";#N/A,#N/A,FALSE,"FANDA96";#N/A,#N/A,FALSE,"INTRAN96";#N/A,#N/A,FALSE,"NAA9697";#N/A,#N/A,FALSE,"ECWEBB";#N/A,#N/A,FALSE,"MFT96";#N/A,#N/A,FALSE,"CTrecon"}</definedName>
    <definedName name="ASDFA_1_1_2" hidden="1">{#N/A,#N/A,FALSE,"TMCOMP96";#N/A,#N/A,FALSE,"MAT96";#N/A,#N/A,FALSE,"FANDA96";#N/A,#N/A,FALSE,"INTRAN96";#N/A,#N/A,FALSE,"NAA9697";#N/A,#N/A,FALSE,"ECWEBB";#N/A,#N/A,FALSE,"MFT96";#N/A,#N/A,FALSE,"CTrecon"}</definedName>
    <definedName name="ASDFA_1_1_2_1" hidden="1">{#N/A,#N/A,FALSE,"TMCOMP96";#N/A,#N/A,FALSE,"MAT96";#N/A,#N/A,FALSE,"FANDA96";#N/A,#N/A,FALSE,"INTRAN96";#N/A,#N/A,FALSE,"NAA9697";#N/A,#N/A,FALSE,"ECWEBB";#N/A,#N/A,FALSE,"MFT96";#N/A,#N/A,FALSE,"CTrecon"}</definedName>
    <definedName name="ASDFA_1_1_2_2" hidden="1">{#N/A,#N/A,FALSE,"TMCOMP96";#N/A,#N/A,FALSE,"MAT96";#N/A,#N/A,FALSE,"FANDA96";#N/A,#N/A,FALSE,"INTRAN96";#N/A,#N/A,FALSE,"NAA9697";#N/A,#N/A,FALSE,"ECWEBB";#N/A,#N/A,FALSE,"MFT96";#N/A,#N/A,FALSE,"CTrecon"}</definedName>
    <definedName name="ASDFA_1_1_2_3" hidden="1">{#N/A,#N/A,FALSE,"TMCOMP96";#N/A,#N/A,FALSE,"MAT96";#N/A,#N/A,FALSE,"FANDA96";#N/A,#N/A,FALSE,"INTRAN96";#N/A,#N/A,FALSE,"NAA9697";#N/A,#N/A,FALSE,"ECWEBB";#N/A,#N/A,FALSE,"MFT96";#N/A,#N/A,FALSE,"CTrecon"}</definedName>
    <definedName name="ASDFA_1_1_2_4" hidden="1">{#N/A,#N/A,FALSE,"TMCOMP96";#N/A,#N/A,FALSE,"MAT96";#N/A,#N/A,FALSE,"FANDA96";#N/A,#N/A,FALSE,"INTRAN96";#N/A,#N/A,FALSE,"NAA9697";#N/A,#N/A,FALSE,"ECWEBB";#N/A,#N/A,FALSE,"MFT96";#N/A,#N/A,FALSE,"CTrecon"}</definedName>
    <definedName name="ASDFA_1_1_2_5" hidden="1">{#N/A,#N/A,FALSE,"TMCOMP96";#N/A,#N/A,FALSE,"MAT96";#N/A,#N/A,FALSE,"FANDA96";#N/A,#N/A,FALSE,"INTRAN96";#N/A,#N/A,FALSE,"NAA9697";#N/A,#N/A,FALSE,"ECWEBB";#N/A,#N/A,FALSE,"MFT96";#N/A,#N/A,FALSE,"CTrecon"}</definedName>
    <definedName name="ASDFA_1_1_3" hidden="1">{#N/A,#N/A,FALSE,"TMCOMP96";#N/A,#N/A,FALSE,"MAT96";#N/A,#N/A,FALSE,"FANDA96";#N/A,#N/A,FALSE,"INTRAN96";#N/A,#N/A,FALSE,"NAA9697";#N/A,#N/A,FALSE,"ECWEBB";#N/A,#N/A,FALSE,"MFT96";#N/A,#N/A,FALSE,"CTrecon"}</definedName>
    <definedName name="ASDFA_1_1_3_1" hidden="1">{#N/A,#N/A,FALSE,"TMCOMP96";#N/A,#N/A,FALSE,"MAT96";#N/A,#N/A,FALSE,"FANDA96";#N/A,#N/A,FALSE,"INTRAN96";#N/A,#N/A,FALSE,"NAA9697";#N/A,#N/A,FALSE,"ECWEBB";#N/A,#N/A,FALSE,"MFT96";#N/A,#N/A,FALSE,"CTrecon"}</definedName>
    <definedName name="ASDFA_1_1_3_2" hidden="1">{#N/A,#N/A,FALSE,"TMCOMP96";#N/A,#N/A,FALSE,"MAT96";#N/A,#N/A,FALSE,"FANDA96";#N/A,#N/A,FALSE,"INTRAN96";#N/A,#N/A,FALSE,"NAA9697";#N/A,#N/A,FALSE,"ECWEBB";#N/A,#N/A,FALSE,"MFT96";#N/A,#N/A,FALSE,"CTrecon"}</definedName>
    <definedName name="ASDFA_1_1_3_3" hidden="1">{#N/A,#N/A,FALSE,"TMCOMP96";#N/A,#N/A,FALSE,"MAT96";#N/A,#N/A,FALSE,"FANDA96";#N/A,#N/A,FALSE,"INTRAN96";#N/A,#N/A,FALSE,"NAA9697";#N/A,#N/A,FALSE,"ECWEBB";#N/A,#N/A,FALSE,"MFT96";#N/A,#N/A,FALSE,"CTrecon"}</definedName>
    <definedName name="ASDFA_1_1_3_4" hidden="1">{#N/A,#N/A,FALSE,"TMCOMP96";#N/A,#N/A,FALSE,"MAT96";#N/A,#N/A,FALSE,"FANDA96";#N/A,#N/A,FALSE,"INTRAN96";#N/A,#N/A,FALSE,"NAA9697";#N/A,#N/A,FALSE,"ECWEBB";#N/A,#N/A,FALSE,"MFT96";#N/A,#N/A,FALSE,"CTrecon"}</definedName>
    <definedName name="ASDFA_1_1_3_5" hidden="1">{#N/A,#N/A,FALSE,"TMCOMP96";#N/A,#N/A,FALSE,"MAT96";#N/A,#N/A,FALSE,"FANDA96";#N/A,#N/A,FALSE,"INTRAN96";#N/A,#N/A,FALSE,"NAA9697";#N/A,#N/A,FALSE,"ECWEBB";#N/A,#N/A,FALSE,"MFT96";#N/A,#N/A,FALSE,"CTrecon"}</definedName>
    <definedName name="ASDFA_1_1_4" hidden="1">{#N/A,#N/A,FALSE,"TMCOMP96";#N/A,#N/A,FALSE,"MAT96";#N/A,#N/A,FALSE,"FANDA96";#N/A,#N/A,FALSE,"INTRAN96";#N/A,#N/A,FALSE,"NAA9697";#N/A,#N/A,FALSE,"ECWEBB";#N/A,#N/A,FALSE,"MFT96";#N/A,#N/A,FALSE,"CTrecon"}</definedName>
    <definedName name="ASDFA_1_1_4_1" hidden="1">{#N/A,#N/A,FALSE,"TMCOMP96";#N/A,#N/A,FALSE,"MAT96";#N/A,#N/A,FALSE,"FANDA96";#N/A,#N/A,FALSE,"INTRAN96";#N/A,#N/A,FALSE,"NAA9697";#N/A,#N/A,FALSE,"ECWEBB";#N/A,#N/A,FALSE,"MFT96";#N/A,#N/A,FALSE,"CTrecon"}</definedName>
    <definedName name="ASDFA_1_1_4_2" hidden="1">{#N/A,#N/A,FALSE,"TMCOMP96";#N/A,#N/A,FALSE,"MAT96";#N/A,#N/A,FALSE,"FANDA96";#N/A,#N/A,FALSE,"INTRAN96";#N/A,#N/A,FALSE,"NAA9697";#N/A,#N/A,FALSE,"ECWEBB";#N/A,#N/A,FALSE,"MFT96";#N/A,#N/A,FALSE,"CTrecon"}</definedName>
    <definedName name="ASDFA_1_1_4_3" hidden="1">{#N/A,#N/A,FALSE,"TMCOMP96";#N/A,#N/A,FALSE,"MAT96";#N/A,#N/A,FALSE,"FANDA96";#N/A,#N/A,FALSE,"INTRAN96";#N/A,#N/A,FALSE,"NAA9697";#N/A,#N/A,FALSE,"ECWEBB";#N/A,#N/A,FALSE,"MFT96";#N/A,#N/A,FALSE,"CTrecon"}</definedName>
    <definedName name="ASDFA_1_1_4_4" hidden="1">{#N/A,#N/A,FALSE,"TMCOMP96";#N/A,#N/A,FALSE,"MAT96";#N/A,#N/A,FALSE,"FANDA96";#N/A,#N/A,FALSE,"INTRAN96";#N/A,#N/A,FALSE,"NAA9697";#N/A,#N/A,FALSE,"ECWEBB";#N/A,#N/A,FALSE,"MFT96";#N/A,#N/A,FALSE,"CTrecon"}</definedName>
    <definedName name="ASDFA_1_1_4_5" hidden="1">{#N/A,#N/A,FALSE,"TMCOMP96";#N/A,#N/A,FALSE,"MAT96";#N/A,#N/A,FALSE,"FANDA96";#N/A,#N/A,FALSE,"INTRAN96";#N/A,#N/A,FALSE,"NAA9697";#N/A,#N/A,FALSE,"ECWEBB";#N/A,#N/A,FALSE,"MFT96";#N/A,#N/A,FALSE,"CTrecon"}</definedName>
    <definedName name="ASDFA_1_1_5" hidden="1">{#N/A,#N/A,FALSE,"TMCOMP96";#N/A,#N/A,FALSE,"MAT96";#N/A,#N/A,FALSE,"FANDA96";#N/A,#N/A,FALSE,"INTRAN96";#N/A,#N/A,FALSE,"NAA9697";#N/A,#N/A,FALSE,"ECWEBB";#N/A,#N/A,FALSE,"MFT96";#N/A,#N/A,FALSE,"CTrecon"}</definedName>
    <definedName name="ASDFA_1_1_5_1" hidden="1">{#N/A,#N/A,FALSE,"TMCOMP96";#N/A,#N/A,FALSE,"MAT96";#N/A,#N/A,FALSE,"FANDA96";#N/A,#N/A,FALSE,"INTRAN96";#N/A,#N/A,FALSE,"NAA9697";#N/A,#N/A,FALSE,"ECWEBB";#N/A,#N/A,FALSE,"MFT96";#N/A,#N/A,FALSE,"CTrecon"}</definedName>
    <definedName name="ASDFA_1_1_5_2" hidden="1">{#N/A,#N/A,FALSE,"TMCOMP96";#N/A,#N/A,FALSE,"MAT96";#N/A,#N/A,FALSE,"FANDA96";#N/A,#N/A,FALSE,"INTRAN96";#N/A,#N/A,FALSE,"NAA9697";#N/A,#N/A,FALSE,"ECWEBB";#N/A,#N/A,FALSE,"MFT96";#N/A,#N/A,FALSE,"CTrecon"}</definedName>
    <definedName name="ASDFA_1_1_5_3" hidden="1">{#N/A,#N/A,FALSE,"TMCOMP96";#N/A,#N/A,FALSE,"MAT96";#N/A,#N/A,FALSE,"FANDA96";#N/A,#N/A,FALSE,"INTRAN96";#N/A,#N/A,FALSE,"NAA9697";#N/A,#N/A,FALSE,"ECWEBB";#N/A,#N/A,FALSE,"MFT96";#N/A,#N/A,FALSE,"CTrecon"}</definedName>
    <definedName name="ASDFA_1_1_5_4" hidden="1">{#N/A,#N/A,FALSE,"TMCOMP96";#N/A,#N/A,FALSE,"MAT96";#N/A,#N/A,FALSE,"FANDA96";#N/A,#N/A,FALSE,"INTRAN96";#N/A,#N/A,FALSE,"NAA9697";#N/A,#N/A,FALSE,"ECWEBB";#N/A,#N/A,FALSE,"MFT96";#N/A,#N/A,FALSE,"CTrecon"}</definedName>
    <definedName name="ASDFA_1_1_5_5" hidden="1">{#N/A,#N/A,FALSE,"TMCOMP96";#N/A,#N/A,FALSE,"MAT96";#N/A,#N/A,FALSE,"FANDA96";#N/A,#N/A,FALSE,"INTRAN96";#N/A,#N/A,FALSE,"NAA9697";#N/A,#N/A,FALSE,"ECWEBB";#N/A,#N/A,FALSE,"MFT96";#N/A,#N/A,FALSE,"CTrecon"}</definedName>
    <definedName name="ASDFA_1_2" hidden="1">{#N/A,#N/A,FALSE,"TMCOMP96";#N/A,#N/A,FALSE,"MAT96";#N/A,#N/A,FALSE,"FANDA96";#N/A,#N/A,FALSE,"INTRAN96";#N/A,#N/A,FALSE,"NAA9697";#N/A,#N/A,FALSE,"ECWEBB";#N/A,#N/A,FALSE,"MFT96";#N/A,#N/A,FALSE,"CTrecon"}</definedName>
    <definedName name="ASDFA_1_2_1" hidden="1">{#N/A,#N/A,FALSE,"TMCOMP96";#N/A,#N/A,FALSE,"MAT96";#N/A,#N/A,FALSE,"FANDA96";#N/A,#N/A,FALSE,"INTRAN96";#N/A,#N/A,FALSE,"NAA9697";#N/A,#N/A,FALSE,"ECWEBB";#N/A,#N/A,FALSE,"MFT96";#N/A,#N/A,FALSE,"CTrecon"}</definedName>
    <definedName name="ASDFA_1_2_1_1" hidden="1">{#N/A,#N/A,FALSE,"TMCOMP96";#N/A,#N/A,FALSE,"MAT96";#N/A,#N/A,FALSE,"FANDA96";#N/A,#N/A,FALSE,"INTRAN96";#N/A,#N/A,FALSE,"NAA9697";#N/A,#N/A,FALSE,"ECWEBB";#N/A,#N/A,FALSE,"MFT96";#N/A,#N/A,FALSE,"CTrecon"}</definedName>
    <definedName name="ASDFA_1_2_1_1_1" hidden="1">{#N/A,#N/A,FALSE,"TMCOMP96";#N/A,#N/A,FALSE,"MAT96";#N/A,#N/A,FALSE,"FANDA96";#N/A,#N/A,FALSE,"INTRAN96";#N/A,#N/A,FALSE,"NAA9697";#N/A,#N/A,FALSE,"ECWEBB";#N/A,#N/A,FALSE,"MFT96";#N/A,#N/A,FALSE,"CTrecon"}</definedName>
    <definedName name="ASDFA_1_2_1_1_1_1" hidden="1">{#N/A,#N/A,FALSE,"TMCOMP96";#N/A,#N/A,FALSE,"MAT96";#N/A,#N/A,FALSE,"FANDA96";#N/A,#N/A,FALSE,"INTRAN96";#N/A,#N/A,FALSE,"NAA9697";#N/A,#N/A,FALSE,"ECWEBB";#N/A,#N/A,FALSE,"MFT96";#N/A,#N/A,FALSE,"CTrecon"}</definedName>
    <definedName name="ASDFA_1_2_1_1_1_2" hidden="1">{#N/A,#N/A,FALSE,"TMCOMP96";#N/A,#N/A,FALSE,"MAT96";#N/A,#N/A,FALSE,"FANDA96";#N/A,#N/A,FALSE,"INTRAN96";#N/A,#N/A,FALSE,"NAA9697";#N/A,#N/A,FALSE,"ECWEBB";#N/A,#N/A,FALSE,"MFT96";#N/A,#N/A,FALSE,"CTrecon"}</definedName>
    <definedName name="ASDFA_1_2_1_1_1_3" hidden="1">{#N/A,#N/A,FALSE,"TMCOMP96";#N/A,#N/A,FALSE,"MAT96";#N/A,#N/A,FALSE,"FANDA96";#N/A,#N/A,FALSE,"INTRAN96";#N/A,#N/A,FALSE,"NAA9697";#N/A,#N/A,FALSE,"ECWEBB";#N/A,#N/A,FALSE,"MFT96";#N/A,#N/A,FALSE,"CTrecon"}</definedName>
    <definedName name="ASDFA_1_2_1_1_1_4" hidden="1">{#N/A,#N/A,FALSE,"TMCOMP96";#N/A,#N/A,FALSE,"MAT96";#N/A,#N/A,FALSE,"FANDA96";#N/A,#N/A,FALSE,"INTRAN96";#N/A,#N/A,FALSE,"NAA9697";#N/A,#N/A,FALSE,"ECWEBB";#N/A,#N/A,FALSE,"MFT96";#N/A,#N/A,FALSE,"CTrecon"}</definedName>
    <definedName name="ASDFA_1_2_1_1_1_5" hidden="1">{#N/A,#N/A,FALSE,"TMCOMP96";#N/A,#N/A,FALSE,"MAT96";#N/A,#N/A,FALSE,"FANDA96";#N/A,#N/A,FALSE,"INTRAN96";#N/A,#N/A,FALSE,"NAA9697";#N/A,#N/A,FALSE,"ECWEBB";#N/A,#N/A,FALSE,"MFT96";#N/A,#N/A,FALSE,"CTrecon"}</definedName>
    <definedName name="ASDFA_1_2_1_1_2" hidden="1">{#N/A,#N/A,FALSE,"TMCOMP96";#N/A,#N/A,FALSE,"MAT96";#N/A,#N/A,FALSE,"FANDA96";#N/A,#N/A,FALSE,"INTRAN96";#N/A,#N/A,FALSE,"NAA9697";#N/A,#N/A,FALSE,"ECWEBB";#N/A,#N/A,FALSE,"MFT96";#N/A,#N/A,FALSE,"CTrecon"}</definedName>
    <definedName name="ASDFA_1_2_1_1_2_1" hidden="1">{#N/A,#N/A,FALSE,"TMCOMP96";#N/A,#N/A,FALSE,"MAT96";#N/A,#N/A,FALSE,"FANDA96";#N/A,#N/A,FALSE,"INTRAN96";#N/A,#N/A,FALSE,"NAA9697";#N/A,#N/A,FALSE,"ECWEBB";#N/A,#N/A,FALSE,"MFT96";#N/A,#N/A,FALSE,"CTrecon"}</definedName>
    <definedName name="ASDFA_1_2_1_1_2_2" hidden="1">{#N/A,#N/A,FALSE,"TMCOMP96";#N/A,#N/A,FALSE,"MAT96";#N/A,#N/A,FALSE,"FANDA96";#N/A,#N/A,FALSE,"INTRAN96";#N/A,#N/A,FALSE,"NAA9697";#N/A,#N/A,FALSE,"ECWEBB";#N/A,#N/A,FALSE,"MFT96";#N/A,#N/A,FALSE,"CTrecon"}</definedName>
    <definedName name="ASDFA_1_2_1_1_2_3" hidden="1">{#N/A,#N/A,FALSE,"TMCOMP96";#N/A,#N/A,FALSE,"MAT96";#N/A,#N/A,FALSE,"FANDA96";#N/A,#N/A,FALSE,"INTRAN96";#N/A,#N/A,FALSE,"NAA9697";#N/A,#N/A,FALSE,"ECWEBB";#N/A,#N/A,FALSE,"MFT96";#N/A,#N/A,FALSE,"CTrecon"}</definedName>
    <definedName name="ASDFA_1_2_1_1_2_4" hidden="1">{#N/A,#N/A,FALSE,"TMCOMP96";#N/A,#N/A,FALSE,"MAT96";#N/A,#N/A,FALSE,"FANDA96";#N/A,#N/A,FALSE,"INTRAN96";#N/A,#N/A,FALSE,"NAA9697";#N/A,#N/A,FALSE,"ECWEBB";#N/A,#N/A,FALSE,"MFT96";#N/A,#N/A,FALSE,"CTrecon"}</definedName>
    <definedName name="ASDFA_1_2_1_1_2_5" hidden="1">{#N/A,#N/A,FALSE,"TMCOMP96";#N/A,#N/A,FALSE,"MAT96";#N/A,#N/A,FALSE,"FANDA96";#N/A,#N/A,FALSE,"INTRAN96";#N/A,#N/A,FALSE,"NAA9697";#N/A,#N/A,FALSE,"ECWEBB";#N/A,#N/A,FALSE,"MFT96";#N/A,#N/A,FALSE,"CTrecon"}</definedName>
    <definedName name="ASDFA_1_2_1_1_3" hidden="1">{#N/A,#N/A,FALSE,"TMCOMP96";#N/A,#N/A,FALSE,"MAT96";#N/A,#N/A,FALSE,"FANDA96";#N/A,#N/A,FALSE,"INTRAN96";#N/A,#N/A,FALSE,"NAA9697";#N/A,#N/A,FALSE,"ECWEBB";#N/A,#N/A,FALSE,"MFT96";#N/A,#N/A,FALSE,"CTrecon"}</definedName>
    <definedName name="ASDFA_1_2_1_1_4" hidden="1">{#N/A,#N/A,FALSE,"TMCOMP96";#N/A,#N/A,FALSE,"MAT96";#N/A,#N/A,FALSE,"FANDA96";#N/A,#N/A,FALSE,"INTRAN96";#N/A,#N/A,FALSE,"NAA9697";#N/A,#N/A,FALSE,"ECWEBB";#N/A,#N/A,FALSE,"MFT96";#N/A,#N/A,FALSE,"CTrecon"}</definedName>
    <definedName name="ASDFA_1_2_1_1_5" hidden="1">{#N/A,#N/A,FALSE,"TMCOMP96";#N/A,#N/A,FALSE,"MAT96";#N/A,#N/A,FALSE,"FANDA96";#N/A,#N/A,FALSE,"INTRAN96";#N/A,#N/A,FALSE,"NAA9697";#N/A,#N/A,FALSE,"ECWEBB";#N/A,#N/A,FALSE,"MFT96";#N/A,#N/A,FALSE,"CTrecon"}</definedName>
    <definedName name="ASDFA_1_2_1_2" hidden="1">{#N/A,#N/A,FALSE,"TMCOMP96";#N/A,#N/A,FALSE,"MAT96";#N/A,#N/A,FALSE,"FANDA96";#N/A,#N/A,FALSE,"INTRAN96";#N/A,#N/A,FALSE,"NAA9697";#N/A,#N/A,FALSE,"ECWEBB";#N/A,#N/A,FALSE,"MFT96";#N/A,#N/A,FALSE,"CTrecon"}</definedName>
    <definedName name="ASDFA_1_2_1_2_1" hidden="1">{#N/A,#N/A,FALSE,"TMCOMP96";#N/A,#N/A,FALSE,"MAT96";#N/A,#N/A,FALSE,"FANDA96";#N/A,#N/A,FALSE,"INTRAN96";#N/A,#N/A,FALSE,"NAA9697";#N/A,#N/A,FALSE,"ECWEBB";#N/A,#N/A,FALSE,"MFT96";#N/A,#N/A,FALSE,"CTrecon"}</definedName>
    <definedName name="ASDFA_1_2_1_2_2" hidden="1">{#N/A,#N/A,FALSE,"TMCOMP96";#N/A,#N/A,FALSE,"MAT96";#N/A,#N/A,FALSE,"FANDA96";#N/A,#N/A,FALSE,"INTRAN96";#N/A,#N/A,FALSE,"NAA9697";#N/A,#N/A,FALSE,"ECWEBB";#N/A,#N/A,FALSE,"MFT96";#N/A,#N/A,FALSE,"CTrecon"}</definedName>
    <definedName name="ASDFA_1_2_1_2_3" hidden="1">{#N/A,#N/A,FALSE,"TMCOMP96";#N/A,#N/A,FALSE,"MAT96";#N/A,#N/A,FALSE,"FANDA96";#N/A,#N/A,FALSE,"INTRAN96";#N/A,#N/A,FALSE,"NAA9697";#N/A,#N/A,FALSE,"ECWEBB";#N/A,#N/A,FALSE,"MFT96";#N/A,#N/A,FALSE,"CTrecon"}</definedName>
    <definedName name="ASDFA_1_2_1_2_4" hidden="1">{#N/A,#N/A,FALSE,"TMCOMP96";#N/A,#N/A,FALSE,"MAT96";#N/A,#N/A,FALSE,"FANDA96";#N/A,#N/A,FALSE,"INTRAN96";#N/A,#N/A,FALSE,"NAA9697";#N/A,#N/A,FALSE,"ECWEBB";#N/A,#N/A,FALSE,"MFT96";#N/A,#N/A,FALSE,"CTrecon"}</definedName>
    <definedName name="ASDFA_1_2_1_2_5" hidden="1">{#N/A,#N/A,FALSE,"TMCOMP96";#N/A,#N/A,FALSE,"MAT96";#N/A,#N/A,FALSE,"FANDA96";#N/A,#N/A,FALSE,"INTRAN96";#N/A,#N/A,FALSE,"NAA9697";#N/A,#N/A,FALSE,"ECWEBB";#N/A,#N/A,FALSE,"MFT96";#N/A,#N/A,FALSE,"CTrecon"}</definedName>
    <definedName name="ASDFA_1_2_1_3" hidden="1">{#N/A,#N/A,FALSE,"TMCOMP96";#N/A,#N/A,FALSE,"MAT96";#N/A,#N/A,FALSE,"FANDA96";#N/A,#N/A,FALSE,"INTRAN96";#N/A,#N/A,FALSE,"NAA9697";#N/A,#N/A,FALSE,"ECWEBB";#N/A,#N/A,FALSE,"MFT96";#N/A,#N/A,FALSE,"CTrecon"}</definedName>
    <definedName name="ASDFA_1_2_1_3_1" hidden="1">{#N/A,#N/A,FALSE,"TMCOMP96";#N/A,#N/A,FALSE,"MAT96";#N/A,#N/A,FALSE,"FANDA96";#N/A,#N/A,FALSE,"INTRAN96";#N/A,#N/A,FALSE,"NAA9697";#N/A,#N/A,FALSE,"ECWEBB";#N/A,#N/A,FALSE,"MFT96";#N/A,#N/A,FALSE,"CTrecon"}</definedName>
    <definedName name="ASDFA_1_2_1_3_2" hidden="1">{#N/A,#N/A,FALSE,"TMCOMP96";#N/A,#N/A,FALSE,"MAT96";#N/A,#N/A,FALSE,"FANDA96";#N/A,#N/A,FALSE,"INTRAN96";#N/A,#N/A,FALSE,"NAA9697";#N/A,#N/A,FALSE,"ECWEBB";#N/A,#N/A,FALSE,"MFT96";#N/A,#N/A,FALSE,"CTrecon"}</definedName>
    <definedName name="ASDFA_1_2_1_3_3" hidden="1">{#N/A,#N/A,FALSE,"TMCOMP96";#N/A,#N/A,FALSE,"MAT96";#N/A,#N/A,FALSE,"FANDA96";#N/A,#N/A,FALSE,"INTRAN96";#N/A,#N/A,FALSE,"NAA9697";#N/A,#N/A,FALSE,"ECWEBB";#N/A,#N/A,FALSE,"MFT96";#N/A,#N/A,FALSE,"CTrecon"}</definedName>
    <definedName name="ASDFA_1_2_1_3_4" hidden="1">{#N/A,#N/A,FALSE,"TMCOMP96";#N/A,#N/A,FALSE,"MAT96";#N/A,#N/A,FALSE,"FANDA96";#N/A,#N/A,FALSE,"INTRAN96";#N/A,#N/A,FALSE,"NAA9697";#N/A,#N/A,FALSE,"ECWEBB";#N/A,#N/A,FALSE,"MFT96";#N/A,#N/A,FALSE,"CTrecon"}</definedName>
    <definedName name="ASDFA_1_2_1_3_5" hidden="1">{#N/A,#N/A,FALSE,"TMCOMP96";#N/A,#N/A,FALSE,"MAT96";#N/A,#N/A,FALSE,"FANDA96";#N/A,#N/A,FALSE,"INTRAN96";#N/A,#N/A,FALSE,"NAA9697";#N/A,#N/A,FALSE,"ECWEBB";#N/A,#N/A,FALSE,"MFT96";#N/A,#N/A,FALSE,"CTrecon"}</definedName>
    <definedName name="ASDFA_1_2_1_4" hidden="1">{#N/A,#N/A,FALSE,"TMCOMP96";#N/A,#N/A,FALSE,"MAT96";#N/A,#N/A,FALSE,"FANDA96";#N/A,#N/A,FALSE,"INTRAN96";#N/A,#N/A,FALSE,"NAA9697";#N/A,#N/A,FALSE,"ECWEBB";#N/A,#N/A,FALSE,"MFT96";#N/A,#N/A,FALSE,"CTrecon"}</definedName>
    <definedName name="ASDFA_1_2_1_4_1" hidden="1">{#N/A,#N/A,FALSE,"TMCOMP96";#N/A,#N/A,FALSE,"MAT96";#N/A,#N/A,FALSE,"FANDA96";#N/A,#N/A,FALSE,"INTRAN96";#N/A,#N/A,FALSE,"NAA9697";#N/A,#N/A,FALSE,"ECWEBB";#N/A,#N/A,FALSE,"MFT96";#N/A,#N/A,FALSE,"CTrecon"}</definedName>
    <definedName name="ASDFA_1_2_1_4_2" hidden="1">{#N/A,#N/A,FALSE,"TMCOMP96";#N/A,#N/A,FALSE,"MAT96";#N/A,#N/A,FALSE,"FANDA96";#N/A,#N/A,FALSE,"INTRAN96";#N/A,#N/A,FALSE,"NAA9697";#N/A,#N/A,FALSE,"ECWEBB";#N/A,#N/A,FALSE,"MFT96";#N/A,#N/A,FALSE,"CTrecon"}</definedName>
    <definedName name="ASDFA_1_2_1_4_3" hidden="1">{#N/A,#N/A,FALSE,"TMCOMP96";#N/A,#N/A,FALSE,"MAT96";#N/A,#N/A,FALSE,"FANDA96";#N/A,#N/A,FALSE,"INTRAN96";#N/A,#N/A,FALSE,"NAA9697";#N/A,#N/A,FALSE,"ECWEBB";#N/A,#N/A,FALSE,"MFT96";#N/A,#N/A,FALSE,"CTrecon"}</definedName>
    <definedName name="ASDFA_1_2_1_4_4" hidden="1">{#N/A,#N/A,FALSE,"TMCOMP96";#N/A,#N/A,FALSE,"MAT96";#N/A,#N/A,FALSE,"FANDA96";#N/A,#N/A,FALSE,"INTRAN96";#N/A,#N/A,FALSE,"NAA9697";#N/A,#N/A,FALSE,"ECWEBB";#N/A,#N/A,FALSE,"MFT96";#N/A,#N/A,FALSE,"CTrecon"}</definedName>
    <definedName name="ASDFA_1_2_1_4_5" hidden="1">{#N/A,#N/A,FALSE,"TMCOMP96";#N/A,#N/A,FALSE,"MAT96";#N/A,#N/A,FALSE,"FANDA96";#N/A,#N/A,FALSE,"INTRAN96";#N/A,#N/A,FALSE,"NAA9697";#N/A,#N/A,FALSE,"ECWEBB";#N/A,#N/A,FALSE,"MFT96";#N/A,#N/A,FALSE,"CTrecon"}</definedName>
    <definedName name="ASDFA_1_2_1_5" hidden="1">{#N/A,#N/A,FALSE,"TMCOMP96";#N/A,#N/A,FALSE,"MAT96";#N/A,#N/A,FALSE,"FANDA96";#N/A,#N/A,FALSE,"INTRAN96";#N/A,#N/A,FALSE,"NAA9697";#N/A,#N/A,FALSE,"ECWEBB";#N/A,#N/A,FALSE,"MFT96";#N/A,#N/A,FALSE,"CTrecon"}</definedName>
    <definedName name="ASDFA_1_2_1_5_1" hidden="1">{#N/A,#N/A,FALSE,"TMCOMP96";#N/A,#N/A,FALSE,"MAT96";#N/A,#N/A,FALSE,"FANDA96";#N/A,#N/A,FALSE,"INTRAN96";#N/A,#N/A,FALSE,"NAA9697";#N/A,#N/A,FALSE,"ECWEBB";#N/A,#N/A,FALSE,"MFT96";#N/A,#N/A,FALSE,"CTrecon"}</definedName>
    <definedName name="ASDFA_1_2_1_5_2" hidden="1">{#N/A,#N/A,FALSE,"TMCOMP96";#N/A,#N/A,FALSE,"MAT96";#N/A,#N/A,FALSE,"FANDA96";#N/A,#N/A,FALSE,"INTRAN96";#N/A,#N/A,FALSE,"NAA9697";#N/A,#N/A,FALSE,"ECWEBB";#N/A,#N/A,FALSE,"MFT96";#N/A,#N/A,FALSE,"CTrecon"}</definedName>
    <definedName name="ASDFA_1_2_1_5_3" hidden="1">{#N/A,#N/A,FALSE,"TMCOMP96";#N/A,#N/A,FALSE,"MAT96";#N/A,#N/A,FALSE,"FANDA96";#N/A,#N/A,FALSE,"INTRAN96";#N/A,#N/A,FALSE,"NAA9697";#N/A,#N/A,FALSE,"ECWEBB";#N/A,#N/A,FALSE,"MFT96";#N/A,#N/A,FALSE,"CTrecon"}</definedName>
    <definedName name="ASDFA_1_2_1_5_4" hidden="1">{#N/A,#N/A,FALSE,"TMCOMP96";#N/A,#N/A,FALSE,"MAT96";#N/A,#N/A,FALSE,"FANDA96";#N/A,#N/A,FALSE,"INTRAN96";#N/A,#N/A,FALSE,"NAA9697";#N/A,#N/A,FALSE,"ECWEBB";#N/A,#N/A,FALSE,"MFT96";#N/A,#N/A,FALSE,"CTrecon"}</definedName>
    <definedName name="ASDFA_1_2_1_5_5" hidden="1">{#N/A,#N/A,FALSE,"TMCOMP96";#N/A,#N/A,FALSE,"MAT96";#N/A,#N/A,FALSE,"FANDA96";#N/A,#N/A,FALSE,"INTRAN96";#N/A,#N/A,FALSE,"NAA9697";#N/A,#N/A,FALSE,"ECWEBB";#N/A,#N/A,FALSE,"MFT96";#N/A,#N/A,FALSE,"CTrecon"}</definedName>
    <definedName name="ASDFA_1_2_2" hidden="1">{#N/A,#N/A,FALSE,"TMCOMP96";#N/A,#N/A,FALSE,"MAT96";#N/A,#N/A,FALSE,"FANDA96";#N/A,#N/A,FALSE,"INTRAN96";#N/A,#N/A,FALSE,"NAA9697";#N/A,#N/A,FALSE,"ECWEBB";#N/A,#N/A,FALSE,"MFT96";#N/A,#N/A,FALSE,"CTrecon"}</definedName>
    <definedName name="ASDFA_1_2_2_1" hidden="1">{#N/A,#N/A,FALSE,"TMCOMP96";#N/A,#N/A,FALSE,"MAT96";#N/A,#N/A,FALSE,"FANDA96";#N/A,#N/A,FALSE,"INTRAN96";#N/A,#N/A,FALSE,"NAA9697";#N/A,#N/A,FALSE,"ECWEBB";#N/A,#N/A,FALSE,"MFT96";#N/A,#N/A,FALSE,"CTrecon"}</definedName>
    <definedName name="ASDFA_1_2_2_2" hidden="1">{#N/A,#N/A,FALSE,"TMCOMP96";#N/A,#N/A,FALSE,"MAT96";#N/A,#N/A,FALSE,"FANDA96";#N/A,#N/A,FALSE,"INTRAN96";#N/A,#N/A,FALSE,"NAA9697";#N/A,#N/A,FALSE,"ECWEBB";#N/A,#N/A,FALSE,"MFT96";#N/A,#N/A,FALSE,"CTrecon"}</definedName>
    <definedName name="ASDFA_1_2_2_3" hidden="1">{#N/A,#N/A,FALSE,"TMCOMP96";#N/A,#N/A,FALSE,"MAT96";#N/A,#N/A,FALSE,"FANDA96";#N/A,#N/A,FALSE,"INTRAN96";#N/A,#N/A,FALSE,"NAA9697";#N/A,#N/A,FALSE,"ECWEBB";#N/A,#N/A,FALSE,"MFT96";#N/A,#N/A,FALSE,"CTrecon"}</definedName>
    <definedName name="ASDFA_1_2_2_4" hidden="1">{#N/A,#N/A,FALSE,"TMCOMP96";#N/A,#N/A,FALSE,"MAT96";#N/A,#N/A,FALSE,"FANDA96";#N/A,#N/A,FALSE,"INTRAN96";#N/A,#N/A,FALSE,"NAA9697";#N/A,#N/A,FALSE,"ECWEBB";#N/A,#N/A,FALSE,"MFT96";#N/A,#N/A,FALSE,"CTrecon"}</definedName>
    <definedName name="ASDFA_1_2_2_5" hidden="1">{#N/A,#N/A,FALSE,"TMCOMP96";#N/A,#N/A,FALSE,"MAT96";#N/A,#N/A,FALSE,"FANDA96";#N/A,#N/A,FALSE,"INTRAN96";#N/A,#N/A,FALSE,"NAA9697";#N/A,#N/A,FALSE,"ECWEBB";#N/A,#N/A,FALSE,"MFT96";#N/A,#N/A,FALSE,"CTrecon"}</definedName>
    <definedName name="ASDFA_1_2_3" hidden="1">{#N/A,#N/A,FALSE,"TMCOMP96";#N/A,#N/A,FALSE,"MAT96";#N/A,#N/A,FALSE,"FANDA96";#N/A,#N/A,FALSE,"INTRAN96";#N/A,#N/A,FALSE,"NAA9697";#N/A,#N/A,FALSE,"ECWEBB";#N/A,#N/A,FALSE,"MFT96";#N/A,#N/A,FALSE,"CTrecon"}</definedName>
    <definedName name="ASDFA_1_2_3_1" hidden="1">{#N/A,#N/A,FALSE,"TMCOMP96";#N/A,#N/A,FALSE,"MAT96";#N/A,#N/A,FALSE,"FANDA96";#N/A,#N/A,FALSE,"INTRAN96";#N/A,#N/A,FALSE,"NAA9697";#N/A,#N/A,FALSE,"ECWEBB";#N/A,#N/A,FALSE,"MFT96";#N/A,#N/A,FALSE,"CTrecon"}</definedName>
    <definedName name="ASDFA_1_2_3_2" hidden="1">{#N/A,#N/A,FALSE,"TMCOMP96";#N/A,#N/A,FALSE,"MAT96";#N/A,#N/A,FALSE,"FANDA96";#N/A,#N/A,FALSE,"INTRAN96";#N/A,#N/A,FALSE,"NAA9697";#N/A,#N/A,FALSE,"ECWEBB";#N/A,#N/A,FALSE,"MFT96";#N/A,#N/A,FALSE,"CTrecon"}</definedName>
    <definedName name="ASDFA_1_2_3_3" hidden="1">{#N/A,#N/A,FALSE,"TMCOMP96";#N/A,#N/A,FALSE,"MAT96";#N/A,#N/A,FALSE,"FANDA96";#N/A,#N/A,FALSE,"INTRAN96";#N/A,#N/A,FALSE,"NAA9697";#N/A,#N/A,FALSE,"ECWEBB";#N/A,#N/A,FALSE,"MFT96";#N/A,#N/A,FALSE,"CTrecon"}</definedName>
    <definedName name="ASDFA_1_2_3_4" hidden="1">{#N/A,#N/A,FALSE,"TMCOMP96";#N/A,#N/A,FALSE,"MAT96";#N/A,#N/A,FALSE,"FANDA96";#N/A,#N/A,FALSE,"INTRAN96";#N/A,#N/A,FALSE,"NAA9697";#N/A,#N/A,FALSE,"ECWEBB";#N/A,#N/A,FALSE,"MFT96";#N/A,#N/A,FALSE,"CTrecon"}</definedName>
    <definedName name="ASDFA_1_2_3_5" hidden="1">{#N/A,#N/A,FALSE,"TMCOMP96";#N/A,#N/A,FALSE,"MAT96";#N/A,#N/A,FALSE,"FANDA96";#N/A,#N/A,FALSE,"INTRAN96";#N/A,#N/A,FALSE,"NAA9697";#N/A,#N/A,FALSE,"ECWEBB";#N/A,#N/A,FALSE,"MFT96";#N/A,#N/A,FALSE,"CTrecon"}</definedName>
    <definedName name="ASDFA_1_2_4" hidden="1">{#N/A,#N/A,FALSE,"TMCOMP96";#N/A,#N/A,FALSE,"MAT96";#N/A,#N/A,FALSE,"FANDA96";#N/A,#N/A,FALSE,"INTRAN96";#N/A,#N/A,FALSE,"NAA9697";#N/A,#N/A,FALSE,"ECWEBB";#N/A,#N/A,FALSE,"MFT96";#N/A,#N/A,FALSE,"CTrecon"}</definedName>
    <definedName name="ASDFA_1_2_4_1" hidden="1">{#N/A,#N/A,FALSE,"TMCOMP96";#N/A,#N/A,FALSE,"MAT96";#N/A,#N/A,FALSE,"FANDA96";#N/A,#N/A,FALSE,"INTRAN96";#N/A,#N/A,FALSE,"NAA9697";#N/A,#N/A,FALSE,"ECWEBB";#N/A,#N/A,FALSE,"MFT96";#N/A,#N/A,FALSE,"CTrecon"}</definedName>
    <definedName name="ASDFA_1_2_4_2" hidden="1">{#N/A,#N/A,FALSE,"TMCOMP96";#N/A,#N/A,FALSE,"MAT96";#N/A,#N/A,FALSE,"FANDA96";#N/A,#N/A,FALSE,"INTRAN96";#N/A,#N/A,FALSE,"NAA9697";#N/A,#N/A,FALSE,"ECWEBB";#N/A,#N/A,FALSE,"MFT96";#N/A,#N/A,FALSE,"CTrecon"}</definedName>
    <definedName name="ASDFA_1_2_4_3" hidden="1">{#N/A,#N/A,FALSE,"TMCOMP96";#N/A,#N/A,FALSE,"MAT96";#N/A,#N/A,FALSE,"FANDA96";#N/A,#N/A,FALSE,"INTRAN96";#N/A,#N/A,FALSE,"NAA9697";#N/A,#N/A,FALSE,"ECWEBB";#N/A,#N/A,FALSE,"MFT96";#N/A,#N/A,FALSE,"CTrecon"}</definedName>
    <definedName name="ASDFA_1_2_4_4" hidden="1">{#N/A,#N/A,FALSE,"TMCOMP96";#N/A,#N/A,FALSE,"MAT96";#N/A,#N/A,FALSE,"FANDA96";#N/A,#N/A,FALSE,"INTRAN96";#N/A,#N/A,FALSE,"NAA9697";#N/A,#N/A,FALSE,"ECWEBB";#N/A,#N/A,FALSE,"MFT96";#N/A,#N/A,FALSE,"CTrecon"}</definedName>
    <definedName name="ASDFA_1_2_4_5" hidden="1">{#N/A,#N/A,FALSE,"TMCOMP96";#N/A,#N/A,FALSE,"MAT96";#N/A,#N/A,FALSE,"FANDA96";#N/A,#N/A,FALSE,"INTRAN96";#N/A,#N/A,FALSE,"NAA9697";#N/A,#N/A,FALSE,"ECWEBB";#N/A,#N/A,FALSE,"MFT96";#N/A,#N/A,FALSE,"CTrecon"}</definedName>
    <definedName name="ASDFA_1_2_5" hidden="1">{#N/A,#N/A,FALSE,"TMCOMP96";#N/A,#N/A,FALSE,"MAT96";#N/A,#N/A,FALSE,"FANDA96";#N/A,#N/A,FALSE,"INTRAN96";#N/A,#N/A,FALSE,"NAA9697";#N/A,#N/A,FALSE,"ECWEBB";#N/A,#N/A,FALSE,"MFT96";#N/A,#N/A,FALSE,"CTrecon"}</definedName>
    <definedName name="ASDFA_1_2_5_1" hidden="1">{#N/A,#N/A,FALSE,"TMCOMP96";#N/A,#N/A,FALSE,"MAT96";#N/A,#N/A,FALSE,"FANDA96";#N/A,#N/A,FALSE,"INTRAN96";#N/A,#N/A,FALSE,"NAA9697";#N/A,#N/A,FALSE,"ECWEBB";#N/A,#N/A,FALSE,"MFT96";#N/A,#N/A,FALSE,"CTrecon"}</definedName>
    <definedName name="ASDFA_1_2_5_2" hidden="1">{#N/A,#N/A,FALSE,"TMCOMP96";#N/A,#N/A,FALSE,"MAT96";#N/A,#N/A,FALSE,"FANDA96";#N/A,#N/A,FALSE,"INTRAN96";#N/A,#N/A,FALSE,"NAA9697";#N/A,#N/A,FALSE,"ECWEBB";#N/A,#N/A,FALSE,"MFT96";#N/A,#N/A,FALSE,"CTrecon"}</definedName>
    <definedName name="ASDFA_1_2_5_3" hidden="1">{#N/A,#N/A,FALSE,"TMCOMP96";#N/A,#N/A,FALSE,"MAT96";#N/A,#N/A,FALSE,"FANDA96";#N/A,#N/A,FALSE,"INTRAN96";#N/A,#N/A,FALSE,"NAA9697";#N/A,#N/A,FALSE,"ECWEBB";#N/A,#N/A,FALSE,"MFT96";#N/A,#N/A,FALSE,"CTrecon"}</definedName>
    <definedName name="ASDFA_1_2_5_4" hidden="1">{#N/A,#N/A,FALSE,"TMCOMP96";#N/A,#N/A,FALSE,"MAT96";#N/A,#N/A,FALSE,"FANDA96";#N/A,#N/A,FALSE,"INTRAN96";#N/A,#N/A,FALSE,"NAA9697";#N/A,#N/A,FALSE,"ECWEBB";#N/A,#N/A,FALSE,"MFT96";#N/A,#N/A,FALSE,"CTrecon"}</definedName>
    <definedName name="ASDFA_1_2_5_5" hidden="1">{#N/A,#N/A,FALSE,"TMCOMP96";#N/A,#N/A,FALSE,"MAT96";#N/A,#N/A,FALSE,"FANDA96";#N/A,#N/A,FALSE,"INTRAN96";#N/A,#N/A,FALSE,"NAA9697";#N/A,#N/A,FALSE,"ECWEBB";#N/A,#N/A,FALSE,"MFT96";#N/A,#N/A,FALSE,"CTrecon"}</definedName>
    <definedName name="ASDFA_1_3" hidden="1">{#N/A,#N/A,FALSE,"TMCOMP96";#N/A,#N/A,FALSE,"MAT96";#N/A,#N/A,FALSE,"FANDA96";#N/A,#N/A,FALSE,"INTRAN96";#N/A,#N/A,FALSE,"NAA9697";#N/A,#N/A,FALSE,"ECWEBB";#N/A,#N/A,FALSE,"MFT96";#N/A,#N/A,FALSE,"CTrecon"}</definedName>
    <definedName name="ASDFA_1_3_1" hidden="1">{#N/A,#N/A,FALSE,"TMCOMP96";#N/A,#N/A,FALSE,"MAT96";#N/A,#N/A,FALSE,"FANDA96";#N/A,#N/A,FALSE,"INTRAN96";#N/A,#N/A,FALSE,"NAA9697";#N/A,#N/A,FALSE,"ECWEBB";#N/A,#N/A,FALSE,"MFT96";#N/A,#N/A,FALSE,"CTrecon"}</definedName>
    <definedName name="ASDFA_1_3_1_1" hidden="1">{#N/A,#N/A,FALSE,"TMCOMP96";#N/A,#N/A,FALSE,"MAT96";#N/A,#N/A,FALSE,"FANDA96";#N/A,#N/A,FALSE,"INTRAN96";#N/A,#N/A,FALSE,"NAA9697";#N/A,#N/A,FALSE,"ECWEBB";#N/A,#N/A,FALSE,"MFT96";#N/A,#N/A,FALSE,"CTrecon"}</definedName>
    <definedName name="ASDFA_1_3_1_1_1" hidden="1">{#N/A,#N/A,FALSE,"TMCOMP96";#N/A,#N/A,FALSE,"MAT96";#N/A,#N/A,FALSE,"FANDA96";#N/A,#N/A,FALSE,"INTRAN96";#N/A,#N/A,FALSE,"NAA9697";#N/A,#N/A,FALSE,"ECWEBB";#N/A,#N/A,FALSE,"MFT96";#N/A,#N/A,FALSE,"CTrecon"}</definedName>
    <definedName name="ASDFA_1_3_1_1_1_1" hidden="1">{#N/A,#N/A,FALSE,"TMCOMP96";#N/A,#N/A,FALSE,"MAT96";#N/A,#N/A,FALSE,"FANDA96";#N/A,#N/A,FALSE,"INTRAN96";#N/A,#N/A,FALSE,"NAA9697";#N/A,#N/A,FALSE,"ECWEBB";#N/A,#N/A,FALSE,"MFT96";#N/A,#N/A,FALSE,"CTrecon"}</definedName>
    <definedName name="ASDFA_1_3_1_1_1_2" hidden="1">{#N/A,#N/A,FALSE,"TMCOMP96";#N/A,#N/A,FALSE,"MAT96";#N/A,#N/A,FALSE,"FANDA96";#N/A,#N/A,FALSE,"INTRAN96";#N/A,#N/A,FALSE,"NAA9697";#N/A,#N/A,FALSE,"ECWEBB";#N/A,#N/A,FALSE,"MFT96";#N/A,#N/A,FALSE,"CTrecon"}</definedName>
    <definedName name="ASDFA_1_3_1_1_1_3" hidden="1">{#N/A,#N/A,FALSE,"TMCOMP96";#N/A,#N/A,FALSE,"MAT96";#N/A,#N/A,FALSE,"FANDA96";#N/A,#N/A,FALSE,"INTRAN96";#N/A,#N/A,FALSE,"NAA9697";#N/A,#N/A,FALSE,"ECWEBB";#N/A,#N/A,FALSE,"MFT96";#N/A,#N/A,FALSE,"CTrecon"}</definedName>
    <definedName name="ASDFA_1_3_1_1_1_4" hidden="1">{#N/A,#N/A,FALSE,"TMCOMP96";#N/A,#N/A,FALSE,"MAT96";#N/A,#N/A,FALSE,"FANDA96";#N/A,#N/A,FALSE,"INTRAN96";#N/A,#N/A,FALSE,"NAA9697";#N/A,#N/A,FALSE,"ECWEBB";#N/A,#N/A,FALSE,"MFT96";#N/A,#N/A,FALSE,"CTrecon"}</definedName>
    <definedName name="ASDFA_1_3_1_1_1_5" hidden="1">{#N/A,#N/A,FALSE,"TMCOMP96";#N/A,#N/A,FALSE,"MAT96";#N/A,#N/A,FALSE,"FANDA96";#N/A,#N/A,FALSE,"INTRAN96";#N/A,#N/A,FALSE,"NAA9697";#N/A,#N/A,FALSE,"ECWEBB";#N/A,#N/A,FALSE,"MFT96";#N/A,#N/A,FALSE,"CTrecon"}</definedName>
    <definedName name="ASDFA_1_3_1_1_2" hidden="1">{#N/A,#N/A,FALSE,"TMCOMP96";#N/A,#N/A,FALSE,"MAT96";#N/A,#N/A,FALSE,"FANDA96";#N/A,#N/A,FALSE,"INTRAN96";#N/A,#N/A,FALSE,"NAA9697";#N/A,#N/A,FALSE,"ECWEBB";#N/A,#N/A,FALSE,"MFT96";#N/A,#N/A,FALSE,"CTrecon"}</definedName>
    <definedName name="ASDFA_1_3_1_1_2_1" hidden="1">{#N/A,#N/A,FALSE,"TMCOMP96";#N/A,#N/A,FALSE,"MAT96";#N/A,#N/A,FALSE,"FANDA96";#N/A,#N/A,FALSE,"INTRAN96";#N/A,#N/A,FALSE,"NAA9697";#N/A,#N/A,FALSE,"ECWEBB";#N/A,#N/A,FALSE,"MFT96";#N/A,#N/A,FALSE,"CTrecon"}</definedName>
    <definedName name="ASDFA_1_3_1_1_2_2" hidden="1">{#N/A,#N/A,FALSE,"TMCOMP96";#N/A,#N/A,FALSE,"MAT96";#N/A,#N/A,FALSE,"FANDA96";#N/A,#N/A,FALSE,"INTRAN96";#N/A,#N/A,FALSE,"NAA9697";#N/A,#N/A,FALSE,"ECWEBB";#N/A,#N/A,FALSE,"MFT96";#N/A,#N/A,FALSE,"CTrecon"}</definedName>
    <definedName name="ASDFA_1_3_1_1_2_3" hidden="1">{#N/A,#N/A,FALSE,"TMCOMP96";#N/A,#N/A,FALSE,"MAT96";#N/A,#N/A,FALSE,"FANDA96";#N/A,#N/A,FALSE,"INTRAN96";#N/A,#N/A,FALSE,"NAA9697";#N/A,#N/A,FALSE,"ECWEBB";#N/A,#N/A,FALSE,"MFT96";#N/A,#N/A,FALSE,"CTrecon"}</definedName>
    <definedName name="ASDFA_1_3_1_1_2_4" hidden="1">{#N/A,#N/A,FALSE,"TMCOMP96";#N/A,#N/A,FALSE,"MAT96";#N/A,#N/A,FALSE,"FANDA96";#N/A,#N/A,FALSE,"INTRAN96";#N/A,#N/A,FALSE,"NAA9697";#N/A,#N/A,FALSE,"ECWEBB";#N/A,#N/A,FALSE,"MFT96";#N/A,#N/A,FALSE,"CTrecon"}</definedName>
    <definedName name="ASDFA_1_3_1_1_2_5" hidden="1">{#N/A,#N/A,FALSE,"TMCOMP96";#N/A,#N/A,FALSE,"MAT96";#N/A,#N/A,FALSE,"FANDA96";#N/A,#N/A,FALSE,"INTRAN96";#N/A,#N/A,FALSE,"NAA9697";#N/A,#N/A,FALSE,"ECWEBB";#N/A,#N/A,FALSE,"MFT96";#N/A,#N/A,FALSE,"CTrecon"}</definedName>
    <definedName name="ASDFA_1_3_1_1_3" hidden="1">{#N/A,#N/A,FALSE,"TMCOMP96";#N/A,#N/A,FALSE,"MAT96";#N/A,#N/A,FALSE,"FANDA96";#N/A,#N/A,FALSE,"INTRAN96";#N/A,#N/A,FALSE,"NAA9697";#N/A,#N/A,FALSE,"ECWEBB";#N/A,#N/A,FALSE,"MFT96";#N/A,#N/A,FALSE,"CTrecon"}</definedName>
    <definedName name="ASDFA_1_3_1_1_4" hidden="1">{#N/A,#N/A,FALSE,"TMCOMP96";#N/A,#N/A,FALSE,"MAT96";#N/A,#N/A,FALSE,"FANDA96";#N/A,#N/A,FALSE,"INTRAN96";#N/A,#N/A,FALSE,"NAA9697";#N/A,#N/A,FALSE,"ECWEBB";#N/A,#N/A,FALSE,"MFT96";#N/A,#N/A,FALSE,"CTrecon"}</definedName>
    <definedName name="ASDFA_1_3_1_1_5" hidden="1">{#N/A,#N/A,FALSE,"TMCOMP96";#N/A,#N/A,FALSE,"MAT96";#N/A,#N/A,FALSE,"FANDA96";#N/A,#N/A,FALSE,"INTRAN96";#N/A,#N/A,FALSE,"NAA9697";#N/A,#N/A,FALSE,"ECWEBB";#N/A,#N/A,FALSE,"MFT96";#N/A,#N/A,FALSE,"CTrecon"}</definedName>
    <definedName name="ASDFA_1_3_1_2" hidden="1">{#N/A,#N/A,FALSE,"TMCOMP96";#N/A,#N/A,FALSE,"MAT96";#N/A,#N/A,FALSE,"FANDA96";#N/A,#N/A,FALSE,"INTRAN96";#N/A,#N/A,FALSE,"NAA9697";#N/A,#N/A,FALSE,"ECWEBB";#N/A,#N/A,FALSE,"MFT96";#N/A,#N/A,FALSE,"CTrecon"}</definedName>
    <definedName name="ASDFA_1_3_1_2_1" hidden="1">{#N/A,#N/A,FALSE,"TMCOMP96";#N/A,#N/A,FALSE,"MAT96";#N/A,#N/A,FALSE,"FANDA96";#N/A,#N/A,FALSE,"INTRAN96";#N/A,#N/A,FALSE,"NAA9697";#N/A,#N/A,FALSE,"ECWEBB";#N/A,#N/A,FALSE,"MFT96";#N/A,#N/A,FALSE,"CTrecon"}</definedName>
    <definedName name="ASDFA_1_3_1_2_2" hidden="1">{#N/A,#N/A,FALSE,"TMCOMP96";#N/A,#N/A,FALSE,"MAT96";#N/A,#N/A,FALSE,"FANDA96";#N/A,#N/A,FALSE,"INTRAN96";#N/A,#N/A,FALSE,"NAA9697";#N/A,#N/A,FALSE,"ECWEBB";#N/A,#N/A,FALSE,"MFT96";#N/A,#N/A,FALSE,"CTrecon"}</definedName>
    <definedName name="ASDFA_1_3_1_2_3" hidden="1">{#N/A,#N/A,FALSE,"TMCOMP96";#N/A,#N/A,FALSE,"MAT96";#N/A,#N/A,FALSE,"FANDA96";#N/A,#N/A,FALSE,"INTRAN96";#N/A,#N/A,FALSE,"NAA9697";#N/A,#N/A,FALSE,"ECWEBB";#N/A,#N/A,FALSE,"MFT96";#N/A,#N/A,FALSE,"CTrecon"}</definedName>
    <definedName name="ASDFA_1_3_1_2_4" hidden="1">{#N/A,#N/A,FALSE,"TMCOMP96";#N/A,#N/A,FALSE,"MAT96";#N/A,#N/A,FALSE,"FANDA96";#N/A,#N/A,FALSE,"INTRAN96";#N/A,#N/A,FALSE,"NAA9697";#N/A,#N/A,FALSE,"ECWEBB";#N/A,#N/A,FALSE,"MFT96";#N/A,#N/A,FALSE,"CTrecon"}</definedName>
    <definedName name="ASDFA_1_3_1_2_5" hidden="1">{#N/A,#N/A,FALSE,"TMCOMP96";#N/A,#N/A,FALSE,"MAT96";#N/A,#N/A,FALSE,"FANDA96";#N/A,#N/A,FALSE,"INTRAN96";#N/A,#N/A,FALSE,"NAA9697";#N/A,#N/A,FALSE,"ECWEBB";#N/A,#N/A,FALSE,"MFT96";#N/A,#N/A,FALSE,"CTrecon"}</definedName>
    <definedName name="ASDFA_1_3_1_3" hidden="1">{#N/A,#N/A,FALSE,"TMCOMP96";#N/A,#N/A,FALSE,"MAT96";#N/A,#N/A,FALSE,"FANDA96";#N/A,#N/A,FALSE,"INTRAN96";#N/A,#N/A,FALSE,"NAA9697";#N/A,#N/A,FALSE,"ECWEBB";#N/A,#N/A,FALSE,"MFT96";#N/A,#N/A,FALSE,"CTrecon"}</definedName>
    <definedName name="ASDFA_1_3_1_3_1" hidden="1">{#N/A,#N/A,FALSE,"TMCOMP96";#N/A,#N/A,FALSE,"MAT96";#N/A,#N/A,FALSE,"FANDA96";#N/A,#N/A,FALSE,"INTRAN96";#N/A,#N/A,FALSE,"NAA9697";#N/A,#N/A,FALSE,"ECWEBB";#N/A,#N/A,FALSE,"MFT96";#N/A,#N/A,FALSE,"CTrecon"}</definedName>
    <definedName name="ASDFA_1_3_1_3_2" hidden="1">{#N/A,#N/A,FALSE,"TMCOMP96";#N/A,#N/A,FALSE,"MAT96";#N/A,#N/A,FALSE,"FANDA96";#N/A,#N/A,FALSE,"INTRAN96";#N/A,#N/A,FALSE,"NAA9697";#N/A,#N/A,FALSE,"ECWEBB";#N/A,#N/A,FALSE,"MFT96";#N/A,#N/A,FALSE,"CTrecon"}</definedName>
    <definedName name="ASDFA_1_3_1_3_3" hidden="1">{#N/A,#N/A,FALSE,"TMCOMP96";#N/A,#N/A,FALSE,"MAT96";#N/A,#N/A,FALSE,"FANDA96";#N/A,#N/A,FALSE,"INTRAN96";#N/A,#N/A,FALSE,"NAA9697";#N/A,#N/A,FALSE,"ECWEBB";#N/A,#N/A,FALSE,"MFT96";#N/A,#N/A,FALSE,"CTrecon"}</definedName>
    <definedName name="ASDFA_1_3_1_3_4" hidden="1">{#N/A,#N/A,FALSE,"TMCOMP96";#N/A,#N/A,FALSE,"MAT96";#N/A,#N/A,FALSE,"FANDA96";#N/A,#N/A,FALSE,"INTRAN96";#N/A,#N/A,FALSE,"NAA9697";#N/A,#N/A,FALSE,"ECWEBB";#N/A,#N/A,FALSE,"MFT96";#N/A,#N/A,FALSE,"CTrecon"}</definedName>
    <definedName name="ASDFA_1_3_1_3_5" hidden="1">{#N/A,#N/A,FALSE,"TMCOMP96";#N/A,#N/A,FALSE,"MAT96";#N/A,#N/A,FALSE,"FANDA96";#N/A,#N/A,FALSE,"INTRAN96";#N/A,#N/A,FALSE,"NAA9697";#N/A,#N/A,FALSE,"ECWEBB";#N/A,#N/A,FALSE,"MFT96";#N/A,#N/A,FALSE,"CTrecon"}</definedName>
    <definedName name="ASDFA_1_3_1_4" hidden="1">{#N/A,#N/A,FALSE,"TMCOMP96";#N/A,#N/A,FALSE,"MAT96";#N/A,#N/A,FALSE,"FANDA96";#N/A,#N/A,FALSE,"INTRAN96";#N/A,#N/A,FALSE,"NAA9697";#N/A,#N/A,FALSE,"ECWEBB";#N/A,#N/A,FALSE,"MFT96";#N/A,#N/A,FALSE,"CTrecon"}</definedName>
    <definedName name="ASDFA_1_3_1_4_1" hidden="1">{#N/A,#N/A,FALSE,"TMCOMP96";#N/A,#N/A,FALSE,"MAT96";#N/A,#N/A,FALSE,"FANDA96";#N/A,#N/A,FALSE,"INTRAN96";#N/A,#N/A,FALSE,"NAA9697";#N/A,#N/A,FALSE,"ECWEBB";#N/A,#N/A,FALSE,"MFT96";#N/A,#N/A,FALSE,"CTrecon"}</definedName>
    <definedName name="ASDFA_1_3_1_4_2" hidden="1">{#N/A,#N/A,FALSE,"TMCOMP96";#N/A,#N/A,FALSE,"MAT96";#N/A,#N/A,FALSE,"FANDA96";#N/A,#N/A,FALSE,"INTRAN96";#N/A,#N/A,FALSE,"NAA9697";#N/A,#N/A,FALSE,"ECWEBB";#N/A,#N/A,FALSE,"MFT96";#N/A,#N/A,FALSE,"CTrecon"}</definedName>
    <definedName name="ASDFA_1_3_1_4_3" hidden="1">{#N/A,#N/A,FALSE,"TMCOMP96";#N/A,#N/A,FALSE,"MAT96";#N/A,#N/A,FALSE,"FANDA96";#N/A,#N/A,FALSE,"INTRAN96";#N/A,#N/A,FALSE,"NAA9697";#N/A,#N/A,FALSE,"ECWEBB";#N/A,#N/A,FALSE,"MFT96";#N/A,#N/A,FALSE,"CTrecon"}</definedName>
    <definedName name="ASDFA_1_3_1_4_4" hidden="1">{#N/A,#N/A,FALSE,"TMCOMP96";#N/A,#N/A,FALSE,"MAT96";#N/A,#N/A,FALSE,"FANDA96";#N/A,#N/A,FALSE,"INTRAN96";#N/A,#N/A,FALSE,"NAA9697";#N/A,#N/A,FALSE,"ECWEBB";#N/A,#N/A,FALSE,"MFT96";#N/A,#N/A,FALSE,"CTrecon"}</definedName>
    <definedName name="ASDFA_1_3_1_4_5" hidden="1">{#N/A,#N/A,FALSE,"TMCOMP96";#N/A,#N/A,FALSE,"MAT96";#N/A,#N/A,FALSE,"FANDA96";#N/A,#N/A,FALSE,"INTRAN96";#N/A,#N/A,FALSE,"NAA9697";#N/A,#N/A,FALSE,"ECWEBB";#N/A,#N/A,FALSE,"MFT96";#N/A,#N/A,FALSE,"CTrecon"}</definedName>
    <definedName name="ASDFA_1_3_1_5" hidden="1">{#N/A,#N/A,FALSE,"TMCOMP96";#N/A,#N/A,FALSE,"MAT96";#N/A,#N/A,FALSE,"FANDA96";#N/A,#N/A,FALSE,"INTRAN96";#N/A,#N/A,FALSE,"NAA9697";#N/A,#N/A,FALSE,"ECWEBB";#N/A,#N/A,FALSE,"MFT96";#N/A,#N/A,FALSE,"CTrecon"}</definedName>
    <definedName name="ASDFA_1_3_1_5_1" hidden="1">{#N/A,#N/A,FALSE,"TMCOMP96";#N/A,#N/A,FALSE,"MAT96";#N/A,#N/A,FALSE,"FANDA96";#N/A,#N/A,FALSE,"INTRAN96";#N/A,#N/A,FALSE,"NAA9697";#N/A,#N/A,FALSE,"ECWEBB";#N/A,#N/A,FALSE,"MFT96";#N/A,#N/A,FALSE,"CTrecon"}</definedName>
    <definedName name="ASDFA_1_3_1_5_2" hidden="1">{#N/A,#N/A,FALSE,"TMCOMP96";#N/A,#N/A,FALSE,"MAT96";#N/A,#N/A,FALSE,"FANDA96";#N/A,#N/A,FALSE,"INTRAN96";#N/A,#N/A,FALSE,"NAA9697";#N/A,#N/A,FALSE,"ECWEBB";#N/A,#N/A,FALSE,"MFT96";#N/A,#N/A,FALSE,"CTrecon"}</definedName>
    <definedName name="ASDFA_1_3_1_5_3" hidden="1">{#N/A,#N/A,FALSE,"TMCOMP96";#N/A,#N/A,FALSE,"MAT96";#N/A,#N/A,FALSE,"FANDA96";#N/A,#N/A,FALSE,"INTRAN96";#N/A,#N/A,FALSE,"NAA9697";#N/A,#N/A,FALSE,"ECWEBB";#N/A,#N/A,FALSE,"MFT96";#N/A,#N/A,FALSE,"CTrecon"}</definedName>
    <definedName name="ASDFA_1_3_1_5_4" hidden="1">{#N/A,#N/A,FALSE,"TMCOMP96";#N/A,#N/A,FALSE,"MAT96";#N/A,#N/A,FALSE,"FANDA96";#N/A,#N/A,FALSE,"INTRAN96";#N/A,#N/A,FALSE,"NAA9697";#N/A,#N/A,FALSE,"ECWEBB";#N/A,#N/A,FALSE,"MFT96";#N/A,#N/A,FALSE,"CTrecon"}</definedName>
    <definedName name="ASDFA_1_3_1_5_5" hidden="1">{#N/A,#N/A,FALSE,"TMCOMP96";#N/A,#N/A,FALSE,"MAT96";#N/A,#N/A,FALSE,"FANDA96";#N/A,#N/A,FALSE,"INTRAN96";#N/A,#N/A,FALSE,"NAA9697";#N/A,#N/A,FALSE,"ECWEBB";#N/A,#N/A,FALSE,"MFT96";#N/A,#N/A,FALSE,"CTrecon"}</definedName>
    <definedName name="ASDFA_1_3_2" hidden="1">{#N/A,#N/A,FALSE,"TMCOMP96";#N/A,#N/A,FALSE,"MAT96";#N/A,#N/A,FALSE,"FANDA96";#N/A,#N/A,FALSE,"INTRAN96";#N/A,#N/A,FALSE,"NAA9697";#N/A,#N/A,FALSE,"ECWEBB";#N/A,#N/A,FALSE,"MFT96";#N/A,#N/A,FALSE,"CTrecon"}</definedName>
    <definedName name="ASDFA_1_3_2_1" hidden="1">{#N/A,#N/A,FALSE,"TMCOMP96";#N/A,#N/A,FALSE,"MAT96";#N/A,#N/A,FALSE,"FANDA96";#N/A,#N/A,FALSE,"INTRAN96";#N/A,#N/A,FALSE,"NAA9697";#N/A,#N/A,FALSE,"ECWEBB";#N/A,#N/A,FALSE,"MFT96";#N/A,#N/A,FALSE,"CTrecon"}</definedName>
    <definedName name="ASDFA_1_3_2_2" hidden="1">{#N/A,#N/A,FALSE,"TMCOMP96";#N/A,#N/A,FALSE,"MAT96";#N/A,#N/A,FALSE,"FANDA96";#N/A,#N/A,FALSE,"INTRAN96";#N/A,#N/A,FALSE,"NAA9697";#N/A,#N/A,FALSE,"ECWEBB";#N/A,#N/A,FALSE,"MFT96";#N/A,#N/A,FALSE,"CTrecon"}</definedName>
    <definedName name="ASDFA_1_3_2_3" hidden="1">{#N/A,#N/A,FALSE,"TMCOMP96";#N/A,#N/A,FALSE,"MAT96";#N/A,#N/A,FALSE,"FANDA96";#N/A,#N/A,FALSE,"INTRAN96";#N/A,#N/A,FALSE,"NAA9697";#N/A,#N/A,FALSE,"ECWEBB";#N/A,#N/A,FALSE,"MFT96";#N/A,#N/A,FALSE,"CTrecon"}</definedName>
    <definedName name="ASDFA_1_3_2_4" hidden="1">{#N/A,#N/A,FALSE,"TMCOMP96";#N/A,#N/A,FALSE,"MAT96";#N/A,#N/A,FALSE,"FANDA96";#N/A,#N/A,FALSE,"INTRAN96";#N/A,#N/A,FALSE,"NAA9697";#N/A,#N/A,FALSE,"ECWEBB";#N/A,#N/A,FALSE,"MFT96";#N/A,#N/A,FALSE,"CTrecon"}</definedName>
    <definedName name="ASDFA_1_3_2_5" hidden="1">{#N/A,#N/A,FALSE,"TMCOMP96";#N/A,#N/A,FALSE,"MAT96";#N/A,#N/A,FALSE,"FANDA96";#N/A,#N/A,FALSE,"INTRAN96";#N/A,#N/A,FALSE,"NAA9697";#N/A,#N/A,FALSE,"ECWEBB";#N/A,#N/A,FALSE,"MFT96";#N/A,#N/A,FALSE,"CTrecon"}</definedName>
    <definedName name="ASDFA_1_3_3" hidden="1">{#N/A,#N/A,FALSE,"TMCOMP96";#N/A,#N/A,FALSE,"MAT96";#N/A,#N/A,FALSE,"FANDA96";#N/A,#N/A,FALSE,"INTRAN96";#N/A,#N/A,FALSE,"NAA9697";#N/A,#N/A,FALSE,"ECWEBB";#N/A,#N/A,FALSE,"MFT96";#N/A,#N/A,FALSE,"CTrecon"}</definedName>
    <definedName name="ASDFA_1_3_3_1" hidden="1">{#N/A,#N/A,FALSE,"TMCOMP96";#N/A,#N/A,FALSE,"MAT96";#N/A,#N/A,FALSE,"FANDA96";#N/A,#N/A,FALSE,"INTRAN96";#N/A,#N/A,FALSE,"NAA9697";#N/A,#N/A,FALSE,"ECWEBB";#N/A,#N/A,FALSE,"MFT96";#N/A,#N/A,FALSE,"CTrecon"}</definedName>
    <definedName name="ASDFA_1_3_3_2" hidden="1">{#N/A,#N/A,FALSE,"TMCOMP96";#N/A,#N/A,FALSE,"MAT96";#N/A,#N/A,FALSE,"FANDA96";#N/A,#N/A,FALSE,"INTRAN96";#N/A,#N/A,FALSE,"NAA9697";#N/A,#N/A,FALSE,"ECWEBB";#N/A,#N/A,FALSE,"MFT96";#N/A,#N/A,FALSE,"CTrecon"}</definedName>
    <definedName name="ASDFA_1_3_3_3" hidden="1">{#N/A,#N/A,FALSE,"TMCOMP96";#N/A,#N/A,FALSE,"MAT96";#N/A,#N/A,FALSE,"FANDA96";#N/A,#N/A,FALSE,"INTRAN96";#N/A,#N/A,FALSE,"NAA9697";#N/A,#N/A,FALSE,"ECWEBB";#N/A,#N/A,FALSE,"MFT96";#N/A,#N/A,FALSE,"CTrecon"}</definedName>
    <definedName name="ASDFA_1_3_3_4" hidden="1">{#N/A,#N/A,FALSE,"TMCOMP96";#N/A,#N/A,FALSE,"MAT96";#N/A,#N/A,FALSE,"FANDA96";#N/A,#N/A,FALSE,"INTRAN96";#N/A,#N/A,FALSE,"NAA9697";#N/A,#N/A,FALSE,"ECWEBB";#N/A,#N/A,FALSE,"MFT96";#N/A,#N/A,FALSE,"CTrecon"}</definedName>
    <definedName name="ASDFA_1_3_3_5" hidden="1">{#N/A,#N/A,FALSE,"TMCOMP96";#N/A,#N/A,FALSE,"MAT96";#N/A,#N/A,FALSE,"FANDA96";#N/A,#N/A,FALSE,"INTRAN96";#N/A,#N/A,FALSE,"NAA9697";#N/A,#N/A,FALSE,"ECWEBB";#N/A,#N/A,FALSE,"MFT96";#N/A,#N/A,FALSE,"CTrecon"}</definedName>
    <definedName name="ASDFA_1_3_4" hidden="1">{#N/A,#N/A,FALSE,"TMCOMP96";#N/A,#N/A,FALSE,"MAT96";#N/A,#N/A,FALSE,"FANDA96";#N/A,#N/A,FALSE,"INTRAN96";#N/A,#N/A,FALSE,"NAA9697";#N/A,#N/A,FALSE,"ECWEBB";#N/A,#N/A,FALSE,"MFT96";#N/A,#N/A,FALSE,"CTrecon"}</definedName>
    <definedName name="ASDFA_1_3_4_1" hidden="1">{#N/A,#N/A,FALSE,"TMCOMP96";#N/A,#N/A,FALSE,"MAT96";#N/A,#N/A,FALSE,"FANDA96";#N/A,#N/A,FALSE,"INTRAN96";#N/A,#N/A,FALSE,"NAA9697";#N/A,#N/A,FALSE,"ECWEBB";#N/A,#N/A,FALSE,"MFT96";#N/A,#N/A,FALSE,"CTrecon"}</definedName>
    <definedName name="ASDFA_1_3_4_2" hidden="1">{#N/A,#N/A,FALSE,"TMCOMP96";#N/A,#N/A,FALSE,"MAT96";#N/A,#N/A,FALSE,"FANDA96";#N/A,#N/A,FALSE,"INTRAN96";#N/A,#N/A,FALSE,"NAA9697";#N/A,#N/A,FALSE,"ECWEBB";#N/A,#N/A,FALSE,"MFT96";#N/A,#N/A,FALSE,"CTrecon"}</definedName>
    <definedName name="ASDFA_1_3_4_3" hidden="1">{#N/A,#N/A,FALSE,"TMCOMP96";#N/A,#N/A,FALSE,"MAT96";#N/A,#N/A,FALSE,"FANDA96";#N/A,#N/A,FALSE,"INTRAN96";#N/A,#N/A,FALSE,"NAA9697";#N/A,#N/A,FALSE,"ECWEBB";#N/A,#N/A,FALSE,"MFT96";#N/A,#N/A,FALSE,"CTrecon"}</definedName>
    <definedName name="ASDFA_1_3_4_4" hidden="1">{#N/A,#N/A,FALSE,"TMCOMP96";#N/A,#N/A,FALSE,"MAT96";#N/A,#N/A,FALSE,"FANDA96";#N/A,#N/A,FALSE,"INTRAN96";#N/A,#N/A,FALSE,"NAA9697";#N/A,#N/A,FALSE,"ECWEBB";#N/A,#N/A,FALSE,"MFT96";#N/A,#N/A,FALSE,"CTrecon"}</definedName>
    <definedName name="ASDFA_1_3_4_5" hidden="1">{#N/A,#N/A,FALSE,"TMCOMP96";#N/A,#N/A,FALSE,"MAT96";#N/A,#N/A,FALSE,"FANDA96";#N/A,#N/A,FALSE,"INTRAN96";#N/A,#N/A,FALSE,"NAA9697";#N/A,#N/A,FALSE,"ECWEBB";#N/A,#N/A,FALSE,"MFT96";#N/A,#N/A,FALSE,"CTrecon"}</definedName>
    <definedName name="ASDFA_1_3_5" hidden="1">{#N/A,#N/A,FALSE,"TMCOMP96";#N/A,#N/A,FALSE,"MAT96";#N/A,#N/A,FALSE,"FANDA96";#N/A,#N/A,FALSE,"INTRAN96";#N/A,#N/A,FALSE,"NAA9697";#N/A,#N/A,FALSE,"ECWEBB";#N/A,#N/A,FALSE,"MFT96";#N/A,#N/A,FALSE,"CTrecon"}</definedName>
    <definedName name="ASDFA_1_3_5_1" hidden="1">{#N/A,#N/A,FALSE,"TMCOMP96";#N/A,#N/A,FALSE,"MAT96";#N/A,#N/A,FALSE,"FANDA96";#N/A,#N/A,FALSE,"INTRAN96";#N/A,#N/A,FALSE,"NAA9697";#N/A,#N/A,FALSE,"ECWEBB";#N/A,#N/A,FALSE,"MFT96";#N/A,#N/A,FALSE,"CTrecon"}</definedName>
    <definedName name="ASDFA_1_3_5_2" hidden="1">{#N/A,#N/A,FALSE,"TMCOMP96";#N/A,#N/A,FALSE,"MAT96";#N/A,#N/A,FALSE,"FANDA96";#N/A,#N/A,FALSE,"INTRAN96";#N/A,#N/A,FALSE,"NAA9697";#N/A,#N/A,FALSE,"ECWEBB";#N/A,#N/A,FALSE,"MFT96";#N/A,#N/A,FALSE,"CTrecon"}</definedName>
    <definedName name="ASDFA_1_3_5_3" hidden="1">{#N/A,#N/A,FALSE,"TMCOMP96";#N/A,#N/A,FALSE,"MAT96";#N/A,#N/A,FALSE,"FANDA96";#N/A,#N/A,FALSE,"INTRAN96";#N/A,#N/A,FALSE,"NAA9697";#N/A,#N/A,FALSE,"ECWEBB";#N/A,#N/A,FALSE,"MFT96";#N/A,#N/A,FALSE,"CTrecon"}</definedName>
    <definedName name="ASDFA_1_3_5_4" hidden="1">{#N/A,#N/A,FALSE,"TMCOMP96";#N/A,#N/A,FALSE,"MAT96";#N/A,#N/A,FALSE,"FANDA96";#N/A,#N/A,FALSE,"INTRAN96";#N/A,#N/A,FALSE,"NAA9697";#N/A,#N/A,FALSE,"ECWEBB";#N/A,#N/A,FALSE,"MFT96";#N/A,#N/A,FALSE,"CTrecon"}</definedName>
    <definedName name="ASDFA_1_3_5_5" hidden="1">{#N/A,#N/A,FALSE,"TMCOMP96";#N/A,#N/A,FALSE,"MAT96";#N/A,#N/A,FALSE,"FANDA96";#N/A,#N/A,FALSE,"INTRAN96";#N/A,#N/A,FALSE,"NAA9697";#N/A,#N/A,FALSE,"ECWEBB";#N/A,#N/A,FALSE,"MFT96";#N/A,#N/A,FALSE,"CTrecon"}</definedName>
    <definedName name="ASDFA_1_4" hidden="1">{#N/A,#N/A,FALSE,"TMCOMP96";#N/A,#N/A,FALSE,"MAT96";#N/A,#N/A,FALSE,"FANDA96";#N/A,#N/A,FALSE,"INTRAN96";#N/A,#N/A,FALSE,"NAA9697";#N/A,#N/A,FALSE,"ECWEBB";#N/A,#N/A,FALSE,"MFT96";#N/A,#N/A,FALSE,"CTrecon"}</definedName>
    <definedName name="ASDFA_1_4_1" hidden="1">{#N/A,#N/A,FALSE,"TMCOMP96";#N/A,#N/A,FALSE,"MAT96";#N/A,#N/A,FALSE,"FANDA96";#N/A,#N/A,FALSE,"INTRAN96";#N/A,#N/A,FALSE,"NAA9697";#N/A,#N/A,FALSE,"ECWEBB";#N/A,#N/A,FALSE,"MFT96";#N/A,#N/A,FALSE,"CTrecon"}</definedName>
    <definedName name="ASDFA_1_4_1_1" hidden="1">{#N/A,#N/A,FALSE,"TMCOMP96";#N/A,#N/A,FALSE,"MAT96";#N/A,#N/A,FALSE,"FANDA96";#N/A,#N/A,FALSE,"INTRAN96";#N/A,#N/A,FALSE,"NAA9697";#N/A,#N/A,FALSE,"ECWEBB";#N/A,#N/A,FALSE,"MFT96";#N/A,#N/A,FALSE,"CTrecon"}</definedName>
    <definedName name="ASDFA_1_4_1_1_1" hidden="1">{#N/A,#N/A,FALSE,"TMCOMP96";#N/A,#N/A,FALSE,"MAT96";#N/A,#N/A,FALSE,"FANDA96";#N/A,#N/A,FALSE,"INTRAN96";#N/A,#N/A,FALSE,"NAA9697";#N/A,#N/A,FALSE,"ECWEBB";#N/A,#N/A,FALSE,"MFT96";#N/A,#N/A,FALSE,"CTrecon"}</definedName>
    <definedName name="ASDFA_1_4_1_1_2" hidden="1">{#N/A,#N/A,FALSE,"TMCOMP96";#N/A,#N/A,FALSE,"MAT96";#N/A,#N/A,FALSE,"FANDA96";#N/A,#N/A,FALSE,"INTRAN96";#N/A,#N/A,FALSE,"NAA9697";#N/A,#N/A,FALSE,"ECWEBB";#N/A,#N/A,FALSE,"MFT96";#N/A,#N/A,FALSE,"CTrecon"}</definedName>
    <definedName name="ASDFA_1_4_1_1_3" hidden="1">{#N/A,#N/A,FALSE,"TMCOMP96";#N/A,#N/A,FALSE,"MAT96";#N/A,#N/A,FALSE,"FANDA96";#N/A,#N/A,FALSE,"INTRAN96";#N/A,#N/A,FALSE,"NAA9697";#N/A,#N/A,FALSE,"ECWEBB";#N/A,#N/A,FALSE,"MFT96";#N/A,#N/A,FALSE,"CTrecon"}</definedName>
    <definedName name="ASDFA_1_4_1_1_4" hidden="1">{#N/A,#N/A,FALSE,"TMCOMP96";#N/A,#N/A,FALSE,"MAT96";#N/A,#N/A,FALSE,"FANDA96";#N/A,#N/A,FALSE,"INTRAN96";#N/A,#N/A,FALSE,"NAA9697";#N/A,#N/A,FALSE,"ECWEBB";#N/A,#N/A,FALSE,"MFT96";#N/A,#N/A,FALSE,"CTrecon"}</definedName>
    <definedName name="ASDFA_1_4_1_1_5" hidden="1">{#N/A,#N/A,FALSE,"TMCOMP96";#N/A,#N/A,FALSE,"MAT96";#N/A,#N/A,FALSE,"FANDA96";#N/A,#N/A,FALSE,"INTRAN96";#N/A,#N/A,FALSE,"NAA9697";#N/A,#N/A,FALSE,"ECWEBB";#N/A,#N/A,FALSE,"MFT96";#N/A,#N/A,FALSE,"CTrecon"}</definedName>
    <definedName name="ASDFA_1_4_1_2" hidden="1">{#N/A,#N/A,FALSE,"TMCOMP96";#N/A,#N/A,FALSE,"MAT96";#N/A,#N/A,FALSE,"FANDA96";#N/A,#N/A,FALSE,"INTRAN96";#N/A,#N/A,FALSE,"NAA9697";#N/A,#N/A,FALSE,"ECWEBB";#N/A,#N/A,FALSE,"MFT96";#N/A,#N/A,FALSE,"CTrecon"}</definedName>
    <definedName name="ASDFA_1_4_1_2_1" hidden="1">{#N/A,#N/A,FALSE,"TMCOMP96";#N/A,#N/A,FALSE,"MAT96";#N/A,#N/A,FALSE,"FANDA96";#N/A,#N/A,FALSE,"INTRAN96";#N/A,#N/A,FALSE,"NAA9697";#N/A,#N/A,FALSE,"ECWEBB";#N/A,#N/A,FALSE,"MFT96";#N/A,#N/A,FALSE,"CTrecon"}</definedName>
    <definedName name="ASDFA_1_4_1_2_2" hidden="1">{#N/A,#N/A,FALSE,"TMCOMP96";#N/A,#N/A,FALSE,"MAT96";#N/A,#N/A,FALSE,"FANDA96";#N/A,#N/A,FALSE,"INTRAN96";#N/A,#N/A,FALSE,"NAA9697";#N/A,#N/A,FALSE,"ECWEBB";#N/A,#N/A,FALSE,"MFT96";#N/A,#N/A,FALSE,"CTrecon"}</definedName>
    <definedName name="ASDFA_1_4_1_2_3" hidden="1">{#N/A,#N/A,FALSE,"TMCOMP96";#N/A,#N/A,FALSE,"MAT96";#N/A,#N/A,FALSE,"FANDA96";#N/A,#N/A,FALSE,"INTRAN96";#N/A,#N/A,FALSE,"NAA9697";#N/A,#N/A,FALSE,"ECWEBB";#N/A,#N/A,FALSE,"MFT96";#N/A,#N/A,FALSE,"CTrecon"}</definedName>
    <definedName name="ASDFA_1_4_1_2_4" hidden="1">{#N/A,#N/A,FALSE,"TMCOMP96";#N/A,#N/A,FALSE,"MAT96";#N/A,#N/A,FALSE,"FANDA96";#N/A,#N/A,FALSE,"INTRAN96";#N/A,#N/A,FALSE,"NAA9697";#N/A,#N/A,FALSE,"ECWEBB";#N/A,#N/A,FALSE,"MFT96";#N/A,#N/A,FALSE,"CTrecon"}</definedName>
    <definedName name="ASDFA_1_4_1_2_5" hidden="1">{#N/A,#N/A,FALSE,"TMCOMP96";#N/A,#N/A,FALSE,"MAT96";#N/A,#N/A,FALSE,"FANDA96";#N/A,#N/A,FALSE,"INTRAN96";#N/A,#N/A,FALSE,"NAA9697";#N/A,#N/A,FALSE,"ECWEBB";#N/A,#N/A,FALSE,"MFT96";#N/A,#N/A,FALSE,"CTrecon"}</definedName>
    <definedName name="ASDFA_1_4_1_3" hidden="1">{#N/A,#N/A,FALSE,"TMCOMP96";#N/A,#N/A,FALSE,"MAT96";#N/A,#N/A,FALSE,"FANDA96";#N/A,#N/A,FALSE,"INTRAN96";#N/A,#N/A,FALSE,"NAA9697";#N/A,#N/A,FALSE,"ECWEBB";#N/A,#N/A,FALSE,"MFT96";#N/A,#N/A,FALSE,"CTrecon"}</definedName>
    <definedName name="ASDFA_1_4_1_3_1" hidden="1">{#N/A,#N/A,FALSE,"TMCOMP96";#N/A,#N/A,FALSE,"MAT96";#N/A,#N/A,FALSE,"FANDA96";#N/A,#N/A,FALSE,"INTRAN96";#N/A,#N/A,FALSE,"NAA9697";#N/A,#N/A,FALSE,"ECWEBB";#N/A,#N/A,FALSE,"MFT96";#N/A,#N/A,FALSE,"CTrecon"}</definedName>
    <definedName name="ASDFA_1_4_1_3_2" hidden="1">{#N/A,#N/A,FALSE,"TMCOMP96";#N/A,#N/A,FALSE,"MAT96";#N/A,#N/A,FALSE,"FANDA96";#N/A,#N/A,FALSE,"INTRAN96";#N/A,#N/A,FALSE,"NAA9697";#N/A,#N/A,FALSE,"ECWEBB";#N/A,#N/A,FALSE,"MFT96";#N/A,#N/A,FALSE,"CTrecon"}</definedName>
    <definedName name="ASDFA_1_4_1_3_3" hidden="1">{#N/A,#N/A,FALSE,"TMCOMP96";#N/A,#N/A,FALSE,"MAT96";#N/A,#N/A,FALSE,"FANDA96";#N/A,#N/A,FALSE,"INTRAN96";#N/A,#N/A,FALSE,"NAA9697";#N/A,#N/A,FALSE,"ECWEBB";#N/A,#N/A,FALSE,"MFT96";#N/A,#N/A,FALSE,"CTrecon"}</definedName>
    <definedName name="ASDFA_1_4_1_3_4" hidden="1">{#N/A,#N/A,FALSE,"TMCOMP96";#N/A,#N/A,FALSE,"MAT96";#N/A,#N/A,FALSE,"FANDA96";#N/A,#N/A,FALSE,"INTRAN96";#N/A,#N/A,FALSE,"NAA9697";#N/A,#N/A,FALSE,"ECWEBB";#N/A,#N/A,FALSE,"MFT96";#N/A,#N/A,FALSE,"CTrecon"}</definedName>
    <definedName name="ASDFA_1_4_1_3_5" hidden="1">{#N/A,#N/A,FALSE,"TMCOMP96";#N/A,#N/A,FALSE,"MAT96";#N/A,#N/A,FALSE,"FANDA96";#N/A,#N/A,FALSE,"INTRAN96";#N/A,#N/A,FALSE,"NAA9697";#N/A,#N/A,FALSE,"ECWEBB";#N/A,#N/A,FALSE,"MFT96";#N/A,#N/A,FALSE,"CTrecon"}</definedName>
    <definedName name="ASDFA_1_4_1_4" hidden="1">{#N/A,#N/A,FALSE,"TMCOMP96";#N/A,#N/A,FALSE,"MAT96";#N/A,#N/A,FALSE,"FANDA96";#N/A,#N/A,FALSE,"INTRAN96";#N/A,#N/A,FALSE,"NAA9697";#N/A,#N/A,FALSE,"ECWEBB";#N/A,#N/A,FALSE,"MFT96";#N/A,#N/A,FALSE,"CTrecon"}</definedName>
    <definedName name="ASDFA_1_4_1_4_1" hidden="1">{#N/A,#N/A,FALSE,"TMCOMP96";#N/A,#N/A,FALSE,"MAT96";#N/A,#N/A,FALSE,"FANDA96";#N/A,#N/A,FALSE,"INTRAN96";#N/A,#N/A,FALSE,"NAA9697";#N/A,#N/A,FALSE,"ECWEBB";#N/A,#N/A,FALSE,"MFT96";#N/A,#N/A,FALSE,"CTrecon"}</definedName>
    <definedName name="ASDFA_1_4_1_4_2" hidden="1">{#N/A,#N/A,FALSE,"TMCOMP96";#N/A,#N/A,FALSE,"MAT96";#N/A,#N/A,FALSE,"FANDA96";#N/A,#N/A,FALSE,"INTRAN96";#N/A,#N/A,FALSE,"NAA9697";#N/A,#N/A,FALSE,"ECWEBB";#N/A,#N/A,FALSE,"MFT96";#N/A,#N/A,FALSE,"CTrecon"}</definedName>
    <definedName name="ASDFA_1_4_1_4_3" hidden="1">{#N/A,#N/A,FALSE,"TMCOMP96";#N/A,#N/A,FALSE,"MAT96";#N/A,#N/A,FALSE,"FANDA96";#N/A,#N/A,FALSE,"INTRAN96";#N/A,#N/A,FALSE,"NAA9697";#N/A,#N/A,FALSE,"ECWEBB";#N/A,#N/A,FALSE,"MFT96";#N/A,#N/A,FALSE,"CTrecon"}</definedName>
    <definedName name="ASDFA_1_4_1_4_4" hidden="1">{#N/A,#N/A,FALSE,"TMCOMP96";#N/A,#N/A,FALSE,"MAT96";#N/A,#N/A,FALSE,"FANDA96";#N/A,#N/A,FALSE,"INTRAN96";#N/A,#N/A,FALSE,"NAA9697";#N/A,#N/A,FALSE,"ECWEBB";#N/A,#N/A,FALSE,"MFT96";#N/A,#N/A,FALSE,"CTrecon"}</definedName>
    <definedName name="ASDFA_1_4_1_4_5" hidden="1">{#N/A,#N/A,FALSE,"TMCOMP96";#N/A,#N/A,FALSE,"MAT96";#N/A,#N/A,FALSE,"FANDA96";#N/A,#N/A,FALSE,"INTRAN96";#N/A,#N/A,FALSE,"NAA9697";#N/A,#N/A,FALSE,"ECWEBB";#N/A,#N/A,FALSE,"MFT96";#N/A,#N/A,FALSE,"CTrecon"}</definedName>
    <definedName name="ASDFA_1_4_1_5" hidden="1">{#N/A,#N/A,FALSE,"TMCOMP96";#N/A,#N/A,FALSE,"MAT96";#N/A,#N/A,FALSE,"FANDA96";#N/A,#N/A,FALSE,"INTRAN96";#N/A,#N/A,FALSE,"NAA9697";#N/A,#N/A,FALSE,"ECWEBB";#N/A,#N/A,FALSE,"MFT96";#N/A,#N/A,FALSE,"CTrecon"}</definedName>
    <definedName name="ASDFA_1_4_1_5_1" hidden="1">{#N/A,#N/A,FALSE,"TMCOMP96";#N/A,#N/A,FALSE,"MAT96";#N/A,#N/A,FALSE,"FANDA96";#N/A,#N/A,FALSE,"INTRAN96";#N/A,#N/A,FALSE,"NAA9697";#N/A,#N/A,FALSE,"ECWEBB";#N/A,#N/A,FALSE,"MFT96";#N/A,#N/A,FALSE,"CTrecon"}</definedName>
    <definedName name="ASDFA_1_4_1_5_2" hidden="1">{#N/A,#N/A,FALSE,"TMCOMP96";#N/A,#N/A,FALSE,"MAT96";#N/A,#N/A,FALSE,"FANDA96";#N/A,#N/A,FALSE,"INTRAN96";#N/A,#N/A,FALSE,"NAA9697";#N/A,#N/A,FALSE,"ECWEBB";#N/A,#N/A,FALSE,"MFT96";#N/A,#N/A,FALSE,"CTrecon"}</definedName>
    <definedName name="ASDFA_1_4_1_5_3" hidden="1">{#N/A,#N/A,FALSE,"TMCOMP96";#N/A,#N/A,FALSE,"MAT96";#N/A,#N/A,FALSE,"FANDA96";#N/A,#N/A,FALSE,"INTRAN96";#N/A,#N/A,FALSE,"NAA9697";#N/A,#N/A,FALSE,"ECWEBB";#N/A,#N/A,FALSE,"MFT96";#N/A,#N/A,FALSE,"CTrecon"}</definedName>
    <definedName name="ASDFA_1_4_1_5_4" hidden="1">{#N/A,#N/A,FALSE,"TMCOMP96";#N/A,#N/A,FALSE,"MAT96";#N/A,#N/A,FALSE,"FANDA96";#N/A,#N/A,FALSE,"INTRAN96";#N/A,#N/A,FALSE,"NAA9697";#N/A,#N/A,FALSE,"ECWEBB";#N/A,#N/A,FALSE,"MFT96";#N/A,#N/A,FALSE,"CTrecon"}</definedName>
    <definedName name="ASDFA_1_4_1_5_5" hidden="1">{#N/A,#N/A,FALSE,"TMCOMP96";#N/A,#N/A,FALSE,"MAT96";#N/A,#N/A,FALSE,"FANDA96";#N/A,#N/A,FALSE,"INTRAN96";#N/A,#N/A,FALSE,"NAA9697";#N/A,#N/A,FALSE,"ECWEBB";#N/A,#N/A,FALSE,"MFT96";#N/A,#N/A,FALSE,"CTrecon"}</definedName>
    <definedName name="ASDFA_1_4_2" hidden="1">{#N/A,#N/A,FALSE,"TMCOMP96";#N/A,#N/A,FALSE,"MAT96";#N/A,#N/A,FALSE,"FANDA96";#N/A,#N/A,FALSE,"INTRAN96";#N/A,#N/A,FALSE,"NAA9697";#N/A,#N/A,FALSE,"ECWEBB";#N/A,#N/A,FALSE,"MFT96";#N/A,#N/A,FALSE,"CTrecon"}</definedName>
    <definedName name="ASDFA_1_4_2_1" hidden="1">{#N/A,#N/A,FALSE,"TMCOMP96";#N/A,#N/A,FALSE,"MAT96";#N/A,#N/A,FALSE,"FANDA96";#N/A,#N/A,FALSE,"INTRAN96";#N/A,#N/A,FALSE,"NAA9697";#N/A,#N/A,FALSE,"ECWEBB";#N/A,#N/A,FALSE,"MFT96";#N/A,#N/A,FALSE,"CTrecon"}</definedName>
    <definedName name="ASDFA_1_4_2_2" hidden="1">{#N/A,#N/A,FALSE,"TMCOMP96";#N/A,#N/A,FALSE,"MAT96";#N/A,#N/A,FALSE,"FANDA96";#N/A,#N/A,FALSE,"INTRAN96";#N/A,#N/A,FALSE,"NAA9697";#N/A,#N/A,FALSE,"ECWEBB";#N/A,#N/A,FALSE,"MFT96";#N/A,#N/A,FALSE,"CTrecon"}</definedName>
    <definedName name="ASDFA_1_4_2_3" hidden="1">{#N/A,#N/A,FALSE,"TMCOMP96";#N/A,#N/A,FALSE,"MAT96";#N/A,#N/A,FALSE,"FANDA96";#N/A,#N/A,FALSE,"INTRAN96";#N/A,#N/A,FALSE,"NAA9697";#N/A,#N/A,FALSE,"ECWEBB";#N/A,#N/A,FALSE,"MFT96";#N/A,#N/A,FALSE,"CTrecon"}</definedName>
    <definedName name="ASDFA_1_4_2_4" hidden="1">{#N/A,#N/A,FALSE,"TMCOMP96";#N/A,#N/A,FALSE,"MAT96";#N/A,#N/A,FALSE,"FANDA96";#N/A,#N/A,FALSE,"INTRAN96";#N/A,#N/A,FALSE,"NAA9697";#N/A,#N/A,FALSE,"ECWEBB";#N/A,#N/A,FALSE,"MFT96";#N/A,#N/A,FALSE,"CTrecon"}</definedName>
    <definedName name="ASDFA_1_4_2_5" hidden="1">{#N/A,#N/A,FALSE,"TMCOMP96";#N/A,#N/A,FALSE,"MAT96";#N/A,#N/A,FALSE,"FANDA96";#N/A,#N/A,FALSE,"INTRAN96";#N/A,#N/A,FALSE,"NAA9697";#N/A,#N/A,FALSE,"ECWEBB";#N/A,#N/A,FALSE,"MFT96";#N/A,#N/A,FALSE,"CTrecon"}</definedName>
    <definedName name="ASDFA_1_4_3" hidden="1">{#N/A,#N/A,FALSE,"TMCOMP96";#N/A,#N/A,FALSE,"MAT96";#N/A,#N/A,FALSE,"FANDA96";#N/A,#N/A,FALSE,"INTRAN96";#N/A,#N/A,FALSE,"NAA9697";#N/A,#N/A,FALSE,"ECWEBB";#N/A,#N/A,FALSE,"MFT96";#N/A,#N/A,FALSE,"CTrecon"}</definedName>
    <definedName name="ASDFA_1_4_3_1" hidden="1">{#N/A,#N/A,FALSE,"TMCOMP96";#N/A,#N/A,FALSE,"MAT96";#N/A,#N/A,FALSE,"FANDA96";#N/A,#N/A,FALSE,"INTRAN96";#N/A,#N/A,FALSE,"NAA9697";#N/A,#N/A,FALSE,"ECWEBB";#N/A,#N/A,FALSE,"MFT96";#N/A,#N/A,FALSE,"CTrecon"}</definedName>
    <definedName name="ASDFA_1_4_3_2" hidden="1">{#N/A,#N/A,FALSE,"TMCOMP96";#N/A,#N/A,FALSE,"MAT96";#N/A,#N/A,FALSE,"FANDA96";#N/A,#N/A,FALSE,"INTRAN96";#N/A,#N/A,FALSE,"NAA9697";#N/A,#N/A,FALSE,"ECWEBB";#N/A,#N/A,FALSE,"MFT96";#N/A,#N/A,FALSE,"CTrecon"}</definedName>
    <definedName name="ASDFA_1_4_3_3" hidden="1">{#N/A,#N/A,FALSE,"TMCOMP96";#N/A,#N/A,FALSE,"MAT96";#N/A,#N/A,FALSE,"FANDA96";#N/A,#N/A,FALSE,"INTRAN96";#N/A,#N/A,FALSE,"NAA9697";#N/A,#N/A,FALSE,"ECWEBB";#N/A,#N/A,FALSE,"MFT96";#N/A,#N/A,FALSE,"CTrecon"}</definedName>
    <definedName name="ASDFA_1_4_3_4" hidden="1">{#N/A,#N/A,FALSE,"TMCOMP96";#N/A,#N/A,FALSE,"MAT96";#N/A,#N/A,FALSE,"FANDA96";#N/A,#N/A,FALSE,"INTRAN96";#N/A,#N/A,FALSE,"NAA9697";#N/A,#N/A,FALSE,"ECWEBB";#N/A,#N/A,FALSE,"MFT96";#N/A,#N/A,FALSE,"CTrecon"}</definedName>
    <definedName name="ASDFA_1_4_3_5" hidden="1">{#N/A,#N/A,FALSE,"TMCOMP96";#N/A,#N/A,FALSE,"MAT96";#N/A,#N/A,FALSE,"FANDA96";#N/A,#N/A,FALSE,"INTRAN96";#N/A,#N/A,FALSE,"NAA9697";#N/A,#N/A,FALSE,"ECWEBB";#N/A,#N/A,FALSE,"MFT96";#N/A,#N/A,FALSE,"CTrecon"}</definedName>
    <definedName name="ASDFA_1_4_4" hidden="1">{#N/A,#N/A,FALSE,"TMCOMP96";#N/A,#N/A,FALSE,"MAT96";#N/A,#N/A,FALSE,"FANDA96";#N/A,#N/A,FALSE,"INTRAN96";#N/A,#N/A,FALSE,"NAA9697";#N/A,#N/A,FALSE,"ECWEBB";#N/A,#N/A,FALSE,"MFT96";#N/A,#N/A,FALSE,"CTrecon"}</definedName>
    <definedName name="ASDFA_1_4_4_1" hidden="1">{#N/A,#N/A,FALSE,"TMCOMP96";#N/A,#N/A,FALSE,"MAT96";#N/A,#N/A,FALSE,"FANDA96";#N/A,#N/A,FALSE,"INTRAN96";#N/A,#N/A,FALSE,"NAA9697";#N/A,#N/A,FALSE,"ECWEBB";#N/A,#N/A,FALSE,"MFT96";#N/A,#N/A,FALSE,"CTrecon"}</definedName>
    <definedName name="ASDFA_1_4_4_2" hidden="1">{#N/A,#N/A,FALSE,"TMCOMP96";#N/A,#N/A,FALSE,"MAT96";#N/A,#N/A,FALSE,"FANDA96";#N/A,#N/A,FALSE,"INTRAN96";#N/A,#N/A,FALSE,"NAA9697";#N/A,#N/A,FALSE,"ECWEBB";#N/A,#N/A,FALSE,"MFT96";#N/A,#N/A,FALSE,"CTrecon"}</definedName>
    <definedName name="ASDFA_1_4_4_3" hidden="1">{#N/A,#N/A,FALSE,"TMCOMP96";#N/A,#N/A,FALSE,"MAT96";#N/A,#N/A,FALSE,"FANDA96";#N/A,#N/A,FALSE,"INTRAN96";#N/A,#N/A,FALSE,"NAA9697";#N/A,#N/A,FALSE,"ECWEBB";#N/A,#N/A,FALSE,"MFT96";#N/A,#N/A,FALSE,"CTrecon"}</definedName>
    <definedName name="ASDFA_1_4_4_4" hidden="1">{#N/A,#N/A,FALSE,"TMCOMP96";#N/A,#N/A,FALSE,"MAT96";#N/A,#N/A,FALSE,"FANDA96";#N/A,#N/A,FALSE,"INTRAN96";#N/A,#N/A,FALSE,"NAA9697";#N/A,#N/A,FALSE,"ECWEBB";#N/A,#N/A,FALSE,"MFT96";#N/A,#N/A,FALSE,"CTrecon"}</definedName>
    <definedName name="ASDFA_1_4_4_5" hidden="1">{#N/A,#N/A,FALSE,"TMCOMP96";#N/A,#N/A,FALSE,"MAT96";#N/A,#N/A,FALSE,"FANDA96";#N/A,#N/A,FALSE,"INTRAN96";#N/A,#N/A,FALSE,"NAA9697";#N/A,#N/A,FALSE,"ECWEBB";#N/A,#N/A,FALSE,"MFT96";#N/A,#N/A,FALSE,"CTrecon"}</definedName>
    <definedName name="ASDFA_1_4_5" hidden="1">{#N/A,#N/A,FALSE,"TMCOMP96";#N/A,#N/A,FALSE,"MAT96";#N/A,#N/A,FALSE,"FANDA96";#N/A,#N/A,FALSE,"INTRAN96";#N/A,#N/A,FALSE,"NAA9697";#N/A,#N/A,FALSE,"ECWEBB";#N/A,#N/A,FALSE,"MFT96";#N/A,#N/A,FALSE,"CTrecon"}</definedName>
    <definedName name="ASDFA_1_4_5_1" hidden="1">{#N/A,#N/A,FALSE,"TMCOMP96";#N/A,#N/A,FALSE,"MAT96";#N/A,#N/A,FALSE,"FANDA96";#N/A,#N/A,FALSE,"INTRAN96";#N/A,#N/A,FALSE,"NAA9697";#N/A,#N/A,FALSE,"ECWEBB";#N/A,#N/A,FALSE,"MFT96";#N/A,#N/A,FALSE,"CTrecon"}</definedName>
    <definedName name="ASDFA_1_4_5_2" hidden="1">{#N/A,#N/A,FALSE,"TMCOMP96";#N/A,#N/A,FALSE,"MAT96";#N/A,#N/A,FALSE,"FANDA96";#N/A,#N/A,FALSE,"INTRAN96";#N/A,#N/A,FALSE,"NAA9697";#N/A,#N/A,FALSE,"ECWEBB";#N/A,#N/A,FALSE,"MFT96";#N/A,#N/A,FALSE,"CTrecon"}</definedName>
    <definedName name="ASDFA_1_4_5_3" hidden="1">{#N/A,#N/A,FALSE,"TMCOMP96";#N/A,#N/A,FALSE,"MAT96";#N/A,#N/A,FALSE,"FANDA96";#N/A,#N/A,FALSE,"INTRAN96";#N/A,#N/A,FALSE,"NAA9697";#N/A,#N/A,FALSE,"ECWEBB";#N/A,#N/A,FALSE,"MFT96";#N/A,#N/A,FALSE,"CTrecon"}</definedName>
    <definedName name="ASDFA_1_4_5_4" hidden="1">{#N/A,#N/A,FALSE,"TMCOMP96";#N/A,#N/A,FALSE,"MAT96";#N/A,#N/A,FALSE,"FANDA96";#N/A,#N/A,FALSE,"INTRAN96";#N/A,#N/A,FALSE,"NAA9697";#N/A,#N/A,FALSE,"ECWEBB";#N/A,#N/A,FALSE,"MFT96";#N/A,#N/A,FALSE,"CTrecon"}</definedName>
    <definedName name="ASDFA_1_4_5_5" hidden="1">{#N/A,#N/A,FALSE,"TMCOMP96";#N/A,#N/A,FALSE,"MAT96";#N/A,#N/A,FALSE,"FANDA96";#N/A,#N/A,FALSE,"INTRAN96";#N/A,#N/A,FALSE,"NAA9697";#N/A,#N/A,FALSE,"ECWEBB";#N/A,#N/A,FALSE,"MFT96";#N/A,#N/A,FALSE,"CTrecon"}</definedName>
    <definedName name="ASDFA_1_5" hidden="1">{#N/A,#N/A,FALSE,"TMCOMP96";#N/A,#N/A,FALSE,"MAT96";#N/A,#N/A,FALSE,"FANDA96";#N/A,#N/A,FALSE,"INTRAN96";#N/A,#N/A,FALSE,"NAA9697";#N/A,#N/A,FALSE,"ECWEBB";#N/A,#N/A,FALSE,"MFT96";#N/A,#N/A,FALSE,"CTrecon"}</definedName>
    <definedName name="ASDFA_1_5_1" hidden="1">{#N/A,#N/A,FALSE,"TMCOMP96";#N/A,#N/A,FALSE,"MAT96";#N/A,#N/A,FALSE,"FANDA96";#N/A,#N/A,FALSE,"INTRAN96";#N/A,#N/A,FALSE,"NAA9697";#N/A,#N/A,FALSE,"ECWEBB";#N/A,#N/A,FALSE,"MFT96";#N/A,#N/A,FALSE,"CTrecon"}</definedName>
    <definedName name="ASDFA_1_5_1_1" hidden="1">{#N/A,#N/A,FALSE,"TMCOMP96";#N/A,#N/A,FALSE,"MAT96";#N/A,#N/A,FALSE,"FANDA96";#N/A,#N/A,FALSE,"INTRAN96";#N/A,#N/A,FALSE,"NAA9697";#N/A,#N/A,FALSE,"ECWEBB";#N/A,#N/A,FALSE,"MFT96";#N/A,#N/A,FALSE,"CTrecon"}</definedName>
    <definedName name="ASDFA_1_5_1_2" hidden="1">{#N/A,#N/A,FALSE,"TMCOMP96";#N/A,#N/A,FALSE,"MAT96";#N/A,#N/A,FALSE,"FANDA96";#N/A,#N/A,FALSE,"INTRAN96";#N/A,#N/A,FALSE,"NAA9697";#N/A,#N/A,FALSE,"ECWEBB";#N/A,#N/A,FALSE,"MFT96";#N/A,#N/A,FALSE,"CTrecon"}</definedName>
    <definedName name="ASDFA_1_5_1_3" hidden="1">{#N/A,#N/A,FALSE,"TMCOMP96";#N/A,#N/A,FALSE,"MAT96";#N/A,#N/A,FALSE,"FANDA96";#N/A,#N/A,FALSE,"INTRAN96";#N/A,#N/A,FALSE,"NAA9697";#N/A,#N/A,FALSE,"ECWEBB";#N/A,#N/A,FALSE,"MFT96";#N/A,#N/A,FALSE,"CTrecon"}</definedName>
    <definedName name="ASDFA_1_5_1_4" hidden="1">{#N/A,#N/A,FALSE,"TMCOMP96";#N/A,#N/A,FALSE,"MAT96";#N/A,#N/A,FALSE,"FANDA96";#N/A,#N/A,FALSE,"INTRAN96";#N/A,#N/A,FALSE,"NAA9697";#N/A,#N/A,FALSE,"ECWEBB";#N/A,#N/A,FALSE,"MFT96";#N/A,#N/A,FALSE,"CTrecon"}</definedName>
    <definedName name="ASDFA_1_5_1_5" hidden="1">{#N/A,#N/A,FALSE,"TMCOMP96";#N/A,#N/A,FALSE,"MAT96";#N/A,#N/A,FALSE,"FANDA96";#N/A,#N/A,FALSE,"INTRAN96";#N/A,#N/A,FALSE,"NAA9697";#N/A,#N/A,FALSE,"ECWEBB";#N/A,#N/A,FALSE,"MFT96";#N/A,#N/A,FALSE,"CTrecon"}</definedName>
    <definedName name="ASDFA_1_5_2" hidden="1">{#N/A,#N/A,FALSE,"TMCOMP96";#N/A,#N/A,FALSE,"MAT96";#N/A,#N/A,FALSE,"FANDA96";#N/A,#N/A,FALSE,"INTRAN96";#N/A,#N/A,FALSE,"NAA9697";#N/A,#N/A,FALSE,"ECWEBB";#N/A,#N/A,FALSE,"MFT96";#N/A,#N/A,FALSE,"CTrecon"}</definedName>
    <definedName name="ASDFA_1_5_2_1" hidden="1">{#N/A,#N/A,FALSE,"TMCOMP96";#N/A,#N/A,FALSE,"MAT96";#N/A,#N/A,FALSE,"FANDA96";#N/A,#N/A,FALSE,"INTRAN96";#N/A,#N/A,FALSE,"NAA9697";#N/A,#N/A,FALSE,"ECWEBB";#N/A,#N/A,FALSE,"MFT96";#N/A,#N/A,FALSE,"CTrecon"}</definedName>
    <definedName name="ASDFA_1_5_2_2" hidden="1">{#N/A,#N/A,FALSE,"TMCOMP96";#N/A,#N/A,FALSE,"MAT96";#N/A,#N/A,FALSE,"FANDA96";#N/A,#N/A,FALSE,"INTRAN96";#N/A,#N/A,FALSE,"NAA9697";#N/A,#N/A,FALSE,"ECWEBB";#N/A,#N/A,FALSE,"MFT96";#N/A,#N/A,FALSE,"CTrecon"}</definedName>
    <definedName name="ASDFA_1_5_2_3" hidden="1">{#N/A,#N/A,FALSE,"TMCOMP96";#N/A,#N/A,FALSE,"MAT96";#N/A,#N/A,FALSE,"FANDA96";#N/A,#N/A,FALSE,"INTRAN96";#N/A,#N/A,FALSE,"NAA9697";#N/A,#N/A,FALSE,"ECWEBB";#N/A,#N/A,FALSE,"MFT96";#N/A,#N/A,FALSE,"CTrecon"}</definedName>
    <definedName name="ASDFA_1_5_2_4" hidden="1">{#N/A,#N/A,FALSE,"TMCOMP96";#N/A,#N/A,FALSE,"MAT96";#N/A,#N/A,FALSE,"FANDA96";#N/A,#N/A,FALSE,"INTRAN96";#N/A,#N/A,FALSE,"NAA9697";#N/A,#N/A,FALSE,"ECWEBB";#N/A,#N/A,FALSE,"MFT96";#N/A,#N/A,FALSE,"CTrecon"}</definedName>
    <definedName name="ASDFA_1_5_2_5" hidden="1">{#N/A,#N/A,FALSE,"TMCOMP96";#N/A,#N/A,FALSE,"MAT96";#N/A,#N/A,FALSE,"FANDA96";#N/A,#N/A,FALSE,"INTRAN96";#N/A,#N/A,FALSE,"NAA9697";#N/A,#N/A,FALSE,"ECWEBB";#N/A,#N/A,FALSE,"MFT96";#N/A,#N/A,FALSE,"CTrecon"}</definedName>
    <definedName name="ASDFA_1_5_3" hidden="1">{#N/A,#N/A,FALSE,"TMCOMP96";#N/A,#N/A,FALSE,"MAT96";#N/A,#N/A,FALSE,"FANDA96";#N/A,#N/A,FALSE,"INTRAN96";#N/A,#N/A,FALSE,"NAA9697";#N/A,#N/A,FALSE,"ECWEBB";#N/A,#N/A,FALSE,"MFT96";#N/A,#N/A,FALSE,"CTrecon"}</definedName>
    <definedName name="ASDFA_1_5_3_1" hidden="1">{#N/A,#N/A,FALSE,"TMCOMP96";#N/A,#N/A,FALSE,"MAT96";#N/A,#N/A,FALSE,"FANDA96";#N/A,#N/A,FALSE,"INTRAN96";#N/A,#N/A,FALSE,"NAA9697";#N/A,#N/A,FALSE,"ECWEBB";#N/A,#N/A,FALSE,"MFT96";#N/A,#N/A,FALSE,"CTrecon"}</definedName>
    <definedName name="ASDFA_1_5_3_2" hidden="1">{#N/A,#N/A,FALSE,"TMCOMP96";#N/A,#N/A,FALSE,"MAT96";#N/A,#N/A,FALSE,"FANDA96";#N/A,#N/A,FALSE,"INTRAN96";#N/A,#N/A,FALSE,"NAA9697";#N/A,#N/A,FALSE,"ECWEBB";#N/A,#N/A,FALSE,"MFT96";#N/A,#N/A,FALSE,"CTrecon"}</definedName>
    <definedName name="ASDFA_1_5_3_3" hidden="1">{#N/A,#N/A,FALSE,"TMCOMP96";#N/A,#N/A,FALSE,"MAT96";#N/A,#N/A,FALSE,"FANDA96";#N/A,#N/A,FALSE,"INTRAN96";#N/A,#N/A,FALSE,"NAA9697";#N/A,#N/A,FALSE,"ECWEBB";#N/A,#N/A,FALSE,"MFT96";#N/A,#N/A,FALSE,"CTrecon"}</definedName>
    <definedName name="ASDFA_1_5_3_4" hidden="1">{#N/A,#N/A,FALSE,"TMCOMP96";#N/A,#N/A,FALSE,"MAT96";#N/A,#N/A,FALSE,"FANDA96";#N/A,#N/A,FALSE,"INTRAN96";#N/A,#N/A,FALSE,"NAA9697";#N/A,#N/A,FALSE,"ECWEBB";#N/A,#N/A,FALSE,"MFT96";#N/A,#N/A,FALSE,"CTrecon"}</definedName>
    <definedName name="ASDFA_1_5_3_5" hidden="1">{#N/A,#N/A,FALSE,"TMCOMP96";#N/A,#N/A,FALSE,"MAT96";#N/A,#N/A,FALSE,"FANDA96";#N/A,#N/A,FALSE,"INTRAN96";#N/A,#N/A,FALSE,"NAA9697";#N/A,#N/A,FALSE,"ECWEBB";#N/A,#N/A,FALSE,"MFT96";#N/A,#N/A,FALSE,"CTrecon"}</definedName>
    <definedName name="ASDFA_1_5_4" hidden="1">{#N/A,#N/A,FALSE,"TMCOMP96";#N/A,#N/A,FALSE,"MAT96";#N/A,#N/A,FALSE,"FANDA96";#N/A,#N/A,FALSE,"INTRAN96";#N/A,#N/A,FALSE,"NAA9697";#N/A,#N/A,FALSE,"ECWEBB";#N/A,#N/A,FALSE,"MFT96";#N/A,#N/A,FALSE,"CTrecon"}</definedName>
    <definedName name="ASDFA_1_5_4_1" hidden="1">{#N/A,#N/A,FALSE,"TMCOMP96";#N/A,#N/A,FALSE,"MAT96";#N/A,#N/A,FALSE,"FANDA96";#N/A,#N/A,FALSE,"INTRAN96";#N/A,#N/A,FALSE,"NAA9697";#N/A,#N/A,FALSE,"ECWEBB";#N/A,#N/A,FALSE,"MFT96";#N/A,#N/A,FALSE,"CTrecon"}</definedName>
    <definedName name="ASDFA_1_5_4_2" hidden="1">{#N/A,#N/A,FALSE,"TMCOMP96";#N/A,#N/A,FALSE,"MAT96";#N/A,#N/A,FALSE,"FANDA96";#N/A,#N/A,FALSE,"INTRAN96";#N/A,#N/A,FALSE,"NAA9697";#N/A,#N/A,FALSE,"ECWEBB";#N/A,#N/A,FALSE,"MFT96";#N/A,#N/A,FALSE,"CTrecon"}</definedName>
    <definedName name="ASDFA_1_5_4_3" hidden="1">{#N/A,#N/A,FALSE,"TMCOMP96";#N/A,#N/A,FALSE,"MAT96";#N/A,#N/A,FALSE,"FANDA96";#N/A,#N/A,FALSE,"INTRAN96";#N/A,#N/A,FALSE,"NAA9697";#N/A,#N/A,FALSE,"ECWEBB";#N/A,#N/A,FALSE,"MFT96";#N/A,#N/A,FALSE,"CTrecon"}</definedName>
    <definedName name="ASDFA_1_5_4_4" hidden="1">{#N/A,#N/A,FALSE,"TMCOMP96";#N/A,#N/A,FALSE,"MAT96";#N/A,#N/A,FALSE,"FANDA96";#N/A,#N/A,FALSE,"INTRAN96";#N/A,#N/A,FALSE,"NAA9697";#N/A,#N/A,FALSE,"ECWEBB";#N/A,#N/A,FALSE,"MFT96";#N/A,#N/A,FALSE,"CTrecon"}</definedName>
    <definedName name="ASDFA_1_5_4_5" hidden="1">{#N/A,#N/A,FALSE,"TMCOMP96";#N/A,#N/A,FALSE,"MAT96";#N/A,#N/A,FALSE,"FANDA96";#N/A,#N/A,FALSE,"INTRAN96";#N/A,#N/A,FALSE,"NAA9697";#N/A,#N/A,FALSE,"ECWEBB";#N/A,#N/A,FALSE,"MFT96";#N/A,#N/A,FALSE,"CTrecon"}</definedName>
    <definedName name="ASDFA_1_5_5" hidden="1">{#N/A,#N/A,FALSE,"TMCOMP96";#N/A,#N/A,FALSE,"MAT96";#N/A,#N/A,FALSE,"FANDA96";#N/A,#N/A,FALSE,"INTRAN96";#N/A,#N/A,FALSE,"NAA9697";#N/A,#N/A,FALSE,"ECWEBB";#N/A,#N/A,FALSE,"MFT96";#N/A,#N/A,FALSE,"CTrecon"}</definedName>
    <definedName name="ASDFA_1_5_5_1" hidden="1">{#N/A,#N/A,FALSE,"TMCOMP96";#N/A,#N/A,FALSE,"MAT96";#N/A,#N/A,FALSE,"FANDA96";#N/A,#N/A,FALSE,"INTRAN96";#N/A,#N/A,FALSE,"NAA9697";#N/A,#N/A,FALSE,"ECWEBB";#N/A,#N/A,FALSE,"MFT96";#N/A,#N/A,FALSE,"CTrecon"}</definedName>
    <definedName name="ASDFA_1_5_5_2" hidden="1">{#N/A,#N/A,FALSE,"TMCOMP96";#N/A,#N/A,FALSE,"MAT96";#N/A,#N/A,FALSE,"FANDA96";#N/A,#N/A,FALSE,"INTRAN96";#N/A,#N/A,FALSE,"NAA9697";#N/A,#N/A,FALSE,"ECWEBB";#N/A,#N/A,FALSE,"MFT96";#N/A,#N/A,FALSE,"CTrecon"}</definedName>
    <definedName name="ASDFA_1_5_5_3" hidden="1">{#N/A,#N/A,FALSE,"TMCOMP96";#N/A,#N/A,FALSE,"MAT96";#N/A,#N/A,FALSE,"FANDA96";#N/A,#N/A,FALSE,"INTRAN96";#N/A,#N/A,FALSE,"NAA9697";#N/A,#N/A,FALSE,"ECWEBB";#N/A,#N/A,FALSE,"MFT96";#N/A,#N/A,FALSE,"CTrecon"}</definedName>
    <definedName name="ASDFA_1_5_5_4" hidden="1">{#N/A,#N/A,FALSE,"TMCOMP96";#N/A,#N/A,FALSE,"MAT96";#N/A,#N/A,FALSE,"FANDA96";#N/A,#N/A,FALSE,"INTRAN96";#N/A,#N/A,FALSE,"NAA9697";#N/A,#N/A,FALSE,"ECWEBB";#N/A,#N/A,FALSE,"MFT96";#N/A,#N/A,FALSE,"CTrecon"}</definedName>
    <definedName name="ASDFA_1_5_5_5" hidden="1">{#N/A,#N/A,FALSE,"TMCOMP96";#N/A,#N/A,FALSE,"MAT96";#N/A,#N/A,FALSE,"FANDA96";#N/A,#N/A,FALSE,"INTRAN96";#N/A,#N/A,FALSE,"NAA9697";#N/A,#N/A,FALSE,"ECWEBB";#N/A,#N/A,FALSE,"MFT96";#N/A,#N/A,FALSE,"CTrecon"}</definedName>
    <definedName name="ASDFA_2" hidden="1">{#N/A,#N/A,FALSE,"TMCOMP96";#N/A,#N/A,FALSE,"MAT96";#N/A,#N/A,FALSE,"FANDA96";#N/A,#N/A,FALSE,"INTRAN96";#N/A,#N/A,FALSE,"NAA9697";#N/A,#N/A,FALSE,"ECWEBB";#N/A,#N/A,FALSE,"MFT96";#N/A,#N/A,FALSE,"CTrecon"}</definedName>
    <definedName name="ASDFA_2_1" hidden="1">{#N/A,#N/A,FALSE,"TMCOMP96";#N/A,#N/A,FALSE,"MAT96";#N/A,#N/A,FALSE,"FANDA96";#N/A,#N/A,FALSE,"INTRAN96";#N/A,#N/A,FALSE,"NAA9697";#N/A,#N/A,FALSE,"ECWEBB";#N/A,#N/A,FALSE,"MFT96";#N/A,#N/A,FALSE,"CTrecon"}</definedName>
    <definedName name="ASDFA_2_1_1" hidden="1">{#N/A,#N/A,FALSE,"TMCOMP96";#N/A,#N/A,FALSE,"MAT96";#N/A,#N/A,FALSE,"FANDA96";#N/A,#N/A,FALSE,"INTRAN96";#N/A,#N/A,FALSE,"NAA9697";#N/A,#N/A,FALSE,"ECWEBB";#N/A,#N/A,FALSE,"MFT96";#N/A,#N/A,FALSE,"CTrecon"}</definedName>
    <definedName name="ASDFA_2_1_1_1" hidden="1">{#N/A,#N/A,FALSE,"TMCOMP96";#N/A,#N/A,FALSE,"MAT96";#N/A,#N/A,FALSE,"FANDA96";#N/A,#N/A,FALSE,"INTRAN96";#N/A,#N/A,FALSE,"NAA9697";#N/A,#N/A,FALSE,"ECWEBB";#N/A,#N/A,FALSE,"MFT96";#N/A,#N/A,FALSE,"CTrecon"}</definedName>
    <definedName name="ASDFA_2_1_1_1_1" hidden="1">{#N/A,#N/A,FALSE,"TMCOMP96";#N/A,#N/A,FALSE,"MAT96";#N/A,#N/A,FALSE,"FANDA96";#N/A,#N/A,FALSE,"INTRAN96";#N/A,#N/A,FALSE,"NAA9697";#N/A,#N/A,FALSE,"ECWEBB";#N/A,#N/A,FALSE,"MFT96";#N/A,#N/A,FALSE,"CTrecon"}</definedName>
    <definedName name="ASDFA_2_1_1_1_2" hidden="1">{#N/A,#N/A,FALSE,"TMCOMP96";#N/A,#N/A,FALSE,"MAT96";#N/A,#N/A,FALSE,"FANDA96";#N/A,#N/A,FALSE,"INTRAN96";#N/A,#N/A,FALSE,"NAA9697";#N/A,#N/A,FALSE,"ECWEBB";#N/A,#N/A,FALSE,"MFT96";#N/A,#N/A,FALSE,"CTrecon"}</definedName>
    <definedName name="ASDFA_2_1_1_1_3" hidden="1">{#N/A,#N/A,FALSE,"TMCOMP96";#N/A,#N/A,FALSE,"MAT96";#N/A,#N/A,FALSE,"FANDA96";#N/A,#N/A,FALSE,"INTRAN96";#N/A,#N/A,FALSE,"NAA9697";#N/A,#N/A,FALSE,"ECWEBB";#N/A,#N/A,FALSE,"MFT96";#N/A,#N/A,FALSE,"CTrecon"}</definedName>
    <definedName name="ASDFA_2_1_1_1_4" hidden="1">{#N/A,#N/A,FALSE,"TMCOMP96";#N/A,#N/A,FALSE,"MAT96";#N/A,#N/A,FALSE,"FANDA96";#N/A,#N/A,FALSE,"INTRAN96";#N/A,#N/A,FALSE,"NAA9697";#N/A,#N/A,FALSE,"ECWEBB";#N/A,#N/A,FALSE,"MFT96";#N/A,#N/A,FALSE,"CTrecon"}</definedName>
    <definedName name="ASDFA_2_1_1_1_5" hidden="1">{#N/A,#N/A,FALSE,"TMCOMP96";#N/A,#N/A,FALSE,"MAT96";#N/A,#N/A,FALSE,"FANDA96";#N/A,#N/A,FALSE,"INTRAN96";#N/A,#N/A,FALSE,"NAA9697";#N/A,#N/A,FALSE,"ECWEBB";#N/A,#N/A,FALSE,"MFT96";#N/A,#N/A,FALSE,"CTrecon"}</definedName>
    <definedName name="ASDFA_2_1_1_2" hidden="1">{#N/A,#N/A,FALSE,"TMCOMP96";#N/A,#N/A,FALSE,"MAT96";#N/A,#N/A,FALSE,"FANDA96";#N/A,#N/A,FALSE,"INTRAN96";#N/A,#N/A,FALSE,"NAA9697";#N/A,#N/A,FALSE,"ECWEBB";#N/A,#N/A,FALSE,"MFT96";#N/A,#N/A,FALSE,"CTrecon"}</definedName>
    <definedName name="ASDFA_2_1_1_2_1" hidden="1">{#N/A,#N/A,FALSE,"TMCOMP96";#N/A,#N/A,FALSE,"MAT96";#N/A,#N/A,FALSE,"FANDA96";#N/A,#N/A,FALSE,"INTRAN96";#N/A,#N/A,FALSE,"NAA9697";#N/A,#N/A,FALSE,"ECWEBB";#N/A,#N/A,FALSE,"MFT96";#N/A,#N/A,FALSE,"CTrecon"}</definedName>
    <definedName name="ASDFA_2_1_1_2_2" hidden="1">{#N/A,#N/A,FALSE,"TMCOMP96";#N/A,#N/A,FALSE,"MAT96";#N/A,#N/A,FALSE,"FANDA96";#N/A,#N/A,FALSE,"INTRAN96";#N/A,#N/A,FALSE,"NAA9697";#N/A,#N/A,FALSE,"ECWEBB";#N/A,#N/A,FALSE,"MFT96";#N/A,#N/A,FALSE,"CTrecon"}</definedName>
    <definedName name="ASDFA_2_1_1_2_3" hidden="1">{#N/A,#N/A,FALSE,"TMCOMP96";#N/A,#N/A,FALSE,"MAT96";#N/A,#N/A,FALSE,"FANDA96";#N/A,#N/A,FALSE,"INTRAN96";#N/A,#N/A,FALSE,"NAA9697";#N/A,#N/A,FALSE,"ECWEBB";#N/A,#N/A,FALSE,"MFT96";#N/A,#N/A,FALSE,"CTrecon"}</definedName>
    <definedName name="ASDFA_2_1_1_2_4" hidden="1">{#N/A,#N/A,FALSE,"TMCOMP96";#N/A,#N/A,FALSE,"MAT96";#N/A,#N/A,FALSE,"FANDA96";#N/A,#N/A,FALSE,"INTRAN96";#N/A,#N/A,FALSE,"NAA9697";#N/A,#N/A,FALSE,"ECWEBB";#N/A,#N/A,FALSE,"MFT96";#N/A,#N/A,FALSE,"CTrecon"}</definedName>
    <definedName name="ASDFA_2_1_1_2_5" hidden="1">{#N/A,#N/A,FALSE,"TMCOMP96";#N/A,#N/A,FALSE,"MAT96";#N/A,#N/A,FALSE,"FANDA96";#N/A,#N/A,FALSE,"INTRAN96";#N/A,#N/A,FALSE,"NAA9697";#N/A,#N/A,FALSE,"ECWEBB";#N/A,#N/A,FALSE,"MFT96";#N/A,#N/A,FALSE,"CTrecon"}</definedName>
    <definedName name="ASDFA_2_1_1_3" hidden="1">{#N/A,#N/A,FALSE,"TMCOMP96";#N/A,#N/A,FALSE,"MAT96";#N/A,#N/A,FALSE,"FANDA96";#N/A,#N/A,FALSE,"INTRAN96";#N/A,#N/A,FALSE,"NAA9697";#N/A,#N/A,FALSE,"ECWEBB";#N/A,#N/A,FALSE,"MFT96";#N/A,#N/A,FALSE,"CTrecon"}</definedName>
    <definedName name="ASDFA_2_1_1_4" hidden="1">{#N/A,#N/A,FALSE,"TMCOMP96";#N/A,#N/A,FALSE,"MAT96";#N/A,#N/A,FALSE,"FANDA96";#N/A,#N/A,FALSE,"INTRAN96";#N/A,#N/A,FALSE,"NAA9697";#N/A,#N/A,FALSE,"ECWEBB";#N/A,#N/A,FALSE,"MFT96";#N/A,#N/A,FALSE,"CTrecon"}</definedName>
    <definedName name="ASDFA_2_1_1_5" hidden="1">{#N/A,#N/A,FALSE,"TMCOMP96";#N/A,#N/A,FALSE,"MAT96";#N/A,#N/A,FALSE,"FANDA96";#N/A,#N/A,FALSE,"INTRAN96";#N/A,#N/A,FALSE,"NAA9697";#N/A,#N/A,FALSE,"ECWEBB";#N/A,#N/A,FALSE,"MFT96";#N/A,#N/A,FALSE,"CTrecon"}</definedName>
    <definedName name="ASDFA_2_1_2" hidden="1">{#N/A,#N/A,FALSE,"TMCOMP96";#N/A,#N/A,FALSE,"MAT96";#N/A,#N/A,FALSE,"FANDA96";#N/A,#N/A,FALSE,"INTRAN96";#N/A,#N/A,FALSE,"NAA9697";#N/A,#N/A,FALSE,"ECWEBB";#N/A,#N/A,FALSE,"MFT96";#N/A,#N/A,FALSE,"CTrecon"}</definedName>
    <definedName name="ASDFA_2_1_2_1" hidden="1">{#N/A,#N/A,FALSE,"TMCOMP96";#N/A,#N/A,FALSE,"MAT96";#N/A,#N/A,FALSE,"FANDA96";#N/A,#N/A,FALSE,"INTRAN96";#N/A,#N/A,FALSE,"NAA9697";#N/A,#N/A,FALSE,"ECWEBB";#N/A,#N/A,FALSE,"MFT96";#N/A,#N/A,FALSE,"CTrecon"}</definedName>
    <definedName name="ASDFA_2_1_2_2" hidden="1">{#N/A,#N/A,FALSE,"TMCOMP96";#N/A,#N/A,FALSE,"MAT96";#N/A,#N/A,FALSE,"FANDA96";#N/A,#N/A,FALSE,"INTRAN96";#N/A,#N/A,FALSE,"NAA9697";#N/A,#N/A,FALSE,"ECWEBB";#N/A,#N/A,FALSE,"MFT96";#N/A,#N/A,FALSE,"CTrecon"}</definedName>
    <definedName name="ASDFA_2_1_2_3" hidden="1">{#N/A,#N/A,FALSE,"TMCOMP96";#N/A,#N/A,FALSE,"MAT96";#N/A,#N/A,FALSE,"FANDA96";#N/A,#N/A,FALSE,"INTRAN96";#N/A,#N/A,FALSE,"NAA9697";#N/A,#N/A,FALSE,"ECWEBB";#N/A,#N/A,FALSE,"MFT96";#N/A,#N/A,FALSE,"CTrecon"}</definedName>
    <definedName name="ASDFA_2_1_2_4" hidden="1">{#N/A,#N/A,FALSE,"TMCOMP96";#N/A,#N/A,FALSE,"MAT96";#N/A,#N/A,FALSE,"FANDA96";#N/A,#N/A,FALSE,"INTRAN96";#N/A,#N/A,FALSE,"NAA9697";#N/A,#N/A,FALSE,"ECWEBB";#N/A,#N/A,FALSE,"MFT96";#N/A,#N/A,FALSE,"CTrecon"}</definedName>
    <definedName name="ASDFA_2_1_2_5" hidden="1">{#N/A,#N/A,FALSE,"TMCOMP96";#N/A,#N/A,FALSE,"MAT96";#N/A,#N/A,FALSE,"FANDA96";#N/A,#N/A,FALSE,"INTRAN96";#N/A,#N/A,FALSE,"NAA9697";#N/A,#N/A,FALSE,"ECWEBB";#N/A,#N/A,FALSE,"MFT96";#N/A,#N/A,FALSE,"CTrecon"}</definedName>
    <definedName name="ASDFA_2_1_3" hidden="1">{#N/A,#N/A,FALSE,"TMCOMP96";#N/A,#N/A,FALSE,"MAT96";#N/A,#N/A,FALSE,"FANDA96";#N/A,#N/A,FALSE,"INTRAN96";#N/A,#N/A,FALSE,"NAA9697";#N/A,#N/A,FALSE,"ECWEBB";#N/A,#N/A,FALSE,"MFT96";#N/A,#N/A,FALSE,"CTrecon"}</definedName>
    <definedName name="ASDFA_2_1_3_1" hidden="1">{#N/A,#N/A,FALSE,"TMCOMP96";#N/A,#N/A,FALSE,"MAT96";#N/A,#N/A,FALSE,"FANDA96";#N/A,#N/A,FALSE,"INTRAN96";#N/A,#N/A,FALSE,"NAA9697";#N/A,#N/A,FALSE,"ECWEBB";#N/A,#N/A,FALSE,"MFT96";#N/A,#N/A,FALSE,"CTrecon"}</definedName>
    <definedName name="ASDFA_2_1_3_2" hidden="1">{#N/A,#N/A,FALSE,"TMCOMP96";#N/A,#N/A,FALSE,"MAT96";#N/A,#N/A,FALSE,"FANDA96";#N/A,#N/A,FALSE,"INTRAN96";#N/A,#N/A,FALSE,"NAA9697";#N/A,#N/A,FALSE,"ECWEBB";#N/A,#N/A,FALSE,"MFT96";#N/A,#N/A,FALSE,"CTrecon"}</definedName>
    <definedName name="ASDFA_2_1_3_3" hidden="1">{#N/A,#N/A,FALSE,"TMCOMP96";#N/A,#N/A,FALSE,"MAT96";#N/A,#N/A,FALSE,"FANDA96";#N/A,#N/A,FALSE,"INTRAN96";#N/A,#N/A,FALSE,"NAA9697";#N/A,#N/A,FALSE,"ECWEBB";#N/A,#N/A,FALSE,"MFT96";#N/A,#N/A,FALSE,"CTrecon"}</definedName>
    <definedName name="ASDFA_2_1_3_4" hidden="1">{#N/A,#N/A,FALSE,"TMCOMP96";#N/A,#N/A,FALSE,"MAT96";#N/A,#N/A,FALSE,"FANDA96";#N/A,#N/A,FALSE,"INTRAN96";#N/A,#N/A,FALSE,"NAA9697";#N/A,#N/A,FALSE,"ECWEBB";#N/A,#N/A,FALSE,"MFT96";#N/A,#N/A,FALSE,"CTrecon"}</definedName>
    <definedName name="ASDFA_2_1_3_5" hidden="1">{#N/A,#N/A,FALSE,"TMCOMP96";#N/A,#N/A,FALSE,"MAT96";#N/A,#N/A,FALSE,"FANDA96";#N/A,#N/A,FALSE,"INTRAN96";#N/A,#N/A,FALSE,"NAA9697";#N/A,#N/A,FALSE,"ECWEBB";#N/A,#N/A,FALSE,"MFT96";#N/A,#N/A,FALSE,"CTrecon"}</definedName>
    <definedName name="ASDFA_2_1_4" hidden="1">{#N/A,#N/A,FALSE,"TMCOMP96";#N/A,#N/A,FALSE,"MAT96";#N/A,#N/A,FALSE,"FANDA96";#N/A,#N/A,FALSE,"INTRAN96";#N/A,#N/A,FALSE,"NAA9697";#N/A,#N/A,FALSE,"ECWEBB";#N/A,#N/A,FALSE,"MFT96";#N/A,#N/A,FALSE,"CTrecon"}</definedName>
    <definedName name="ASDFA_2_1_4_1" hidden="1">{#N/A,#N/A,FALSE,"TMCOMP96";#N/A,#N/A,FALSE,"MAT96";#N/A,#N/A,FALSE,"FANDA96";#N/A,#N/A,FALSE,"INTRAN96";#N/A,#N/A,FALSE,"NAA9697";#N/A,#N/A,FALSE,"ECWEBB";#N/A,#N/A,FALSE,"MFT96";#N/A,#N/A,FALSE,"CTrecon"}</definedName>
    <definedName name="ASDFA_2_1_4_2" hidden="1">{#N/A,#N/A,FALSE,"TMCOMP96";#N/A,#N/A,FALSE,"MAT96";#N/A,#N/A,FALSE,"FANDA96";#N/A,#N/A,FALSE,"INTRAN96";#N/A,#N/A,FALSE,"NAA9697";#N/A,#N/A,FALSE,"ECWEBB";#N/A,#N/A,FALSE,"MFT96";#N/A,#N/A,FALSE,"CTrecon"}</definedName>
    <definedName name="ASDFA_2_1_4_3" hidden="1">{#N/A,#N/A,FALSE,"TMCOMP96";#N/A,#N/A,FALSE,"MAT96";#N/A,#N/A,FALSE,"FANDA96";#N/A,#N/A,FALSE,"INTRAN96";#N/A,#N/A,FALSE,"NAA9697";#N/A,#N/A,FALSE,"ECWEBB";#N/A,#N/A,FALSE,"MFT96";#N/A,#N/A,FALSE,"CTrecon"}</definedName>
    <definedName name="ASDFA_2_1_4_4" hidden="1">{#N/A,#N/A,FALSE,"TMCOMP96";#N/A,#N/A,FALSE,"MAT96";#N/A,#N/A,FALSE,"FANDA96";#N/A,#N/A,FALSE,"INTRAN96";#N/A,#N/A,FALSE,"NAA9697";#N/A,#N/A,FALSE,"ECWEBB";#N/A,#N/A,FALSE,"MFT96";#N/A,#N/A,FALSE,"CTrecon"}</definedName>
    <definedName name="ASDFA_2_1_4_5" hidden="1">{#N/A,#N/A,FALSE,"TMCOMP96";#N/A,#N/A,FALSE,"MAT96";#N/A,#N/A,FALSE,"FANDA96";#N/A,#N/A,FALSE,"INTRAN96";#N/A,#N/A,FALSE,"NAA9697";#N/A,#N/A,FALSE,"ECWEBB";#N/A,#N/A,FALSE,"MFT96";#N/A,#N/A,FALSE,"CTrecon"}</definedName>
    <definedName name="ASDFA_2_1_5" hidden="1">{#N/A,#N/A,FALSE,"TMCOMP96";#N/A,#N/A,FALSE,"MAT96";#N/A,#N/A,FALSE,"FANDA96";#N/A,#N/A,FALSE,"INTRAN96";#N/A,#N/A,FALSE,"NAA9697";#N/A,#N/A,FALSE,"ECWEBB";#N/A,#N/A,FALSE,"MFT96";#N/A,#N/A,FALSE,"CTrecon"}</definedName>
    <definedName name="ASDFA_2_1_5_1" hidden="1">{#N/A,#N/A,FALSE,"TMCOMP96";#N/A,#N/A,FALSE,"MAT96";#N/A,#N/A,FALSE,"FANDA96";#N/A,#N/A,FALSE,"INTRAN96";#N/A,#N/A,FALSE,"NAA9697";#N/A,#N/A,FALSE,"ECWEBB";#N/A,#N/A,FALSE,"MFT96";#N/A,#N/A,FALSE,"CTrecon"}</definedName>
    <definedName name="ASDFA_2_1_5_2" hidden="1">{#N/A,#N/A,FALSE,"TMCOMP96";#N/A,#N/A,FALSE,"MAT96";#N/A,#N/A,FALSE,"FANDA96";#N/A,#N/A,FALSE,"INTRAN96";#N/A,#N/A,FALSE,"NAA9697";#N/A,#N/A,FALSE,"ECWEBB";#N/A,#N/A,FALSE,"MFT96";#N/A,#N/A,FALSE,"CTrecon"}</definedName>
    <definedName name="ASDFA_2_1_5_3" hidden="1">{#N/A,#N/A,FALSE,"TMCOMP96";#N/A,#N/A,FALSE,"MAT96";#N/A,#N/A,FALSE,"FANDA96";#N/A,#N/A,FALSE,"INTRAN96";#N/A,#N/A,FALSE,"NAA9697";#N/A,#N/A,FALSE,"ECWEBB";#N/A,#N/A,FALSE,"MFT96";#N/A,#N/A,FALSE,"CTrecon"}</definedName>
    <definedName name="ASDFA_2_1_5_4" hidden="1">{#N/A,#N/A,FALSE,"TMCOMP96";#N/A,#N/A,FALSE,"MAT96";#N/A,#N/A,FALSE,"FANDA96";#N/A,#N/A,FALSE,"INTRAN96";#N/A,#N/A,FALSE,"NAA9697";#N/A,#N/A,FALSE,"ECWEBB";#N/A,#N/A,FALSE,"MFT96";#N/A,#N/A,FALSE,"CTrecon"}</definedName>
    <definedName name="ASDFA_2_1_5_5" hidden="1">{#N/A,#N/A,FALSE,"TMCOMP96";#N/A,#N/A,FALSE,"MAT96";#N/A,#N/A,FALSE,"FANDA96";#N/A,#N/A,FALSE,"INTRAN96";#N/A,#N/A,FALSE,"NAA9697";#N/A,#N/A,FALSE,"ECWEBB";#N/A,#N/A,FALSE,"MFT96";#N/A,#N/A,FALSE,"CTrecon"}</definedName>
    <definedName name="ASDFA_2_2" hidden="1">{#N/A,#N/A,FALSE,"TMCOMP96";#N/A,#N/A,FALSE,"MAT96";#N/A,#N/A,FALSE,"FANDA96";#N/A,#N/A,FALSE,"INTRAN96";#N/A,#N/A,FALSE,"NAA9697";#N/A,#N/A,FALSE,"ECWEBB";#N/A,#N/A,FALSE,"MFT96";#N/A,#N/A,FALSE,"CTrecon"}</definedName>
    <definedName name="ASDFA_2_2_1" hidden="1">{#N/A,#N/A,FALSE,"TMCOMP96";#N/A,#N/A,FALSE,"MAT96";#N/A,#N/A,FALSE,"FANDA96";#N/A,#N/A,FALSE,"INTRAN96";#N/A,#N/A,FALSE,"NAA9697";#N/A,#N/A,FALSE,"ECWEBB";#N/A,#N/A,FALSE,"MFT96";#N/A,#N/A,FALSE,"CTrecon"}</definedName>
    <definedName name="ASDFA_2_2_2" hidden="1">{#N/A,#N/A,FALSE,"TMCOMP96";#N/A,#N/A,FALSE,"MAT96";#N/A,#N/A,FALSE,"FANDA96";#N/A,#N/A,FALSE,"INTRAN96";#N/A,#N/A,FALSE,"NAA9697";#N/A,#N/A,FALSE,"ECWEBB";#N/A,#N/A,FALSE,"MFT96";#N/A,#N/A,FALSE,"CTrecon"}</definedName>
    <definedName name="ASDFA_2_2_3" hidden="1">{#N/A,#N/A,FALSE,"TMCOMP96";#N/A,#N/A,FALSE,"MAT96";#N/A,#N/A,FALSE,"FANDA96";#N/A,#N/A,FALSE,"INTRAN96";#N/A,#N/A,FALSE,"NAA9697";#N/A,#N/A,FALSE,"ECWEBB";#N/A,#N/A,FALSE,"MFT96";#N/A,#N/A,FALSE,"CTrecon"}</definedName>
    <definedName name="ASDFA_2_2_4" hidden="1">{#N/A,#N/A,FALSE,"TMCOMP96";#N/A,#N/A,FALSE,"MAT96";#N/A,#N/A,FALSE,"FANDA96";#N/A,#N/A,FALSE,"INTRAN96";#N/A,#N/A,FALSE,"NAA9697";#N/A,#N/A,FALSE,"ECWEBB";#N/A,#N/A,FALSE,"MFT96";#N/A,#N/A,FALSE,"CTrecon"}</definedName>
    <definedName name="ASDFA_2_2_5" hidden="1">{#N/A,#N/A,FALSE,"TMCOMP96";#N/A,#N/A,FALSE,"MAT96";#N/A,#N/A,FALSE,"FANDA96";#N/A,#N/A,FALSE,"INTRAN96";#N/A,#N/A,FALSE,"NAA9697";#N/A,#N/A,FALSE,"ECWEBB";#N/A,#N/A,FALSE,"MFT96";#N/A,#N/A,FALSE,"CTrecon"}</definedName>
    <definedName name="ASDFA_2_3" hidden="1">{#N/A,#N/A,FALSE,"TMCOMP96";#N/A,#N/A,FALSE,"MAT96";#N/A,#N/A,FALSE,"FANDA96";#N/A,#N/A,FALSE,"INTRAN96";#N/A,#N/A,FALSE,"NAA9697";#N/A,#N/A,FALSE,"ECWEBB";#N/A,#N/A,FALSE,"MFT96";#N/A,#N/A,FALSE,"CTrecon"}</definedName>
    <definedName name="ASDFA_2_3_1" hidden="1">{#N/A,#N/A,FALSE,"TMCOMP96";#N/A,#N/A,FALSE,"MAT96";#N/A,#N/A,FALSE,"FANDA96";#N/A,#N/A,FALSE,"INTRAN96";#N/A,#N/A,FALSE,"NAA9697";#N/A,#N/A,FALSE,"ECWEBB";#N/A,#N/A,FALSE,"MFT96";#N/A,#N/A,FALSE,"CTrecon"}</definedName>
    <definedName name="ASDFA_2_3_2" hidden="1">{#N/A,#N/A,FALSE,"TMCOMP96";#N/A,#N/A,FALSE,"MAT96";#N/A,#N/A,FALSE,"FANDA96";#N/A,#N/A,FALSE,"INTRAN96";#N/A,#N/A,FALSE,"NAA9697";#N/A,#N/A,FALSE,"ECWEBB";#N/A,#N/A,FALSE,"MFT96";#N/A,#N/A,FALSE,"CTrecon"}</definedName>
    <definedName name="ASDFA_2_3_3" hidden="1">{#N/A,#N/A,FALSE,"TMCOMP96";#N/A,#N/A,FALSE,"MAT96";#N/A,#N/A,FALSE,"FANDA96";#N/A,#N/A,FALSE,"INTRAN96";#N/A,#N/A,FALSE,"NAA9697";#N/A,#N/A,FALSE,"ECWEBB";#N/A,#N/A,FALSE,"MFT96";#N/A,#N/A,FALSE,"CTrecon"}</definedName>
    <definedName name="ASDFA_2_3_4" hidden="1">{#N/A,#N/A,FALSE,"TMCOMP96";#N/A,#N/A,FALSE,"MAT96";#N/A,#N/A,FALSE,"FANDA96";#N/A,#N/A,FALSE,"INTRAN96";#N/A,#N/A,FALSE,"NAA9697";#N/A,#N/A,FALSE,"ECWEBB";#N/A,#N/A,FALSE,"MFT96";#N/A,#N/A,FALSE,"CTrecon"}</definedName>
    <definedName name="ASDFA_2_3_5" hidden="1">{#N/A,#N/A,FALSE,"TMCOMP96";#N/A,#N/A,FALSE,"MAT96";#N/A,#N/A,FALSE,"FANDA96";#N/A,#N/A,FALSE,"INTRAN96";#N/A,#N/A,FALSE,"NAA9697";#N/A,#N/A,FALSE,"ECWEBB";#N/A,#N/A,FALSE,"MFT96";#N/A,#N/A,FALSE,"CTrecon"}</definedName>
    <definedName name="ASDFA_2_4" hidden="1">{#N/A,#N/A,FALSE,"TMCOMP96";#N/A,#N/A,FALSE,"MAT96";#N/A,#N/A,FALSE,"FANDA96";#N/A,#N/A,FALSE,"INTRAN96";#N/A,#N/A,FALSE,"NAA9697";#N/A,#N/A,FALSE,"ECWEBB";#N/A,#N/A,FALSE,"MFT96";#N/A,#N/A,FALSE,"CTrecon"}</definedName>
    <definedName name="ASDFA_2_4_1" hidden="1">{#N/A,#N/A,FALSE,"TMCOMP96";#N/A,#N/A,FALSE,"MAT96";#N/A,#N/A,FALSE,"FANDA96";#N/A,#N/A,FALSE,"INTRAN96";#N/A,#N/A,FALSE,"NAA9697";#N/A,#N/A,FALSE,"ECWEBB";#N/A,#N/A,FALSE,"MFT96";#N/A,#N/A,FALSE,"CTrecon"}</definedName>
    <definedName name="ASDFA_2_4_2" hidden="1">{#N/A,#N/A,FALSE,"TMCOMP96";#N/A,#N/A,FALSE,"MAT96";#N/A,#N/A,FALSE,"FANDA96";#N/A,#N/A,FALSE,"INTRAN96";#N/A,#N/A,FALSE,"NAA9697";#N/A,#N/A,FALSE,"ECWEBB";#N/A,#N/A,FALSE,"MFT96";#N/A,#N/A,FALSE,"CTrecon"}</definedName>
    <definedName name="ASDFA_2_4_3" hidden="1">{#N/A,#N/A,FALSE,"TMCOMP96";#N/A,#N/A,FALSE,"MAT96";#N/A,#N/A,FALSE,"FANDA96";#N/A,#N/A,FALSE,"INTRAN96";#N/A,#N/A,FALSE,"NAA9697";#N/A,#N/A,FALSE,"ECWEBB";#N/A,#N/A,FALSE,"MFT96";#N/A,#N/A,FALSE,"CTrecon"}</definedName>
    <definedName name="ASDFA_2_4_4" hidden="1">{#N/A,#N/A,FALSE,"TMCOMP96";#N/A,#N/A,FALSE,"MAT96";#N/A,#N/A,FALSE,"FANDA96";#N/A,#N/A,FALSE,"INTRAN96";#N/A,#N/A,FALSE,"NAA9697";#N/A,#N/A,FALSE,"ECWEBB";#N/A,#N/A,FALSE,"MFT96";#N/A,#N/A,FALSE,"CTrecon"}</definedName>
    <definedName name="ASDFA_2_4_5" hidden="1">{#N/A,#N/A,FALSE,"TMCOMP96";#N/A,#N/A,FALSE,"MAT96";#N/A,#N/A,FALSE,"FANDA96";#N/A,#N/A,FALSE,"INTRAN96";#N/A,#N/A,FALSE,"NAA9697";#N/A,#N/A,FALSE,"ECWEBB";#N/A,#N/A,FALSE,"MFT96";#N/A,#N/A,FALSE,"CTrecon"}</definedName>
    <definedName name="ASDFA_2_5" hidden="1">{#N/A,#N/A,FALSE,"TMCOMP96";#N/A,#N/A,FALSE,"MAT96";#N/A,#N/A,FALSE,"FANDA96";#N/A,#N/A,FALSE,"INTRAN96";#N/A,#N/A,FALSE,"NAA9697";#N/A,#N/A,FALSE,"ECWEBB";#N/A,#N/A,FALSE,"MFT96";#N/A,#N/A,FALSE,"CTrecon"}</definedName>
    <definedName name="ASDFA_2_5_1" hidden="1">{#N/A,#N/A,FALSE,"TMCOMP96";#N/A,#N/A,FALSE,"MAT96";#N/A,#N/A,FALSE,"FANDA96";#N/A,#N/A,FALSE,"INTRAN96";#N/A,#N/A,FALSE,"NAA9697";#N/A,#N/A,FALSE,"ECWEBB";#N/A,#N/A,FALSE,"MFT96";#N/A,#N/A,FALSE,"CTrecon"}</definedName>
    <definedName name="ASDFA_2_5_2" hidden="1">{#N/A,#N/A,FALSE,"TMCOMP96";#N/A,#N/A,FALSE,"MAT96";#N/A,#N/A,FALSE,"FANDA96";#N/A,#N/A,FALSE,"INTRAN96";#N/A,#N/A,FALSE,"NAA9697";#N/A,#N/A,FALSE,"ECWEBB";#N/A,#N/A,FALSE,"MFT96";#N/A,#N/A,FALSE,"CTrecon"}</definedName>
    <definedName name="ASDFA_2_5_3" hidden="1">{#N/A,#N/A,FALSE,"TMCOMP96";#N/A,#N/A,FALSE,"MAT96";#N/A,#N/A,FALSE,"FANDA96";#N/A,#N/A,FALSE,"INTRAN96";#N/A,#N/A,FALSE,"NAA9697";#N/A,#N/A,FALSE,"ECWEBB";#N/A,#N/A,FALSE,"MFT96";#N/A,#N/A,FALSE,"CTrecon"}</definedName>
    <definedName name="ASDFA_2_5_4" hidden="1">{#N/A,#N/A,FALSE,"TMCOMP96";#N/A,#N/A,FALSE,"MAT96";#N/A,#N/A,FALSE,"FANDA96";#N/A,#N/A,FALSE,"INTRAN96";#N/A,#N/A,FALSE,"NAA9697";#N/A,#N/A,FALSE,"ECWEBB";#N/A,#N/A,FALSE,"MFT96";#N/A,#N/A,FALSE,"CTrecon"}</definedName>
    <definedName name="ASDFA_2_5_5" hidden="1">{#N/A,#N/A,FALSE,"TMCOMP96";#N/A,#N/A,FALSE,"MAT96";#N/A,#N/A,FALSE,"FANDA96";#N/A,#N/A,FALSE,"INTRAN96";#N/A,#N/A,FALSE,"NAA9697";#N/A,#N/A,FALSE,"ECWEBB";#N/A,#N/A,FALSE,"MFT96";#N/A,#N/A,FALSE,"CTrecon"}</definedName>
    <definedName name="ASDFA_3" hidden="1">{#N/A,#N/A,FALSE,"TMCOMP96";#N/A,#N/A,FALSE,"MAT96";#N/A,#N/A,FALSE,"FANDA96";#N/A,#N/A,FALSE,"INTRAN96";#N/A,#N/A,FALSE,"NAA9697";#N/A,#N/A,FALSE,"ECWEBB";#N/A,#N/A,FALSE,"MFT96";#N/A,#N/A,FALSE,"CTrecon"}</definedName>
    <definedName name="ASDFA_3_1" hidden="1">{#N/A,#N/A,FALSE,"TMCOMP96";#N/A,#N/A,FALSE,"MAT96";#N/A,#N/A,FALSE,"FANDA96";#N/A,#N/A,FALSE,"INTRAN96";#N/A,#N/A,FALSE,"NAA9697";#N/A,#N/A,FALSE,"ECWEBB";#N/A,#N/A,FALSE,"MFT96";#N/A,#N/A,FALSE,"CTrecon"}</definedName>
    <definedName name="ASDFA_3_1_1" hidden="1">{#N/A,#N/A,FALSE,"TMCOMP96";#N/A,#N/A,FALSE,"MAT96";#N/A,#N/A,FALSE,"FANDA96";#N/A,#N/A,FALSE,"INTRAN96";#N/A,#N/A,FALSE,"NAA9697";#N/A,#N/A,FALSE,"ECWEBB";#N/A,#N/A,FALSE,"MFT96";#N/A,#N/A,FALSE,"CTrecon"}</definedName>
    <definedName name="ASDFA_3_1_1_1" hidden="1">{#N/A,#N/A,FALSE,"TMCOMP96";#N/A,#N/A,FALSE,"MAT96";#N/A,#N/A,FALSE,"FANDA96";#N/A,#N/A,FALSE,"INTRAN96";#N/A,#N/A,FALSE,"NAA9697";#N/A,#N/A,FALSE,"ECWEBB";#N/A,#N/A,FALSE,"MFT96";#N/A,#N/A,FALSE,"CTrecon"}</definedName>
    <definedName name="ASDFA_3_1_1_1_1" hidden="1">{#N/A,#N/A,FALSE,"TMCOMP96";#N/A,#N/A,FALSE,"MAT96";#N/A,#N/A,FALSE,"FANDA96";#N/A,#N/A,FALSE,"INTRAN96";#N/A,#N/A,FALSE,"NAA9697";#N/A,#N/A,FALSE,"ECWEBB";#N/A,#N/A,FALSE,"MFT96";#N/A,#N/A,FALSE,"CTrecon"}</definedName>
    <definedName name="ASDFA_3_1_1_1_2" hidden="1">{#N/A,#N/A,FALSE,"TMCOMP96";#N/A,#N/A,FALSE,"MAT96";#N/A,#N/A,FALSE,"FANDA96";#N/A,#N/A,FALSE,"INTRAN96";#N/A,#N/A,FALSE,"NAA9697";#N/A,#N/A,FALSE,"ECWEBB";#N/A,#N/A,FALSE,"MFT96";#N/A,#N/A,FALSE,"CTrecon"}</definedName>
    <definedName name="ASDFA_3_1_1_1_3" hidden="1">{#N/A,#N/A,FALSE,"TMCOMP96";#N/A,#N/A,FALSE,"MAT96";#N/A,#N/A,FALSE,"FANDA96";#N/A,#N/A,FALSE,"INTRAN96";#N/A,#N/A,FALSE,"NAA9697";#N/A,#N/A,FALSE,"ECWEBB";#N/A,#N/A,FALSE,"MFT96";#N/A,#N/A,FALSE,"CTrecon"}</definedName>
    <definedName name="ASDFA_3_1_1_1_4" hidden="1">{#N/A,#N/A,FALSE,"TMCOMP96";#N/A,#N/A,FALSE,"MAT96";#N/A,#N/A,FALSE,"FANDA96";#N/A,#N/A,FALSE,"INTRAN96";#N/A,#N/A,FALSE,"NAA9697";#N/A,#N/A,FALSE,"ECWEBB";#N/A,#N/A,FALSE,"MFT96";#N/A,#N/A,FALSE,"CTrecon"}</definedName>
    <definedName name="ASDFA_3_1_1_1_5" hidden="1">{#N/A,#N/A,FALSE,"TMCOMP96";#N/A,#N/A,FALSE,"MAT96";#N/A,#N/A,FALSE,"FANDA96";#N/A,#N/A,FALSE,"INTRAN96";#N/A,#N/A,FALSE,"NAA9697";#N/A,#N/A,FALSE,"ECWEBB";#N/A,#N/A,FALSE,"MFT96";#N/A,#N/A,FALSE,"CTrecon"}</definedName>
    <definedName name="ASDFA_3_1_1_2" hidden="1">{#N/A,#N/A,FALSE,"TMCOMP96";#N/A,#N/A,FALSE,"MAT96";#N/A,#N/A,FALSE,"FANDA96";#N/A,#N/A,FALSE,"INTRAN96";#N/A,#N/A,FALSE,"NAA9697";#N/A,#N/A,FALSE,"ECWEBB";#N/A,#N/A,FALSE,"MFT96";#N/A,#N/A,FALSE,"CTrecon"}</definedName>
    <definedName name="ASDFA_3_1_1_2_1" hidden="1">{#N/A,#N/A,FALSE,"TMCOMP96";#N/A,#N/A,FALSE,"MAT96";#N/A,#N/A,FALSE,"FANDA96";#N/A,#N/A,FALSE,"INTRAN96";#N/A,#N/A,FALSE,"NAA9697";#N/A,#N/A,FALSE,"ECWEBB";#N/A,#N/A,FALSE,"MFT96";#N/A,#N/A,FALSE,"CTrecon"}</definedName>
    <definedName name="ASDFA_3_1_1_2_2" hidden="1">{#N/A,#N/A,FALSE,"TMCOMP96";#N/A,#N/A,FALSE,"MAT96";#N/A,#N/A,FALSE,"FANDA96";#N/A,#N/A,FALSE,"INTRAN96";#N/A,#N/A,FALSE,"NAA9697";#N/A,#N/A,FALSE,"ECWEBB";#N/A,#N/A,FALSE,"MFT96";#N/A,#N/A,FALSE,"CTrecon"}</definedName>
    <definedName name="ASDFA_3_1_1_2_3" hidden="1">{#N/A,#N/A,FALSE,"TMCOMP96";#N/A,#N/A,FALSE,"MAT96";#N/A,#N/A,FALSE,"FANDA96";#N/A,#N/A,FALSE,"INTRAN96";#N/A,#N/A,FALSE,"NAA9697";#N/A,#N/A,FALSE,"ECWEBB";#N/A,#N/A,FALSE,"MFT96";#N/A,#N/A,FALSE,"CTrecon"}</definedName>
    <definedName name="ASDFA_3_1_1_2_4" hidden="1">{#N/A,#N/A,FALSE,"TMCOMP96";#N/A,#N/A,FALSE,"MAT96";#N/A,#N/A,FALSE,"FANDA96";#N/A,#N/A,FALSE,"INTRAN96";#N/A,#N/A,FALSE,"NAA9697";#N/A,#N/A,FALSE,"ECWEBB";#N/A,#N/A,FALSE,"MFT96";#N/A,#N/A,FALSE,"CTrecon"}</definedName>
    <definedName name="ASDFA_3_1_1_2_5" hidden="1">{#N/A,#N/A,FALSE,"TMCOMP96";#N/A,#N/A,FALSE,"MAT96";#N/A,#N/A,FALSE,"FANDA96";#N/A,#N/A,FALSE,"INTRAN96";#N/A,#N/A,FALSE,"NAA9697";#N/A,#N/A,FALSE,"ECWEBB";#N/A,#N/A,FALSE,"MFT96";#N/A,#N/A,FALSE,"CTrecon"}</definedName>
    <definedName name="ASDFA_3_1_1_3" hidden="1">{#N/A,#N/A,FALSE,"TMCOMP96";#N/A,#N/A,FALSE,"MAT96";#N/A,#N/A,FALSE,"FANDA96";#N/A,#N/A,FALSE,"INTRAN96";#N/A,#N/A,FALSE,"NAA9697";#N/A,#N/A,FALSE,"ECWEBB";#N/A,#N/A,FALSE,"MFT96";#N/A,#N/A,FALSE,"CTrecon"}</definedName>
    <definedName name="ASDFA_3_1_1_4" hidden="1">{#N/A,#N/A,FALSE,"TMCOMP96";#N/A,#N/A,FALSE,"MAT96";#N/A,#N/A,FALSE,"FANDA96";#N/A,#N/A,FALSE,"INTRAN96";#N/A,#N/A,FALSE,"NAA9697";#N/A,#N/A,FALSE,"ECWEBB";#N/A,#N/A,FALSE,"MFT96";#N/A,#N/A,FALSE,"CTrecon"}</definedName>
    <definedName name="ASDFA_3_1_1_5" hidden="1">{#N/A,#N/A,FALSE,"TMCOMP96";#N/A,#N/A,FALSE,"MAT96";#N/A,#N/A,FALSE,"FANDA96";#N/A,#N/A,FALSE,"INTRAN96";#N/A,#N/A,FALSE,"NAA9697";#N/A,#N/A,FALSE,"ECWEBB";#N/A,#N/A,FALSE,"MFT96";#N/A,#N/A,FALSE,"CTrecon"}</definedName>
    <definedName name="ASDFA_3_1_2" hidden="1">{#N/A,#N/A,FALSE,"TMCOMP96";#N/A,#N/A,FALSE,"MAT96";#N/A,#N/A,FALSE,"FANDA96";#N/A,#N/A,FALSE,"INTRAN96";#N/A,#N/A,FALSE,"NAA9697";#N/A,#N/A,FALSE,"ECWEBB";#N/A,#N/A,FALSE,"MFT96";#N/A,#N/A,FALSE,"CTrecon"}</definedName>
    <definedName name="ASDFA_3_1_2_1" hidden="1">{#N/A,#N/A,FALSE,"TMCOMP96";#N/A,#N/A,FALSE,"MAT96";#N/A,#N/A,FALSE,"FANDA96";#N/A,#N/A,FALSE,"INTRAN96";#N/A,#N/A,FALSE,"NAA9697";#N/A,#N/A,FALSE,"ECWEBB";#N/A,#N/A,FALSE,"MFT96";#N/A,#N/A,FALSE,"CTrecon"}</definedName>
    <definedName name="ASDFA_3_1_2_2" hidden="1">{#N/A,#N/A,FALSE,"TMCOMP96";#N/A,#N/A,FALSE,"MAT96";#N/A,#N/A,FALSE,"FANDA96";#N/A,#N/A,FALSE,"INTRAN96";#N/A,#N/A,FALSE,"NAA9697";#N/A,#N/A,FALSE,"ECWEBB";#N/A,#N/A,FALSE,"MFT96";#N/A,#N/A,FALSE,"CTrecon"}</definedName>
    <definedName name="ASDFA_3_1_2_3" hidden="1">{#N/A,#N/A,FALSE,"TMCOMP96";#N/A,#N/A,FALSE,"MAT96";#N/A,#N/A,FALSE,"FANDA96";#N/A,#N/A,FALSE,"INTRAN96";#N/A,#N/A,FALSE,"NAA9697";#N/A,#N/A,FALSE,"ECWEBB";#N/A,#N/A,FALSE,"MFT96";#N/A,#N/A,FALSE,"CTrecon"}</definedName>
    <definedName name="ASDFA_3_1_2_4" hidden="1">{#N/A,#N/A,FALSE,"TMCOMP96";#N/A,#N/A,FALSE,"MAT96";#N/A,#N/A,FALSE,"FANDA96";#N/A,#N/A,FALSE,"INTRAN96";#N/A,#N/A,FALSE,"NAA9697";#N/A,#N/A,FALSE,"ECWEBB";#N/A,#N/A,FALSE,"MFT96";#N/A,#N/A,FALSE,"CTrecon"}</definedName>
    <definedName name="ASDFA_3_1_2_5" hidden="1">{#N/A,#N/A,FALSE,"TMCOMP96";#N/A,#N/A,FALSE,"MAT96";#N/A,#N/A,FALSE,"FANDA96";#N/A,#N/A,FALSE,"INTRAN96";#N/A,#N/A,FALSE,"NAA9697";#N/A,#N/A,FALSE,"ECWEBB";#N/A,#N/A,FALSE,"MFT96";#N/A,#N/A,FALSE,"CTrecon"}</definedName>
    <definedName name="ASDFA_3_1_3" hidden="1">{#N/A,#N/A,FALSE,"TMCOMP96";#N/A,#N/A,FALSE,"MAT96";#N/A,#N/A,FALSE,"FANDA96";#N/A,#N/A,FALSE,"INTRAN96";#N/A,#N/A,FALSE,"NAA9697";#N/A,#N/A,FALSE,"ECWEBB";#N/A,#N/A,FALSE,"MFT96";#N/A,#N/A,FALSE,"CTrecon"}</definedName>
    <definedName name="ASDFA_3_1_3_1" hidden="1">{#N/A,#N/A,FALSE,"TMCOMP96";#N/A,#N/A,FALSE,"MAT96";#N/A,#N/A,FALSE,"FANDA96";#N/A,#N/A,FALSE,"INTRAN96";#N/A,#N/A,FALSE,"NAA9697";#N/A,#N/A,FALSE,"ECWEBB";#N/A,#N/A,FALSE,"MFT96";#N/A,#N/A,FALSE,"CTrecon"}</definedName>
    <definedName name="ASDFA_3_1_3_2" hidden="1">{#N/A,#N/A,FALSE,"TMCOMP96";#N/A,#N/A,FALSE,"MAT96";#N/A,#N/A,FALSE,"FANDA96";#N/A,#N/A,FALSE,"INTRAN96";#N/A,#N/A,FALSE,"NAA9697";#N/A,#N/A,FALSE,"ECWEBB";#N/A,#N/A,FALSE,"MFT96";#N/A,#N/A,FALSE,"CTrecon"}</definedName>
    <definedName name="ASDFA_3_1_3_3" hidden="1">{#N/A,#N/A,FALSE,"TMCOMP96";#N/A,#N/A,FALSE,"MAT96";#N/A,#N/A,FALSE,"FANDA96";#N/A,#N/A,FALSE,"INTRAN96";#N/A,#N/A,FALSE,"NAA9697";#N/A,#N/A,FALSE,"ECWEBB";#N/A,#N/A,FALSE,"MFT96";#N/A,#N/A,FALSE,"CTrecon"}</definedName>
    <definedName name="ASDFA_3_1_3_4" hidden="1">{#N/A,#N/A,FALSE,"TMCOMP96";#N/A,#N/A,FALSE,"MAT96";#N/A,#N/A,FALSE,"FANDA96";#N/A,#N/A,FALSE,"INTRAN96";#N/A,#N/A,FALSE,"NAA9697";#N/A,#N/A,FALSE,"ECWEBB";#N/A,#N/A,FALSE,"MFT96";#N/A,#N/A,FALSE,"CTrecon"}</definedName>
    <definedName name="ASDFA_3_1_3_5" hidden="1">{#N/A,#N/A,FALSE,"TMCOMP96";#N/A,#N/A,FALSE,"MAT96";#N/A,#N/A,FALSE,"FANDA96";#N/A,#N/A,FALSE,"INTRAN96";#N/A,#N/A,FALSE,"NAA9697";#N/A,#N/A,FALSE,"ECWEBB";#N/A,#N/A,FALSE,"MFT96";#N/A,#N/A,FALSE,"CTrecon"}</definedName>
    <definedName name="ASDFA_3_1_4" hidden="1">{#N/A,#N/A,FALSE,"TMCOMP96";#N/A,#N/A,FALSE,"MAT96";#N/A,#N/A,FALSE,"FANDA96";#N/A,#N/A,FALSE,"INTRAN96";#N/A,#N/A,FALSE,"NAA9697";#N/A,#N/A,FALSE,"ECWEBB";#N/A,#N/A,FALSE,"MFT96";#N/A,#N/A,FALSE,"CTrecon"}</definedName>
    <definedName name="ASDFA_3_1_4_1" hidden="1">{#N/A,#N/A,FALSE,"TMCOMP96";#N/A,#N/A,FALSE,"MAT96";#N/A,#N/A,FALSE,"FANDA96";#N/A,#N/A,FALSE,"INTRAN96";#N/A,#N/A,FALSE,"NAA9697";#N/A,#N/A,FALSE,"ECWEBB";#N/A,#N/A,FALSE,"MFT96";#N/A,#N/A,FALSE,"CTrecon"}</definedName>
    <definedName name="ASDFA_3_1_4_2" hidden="1">{#N/A,#N/A,FALSE,"TMCOMP96";#N/A,#N/A,FALSE,"MAT96";#N/A,#N/A,FALSE,"FANDA96";#N/A,#N/A,FALSE,"INTRAN96";#N/A,#N/A,FALSE,"NAA9697";#N/A,#N/A,FALSE,"ECWEBB";#N/A,#N/A,FALSE,"MFT96";#N/A,#N/A,FALSE,"CTrecon"}</definedName>
    <definedName name="ASDFA_3_1_4_3" hidden="1">{#N/A,#N/A,FALSE,"TMCOMP96";#N/A,#N/A,FALSE,"MAT96";#N/A,#N/A,FALSE,"FANDA96";#N/A,#N/A,FALSE,"INTRAN96";#N/A,#N/A,FALSE,"NAA9697";#N/A,#N/A,FALSE,"ECWEBB";#N/A,#N/A,FALSE,"MFT96";#N/A,#N/A,FALSE,"CTrecon"}</definedName>
    <definedName name="ASDFA_3_1_4_4" hidden="1">{#N/A,#N/A,FALSE,"TMCOMP96";#N/A,#N/A,FALSE,"MAT96";#N/A,#N/A,FALSE,"FANDA96";#N/A,#N/A,FALSE,"INTRAN96";#N/A,#N/A,FALSE,"NAA9697";#N/A,#N/A,FALSE,"ECWEBB";#N/A,#N/A,FALSE,"MFT96";#N/A,#N/A,FALSE,"CTrecon"}</definedName>
    <definedName name="ASDFA_3_1_4_5" hidden="1">{#N/A,#N/A,FALSE,"TMCOMP96";#N/A,#N/A,FALSE,"MAT96";#N/A,#N/A,FALSE,"FANDA96";#N/A,#N/A,FALSE,"INTRAN96";#N/A,#N/A,FALSE,"NAA9697";#N/A,#N/A,FALSE,"ECWEBB";#N/A,#N/A,FALSE,"MFT96";#N/A,#N/A,FALSE,"CTrecon"}</definedName>
    <definedName name="ASDFA_3_1_5" hidden="1">{#N/A,#N/A,FALSE,"TMCOMP96";#N/A,#N/A,FALSE,"MAT96";#N/A,#N/A,FALSE,"FANDA96";#N/A,#N/A,FALSE,"INTRAN96";#N/A,#N/A,FALSE,"NAA9697";#N/A,#N/A,FALSE,"ECWEBB";#N/A,#N/A,FALSE,"MFT96";#N/A,#N/A,FALSE,"CTrecon"}</definedName>
    <definedName name="ASDFA_3_1_5_1" hidden="1">{#N/A,#N/A,FALSE,"TMCOMP96";#N/A,#N/A,FALSE,"MAT96";#N/A,#N/A,FALSE,"FANDA96";#N/A,#N/A,FALSE,"INTRAN96";#N/A,#N/A,FALSE,"NAA9697";#N/A,#N/A,FALSE,"ECWEBB";#N/A,#N/A,FALSE,"MFT96";#N/A,#N/A,FALSE,"CTrecon"}</definedName>
    <definedName name="ASDFA_3_1_5_2" hidden="1">{#N/A,#N/A,FALSE,"TMCOMP96";#N/A,#N/A,FALSE,"MAT96";#N/A,#N/A,FALSE,"FANDA96";#N/A,#N/A,FALSE,"INTRAN96";#N/A,#N/A,FALSE,"NAA9697";#N/A,#N/A,FALSE,"ECWEBB";#N/A,#N/A,FALSE,"MFT96";#N/A,#N/A,FALSE,"CTrecon"}</definedName>
    <definedName name="ASDFA_3_1_5_3" hidden="1">{#N/A,#N/A,FALSE,"TMCOMP96";#N/A,#N/A,FALSE,"MAT96";#N/A,#N/A,FALSE,"FANDA96";#N/A,#N/A,FALSE,"INTRAN96";#N/A,#N/A,FALSE,"NAA9697";#N/A,#N/A,FALSE,"ECWEBB";#N/A,#N/A,FALSE,"MFT96";#N/A,#N/A,FALSE,"CTrecon"}</definedName>
    <definedName name="ASDFA_3_1_5_4" hidden="1">{#N/A,#N/A,FALSE,"TMCOMP96";#N/A,#N/A,FALSE,"MAT96";#N/A,#N/A,FALSE,"FANDA96";#N/A,#N/A,FALSE,"INTRAN96";#N/A,#N/A,FALSE,"NAA9697";#N/A,#N/A,FALSE,"ECWEBB";#N/A,#N/A,FALSE,"MFT96";#N/A,#N/A,FALSE,"CTrecon"}</definedName>
    <definedName name="ASDFA_3_1_5_5" hidden="1">{#N/A,#N/A,FALSE,"TMCOMP96";#N/A,#N/A,FALSE,"MAT96";#N/A,#N/A,FALSE,"FANDA96";#N/A,#N/A,FALSE,"INTRAN96";#N/A,#N/A,FALSE,"NAA9697";#N/A,#N/A,FALSE,"ECWEBB";#N/A,#N/A,FALSE,"MFT96";#N/A,#N/A,FALSE,"CTrecon"}</definedName>
    <definedName name="ASDFA_3_2" hidden="1">{#N/A,#N/A,FALSE,"TMCOMP96";#N/A,#N/A,FALSE,"MAT96";#N/A,#N/A,FALSE,"FANDA96";#N/A,#N/A,FALSE,"INTRAN96";#N/A,#N/A,FALSE,"NAA9697";#N/A,#N/A,FALSE,"ECWEBB";#N/A,#N/A,FALSE,"MFT96";#N/A,#N/A,FALSE,"CTrecon"}</definedName>
    <definedName name="ASDFA_3_2_1" hidden="1">{#N/A,#N/A,FALSE,"TMCOMP96";#N/A,#N/A,FALSE,"MAT96";#N/A,#N/A,FALSE,"FANDA96";#N/A,#N/A,FALSE,"INTRAN96";#N/A,#N/A,FALSE,"NAA9697";#N/A,#N/A,FALSE,"ECWEBB";#N/A,#N/A,FALSE,"MFT96";#N/A,#N/A,FALSE,"CTrecon"}</definedName>
    <definedName name="ASDFA_3_2_2" hidden="1">{#N/A,#N/A,FALSE,"TMCOMP96";#N/A,#N/A,FALSE,"MAT96";#N/A,#N/A,FALSE,"FANDA96";#N/A,#N/A,FALSE,"INTRAN96";#N/A,#N/A,FALSE,"NAA9697";#N/A,#N/A,FALSE,"ECWEBB";#N/A,#N/A,FALSE,"MFT96";#N/A,#N/A,FALSE,"CTrecon"}</definedName>
    <definedName name="ASDFA_3_2_3" hidden="1">{#N/A,#N/A,FALSE,"TMCOMP96";#N/A,#N/A,FALSE,"MAT96";#N/A,#N/A,FALSE,"FANDA96";#N/A,#N/A,FALSE,"INTRAN96";#N/A,#N/A,FALSE,"NAA9697";#N/A,#N/A,FALSE,"ECWEBB";#N/A,#N/A,FALSE,"MFT96";#N/A,#N/A,FALSE,"CTrecon"}</definedName>
    <definedName name="ASDFA_3_2_4" hidden="1">{#N/A,#N/A,FALSE,"TMCOMP96";#N/A,#N/A,FALSE,"MAT96";#N/A,#N/A,FALSE,"FANDA96";#N/A,#N/A,FALSE,"INTRAN96";#N/A,#N/A,FALSE,"NAA9697";#N/A,#N/A,FALSE,"ECWEBB";#N/A,#N/A,FALSE,"MFT96";#N/A,#N/A,FALSE,"CTrecon"}</definedName>
    <definedName name="ASDFA_3_2_5" hidden="1">{#N/A,#N/A,FALSE,"TMCOMP96";#N/A,#N/A,FALSE,"MAT96";#N/A,#N/A,FALSE,"FANDA96";#N/A,#N/A,FALSE,"INTRAN96";#N/A,#N/A,FALSE,"NAA9697";#N/A,#N/A,FALSE,"ECWEBB";#N/A,#N/A,FALSE,"MFT96";#N/A,#N/A,FALSE,"CTrecon"}</definedName>
    <definedName name="ASDFA_3_3" hidden="1">{#N/A,#N/A,FALSE,"TMCOMP96";#N/A,#N/A,FALSE,"MAT96";#N/A,#N/A,FALSE,"FANDA96";#N/A,#N/A,FALSE,"INTRAN96";#N/A,#N/A,FALSE,"NAA9697";#N/A,#N/A,FALSE,"ECWEBB";#N/A,#N/A,FALSE,"MFT96";#N/A,#N/A,FALSE,"CTrecon"}</definedName>
    <definedName name="ASDFA_3_3_1" hidden="1">{#N/A,#N/A,FALSE,"TMCOMP96";#N/A,#N/A,FALSE,"MAT96";#N/A,#N/A,FALSE,"FANDA96";#N/A,#N/A,FALSE,"INTRAN96";#N/A,#N/A,FALSE,"NAA9697";#N/A,#N/A,FALSE,"ECWEBB";#N/A,#N/A,FALSE,"MFT96";#N/A,#N/A,FALSE,"CTrecon"}</definedName>
    <definedName name="ASDFA_3_3_2" hidden="1">{#N/A,#N/A,FALSE,"TMCOMP96";#N/A,#N/A,FALSE,"MAT96";#N/A,#N/A,FALSE,"FANDA96";#N/A,#N/A,FALSE,"INTRAN96";#N/A,#N/A,FALSE,"NAA9697";#N/A,#N/A,FALSE,"ECWEBB";#N/A,#N/A,FALSE,"MFT96";#N/A,#N/A,FALSE,"CTrecon"}</definedName>
    <definedName name="ASDFA_3_3_3" hidden="1">{#N/A,#N/A,FALSE,"TMCOMP96";#N/A,#N/A,FALSE,"MAT96";#N/A,#N/A,FALSE,"FANDA96";#N/A,#N/A,FALSE,"INTRAN96";#N/A,#N/A,FALSE,"NAA9697";#N/A,#N/A,FALSE,"ECWEBB";#N/A,#N/A,FALSE,"MFT96";#N/A,#N/A,FALSE,"CTrecon"}</definedName>
    <definedName name="ASDFA_3_3_4" hidden="1">{#N/A,#N/A,FALSE,"TMCOMP96";#N/A,#N/A,FALSE,"MAT96";#N/A,#N/A,FALSE,"FANDA96";#N/A,#N/A,FALSE,"INTRAN96";#N/A,#N/A,FALSE,"NAA9697";#N/A,#N/A,FALSE,"ECWEBB";#N/A,#N/A,FALSE,"MFT96";#N/A,#N/A,FALSE,"CTrecon"}</definedName>
    <definedName name="ASDFA_3_3_5" hidden="1">{#N/A,#N/A,FALSE,"TMCOMP96";#N/A,#N/A,FALSE,"MAT96";#N/A,#N/A,FALSE,"FANDA96";#N/A,#N/A,FALSE,"INTRAN96";#N/A,#N/A,FALSE,"NAA9697";#N/A,#N/A,FALSE,"ECWEBB";#N/A,#N/A,FALSE,"MFT96";#N/A,#N/A,FALSE,"CTrecon"}</definedName>
    <definedName name="ASDFA_3_4" hidden="1">{#N/A,#N/A,FALSE,"TMCOMP96";#N/A,#N/A,FALSE,"MAT96";#N/A,#N/A,FALSE,"FANDA96";#N/A,#N/A,FALSE,"INTRAN96";#N/A,#N/A,FALSE,"NAA9697";#N/A,#N/A,FALSE,"ECWEBB";#N/A,#N/A,FALSE,"MFT96";#N/A,#N/A,FALSE,"CTrecon"}</definedName>
    <definedName name="ASDFA_3_4_1" hidden="1">{#N/A,#N/A,FALSE,"TMCOMP96";#N/A,#N/A,FALSE,"MAT96";#N/A,#N/A,FALSE,"FANDA96";#N/A,#N/A,FALSE,"INTRAN96";#N/A,#N/A,FALSE,"NAA9697";#N/A,#N/A,FALSE,"ECWEBB";#N/A,#N/A,FALSE,"MFT96";#N/A,#N/A,FALSE,"CTrecon"}</definedName>
    <definedName name="ASDFA_3_4_2" hidden="1">{#N/A,#N/A,FALSE,"TMCOMP96";#N/A,#N/A,FALSE,"MAT96";#N/A,#N/A,FALSE,"FANDA96";#N/A,#N/A,FALSE,"INTRAN96";#N/A,#N/A,FALSE,"NAA9697";#N/A,#N/A,FALSE,"ECWEBB";#N/A,#N/A,FALSE,"MFT96";#N/A,#N/A,FALSE,"CTrecon"}</definedName>
    <definedName name="ASDFA_3_4_3" hidden="1">{#N/A,#N/A,FALSE,"TMCOMP96";#N/A,#N/A,FALSE,"MAT96";#N/A,#N/A,FALSE,"FANDA96";#N/A,#N/A,FALSE,"INTRAN96";#N/A,#N/A,FALSE,"NAA9697";#N/A,#N/A,FALSE,"ECWEBB";#N/A,#N/A,FALSE,"MFT96";#N/A,#N/A,FALSE,"CTrecon"}</definedName>
    <definedName name="ASDFA_3_4_4" hidden="1">{#N/A,#N/A,FALSE,"TMCOMP96";#N/A,#N/A,FALSE,"MAT96";#N/A,#N/A,FALSE,"FANDA96";#N/A,#N/A,FALSE,"INTRAN96";#N/A,#N/A,FALSE,"NAA9697";#N/A,#N/A,FALSE,"ECWEBB";#N/A,#N/A,FALSE,"MFT96";#N/A,#N/A,FALSE,"CTrecon"}</definedName>
    <definedName name="ASDFA_3_4_5" hidden="1">{#N/A,#N/A,FALSE,"TMCOMP96";#N/A,#N/A,FALSE,"MAT96";#N/A,#N/A,FALSE,"FANDA96";#N/A,#N/A,FALSE,"INTRAN96";#N/A,#N/A,FALSE,"NAA9697";#N/A,#N/A,FALSE,"ECWEBB";#N/A,#N/A,FALSE,"MFT96";#N/A,#N/A,FALSE,"CTrecon"}</definedName>
    <definedName name="ASDFA_3_5" hidden="1">{#N/A,#N/A,FALSE,"TMCOMP96";#N/A,#N/A,FALSE,"MAT96";#N/A,#N/A,FALSE,"FANDA96";#N/A,#N/A,FALSE,"INTRAN96";#N/A,#N/A,FALSE,"NAA9697";#N/A,#N/A,FALSE,"ECWEBB";#N/A,#N/A,FALSE,"MFT96";#N/A,#N/A,FALSE,"CTrecon"}</definedName>
    <definedName name="ASDFA_3_5_1" hidden="1">{#N/A,#N/A,FALSE,"TMCOMP96";#N/A,#N/A,FALSE,"MAT96";#N/A,#N/A,FALSE,"FANDA96";#N/A,#N/A,FALSE,"INTRAN96";#N/A,#N/A,FALSE,"NAA9697";#N/A,#N/A,FALSE,"ECWEBB";#N/A,#N/A,FALSE,"MFT96";#N/A,#N/A,FALSE,"CTrecon"}</definedName>
    <definedName name="ASDFA_3_5_2" hidden="1">{#N/A,#N/A,FALSE,"TMCOMP96";#N/A,#N/A,FALSE,"MAT96";#N/A,#N/A,FALSE,"FANDA96";#N/A,#N/A,FALSE,"INTRAN96";#N/A,#N/A,FALSE,"NAA9697";#N/A,#N/A,FALSE,"ECWEBB";#N/A,#N/A,FALSE,"MFT96";#N/A,#N/A,FALSE,"CTrecon"}</definedName>
    <definedName name="ASDFA_3_5_3" hidden="1">{#N/A,#N/A,FALSE,"TMCOMP96";#N/A,#N/A,FALSE,"MAT96";#N/A,#N/A,FALSE,"FANDA96";#N/A,#N/A,FALSE,"INTRAN96";#N/A,#N/A,FALSE,"NAA9697";#N/A,#N/A,FALSE,"ECWEBB";#N/A,#N/A,FALSE,"MFT96";#N/A,#N/A,FALSE,"CTrecon"}</definedName>
    <definedName name="ASDFA_3_5_4" hidden="1">{#N/A,#N/A,FALSE,"TMCOMP96";#N/A,#N/A,FALSE,"MAT96";#N/A,#N/A,FALSE,"FANDA96";#N/A,#N/A,FALSE,"INTRAN96";#N/A,#N/A,FALSE,"NAA9697";#N/A,#N/A,FALSE,"ECWEBB";#N/A,#N/A,FALSE,"MFT96";#N/A,#N/A,FALSE,"CTrecon"}</definedName>
    <definedName name="ASDFA_3_5_5" hidden="1">{#N/A,#N/A,FALSE,"TMCOMP96";#N/A,#N/A,FALSE,"MAT96";#N/A,#N/A,FALSE,"FANDA96";#N/A,#N/A,FALSE,"INTRAN96";#N/A,#N/A,FALSE,"NAA9697";#N/A,#N/A,FALSE,"ECWEBB";#N/A,#N/A,FALSE,"MFT96";#N/A,#N/A,FALSE,"CTrecon"}</definedName>
    <definedName name="ASDFA_4" hidden="1">{#N/A,#N/A,FALSE,"TMCOMP96";#N/A,#N/A,FALSE,"MAT96";#N/A,#N/A,FALSE,"FANDA96";#N/A,#N/A,FALSE,"INTRAN96";#N/A,#N/A,FALSE,"NAA9697";#N/A,#N/A,FALSE,"ECWEBB";#N/A,#N/A,FALSE,"MFT96";#N/A,#N/A,FALSE,"CTrecon"}</definedName>
    <definedName name="ASDFA_4_1" hidden="1">{#N/A,#N/A,FALSE,"TMCOMP96";#N/A,#N/A,FALSE,"MAT96";#N/A,#N/A,FALSE,"FANDA96";#N/A,#N/A,FALSE,"INTRAN96";#N/A,#N/A,FALSE,"NAA9697";#N/A,#N/A,FALSE,"ECWEBB";#N/A,#N/A,FALSE,"MFT96";#N/A,#N/A,FALSE,"CTrecon"}</definedName>
    <definedName name="ASDFA_4_1_1" hidden="1">{#N/A,#N/A,FALSE,"TMCOMP96";#N/A,#N/A,FALSE,"MAT96";#N/A,#N/A,FALSE,"FANDA96";#N/A,#N/A,FALSE,"INTRAN96";#N/A,#N/A,FALSE,"NAA9697";#N/A,#N/A,FALSE,"ECWEBB";#N/A,#N/A,FALSE,"MFT96";#N/A,#N/A,FALSE,"CTrecon"}</definedName>
    <definedName name="ASDFA_4_1_1_1" hidden="1">{#N/A,#N/A,FALSE,"TMCOMP96";#N/A,#N/A,FALSE,"MAT96";#N/A,#N/A,FALSE,"FANDA96";#N/A,#N/A,FALSE,"INTRAN96";#N/A,#N/A,FALSE,"NAA9697";#N/A,#N/A,FALSE,"ECWEBB";#N/A,#N/A,FALSE,"MFT96";#N/A,#N/A,FALSE,"CTrecon"}</definedName>
    <definedName name="ASDFA_4_1_1_1_1" hidden="1">{#N/A,#N/A,FALSE,"TMCOMP96";#N/A,#N/A,FALSE,"MAT96";#N/A,#N/A,FALSE,"FANDA96";#N/A,#N/A,FALSE,"INTRAN96";#N/A,#N/A,FALSE,"NAA9697";#N/A,#N/A,FALSE,"ECWEBB";#N/A,#N/A,FALSE,"MFT96";#N/A,#N/A,FALSE,"CTrecon"}</definedName>
    <definedName name="ASDFA_4_1_1_1_2" hidden="1">{#N/A,#N/A,FALSE,"TMCOMP96";#N/A,#N/A,FALSE,"MAT96";#N/A,#N/A,FALSE,"FANDA96";#N/A,#N/A,FALSE,"INTRAN96";#N/A,#N/A,FALSE,"NAA9697";#N/A,#N/A,FALSE,"ECWEBB";#N/A,#N/A,FALSE,"MFT96";#N/A,#N/A,FALSE,"CTrecon"}</definedName>
    <definedName name="ASDFA_4_1_1_1_3" hidden="1">{#N/A,#N/A,FALSE,"TMCOMP96";#N/A,#N/A,FALSE,"MAT96";#N/A,#N/A,FALSE,"FANDA96";#N/A,#N/A,FALSE,"INTRAN96";#N/A,#N/A,FALSE,"NAA9697";#N/A,#N/A,FALSE,"ECWEBB";#N/A,#N/A,FALSE,"MFT96";#N/A,#N/A,FALSE,"CTrecon"}</definedName>
    <definedName name="ASDFA_4_1_1_1_4" hidden="1">{#N/A,#N/A,FALSE,"TMCOMP96";#N/A,#N/A,FALSE,"MAT96";#N/A,#N/A,FALSE,"FANDA96";#N/A,#N/A,FALSE,"INTRAN96";#N/A,#N/A,FALSE,"NAA9697";#N/A,#N/A,FALSE,"ECWEBB";#N/A,#N/A,FALSE,"MFT96";#N/A,#N/A,FALSE,"CTrecon"}</definedName>
    <definedName name="ASDFA_4_1_1_1_5" hidden="1">{#N/A,#N/A,FALSE,"TMCOMP96";#N/A,#N/A,FALSE,"MAT96";#N/A,#N/A,FALSE,"FANDA96";#N/A,#N/A,FALSE,"INTRAN96";#N/A,#N/A,FALSE,"NAA9697";#N/A,#N/A,FALSE,"ECWEBB";#N/A,#N/A,FALSE,"MFT96";#N/A,#N/A,FALSE,"CTrecon"}</definedName>
    <definedName name="ASDFA_4_1_1_2" hidden="1">{#N/A,#N/A,FALSE,"TMCOMP96";#N/A,#N/A,FALSE,"MAT96";#N/A,#N/A,FALSE,"FANDA96";#N/A,#N/A,FALSE,"INTRAN96";#N/A,#N/A,FALSE,"NAA9697";#N/A,#N/A,FALSE,"ECWEBB";#N/A,#N/A,FALSE,"MFT96";#N/A,#N/A,FALSE,"CTrecon"}</definedName>
    <definedName name="ASDFA_4_1_1_2_1" hidden="1">{#N/A,#N/A,FALSE,"TMCOMP96";#N/A,#N/A,FALSE,"MAT96";#N/A,#N/A,FALSE,"FANDA96";#N/A,#N/A,FALSE,"INTRAN96";#N/A,#N/A,FALSE,"NAA9697";#N/A,#N/A,FALSE,"ECWEBB";#N/A,#N/A,FALSE,"MFT96";#N/A,#N/A,FALSE,"CTrecon"}</definedName>
    <definedName name="ASDFA_4_1_1_2_2" hidden="1">{#N/A,#N/A,FALSE,"TMCOMP96";#N/A,#N/A,FALSE,"MAT96";#N/A,#N/A,FALSE,"FANDA96";#N/A,#N/A,FALSE,"INTRAN96";#N/A,#N/A,FALSE,"NAA9697";#N/A,#N/A,FALSE,"ECWEBB";#N/A,#N/A,FALSE,"MFT96";#N/A,#N/A,FALSE,"CTrecon"}</definedName>
    <definedName name="ASDFA_4_1_1_2_3" hidden="1">{#N/A,#N/A,FALSE,"TMCOMP96";#N/A,#N/A,FALSE,"MAT96";#N/A,#N/A,FALSE,"FANDA96";#N/A,#N/A,FALSE,"INTRAN96";#N/A,#N/A,FALSE,"NAA9697";#N/A,#N/A,FALSE,"ECWEBB";#N/A,#N/A,FALSE,"MFT96";#N/A,#N/A,FALSE,"CTrecon"}</definedName>
    <definedName name="ASDFA_4_1_1_2_4" hidden="1">{#N/A,#N/A,FALSE,"TMCOMP96";#N/A,#N/A,FALSE,"MAT96";#N/A,#N/A,FALSE,"FANDA96";#N/A,#N/A,FALSE,"INTRAN96";#N/A,#N/A,FALSE,"NAA9697";#N/A,#N/A,FALSE,"ECWEBB";#N/A,#N/A,FALSE,"MFT96";#N/A,#N/A,FALSE,"CTrecon"}</definedName>
    <definedName name="ASDFA_4_1_1_2_5" hidden="1">{#N/A,#N/A,FALSE,"TMCOMP96";#N/A,#N/A,FALSE,"MAT96";#N/A,#N/A,FALSE,"FANDA96";#N/A,#N/A,FALSE,"INTRAN96";#N/A,#N/A,FALSE,"NAA9697";#N/A,#N/A,FALSE,"ECWEBB";#N/A,#N/A,FALSE,"MFT96";#N/A,#N/A,FALSE,"CTrecon"}</definedName>
    <definedName name="ASDFA_4_1_1_3" hidden="1">{#N/A,#N/A,FALSE,"TMCOMP96";#N/A,#N/A,FALSE,"MAT96";#N/A,#N/A,FALSE,"FANDA96";#N/A,#N/A,FALSE,"INTRAN96";#N/A,#N/A,FALSE,"NAA9697";#N/A,#N/A,FALSE,"ECWEBB";#N/A,#N/A,FALSE,"MFT96";#N/A,#N/A,FALSE,"CTrecon"}</definedName>
    <definedName name="ASDFA_4_1_1_4" hidden="1">{#N/A,#N/A,FALSE,"TMCOMP96";#N/A,#N/A,FALSE,"MAT96";#N/A,#N/A,FALSE,"FANDA96";#N/A,#N/A,FALSE,"INTRAN96";#N/A,#N/A,FALSE,"NAA9697";#N/A,#N/A,FALSE,"ECWEBB";#N/A,#N/A,FALSE,"MFT96";#N/A,#N/A,FALSE,"CTrecon"}</definedName>
    <definedName name="ASDFA_4_1_1_5" hidden="1">{#N/A,#N/A,FALSE,"TMCOMP96";#N/A,#N/A,FALSE,"MAT96";#N/A,#N/A,FALSE,"FANDA96";#N/A,#N/A,FALSE,"INTRAN96";#N/A,#N/A,FALSE,"NAA9697";#N/A,#N/A,FALSE,"ECWEBB";#N/A,#N/A,FALSE,"MFT96";#N/A,#N/A,FALSE,"CTrecon"}</definedName>
    <definedName name="ASDFA_4_1_2" hidden="1">{#N/A,#N/A,FALSE,"TMCOMP96";#N/A,#N/A,FALSE,"MAT96";#N/A,#N/A,FALSE,"FANDA96";#N/A,#N/A,FALSE,"INTRAN96";#N/A,#N/A,FALSE,"NAA9697";#N/A,#N/A,FALSE,"ECWEBB";#N/A,#N/A,FALSE,"MFT96";#N/A,#N/A,FALSE,"CTrecon"}</definedName>
    <definedName name="ASDFA_4_1_2_1" hidden="1">{#N/A,#N/A,FALSE,"TMCOMP96";#N/A,#N/A,FALSE,"MAT96";#N/A,#N/A,FALSE,"FANDA96";#N/A,#N/A,FALSE,"INTRAN96";#N/A,#N/A,FALSE,"NAA9697";#N/A,#N/A,FALSE,"ECWEBB";#N/A,#N/A,FALSE,"MFT96";#N/A,#N/A,FALSE,"CTrecon"}</definedName>
    <definedName name="ASDFA_4_1_2_2" hidden="1">{#N/A,#N/A,FALSE,"TMCOMP96";#N/A,#N/A,FALSE,"MAT96";#N/A,#N/A,FALSE,"FANDA96";#N/A,#N/A,FALSE,"INTRAN96";#N/A,#N/A,FALSE,"NAA9697";#N/A,#N/A,FALSE,"ECWEBB";#N/A,#N/A,FALSE,"MFT96";#N/A,#N/A,FALSE,"CTrecon"}</definedName>
    <definedName name="ASDFA_4_1_2_3" hidden="1">{#N/A,#N/A,FALSE,"TMCOMP96";#N/A,#N/A,FALSE,"MAT96";#N/A,#N/A,FALSE,"FANDA96";#N/A,#N/A,FALSE,"INTRAN96";#N/A,#N/A,FALSE,"NAA9697";#N/A,#N/A,FALSE,"ECWEBB";#N/A,#N/A,FALSE,"MFT96";#N/A,#N/A,FALSE,"CTrecon"}</definedName>
    <definedName name="ASDFA_4_1_2_4" hidden="1">{#N/A,#N/A,FALSE,"TMCOMP96";#N/A,#N/A,FALSE,"MAT96";#N/A,#N/A,FALSE,"FANDA96";#N/A,#N/A,FALSE,"INTRAN96";#N/A,#N/A,FALSE,"NAA9697";#N/A,#N/A,FALSE,"ECWEBB";#N/A,#N/A,FALSE,"MFT96";#N/A,#N/A,FALSE,"CTrecon"}</definedName>
    <definedName name="ASDFA_4_1_2_5" hidden="1">{#N/A,#N/A,FALSE,"TMCOMP96";#N/A,#N/A,FALSE,"MAT96";#N/A,#N/A,FALSE,"FANDA96";#N/A,#N/A,FALSE,"INTRAN96";#N/A,#N/A,FALSE,"NAA9697";#N/A,#N/A,FALSE,"ECWEBB";#N/A,#N/A,FALSE,"MFT96";#N/A,#N/A,FALSE,"CTrecon"}</definedName>
    <definedName name="ASDFA_4_1_3" hidden="1">{#N/A,#N/A,FALSE,"TMCOMP96";#N/A,#N/A,FALSE,"MAT96";#N/A,#N/A,FALSE,"FANDA96";#N/A,#N/A,FALSE,"INTRAN96";#N/A,#N/A,FALSE,"NAA9697";#N/A,#N/A,FALSE,"ECWEBB";#N/A,#N/A,FALSE,"MFT96";#N/A,#N/A,FALSE,"CTrecon"}</definedName>
    <definedName name="ASDFA_4_1_3_1" hidden="1">{#N/A,#N/A,FALSE,"TMCOMP96";#N/A,#N/A,FALSE,"MAT96";#N/A,#N/A,FALSE,"FANDA96";#N/A,#N/A,FALSE,"INTRAN96";#N/A,#N/A,FALSE,"NAA9697";#N/A,#N/A,FALSE,"ECWEBB";#N/A,#N/A,FALSE,"MFT96";#N/A,#N/A,FALSE,"CTrecon"}</definedName>
    <definedName name="ASDFA_4_1_3_2" hidden="1">{#N/A,#N/A,FALSE,"TMCOMP96";#N/A,#N/A,FALSE,"MAT96";#N/A,#N/A,FALSE,"FANDA96";#N/A,#N/A,FALSE,"INTRAN96";#N/A,#N/A,FALSE,"NAA9697";#N/A,#N/A,FALSE,"ECWEBB";#N/A,#N/A,FALSE,"MFT96";#N/A,#N/A,FALSE,"CTrecon"}</definedName>
    <definedName name="ASDFA_4_1_3_3" hidden="1">{#N/A,#N/A,FALSE,"TMCOMP96";#N/A,#N/A,FALSE,"MAT96";#N/A,#N/A,FALSE,"FANDA96";#N/A,#N/A,FALSE,"INTRAN96";#N/A,#N/A,FALSE,"NAA9697";#N/A,#N/A,FALSE,"ECWEBB";#N/A,#N/A,FALSE,"MFT96";#N/A,#N/A,FALSE,"CTrecon"}</definedName>
    <definedName name="ASDFA_4_1_3_4" hidden="1">{#N/A,#N/A,FALSE,"TMCOMP96";#N/A,#N/A,FALSE,"MAT96";#N/A,#N/A,FALSE,"FANDA96";#N/A,#N/A,FALSE,"INTRAN96";#N/A,#N/A,FALSE,"NAA9697";#N/A,#N/A,FALSE,"ECWEBB";#N/A,#N/A,FALSE,"MFT96";#N/A,#N/A,FALSE,"CTrecon"}</definedName>
    <definedName name="ASDFA_4_1_3_5" hidden="1">{#N/A,#N/A,FALSE,"TMCOMP96";#N/A,#N/A,FALSE,"MAT96";#N/A,#N/A,FALSE,"FANDA96";#N/A,#N/A,FALSE,"INTRAN96";#N/A,#N/A,FALSE,"NAA9697";#N/A,#N/A,FALSE,"ECWEBB";#N/A,#N/A,FALSE,"MFT96";#N/A,#N/A,FALSE,"CTrecon"}</definedName>
    <definedName name="ASDFA_4_1_4" hidden="1">{#N/A,#N/A,FALSE,"TMCOMP96";#N/A,#N/A,FALSE,"MAT96";#N/A,#N/A,FALSE,"FANDA96";#N/A,#N/A,FALSE,"INTRAN96";#N/A,#N/A,FALSE,"NAA9697";#N/A,#N/A,FALSE,"ECWEBB";#N/A,#N/A,FALSE,"MFT96";#N/A,#N/A,FALSE,"CTrecon"}</definedName>
    <definedName name="ASDFA_4_1_4_1" hidden="1">{#N/A,#N/A,FALSE,"TMCOMP96";#N/A,#N/A,FALSE,"MAT96";#N/A,#N/A,FALSE,"FANDA96";#N/A,#N/A,FALSE,"INTRAN96";#N/A,#N/A,FALSE,"NAA9697";#N/A,#N/A,FALSE,"ECWEBB";#N/A,#N/A,FALSE,"MFT96";#N/A,#N/A,FALSE,"CTrecon"}</definedName>
    <definedName name="ASDFA_4_1_4_2" hidden="1">{#N/A,#N/A,FALSE,"TMCOMP96";#N/A,#N/A,FALSE,"MAT96";#N/A,#N/A,FALSE,"FANDA96";#N/A,#N/A,FALSE,"INTRAN96";#N/A,#N/A,FALSE,"NAA9697";#N/A,#N/A,FALSE,"ECWEBB";#N/A,#N/A,FALSE,"MFT96";#N/A,#N/A,FALSE,"CTrecon"}</definedName>
    <definedName name="ASDFA_4_1_4_3" hidden="1">{#N/A,#N/A,FALSE,"TMCOMP96";#N/A,#N/A,FALSE,"MAT96";#N/A,#N/A,FALSE,"FANDA96";#N/A,#N/A,FALSE,"INTRAN96";#N/A,#N/A,FALSE,"NAA9697";#N/A,#N/A,FALSE,"ECWEBB";#N/A,#N/A,FALSE,"MFT96";#N/A,#N/A,FALSE,"CTrecon"}</definedName>
    <definedName name="ASDFA_4_1_4_4" hidden="1">{#N/A,#N/A,FALSE,"TMCOMP96";#N/A,#N/A,FALSE,"MAT96";#N/A,#N/A,FALSE,"FANDA96";#N/A,#N/A,FALSE,"INTRAN96";#N/A,#N/A,FALSE,"NAA9697";#N/A,#N/A,FALSE,"ECWEBB";#N/A,#N/A,FALSE,"MFT96";#N/A,#N/A,FALSE,"CTrecon"}</definedName>
    <definedName name="ASDFA_4_1_4_5" hidden="1">{#N/A,#N/A,FALSE,"TMCOMP96";#N/A,#N/A,FALSE,"MAT96";#N/A,#N/A,FALSE,"FANDA96";#N/A,#N/A,FALSE,"INTRAN96";#N/A,#N/A,FALSE,"NAA9697";#N/A,#N/A,FALSE,"ECWEBB";#N/A,#N/A,FALSE,"MFT96";#N/A,#N/A,FALSE,"CTrecon"}</definedName>
    <definedName name="ASDFA_4_1_5" hidden="1">{#N/A,#N/A,FALSE,"TMCOMP96";#N/A,#N/A,FALSE,"MAT96";#N/A,#N/A,FALSE,"FANDA96";#N/A,#N/A,FALSE,"INTRAN96";#N/A,#N/A,FALSE,"NAA9697";#N/A,#N/A,FALSE,"ECWEBB";#N/A,#N/A,FALSE,"MFT96";#N/A,#N/A,FALSE,"CTrecon"}</definedName>
    <definedName name="ASDFA_4_1_5_1" hidden="1">{#N/A,#N/A,FALSE,"TMCOMP96";#N/A,#N/A,FALSE,"MAT96";#N/A,#N/A,FALSE,"FANDA96";#N/A,#N/A,FALSE,"INTRAN96";#N/A,#N/A,FALSE,"NAA9697";#N/A,#N/A,FALSE,"ECWEBB";#N/A,#N/A,FALSE,"MFT96";#N/A,#N/A,FALSE,"CTrecon"}</definedName>
    <definedName name="ASDFA_4_1_5_2" hidden="1">{#N/A,#N/A,FALSE,"TMCOMP96";#N/A,#N/A,FALSE,"MAT96";#N/A,#N/A,FALSE,"FANDA96";#N/A,#N/A,FALSE,"INTRAN96";#N/A,#N/A,FALSE,"NAA9697";#N/A,#N/A,FALSE,"ECWEBB";#N/A,#N/A,FALSE,"MFT96";#N/A,#N/A,FALSE,"CTrecon"}</definedName>
    <definedName name="ASDFA_4_1_5_3" hidden="1">{#N/A,#N/A,FALSE,"TMCOMP96";#N/A,#N/A,FALSE,"MAT96";#N/A,#N/A,FALSE,"FANDA96";#N/A,#N/A,FALSE,"INTRAN96";#N/A,#N/A,FALSE,"NAA9697";#N/A,#N/A,FALSE,"ECWEBB";#N/A,#N/A,FALSE,"MFT96";#N/A,#N/A,FALSE,"CTrecon"}</definedName>
    <definedName name="ASDFA_4_1_5_4" hidden="1">{#N/A,#N/A,FALSE,"TMCOMP96";#N/A,#N/A,FALSE,"MAT96";#N/A,#N/A,FALSE,"FANDA96";#N/A,#N/A,FALSE,"INTRAN96";#N/A,#N/A,FALSE,"NAA9697";#N/A,#N/A,FALSE,"ECWEBB";#N/A,#N/A,FALSE,"MFT96";#N/A,#N/A,FALSE,"CTrecon"}</definedName>
    <definedName name="ASDFA_4_1_5_5" hidden="1">{#N/A,#N/A,FALSE,"TMCOMP96";#N/A,#N/A,FALSE,"MAT96";#N/A,#N/A,FALSE,"FANDA96";#N/A,#N/A,FALSE,"INTRAN96";#N/A,#N/A,FALSE,"NAA9697";#N/A,#N/A,FALSE,"ECWEBB";#N/A,#N/A,FALSE,"MFT96";#N/A,#N/A,FALSE,"CTrecon"}</definedName>
    <definedName name="ASDFA_4_2" hidden="1">{#N/A,#N/A,FALSE,"TMCOMP96";#N/A,#N/A,FALSE,"MAT96";#N/A,#N/A,FALSE,"FANDA96";#N/A,#N/A,FALSE,"INTRAN96";#N/A,#N/A,FALSE,"NAA9697";#N/A,#N/A,FALSE,"ECWEBB";#N/A,#N/A,FALSE,"MFT96";#N/A,#N/A,FALSE,"CTrecon"}</definedName>
    <definedName name="ASDFA_4_2_1" hidden="1">{#N/A,#N/A,FALSE,"TMCOMP96";#N/A,#N/A,FALSE,"MAT96";#N/A,#N/A,FALSE,"FANDA96";#N/A,#N/A,FALSE,"INTRAN96";#N/A,#N/A,FALSE,"NAA9697";#N/A,#N/A,FALSE,"ECWEBB";#N/A,#N/A,FALSE,"MFT96";#N/A,#N/A,FALSE,"CTrecon"}</definedName>
    <definedName name="ASDFA_4_2_2" hidden="1">{#N/A,#N/A,FALSE,"TMCOMP96";#N/A,#N/A,FALSE,"MAT96";#N/A,#N/A,FALSE,"FANDA96";#N/A,#N/A,FALSE,"INTRAN96";#N/A,#N/A,FALSE,"NAA9697";#N/A,#N/A,FALSE,"ECWEBB";#N/A,#N/A,FALSE,"MFT96";#N/A,#N/A,FALSE,"CTrecon"}</definedName>
    <definedName name="ASDFA_4_2_3" hidden="1">{#N/A,#N/A,FALSE,"TMCOMP96";#N/A,#N/A,FALSE,"MAT96";#N/A,#N/A,FALSE,"FANDA96";#N/A,#N/A,FALSE,"INTRAN96";#N/A,#N/A,FALSE,"NAA9697";#N/A,#N/A,FALSE,"ECWEBB";#N/A,#N/A,FALSE,"MFT96";#N/A,#N/A,FALSE,"CTrecon"}</definedName>
    <definedName name="ASDFA_4_2_4" hidden="1">{#N/A,#N/A,FALSE,"TMCOMP96";#N/A,#N/A,FALSE,"MAT96";#N/A,#N/A,FALSE,"FANDA96";#N/A,#N/A,FALSE,"INTRAN96";#N/A,#N/A,FALSE,"NAA9697";#N/A,#N/A,FALSE,"ECWEBB";#N/A,#N/A,FALSE,"MFT96";#N/A,#N/A,FALSE,"CTrecon"}</definedName>
    <definedName name="ASDFA_4_2_5" hidden="1">{#N/A,#N/A,FALSE,"TMCOMP96";#N/A,#N/A,FALSE,"MAT96";#N/A,#N/A,FALSE,"FANDA96";#N/A,#N/A,FALSE,"INTRAN96";#N/A,#N/A,FALSE,"NAA9697";#N/A,#N/A,FALSE,"ECWEBB";#N/A,#N/A,FALSE,"MFT96";#N/A,#N/A,FALSE,"CTrecon"}</definedName>
    <definedName name="ASDFA_4_3" hidden="1">{#N/A,#N/A,FALSE,"TMCOMP96";#N/A,#N/A,FALSE,"MAT96";#N/A,#N/A,FALSE,"FANDA96";#N/A,#N/A,FALSE,"INTRAN96";#N/A,#N/A,FALSE,"NAA9697";#N/A,#N/A,FALSE,"ECWEBB";#N/A,#N/A,FALSE,"MFT96";#N/A,#N/A,FALSE,"CTrecon"}</definedName>
    <definedName name="ASDFA_4_3_1" hidden="1">{#N/A,#N/A,FALSE,"TMCOMP96";#N/A,#N/A,FALSE,"MAT96";#N/A,#N/A,FALSE,"FANDA96";#N/A,#N/A,FALSE,"INTRAN96";#N/A,#N/A,FALSE,"NAA9697";#N/A,#N/A,FALSE,"ECWEBB";#N/A,#N/A,FALSE,"MFT96";#N/A,#N/A,FALSE,"CTrecon"}</definedName>
    <definedName name="ASDFA_4_3_2" hidden="1">{#N/A,#N/A,FALSE,"TMCOMP96";#N/A,#N/A,FALSE,"MAT96";#N/A,#N/A,FALSE,"FANDA96";#N/A,#N/A,FALSE,"INTRAN96";#N/A,#N/A,FALSE,"NAA9697";#N/A,#N/A,FALSE,"ECWEBB";#N/A,#N/A,FALSE,"MFT96";#N/A,#N/A,FALSE,"CTrecon"}</definedName>
    <definedName name="ASDFA_4_3_3" hidden="1">{#N/A,#N/A,FALSE,"TMCOMP96";#N/A,#N/A,FALSE,"MAT96";#N/A,#N/A,FALSE,"FANDA96";#N/A,#N/A,FALSE,"INTRAN96";#N/A,#N/A,FALSE,"NAA9697";#N/A,#N/A,FALSE,"ECWEBB";#N/A,#N/A,FALSE,"MFT96";#N/A,#N/A,FALSE,"CTrecon"}</definedName>
    <definedName name="ASDFA_4_3_4" hidden="1">{#N/A,#N/A,FALSE,"TMCOMP96";#N/A,#N/A,FALSE,"MAT96";#N/A,#N/A,FALSE,"FANDA96";#N/A,#N/A,FALSE,"INTRAN96";#N/A,#N/A,FALSE,"NAA9697";#N/A,#N/A,FALSE,"ECWEBB";#N/A,#N/A,FALSE,"MFT96";#N/A,#N/A,FALSE,"CTrecon"}</definedName>
    <definedName name="ASDFA_4_3_5" hidden="1">{#N/A,#N/A,FALSE,"TMCOMP96";#N/A,#N/A,FALSE,"MAT96";#N/A,#N/A,FALSE,"FANDA96";#N/A,#N/A,FALSE,"INTRAN96";#N/A,#N/A,FALSE,"NAA9697";#N/A,#N/A,FALSE,"ECWEBB";#N/A,#N/A,FALSE,"MFT96";#N/A,#N/A,FALSE,"CTrecon"}</definedName>
    <definedName name="ASDFA_4_4" hidden="1">{#N/A,#N/A,FALSE,"TMCOMP96";#N/A,#N/A,FALSE,"MAT96";#N/A,#N/A,FALSE,"FANDA96";#N/A,#N/A,FALSE,"INTRAN96";#N/A,#N/A,FALSE,"NAA9697";#N/A,#N/A,FALSE,"ECWEBB";#N/A,#N/A,FALSE,"MFT96";#N/A,#N/A,FALSE,"CTrecon"}</definedName>
    <definedName name="ASDFA_4_4_1" hidden="1">{#N/A,#N/A,FALSE,"TMCOMP96";#N/A,#N/A,FALSE,"MAT96";#N/A,#N/A,FALSE,"FANDA96";#N/A,#N/A,FALSE,"INTRAN96";#N/A,#N/A,FALSE,"NAA9697";#N/A,#N/A,FALSE,"ECWEBB";#N/A,#N/A,FALSE,"MFT96";#N/A,#N/A,FALSE,"CTrecon"}</definedName>
    <definedName name="ASDFA_4_4_2" hidden="1">{#N/A,#N/A,FALSE,"TMCOMP96";#N/A,#N/A,FALSE,"MAT96";#N/A,#N/A,FALSE,"FANDA96";#N/A,#N/A,FALSE,"INTRAN96";#N/A,#N/A,FALSE,"NAA9697";#N/A,#N/A,FALSE,"ECWEBB";#N/A,#N/A,FALSE,"MFT96";#N/A,#N/A,FALSE,"CTrecon"}</definedName>
    <definedName name="ASDFA_4_4_3" hidden="1">{#N/A,#N/A,FALSE,"TMCOMP96";#N/A,#N/A,FALSE,"MAT96";#N/A,#N/A,FALSE,"FANDA96";#N/A,#N/A,FALSE,"INTRAN96";#N/A,#N/A,FALSE,"NAA9697";#N/A,#N/A,FALSE,"ECWEBB";#N/A,#N/A,FALSE,"MFT96";#N/A,#N/A,FALSE,"CTrecon"}</definedName>
    <definedName name="ASDFA_4_4_4" hidden="1">{#N/A,#N/A,FALSE,"TMCOMP96";#N/A,#N/A,FALSE,"MAT96";#N/A,#N/A,FALSE,"FANDA96";#N/A,#N/A,FALSE,"INTRAN96";#N/A,#N/A,FALSE,"NAA9697";#N/A,#N/A,FALSE,"ECWEBB";#N/A,#N/A,FALSE,"MFT96";#N/A,#N/A,FALSE,"CTrecon"}</definedName>
    <definedName name="ASDFA_4_4_5" hidden="1">{#N/A,#N/A,FALSE,"TMCOMP96";#N/A,#N/A,FALSE,"MAT96";#N/A,#N/A,FALSE,"FANDA96";#N/A,#N/A,FALSE,"INTRAN96";#N/A,#N/A,FALSE,"NAA9697";#N/A,#N/A,FALSE,"ECWEBB";#N/A,#N/A,FALSE,"MFT96";#N/A,#N/A,FALSE,"CTrecon"}</definedName>
    <definedName name="ASDFA_4_5" hidden="1">{#N/A,#N/A,FALSE,"TMCOMP96";#N/A,#N/A,FALSE,"MAT96";#N/A,#N/A,FALSE,"FANDA96";#N/A,#N/A,FALSE,"INTRAN96";#N/A,#N/A,FALSE,"NAA9697";#N/A,#N/A,FALSE,"ECWEBB";#N/A,#N/A,FALSE,"MFT96";#N/A,#N/A,FALSE,"CTrecon"}</definedName>
    <definedName name="ASDFA_4_5_1" hidden="1">{#N/A,#N/A,FALSE,"TMCOMP96";#N/A,#N/A,FALSE,"MAT96";#N/A,#N/A,FALSE,"FANDA96";#N/A,#N/A,FALSE,"INTRAN96";#N/A,#N/A,FALSE,"NAA9697";#N/A,#N/A,FALSE,"ECWEBB";#N/A,#N/A,FALSE,"MFT96";#N/A,#N/A,FALSE,"CTrecon"}</definedName>
    <definedName name="ASDFA_4_5_2" hidden="1">{#N/A,#N/A,FALSE,"TMCOMP96";#N/A,#N/A,FALSE,"MAT96";#N/A,#N/A,FALSE,"FANDA96";#N/A,#N/A,FALSE,"INTRAN96";#N/A,#N/A,FALSE,"NAA9697";#N/A,#N/A,FALSE,"ECWEBB";#N/A,#N/A,FALSE,"MFT96";#N/A,#N/A,FALSE,"CTrecon"}</definedName>
    <definedName name="ASDFA_4_5_3" hidden="1">{#N/A,#N/A,FALSE,"TMCOMP96";#N/A,#N/A,FALSE,"MAT96";#N/A,#N/A,FALSE,"FANDA96";#N/A,#N/A,FALSE,"INTRAN96";#N/A,#N/A,FALSE,"NAA9697";#N/A,#N/A,FALSE,"ECWEBB";#N/A,#N/A,FALSE,"MFT96";#N/A,#N/A,FALSE,"CTrecon"}</definedName>
    <definedName name="ASDFA_4_5_4" hidden="1">{#N/A,#N/A,FALSE,"TMCOMP96";#N/A,#N/A,FALSE,"MAT96";#N/A,#N/A,FALSE,"FANDA96";#N/A,#N/A,FALSE,"INTRAN96";#N/A,#N/A,FALSE,"NAA9697";#N/A,#N/A,FALSE,"ECWEBB";#N/A,#N/A,FALSE,"MFT96";#N/A,#N/A,FALSE,"CTrecon"}</definedName>
    <definedName name="ASDFA_4_5_5" hidden="1">{#N/A,#N/A,FALSE,"TMCOMP96";#N/A,#N/A,FALSE,"MAT96";#N/A,#N/A,FALSE,"FANDA96";#N/A,#N/A,FALSE,"INTRAN96";#N/A,#N/A,FALSE,"NAA9697";#N/A,#N/A,FALSE,"ECWEBB";#N/A,#N/A,FALSE,"MFT96";#N/A,#N/A,FALSE,"CTrecon"}</definedName>
    <definedName name="ASDFA_5" hidden="1">{#N/A,#N/A,FALSE,"TMCOMP96";#N/A,#N/A,FALSE,"MAT96";#N/A,#N/A,FALSE,"FANDA96";#N/A,#N/A,FALSE,"INTRAN96";#N/A,#N/A,FALSE,"NAA9697";#N/A,#N/A,FALSE,"ECWEBB";#N/A,#N/A,FALSE,"MFT96";#N/A,#N/A,FALSE,"CTrecon"}</definedName>
    <definedName name="ASDFA_5_1" hidden="1">{#N/A,#N/A,FALSE,"TMCOMP96";#N/A,#N/A,FALSE,"MAT96";#N/A,#N/A,FALSE,"FANDA96";#N/A,#N/A,FALSE,"INTRAN96";#N/A,#N/A,FALSE,"NAA9697";#N/A,#N/A,FALSE,"ECWEBB";#N/A,#N/A,FALSE,"MFT96";#N/A,#N/A,FALSE,"CTrecon"}</definedName>
    <definedName name="ASDFA_5_1_1" hidden="1">{#N/A,#N/A,FALSE,"TMCOMP96";#N/A,#N/A,FALSE,"MAT96";#N/A,#N/A,FALSE,"FANDA96";#N/A,#N/A,FALSE,"INTRAN96";#N/A,#N/A,FALSE,"NAA9697";#N/A,#N/A,FALSE,"ECWEBB";#N/A,#N/A,FALSE,"MFT96";#N/A,#N/A,FALSE,"CTrecon"}</definedName>
    <definedName name="ASDFA_5_1_1_1" hidden="1">{#N/A,#N/A,FALSE,"TMCOMP96";#N/A,#N/A,FALSE,"MAT96";#N/A,#N/A,FALSE,"FANDA96";#N/A,#N/A,FALSE,"INTRAN96";#N/A,#N/A,FALSE,"NAA9697";#N/A,#N/A,FALSE,"ECWEBB";#N/A,#N/A,FALSE,"MFT96";#N/A,#N/A,FALSE,"CTrecon"}</definedName>
    <definedName name="ASDFA_5_1_1_1_1" hidden="1">{#N/A,#N/A,FALSE,"TMCOMP96";#N/A,#N/A,FALSE,"MAT96";#N/A,#N/A,FALSE,"FANDA96";#N/A,#N/A,FALSE,"INTRAN96";#N/A,#N/A,FALSE,"NAA9697";#N/A,#N/A,FALSE,"ECWEBB";#N/A,#N/A,FALSE,"MFT96";#N/A,#N/A,FALSE,"CTrecon"}</definedName>
    <definedName name="ASDFA_5_1_1_1_2" hidden="1">{#N/A,#N/A,FALSE,"TMCOMP96";#N/A,#N/A,FALSE,"MAT96";#N/A,#N/A,FALSE,"FANDA96";#N/A,#N/A,FALSE,"INTRAN96";#N/A,#N/A,FALSE,"NAA9697";#N/A,#N/A,FALSE,"ECWEBB";#N/A,#N/A,FALSE,"MFT96";#N/A,#N/A,FALSE,"CTrecon"}</definedName>
    <definedName name="ASDFA_5_1_1_1_3" hidden="1">{#N/A,#N/A,FALSE,"TMCOMP96";#N/A,#N/A,FALSE,"MAT96";#N/A,#N/A,FALSE,"FANDA96";#N/A,#N/A,FALSE,"INTRAN96";#N/A,#N/A,FALSE,"NAA9697";#N/A,#N/A,FALSE,"ECWEBB";#N/A,#N/A,FALSE,"MFT96";#N/A,#N/A,FALSE,"CTrecon"}</definedName>
    <definedName name="ASDFA_5_1_1_1_4" hidden="1">{#N/A,#N/A,FALSE,"TMCOMP96";#N/A,#N/A,FALSE,"MAT96";#N/A,#N/A,FALSE,"FANDA96";#N/A,#N/A,FALSE,"INTRAN96";#N/A,#N/A,FALSE,"NAA9697";#N/A,#N/A,FALSE,"ECWEBB";#N/A,#N/A,FALSE,"MFT96";#N/A,#N/A,FALSE,"CTrecon"}</definedName>
    <definedName name="ASDFA_5_1_1_1_5" hidden="1">{#N/A,#N/A,FALSE,"TMCOMP96";#N/A,#N/A,FALSE,"MAT96";#N/A,#N/A,FALSE,"FANDA96";#N/A,#N/A,FALSE,"INTRAN96";#N/A,#N/A,FALSE,"NAA9697";#N/A,#N/A,FALSE,"ECWEBB";#N/A,#N/A,FALSE,"MFT96";#N/A,#N/A,FALSE,"CTrecon"}</definedName>
    <definedName name="ASDFA_5_1_1_2" hidden="1">{#N/A,#N/A,FALSE,"TMCOMP96";#N/A,#N/A,FALSE,"MAT96";#N/A,#N/A,FALSE,"FANDA96";#N/A,#N/A,FALSE,"INTRAN96";#N/A,#N/A,FALSE,"NAA9697";#N/A,#N/A,FALSE,"ECWEBB";#N/A,#N/A,FALSE,"MFT96";#N/A,#N/A,FALSE,"CTrecon"}</definedName>
    <definedName name="ASDFA_5_1_1_2_1" hidden="1">{#N/A,#N/A,FALSE,"TMCOMP96";#N/A,#N/A,FALSE,"MAT96";#N/A,#N/A,FALSE,"FANDA96";#N/A,#N/A,FALSE,"INTRAN96";#N/A,#N/A,FALSE,"NAA9697";#N/A,#N/A,FALSE,"ECWEBB";#N/A,#N/A,FALSE,"MFT96";#N/A,#N/A,FALSE,"CTrecon"}</definedName>
    <definedName name="ASDFA_5_1_1_2_2" hidden="1">{#N/A,#N/A,FALSE,"TMCOMP96";#N/A,#N/A,FALSE,"MAT96";#N/A,#N/A,FALSE,"FANDA96";#N/A,#N/A,FALSE,"INTRAN96";#N/A,#N/A,FALSE,"NAA9697";#N/A,#N/A,FALSE,"ECWEBB";#N/A,#N/A,FALSE,"MFT96";#N/A,#N/A,FALSE,"CTrecon"}</definedName>
    <definedName name="ASDFA_5_1_1_2_3" hidden="1">{#N/A,#N/A,FALSE,"TMCOMP96";#N/A,#N/A,FALSE,"MAT96";#N/A,#N/A,FALSE,"FANDA96";#N/A,#N/A,FALSE,"INTRAN96";#N/A,#N/A,FALSE,"NAA9697";#N/A,#N/A,FALSE,"ECWEBB";#N/A,#N/A,FALSE,"MFT96";#N/A,#N/A,FALSE,"CTrecon"}</definedName>
    <definedName name="ASDFA_5_1_1_2_4" hidden="1">{#N/A,#N/A,FALSE,"TMCOMP96";#N/A,#N/A,FALSE,"MAT96";#N/A,#N/A,FALSE,"FANDA96";#N/A,#N/A,FALSE,"INTRAN96";#N/A,#N/A,FALSE,"NAA9697";#N/A,#N/A,FALSE,"ECWEBB";#N/A,#N/A,FALSE,"MFT96";#N/A,#N/A,FALSE,"CTrecon"}</definedName>
    <definedName name="ASDFA_5_1_1_2_5" hidden="1">{#N/A,#N/A,FALSE,"TMCOMP96";#N/A,#N/A,FALSE,"MAT96";#N/A,#N/A,FALSE,"FANDA96";#N/A,#N/A,FALSE,"INTRAN96";#N/A,#N/A,FALSE,"NAA9697";#N/A,#N/A,FALSE,"ECWEBB";#N/A,#N/A,FALSE,"MFT96";#N/A,#N/A,FALSE,"CTrecon"}</definedName>
    <definedName name="ASDFA_5_1_1_3" hidden="1">{#N/A,#N/A,FALSE,"TMCOMP96";#N/A,#N/A,FALSE,"MAT96";#N/A,#N/A,FALSE,"FANDA96";#N/A,#N/A,FALSE,"INTRAN96";#N/A,#N/A,FALSE,"NAA9697";#N/A,#N/A,FALSE,"ECWEBB";#N/A,#N/A,FALSE,"MFT96";#N/A,#N/A,FALSE,"CTrecon"}</definedName>
    <definedName name="ASDFA_5_1_1_4" hidden="1">{#N/A,#N/A,FALSE,"TMCOMP96";#N/A,#N/A,FALSE,"MAT96";#N/A,#N/A,FALSE,"FANDA96";#N/A,#N/A,FALSE,"INTRAN96";#N/A,#N/A,FALSE,"NAA9697";#N/A,#N/A,FALSE,"ECWEBB";#N/A,#N/A,FALSE,"MFT96";#N/A,#N/A,FALSE,"CTrecon"}</definedName>
    <definedName name="ASDFA_5_1_1_5" hidden="1">{#N/A,#N/A,FALSE,"TMCOMP96";#N/A,#N/A,FALSE,"MAT96";#N/A,#N/A,FALSE,"FANDA96";#N/A,#N/A,FALSE,"INTRAN96";#N/A,#N/A,FALSE,"NAA9697";#N/A,#N/A,FALSE,"ECWEBB";#N/A,#N/A,FALSE,"MFT96";#N/A,#N/A,FALSE,"CTrecon"}</definedName>
    <definedName name="ASDFA_5_1_2" hidden="1">{#N/A,#N/A,FALSE,"TMCOMP96";#N/A,#N/A,FALSE,"MAT96";#N/A,#N/A,FALSE,"FANDA96";#N/A,#N/A,FALSE,"INTRAN96";#N/A,#N/A,FALSE,"NAA9697";#N/A,#N/A,FALSE,"ECWEBB";#N/A,#N/A,FALSE,"MFT96";#N/A,#N/A,FALSE,"CTrecon"}</definedName>
    <definedName name="ASDFA_5_1_2_1" hidden="1">{#N/A,#N/A,FALSE,"TMCOMP96";#N/A,#N/A,FALSE,"MAT96";#N/A,#N/A,FALSE,"FANDA96";#N/A,#N/A,FALSE,"INTRAN96";#N/A,#N/A,FALSE,"NAA9697";#N/A,#N/A,FALSE,"ECWEBB";#N/A,#N/A,FALSE,"MFT96";#N/A,#N/A,FALSE,"CTrecon"}</definedName>
    <definedName name="ASDFA_5_1_2_2" hidden="1">{#N/A,#N/A,FALSE,"TMCOMP96";#N/A,#N/A,FALSE,"MAT96";#N/A,#N/A,FALSE,"FANDA96";#N/A,#N/A,FALSE,"INTRAN96";#N/A,#N/A,FALSE,"NAA9697";#N/A,#N/A,FALSE,"ECWEBB";#N/A,#N/A,FALSE,"MFT96";#N/A,#N/A,FALSE,"CTrecon"}</definedName>
    <definedName name="ASDFA_5_1_2_3" hidden="1">{#N/A,#N/A,FALSE,"TMCOMP96";#N/A,#N/A,FALSE,"MAT96";#N/A,#N/A,FALSE,"FANDA96";#N/A,#N/A,FALSE,"INTRAN96";#N/A,#N/A,FALSE,"NAA9697";#N/A,#N/A,FALSE,"ECWEBB";#N/A,#N/A,FALSE,"MFT96";#N/A,#N/A,FALSE,"CTrecon"}</definedName>
    <definedName name="ASDFA_5_1_2_4" hidden="1">{#N/A,#N/A,FALSE,"TMCOMP96";#N/A,#N/A,FALSE,"MAT96";#N/A,#N/A,FALSE,"FANDA96";#N/A,#N/A,FALSE,"INTRAN96";#N/A,#N/A,FALSE,"NAA9697";#N/A,#N/A,FALSE,"ECWEBB";#N/A,#N/A,FALSE,"MFT96";#N/A,#N/A,FALSE,"CTrecon"}</definedName>
    <definedName name="ASDFA_5_1_2_5" hidden="1">{#N/A,#N/A,FALSE,"TMCOMP96";#N/A,#N/A,FALSE,"MAT96";#N/A,#N/A,FALSE,"FANDA96";#N/A,#N/A,FALSE,"INTRAN96";#N/A,#N/A,FALSE,"NAA9697";#N/A,#N/A,FALSE,"ECWEBB";#N/A,#N/A,FALSE,"MFT96";#N/A,#N/A,FALSE,"CTrecon"}</definedName>
    <definedName name="ASDFA_5_1_3" hidden="1">{#N/A,#N/A,FALSE,"TMCOMP96";#N/A,#N/A,FALSE,"MAT96";#N/A,#N/A,FALSE,"FANDA96";#N/A,#N/A,FALSE,"INTRAN96";#N/A,#N/A,FALSE,"NAA9697";#N/A,#N/A,FALSE,"ECWEBB";#N/A,#N/A,FALSE,"MFT96";#N/A,#N/A,FALSE,"CTrecon"}</definedName>
    <definedName name="ASDFA_5_1_3_1" hidden="1">{#N/A,#N/A,FALSE,"TMCOMP96";#N/A,#N/A,FALSE,"MAT96";#N/A,#N/A,FALSE,"FANDA96";#N/A,#N/A,FALSE,"INTRAN96";#N/A,#N/A,FALSE,"NAA9697";#N/A,#N/A,FALSE,"ECWEBB";#N/A,#N/A,FALSE,"MFT96";#N/A,#N/A,FALSE,"CTrecon"}</definedName>
    <definedName name="ASDFA_5_1_3_2" hidden="1">{#N/A,#N/A,FALSE,"TMCOMP96";#N/A,#N/A,FALSE,"MAT96";#N/A,#N/A,FALSE,"FANDA96";#N/A,#N/A,FALSE,"INTRAN96";#N/A,#N/A,FALSE,"NAA9697";#N/A,#N/A,FALSE,"ECWEBB";#N/A,#N/A,FALSE,"MFT96";#N/A,#N/A,FALSE,"CTrecon"}</definedName>
    <definedName name="ASDFA_5_1_3_3" hidden="1">{#N/A,#N/A,FALSE,"TMCOMP96";#N/A,#N/A,FALSE,"MAT96";#N/A,#N/A,FALSE,"FANDA96";#N/A,#N/A,FALSE,"INTRAN96";#N/A,#N/A,FALSE,"NAA9697";#N/A,#N/A,FALSE,"ECWEBB";#N/A,#N/A,FALSE,"MFT96";#N/A,#N/A,FALSE,"CTrecon"}</definedName>
    <definedName name="ASDFA_5_1_3_4" hidden="1">{#N/A,#N/A,FALSE,"TMCOMP96";#N/A,#N/A,FALSE,"MAT96";#N/A,#N/A,FALSE,"FANDA96";#N/A,#N/A,FALSE,"INTRAN96";#N/A,#N/A,FALSE,"NAA9697";#N/A,#N/A,FALSE,"ECWEBB";#N/A,#N/A,FALSE,"MFT96";#N/A,#N/A,FALSE,"CTrecon"}</definedName>
    <definedName name="ASDFA_5_1_3_5" hidden="1">{#N/A,#N/A,FALSE,"TMCOMP96";#N/A,#N/A,FALSE,"MAT96";#N/A,#N/A,FALSE,"FANDA96";#N/A,#N/A,FALSE,"INTRAN96";#N/A,#N/A,FALSE,"NAA9697";#N/A,#N/A,FALSE,"ECWEBB";#N/A,#N/A,FALSE,"MFT96";#N/A,#N/A,FALSE,"CTrecon"}</definedName>
    <definedName name="ASDFA_5_1_4" hidden="1">{#N/A,#N/A,FALSE,"TMCOMP96";#N/A,#N/A,FALSE,"MAT96";#N/A,#N/A,FALSE,"FANDA96";#N/A,#N/A,FALSE,"INTRAN96";#N/A,#N/A,FALSE,"NAA9697";#N/A,#N/A,FALSE,"ECWEBB";#N/A,#N/A,FALSE,"MFT96";#N/A,#N/A,FALSE,"CTrecon"}</definedName>
    <definedName name="ASDFA_5_1_4_1" hidden="1">{#N/A,#N/A,FALSE,"TMCOMP96";#N/A,#N/A,FALSE,"MAT96";#N/A,#N/A,FALSE,"FANDA96";#N/A,#N/A,FALSE,"INTRAN96";#N/A,#N/A,FALSE,"NAA9697";#N/A,#N/A,FALSE,"ECWEBB";#N/A,#N/A,FALSE,"MFT96";#N/A,#N/A,FALSE,"CTrecon"}</definedName>
    <definedName name="ASDFA_5_1_4_2" hidden="1">{#N/A,#N/A,FALSE,"TMCOMP96";#N/A,#N/A,FALSE,"MAT96";#N/A,#N/A,FALSE,"FANDA96";#N/A,#N/A,FALSE,"INTRAN96";#N/A,#N/A,FALSE,"NAA9697";#N/A,#N/A,FALSE,"ECWEBB";#N/A,#N/A,FALSE,"MFT96";#N/A,#N/A,FALSE,"CTrecon"}</definedName>
    <definedName name="ASDFA_5_1_4_3" hidden="1">{#N/A,#N/A,FALSE,"TMCOMP96";#N/A,#N/A,FALSE,"MAT96";#N/A,#N/A,FALSE,"FANDA96";#N/A,#N/A,FALSE,"INTRAN96";#N/A,#N/A,FALSE,"NAA9697";#N/A,#N/A,FALSE,"ECWEBB";#N/A,#N/A,FALSE,"MFT96";#N/A,#N/A,FALSE,"CTrecon"}</definedName>
    <definedName name="ASDFA_5_1_4_4" hidden="1">{#N/A,#N/A,FALSE,"TMCOMP96";#N/A,#N/A,FALSE,"MAT96";#N/A,#N/A,FALSE,"FANDA96";#N/A,#N/A,FALSE,"INTRAN96";#N/A,#N/A,FALSE,"NAA9697";#N/A,#N/A,FALSE,"ECWEBB";#N/A,#N/A,FALSE,"MFT96";#N/A,#N/A,FALSE,"CTrecon"}</definedName>
    <definedName name="ASDFA_5_1_4_5" hidden="1">{#N/A,#N/A,FALSE,"TMCOMP96";#N/A,#N/A,FALSE,"MAT96";#N/A,#N/A,FALSE,"FANDA96";#N/A,#N/A,FALSE,"INTRAN96";#N/A,#N/A,FALSE,"NAA9697";#N/A,#N/A,FALSE,"ECWEBB";#N/A,#N/A,FALSE,"MFT96";#N/A,#N/A,FALSE,"CTrecon"}</definedName>
    <definedName name="ASDFA_5_1_5" hidden="1">{#N/A,#N/A,FALSE,"TMCOMP96";#N/A,#N/A,FALSE,"MAT96";#N/A,#N/A,FALSE,"FANDA96";#N/A,#N/A,FALSE,"INTRAN96";#N/A,#N/A,FALSE,"NAA9697";#N/A,#N/A,FALSE,"ECWEBB";#N/A,#N/A,FALSE,"MFT96";#N/A,#N/A,FALSE,"CTrecon"}</definedName>
    <definedName name="ASDFA_5_1_5_1" hidden="1">{#N/A,#N/A,FALSE,"TMCOMP96";#N/A,#N/A,FALSE,"MAT96";#N/A,#N/A,FALSE,"FANDA96";#N/A,#N/A,FALSE,"INTRAN96";#N/A,#N/A,FALSE,"NAA9697";#N/A,#N/A,FALSE,"ECWEBB";#N/A,#N/A,FALSE,"MFT96";#N/A,#N/A,FALSE,"CTrecon"}</definedName>
    <definedName name="ASDFA_5_1_5_2" hidden="1">{#N/A,#N/A,FALSE,"TMCOMP96";#N/A,#N/A,FALSE,"MAT96";#N/A,#N/A,FALSE,"FANDA96";#N/A,#N/A,FALSE,"INTRAN96";#N/A,#N/A,FALSE,"NAA9697";#N/A,#N/A,FALSE,"ECWEBB";#N/A,#N/A,FALSE,"MFT96";#N/A,#N/A,FALSE,"CTrecon"}</definedName>
    <definedName name="ASDFA_5_1_5_3" hidden="1">{#N/A,#N/A,FALSE,"TMCOMP96";#N/A,#N/A,FALSE,"MAT96";#N/A,#N/A,FALSE,"FANDA96";#N/A,#N/A,FALSE,"INTRAN96";#N/A,#N/A,FALSE,"NAA9697";#N/A,#N/A,FALSE,"ECWEBB";#N/A,#N/A,FALSE,"MFT96";#N/A,#N/A,FALSE,"CTrecon"}</definedName>
    <definedName name="ASDFA_5_1_5_4" hidden="1">{#N/A,#N/A,FALSE,"TMCOMP96";#N/A,#N/A,FALSE,"MAT96";#N/A,#N/A,FALSE,"FANDA96";#N/A,#N/A,FALSE,"INTRAN96";#N/A,#N/A,FALSE,"NAA9697";#N/A,#N/A,FALSE,"ECWEBB";#N/A,#N/A,FALSE,"MFT96";#N/A,#N/A,FALSE,"CTrecon"}</definedName>
    <definedName name="ASDFA_5_1_5_5" hidden="1">{#N/A,#N/A,FALSE,"TMCOMP96";#N/A,#N/A,FALSE,"MAT96";#N/A,#N/A,FALSE,"FANDA96";#N/A,#N/A,FALSE,"INTRAN96";#N/A,#N/A,FALSE,"NAA9697";#N/A,#N/A,FALSE,"ECWEBB";#N/A,#N/A,FALSE,"MFT96";#N/A,#N/A,FALSE,"CTrecon"}</definedName>
    <definedName name="ASDFA_5_2" hidden="1">{#N/A,#N/A,FALSE,"TMCOMP96";#N/A,#N/A,FALSE,"MAT96";#N/A,#N/A,FALSE,"FANDA96";#N/A,#N/A,FALSE,"INTRAN96";#N/A,#N/A,FALSE,"NAA9697";#N/A,#N/A,FALSE,"ECWEBB";#N/A,#N/A,FALSE,"MFT96";#N/A,#N/A,FALSE,"CTrecon"}</definedName>
    <definedName name="ASDFA_5_2_1" hidden="1">{#N/A,#N/A,FALSE,"TMCOMP96";#N/A,#N/A,FALSE,"MAT96";#N/A,#N/A,FALSE,"FANDA96";#N/A,#N/A,FALSE,"INTRAN96";#N/A,#N/A,FALSE,"NAA9697";#N/A,#N/A,FALSE,"ECWEBB";#N/A,#N/A,FALSE,"MFT96";#N/A,#N/A,FALSE,"CTrecon"}</definedName>
    <definedName name="ASDFA_5_2_2" hidden="1">{#N/A,#N/A,FALSE,"TMCOMP96";#N/A,#N/A,FALSE,"MAT96";#N/A,#N/A,FALSE,"FANDA96";#N/A,#N/A,FALSE,"INTRAN96";#N/A,#N/A,FALSE,"NAA9697";#N/A,#N/A,FALSE,"ECWEBB";#N/A,#N/A,FALSE,"MFT96";#N/A,#N/A,FALSE,"CTrecon"}</definedName>
    <definedName name="ASDFA_5_2_3" hidden="1">{#N/A,#N/A,FALSE,"TMCOMP96";#N/A,#N/A,FALSE,"MAT96";#N/A,#N/A,FALSE,"FANDA96";#N/A,#N/A,FALSE,"INTRAN96";#N/A,#N/A,FALSE,"NAA9697";#N/A,#N/A,FALSE,"ECWEBB";#N/A,#N/A,FALSE,"MFT96";#N/A,#N/A,FALSE,"CTrecon"}</definedName>
    <definedName name="ASDFA_5_2_4" hidden="1">{#N/A,#N/A,FALSE,"TMCOMP96";#N/A,#N/A,FALSE,"MAT96";#N/A,#N/A,FALSE,"FANDA96";#N/A,#N/A,FALSE,"INTRAN96";#N/A,#N/A,FALSE,"NAA9697";#N/A,#N/A,FALSE,"ECWEBB";#N/A,#N/A,FALSE,"MFT96";#N/A,#N/A,FALSE,"CTrecon"}</definedName>
    <definedName name="ASDFA_5_2_5" hidden="1">{#N/A,#N/A,FALSE,"TMCOMP96";#N/A,#N/A,FALSE,"MAT96";#N/A,#N/A,FALSE,"FANDA96";#N/A,#N/A,FALSE,"INTRAN96";#N/A,#N/A,FALSE,"NAA9697";#N/A,#N/A,FALSE,"ECWEBB";#N/A,#N/A,FALSE,"MFT96";#N/A,#N/A,FALSE,"CTrecon"}</definedName>
    <definedName name="ASDFA_5_3" hidden="1">{#N/A,#N/A,FALSE,"TMCOMP96";#N/A,#N/A,FALSE,"MAT96";#N/A,#N/A,FALSE,"FANDA96";#N/A,#N/A,FALSE,"INTRAN96";#N/A,#N/A,FALSE,"NAA9697";#N/A,#N/A,FALSE,"ECWEBB";#N/A,#N/A,FALSE,"MFT96";#N/A,#N/A,FALSE,"CTrecon"}</definedName>
    <definedName name="ASDFA_5_3_1" hidden="1">{#N/A,#N/A,FALSE,"TMCOMP96";#N/A,#N/A,FALSE,"MAT96";#N/A,#N/A,FALSE,"FANDA96";#N/A,#N/A,FALSE,"INTRAN96";#N/A,#N/A,FALSE,"NAA9697";#N/A,#N/A,FALSE,"ECWEBB";#N/A,#N/A,FALSE,"MFT96";#N/A,#N/A,FALSE,"CTrecon"}</definedName>
    <definedName name="ASDFA_5_3_2" hidden="1">{#N/A,#N/A,FALSE,"TMCOMP96";#N/A,#N/A,FALSE,"MAT96";#N/A,#N/A,FALSE,"FANDA96";#N/A,#N/A,FALSE,"INTRAN96";#N/A,#N/A,FALSE,"NAA9697";#N/A,#N/A,FALSE,"ECWEBB";#N/A,#N/A,FALSE,"MFT96";#N/A,#N/A,FALSE,"CTrecon"}</definedName>
    <definedName name="ASDFA_5_3_3" hidden="1">{#N/A,#N/A,FALSE,"TMCOMP96";#N/A,#N/A,FALSE,"MAT96";#N/A,#N/A,FALSE,"FANDA96";#N/A,#N/A,FALSE,"INTRAN96";#N/A,#N/A,FALSE,"NAA9697";#N/A,#N/A,FALSE,"ECWEBB";#N/A,#N/A,FALSE,"MFT96";#N/A,#N/A,FALSE,"CTrecon"}</definedName>
    <definedName name="ASDFA_5_3_4" hidden="1">{#N/A,#N/A,FALSE,"TMCOMP96";#N/A,#N/A,FALSE,"MAT96";#N/A,#N/A,FALSE,"FANDA96";#N/A,#N/A,FALSE,"INTRAN96";#N/A,#N/A,FALSE,"NAA9697";#N/A,#N/A,FALSE,"ECWEBB";#N/A,#N/A,FALSE,"MFT96";#N/A,#N/A,FALSE,"CTrecon"}</definedName>
    <definedName name="ASDFA_5_3_5" hidden="1">{#N/A,#N/A,FALSE,"TMCOMP96";#N/A,#N/A,FALSE,"MAT96";#N/A,#N/A,FALSE,"FANDA96";#N/A,#N/A,FALSE,"INTRAN96";#N/A,#N/A,FALSE,"NAA9697";#N/A,#N/A,FALSE,"ECWEBB";#N/A,#N/A,FALSE,"MFT96";#N/A,#N/A,FALSE,"CTrecon"}</definedName>
    <definedName name="ASDFA_5_4" hidden="1">{#N/A,#N/A,FALSE,"TMCOMP96";#N/A,#N/A,FALSE,"MAT96";#N/A,#N/A,FALSE,"FANDA96";#N/A,#N/A,FALSE,"INTRAN96";#N/A,#N/A,FALSE,"NAA9697";#N/A,#N/A,FALSE,"ECWEBB";#N/A,#N/A,FALSE,"MFT96";#N/A,#N/A,FALSE,"CTrecon"}</definedName>
    <definedName name="ASDFA_5_4_1" hidden="1">{#N/A,#N/A,FALSE,"TMCOMP96";#N/A,#N/A,FALSE,"MAT96";#N/A,#N/A,FALSE,"FANDA96";#N/A,#N/A,FALSE,"INTRAN96";#N/A,#N/A,FALSE,"NAA9697";#N/A,#N/A,FALSE,"ECWEBB";#N/A,#N/A,FALSE,"MFT96";#N/A,#N/A,FALSE,"CTrecon"}</definedName>
    <definedName name="ASDFA_5_4_2" hidden="1">{#N/A,#N/A,FALSE,"TMCOMP96";#N/A,#N/A,FALSE,"MAT96";#N/A,#N/A,FALSE,"FANDA96";#N/A,#N/A,FALSE,"INTRAN96";#N/A,#N/A,FALSE,"NAA9697";#N/A,#N/A,FALSE,"ECWEBB";#N/A,#N/A,FALSE,"MFT96";#N/A,#N/A,FALSE,"CTrecon"}</definedName>
    <definedName name="ASDFA_5_4_3" hidden="1">{#N/A,#N/A,FALSE,"TMCOMP96";#N/A,#N/A,FALSE,"MAT96";#N/A,#N/A,FALSE,"FANDA96";#N/A,#N/A,FALSE,"INTRAN96";#N/A,#N/A,FALSE,"NAA9697";#N/A,#N/A,FALSE,"ECWEBB";#N/A,#N/A,FALSE,"MFT96";#N/A,#N/A,FALSE,"CTrecon"}</definedName>
    <definedName name="ASDFA_5_4_4" hidden="1">{#N/A,#N/A,FALSE,"TMCOMP96";#N/A,#N/A,FALSE,"MAT96";#N/A,#N/A,FALSE,"FANDA96";#N/A,#N/A,FALSE,"INTRAN96";#N/A,#N/A,FALSE,"NAA9697";#N/A,#N/A,FALSE,"ECWEBB";#N/A,#N/A,FALSE,"MFT96";#N/A,#N/A,FALSE,"CTrecon"}</definedName>
    <definedName name="ASDFA_5_4_5" hidden="1">{#N/A,#N/A,FALSE,"TMCOMP96";#N/A,#N/A,FALSE,"MAT96";#N/A,#N/A,FALSE,"FANDA96";#N/A,#N/A,FALSE,"INTRAN96";#N/A,#N/A,FALSE,"NAA9697";#N/A,#N/A,FALSE,"ECWEBB";#N/A,#N/A,FALSE,"MFT96";#N/A,#N/A,FALSE,"CTrecon"}</definedName>
    <definedName name="ASDFA_5_5" hidden="1">{#N/A,#N/A,FALSE,"TMCOMP96";#N/A,#N/A,FALSE,"MAT96";#N/A,#N/A,FALSE,"FANDA96";#N/A,#N/A,FALSE,"INTRAN96";#N/A,#N/A,FALSE,"NAA9697";#N/A,#N/A,FALSE,"ECWEBB";#N/A,#N/A,FALSE,"MFT96";#N/A,#N/A,FALSE,"CTrecon"}</definedName>
    <definedName name="ASDFA_5_5_1" hidden="1">{#N/A,#N/A,FALSE,"TMCOMP96";#N/A,#N/A,FALSE,"MAT96";#N/A,#N/A,FALSE,"FANDA96";#N/A,#N/A,FALSE,"INTRAN96";#N/A,#N/A,FALSE,"NAA9697";#N/A,#N/A,FALSE,"ECWEBB";#N/A,#N/A,FALSE,"MFT96";#N/A,#N/A,FALSE,"CTrecon"}</definedName>
    <definedName name="ASDFA_5_5_2" hidden="1">{#N/A,#N/A,FALSE,"TMCOMP96";#N/A,#N/A,FALSE,"MAT96";#N/A,#N/A,FALSE,"FANDA96";#N/A,#N/A,FALSE,"INTRAN96";#N/A,#N/A,FALSE,"NAA9697";#N/A,#N/A,FALSE,"ECWEBB";#N/A,#N/A,FALSE,"MFT96";#N/A,#N/A,FALSE,"CTrecon"}</definedName>
    <definedName name="ASDFA_5_5_3" hidden="1">{#N/A,#N/A,FALSE,"TMCOMP96";#N/A,#N/A,FALSE,"MAT96";#N/A,#N/A,FALSE,"FANDA96";#N/A,#N/A,FALSE,"INTRAN96";#N/A,#N/A,FALSE,"NAA9697";#N/A,#N/A,FALSE,"ECWEBB";#N/A,#N/A,FALSE,"MFT96";#N/A,#N/A,FALSE,"CTrecon"}</definedName>
    <definedName name="ASDFA_5_5_4" hidden="1">{#N/A,#N/A,FALSE,"TMCOMP96";#N/A,#N/A,FALSE,"MAT96";#N/A,#N/A,FALSE,"FANDA96";#N/A,#N/A,FALSE,"INTRAN96";#N/A,#N/A,FALSE,"NAA9697";#N/A,#N/A,FALSE,"ECWEBB";#N/A,#N/A,FALSE,"MFT96";#N/A,#N/A,FALSE,"CTrecon"}</definedName>
    <definedName name="ASDFA_5_5_5"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FD_1" hidden="1">{#N/A,#N/A,FALSE,"TMCOMP96";#N/A,#N/A,FALSE,"MAT96";#N/A,#N/A,FALSE,"FANDA96";#N/A,#N/A,FALSE,"INTRAN96";#N/A,#N/A,FALSE,"NAA9697";#N/A,#N/A,FALSE,"ECWEBB";#N/A,#N/A,FALSE,"MFT96";#N/A,#N/A,FALSE,"CTrecon"}</definedName>
    <definedName name="ASFD_1_1" hidden="1">{#N/A,#N/A,FALSE,"TMCOMP96";#N/A,#N/A,FALSE,"MAT96";#N/A,#N/A,FALSE,"FANDA96";#N/A,#N/A,FALSE,"INTRAN96";#N/A,#N/A,FALSE,"NAA9697";#N/A,#N/A,FALSE,"ECWEBB";#N/A,#N/A,FALSE,"MFT96";#N/A,#N/A,FALSE,"CTrecon"}</definedName>
    <definedName name="ASFD_1_1_1" hidden="1">{#N/A,#N/A,FALSE,"TMCOMP96";#N/A,#N/A,FALSE,"MAT96";#N/A,#N/A,FALSE,"FANDA96";#N/A,#N/A,FALSE,"INTRAN96";#N/A,#N/A,FALSE,"NAA9697";#N/A,#N/A,FALSE,"ECWEBB";#N/A,#N/A,FALSE,"MFT96";#N/A,#N/A,FALSE,"CTrecon"}</definedName>
    <definedName name="ASFD_1_1_1_1" hidden="1">{#N/A,#N/A,FALSE,"TMCOMP96";#N/A,#N/A,FALSE,"MAT96";#N/A,#N/A,FALSE,"FANDA96";#N/A,#N/A,FALSE,"INTRAN96";#N/A,#N/A,FALSE,"NAA9697";#N/A,#N/A,FALSE,"ECWEBB";#N/A,#N/A,FALSE,"MFT96";#N/A,#N/A,FALSE,"CTrecon"}</definedName>
    <definedName name="ASFD_1_1_1_1_1" hidden="1">{#N/A,#N/A,FALSE,"TMCOMP96";#N/A,#N/A,FALSE,"MAT96";#N/A,#N/A,FALSE,"FANDA96";#N/A,#N/A,FALSE,"INTRAN96";#N/A,#N/A,FALSE,"NAA9697";#N/A,#N/A,FALSE,"ECWEBB";#N/A,#N/A,FALSE,"MFT96";#N/A,#N/A,FALSE,"CTrecon"}</definedName>
    <definedName name="ASFD_1_1_1_1_1_1" hidden="1">{#N/A,#N/A,FALSE,"TMCOMP96";#N/A,#N/A,FALSE,"MAT96";#N/A,#N/A,FALSE,"FANDA96";#N/A,#N/A,FALSE,"INTRAN96";#N/A,#N/A,FALSE,"NAA9697";#N/A,#N/A,FALSE,"ECWEBB";#N/A,#N/A,FALSE,"MFT96";#N/A,#N/A,FALSE,"CTrecon"}</definedName>
    <definedName name="ASFD_1_1_1_1_1_2" hidden="1">{#N/A,#N/A,FALSE,"TMCOMP96";#N/A,#N/A,FALSE,"MAT96";#N/A,#N/A,FALSE,"FANDA96";#N/A,#N/A,FALSE,"INTRAN96";#N/A,#N/A,FALSE,"NAA9697";#N/A,#N/A,FALSE,"ECWEBB";#N/A,#N/A,FALSE,"MFT96";#N/A,#N/A,FALSE,"CTrecon"}</definedName>
    <definedName name="ASFD_1_1_1_1_1_3" hidden="1">{#N/A,#N/A,FALSE,"TMCOMP96";#N/A,#N/A,FALSE,"MAT96";#N/A,#N/A,FALSE,"FANDA96";#N/A,#N/A,FALSE,"INTRAN96";#N/A,#N/A,FALSE,"NAA9697";#N/A,#N/A,FALSE,"ECWEBB";#N/A,#N/A,FALSE,"MFT96";#N/A,#N/A,FALSE,"CTrecon"}</definedName>
    <definedName name="ASFD_1_1_1_1_1_4" hidden="1">{#N/A,#N/A,FALSE,"TMCOMP96";#N/A,#N/A,FALSE,"MAT96";#N/A,#N/A,FALSE,"FANDA96";#N/A,#N/A,FALSE,"INTRAN96";#N/A,#N/A,FALSE,"NAA9697";#N/A,#N/A,FALSE,"ECWEBB";#N/A,#N/A,FALSE,"MFT96";#N/A,#N/A,FALSE,"CTrecon"}</definedName>
    <definedName name="ASFD_1_1_1_1_1_5" hidden="1">{#N/A,#N/A,FALSE,"TMCOMP96";#N/A,#N/A,FALSE,"MAT96";#N/A,#N/A,FALSE,"FANDA96";#N/A,#N/A,FALSE,"INTRAN96";#N/A,#N/A,FALSE,"NAA9697";#N/A,#N/A,FALSE,"ECWEBB";#N/A,#N/A,FALSE,"MFT96";#N/A,#N/A,FALSE,"CTrecon"}</definedName>
    <definedName name="ASFD_1_1_1_1_2" hidden="1">{#N/A,#N/A,FALSE,"TMCOMP96";#N/A,#N/A,FALSE,"MAT96";#N/A,#N/A,FALSE,"FANDA96";#N/A,#N/A,FALSE,"INTRAN96";#N/A,#N/A,FALSE,"NAA9697";#N/A,#N/A,FALSE,"ECWEBB";#N/A,#N/A,FALSE,"MFT96";#N/A,#N/A,FALSE,"CTrecon"}</definedName>
    <definedName name="ASFD_1_1_1_1_2_1" hidden="1">{#N/A,#N/A,FALSE,"TMCOMP96";#N/A,#N/A,FALSE,"MAT96";#N/A,#N/A,FALSE,"FANDA96";#N/A,#N/A,FALSE,"INTRAN96";#N/A,#N/A,FALSE,"NAA9697";#N/A,#N/A,FALSE,"ECWEBB";#N/A,#N/A,FALSE,"MFT96";#N/A,#N/A,FALSE,"CTrecon"}</definedName>
    <definedName name="ASFD_1_1_1_1_2_2" hidden="1">{#N/A,#N/A,FALSE,"TMCOMP96";#N/A,#N/A,FALSE,"MAT96";#N/A,#N/A,FALSE,"FANDA96";#N/A,#N/A,FALSE,"INTRAN96";#N/A,#N/A,FALSE,"NAA9697";#N/A,#N/A,FALSE,"ECWEBB";#N/A,#N/A,FALSE,"MFT96";#N/A,#N/A,FALSE,"CTrecon"}</definedName>
    <definedName name="ASFD_1_1_1_1_2_3" hidden="1">{#N/A,#N/A,FALSE,"TMCOMP96";#N/A,#N/A,FALSE,"MAT96";#N/A,#N/A,FALSE,"FANDA96";#N/A,#N/A,FALSE,"INTRAN96";#N/A,#N/A,FALSE,"NAA9697";#N/A,#N/A,FALSE,"ECWEBB";#N/A,#N/A,FALSE,"MFT96";#N/A,#N/A,FALSE,"CTrecon"}</definedName>
    <definedName name="ASFD_1_1_1_1_2_4" hidden="1">{#N/A,#N/A,FALSE,"TMCOMP96";#N/A,#N/A,FALSE,"MAT96";#N/A,#N/A,FALSE,"FANDA96";#N/A,#N/A,FALSE,"INTRAN96";#N/A,#N/A,FALSE,"NAA9697";#N/A,#N/A,FALSE,"ECWEBB";#N/A,#N/A,FALSE,"MFT96";#N/A,#N/A,FALSE,"CTrecon"}</definedName>
    <definedName name="ASFD_1_1_1_1_2_5" hidden="1">{#N/A,#N/A,FALSE,"TMCOMP96";#N/A,#N/A,FALSE,"MAT96";#N/A,#N/A,FALSE,"FANDA96";#N/A,#N/A,FALSE,"INTRAN96";#N/A,#N/A,FALSE,"NAA9697";#N/A,#N/A,FALSE,"ECWEBB";#N/A,#N/A,FALSE,"MFT96";#N/A,#N/A,FALSE,"CTrecon"}</definedName>
    <definedName name="ASFD_1_1_1_1_3" hidden="1">{#N/A,#N/A,FALSE,"TMCOMP96";#N/A,#N/A,FALSE,"MAT96";#N/A,#N/A,FALSE,"FANDA96";#N/A,#N/A,FALSE,"INTRAN96";#N/A,#N/A,FALSE,"NAA9697";#N/A,#N/A,FALSE,"ECWEBB";#N/A,#N/A,FALSE,"MFT96";#N/A,#N/A,FALSE,"CTrecon"}</definedName>
    <definedName name="ASFD_1_1_1_1_4" hidden="1">{#N/A,#N/A,FALSE,"TMCOMP96";#N/A,#N/A,FALSE,"MAT96";#N/A,#N/A,FALSE,"FANDA96";#N/A,#N/A,FALSE,"INTRAN96";#N/A,#N/A,FALSE,"NAA9697";#N/A,#N/A,FALSE,"ECWEBB";#N/A,#N/A,FALSE,"MFT96";#N/A,#N/A,FALSE,"CTrecon"}</definedName>
    <definedName name="ASFD_1_1_1_1_5" hidden="1">{#N/A,#N/A,FALSE,"TMCOMP96";#N/A,#N/A,FALSE,"MAT96";#N/A,#N/A,FALSE,"FANDA96";#N/A,#N/A,FALSE,"INTRAN96";#N/A,#N/A,FALSE,"NAA9697";#N/A,#N/A,FALSE,"ECWEBB";#N/A,#N/A,FALSE,"MFT96";#N/A,#N/A,FALSE,"CTrecon"}</definedName>
    <definedName name="ASFD_1_1_1_2" hidden="1">{#N/A,#N/A,FALSE,"TMCOMP96";#N/A,#N/A,FALSE,"MAT96";#N/A,#N/A,FALSE,"FANDA96";#N/A,#N/A,FALSE,"INTRAN96";#N/A,#N/A,FALSE,"NAA9697";#N/A,#N/A,FALSE,"ECWEBB";#N/A,#N/A,FALSE,"MFT96";#N/A,#N/A,FALSE,"CTrecon"}</definedName>
    <definedName name="ASFD_1_1_1_2_1" hidden="1">{#N/A,#N/A,FALSE,"TMCOMP96";#N/A,#N/A,FALSE,"MAT96";#N/A,#N/A,FALSE,"FANDA96";#N/A,#N/A,FALSE,"INTRAN96";#N/A,#N/A,FALSE,"NAA9697";#N/A,#N/A,FALSE,"ECWEBB";#N/A,#N/A,FALSE,"MFT96";#N/A,#N/A,FALSE,"CTrecon"}</definedName>
    <definedName name="ASFD_1_1_1_2_2" hidden="1">{#N/A,#N/A,FALSE,"TMCOMP96";#N/A,#N/A,FALSE,"MAT96";#N/A,#N/A,FALSE,"FANDA96";#N/A,#N/A,FALSE,"INTRAN96";#N/A,#N/A,FALSE,"NAA9697";#N/A,#N/A,FALSE,"ECWEBB";#N/A,#N/A,FALSE,"MFT96";#N/A,#N/A,FALSE,"CTrecon"}</definedName>
    <definedName name="ASFD_1_1_1_2_3" hidden="1">{#N/A,#N/A,FALSE,"TMCOMP96";#N/A,#N/A,FALSE,"MAT96";#N/A,#N/A,FALSE,"FANDA96";#N/A,#N/A,FALSE,"INTRAN96";#N/A,#N/A,FALSE,"NAA9697";#N/A,#N/A,FALSE,"ECWEBB";#N/A,#N/A,FALSE,"MFT96";#N/A,#N/A,FALSE,"CTrecon"}</definedName>
    <definedName name="ASFD_1_1_1_2_4" hidden="1">{#N/A,#N/A,FALSE,"TMCOMP96";#N/A,#N/A,FALSE,"MAT96";#N/A,#N/A,FALSE,"FANDA96";#N/A,#N/A,FALSE,"INTRAN96";#N/A,#N/A,FALSE,"NAA9697";#N/A,#N/A,FALSE,"ECWEBB";#N/A,#N/A,FALSE,"MFT96";#N/A,#N/A,FALSE,"CTrecon"}</definedName>
    <definedName name="ASFD_1_1_1_2_5" hidden="1">{#N/A,#N/A,FALSE,"TMCOMP96";#N/A,#N/A,FALSE,"MAT96";#N/A,#N/A,FALSE,"FANDA96";#N/A,#N/A,FALSE,"INTRAN96";#N/A,#N/A,FALSE,"NAA9697";#N/A,#N/A,FALSE,"ECWEBB";#N/A,#N/A,FALSE,"MFT96";#N/A,#N/A,FALSE,"CTrecon"}</definedName>
    <definedName name="ASFD_1_1_1_3" hidden="1">{#N/A,#N/A,FALSE,"TMCOMP96";#N/A,#N/A,FALSE,"MAT96";#N/A,#N/A,FALSE,"FANDA96";#N/A,#N/A,FALSE,"INTRAN96";#N/A,#N/A,FALSE,"NAA9697";#N/A,#N/A,FALSE,"ECWEBB";#N/A,#N/A,FALSE,"MFT96";#N/A,#N/A,FALSE,"CTrecon"}</definedName>
    <definedName name="ASFD_1_1_1_3_1" hidden="1">{#N/A,#N/A,FALSE,"TMCOMP96";#N/A,#N/A,FALSE,"MAT96";#N/A,#N/A,FALSE,"FANDA96";#N/A,#N/A,FALSE,"INTRAN96";#N/A,#N/A,FALSE,"NAA9697";#N/A,#N/A,FALSE,"ECWEBB";#N/A,#N/A,FALSE,"MFT96";#N/A,#N/A,FALSE,"CTrecon"}</definedName>
    <definedName name="ASFD_1_1_1_3_2" hidden="1">{#N/A,#N/A,FALSE,"TMCOMP96";#N/A,#N/A,FALSE,"MAT96";#N/A,#N/A,FALSE,"FANDA96";#N/A,#N/A,FALSE,"INTRAN96";#N/A,#N/A,FALSE,"NAA9697";#N/A,#N/A,FALSE,"ECWEBB";#N/A,#N/A,FALSE,"MFT96";#N/A,#N/A,FALSE,"CTrecon"}</definedName>
    <definedName name="ASFD_1_1_1_3_3" hidden="1">{#N/A,#N/A,FALSE,"TMCOMP96";#N/A,#N/A,FALSE,"MAT96";#N/A,#N/A,FALSE,"FANDA96";#N/A,#N/A,FALSE,"INTRAN96";#N/A,#N/A,FALSE,"NAA9697";#N/A,#N/A,FALSE,"ECWEBB";#N/A,#N/A,FALSE,"MFT96";#N/A,#N/A,FALSE,"CTrecon"}</definedName>
    <definedName name="ASFD_1_1_1_3_4" hidden="1">{#N/A,#N/A,FALSE,"TMCOMP96";#N/A,#N/A,FALSE,"MAT96";#N/A,#N/A,FALSE,"FANDA96";#N/A,#N/A,FALSE,"INTRAN96";#N/A,#N/A,FALSE,"NAA9697";#N/A,#N/A,FALSE,"ECWEBB";#N/A,#N/A,FALSE,"MFT96";#N/A,#N/A,FALSE,"CTrecon"}</definedName>
    <definedName name="ASFD_1_1_1_3_5" hidden="1">{#N/A,#N/A,FALSE,"TMCOMP96";#N/A,#N/A,FALSE,"MAT96";#N/A,#N/A,FALSE,"FANDA96";#N/A,#N/A,FALSE,"INTRAN96";#N/A,#N/A,FALSE,"NAA9697";#N/A,#N/A,FALSE,"ECWEBB";#N/A,#N/A,FALSE,"MFT96";#N/A,#N/A,FALSE,"CTrecon"}</definedName>
    <definedName name="ASFD_1_1_1_4" hidden="1">{#N/A,#N/A,FALSE,"TMCOMP96";#N/A,#N/A,FALSE,"MAT96";#N/A,#N/A,FALSE,"FANDA96";#N/A,#N/A,FALSE,"INTRAN96";#N/A,#N/A,FALSE,"NAA9697";#N/A,#N/A,FALSE,"ECWEBB";#N/A,#N/A,FALSE,"MFT96";#N/A,#N/A,FALSE,"CTrecon"}</definedName>
    <definedName name="ASFD_1_1_1_4_1" hidden="1">{#N/A,#N/A,FALSE,"TMCOMP96";#N/A,#N/A,FALSE,"MAT96";#N/A,#N/A,FALSE,"FANDA96";#N/A,#N/A,FALSE,"INTRAN96";#N/A,#N/A,FALSE,"NAA9697";#N/A,#N/A,FALSE,"ECWEBB";#N/A,#N/A,FALSE,"MFT96";#N/A,#N/A,FALSE,"CTrecon"}</definedName>
    <definedName name="ASFD_1_1_1_4_2" hidden="1">{#N/A,#N/A,FALSE,"TMCOMP96";#N/A,#N/A,FALSE,"MAT96";#N/A,#N/A,FALSE,"FANDA96";#N/A,#N/A,FALSE,"INTRAN96";#N/A,#N/A,FALSE,"NAA9697";#N/A,#N/A,FALSE,"ECWEBB";#N/A,#N/A,FALSE,"MFT96";#N/A,#N/A,FALSE,"CTrecon"}</definedName>
    <definedName name="ASFD_1_1_1_4_3" hidden="1">{#N/A,#N/A,FALSE,"TMCOMP96";#N/A,#N/A,FALSE,"MAT96";#N/A,#N/A,FALSE,"FANDA96";#N/A,#N/A,FALSE,"INTRAN96";#N/A,#N/A,FALSE,"NAA9697";#N/A,#N/A,FALSE,"ECWEBB";#N/A,#N/A,FALSE,"MFT96";#N/A,#N/A,FALSE,"CTrecon"}</definedName>
    <definedName name="ASFD_1_1_1_4_4" hidden="1">{#N/A,#N/A,FALSE,"TMCOMP96";#N/A,#N/A,FALSE,"MAT96";#N/A,#N/A,FALSE,"FANDA96";#N/A,#N/A,FALSE,"INTRAN96";#N/A,#N/A,FALSE,"NAA9697";#N/A,#N/A,FALSE,"ECWEBB";#N/A,#N/A,FALSE,"MFT96";#N/A,#N/A,FALSE,"CTrecon"}</definedName>
    <definedName name="ASFD_1_1_1_4_5" hidden="1">{#N/A,#N/A,FALSE,"TMCOMP96";#N/A,#N/A,FALSE,"MAT96";#N/A,#N/A,FALSE,"FANDA96";#N/A,#N/A,FALSE,"INTRAN96";#N/A,#N/A,FALSE,"NAA9697";#N/A,#N/A,FALSE,"ECWEBB";#N/A,#N/A,FALSE,"MFT96";#N/A,#N/A,FALSE,"CTrecon"}</definedName>
    <definedName name="ASFD_1_1_1_5" hidden="1">{#N/A,#N/A,FALSE,"TMCOMP96";#N/A,#N/A,FALSE,"MAT96";#N/A,#N/A,FALSE,"FANDA96";#N/A,#N/A,FALSE,"INTRAN96";#N/A,#N/A,FALSE,"NAA9697";#N/A,#N/A,FALSE,"ECWEBB";#N/A,#N/A,FALSE,"MFT96";#N/A,#N/A,FALSE,"CTrecon"}</definedName>
    <definedName name="ASFD_1_1_1_5_1" hidden="1">{#N/A,#N/A,FALSE,"TMCOMP96";#N/A,#N/A,FALSE,"MAT96";#N/A,#N/A,FALSE,"FANDA96";#N/A,#N/A,FALSE,"INTRAN96";#N/A,#N/A,FALSE,"NAA9697";#N/A,#N/A,FALSE,"ECWEBB";#N/A,#N/A,FALSE,"MFT96";#N/A,#N/A,FALSE,"CTrecon"}</definedName>
    <definedName name="ASFD_1_1_1_5_2" hidden="1">{#N/A,#N/A,FALSE,"TMCOMP96";#N/A,#N/A,FALSE,"MAT96";#N/A,#N/A,FALSE,"FANDA96";#N/A,#N/A,FALSE,"INTRAN96";#N/A,#N/A,FALSE,"NAA9697";#N/A,#N/A,FALSE,"ECWEBB";#N/A,#N/A,FALSE,"MFT96";#N/A,#N/A,FALSE,"CTrecon"}</definedName>
    <definedName name="ASFD_1_1_1_5_3" hidden="1">{#N/A,#N/A,FALSE,"TMCOMP96";#N/A,#N/A,FALSE,"MAT96";#N/A,#N/A,FALSE,"FANDA96";#N/A,#N/A,FALSE,"INTRAN96";#N/A,#N/A,FALSE,"NAA9697";#N/A,#N/A,FALSE,"ECWEBB";#N/A,#N/A,FALSE,"MFT96";#N/A,#N/A,FALSE,"CTrecon"}</definedName>
    <definedName name="ASFD_1_1_1_5_4" hidden="1">{#N/A,#N/A,FALSE,"TMCOMP96";#N/A,#N/A,FALSE,"MAT96";#N/A,#N/A,FALSE,"FANDA96";#N/A,#N/A,FALSE,"INTRAN96";#N/A,#N/A,FALSE,"NAA9697";#N/A,#N/A,FALSE,"ECWEBB";#N/A,#N/A,FALSE,"MFT96";#N/A,#N/A,FALSE,"CTrecon"}</definedName>
    <definedName name="ASFD_1_1_1_5_5" hidden="1">{#N/A,#N/A,FALSE,"TMCOMP96";#N/A,#N/A,FALSE,"MAT96";#N/A,#N/A,FALSE,"FANDA96";#N/A,#N/A,FALSE,"INTRAN96";#N/A,#N/A,FALSE,"NAA9697";#N/A,#N/A,FALSE,"ECWEBB";#N/A,#N/A,FALSE,"MFT96";#N/A,#N/A,FALSE,"CTrecon"}</definedName>
    <definedName name="ASFD_1_1_2" hidden="1">{#N/A,#N/A,FALSE,"TMCOMP96";#N/A,#N/A,FALSE,"MAT96";#N/A,#N/A,FALSE,"FANDA96";#N/A,#N/A,FALSE,"INTRAN96";#N/A,#N/A,FALSE,"NAA9697";#N/A,#N/A,FALSE,"ECWEBB";#N/A,#N/A,FALSE,"MFT96";#N/A,#N/A,FALSE,"CTrecon"}</definedName>
    <definedName name="ASFD_1_1_2_1" hidden="1">{#N/A,#N/A,FALSE,"TMCOMP96";#N/A,#N/A,FALSE,"MAT96";#N/A,#N/A,FALSE,"FANDA96";#N/A,#N/A,FALSE,"INTRAN96";#N/A,#N/A,FALSE,"NAA9697";#N/A,#N/A,FALSE,"ECWEBB";#N/A,#N/A,FALSE,"MFT96";#N/A,#N/A,FALSE,"CTrecon"}</definedName>
    <definedName name="ASFD_1_1_2_2" hidden="1">{#N/A,#N/A,FALSE,"TMCOMP96";#N/A,#N/A,FALSE,"MAT96";#N/A,#N/A,FALSE,"FANDA96";#N/A,#N/A,FALSE,"INTRAN96";#N/A,#N/A,FALSE,"NAA9697";#N/A,#N/A,FALSE,"ECWEBB";#N/A,#N/A,FALSE,"MFT96";#N/A,#N/A,FALSE,"CTrecon"}</definedName>
    <definedName name="ASFD_1_1_2_3" hidden="1">{#N/A,#N/A,FALSE,"TMCOMP96";#N/A,#N/A,FALSE,"MAT96";#N/A,#N/A,FALSE,"FANDA96";#N/A,#N/A,FALSE,"INTRAN96";#N/A,#N/A,FALSE,"NAA9697";#N/A,#N/A,FALSE,"ECWEBB";#N/A,#N/A,FALSE,"MFT96";#N/A,#N/A,FALSE,"CTrecon"}</definedName>
    <definedName name="ASFD_1_1_2_4" hidden="1">{#N/A,#N/A,FALSE,"TMCOMP96";#N/A,#N/A,FALSE,"MAT96";#N/A,#N/A,FALSE,"FANDA96";#N/A,#N/A,FALSE,"INTRAN96";#N/A,#N/A,FALSE,"NAA9697";#N/A,#N/A,FALSE,"ECWEBB";#N/A,#N/A,FALSE,"MFT96";#N/A,#N/A,FALSE,"CTrecon"}</definedName>
    <definedName name="ASFD_1_1_2_5" hidden="1">{#N/A,#N/A,FALSE,"TMCOMP96";#N/A,#N/A,FALSE,"MAT96";#N/A,#N/A,FALSE,"FANDA96";#N/A,#N/A,FALSE,"INTRAN96";#N/A,#N/A,FALSE,"NAA9697";#N/A,#N/A,FALSE,"ECWEBB";#N/A,#N/A,FALSE,"MFT96";#N/A,#N/A,FALSE,"CTrecon"}</definedName>
    <definedName name="ASFD_1_1_3" hidden="1">{#N/A,#N/A,FALSE,"TMCOMP96";#N/A,#N/A,FALSE,"MAT96";#N/A,#N/A,FALSE,"FANDA96";#N/A,#N/A,FALSE,"INTRAN96";#N/A,#N/A,FALSE,"NAA9697";#N/A,#N/A,FALSE,"ECWEBB";#N/A,#N/A,FALSE,"MFT96";#N/A,#N/A,FALSE,"CTrecon"}</definedName>
    <definedName name="ASFD_1_1_3_1" hidden="1">{#N/A,#N/A,FALSE,"TMCOMP96";#N/A,#N/A,FALSE,"MAT96";#N/A,#N/A,FALSE,"FANDA96";#N/A,#N/A,FALSE,"INTRAN96";#N/A,#N/A,FALSE,"NAA9697";#N/A,#N/A,FALSE,"ECWEBB";#N/A,#N/A,FALSE,"MFT96";#N/A,#N/A,FALSE,"CTrecon"}</definedName>
    <definedName name="ASFD_1_1_3_2" hidden="1">{#N/A,#N/A,FALSE,"TMCOMP96";#N/A,#N/A,FALSE,"MAT96";#N/A,#N/A,FALSE,"FANDA96";#N/A,#N/A,FALSE,"INTRAN96";#N/A,#N/A,FALSE,"NAA9697";#N/A,#N/A,FALSE,"ECWEBB";#N/A,#N/A,FALSE,"MFT96";#N/A,#N/A,FALSE,"CTrecon"}</definedName>
    <definedName name="ASFD_1_1_3_3" hidden="1">{#N/A,#N/A,FALSE,"TMCOMP96";#N/A,#N/A,FALSE,"MAT96";#N/A,#N/A,FALSE,"FANDA96";#N/A,#N/A,FALSE,"INTRAN96";#N/A,#N/A,FALSE,"NAA9697";#N/A,#N/A,FALSE,"ECWEBB";#N/A,#N/A,FALSE,"MFT96";#N/A,#N/A,FALSE,"CTrecon"}</definedName>
    <definedName name="ASFD_1_1_3_4" hidden="1">{#N/A,#N/A,FALSE,"TMCOMP96";#N/A,#N/A,FALSE,"MAT96";#N/A,#N/A,FALSE,"FANDA96";#N/A,#N/A,FALSE,"INTRAN96";#N/A,#N/A,FALSE,"NAA9697";#N/A,#N/A,FALSE,"ECWEBB";#N/A,#N/A,FALSE,"MFT96";#N/A,#N/A,FALSE,"CTrecon"}</definedName>
    <definedName name="ASFD_1_1_3_5" hidden="1">{#N/A,#N/A,FALSE,"TMCOMP96";#N/A,#N/A,FALSE,"MAT96";#N/A,#N/A,FALSE,"FANDA96";#N/A,#N/A,FALSE,"INTRAN96";#N/A,#N/A,FALSE,"NAA9697";#N/A,#N/A,FALSE,"ECWEBB";#N/A,#N/A,FALSE,"MFT96";#N/A,#N/A,FALSE,"CTrecon"}</definedName>
    <definedName name="ASFD_1_1_4" hidden="1">{#N/A,#N/A,FALSE,"TMCOMP96";#N/A,#N/A,FALSE,"MAT96";#N/A,#N/A,FALSE,"FANDA96";#N/A,#N/A,FALSE,"INTRAN96";#N/A,#N/A,FALSE,"NAA9697";#N/A,#N/A,FALSE,"ECWEBB";#N/A,#N/A,FALSE,"MFT96";#N/A,#N/A,FALSE,"CTrecon"}</definedName>
    <definedName name="ASFD_1_1_4_1" hidden="1">{#N/A,#N/A,FALSE,"TMCOMP96";#N/A,#N/A,FALSE,"MAT96";#N/A,#N/A,FALSE,"FANDA96";#N/A,#N/A,FALSE,"INTRAN96";#N/A,#N/A,FALSE,"NAA9697";#N/A,#N/A,FALSE,"ECWEBB";#N/A,#N/A,FALSE,"MFT96";#N/A,#N/A,FALSE,"CTrecon"}</definedName>
    <definedName name="ASFD_1_1_4_2" hidden="1">{#N/A,#N/A,FALSE,"TMCOMP96";#N/A,#N/A,FALSE,"MAT96";#N/A,#N/A,FALSE,"FANDA96";#N/A,#N/A,FALSE,"INTRAN96";#N/A,#N/A,FALSE,"NAA9697";#N/A,#N/A,FALSE,"ECWEBB";#N/A,#N/A,FALSE,"MFT96";#N/A,#N/A,FALSE,"CTrecon"}</definedName>
    <definedName name="ASFD_1_1_4_3" hidden="1">{#N/A,#N/A,FALSE,"TMCOMP96";#N/A,#N/A,FALSE,"MAT96";#N/A,#N/A,FALSE,"FANDA96";#N/A,#N/A,FALSE,"INTRAN96";#N/A,#N/A,FALSE,"NAA9697";#N/A,#N/A,FALSE,"ECWEBB";#N/A,#N/A,FALSE,"MFT96";#N/A,#N/A,FALSE,"CTrecon"}</definedName>
    <definedName name="ASFD_1_1_4_4" hidden="1">{#N/A,#N/A,FALSE,"TMCOMP96";#N/A,#N/A,FALSE,"MAT96";#N/A,#N/A,FALSE,"FANDA96";#N/A,#N/A,FALSE,"INTRAN96";#N/A,#N/A,FALSE,"NAA9697";#N/A,#N/A,FALSE,"ECWEBB";#N/A,#N/A,FALSE,"MFT96";#N/A,#N/A,FALSE,"CTrecon"}</definedName>
    <definedName name="ASFD_1_1_4_5" hidden="1">{#N/A,#N/A,FALSE,"TMCOMP96";#N/A,#N/A,FALSE,"MAT96";#N/A,#N/A,FALSE,"FANDA96";#N/A,#N/A,FALSE,"INTRAN96";#N/A,#N/A,FALSE,"NAA9697";#N/A,#N/A,FALSE,"ECWEBB";#N/A,#N/A,FALSE,"MFT96";#N/A,#N/A,FALSE,"CTrecon"}</definedName>
    <definedName name="ASFD_1_1_5" hidden="1">{#N/A,#N/A,FALSE,"TMCOMP96";#N/A,#N/A,FALSE,"MAT96";#N/A,#N/A,FALSE,"FANDA96";#N/A,#N/A,FALSE,"INTRAN96";#N/A,#N/A,FALSE,"NAA9697";#N/A,#N/A,FALSE,"ECWEBB";#N/A,#N/A,FALSE,"MFT96";#N/A,#N/A,FALSE,"CTrecon"}</definedName>
    <definedName name="ASFD_1_1_5_1" hidden="1">{#N/A,#N/A,FALSE,"TMCOMP96";#N/A,#N/A,FALSE,"MAT96";#N/A,#N/A,FALSE,"FANDA96";#N/A,#N/A,FALSE,"INTRAN96";#N/A,#N/A,FALSE,"NAA9697";#N/A,#N/A,FALSE,"ECWEBB";#N/A,#N/A,FALSE,"MFT96";#N/A,#N/A,FALSE,"CTrecon"}</definedName>
    <definedName name="ASFD_1_1_5_2" hidden="1">{#N/A,#N/A,FALSE,"TMCOMP96";#N/A,#N/A,FALSE,"MAT96";#N/A,#N/A,FALSE,"FANDA96";#N/A,#N/A,FALSE,"INTRAN96";#N/A,#N/A,FALSE,"NAA9697";#N/A,#N/A,FALSE,"ECWEBB";#N/A,#N/A,FALSE,"MFT96";#N/A,#N/A,FALSE,"CTrecon"}</definedName>
    <definedName name="ASFD_1_1_5_3" hidden="1">{#N/A,#N/A,FALSE,"TMCOMP96";#N/A,#N/A,FALSE,"MAT96";#N/A,#N/A,FALSE,"FANDA96";#N/A,#N/A,FALSE,"INTRAN96";#N/A,#N/A,FALSE,"NAA9697";#N/A,#N/A,FALSE,"ECWEBB";#N/A,#N/A,FALSE,"MFT96";#N/A,#N/A,FALSE,"CTrecon"}</definedName>
    <definedName name="ASFD_1_1_5_4" hidden="1">{#N/A,#N/A,FALSE,"TMCOMP96";#N/A,#N/A,FALSE,"MAT96";#N/A,#N/A,FALSE,"FANDA96";#N/A,#N/A,FALSE,"INTRAN96";#N/A,#N/A,FALSE,"NAA9697";#N/A,#N/A,FALSE,"ECWEBB";#N/A,#N/A,FALSE,"MFT96";#N/A,#N/A,FALSE,"CTrecon"}</definedName>
    <definedName name="ASFD_1_1_5_5" hidden="1">{#N/A,#N/A,FALSE,"TMCOMP96";#N/A,#N/A,FALSE,"MAT96";#N/A,#N/A,FALSE,"FANDA96";#N/A,#N/A,FALSE,"INTRAN96";#N/A,#N/A,FALSE,"NAA9697";#N/A,#N/A,FALSE,"ECWEBB";#N/A,#N/A,FALSE,"MFT96";#N/A,#N/A,FALSE,"CTrecon"}</definedName>
    <definedName name="ASFD_1_2" hidden="1">{#N/A,#N/A,FALSE,"TMCOMP96";#N/A,#N/A,FALSE,"MAT96";#N/A,#N/A,FALSE,"FANDA96";#N/A,#N/A,FALSE,"INTRAN96";#N/A,#N/A,FALSE,"NAA9697";#N/A,#N/A,FALSE,"ECWEBB";#N/A,#N/A,FALSE,"MFT96";#N/A,#N/A,FALSE,"CTrecon"}</definedName>
    <definedName name="ASFD_1_2_1" hidden="1">{#N/A,#N/A,FALSE,"TMCOMP96";#N/A,#N/A,FALSE,"MAT96";#N/A,#N/A,FALSE,"FANDA96";#N/A,#N/A,FALSE,"INTRAN96";#N/A,#N/A,FALSE,"NAA9697";#N/A,#N/A,FALSE,"ECWEBB";#N/A,#N/A,FALSE,"MFT96";#N/A,#N/A,FALSE,"CTrecon"}</definedName>
    <definedName name="ASFD_1_2_1_1" hidden="1">{#N/A,#N/A,FALSE,"TMCOMP96";#N/A,#N/A,FALSE,"MAT96";#N/A,#N/A,FALSE,"FANDA96";#N/A,#N/A,FALSE,"INTRAN96";#N/A,#N/A,FALSE,"NAA9697";#N/A,#N/A,FALSE,"ECWEBB";#N/A,#N/A,FALSE,"MFT96";#N/A,#N/A,FALSE,"CTrecon"}</definedName>
    <definedName name="ASFD_1_2_1_1_1" hidden="1">{#N/A,#N/A,FALSE,"TMCOMP96";#N/A,#N/A,FALSE,"MAT96";#N/A,#N/A,FALSE,"FANDA96";#N/A,#N/A,FALSE,"INTRAN96";#N/A,#N/A,FALSE,"NAA9697";#N/A,#N/A,FALSE,"ECWEBB";#N/A,#N/A,FALSE,"MFT96";#N/A,#N/A,FALSE,"CTrecon"}</definedName>
    <definedName name="ASFD_1_2_1_1_1_1" hidden="1">{#N/A,#N/A,FALSE,"TMCOMP96";#N/A,#N/A,FALSE,"MAT96";#N/A,#N/A,FALSE,"FANDA96";#N/A,#N/A,FALSE,"INTRAN96";#N/A,#N/A,FALSE,"NAA9697";#N/A,#N/A,FALSE,"ECWEBB";#N/A,#N/A,FALSE,"MFT96";#N/A,#N/A,FALSE,"CTrecon"}</definedName>
    <definedName name="ASFD_1_2_1_1_1_2" hidden="1">{#N/A,#N/A,FALSE,"TMCOMP96";#N/A,#N/A,FALSE,"MAT96";#N/A,#N/A,FALSE,"FANDA96";#N/A,#N/A,FALSE,"INTRAN96";#N/A,#N/A,FALSE,"NAA9697";#N/A,#N/A,FALSE,"ECWEBB";#N/A,#N/A,FALSE,"MFT96";#N/A,#N/A,FALSE,"CTrecon"}</definedName>
    <definedName name="ASFD_1_2_1_1_1_3" hidden="1">{#N/A,#N/A,FALSE,"TMCOMP96";#N/A,#N/A,FALSE,"MAT96";#N/A,#N/A,FALSE,"FANDA96";#N/A,#N/A,FALSE,"INTRAN96";#N/A,#N/A,FALSE,"NAA9697";#N/A,#N/A,FALSE,"ECWEBB";#N/A,#N/A,FALSE,"MFT96";#N/A,#N/A,FALSE,"CTrecon"}</definedName>
    <definedName name="ASFD_1_2_1_1_1_4" hidden="1">{#N/A,#N/A,FALSE,"TMCOMP96";#N/A,#N/A,FALSE,"MAT96";#N/A,#N/A,FALSE,"FANDA96";#N/A,#N/A,FALSE,"INTRAN96";#N/A,#N/A,FALSE,"NAA9697";#N/A,#N/A,FALSE,"ECWEBB";#N/A,#N/A,FALSE,"MFT96";#N/A,#N/A,FALSE,"CTrecon"}</definedName>
    <definedName name="ASFD_1_2_1_1_1_5" hidden="1">{#N/A,#N/A,FALSE,"TMCOMP96";#N/A,#N/A,FALSE,"MAT96";#N/A,#N/A,FALSE,"FANDA96";#N/A,#N/A,FALSE,"INTRAN96";#N/A,#N/A,FALSE,"NAA9697";#N/A,#N/A,FALSE,"ECWEBB";#N/A,#N/A,FALSE,"MFT96";#N/A,#N/A,FALSE,"CTrecon"}</definedName>
    <definedName name="ASFD_1_2_1_1_2" hidden="1">{#N/A,#N/A,FALSE,"TMCOMP96";#N/A,#N/A,FALSE,"MAT96";#N/A,#N/A,FALSE,"FANDA96";#N/A,#N/A,FALSE,"INTRAN96";#N/A,#N/A,FALSE,"NAA9697";#N/A,#N/A,FALSE,"ECWEBB";#N/A,#N/A,FALSE,"MFT96";#N/A,#N/A,FALSE,"CTrecon"}</definedName>
    <definedName name="ASFD_1_2_1_1_2_1" hidden="1">{#N/A,#N/A,FALSE,"TMCOMP96";#N/A,#N/A,FALSE,"MAT96";#N/A,#N/A,FALSE,"FANDA96";#N/A,#N/A,FALSE,"INTRAN96";#N/A,#N/A,FALSE,"NAA9697";#N/A,#N/A,FALSE,"ECWEBB";#N/A,#N/A,FALSE,"MFT96";#N/A,#N/A,FALSE,"CTrecon"}</definedName>
    <definedName name="ASFD_1_2_1_1_2_2" hidden="1">{#N/A,#N/A,FALSE,"TMCOMP96";#N/A,#N/A,FALSE,"MAT96";#N/A,#N/A,FALSE,"FANDA96";#N/A,#N/A,FALSE,"INTRAN96";#N/A,#N/A,FALSE,"NAA9697";#N/A,#N/A,FALSE,"ECWEBB";#N/A,#N/A,FALSE,"MFT96";#N/A,#N/A,FALSE,"CTrecon"}</definedName>
    <definedName name="ASFD_1_2_1_1_2_3" hidden="1">{#N/A,#N/A,FALSE,"TMCOMP96";#N/A,#N/A,FALSE,"MAT96";#N/A,#N/A,FALSE,"FANDA96";#N/A,#N/A,FALSE,"INTRAN96";#N/A,#N/A,FALSE,"NAA9697";#N/A,#N/A,FALSE,"ECWEBB";#N/A,#N/A,FALSE,"MFT96";#N/A,#N/A,FALSE,"CTrecon"}</definedName>
    <definedName name="ASFD_1_2_1_1_2_4" hidden="1">{#N/A,#N/A,FALSE,"TMCOMP96";#N/A,#N/A,FALSE,"MAT96";#N/A,#N/A,FALSE,"FANDA96";#N/A,#N/A,FALSE,"INTRAN96";#N/A,#N/A,FALSE,"NAA9697";#N/A,#N/A,FALSE,"ECWEBB";#N/A,#N/A,FALSE,"MFT96";#N/A,#N/A,FALSE,"CTrecon"}</definedName>
    <definedName name="ASFD_1_2_1_1_2_5" hidden="1">{#N/A,#N/A,FALSE,"TMCOMP96";#N/A,#N/A,FALSE,"MAT96";#N/A,#N/A,FALSE,"FANDA96";#N/A,#N/A,FALSE,"INTRAN96";#N/A,#N/A,FALSE,"NAA9697";#N/A,#N/A,FALSE,"ECWEBB";#N/A,#N/A,FALSE,"MFT96";#N/A,#N/A,FALSE,"CTrecon"}</definedName>
    <definedName name="ASFD_1_2_1_1_3" hidden="1">{#N/A,#N/A,FALSE,"TMCOMP96";#N/A,#N/A,FALSE,"MAT96";#N/A,#N/A,FALSE,"FANDA96";#N/A,#N/A,FALSE,"INTRAN96";#N/A,#N/A,FALSE,"NAA9697";#N/A,#N/A,FALSE,"ECWEBB";#N/A,#N/A,FALSE,"MFT96";#N/A,#N/A,FALSE,"CTrecon"}</definedName>
    <definedName name="ASFD_1_2_1_1_4" hidden="1">{#N/A,#N/A,FALSE,"TMCOMP96";#N/A,#N/A,FALSE,"MAT96";#N/A,#N/A,FALSE,"FANDA96";#N/A,#N/A,FALSE,"INTRAN96";#N/A,#N/A,FALSE,"NAA9697";#N/A,#N/A,FALSE,"ECWEBB";#N/A,#N/A,FALSE,"MFT96";#N/A,#N/A,FALSE,"CTrecon"}</definedName>
    <definedName name="ASFD_1_2_1_1_5" hidden="1">{#N/A,#N/A,FALSE,"TMCOMP96";#N/A,#N/A,FALSE,"MAT96";#N/A,#N/A,FALSE,"FANDA96";#N/A,#N/A,FALSE,"INTRAN96";#N/A,#N/A,FALSE,"NAA9697";#N/A,#N/A,FALSE,"ECWEBB";#N/A,#N/A,FALSE,"MFT96";#N/A,#N/A,FALSE,"CTrecon"}</definedName>
    <definedName name="ASFD_1_2_1_2" hidden="1">{#N/A,#N/A,FALSE,"TMCOMP96";#N/A,#N/A,FALSE,"MAT96";#N/A,#N/A,FALSE,"FANDA96";#N/A,#N/A,FALSE,"INTRAN96";#N/A,#N/A,FALSE,"NAA9697";#N/A,#N/A,FALSE,"ECWEBB";#N/A,#N/A,FALSE,"MFT96";#N/A,#N/A,FALSE,"CTrecon"}</definedName>
    <definedName name="ASFD_1_2_1_2_1" hidden="1">{#N/A,#N/A,FALSE,"TMCOMP96";#N/A,#N/A,FALSE,"MAT96";#N/A,#N/A,FALSE,"FANDA96";#N/A,#N/A,FALSE,"INTRAN96";#N/A,#N/A,FALSE,"NAA9697";#N/A,#N/A,FALSE,"ECWEBB";#N/A,#N/A,FALSE,"MFT96";#N/A,#N/A,FALSE,"CTrecon"}</definedName>
    <definedName name="ASFD_1_2_1_2_2" hidden="1">{#N/A,#N/A,FALSE,"TMCOMP96";#N/A,#N/A,FALSE,"MAT96";#N/A,#N/A,FALSE,"FANDA96";#N/A,#N/A,FALSE,"INTRAN96";#N/A,#N/A,FALSE,"NAA9697";#N/A,#N/A,FALSE,"ECWEBB";#N/A,#N/A,FALSE,"MFT96";#N/A,#N/A,FALSE,"CTrecon"}</definedName>
    <definedName name="ASFD_1_2_1_2_3" hidden="1">{#N/A,#N/A,FALSE,"TMCOMP96";#N/A,#N/A,FALSE,"MAT96";#N/A,#N/A,FALSE,"FANDA96";#N/A,#N/A,FALSE,"INTRAN96";#N/A,#N/A,FALSE,"NAA9697";#N/A,#N/A,FALSE,"ECWEBB";#N/A,#N/A,FALSE,"MFT96";#N/A,#N/A,FALSE,"CTrecon"}</definedName>
    <definedName name="ASFD_1_2_1_2_4" hidden="1">{#N/A,#N/A,FALSE,"TMCOMP96";#N/A,#N/A,FALSE,"MAT96";#N/A,#N/A,FALSE,"FANDA96";#N/A,#N/A,FALSE,"INTRAN96";#N/A,#N/A,FALSE,"NAA9697";#N/A,#N/A,FALSE,"ECWEBB";#N/A,#N/A,FALSE,"MFT96";#N/A,#N/A,FALSE,"CTrecon"}</definedName>
    <definedName name="ASFD_1_2_1_2_5" hidden="1">{#N/A,#N/A,FALSE,"TMCOMP96";#N/A,#N/A,FALSE,"MAT96";#N/A,#N/A,FALSE,"FANDA96";#N/A,#N/A,FALSE,"INTRAN96";#N/A,#N/A,FALSE,"NAA9697";#N/A,#N/A,FALSE,"ECWEBB";#N/A,#N/A,FALSE,"MFT96";#N/A,#N/A,FALSE,"CTrecon"}</definedName>
    <definedName name="ASFD_1_2_1_3" hidden="1">{#N/A,#N/A,FALSE,"TMCOMP96";#N/A,#N/A,FALSE,"MAT96";#N/A,#N/A,FALSE,"FANDA96";#N/A,#N/A,FALSE,"INTRAN96";#N/A,#N/A,FALSE,"NAA9697";#N/A,#N/A,FALSE,"ECWEBB";#N/A,#N/A,FALSE,"MFT96";#N/A,#N/A,FALSE,"CTrecon"}</definedName>
    <definedName name="ASFD_1_2_1_3_1" hidden="1">{#N/A,#N/A,FALSE,"TMCOMP96";#N/A,#N/A,FALSE,"MAT96";#N/A,#N/A,FALSE,"FANDA96";#N/A,#N/A,FALSE,"INTRAN96";#N/A,#N/A,FALSE,"NAA9697";#N/A,#N/A,FALSE,"ECWEBB";#N/A,#N/A,FALSE,"MFT96";#N/A,#N/A,FALSE,"CTrecon"}</definedName>
    <definedName name="ASFD_1_2_1_3_2" hidden="1">{#N/A,#N/A,FALSE,"TMCOMP96";#N/A,#N/A,FALSE,"MAT96";#N/A,#N/A,FALSE,"FANDA96";#N/A,#N/A,FALSE,"INTRAN96";#N/A,#N/A,FALSE,"NAA9697";#N/A,#N/A,FALSE,"ECWEBB";#N/A,#N/A,FALSE,"MFT96";#N/A,#N/A,FALSE,"CTrecon"}</definedName>
    <definedName name="ASFD_1_2_1_3_3" hidden="1">{#N/A,#N/A,FALSE,"TMCOMP96";#N/A,#N/A,FALSE,"MAT96";#N/A,#N/A,FALSE,"FANDA96";#N/A,#N/A,FALSE,"INTRAN96";#N/A,#N/A,FALSE,"NAA9697";#N/A,#N/A,FALSE,"ECWEBB";#N/A,#N/A,FALSE,"MFT96";#N/A,#N/A,FALSE,"CTrecon"}</definedName>
    <definedName name="ASFD_1_2_1_3_4" hidden="1">{#N/A,#N/A,FALSE,"TMCOMP96";#N/A,#N/A,FALSE,"MAT96";#N/A,#N/A,FALSE,"FANDA96";#N/A,#N/A,FALSE,"INTRAN96";#N/A,#N/A,FALSE,"NAA9697";#N/A,#N/A,FALSE,"ECWEBB";#N/A,#N/A,FALSE,"MFT96";#N/A,#N/A,FALSE,"CTrecon"}</definedName>
    <definedName name="ASFD_1_2_1_3_5" hidden="1">{#N/A,#N/A,FALSE,"TMCOMP96";#N/A,#N/A,FALSE,"MAT96";#N/A,#N/A,FALSE,"FANDA96";#N/A,#N/A,FALSE,"INTRAN96";#N/A,#N/A,FALSE,"NAA9697";#N/A,#N/A,FALSE,"ECWEBB";#N/A,#N/A,FALSE,"MFT96";#N/A,#N/A,FALSE,"CTrecon"}</definedName>
    <definedName name="ASFD_1_2_1_4" hidden="1">{#N/A,#N/A,FALSE,"TMCOMP96";#N/A,#N/A,FALSE,"MAT96";#N/A,#N/A,FALSE,"FANDA96";#N/A,#N/A,FALSE,"INTRAN96";#N/A,#N/A,FALSE,"NAA9697";#N/A,#N/A,FALSE,"ECWEBB";#N/A,#N/A,FALSE,"MFT96";#N/A,#N/A,FALSE,"CTrecon"}</definedName>
    <definedName name="ASFD_1_2_1_4_1" hidden="1">{#N/A,#N/A,FALSE,"TMCOMP96";#N/A,#N/A,FALSE,"MAT96";#N/A,#N/A,FALSE,"FANDA96";#N/A,#N/A,FALSE,"INTRAN96";#N/A,#N/A,FALSE,"NAA9697";#N/A,#N/A,FALSE,"ECWEBB";#N/A,#N/A,FALSE,"MFT96";#N/A,#N/A,FALSE,"CTrecon"}</definedName>
    <definedName name="ASFD_1_2_1_4_2" hidden="1">{#N/A,#N/A,FALSE,"TMCOMP96";#N/A,#N/A,FALSE,"MAT96";#N/A,#N/A,FALSE,"FANDA96";#N/A,#N/A,FALSE,"INTRAN96";#N/A,#N/A,FALSE,"NAA9697";#N/A,#N/A,FALSE,"ECWEBB";#N/A,#N/A,FALSE,"MFT96";#N/A,#N/A,FALSE,"CTrecon"}</definedName>
    <definedName name="ASFD_1_2_1_4_3" hidden="1">{#N/A,#N/A,FALSE,"TMCOMP96";#N/A,#N/A,FALSE,"MAT96";#N/A,#N/A,FALSE,"FANDA96";#N/A,#N/A,FALSE,"INTRAN96";#N/A,#N/A,FALSE,"NAA9697";#N/A,#N/A,FALSE,"ECWEBB";#N/A,#N/A,FALSE,"MFT96";#N/A,#N/A,FALSE,"CTrecon"}</definedName>
    <definedName name="ASFD_1_2_1_4_4" hidden="1">{#N/A,#N/A,FALSE,"TMCOMP96";#N/A,#N/A,FALSE,"MAT96";#N/A,#N/A,FALSE,"FANDA96";#N/A,#N/A,FALSE,"INTRAN96";#N/A,#N/A,FALSE,"NAA9697";#N/A,#N/A,FALSE,"ECWEBB";#N/A,#N/A,FALSE,"MFT96";#N/A,#N/A,FALSE,"CTrecon"}</definedName>
    <definedName name="ASFD_1_2_1_4_5" hidden="1">{#N/A,#N/A,FALSE,"TMCOMP96";#N/A,#N/A,FALSE,"MAT96";#N/A,#N/A,FALSE,"FANDA96";#N/A,#N/A,FALSE,"INTRAN96";#N/A,#N/A,FALSE,"NAA9697";#N/A,#N/A,FALSE,"ECWEBB";#N/A,#N/A,FALSE,"MFT96";#N/A,#N/A,FALSE,"CTrecon"}</definedName>
    <definedName name="ASFD_1_2_1_5" hidden="1">{#N/A,#N/A,FALSE,"TMCOMP96";#N/A,#N/A,FALSE,"MAT96";#N/A,#N/A,FALSE,"FANDA96";#N/A,#N/A,FALSE,"INTRAN96";#N/A,#N/A,FALSE,"NAA9697";#N/A,#N/A,FALSE,"ECWEBB";#N/A,#N/A,FALSE,"MFT96";#N/A,#N/A,FALSE,"CTrecon"}</definedName>
    <definedName name="ASFD_1_2_1_5_1" hidden="1">{#N/A,#N/A,FALSE,"TMCOMP96";#N/A,#N/A,FALSE,"MAT96";#N/A,#N/A,FALSE,"FANDA96";#N/A,#N/A,FALSE,"INTRAN96";#N/A,#N/A,FALSE,"NAA9697";#N/A,#N/A,FALSE,"ECWEBB";#N/A,#N/A,FALSE,"MFT96";#N/A,#N/A,FALSE,"CTrecon"}</definedName>
    <definedName name="ASFD_1_2_1_5_2" hidden="1">{#N/A,#N/A,FALSE,"TMCOMP96";#N/A,#N/A,FALSE,"MAT96";#N/A,#N/A,FALSE,"FANDA96";#N/A,#N/A,FALSE,"INTRAN96";#N/A,#N/A,FALSE,"NAA9697";#N/A,#N/A,FALSE,"ECWEBB";#N/A,#N/A,FALSE,"MFT96";#N/A,#N/A,FALSE,"CTrecon"}</definedName>
    <definedName name="ASFD_1_2_1_5_3" hidden="1">{#N/A,#N/A,FALSE,"TMCOMP96";#N/A,#N/A,FALSE,"MAT96";#N/A,#N/A,FALSE,"FANDA96";#N/A,#N/A,FALSE,"INTRAN96";#N/A,#N/A,FALSE,"NAA9697";#N/A,#N/A,FALSE,"ECWEBB";#N/A,#N/A,FALSE,"MFT96";#N/A,#N/A,FALSE,"CTrecon"}</definedName>
    <definedName name="ASFD_1_2_1_5_4" hidden="1">{#N/A,#N/A,FALSE,"TMCOMP96";#N/A,#N/A,FALSE,"MAT96";#N/A,#N/A,FALSE,"FANDA96";#N/A,#N/A,FALSE,"INTRAN96";#N/A,#N/A,FALSE,"NAA9697";#N/A,#N/A,FALSE,"ECWEBB";#N/A,#N/A,FALSE,"MFT96";#N/A,#N/A,FALSE,"CTrecon"}</definedName>
    <definedName name="ASFD_1_2_1_5_5" hidden="1">{#N/A,#N/A,FALSE,"TMCOMP96";#N/A,#N/A,FALSE,"MAT96";#N/A,#N/A,FALSE,"FANDA96";#N/A,#N/A,FALSE,"INTRAN96";#N/A,#N/A,FALSE,"NAA9697";#N/A,#N/A,FALSE,"ECWEBB";#N/A,#N/A,FALSE,"MFT96";#N/A,#N/A,FALSE,"CTrecon"}</definedName>
    <definedName name="ASFD_1_2_2" hidden="1">{#N/A,#N/A,FALSE,"TMCOMP96";#N/A,#N/A,FALSE,"MAT96";#N/A,#N/A,FALSE,"FANDA96";#N/A,#N/A,FALSE,"INTRAN96";#N/A,#N/A,FALSE,"NAA9697";#N/A,#N/A,FALSE,"ECWEBB";#N/A,#N/A,FALSE,"MFT96";#N/A,#N/A,FALSE,"CTrecon"}</definedName>
    <definedName name="ASFD_1_2_2_1" hidden="1">{#N/A,#N/A,FALSE,"TMCOMP96";#N/A,#N/A,FALSE,"MAT96";#N/A,#N/A,FALSE,"FANDA96";#N/A,#N/A,FALSE,"INTRAN96";#N/A,#N/A,FALSE,"NAA9697";#N/A,#N/A,FALSE,"ECWEBB";#N/A,#N/A,FALSE,"MFT96";#N/A,#N/A,FALSE,"CTrecon"}</definedName>
    <definedName name="ASFD_1_2_2_2" hidden="1">{#N/A,#N/A,FALSE,"TMCOMP96";#N/A,#N/A,FALSE,"MAT96";#N/A,#N/A,FALSE,"FANDA96";#N/A,#N/A,FALSE,"INTRAN96";#N/A,#N/A,FALSE,"NAA9697";#N/A,#N/A,FALSE,"ECWEBB";#N/A,#N/A,FALSE,"MFT96";#N/A,#N/A,FALSE,"CTrecon"}</definedName>
    <definedName name="ASFD_1_2_2_3" hidden="1">{#N/A,#N/A,FALSE,"TMCOMP96";#N/A,#N/A,FALSE,"MAT96";#N/A,#N/A,FALSE,"FANDA96";#N/A,#N/A,FALSE,"INTRAN96";#N/A,#N/A,FALSE,"NAA9697";#N/A,#N/A,FALSE,"ECWEBB";#N/A,#N/A,FALSE,"MFT96";#N/A,#N/A,FALSE,"CTrecon"}</definedName>
    <definedName name="ASFD_1_2_2_4" hidden="1">{#N/A,#N/A,FALSE,"TMCOMP96";#N/A,#N/A,FALSE,"MAT96";#N/A,#N/A,FALSE,"FANDA96";#N/A,#N/A,FALSE,"INTRAN96";#N/A,#N/A,FALSE,"NAA9697";#N/A,#N/A,FALSE,"ECWEBB";#N/A,#N/A,FALSE,"MFT96";#N/A,#N/A,FALSE,"CTrecon"}</definedName>
    <definedName name="ASFD_1_2_2_5" hidden="1">{#N/A,#N/A,FALSE,"TMCOMP96";#N/A,#N/A,FALSE,"MAT96";#N/A,#N/A,FALSE,"FANDA96";#N/A,#N/A,FALSE,"INTRAN96";#N/A,#N/A,FALSE,"NAA9697";#N/A,#N/A,FALSE,"ECWEBB";#N/A,#N/A,FALSE,"MFT96";#N/A,#N/A,FALSE,"CTrecon"}</definedName>
    <definedName name="ASFD_1_2_3" hidden="1">{#N/A,#N/A,FALSE,"TMCOMP96";#N/A,#N/A,FALSE,"MAT96";#N/A,#N/A,FALSE,"FANDA96";#N/A,#N/A,FALSE,"INTRAN96";#N/A,#N/A,FALSE,"NAA9697";#N/A,#N/A,FALSE,"ECWEBB";#N/A,#N/A,FALSE,"MFT96";#N/A,#N/A,FALSE,"CTrecon"}</definedName>
    <definedName name="ASFD_1_2_3_1" hidden="1">{#N/A,#N/A,FALSE,"TMCOMP96";#N/A,#N/A,FALSE,"MAT96";#N/A,#N/A,FALSE,"FANDA96";#N/A,#N/A,FALSE,"INTRAN96";#N/A,#N/A,FALSE,"NAA9697";#N/A,#N/A,FALSE,"ECWEBB";#N/A,#N/A,FALSE,"MFT96";#N/A,#N/A,FALSE,"CTrecon"}</definedName>
    <definedName name="ASFD_1_2_3_2" hidden="1">{#N/A,#N/A,FALSE,"TMCOMP96";#N/A,#N/A,FALSE,"MAT96";#N/A,#N/A,FALSE,"FANDA96";#N/A,#N/A,FALSE,"INTRAN96";#N/A,#N/A,FALSE,"NAA9697";#N/A,#N/A,FALSE,"ECWEBB";#N/A,#N/A,FALSE,"MFT96";#N/A,#N/A,FALSE,"CTrecon"}</definedName>
    <definedName name="ASFD_1_2_3_3" hidden="1">{#N/A,#N/A,FALSE,"TMCOMP96";#N/A,#N/A,FALSE,"MAT96";#N/A,#N/A,FALSE,"FANDA96";#N/A,#N/A,FALSE,"INTRAN96";#N/A,#N/A,FALSE,"NAA9697";#N/A,#N/A,FALSE,"ECWEBB";#N/A,#N/A,FALSE,"MFT96";#N/A,#N/A,FALSE,"CTrecon"}</definedName>
    <definedName name="ASFD_1_2_3_4" hidden="1">{#N/A,#N/A,FALSE,"TMCOMP96";#N/A,#N/A,FALSE,"MAT96";#N/A,#N/A,FALSE,"FANDA96";#N/A,#N/A,FALSE,"INTRAN96";#N/A,#N/A,FALSE,"NAA9697";#N/A,#N/A,FALSE,"ECWEBB";#N/A,#N/A,FALSE,"MFT96";#N/A,#N/A,FALSE,"CTrecon"}</definedName>
    <definedName name="ASFD_1_2_3_5" hidden="1">{#N/A,#N/A,FALSE,"TMCOMP96";#N/A,#N/A,FALSE,"MAT96";#N/A,#N/A,FALSE,"FANDA96";#N/A,#N/A,FALSE,"INTRAN96";#N/A,#N/A,FALSE,"NAA9697";#N/A,#N/A,FALSE,"ECWEBB";#N/A,#N/A,FALSE,"MFT96";#N/A,#N/A,FALSE,"CTrecon"}</definedName>
    <definedName name="ASFD_1_2_4" hidden="1">{#N/A,#N/A,FALSE,"TMCOMP96";#N/A,#N/A,FALSE,"MAT96";#N/A,#N/A,FALSE,"FANDA96";#N/A,#N/A,FALSE,"INTRAN96";#N/A,#N/A,FALSE,"NAA9697";#N/A,#N/A,FALSE,"ECWEBB";#N/A,#N/A,FALSE,"MFT96";#N/A,#N/A,FALSE,"CTrecon"}</definedName>
    <definedName name="ASFD_1_2_4_1" hidden="1">{#N/A,#N/A,FALSE,"TMCOMP96";#N/A,#N/A,FALSE,"MAT96";#N/A,#N/A,FALSE,"FANDA96";#N/A,#N/A,FALSE,"INTRAN96";#N/A,#N/A,FALSE,"NAA9697";#N/A,#N/A,FALSE,"ECWEBB";#N/A,#N/A,FALSE,"MFT96";#N/A,#N/A,FALSE,"CTrecon"}</definedName>
    <definedName name="ASFD_1_2_4_2" hidden="1">{#N/A,#N/A,FALSE,"TMCOMP96";#N/A,#N/A,FALSE,"MAT96";#N/A,#N/A,FALSE,"FANDA96";#N/A,#N/A,FALSE,"INTRAN96";#N/A,#N/A,FALSE,"NAA9697";#N/A,#N/A,FALSE,"ECWEBB";#N/A,#N/A,FALSE,"MFT96";#N/A,#N/A,FALSE,"CTrecon"}</definedName>
    <definedName name="ASFD_1_2_4_3" hidden="1">{#N/A,#N/A,FALSE,"TMCOMP96";#N/A,#N/A,FALSE,"MAT96";#N/A,#N/A,FALSE,"FANDA96";#N/A,#N/A,FALSE,"INTRAN96";#N/A,#N/A,FALSE,"NAA9697";#N/A,#N/A,FALSE,"ECWEBB";#N/A,#N/A,FALSE,"MFT96";#N/A,#N/A,FALSE,"CTrecon"}</definedName>
    <definedName name="ASFD_1_2_4_4" hidden="1">{#N/A,#N/A,FALSE,"TMCOMP96";#N/A,#N/A,FALSE,"MAT96";#N/A,#N/A,FALSE,"FANDA96";#N/A,#N/A,FALSE,"INTRAN96";#N/A,#N/A,FALSE,"NAA9697";#N/A,#N/A,FALSE,"ECWEBB";#N/A,#N/A,FALSE,"MFT96";#N/A,#N/A,FALSE,"CTrecon"}</definedName>
    <definedName name="ASFD_1_2_4_5" hidden="1">{#N/A,#N/A,FALSE,"TMCOMP96";#N/A,#N/A,FALSE,"MAT96";#N/A,#N/A,FALSE,"FANDA96";#N/A,#N/A,FALSE,"INTRAN96";#N/A,#N/A,FALSE,"NAA9697";#N/A,#N/A,FALSE,"ECWEBB";#N/A,#N/A,FALSE,"MFT96";#N/A,#N/A,FALSE,"CTrecon"}</definedName>
    <definedName name="ASFD_1_2_5" hidden="1">{#N/A,#N/A,FALSE,"TMCOMP96";#N/A,#N/A,FALSE,"MAT96";#N/A,#N/A,FALSE,"FANDA96";#N/A,#N/A,FALSE,"INTRAN96";#N/A,#N/A,FALSE,"NAA9697";#N/A,#N/A,FALSE,"ECWEBB";#N/A,#N/A,FALSE,"MFT96";#N/A,#N/A,FALSE,"CTrecon"}</definedName>
    <definedName name="ASFD_1_2_5_1" hidden="1">{#N/A,#N/A,FALSE,"TMCOMP96";#N/A,#N/A,FALSE,"MAT96";#N/A,#N/A,FALSE,"FANDA96";#N/A,#N/A,FALSE,"INTRAN96";#N/A,#N/A,FALSE,"NAA9697";#N/A,#N/A,FALSE,"ECWEBB";#N/A,#N/A,FALSE,"MFT96";#N/A,#N/A,FALSE,"CTrecon"}</definedName>
    <definedName name="ASFD_1_2_5_2" hidden="1">{#N/A,#N/A,FALSE,"TMCOMP96";#N/A,#N/A,FALSE,"MAT96";#N/A,#N/A,FALSE,"FANDA96";#N/A,#N/A,FALSE,"INTRAN96";#N/A,#N/A,FALSE,"NAA9697";#N/A,#N/A,FALSE,"ECWEBB";#N/A,#N/A,FALSE,"MFT96";#N/A,#N/A,FALSE,"CTrecon"}</definedName>
    <definedName name="ASFD_1_2_5_3" hidden="1">{#N/A,#N/A,FALSE,"TMCOMP96";#N/A,#N/A,FALSE,"MAT96";#N/A,#N/A,FALSE,"FANDA96";#N/A,#N/A,FALSE,"INTRAN96";#N/A,#N/A,FALSE,"NAA9697";#N/A,#N/A,FALSE,"ECWEBB";#N/A,#N/A,FALSE,"MFT96";#N/A,#N/A,FALSE,"CTrecon"}</definedName>
    <definedName name="ASFD_1_2_5_4" hidden="1">{#N/A,#N/A,FALSE,"TMCOMP96";#N/A,#N/A,FALSE,"MAT96";#N/A,#N/A,FALSE,"FANDA96";#N/A,#N/A,FALSE,"INTRAN96";#N/A,#N/A,FALSE,"NAA9697";#N/A,#N/A,FALSE,"ECWEBB";#N/A,#N/A,FALSE,"MFT96";#N/A,#N/A,FALSE,"CTrecon"}</definedName>
    <definedName name="ASFD_1_2_5_5" hidden="1">{#N/A,#N/A,FALSE,"TMCOMP96";#N/A,#N/A,FALSE,"MAT96";#N/A,#N/A,FALSE,"FANDA96";#N/A,#N/A,FALSE,"INTRAN96";#N/A,#N/A,FALSE,"NAA9697";#N/A,#N/A,FALSE,"ECWEBB";#N/A,#N/A,FALSE,"MFT96";#N/A,#N/A,FALSE,"CTrecon"}</definedName>
    <definedName name="ASFD_1_3" hidden="1">{#N/A,#N/A,FALSE,"TMCOMP96";#N/A,#N/A,FALSE,"MAT96";#N/A,#N/A,FALSE,"FANDA96";#N/A,#N/A,FALSE,"INTRAN96";#N/A,#N/A,FALSE,"NAA9697";#N/A,#N/A,FALSE,"ECWEBB";#N/A,#N/A,FALSE,"MFT96";#N/A,#N/A,FALSE,"CTrecon"}</definedName>
    <definedName name="ASFD_1_3_1" hidden="1">{#N/A,#N/A,FALSE,"TMCOMP96";#N/A,#N/A,FALSE,"MAT96";#N/A,#N/A,FALSE,"FANDA96";#N/A,#N/A,FALSE,"INTRAN96";#N/A,#N/A,FALSE,"NAA9697";#N/A,#N/A,FALSE,"ECWEBB";#N/A,#N/A,FALSE,"MFT96";#N/A,#N/A,FALSE,"CTrecon"}</definedName>
    <definedName name="ASFD_1_3_1_1" hidden="1">{#N/A,#N/A,FALSE,"TMCOMP96";#N/A,#N/A,FALSE,"MAT96";#N/A,#N/A,FALSE,"FANDA96";#N/A,#N/A,FALSE,"INTRAN96";#N/A,#N/A,FALSE,"NAA9697";#N/A,#N/A,FALSE,"ECWEBB";#N/A,#N/A,FALSE,"MFT96";#N/A,#N/A,FALSE,"CTrecon"}</definedName>
    <definedName name="ASFD_1_3_1_1_1" hidden="1">{#N/A,#N/A,FALSE,"TMCOMP96";#N/A,#N/A,FALSE,"MAT96";#N/A,#N/A,FALSE,"FANDA96";#N/A,#N/A,FALSE,"INTRAN96";#N/A,#N/A,FALSE,"NAA9697";#N/A,#N/A,FALSE,"ECWEBB";#N/A,#N/A,FALSE,"MFT96";#N/A,#N/A,FALSE,"CTrecon"}</definedName>
    <definedName name="ASFD_1_3_1_1_1_1" hidden="1">{#N/A,#N/A,FALSE,"TMCOMP96";#N/A,#N/A,FALSE,"MAT96";#N/A,#N/A,FALSE,"FANDA96";#N/A,#N/A,FALSE,"INTRAN96";#N/A,#N/A,FALSE,"NAA9697";#N/A,#N/A,FALSE,"ECWEBB";#N/A,#N/A,FALSE,"MFT96";#N/A,#N/A,FALSE,"CTrecon"}</definedName>
    <definedName name="ASFD_1_3_1_1_1_2" hidden="1">{#N/A,#N/A,FALSE,"TMCOMP96";#N/A,#N/A,FALSE,"MAT96";#N/A,#N/A,FALSE,"FANDA96";#N/A,#N/A,FALSE,"INTRAN96";#N/A,#N/A,FALSE,"NAA9697";#N/A,#N/A,FALSE,"ECWEBB";#N/A,#N/A,FALSE,"MFT96";#N/A,#N/A,FALSE,"CTrecon"}</definedName>
    <definedName name="ASFD_1_3_1_1_1_3" hidden="1">{#N/A,#N/A,FALSE,"TMCOMP96";#N/A,#N/A,FALSE,"MAT96";#N/A,#N/A,FALSE,"FANDA96";#N/A,#N/A,FALSE,"INTRAN96";#N/A,#N/A,FALSE,"NAA9697";#N/A,#N/A,FALSE,"ECWEBB";#N/A,#N/A,FALSE,"MFT96";#N/A,#N/A,FALSE,"CTrecon"}</definedName>
    <definedName name="ASFD_1_3_1_1_1_4" hidden="1">{#N/A,#N/A,FALSE,"TMCOMP96";#N/A,#N/A,FALSE,"MAT96";#N/A,#N/A,FALSE,"FANDA96";#N/A,#N/A,FALSE,"INTRAN96";#N/A,#N/A,FALSE,"NAA9697";#N/A,#N/A,FALSE,"ECWEBB";#N/A,#N/A,FALSE,"MFT96";#N/A,#N/A,FALSE,"CTrecon"}</definedName>
    <definedName name="ASFD_1_3_1_1_1_5" hidden="1">{#N/A,#N/A,FALSE,"TMCOMP96";#N/A,#N/A,FALSE,"MAT96";#N/A,#N/A,FALSE,"FANDA96";#N/A,#N/A,FALSE,"INTRAN96";#N/A,#N/A,FALSE,"NAA9697";#N/A,#N/A,FALSE,"ECWEBB";#N/A,#N/A,FALSE,"MFT96";#N/A,#N/A,FALSE,"CTrecon"}</definedName>
    <definedName name="ASFD_1_3_1_1_2" hidden="1">{#N/A,#N/A,FALSE,"TMCOMP96";#N/A,#N/A,FALSE,"MAT96";#N/A,#N/A,FALSE,"FANDA96";#N/A,#N/A,FALSE,"INTRAN96";#N/A,#N/A,FALSE,"NAA9697";#N/A,#N/A,FALSE,"ECWEBB";#N/A,#N/A,FALSE,"MFT96";#N/A,#N/A,FALSE,"CTrecon"}</definedName>
    <definedName name="ASFD_1_3_1_1_2_1" hidden="1">{#N/A,#N/A,FALSE,"TMCOMP96";#N/A,#N/A,FALSE,"MAT96";#N/A,#N/A,FALSE,"FANDA96";#N/A,#N/A,FALSE,"INTRAN96";#N/A,#N/A,FALSE,"NAA9697";#N/A,#N/A,FALSE,"ECWEBB";#N/A,#N/A,FALSE,"MFT96";#N/A,#N/A,FALSE,"CTrecon"}</definedName>
    <definedName name="ASFD_1_3_1_1_2_2" hidden="1">{#N/A,#N/A,FALSE,"TMCOMP96";#N/A,#N/A,FALSE,"MAT96";#N/A,#N/A,FALSE,"FANDA96";#N/A,#N/A,FALSE,"INTRAN96";#N/A,#N/A,FALSE,"NAA9697";#N/A,#N/A,FALSE,"ECWEBB";#N/A,#N/A,FALSE,"MFT96";#N/A,#N/A,FALSE,"CTrecon"}</definedName>
    <definedName name="ASFD_1_3_1_1_2_3" hidden="1">{#N/A,#N/A,FALSE,"TMCOMP96";#N/A,#N/A,FALSE,"MAT96";#N/A,#N/A,FALSE,"FANDA96";#N/A,#N/A,FALSE,"INTRAN96";#N/A,#N/A,FALSE,"NAA9697";#N/A,#N/A,FALSE,"ECWEBB";#N/A,#N/A,FALSE,"MFT96";#N/A,#N/A,FALSE,"CTrecon"}</definedName>
    <definedName name="ASFD_1_3_1_1_2_4" hidden="1">{#N/A,#N/A,FALSE,"TMCOMP96";#N/A,#N/A,FALSE,"MAT96";#N/A,#N/A,FALSE,"FANDA96";#N/A,#N/A,FALSE,"INTRAN96";#N/A,#N/A,FALSE,"NAA9697";#N/A,#N/A,FALSE,"ECWEBB";#N/A,#N/A,FALSE,"MFT96";#N/A,#N/A,FALSE,"CTrecon"}</definedName>
    <definedName name="ASFD_1_3_1_1_2_5" hidden="1">{#N/A,#N/A,FALSE,"TMCOMP96";#N/A,#N/A,FALSE,"MAT96";#N/A,#N/A,FALSE,"FANDA96";#N/A,#N/A,FALSE,"INTRAN96";#N/A,#N/A,FALSE,"NAA9697";#N/A,#N/A,FALSE,"ECWEBB";#N/A,#N/A,FALSE,"MFT96";#N/A,#N/A,FALSE,"CTrecon"}</definedName>
    <definedName name="ASFD_1_3_1_1_3" hidden="1">{#N/A,#N/A,FALSE,"TMCOMP96";#N/A,#N/A,FALSE,"MAT96";#N/A,#N/A,FALSE,"FANDA96";#N/A,#N/A,FALSE,"INTRAN96";#N/A,#N/A,FALSE,"NAA9697";#N/A,#N/A,FALSE,"ECWEBB";#N/A,#N/A,FALSE,"MFT96";#N/A,#N/A,FALSE,"CTrecon"}</definedName>
    <definedName name="ASFD_1_3_1_1_4" hidden="1">{#N/A,#N/A,FALSE,"TMCOMP96";#N/A,#N/A,FALSE,"MAT96";#N/A,#N/A,FALSE,"FANDA96";#N/A,#N/A,FALSE,"INTRAN96";#N/A,#N/A,FALSE,"NAA9697";#N/A,#N/A,FALSE,"ECWEBB";#N/A,#N/A,FALSE,"MFT96";#N/A,#N/A,FALSE,"CTrecon"}</definedName>
    <definedName name="ASFD_1_3_1_1_5" hidden="1">{#N/A,#N/A,FALSE,"TMCOMP96";#N/A,#N/A,FALSE,"MAT96";#N/A,#N/A,FALSE,"FANDA96";#N/A,#N/A,FALSE,"INTRAN96";#N/A,#N/A,FALSE,"NAA9697";#N/A,#N/A,FALSE,"ECWEBB";#N/A,#N/A,FALSE,"MFT96";#N/A,#N/A,FALSE,"CTrecon"}</definedName>
    <definedName name="ASFD_1_3_1_2" hidden="1">{#N/A,#N/A,FALSE,"TMCOMP96";#N/A,#N/A,FALSE,"MAT96";#N/A,#N/A,FALSE,"FANDA96";#N/A,#N/A,FALSE,"INTRAN96";#N/A,#N/A,FALSE,"NAA9697";#N/A,#N/A,FALSE,"ECWEBB";#N/A,#N/A,FALSE,"MFT96";#N/A,#N/A,FALSE,"CTrecon"}</definedName>
    <definedName name="ASFD_1_3_1_2_1" hidden="1">{#N/A,#N/A,FALSE,"TMCOMP96";#N/A,#N/A,FALSE,"MAT96";#N/A,#N/A,FALSE,"FANDA96";#N/A,#N/A,FALSE,"INTRAN96";#N/A,#N/A,FALSE,"NAA9697";#N/A,#N/A,FALSE,"ECWEBB";#N/A,#N/A,FALSE,"MFT96";#N/A,#N/A,FALSE,"CTrecon"}</definedName>
    <definedName name="ASFD_1_3_1_2_2" hidden="1">{#N/A,#N/A,FALSE,"TMCOMP96";#N/A,#N/A,FALSE,"MAT96";#N/A,#N/A,FALSE,"FANDA96";#N/A,#N/A,FALSE,"INTRAN96";#N/A,#N/A,FALSE,"NAA9697";#N/A,#N/A,FALSE,"ECWEBB";#N/A,#N/A,FALSE,"MFT96";#N/A,#N/A,FALSE,"CTrecon"}</definedName>
    <definedName name="ASFD_1_3_1_2_3" hidden="1">{#N/A,#N/A,FALSE,"TMCOMP96";#N/A,#N/A,FALSE,"MAT96";#N/A,#N/A,FALSE,"FANDA96";#N/A,#N/A,FALSE,"INTRAN96";#N/A,#N/A,FALSE,"NAA9697";#N/A,#N/A,FALSE,"ECWEBB";#N/A,#N/A,FALSE,"MFT96";#N/A,#N/A,FALSE,"CTrecon"}</definedName>
    <definedName name="ASFD_1_3_1_2_4" hidden="1">{#N/A,#N/A,FALSE,"TMCOMP96";#N/A,#N/A,FALSE,"MAT96";#N/A,#N/A,FALSE,"FANDA96";#N/A,#N/A,FALSE,"INTRAN96";#N/A,#N/A,FALSE,"NAA9697";#N/A,#N/A,FALSE,"ECWEBB";#N/A,#N/A,FALSE,"MFT96";#N/A,#N/A,FALSE,"CTrecon"}</definedName>
    <definedName name="ASFD_1_3_1_2_5" hidden="1">{#N/A,#N/A,FALSE,"TMCOMP96";#N/A,#N/A,FALSE,"MAT96";#N/A,#N/A,FALSE,"FANDA96";#N/A,#N/A,FALSE,"INTRAN96";#N/A,#N/A,FALSE,"NAA9697";#N/A,#N/A,FALSE,"ECWEBB";#N/A,#N/A,FALSE,"MFT96";#N/A,#N/A,FALSE,"CTrecon"}</definedName>
    <definedName name="ASFD_1_3_1_3" hidden="1">{#N/A,#N/A,FALSE,"TMCOMP96";#N/A,#N/A,FALSE,"MAT96";#N/A,#N/A,FALSE,"FANDA96";#N/A,#N/A,FALSE,"INTRAN96";#N/A,#N/A,FALSE,"NAA9697";#N/A,#N/A,FALSE,"ECWEBB";#N/A,#N/A,FALSE,"MFT96";#N/A,#N/A,FALSE,"CTrecon"}</definedName>
    <definedName name="ASFD_1_3_1_3_1" hidden="1">{#N/A,#N/A,FALSE,"TMCOMP96";#N/A,#N/A,FALSE,"MAT96";#N/A,#N/A,FALSE,"FANDA96";#N/A,#N/A,FALSE,"INTRAN96";#N/A,#N/A,FALSE,"NAA9697";#N/A,#N/A,FALSE,"ECWEBB";#N/A,#N/A,FALSE,"MFT96";#N/A,#N/A,FALSE,"CTrecon"}</definedName>
    <definedName name="ASFD_1_3_1_3_2" hidden="1">{#N/A,#N/A,FALSE,"TMCOMP96";#N/A,#N/A,FALSE,"MAT96";#N/A,#N/A,FALSE,"FANDA96";#N/A,#N/A,FALSE,"INTRAN96";#N/A,#N/A,FALSE,"NAA9697";#N/A,#N/A,FALSE,"ECWEBB";#N/A,#N/A,FALSE,"MFT96";#N/A,#N/A,FALSE,"CTrecon"}</definedName>
    <definedName name="ASFD_1_3_1_3_3" hidden="1">{#N/A,#N/A,FALSE,"TMCOMP96";#N/A,#N/A,FALSE,"MAT96";#N/A,#N/A,FALSE,"FANDA96";#N/A,#N/A,FALSE,"INTRAN96";#N/A,#N/A,FALSE,"NAA9697";#N/A,#N/A,FALSE,"ECWEBB";#N/A,#N/A,FALSE,"MFT96";#N/A,#N/A,FALSE,"CTrecon"}</definedName>
    <definedName name="ASFD_1_3_1_3_4" hidden="1">{#N/A,#N/A,FALSE,"TMCOMP96";#N/A,#N/A,FALSE,"MAT96";#N/A,#N/A,FALSE,"FANDA96";#N/A,#N/A,FALSE,"INTRAN96";#N/A,#N/A,FALSE,"NAA9697";#N/A,#N/A,FALSE,"ECWEBB";#N/A,#N/A,FALSE,"MFT96";#N/A,#N/A,FALSE,"CTrecon"}</definedName>
    <definedName name="ASFD_1_3_1_3_5" hidden="1">{#N/A,#N/A,FALSE,"TMCOMP96";#N/A,#N/A,FALSE,"MAT96";#N/A,#N/A,FALSE,"FANDA96";#N/A,#N/A,FALSE,"INTRAN96";#N/A,#N/A,FALSE,"NAA9697";#N/A,#N/A,FALSE,"ECWEBB";#N/A,#N/A,FALSE,"MFT96";#N/A,#N/A,FALSE,"CTrecon"}</definedName>
    <definedName name="ASFD_1_3_1_4" hidden="1">{#N/A,#N/A,FALSE,"TMCOMP96";#N/A,#N/A,FALSE,"MAT96";#N/A,#N/A,FALSE,"FANDA96";#N/A,#N/A,FALSE,"INTRAN96";#N/A,#N/A,FALSE,"NAA9697";#N/A,#N/A,FALSE,"ECWEBB";#N/A,#N/A,FALSE,"MFT96";#N/A,#N/A,FALSE,"CTrecon"}</definedName>
    <definedName name="ASFD_1_3_1_4_1" hidden="1">{#N/A,#N/A,FALSE,"TMCOMP96";#N/A,#N/A,FALSE,"MAT96";#N/A,#N/A,FALSE,"FANDA96";#N/A,#N/A,FALSE,"INTRAN96";#N/A,#N/A,FALSE,"NAA9697";#N/A,#N/A,FALSE,"ECWEBB";#N/A,#N/A,FALSE,"MFT96";#N/A,#N/A,FALSE,"CTrecon"}</definedName>
    <definedName name="ASFD_1_3_1_4_2" hidden="1">{#N/A,#N/A,FALSE,"TMCOMP96";#N/A,#N/A,FALSE,"MAT96";#N/A,#N/A,FALSE,"FANDA96";#N/A,#N/A,FALSE,"INTRAN96";#N/A,#N/A,FALSE,"NAA9697";#N/A,#N/A,FALSE,"ECWEBB";#N/A,#N/A,FALSE,"MFT96";#N/A,#N/A,FALSE,"CTrecon"}</definedName>
    <definedName name="ASFD_1_3_1_4_3" hidden="1">{#N/A,#N/A,FALSE,"TMCOMP96";#N/A,#N/A,FALSE,"MAT96";#N/A,#N/A,FALSE,"FANDA96";#N/A,#N/A,FALSE,"INTRAN96";#N/A,#N/A,FALSE,"NAA9697";#N/A,#N/A,FALSE,"ECWEBB";#N/A,#N/A,FALSE,"MFT96";#N/A,#N/A,FALSE,"CTrecon"}</definedName>
    <definedName name="ASFD_1_3_1_4_4" hidden="1">{#N/A,#N/A,FALSE,"TMCOMP96";#N/A,#N/A,FALSE,"MAT96";#N/A,#N/A,FALSE,"FANDA96";#N/A,#N/A,FALSE,"INTRAN96";#N/A,#N/A,FALSE,"NAA9697";#N/A,#N/A,FALSE,"ECWEBB";#N/A,#N/A,FALSE,"MFT96";#N/A,#N/A,FALSE,"CTrecon"}</definedName>
    <definedName name="ASFD_1_3_1_4_5" hidden="1">{#N/A,#N/A,FALSE,"TMCOMP96";#N/A,#N/A,FALSE,"MAT96";#N/A,#N/A,FALSE,"FANDA96";#N/A,#N/A,FALSE,"INTRAN96";#N/A,#N/A,FALSE,"NAA9697";#N/A,#N/A,FALSE,"ECWEBB";#N/A,#N/A,FALSE,"MFT96";#N/A,#N/A,FALSE,"CTrecon"}</definedName>
    <definedName name="ASFD_1_3_1_5" hidden="1">{#N/A,#N/A,FALSE,"TMCOMP96";#N/A,#N/A,FALSE,"MAT96";#N/A,#N/A,FALSE,"FANDA96";#N/A,#N/A,FALSE,"INTRAN96";#N/A,#N/A,FALSE,"NAA9697";#N/A,#N/A,FALSE,"ECWEBB";#N/A,#N/A,FALSE,"MFT96";#N/A,#N/A,FALSE,"CTrecon"}</definedName>
    <definedName name="ASFD_1_3_1_5_1" hidden="1">{#N/A,#N/A,FALSE,"TMCOMP96";#N/A,#N/A,FALSE,"MAT96";#N/A,#N/A,FALSE,"FANDA96";#N/A,#N/A,FALSE,"INTRAN96";#N/A,#N/A,FALSE,"NAA9697";#N/A,#N/A,FALSE,"ECWEBB";#N/A,#N/A,FALSE,"MFT96";#N/A,#N/A,FALSE,"CTrecon"}</definedName>
    <definedName name="ASFD_1_3_1_5_2" hidden="1">{#N/A,#N/A,FALSE,"TMCOMP96";#N/A,#N/A,FALSE,"MAT96";#N/A,#N/A,FALSE,"FANDA96";#N/A,#N/A,FALSE,"INTRAN96";#N/A,#N/A,FALSE,"NAA9697";#N/A,#N/A,FALSE,"ECWEBB";#N/A,#N/A,FALSE,"MFT96";#N/A,#N/A,FALSE,"CTrecon"}</definedName>
    <definedName name="ASFD_1_3_1_5_3" hidden="1">{#N/A,#N/A,FALSE,"TMCOMP96";#N/A,#N/A,FALSE,"MAT96";#N/A,#N/A,FALSE,"FANDA96";#N/A,#N/A,FALSE,"INTRAN96";#N/A,#N/A,FALSE,"NAA9697";#N/A,#N/A,FALSE,"ECWEBB";#N/A,#N/A,FALSE,"MFT96";#N/A,#N/A,FALSE,"CTrecon"}</definedName>
    <definedName name="ASFD_1_3_1_5_4" hidden="1">{#N/A,#N/A,FALSE,"TMCOMP96";#N/A,#N/A,FALSE,"MAT96";#N/A,#N/A,FALSE,"FANDA96";#N/A,#N/A,FALSE,"INTRAN96";#N/A,#N/A,FALSE,"NAA9697";#N/A,#N/A,FALSE,"ECWEBB";#N/A,#N/A,FALSE,"MFT96";#N/A,#N/A,FALSE,"CTrecon"}</definedName>
    <definedName name="ASFD_1_3_1_5_5" hidden="1">{#N/A,#N/A,FALSE,"TMCOMP96";#N/A,#N/A,FALSE,"MAT96";#N/A,#N/A,FALSE,"FANDA96";#N/A,#N/A,FALSE,"INTRAN96";#N/A,#N/A,FALSE,"NAA9697";#N/A,#N/A,FALSE,"ECWEBB";#N/A,#N/A,FALSE,"MFT96";#N/A,#N/A,FALSE,"CTrecon"}</definedName>
    <definedName name="ASFD_1_3_2" hidden="1">{#N/A,#N/A,FALSE,"TMCOMP96";#N/A,#N/A,FALSE,"MAT96";#N/A,#N/A,FALSE,"FANDA96";#N/A,#N/A,FALSE,"INTRAN96";#N/A,#N/A,FALSE,"NAA9697";#N/A,#N/A,FALSE,"ECWEBB";#N/A,#N/A,FALSE,"MFT96";#N/A,#N/A,FALSE,"CTrecon"}</definedName>
    <definedName name="ASFD_1_3_2_1" hidden="1">{#N/A,#N/A,FALSE,"TMCOMP96";#N/A,#N/A,FALSE,"MAT96";#N/A,#N/A,FALSE,"FANDA96";#N/A,#N/A,FALSE,"INTRAN96";#N/A,#N/A,FALSE,"NAA9697";#N/A,#N/A,FALSE,"ECWEBB";#N/A,#N/A,FALSE,"MFT96";#N/A,#N/A,FALSE,"CTrecon"}</definedName>
    <definedName name="ASFD_1_3_2_2" hidden="1">{#N/A,#N/A,FALSE,"TMCOMP96";#N/A,#N/A,FALSE,"MAT96";#N/A,#N/A,FALSE,"FANDA96";#N/A,#N/A,FALSE,"INTRAN96";#N/A,#N/A,FALSE,"NAA9697";#N/A,#N/A,FALSE,"ECWEBB";#N/A,#N/A,FALSE,"MFT96";#N/A,#N/A,FALSE,"CTrecon"}</definedName>
    <definedName name="ASFD_1_3_2_3" hidden="1">{#N/A,#N/A,FALSE,"TMCOMP96";#N/A,#N/A,FALSE,"MAT96";#N/A,#N/A,FALSE,"FANDA96";#N/A,#N/A,FALSE,"INTRAN96";#N/A,#N/A,FALSE,"NAA9697";#N/A,#N/A,FALSE,"ECWEBB";#N/A,#N/A,FALSE,"MFT96";#N/A,#N/A,FALSE,"CTrecon"}</definedName>
    <definedName name="ASFD_1_3_2_4" hidden="1">{#N/A,#N/A,FALSE,"TMCOMP96";#N/A,#N/A,FALSE,"MAT96";#N/A,#N/A,FALSE,"FANDA96";#N/A,#N/A,FALSE,"INTRAN96";#N/A,#N/A,FALSE,"NAA9697";#N/A,#N/A,FALSE,"ECWEBB";#N/A,#N/A,FALSE,"MFT96";#N/A,#N/A,FALSE,"CTrecon"}</definedName>
    <definedName name="ASFD_1_3_2_5" hidden="1">{#N/A,#N/A,FALSE,"TMCOMP96";#N/A,#N/A,FALSE,"MAT96";#N/A,#N/A,FALSE,"FANDA96";#N/A,#N/A,FALSE,"INTRAN96";#N/A,#N/A,FALSE,"NAA9697";#N/A,#N/A,FALSE,"ECWEBB";#N/A,#N/A,FALSE,"MFT96";#N/A,#N/A,FALSE,"CTrecon"}</definedName>
    <definedName name="ASFD_1_3_3" hidden="1">{#N/A,#N/A,FALSE,"TMCOMP96";#N/A,#N/A,FALSE,"MAT96";#N/A,#N/A,FALSE,"FANDA96";#N/A,#N/A,FALSE,"INTRAN96";#N/A,#N/A,FALSE,"NAA9697";#N/A,#N/A,FALSE,"ECWEBB";#N/A,#N/A,FALSE,"MFT96";#N/A,#N/A,FALSE,"CTrecon"}</definedName>
    <definedName name="ASFD_1_3_3_1" hidden="1">{#N/A,#N/A,FALSE,"TMCOMP96";#N/A,#N/A,FALSE,"MAT96";#N/A,#N/A,FALSE,"FANDA96";#N/A,#N/A,FALSE,"INTRAN96";#N/A,#N/A,FALSE,"NAA9697";#N/A,#N/A,FALSE,"ECWEBB";#N/A,#N/A,FALSE,"MFT96";#N/A,#N/A,FALSE,"CTrecon"}</definedName>
    <definedName name="ASFD_1_3_3_2" hidden="1">{#N/A,#N/A,FALSE,"TMCOMP96";#N/A,#N/A,FALSE,"MAT96";#N/A,#N/A,FALSE,"FANDA96";#N/A,#N/A,FALSE,"INTRAN96";#N/A,#N/A,FALSE,"NAA9697";#N/A,#N/A,FALSE,"ECWEBB";#N/A,#N/A,FALSE,"MFT96";#N/A,#N/A,FALSE,"CTrecon"}</definedName>
    <definedName name="ASFD_1_3_3_3" hidden="1">{#N/A,#N/A,FALSE,"TMCOMP96";#N/A,#N/A,FALSE,"MAT96";#N/A,#N/A,FALSE,"FANDA96";#N/A,#N/A,FALSE,"INTRAN96";#N/A,#N/A,FALSE,"NAA9697";#N/A,#N/A,FALSE,"ECWEBB";#N/A,#N/A,FALSE,"MFT96";#N/A,#N/A,FALSE,"CTrecon"}</definedName>
    <definedName name="ASFD_1_3_3_4" hidden="1">{#N/A,#N/A,FALSE,"TMCOMP96";#N/A,#N/A,FALSE,"MAT96";#N/A,#N/A,FALSE,"FANDA96";#N/A,#N/A,FALSE,"INTRAN96";#N/A,#N/A,FALSE,"NAA9697";#N/A,#N/A,FALSE,"ECWEBB";#N/A,#N/A,FALSE,"MFT96";#N/A,#N/A,FALSE,"CTrecon"}</definedName>
    <definedName name="ASFD_1_3_3_5" hidden="1">{#N/A,#N/A,FALSE,"TMCOMP96";#N/A,#N/A,FALSE,"MAT96";#N/A,#N/A,FALSE,"FANDA96";#N/A,#N/A,FALSE,"INTRAN96";#N/A,#N/A,FALSE,"NAA9697";#N/A,#N/A,FALSE,"ECWEBB";#N/A,#N/A,FALSE,"MFT96";#N/A,#N/A,FALSE,"CTrecon"}</definedName>
    <definedName name="ASFD_1_3_4" hidden="1">{#N/A,#N/A,FALSE,"TMCOMP96";#N/A,#N/A,FALSE,"MAT96";#N/A,#N/A,FALSE,"FANDA96";#N/A,#N/A,FALSE,"INTRAN96";#N/A,#N/A,FALSE,"NAA9697";#N/A,#N/A,FALSE,"ECWEBB";#N/A,#N/A,FALSE,"MFT96";#N/A,#N/A,FALSE,"CTrecon"}</definedName>
    <definedName name="ASFD_1_3_4_1" hidden="1">{#N/A,#N/A,FALSE,"TMCOMP96";#N/A,#N/A,FALSE,"MAT96";#N/A,#N/A,FALSE,"FANDA96";#N/A,#N/A,FALSE,"INTRAN96";#N/A,#N/A,FALSE,"NAA9697";#N/A,#N/A,FALSE,"ECWEBB";#N/A,#N/A,FALSE,"MFT96";#N/A,#N/A,FALSE,"CTrecon"}</definedName>
    <definedName name="ASFD_1_3_4_2" hidden="1">{#N/A,#N/A,FALSE,"TMCOMP96";#N/A,#N/A,FALSE,"MAT96";#N/A,#N/A,FALSE,"FANDA96";#N/A,#N/A,FALSE,"INTRAN96";#N/A,#N/A,FALSE,"NAA9697";#N/A,#N/A,FALSE,"ECWEBB";#N/A,#N/A,FALSE,"MFT96";#N/A,#N/A,FALSE,"CTrecon"}</definedName>
    <definedName name="ASFD_1_3_4_3" hidden="1">{#N/A,#N/A,FALSE,"TMCOMP96";#N/A,#N/A,FALSE,"MAT96";#N/A,#N/A,FALSE,"FANDA96";#N/A,#N/A,FALSE,"INTRAN96";#N/A,#N/A,FALSE,"NAA9697";#N/A,#N/A,FALSE,"ECWEBB";#N/A,#N/A,FALSE,"MFT96";#N/A,#N/A,FALSE,"CTrecon"}</definedName>
    <definedName name="ASFD_1_3_4_4" hidden="1">{#N/A,#N/A,FALSE,"TMCOMP96";#N/A,#N/A,FALSE,"MAT96";#N/A,#N/A,FALSE,"FANDA96";#N/A,#N/A,FALSE,"INTRAN96";#N/A,#N/A,FALSE,"NAA9697";#N/A,#N/A,FALSE,"ECWEBB";#N/A,#N/A,FALSE,"MFT96";#N/A,#N/A,FALSE,"CTrecon"}</definedName>
    <definedName name="ASFD_1_3_4_5" hidden="1">{#N/A,#N/A,FALSE,"TMCOMP96";#N/A,#N/A,FALSE,"MAT96";#N/A,#N/A,FALSE,"FANDA96";#N/A,#N/A,FALSE,"INTRAN96";#N/A,#N/A,FALSE,"NAA9697";#N/A,#N/A,FALSE,"ECWEBB";#N/A,#N/A,FALSE,"MFT96";#N/A,#N/A,FALSE,"CTrecon"}</definedName>
    <definedName name="ASFD_1_3_5" hidden="1">{#N/A,#N/A,FALSE,"TMCOMP96";#N/A,#N/A,FALSE,"MAT96";#N/A,#N/A,FALSE,"FANDA96";#N/A,#N/A,FALSE,"INTRAN96";#N/A,#N/A,FALSE,"NAA9697";#N/A,#N/A,FALSE,"ECWEBB";#N/A,#N/A,FALSE,"MFT96";#N/A,#N/A,FALSE,"CTrecon"}</definedName>
    <definedName name="ASFD_1_3_5_1" hidden="1">{#N/A,#N/A,FALSE,"TMCOMP96";#N/A,#N/A,FALSE,"MAT96";#N/A,#N/A,FALSE,"FANDA96";#N/A,#N/A,FALSE,"INTRAN96";#N/A,#N/A,FALSE,"NAA9697";#N/A,#N/A,FALSE,"ECWEBB";#N/A,#N/A,FALSE,"MFT96";#N/A,#N/A,FALSE,"CTrecon"}</definedName>
    <definedName name="ASFD_1_3_5_2" hidden="1">{#N/A,#N/A,FALSE,"TMCOMP96";#N/A,#N/A,FALSE,"MAT96";#N/A,#N/A,FALSE,"FANDA96";#N/A,#N/A,FALSE,"INTRAN96";#N/A,#N/A,FALSE,"NAA9697";#N/A,#N/A,FALSE,"ECWEBB";#N/A,#N/A,FALSE,"MFT96";#N/A,#N/A,FALSE,"CTrecon"}</definedName>
    <definedName name="ASFD_1_3_5_3" hidden="1">{#N/A,#N/A,FALSE,"TMCOMP96";#N/A,#N/A,FALSE,"MAT96";#N/A,#N/A,FALSE,"FANDA96";#N/A,#N/A,FALSE,"INTRAN96";#N/A,#N/A,FALSE,"NAA9697";#N/A,#N/A,FALSE,"ECWEBB";#N/A,#N/A,FALSE,"MFT96";#N/A,#N/A,FALSE,"CTrecon"}</definedName>
    <definedName name="ASFD_1_3_5_4" hidden="1">{#N/A,#N/A,FALSE,"TMCOMP96";#N/A,#N/A,FALSE,"MAT96";#N/A,#N/A,FALSE,"FANDA96";#N/A,#N/A,FALSE,"INTRAN96";#N/A,#N/A,FALSE,"NAA9697";#N/A,#N/A,FALSE,"ECWEBB";#N/A,#N/A,FALSE,"MFT96";#N/A,#N/A,FALSE,"CTrecon"}</definedName>
    <definedName name="ASFD_1_3_5_5" hidden="1">{#N/A,#N/A,FALSE,"TMCOMP96";#N/A,#N/A,FALSE,"MAT96";#N/A,#N/A,FALSE,"FANDA96";#N/A,#N/A,FALSE,"INTRAN96";#N/A,#N/A,FALSE,"NAA9697";#N/A,#N/A,FALSE,"ECWEBB";#N/A,#N/A,FALSE,"MFT96";#N/A,#N/A,FALSE,"CTrecon"}</definedName>
    <definedName name="ASFD_1_4" hidden="1">{#N/A,#N/A,FALSE,"TMCOMP96";#N/A,#N/A,FALSE,"MAT96";#N/A,#N/A,FALSE,"FANDA96";#N/A,#N/A,FALSE,"INTRAN96";#N/A,#N/A,FALSE,"NAA9697";#N/A,#N/A,FALSE,"ECWEBB";#N/A,#N/A,FALSE,"MFT96";#N/A,#N/A,FALSE,"CTrecon"}</definedName>
    <definedName name="ASFD_1_4_1" hidden="1">{#N/A,#N/A,FALSE,"TMCOMP96";#N/A,#N/A,FALSE,"MAT96";#N/A,#N/A,FALSE,"FANDA96";#N/A,#N/A,FALSE,"INTRAN96";#N/A,#N/A,FALSE,"NAA9697";#N/A,#N/A,FALSE,"ECWEBB";#N/A,#N/A,FALSE,"MFT96";#N/A,#N/A,FALSE,"CTrecon"}</definedName>
    <definedName name="ASFD_1_4_1_1" hidden="1">{#N/A,#N/A,FALSE,"TMCOMP96";#N/A,#N/A,FALSE,"MAT96";#N/A,#N/A,FALSE,"FANDA96";#N/A,#N/A,FALSE,"INTRAN96";#N/A,#N/A,FALSE,"NAA9697";#N/A,#N/A,FALSE,"ECWEBB";#N/A,#N/A,FALSE,"MFT96";#N/A,#N/A,FALSE,"CTrecon"}</definedName>
    <definedName name="ASFD_1_4_1_1_1" hidden="1">{#N/A,#N/A,FALSE,"TMCOMP96";#N/A,#N/A,FALSE,"MAT96";#N/A,#N/A,FALSE,"FANDA96";#N/A,#N/A,FALSE,"INTRAN96";#N/A,#N/A,FALSE,"NAA9697";#N/A,#N/A,FALSE,"ECWEBB";#N/A,#N/A,FALSE,"MFT96";#N/A,#N/A,FALSE,"CTrecon"}</definedName>
    <definedName name="ASFD_1_4_1_1_2" hidden="1">{#N/A,#N/A,FALSE,"TMCOMP96";#N/A,#N/A,FALSE,"MAT96";#N/A,#N/A,FALSE,"FANDA96";#N/A,#N/A,FALSE,"INTRAN96";#N/A,#N/A,FALSE,"NAA9697";#N/A,#N/A,FALSE,"ECWEBB";#N/A,#N/A,FALSE,"MFT96";#N/A,#N/A,FALSE,"CTrecon"}</definedName>
    <definedName name="ASFD_1_4_1_1_3" hidden="1">{#N/A,#N/A,FALSE,"TMCOMP96";#N/A,#N/A,FALSE,"MAT96";#N/A,#N/A,FALSE,"FANDA96";#N/A,#N/A,FALSE,"INTRAN96";#N/A,#N/A,FALSE,"NAA9697";#N/A,#N/A,FALSE,"ECWEBB";#N/A,#N/A,FALSE,"MFT96";#N/A,#N/A,FALSE,"CTrecon"}</definedName>
    <definedName name="ASFD_1_4_1_1_4" hidden="1">{#N/A,#N/A,FALSE,"TMCOMP96";#N/A,#N/A,FALSE,"MAT96";#N/A,#N/A,FALSE,"FANDA96";#N/A,#N/A,FALSE,"INTRAN96";#N/A,#N/A,FALSE,"NAA9697";#N/A,#N/A,FALSE,"ECWEBB";#N/A,#N/A,FALSE,"MFT96";#N/A,#N/A,FALSE,"CTrecon"}</definedName>
    <definedName name="ASFD_1_4_1_1_5" hidden="1">{#N/A,#N/A,FALSE,"TMCOMP96";#N/A,#N/A,FALSE,"MAT96";#N/A,#N/A,FALSE,"FANDA96";#N/A,#N/A,FALSE,"INTRAN96";#N/A,#N/A,FALSE,"NAA9697";#N/A,#N/A,FALSE,"ECWEBB";#N/A,#N/A,FALSE,"MFT96";#N/A,#N/A,FALSE,"CTrecon"}</definedName>
    <definedName name="ASFD_1_4_1_2" hidden="1">{#N/A,#N/A,FALSE,"TMCOMP96";#N/A,#N/A,FALSE,"MAT96";#N/A,#N/A,FALSE,"FANDA96";#N/A,#N/A,FALSE,"INTRAN96";#N/A,#N/A,FALSE,"NAA9697";#N/A,#N/A,FALSE,"ECWEBB";#N/A,#N/A,FALSE,"MFT96";#N/A,#N/A,FALSE,"CTrecon"}</definedName>
    <definedName name="ASFD_1_4_1_2_1" hidden="1">{#N/A,#N/A,FALSE,"TMCOMP96";#N/A,#N/A,FALSE,"MAT96";#N/A,#N/A,FALSE,"FANDA96";#N/A,#N/A,FALSE,"INTRAN96";#N/A,#N/A,FALSE,"NAA9697";#N/A,#N/A,FALSE,"ECWEBB";#N/A,#N/A,FALSE,"MFT96";#N/A,#N/A,FALSE,"CTrecon"}</definedName>
    <definedName name="ASFD_1_4_1_2_2" hidden="1">{#N/A,#N/A,FALSE,"TMCOMP96";#N/A,#N/A,FALSE,"MAT96";#N/A,#N/A,FALSE,"FANDA96";#N/A,#N/A,FALSE,"INTRAN96";#N/A,#N/A,FALSE,"NAA9697";#N/A,#N/A,FALSE,"ECWEBB";#N/A,#N/A,FALSE,"MFT96";#N/A,#N/A,FALSE,"CTrecon"}</definedName>
    <definedName name="ASFD_1_4_1_2_3" hidden="1">{#N/A,#N/A,FALSE,"TMCOMP96";#N/A,#N/A,FALSE,"MAT96";#N/A,#N/A,FALSE,"FANDA96";#N/A,#N/A,FALSE,"INTRAN96";#N/A,#N/A,FALSE,"NAA9697";#N/A,#N/A,FALSE,"ECWEBB";#N/A,#N/A,FALSE,"MFT96";#N/A,#N/A,FALSE,"CTrecon"}</definedName>
    <definedName name="ASFD_1_4_1_2_4" hidden="1">{#N/A,#N/A,FALSE,"TMCOMP96";#N/A,#N/A,FALSE,"MAT96";#N/A,#N/A,FALSE,"FANDA96";#N/A,#N/A,FALSE,"INTRAN96";#N/A,#N/A,FALSE,"NAA9697";#N/A,#N/A,FALSE,"ECWEBB";#N/A,#N/A,FALSE,"MFT96";#N/A,#N/A,FALSE,"CTrecon"}</definedName>
    <definedName name="ASFD_1_4_1_2_5" hidden="1">{#N/A,#N/A,FALSE,"TMCOMP96";#N/A,#N/A,FALSE,"MAT96";#N/A,#N/A,FALSE,"FANDA96";#N/A,#N/A,FALSE,"INTRAN96";#N/A,#N/A,FALSE,"NAA9697";#N/A,#N/A,FALSE,"ECWEBB";#N/A,#N/A,FALSE,"MFT96";#N/A,#N/A,FALSE,"CTrecon"}</definedName>
    <definedName name="ASFD_1_4_1_3" hidden="1">{#N/A,#N/A,FALSE,"TMCOMP96";#N/A,#N/A,FALSE,"MAT96";#N/A,#N/A,FALSE,"FANDA96";#N/A,#N/A,FALSE,"INTRAN96";#N/A,#N/A,FALSE,"NAA9697";#N/A,#N/A,FALSE,"ECWEBB";#N/A,#N/A,FALSE,"MFT96";#N/A,#N/A,FALSE,"CTrecon"}</definedName>
    <definedName name="ASFD_1_4_1_3_1" hidden="1">{#N/A,#N/A,FALSE,"TMCOMP96";#N/A,#N/A,FALSE,"MAT96";#N/A,#N/A,FALSE,"FANDA96";#N/A,#N/A,FALSE,"INTRAN96";#N/A,#N/A,FALSE,"NAA9697";#N/A,#N/A,FALSE,"ECWEBB";#N/A,#N/A,FALSE,"MFT96";#N/A,#N/A,FALSE,"CTrecon"}</definedName>
    <definedName name="ASFD_1_4_1_3_2" hidden="1">{#N/A,#N/A,FALSE,"TMCOMP96";#N/A,#N/A,FALSE,"MAT96";#N/A,#N/A,FALSE,"FANDA96";#N/A,#N/A,FALSE,"INTRAN96";#N/A,#N/A,FALSE,"NAA9697";#N/A,#N/A,FALSE,"ECWEBB";#N/A,#N/A,FALSE,"MFT96";#N/A,#N/A,FALSE,"CTrecon"}</definedName>
    <definedName name="ASFD_1_4_1_3_3" hidden="1">{#N/A,#N/A,FALSE,"TMCOMP96";#N/A,#N/A,FALSE,"MAT96";#N/A,#N/A,FALSE,"FANDA96";#N/A,#N/A,FALSE,"INTRAN96";#N/A,#N/A,FALSE,"NAA9697";#N/A,#N/A,FALSE,"ECWEBB";#N/A,#N/A,FALSE,"MFT96";#N/A,#N/A,FALSE,"CTrecon"}</definedName>
    <definedName name="ASFD_1_4_1_3_4" hidden="1">{#N/A,#N/A,FALSE,"TMCOMP96";#N/A,#N/A,FALSE,"MAT96";#N/A,#N/A,FALSE,"FANDA96";#N/A,#N/A,FALSE,"INTRAN96";#N/A,#N/A,FALSE,"NAA9697";#N/A,#N/A,FALSE,"ECWEBB";#N/A,#N/A,FALSE,"MFT96";#N/A,#N/A,FALSE,"CTrecon"}</definedName>
    <definedName name="ASFD_1_4_1_3_5" hidden="1">{#N/A,#N/A,FALSE,"TMCOMP96";#N/A,#N/A,FALSE,"MAT96";#N/A,#N/A,FALSE,"FANDA96";#N/A,#N/A,FALSE,"INTRAN96";#N/A,#N/A,FALSE,"NAA9697";#N/A,#N/A,FALSE,"ECWEBB";#N/A,#N/A,FALSE,"MFT96";#N/A,#N/A,FALSE,"CTrecon"}</definedName>
    <definedName name="ASFD_1_4_1_4" hidden="1">{#N/A,#N/A,FALSE,"TMCOMP96";#N/A,#N/A,FALSE,"MAT96";#N/A,#N/A,FALSE,"FANDA96";#N/A,#N/A,FALSE,"INTRAN96";#N/A,#N/A,FALSE,"NAA9697";#N/A,#N/A,FALSE,"ECWEBB";#N/A,#N/A,FALSE,"MFT96";#N/A,#N/A,FALSE,"CTrecon"}</definedName>
    <definedName name="ASFD_1_4_1_4_1" hidden="1">{#N/A,#N/A,FALSE,"TMCOMP96";#N/A,#N/A,FALSE,"MAT96";#N/A,#N/A,FALSE,"FANDA96";#N/A,#N/A,FALSE,"INTRAN96";#N/A,#N/A,FALSE,"NAA9697";#N/A,#N/A,FALSE,"ECWEBB";#N/A,#N/A,FALSE,"MFT96";#N/A,#N/A,FALSE,"CTrecon"}</definedName>
    <definedName name="ASFD_1_4_1_4_2" hidden="1">{#N/A,#N/A,FALSE,"TMCOMP96";#N/A,#N/A,FALSE,"MAT96";#N/A,#N/A,FALSE,"FANDA96";#N/A,#N/A,FALSE,"INTRAN96";#N/A,#N/A,FALSE,"NAA9697";#N/A,#N/A,FALSE,"ECWEBB";#N/A,#N/A,FALSE,"MFT96";#N/A,#N/A,FALSE,"CTrecon"}</definedName>
    <definedName name="ASFD_1_4_1_4_3" hidden="1">{#N/A,#N/A,FALSE,"TMCOMP96";#N/A,#N/A,FALSE,"MAT96";#N/A,#N/A,FALSE,"FANDA96";#N/A,#N/A,FALSE,"INTRAN96";#N/A,#N/A,FALSE,"NAA9697";#N/A,#N/A,FALSE,"ECWEBB";#N/A,#N/A,FALSE,"MFT96";#N/A,#N/A,FALSE,"CTrecon"}</definedName>
    <definedName name="ASFD_1_4_1_4_4" hidden="1">{#N/A,#N/A,FALSE,"TMCOMP96";#N/A,#N/A,FALSE,"MAT96";#N/A,#N/A,FALSE,"FANDA96";#N/A,#N/A,FALSE,"INTRAN96";#N/A,#N/A,FALSE,"NAA9697";#N/A,#N/A,FALSE,"ECWEBB";#N/A,#N/A,FALSE,"MFT96";#N/A,#N/A,FALSE,"CTrecon"}</definedName>
    <definedName name="ASFD_1_4_1_4_5" hidden="1">{#N/A,#N/A,FALSE,"TMCOMP96";#N/A,#N/A,FALSE,"MAT96";#N/A,#N/A,FALSE,"FANDA96";#N/A,#N/A,FALSE,"INTRAN96";#N/A,#N/A,FALSE,"NAA9697";#N/A,#N/A,FALSE,"ECWEBB";#N/A,#N/A,FALSE,"MFT96";#N/A,#N/A,FALSE,"CTrecon"}</definedName>
    <definedName name="ASFD_1_4_1_5" hidden="1">{#N/A,#N/A,FALSE,"TMCOMP96";#N/A,#N/A,FALSE,"MAT96";#N/A,#N/A,FALSE,"FANDA96";#N/A,#N/A,FALSE,"INTRAN96";#N/A,#N/A,FALSE,"NAA9697";#N/A,#N/A,FALSE,"ECWEBB";#N/A,#N/A,FALSE,"MFT96";#N/A,#N/A,FALSE,"CTrecon"}</definedName>
    <definedName name="ASFD_1_4_1_5_1" hidden="1">{#N/A,#N/A,FALSE,"TMCOMP96";#N/A,#N/A,FALSE,"MAT96";#N/A,#N/A,FALSE,"FANDA96";#N/A,#N/A,FALSE,"INTRAN96";#N/A,#N/A,FALSE,"NAA9697";#N/A,#N/A,FALSE,"ECWEBB";#N/A,#N/A,FALSE,"MFT96";#N/A,#N/A,FALSE,"CTrecon"}</definedName>
    <definedName name="ASFD_1_4_1_5_2" hidden="1">{#N/A,#N/A,FALSE,"TMCOMP96";#N/A,#N/A,FALSE,"MAT96";#N/A,#N/A,FALSE,"FANDA96";#N/A,#N/A,FALSE,"INTRAN96";#N/A,#N/A,FALSE,"NAA9697";#N/A,#N/A,FALSE,"ECWEBB";#N/A,#N/A,FALSE,"MFT96";#N/A,#N/A,FALSE,"CTrecon"}</definedName>
    <definedName name="ASFD_1_4_1_5_3" hidden="1">{#N/A,#N/A,FALSE,"TMCOMP96";#N/A,#N/A,FALSE,"MAT96";#N/A,#N/A,FALSE,"FANDA96";#N/A,#N/A,FALSE,"INTRAN96";#N/A,#N/A,FALSE,"NAA9697";#N/A,#N/A,FALSE,"ECWEBB";#N/A,#N/A,FALSE,"MFT96";#N/A,#N/A,FALSE,"CTrecon"}</definedName>
    <definedName name="ASFD_1_4_1_5_4" hidden="1">{#N/A,#N/A,FALSE,"TMCOMP96";#N/A,#N/A,FALSE,"MAT96";#N/A,#N/A,FALSE,"FANDA96";#N/A,#N/A,FALSE,"INTRAN96";#N/A,#N/A,FALSE,"NAA9697";#N/A,#N/A,FALSE,"ECWEBB";#N/A,#N/A,FALSE,"MFT96";#N/A,#N/A,FALSE,"CTrecon"}</definedName>
    <definedName name="ASFD_1_4_1_5_5" hidden="1">{#N/A,#N/A,FALSE,"TMCOMP96";#N/A,#N/A,FALSE,"MAT96";#N/A,#N/A,FALSE,"FANDA96";#N/A,#N/A,FALSE,"INTRAN96";#N/A,#N/A,FALSE,"NAA9697";#N/A,#N/A,FALSE,"ECWEBB";#N/A,#N/A,FALSE,"MFT96";#N/A,#N/A,FALSE,"CTrecon"}</definedName>
    <definedName name="ASFD_1_4_2" hidden="1">{#N/A,#N/A,FALSE,"TMCOMP96";#N/A,#N/A,FALSE,"MAT96";#N/A,#N/A,FALSE,"FANDA96";#N/A,#N/A,FALSE,"INTRAN96";#N/A,#N/A,FALSE,"NAA9697";#N/A,#N/A,FALSE,"ECWEBB";#N/A,#N/A,FALSE,"MFT96";#N/A,#N/A,FALSE,"CTrecon"}</definedName>
    <definedName name="ASFD_1_4_2_1" hidden="1">{#N/A,#N/A,FALSE,"TMCOMP96";#N/A,#N/A,FALSE,"MAT96";#N/A,#N/A,FALSE,"FANDA96";#N/A,#N/A,FALSE,"INTRAN96";#N/A,#N/A,FALSE,"NAA9697";#N/A,#N/A,FALSE,"ECWEBB";#N/A,#N/A,FALSE,"MFT96";#N/A,#N/A,FALSE,"CTrecon"}</definedName>
    <definedName name="ASFD_1_4_2_2" hidden="1">{#N/A,#N/A,FALSE,"TMCOMP96";#N/A,#N/A,FALSE,"MAT96";#N/A,#N/A,FALSE,"FANDA96";#N/A,#N/A,FALSE,"INTRAN96";#N/A,#N/A,FALSE,"NAA9697";#N/A,#N/A,FALSE,"ECWEBB";#N/A,#N/A,FALSE,"MFT96";#N/A,#N/A,FALSE,"CTrecon"}</definedName>
    <definedName name="ASFD_1_4_2_3" hidden="1">{#N/A,#N/A,FALSE,"TMCOMP96";#N/A,#N/A,FALSE,"MAT96";#N/A,#N/A,FALSE,"FANDA96";#N/A,#N/A,FALSE,"INTRAN96";#N/A,#N/A,FALSE,"NAA9697";#N/A,#N/A,FALSE,"ECWEBB";#N/A,#N/A,FALSE,"MFT96";#N/A,#N/A,FALSE,"CTrecon"}</definedName>
    <definedName name="ASFD_1_4_2_4" hidden="1">{#N/A,#N/A,FALSE,"TMCOMP96";#N/A,#N/A,FALSE,"MAT96";#N/A,#N/A,FALSE,"FANDA96";#N/A,#N/A,FALSE,"INTRAN96";#N/A,#N/A,FALSE,"NAA9697";#N/A,#N/A,FALSE,"ECWEBB";#N/A,#N/A,FALSE,"MFT96";#N/A,#N/A,FALSE,"CTrecon"}</definedName>
    <definedName name="ASFD_1_4_2_5" hidden="1">{#N/A,#N/A,FALSE,"TMCOMP96";#N/A,#N/A,FALSE,"MAT96";#N/A,#N/A,FALSE,"FANDA96";#N/A,#N/A,FALSE,"INTRAN96";#N/A,#N/A,FALSE,"NAA9697";#N/A,#N/A,FALSE,"ECWEBB";#N/A,#N/A,FALSE,"MFT96";#N/A,#N/A,FALSE,"CTrecon"}</definedName>
    <definedName name="ASFD_1_4_3" hidden="1">{#N/A,#N/A,FALSE,"TMCOMP96";#N/A,#N/A,FALSE,"MAT96";#N/A,#N/A,FALSE,"FANDA96";#N/A,#N/A,FALSE,"INTRAN96";#N/A,#N/A,FALSE,"NAA9697";#N/A,#N/A,FALSE,"ECWEBB";#N/A,#N/A,FALSE,"MFT96";#N/A,#N/A,FALSE,"CTrecon"}</definedName>
    <definedName name="ASFD_1_4_3_1" hidden="1">{#N/A,#N/A,FALSE,"TMCOMP96";#N/A,#N/A,FALSE,"MAT96";#N/A,#N/A,FALSE,"FANDA96";#N/A,#N/A,FALSE,"INTRAN96";#N/A,#N/A,FALSE,"NAA9697";#N/A,#N/A,FALSE,"ECWEBB";#N/A,#N/A,FALSE,"MFT96";#N/A,#N/A,FALSE,"CTrecon"}</definedName>
    <definedName name="ASFD_1_4_3_2" hidden="1">{#N/A,#N/A,FALSE,"TMCOMP96";#N/A,#N/A,FALSE,"MAT96";#N/A,#N/A,FALSE,"FANDA96";#N/A,#N/A,FALSE,"INTRAN96";#N/A,#N/A,FALSE,"NAA9697";#N/A,#N/A,FALSE,"ECWEBB";#N/A,#N/A,FALSE,"MFT96";#N/A,#N/A,FALSE,"CTrecon"}</definedName>
    <definedName name="ASFD_1_4_3_3" hidden="1">{#N/A,#N/A,FALSE,"TMCOMP96";#N/A,#N/A,FALSE,"MAT96";#N/A,#N/A,FALSE,"FANDA96";#N/A,#N/A,FALSE,"INTRAN96";#N/A,#N/A,FALSE,"NAA9697";#N/A,#N/A,FALSE,"ECWEBB";#N/A,#N/A,FALSE,"MFT96";#N/A,#N/A,FALSE,"CTrecon"}</definedName>
    <definedName name="ASFD_1_4_3_4" hidden="1">{#N/A,#N/A,FALSE,"TMCOMP96";#N/A,#N/A,FALSE,"MAT96";#N/A,#N/A,FALSE,"FANDA96";#N/A,#N/A,FALSE,"INTRAN96";#N/A,#N/A,FALSE,"NAA9697";#N/A,#N/A,FALSE,"ECWEBB";#N/A,#N/A,FALSE,"MFT96";#N/A,#N/A,FALSE,"CTrecon"}</definedName>
    <definedName name="ASFD_1_4_3_5" hidden="1">{#N/A,#N/A,FALSE,"TMCOMP96";#N/A,#N/A,FALSE,"MAT96";#N/A,#N/A,FALSE,"FANDA96";#N/A,#N/A,FALSE,"INTRAN96";#N/A,#N/A,FALSE,"NAA9697";#N/A,#N/A,FALSE,"ECWEBB";#N/A,#N/A,FALSE,"MFT96";#N/A,#N/A,FALSE,"CTrecon"}</definedName>
    <definedName name="ASFD_1_4_4" hidden="1">{#N/A,#N/A,FALSE,"TMCOMP96";#N/A,#N/A,FALSE,"MAT96";#N/A,#N/A,FALSE,"FANDA96";#N/A,#N/A,FALSE,"INTRAN96";#N/A,#N/A,FALSE,"NAA9697";#N/A,#N/A,FALSE,"ECWEBB";#N/A,#N/A,FALSE,"MFT96";#N/A,#N/A,FALSE,"CTrecon"}</definedName>
    <definedName name="ASFD_1_4_4_1" hidden="1">{#N/A,#N/A,FALSE,"TMCOMP96";#N/A,#N/A,FALSE,"MAT96";#N/A,#N/A,FALSE,"FANDA96";#N/A,#N/A,FALSE,"INTRAN96";#N/A,#N/A,FALSE,"NAA9697";#N/A,#N/A,FALSE,"ECWEBB";#N/A,#N/A,FALSE,"MFT96";#N/A,#N/A,FALSE,"CTrecon"}</definedName>
    <definedName name="ASFD_1_4_4_2" hidden="1">{#N/A,#N/A,FALSE,"TMCOMP96";#N/A,#N/A,FALSE,"MAT96";#N/A,#N/A,FALSE,"FANDA96";#N/A,#N/A,FALSE,"INTRAN96";#N/A,#N/A,FALSE,"NAA9697";#N/A,#N/A,FALSE,"ECWEBB";#N/A,#N/A,FALSE,"MFT96";#N/A,#N/A,FALSE,"CTrecon"}</definedName>
    <definedName name="ASFD_1_4_4_3" hidden="1">{#N/A,#N/A,FALSE,"TMCOMP96";#N/A,#N/A,FALSE,"MAT96";#N/A,#N/A,FALSE,"FANDA96";#N/A,#N/A,FALSE,"INTRAN96";#N/A,#N/A,FALSE,"NAA9697";#N/A,#N/A,FALSE,"ECWEBB";#N/A,#N/A,FALSE,"MFT96";#N/A,#N/A,FALSE,"CTrecon"}</definedName>
    <definedName name="ASFD_1_4_4_4" hidden="1">{#N/A,#N/A,FALSE,"TMCOMP96";#N/A,#N/A,FALSE,"MAT96";#N/A,#N/A,FALSE,"FANDA96";#N/A,#N/A,FALSE,"INTRAN96";#N/A,#N/A,FALSE,"NAA9697";#N/A,#N/A,FALSE,"ECWEBB";#N/A,#N/A,FALSE,"MFT96";#N/A,#N/A,FALSE,"CTrecon"}</definedName>
    <definedName name="ASFD_1_4_4_5" hidden="1">{#N/A,#N/A,FALSE,"TMCOMP96";#N/A,#N/A,FALSE,"MAT96";#N/A,#N/A,FALSE,"FANDA96";#N/A,#N/A,FALSE,"INTRAN96";#N/A,#N/A,FALSE,"NAA9697";#N/A,#N/A,FALSE,"ECWEBB";#N/A,#N/A,FALSE,"MFT96";#N/A,#N/A,FALSE,"CTrecon"}</definedName>
    <definedName name="ASFD_1_4_5" hidden="1">{#N/A,#N/A,FALSE,"TMCOMP96";#N/A,#N/A,FALSE,"MAT96";#N/A,#N/A,FALSE,"FANDA96";#N/A,#N/A,FALSE,"INTRAN96";#N/A,#N/A,FALSE,"NAA9697";#N/A,#N/A,FALSE,"ECWEBB";#N/A,#N/A,FALSE,"MFT96";#N/A,#N/A,FALSE,"CTrecon"}</definedName>
    <definedName name="ASFD_1_4_5_1" hidden="1">{#N/A,#N/A,FALSE,"TMCOMP96";#N/A,#N/A,FALSE,"MAT96";#N/A,#N/A,FALSE,"FANDA96";#N/A,#N/A,FALSE,"INTRAN96";#N/A,#N/A,FALSE,"NAA9697";#N/A,#N/A,FALSE,"ECWEBB";#N/A,#N/A,FALSE,"MFT96";#N/A,#N/A,FALSE,"CTrecon"}</definedName>
    <definedName name="ASFD_1_4_5_2" hidden="1">{#N/A,#N/A,FALSE,"TMCOMP96";#N/A,#N/A,FALSE,"MAT96";#N/A,#N/A,FALSE,"FANDA96";#N/A,#N/A,FALSE,"INTRAN96";#N/A,#N/A,FALSE,"NAA9697";#N/A,#N/A,FALSE,"ECWEBB";#N/A,#N/A,FALSE,"MFT96";#N/A,#N/A,FALSE,"CTrecon"}</definedName>
    <definedName name="ASFD_1_4_5_3" hidden="1">{#N/A,#N/A,FALSE,"TMCOMP96";#N/A,#N/A,FALSE,"MAT96";#N/A,#N/A,FALSE,"FANDA96";#N/A,#N/A,FALSE,"INTRAN96";#N/A,#N/A,FALSE,"NAA9697";#N/A,#N/A,FALSE,"ECWEBB";#N/A,#N/A,FALSE,"MFT96";#N/A,#N/A,FALSE,"CTrecon"}</definedName>
    <definedName name="ASFD_1_4_5_4" hidden="1">{#N/A,#N/A,FALSE,"TMCOMP96";#N/A,#N/A,FALSE,"MAT96";#N/A,#N/A,FALSE,"FANDA96";#N/A,#N/A,FALSE,"INTRAN96";#N/A,#N/A,FALSE,"NAA9697";#N/A,#N/A,FALSE,"ECWEBB";#N/A,#N/A,FALSE,"MFT96";#N/A,#N/A,FALSE,"CTrecon"}</definedName>
    <definedName name="ASFD_1_4_5_5" hidden="1">{#N/A,#N/A,FALSE,"TMCOMP96";#N/A,#N/A,FALSE,"MAT96";#N/A,#N/A,FALSE,"FANDA96";#N/A,#N/A,FALSE,"INTRAN96";#N/A,#N/A,FALSE,"NAA9697";#N/A,#N/A,FALSE,"ECWEBB";#N/A,#N/A,FALSE,"MFT96";#N/A,#N/A,FALSE,"CTrecon"}</definedName>
    <definedName name="ASFD_1_5" hidden="1">{#N/A,#N/A,FALSE,"TMCOMP96";#N/A,#N/A,FALSE,"MAT96";#N/A,#N/A,FALSE,"FANDA96";#N/A,#N/A,FALSE,"INTRAN96";#N/A,#N/A,FALSE,"NAA9697";#N/A,#N/A,FALSE,"ECWEBB";#N/A,#N/A,FALSE,"MFT96";#N/A,#N/A,FALSE,"CTrecon"}</definedName>
    <definedName name="ASFD_1_5_1" hidden="1">{#N/A,#N/A,FALSE,"TMCOMP96";#N/A,#N/A,FALSE,"MAT96";#N/A,#N/A,FALSE,"FANDA96";#N/A,#N/A,FALSE,"INTRAN96";#N/A,#N/A,FALSE,"NAA9697";#N/A,#N/A,FALSE,"ECWEBB";#N/A,#N/A,FALSE,"MFT96";#N/A,#N/A,FALSE,"CTrecon"}</definedName>
    <definedName name="ASFD_1_5_1_1" hidden="1">{#N/A,#N/A,FALSE,"TMCOMP96";#N/A,#N/A,FALSE,"MAT96";#N/A,#N/A,FALSE,"FANDA96";#N/A,#N/A,FALSE,"INTRAN96";#N/A,#N/A,FALSE,"NAA9697";#N/A,#N/A,FALSE,"ECWEBB";#N/A,#N/A,FALSE,"MFT96";#N/A,#N/A,FALSE,"CTrecon"}</definedName>
    <definedName name="ASFD_1_5_1_2" hidden="1">{#N/A,#N/A,FALSE,"TMCOMP96";#N/A,#N/A,FALSE,"MAT96";#N/A,#N/A,FALSE,"FANDA96";#N/A,#N/A,FALSE,"INTRAN96";#N/A,#N/A,FALSE,"NAA9697";#N/A,#N/A,FALSE,"ECWEBB";#N/A,#N/A,FALSE,"MFT96";#N/A,#N/A,FALSE,"CTrecon"}</definedName>
    <definedName name="ASFD_1_5_1_3" hidden="1">{#N/A,#N/A,FALSE,"TMCOMP96";#N/A,#N/A,FALSE,"MAT96";#N/A,#N/A,FALSE,"FANDA96";#N/A,#N/A,FALSE,"INTRAN96";#N/A,#N/A,FALSE,"NAA9697";#N/A,#N/A,FALSE,"ECWEBB";#N/A,#N/A,FALSE,"MFT96";#N/A,#N/A,FALSE,"CTrecon"}</definedName>
    <definedName name="ASFD_1_5_1_4" hidden="1">{#N/A,#N/A,FALSE,"TMCOMP96";#N/A,#N/A,FALSE,"MAT96";#N/A,#N/A,FALSE,"FANDA96";#N/A,#N/A,FALSE,"INTRAN96";#N/A,#N/A,FALSE,"NAA9697";#N/A,#N/A,FALSE,"ECWEBB";#N/A,#N/A,FALSE,"MFT96";#N/A,#N/A,FALSE,"CTrecon"}</definedName>
    <definedName name="ASFD_1_5_1_5" hidden="1">{#N/A,#N/A,FALSE,"TMCOMP96";#N/A,#N/A,FALSE,"MAT96";#N/A,#N/A,FALSE,"FANDA96";#N/A,#N/A,FALSE,"INTRAN96";#N/A,#N/A,FALSE,"NAA9697";#N/A,#N/A,FALSE,"ECWEBB";#N/A,#N/A,FALSE,"MFT96";#N/A,#N/A,FALSE,"CTrecon"}</definedName>
    <definedName name="ASFD_1_5_2" hidden="1">{#N/A,#N/A,FALSE,"TMCOMP96";#N/A,#N/A,FALSE,"MAT96";#N/A,#N/A,FALSE,"FANDA96";#N/A,#N/A,FALSE,"INTRAN96";#N/A,#N/A,FALSE,"NAA9697";#N/A,#N/A,FALSE,"ECWEBB";#N/A,#N/A,FALSE,"MFT96";#N/A,#N/A,FALSE,"CTrecon"}</definedName>
    <definedName name="ASFD_1_5_2_1" hidden="1">{#N/A,#N/A,FALSE,"TMCOMP96";#N/A,#N/A,FALSE,"MAT96";#N/A,#N/A,FALSE,"FANDA96";#N/A,#N/A,FALSE,"INTRAN96";#N/A,#N/A,FALSE,"NAA9697";#N/A,#N/A,FALSE,"ECWEBB";#N/A,#N/A,FALSE,"MFT96";#N/A,#N/A,FALSE,"CTrecon"}</definedName>
    <definedName name="ASFD_1_5_2_2" hidden="1">{#N/A,#N/A,FALSE,"TMCOMP96";#N/A,#N/A,FALSE,"MAT96";#N/A,#N/A,FALSE,"FANDA96";#N/A,#N/A,FALSE,"INTRAN96";#N/A,#N/A,FALSE,"NAA9697";#N/A,#N/A,FALSE,"ECWEBB";#N/A,#N/A,FALSE,"MFT96";#N/A,#N/A,FALSE,"CTrecon"}</definedName>
    <definedName name="ASFD_1_5_2_3" hidden="1">{#N/A,#N/A,FALSE,"TMCOMP96";#N/A,#N/A,FALSE,"MAT96";#N/A,#N/A,FALSE,"FANDA96";#N/A,#N/A,FALSE,"INTRAN96";#N/A,#N/A,FALSE,"NAA9697";#N/A,#N/A,FALSE,"ECWEBB";#N/A,#N/A,FALSE,"MFT96";#N/A,#N/A,FALSE,"CTrecon"}</definedName>
    <definedName name="ASFD_1_5_2_4" hidden="1">{#N/A,#N/A,FALSE,"TMCOMP96";#N/A,#N/A,FALSE,"MAT96";#N/A,#N/A,FALSE,"FANDA96";#N/A,#N/A,FALSE,"INTRAN96";#N/A,#N/A,FALSE,"NAA9697";#N/A,#N/A,FALSE,"ECWEBB";#N/A,#N/A,FALSE,"MFT96";#N/A,#N/A,FALSE,"CTrecon"}</definedName>
    <definedName name="ASFD_1_5_2_5" hidden="1">{#N/A,#N/A,FALSE,"TMCOMP96";#N/A,#N/A,FALSE,"MAT96";#N/A,#N/A,FALSE,"FANDA96";#N/A,#N/A,FALSE,"INTRAN96";#N/A,#N/A,FALSE,"NAA9697";#N/A,#N/A,FALSE,"ECWEBB";#N/A,#N/A,FALSE,"MFT96";#N/A,#N/A,FALSE,"CTrecon"}</definedName>
    <definedName name="ASFD_1_5_3" hidden="1">{#N/A,#N/A,FALSE,"TMCOMP96";#N/A,#N/A,FALSE,"MAT96";#N/A,#N/A,FALSE,"FANDA96";#N/A,#N/A,FALSE,"INTRAN96";#N/A,#N/A,FALSE,"NAA9697";#N/A,#N/A,FALSE,"ECWEBB";#N/A,#N/A,FALSE,"MFT96";#N/A,#N/A,FALSE,"CTrecon"}</definedName>
    <definedName name="ASFD_1_5_3_1" hidden="1">{#N/A,#N/A,FALSE,"TMCOMP96";#N/A,#N/A,FALSE,"MAT96";#N/A,#N/A,FALSE,"FANDA96";#N/A,#N/A,FALSE,"INTRAN96";#N/A,#N/A,FALSE,"NAA9697";#N/A,#N/A,FALSE,"ECWEBB";#N/A,#N/A,FALSE,"MFT96";#N/A,#N/A,FALSE,"CTrecon"}</definedName>
    <definedName name="ASFD_1_5_3_2" hidden="1">{#N/A,#N/A,FALSE,"TMCOMP96";#N/A,#N/A,FALSE,"MAT96";#N/A,#N/A,FALSE,"FANDA96";#N/A,#N/A,FALSE,"INTRAN96";#N/A,#N/A,FALSE,"NAA9697";#N/A,#N/A,FALSE,"ECWEBB";#N/A,#N/A,FALSE,"MFT96";#N/A,#N/A,FALSE,"CTrecon"}</definedName>
    <definedName name="ASFD_1_5_3_3" hidden="1">{#N/A,#N/A,FALSE,"TMCOMP96";#N/A,#N/A,FALSE,"MAT96";#N/A,#N/A,FALSE,"FANDA96";#N/A,#N/A,FALSE,"INTRAN96";#N/A,#N/A,FALSE,"NAA9697";#N/A,#N/A,FALSE,"ECWEBB";#N/A,#N/A,FALSE,"MFT96";#N/A,#N/A,FALSE,"CTrecon"}</definedName>
    <definedName name="ASFD_1_5_3_4" hidden="1">{#N/A,#N/A,FALSE,"TMCOMP96";#N/A,#N/A,FALSE,"MAT96";#N/A,#N/A,FALSE,"FANDA96";#N/A,#N/A,FALSE,"INTRAN96";#N/A,#N/A,FALSE,"NAA9697";#N/A,#N/A,FALSE,"ECWEBB";#N/A,#N/A,FALSE,"MFT96";#N/A,#N/A,FALSE,"CTrecon"}</definedName>
    <definedName name="ASFD_1_5_3_5" hidden="1">{#N/A,#N/A,FALSE,"TMCOMP96";#N/A,#N/A,FALSE,"MAT96";#N/A,#N/A,FALSE,"FANDA96";#N/A,#N/A,FALSE,"INTRAN96";#N/A,#N/A,FALSE,"NAA9697";#N/A,#N/A,FALSE,"ECWEBB";#N/A,#N/A,FALSE,"MFT96";#N/A,#N/A,FALSE,"CTrecon"}</definedName>
    <definedName name="ASFD_1_5_4" hidden="1">{#N/A,#N/A,FALSE,"TMCOMP96";#N/A,#N/A,FALSE,"MAT96";#N/A,#N/A,FALSE,"FANDA96";#N/A,#N/A,FALSE,"INTRAN96";#N/A,#N/A,FALSE,"NAA9697";#N/A,#N/A,FALSE,"ECWEBB";#N/A,#N/A,FALSE,"MFT96";#N/A,#N/A,FALSE,"CTrecon"}</definedName>
    <definedName name="ASFD_1_5_4_1" hidden="1">{#N/A,#N/A,FALSE,"TMCOMP96";#N/A,#N/A,FALSE,"MAT96";#N/A,#N/A,FALSE,"FANDA96";#N/A,#N/A,FALSE,"INTRAN96";#N/A,#N/A,FALSE,"NAA9697";#N/A,#N/A,FALSE,"ECWEBB";#N/A,#N/A,FALSE,"MFT96";#N/A,#N/A,FALSE,"CTrecon"}</definedName>
    <definedName name="ASFD_1_5_4_2" hidden="1">{#N/A,#N/A,FALSE,"TMCOMP96";#N/A,#N/A,FALSE,"MAT96";#N/A,#N/A,FALSE,"FANDA96";#N/A,#N/A,FALSE,"INTRAN96";#N/A,#N/A,FALSE,"NAA9697";#N/A,#N/A,FALSE,"ECWEBB";#N/A,#N/A,FALSE,"MFT96";#N/A,#N/A,FALSE,"CTrecon"}</definedName>
    <definedName name="ASFD_1_5_4_3" hidden="1">{#N/A,#N/A,FALSE,"TMCOMP96";#N/A,#N/A,FALSE,"MAT96";#N/A,#N/A,FALSE,"FANDA96";#N/A,#N/A,FALSE,"INTRAN96";#N/A,#N/A,FALSE,"NAA9697";#N/A,#N/A,FALSE,"ECWEBB";#N/A,#N/A,FALSE,"MFT96";#N/A,#N/A,FALSE,"CTrecon"}</definedName>
    <definedName name="ASFD_1_5_4_4" hidden="1">{#N/A,#N/A,FALSE,"TMCOMP96";#N/A,#N/A,FALSE,"MAT96";#N/A,#N/A,FALSE,"FANDA96";#N/A,#N/A,FALSE,"INTRAN96";#N/A,#N/A,FALSE,"NAA9697";#N/A,#N/A,FALSE,"ECWEBB";#N/A,#N/A,FALSE,"MFT96";#N/A,#N/A,FALSE,"CTrecon"}</definedName>
    <definedName name="ASFD_1_5_4_5" hidden="1">{#N/A,#N/A,FALSE,"TMCOMP96";#N/A,#N/A,FALSE,"MAT96";#N/A,#N/A,FALSE,"FANDA96";#N/A,#N/A,FALSE,"INTRAN96";#N/A,#N/A,FALSE,"NAA9697";#N/A,#N/A,FALSE,"ECWEBB";#N/A,#N/A,FALSE,"MFT96";#N/A,#N/A,FALSE,"CTrecon"}</definedName>
    <definedName name="ASFD_1_5_5" hidden="1">{#N/A,#N/A,FALSE,"TMCOMP96";#N/A,#N/A,FALSE,"MAT96";#N/A,#N/A,FALSE,"FANDA96";#N/A,#N/A,FALSE,"INTRAN96";#N/A,#N/A,FALSE,"NAA9697";#N/A,#N/A,FALSE,"ECWEBB";#N/A,#N/A,FALSE,"MFT96";#N/A,#N/A,FALSE,"CTrecon"}</definedName>
    <definedName name="ASFD_1_5_5_1" hidden="1">{#N/A,#N/A,FALSE,"TMCOMP96";#N/A,#N/A,FALSE,"MAT96";#N/A,#N/A,FALSE,"FANDA96";#N/A,#N/A,FALSE,"INTRAN96";#N/A,#N/A,FALSE,"NAA9697";#N/A,#N/A,FALSE,"ECWEBB";#N/A,#N/A,FALSE,"MFT96";#N/A,#N/A,FALSE,"CTrecon"}</definedName>
    <definedName name="ASFD_1_5_5_2" hidden="1">{#N/A,#N/A,FALSE,"TMCOMP96";#N/A,#N/A,FALSE,"MAT96";#N/A,#N/A,FALSE,"FANDA96";#N/A,#N/A,FALSE,"INTRAN96";#N/A,#N/A,FALSE,"NAA9697";#N/A,#N/A,FALSE,"ECWEBB";#N/A,#N/A,FALSE,"MFT96";#N/A,#N/A,FALSE,"CTrecon"}</definedName>
    <definedName name="ASFD_1_5_5_3" hidden="1">{#N/A,#N/A,FALSE,"TMCOMP96";#N/A,#N/A,FALSE,"MAT96";#N/A,#N/A,FALSE,"FANDA96";#N/A,#N/A,FALSE,"INTRAN96";#N/A,#N/A,FALSE,"NAA9697";#N/A,#N/A,FALSE,"ECWEBB";#N/A,#N/A,FALSE,"MFT96";#N/A,#N/A,FALSE,"CTrecon"}</definedName>
    <definedName name="ASFD_1_5_5_4" hidden="1">{#N/A,#N/A,FALSE,"TMCOMP96";#N/A,#N/A,FALSE,"MAT96";#N/A,#N/A,FALSE,"FANDA96";#N/A,#N/A,FALSE,"INTRAN96";#N/A,#N/A,FALSE,"NAA9697";#N/A,#N/A,FALSE,"ECWEBB";#N/A,#N/A,FALSE,"MFT96";#N/A,#N/A,FALSE,"CTrecon"}</definedName>
    <definedName name="ASFD_1_5_5_5" hidden="1">{#N/A,#N/A,FALSE,"TMCOMP96";#N/A,#N/A,FALSE,"MAT96";#N/A,#N/A,FALSE,"FANDA96";#N/A,#N/A,FALSE,"INTRAN96";#N/A,#N/A,FALSE,"NAA9697";#N/A,#N/A,FALSE,"ECWEBB";#N/A,#N/A,FALSE,"MFT96";#N/A,#N/A,FALSE,"CTrecon"}</definedName>
    <definedName name="ASFD_2" hidden="1">{#N/A,#N/A,FALSE,"TMCOMP96";#N/A,#N/A,FALSE,"MAT96";#N/A,#N/A,FALSE,"FANDA96";#N/A,#N/A,FALSE,"INTRAN96";#N/A,#N/A,FALSE,"NAA9697";#N/A,#N/A,FALSE,"ECWEBB";#N/A,#N/A,FALSE,"MFT96";#N/A,#N/A,FALSE,"CTrecon"}</definedName>
    <definedName name="ASFD_2_1" hidden="1">{#N/A,#N/A,FALSE,"TMCOMP96";#N/A,#N/A,FALSE,"MAT96";#N/A,#N/A,FALSE,"FANDA96";#N/A,#N/A,FALSE,"INTRAN96";#N/A,#N/A,FALSE,"NAA9697";#N/A,#N/A,FALSE,"ECWEBB";#N/A,#N/A,FALSE,"MFT96";#N/A,#N/A,FALSE,"CTrecon"}</definedName>
    <definedName name="ASFD_2_1_1" hidden="1">{#N/A,#N/A,FALSE,"TMCOMP96";#N/A,#N/A,FALSE,"MAT96";#N/A,#N/A,FALSE,"FANDA96";#N/A,#N/A,FALSE,"INTRAN96";#N/A,#N/A,FALSE,"NAA9697";#N/A,#N/A,FALSE,"ECWEBB";#N/A,#N/A,FALSE,"MFT96";#N/A,#N/A,FALSE,"CTrecon"}</definedName>
    <definedName name="ASFD_2_1_1_1" hidden="1">{#N/A,#N/A,FALSE,"TMCOMP96";#N/A,#N/A,FALSE,"MAT96";#N/A,#N/A,FALSE,"FANDA96";#N/A,#N/A,FALSE,"INTRAN96";#N/A,#N/A,FALSE,"NAA9697";#N/A,#N/A,FALSE,"ECWEBB";#N/A,#N/A,FALSE,"MFT96";#N/A,#N/A,FALSE,"CTrecon"}</definedName>
    <definedName name="ASFD_2_1_1_1_1" hidden="1">{#N/A,#N/A,FALSE,"TMCOMP96";#N/A,#N/A,FALSE,"MAT96";#N/A,#N/A,FALSE,"FANDA96";#N/A,#N/A,FALSE,"INTRAN96";#N/A,#N/A,FALSE,"NAA9697";#N/A,#N/A,FALSE,"ECWEBB";#N/A,#N/A,FALSE,"MFT96";#N/A,#N/A,FALSE,"CTrecon"}</definedName>
    <definedName name="ASFD_2_1_1_1_2" hidden="1">{#N/A,#N/A,FALSE,"TMCOMP96";#N/A,#N/A,FALSE,"MAT96";#N/A,#N/A,FALSE,"FANDA96";#N/A,#N/A,FALSE,"INTRAN96";#N/A,#N/A,FALSE,"NAA9697";#N/A,#N/A,FALSE,"ECWEBB";#N/A,#N/A,FALSE,"MFT96";#N/A,#N/A,FALSE,"CTrecon"}</definedName>
    <definedName name="ASFD_2_1_1_1_3" hidden="1">{#N/A,#N/A,FALSE,"TMCOMP96";#N/A,#N/A,FALSE,"MAT96";#N/A,#N/A,FALSE,"FANDA96";#N/A,#N/A,FALSE,"INTRAN96";#N/A,#N/A,FALSE,"NAA9697";#N/A,#N/A,FALSE,"ECWEBB";#N/A,#N/A,FALSE,"MFT96";#N/A,#N/A,FALSE,"CTrecon"}</definedName>
    <definedName name="ASFD_2_1_1_1_4" hidden="1">{#N/A,#N/A,FALSE,"TMCOMP96";#N/A,#N/A,FALSE,"MAT96";#N/A,#N/A,FALSE,"FANDA96";#N/A,#N/A,FALSE,"INTRAN96";#N/A,#N/A,FALSE,"NAA9697";#N/A,#N/A,FALSE,"ECWEBB";#N/A,#N/A,FALSE,"MFT96";#N/A,#N/A,FALSE,"CTrecon"}</definedName>
    <definedName name="ASFD_2_1_1_1_5" hidden="1">{#N/A,#N/A,FALSE,"TMCOMP96";#N/A,#N/A,FALSE,"MAT96";#N/A,#N/A,FALSE,"FANDA96";#N/A,#N/A,FALSE,"INTRAN96";#N/A,#N/A,FALSE,"NAA9697";#N/A,#N/A,FALSE,"ECWEBB";#N/A,#N/A,FALSE,"MFT96";#N/A,#N/A,FALSE,"CTrecon"}</definedName>
    <definedName name="ASFD_2_1_1_2" hidden="1">{#N/A,#N/A,FALSE,"TMCOMP96";#N/A,#N/A,FALSE,"MAT96";#N/A,#N/A,FALSE,"FANDA96";#N/A,#N/A,FALSE,"INTRAN96";#N/A,#N/A,FALSE,"NAA9697";#N/A,#N/A,FALSE,"ECWEBB";#N/A,#N/A,FALSE,"MFT96";#N/A,#N/A,FALSE,"CTrecon"}</definedName>
    <definedName name="ASFD_2_1_1_2_1" hidden="1">{#N/A,#N/A,FALSE,"TMCOMP96";#N/A,#N/A,FALSE,"MAT96";#N/A,#N/A,FALSE,"FANDA96";#N/A,#N/A,FALSE,"INTRAN96";#N/A,#N/A,FALSE,"NAA9697";#N/A,#N/A,FALSE,"ECWEBB";#N/A,#N/A,FALSE,"MFT96";#N/A,#N/A,FALSE,"CTrecon"}</definedName>
    <definedName name="ASFD_2_1_1_2_2" hidden="1">{#N/A,#N/A,FALSE,"TMCOMP96";#N/A,#N/A,FALSE,"MAT96";#N/A,#N/A,FALSE,"FANDA96";#N/A,#N/A,FALSE,"INTRAN96";#N/A,#N/A,FALSE,"NAA9697";#N/A,#N/A,FALSE,"ECWEBB";#N/A,#N/A,FALSE,"MFT96";#N/A,#N/A,FALSE,"CTrecon"}</definedName>
    <definedName name="ASFD_2_1_1_2_3" hidden="1">{#N/A,#N/A,FALSE,"TMCOMP96";#N/A,#N/A,FALSE,"MAT96";#N/A,#N/A,FALSE,"FANDA96";#N/A,#N/A,FALSE,"INTRAN96";#N/A,#N/A,FALSE,"NAA9697";#N/A,#N/A,FALSE,"ECWEBB";#N/A,#N/A,FALSE,"MFT96";#N/A,#N/A,FALSE,"CTrecon"}</definedName>
    <definedName name="ASFD_2_1_1_2_4" hidden="1">{#N/A,#N/A,FALSE,"TMCOMP96";#N/A,#N/A,FALSE,"MAT96";#N/A,#N/A,FALSE,"FANDA96";#N/A,#N/A,FALSE,"INTRAN96";#N/A,#N/A,FALSE,"NAA9697";#N/A,#N/A,FALSE,"ECWEBB";#N/A,#N/A,FALSE,"MFT96";#N/A,#N/A,FALSE,"CTrecon"}</definedName>
    <definedName name="ASFD_2_1_1_2_5" hidden="1">{#N/A,#N/A,FALSE,"TMCOMP96";#N/A,#N/A,FALSE,"MAT96";#N/A,#N/A,FALSE,"FANDA96";#N/A,#N/A,FALSE,"INTRAN96";#N/A,#N/A,FALSE,"NAA9697";#N/A,#N/A,FALSE,"ECWEBB";#N/A,#N/A,FALSE,"MFT96";#N/A,#N/A,FALSE,"CTrecon"}</definedName>
    <definedName name="ASFD_2_1_1_3" hidden="1">{#N/A,#N/A,FALSE,"TMCOMP96";#N/A,#N/A,FALSE,"MAT96";#N/A,#N/A,FALSE,"FANDA96";#N/A,#N/A,FALSE,"INTRAN96";#N/A,#N/A,FALSE,"NAA9697";#N/A,#N/A,FALSE,"ECWEBB";#N/A,#N/A,FALSE,"MFT96";#N/A,#N/A,FALSE,"CTrecon"}</definedName>
    <definedName name="ASFD_2_1_1_4" hidden="1">{#N/A,#N/A,FALSE,"TMCOMP96";#N/A,#N/A,FALSE,"MAT96";#N/A,#N/A,FALSE,"FANDA96";#N/A,#N/A,FALSE,"INTRAN96";#N/A,#N/A,FALSE,"NAA9697";#N/A,#N/A,FALSE,"ECWEBB";#N/A,#N/A,FALSE,"MFT96";#N/A,#N/A,FALSE,"CTrecon"}</definedName>
    <definedName name="ASFD_2_1_1_5" hidden="1">{#N/A,#N/A,FALSE,"TMCOMP96";#N/A,#N/A,FALSE,"MAT96";#N/A,#N/A,FALSE,"FANDA96";#N/A,#N/A,FALSE,"INTRAN96";#N/A,#N/A,FALSE,"NAA9697";#N/A,#N/A,FALSE,"ECWEBB";#N/A,#N/A,FALSE,"MFT96";#N/A,#N/A,FALSE,"CTrecon"}</definedName>
    <definedName name="ASFD_2_1_2" hidden="1">{#N/A,#N/A,FALSE,"TMCOMP96";#N/A,#N/A,FALSE,"MAT96";#N/A,#N/A,FALSE,"FANDA96";#N/A,#N/A,FALSE,"INTRAN96";#N/A,#N/A,FALSE,"NAA9697";#N/A,#N/A,FALSE,"ECWEBB";#N/A,#N/A,FALSE,"MFT96";#N/A,#N/A,FALSE,"CTrecon"}</definedName>
    <definedName name="ASFD_2_1_2_1" hidden="1">{#N/A,#N/A,FALSE,"TMCOMP96";#N/A,#N/A,FALSE,"MAT96";#N/A,#N/A,FALSE,"FANDA96";#N/A,#N/A,FALSE,"INTRAN96";#N/A,#N/A,FALSE,"NAA9697";#N/A,#N/A,FALSE,"ECWEBB";#N/A,#N/A,FALSE,"MFT96";#N/A,#N/A,FALSE,"CTrecon"}</definedName>
    <definedName name="ASFD_2_1_2_2" hidden="1">{#N/A,#N/A,FALSE,"TMCOMP96";#N/A,#N/A,FALSE,"MAT96";#N/A,#N/A,FALSE,"FANDA96";#N/A,#N/A,FALSE,"INTRAN96";#N/A,#N/A,FALSE,"NAA9697";#N/A,#N/A,FALSE,"ECWEBB";#N/A,#N/A,FALSE,"MFT96";#N/A,#N/A,FALSE,"CTrecon"}</definedName>
    <definedName name="ASFD_2_1_2_3" hidden="1">{#N/A,#N/A,FALSE,"TMCOMP96";#N/A,#N/A,FALSE,"MAT96";#N/A,#N/A,FALSE,"FANDA96";#N/A,#N/A,FALSE,"INTRAN96";#N/A,#N/A,FALSE,"NAA9697";#N/A,#N/A,FALSE,"ECWEBB";#N/A,#N/A,FALSE,"MFT96";#N/A,#N/A,FALSE,"CTrecon"}</definedName>
    <definedName name="ASFD_2_1_2_4" hidden="1">{#N/A,#N/A,FALSE,"TMCOMP96";#N/A,#N/A,FALSE,"MAT96";#N/A,#N/A,FALSE,"FANDA96";#N/A,#N/A,FALSE,"INTRAN96";#N/A,#N/A,FALSE,"NAA9697";#N/A,#N/A,FALSE,"ECWEBB";#N/A,#N/A,FALSE,"MFT96";#N/A,#N/A,FALSE,"CTrecon"}</definedName>
    <definedName name="ASFD_2_1_2_5" hidden="1">{#N/A,#N/A,FALSE,"TMCOMP96";#N/A,#N/A,FALSE,"MAT96";#N/A,#N/A,FALSE,"FANDA96";#N/A,#N/A,FALSE,"INTRAN96";#N/A,#N/A,FALSE,"NAA9697";#N/A,#N/A,FALSE,"ECWEBB";#N/A,#N/A,FALSE,"MFT96";#N/A,#N/A,FALSE,"CTrecon"}</definedName>
    <definedName name="ASFD_2_1_3" hidden="1">{#N/A,#N/A,FALSE,"TMCOMP96";#N/A,#N/A,FALSE,"MAT96";#N/A,#N/A,FALSE,"FANDA96";#N/A,#N/A,FALSE,"INTRAN96";#N/A,#N/A,FALSE,"NAA9697";#N/A,#N/A,FALSE,"ECWEBB";#N/A,#N/A,FALSE,"MFT96";#N/A,#N/A,FALSE,"CTrecon"}</definedName>
    <definedName name="ASFD_2_1_3_1" hidden="1">{#N/A,#N/A,FALSE,"TMCOMP96";#N/A,#N/A,FALSE,"MAT96";#N/A,#N/A,FALSE,"FANDA96";#N/A,#N/A,FALSE,"INTRAN96";#N/A,#N/A,FALSE,"NAA9697";#N/A,#N/A,FALSE,"ECWEBB";#N/A,#N/A,FALSE,"MFT96";#N/A,#N/A,FALSE,"CTrecon"}</definedName>
    <definedName name="ASFD_2_1_3_2" hidden="1">{#N/A,#N/A,FALSE,"TMCOMP96";#N/A,#N/A,FALSE,"MAT96";#N/A,#N/A,FALSE,"FANDA96";#N/A,#N/A,FALSE,"INTRAN96";#N/A,#N/A,FALSE,"NAA9697";#N/A,#N/A,FALSE,"ECWEBB";#N/A,#N/A,FALSE,"MFT96";#N/A,#N/A,FALSE,"CTrecon"}</definedName>
    <definedName name="ASFD_2_1_3_3" hidden="1">{#N/A,#N/A,FALSE,"TMCOMP96";#N/A,#N/A,FALSE,"MAT96";#N/A,#N/A,FALSE,"FANDA96";#N/A,#N/A,FALSE,"INTRAN96";#N/A,#N/A,FALSE,"NAA9697";#N/A,#N/A,FALSE,"ECWEBB";#N/A,#N/A,FALSE,"MFT96";#N/A,#N/A,FALSE,"CTrecon"}</definedName>
    <definedName name="ASFD_2_1_3_4" hidden="1">{#N/A,#N/A,FALSE,"TMCOMP96";#N/A,#N/A,FALSE,"MAT96";#N/A,#N/A,FALSE,"FANDA96";#N/A,#N/A,FALSE,"INTRAN96";#N/A,#N/A,FALSE,"NAA9697";#N/A,#N/A,FALSE,"ECWEBB";#N/A,#N/A,FALSE,"MFT96";#N/A,#N/A,FALSE,"CTrecon"}</definedName>
    <definedName name="ASFD_2_1_3_5" hidden="1">{#N/A,#N/A,FALSE,"TMCOMP96";#N/A,#N/A,FALSE,"MAT96";#N/A,#N/A,FALSE,"FANDA96";#N/A,#N/A,FALSE,"INTRAN96";#N/A,#N/A,FALSE,"NAA9697";#N/A,#N/A,FALSE,"ECWEBB";#N/A,#N/A,FALSE,"MFT96";#N/A,#N/A,FALSE,"CTrecon"}</definedName>
    <definedName name="ASFD_2_1_4" hidden="1">{#N/A,#N/A,FALSE,"TMCOMP96";#N/A,#N/A,FALSE,"MAT96";#N/A,#N/A,FALSE,"FANDA96";#N/A,#N/A,FALSE,"INTRAN96";#N/A,#N/A,FALSE,"NAA9697";#N/A,#N/A,FALSE,"ECWEBB";#N/A,#N/A,FALSE,"MFT96";#N/A,#N/A,FALSE,"CTrecon"}</definedName>
    <definedName name="ASFD_2_1_4_1" hidden="1">{#N/A,#N/A,FALSE,"TMCOMP96";#N/A,#N/A,FALSE,"MAT96";#N/A,#N/A,FALSE,"FANDA96";#N/A,#N/A,FALSE,"INTRAN96";#N/A,#N/A,FALSE,"NAA9697";#N/A,#N/A,FALSE,"ECWEBB";#N/A,#N/A,FALSE,"MFT96";#N/A,#N/A,FALSE,"CTrecon"}</definedName>
    <definedName name="ASFD_2_1_4_2" hidden="1">{#N/A,#N/A,FALSE,"TMCOMP96";#N/A,#N/A,FALSE,"MAT96";#N/A,#N/A,FALSE,"FANDA96";#N/A,#N/A,FALSE,"INTRAN96";#N/A,#N/A,FALSE,"NAA9697";#N/A,#N/A,FALSE,"ECWEBB";#N/A,#N/A,FALSE,"MFT96";#N/A,#N/A,FALSE,"CTrecon"}</definedName>
    <definedName name="ASFD_2_1_4_3" hidden="1">{#N/A,#N/A,FALSE,"TMCOMP96";#N/A,#N/A,FALSE,"MAT96";#N/A,#N/A,FALSE,"FANDA96";#N/A,#N/A,FALSE,"INTRAN96";#N/A,#N/A,FALSE,"NAA9697";#N/A,#N/A,FALSE,"ECWEBB";#N/A,#N/A,FALSE,"MFT96";#N/A,#N/A,FALSE,"CTrecon"}</definedName>
    <definedName name="ASFD_2_1_4_4" hidden="1">{#N/A,#N/A,FALSE,"TMCOMP96";#N/A,#N/A,FALSE,"MAT96";#N/A,#N/A,FALSE,"FANDA96";#N/A,#N/A,FALSE,"INTRAN96";#N/A,#N/A,FALSE,"NAA9697";#N/A,#N/A,FALSE,"ECWEBB";#N/A,#N/A,FALSE,"MFT96";#N/A,#N/A,FALSE,"CTrecon"}</definedName>
    <definedName name="ASFD_2_1_4_5" hidden="1">{#N/A,#N/A,FALSE,"TMCOMP96";#N/A,#N/A,FALSE,"MAT96";#N/A,#N/A,FALSE,"FANDA96";#N/A,#N/A,FALSE,"INTRAN96";#N/A,#N/A,FALSE,"NAA9697";#N/A,#N/A,FALSE,"ECWEBB";#N/A,#N/A,FALSE,"MFT96";#N/A,#N/A,FALSE,"CTrecon"}</definedName>
    <definedName name="ASFD_2_1_5" hidden="1">{#N/A,#N/A,FALSE,"TMCOMP96";#N/A,#N/A,FALSE,"MAT96";#N/A,#N/A,FALSE,"FANDA96";#N/A,#N/A,FALSE,"INTRAN96";#N/A,#N/A,FALSE,"NAA9697";#N/A,#N/A,FALSE,"ECWEBB";#N/A,#N/A,FALSE,"MFT96";#N/A,#N/A,FALSE,"CTrecon"}</definedName>
    <definedName name="ASFD_2_1_5_1" hidden="1">{#N/A,#N/A,FALSE,"TMCOMP96";#N/A,#N/A,FALSE,"MAT96";#N/A,#N/A,FALSE,"FANDA96";#N/A,#N/A,FALSE,"INTRAN96";#N/A,#N/A,FALSE,"NAA9697";#N/A,#N/A,FALSE,"ECWEBB";#N/A,#N/A,FALSE,"MFT96";#N/A,#N/A,FALSE,"CTrecon"}</definedName>
    <definedName name="ASFD_2_1_5_2" hidden="1">{#N/A,#N/A,FALSE,"TMCOMP96";#N/A,#N/A,FALSE,"MAT96";#N/A,#N/A,FALSE,"FANDA96";#N/A,#N/A,FALSE,"INTRAN96";#N/A,#N/A,FALSE,"NAA9697";#N/A,#N/A,FALSE,"ECWEBB";#N/A,#N/A,FALSE,"MFT96";#N/A,#N/A,FALSE,"CTrecon"}</definedName>
    <definedName name="ASFD_2_1_5_3" hidden="1">{#N/A,#N/A,FALSE,"TMCOMP96";#N/A,#N/A,FALSE,"MAT96";#N/A,#N/A,FALSE,"FANDA96";#N/A,#N/A,FALSE,"INTRAN96";#N/A,#N/A,FALSE,"NAA9697";#N/A,#N/A,FALSE,"ECWEBB";#N/A,#N/A,FALSE,"MFT96";#N/A,#N/A,FALSE,"CTrecon"}</definedName>
    <definedName name="ASFD_2_1_5_4" hidden="1">{#N/A,#N/A,FALSE,"TMCOMP96";#N/A,#N/A,FALSE,"MAT96";#N/A,#N/A,FALSE,"FANDA96";#N/A,#N/A,FALSE,"INTRAN96";#N/A,#N/A,FALSE,"NAA9697";#N/A,#N/A,FALSE,"ECWEBB";#N/A,#N/A,FALSE,"MFT96";#N/A,#N/A,FALSE,"CTrecon"}</definedName>
    <definedName name="ASFD_2_1_5_5" hidden="1">{#N/A,#N/A,FALSE,"TMCOMP96";#N/A,#N/A,FALSE,"MAT96";#N/A,#N/A,FALSE,"FANDA96";#N/A,#N/A,FALSE,"INTRAN96";#N/A,#N/A,FALSE,"NAA9697";#N/A,#N/A,FALSE,"ECWEBB";#N/A,#N/A,FALSE,"MFT96";#N/A,#N/A,FALSE,"CTrecon"}</definedName>
    <definedName name="ASFD_2_2" hidden="1">{#N/A,#N/A,FALSE,"TMCOMP96";#N/A,#N/A,FALSE,"MAT96";#N/A,#N/A,FALSE,"FANDA96";#N/A,#N/A,FALSE,"INTRAN96";#N/A,#N/A,FALSE,"NAA9697";#N/A,#N/A,FALSE,"ECWEBB";#N/A,#N/A,FALSE,"MFT96";#N/A,#N/A,FALSE,"CTrecon"}</definedName>
    <definedName name="ASFD_2_2_1" hidden="1">{#N/A,#N/A,FALSE,"TMCOMP96";#N/A,#N/A,FALSE,"MAT96";#N/A,#N/A,FALSE,"FANDA96";#N/A,#N/A,FALSE,"INTRAN96";#N/A,#N/A,FALSE,"NAA9697";#N/A,#N/A,FALSE,"ECWEBB";#N/A,#N/A,FALSE,"MFT96";#N/A,#N/A,FALSE,"CTrecon"}</definedName>
    <definedName name="ASFD_2_2_2" hidden="1">{#N/A,#N/A,FALSE,"TMCOMP96";#N/A,#N/A,FALSE,"MAT96";#N/A,#N/A,FALSE,"FANDA96";#N/A,#N/A,FALSE,"INTRAN96";#N/A,#N/A,FALSE,"NAA9697";#N/A,#N/A,FALSE,"ECWEBB";#N/A,#N/A,FALSE,"MFT96";#N/A,#N/A,FALSE,"CTrecon"}</definedName>
    <definedName name="ASFD_2_2_3" hidden="1">{#N/A,#N/A,FALSE,"TMCOMP96";#N/A,#N/A,FALSE,"MAT96";#N/A,#N/A,FALSE,"FANDA96";#N/A,#N/A,FALSE,"INTRAN96";#N/A,#N/A,FALSE,"NAA9697";#N/A,#N/A,FALSE,"ECWEBB";#N/A,#N/A,FALSE,"MFT96";#N/A,#N/A,FALSE,"CTrecon"}</definedName>
    <definedName name="ASFD_2_2_4" hidden="1">{#N/A,#N/A,FALSE,"TMCOMP96";#N/A,#N/A,FALSE,"MAT96";#N/A,#N/A,FALSE,"FANDA96";#N/A,#N/A,FALSE,"INTRAN96";#N/A,#N/A,FALSE,"NAA9697";#N/A,#N/A,FALSE,"ECWEBB";#N/A,#N/A,FALSE,"MFT96";#N/A,#N/A,FALSE,"CTrecon"}</definedName>
    <definedName name="ASFD_2_2_5" hidden="1">{#N/A,#N/A,FALSE,"TMCOMP96";#N/A,#N/A,FALSE,"MAT96";#N/A,#N/A,FALSE,"FANDA96";#N/A,#N/A,FALSE,"INTRAN96";#N/A,#N/A,FALSE,"NAA9697";#N/A,#N/A,FALSE,"ECWEBB";#N/A,#N/A,FALSE,"MFT96";#N/A,#N/A,FALSE,"CTrecon"}</definedName>
    <definedName name="ASFD_2_3" hidden="1">{#N/A,#N/A,FALSE,"TMCOMP96";#N/A,#N/A,FALSE,"MAT96";#N/A,#N/A,FALSE,"FANDA96";#N/A,#N/A,FALSE,"INTRAN96";#N/A,#N/A,FALSE,"NAA9697";#N/A,#N/A,FALSE,"ECWEBB";#N/A,#N/A,FALSE,"MFT96";#N/A,#N/A,FALSE,"CTrecon"}</definedName>
    <definedName name="ASFD_2_3_1" hidden="1">{#N/A,#N/A,FALSE,"TMCOMP96";#N/A,#N/A,FALSE,"MAT96";#N/A,#N/A,FALSE,"FANDA96";#N/A,#N/A,FALSE,"INTRAN96";#N/A,#N/A,FALSE,"NAA9697";#N/A,#N/A,FALSE,"ECWEBB";#N/A,#N/A,FALSE,"MFT96";#N/A,#N/A,FALSE,"CTrecon"}</definedName>
    <definedName name="ASFD_2_3_2" hidden="1">{#N/A,#N/A,FALSE,"TMCOMP96";#N/A,#N/A,FALSE,"MAT96";#N/A,#N/A,FALSE,"FANDA96";#N/A,#N/A,FALSE,"INTRAN96";#N/A,#N/A,FALSE,"NAA9697";#N/A,#N/A,FALSE,"ECWEBB";#N/A,#N/A,FALSE,"MFT96";#N/A,#N/A,FALSE,"CTrecon"}</definedName>
    <definedName name="ASFD_2_3_3" hidden="1">{#N/A,#N/A,FALSE,"TMCOMP96";#N/A,#N/A,FALSE,"MAT96";#N/A,#N/A,FALSE,"FANDA96";#N/A,#N/A,FALSE,"INTRAN96";#N/A,#N/A,FALSE,"NAA9697";#N/A,#N/A,FALSE,"ECWEBB";#N/A,#N/A,FALSE,"MFT96";#N/A,#N/A,FALSE,"CTrecon"}</definedName>
    <definedName name="ASFD_2_3_4" hidden="1">{#N/A,#N/A,FALSE,"TMCOMP96";#N/A,#N/A,FALSE,"MAT96";#N/A,#N/A,FALSE,"FANDA96";#N/A,#N/A,FALSE,"INTRAN96";#N/A,#N/A,FALSE,"NAA9697";#N/A,#N/A,FALSE,"ECWEBB";#N/A,#N/A,FALSE,"MFT96";#N/A,#N/A,FALSE,"CTrecon"}</definedName>
    <definedName name="ASFD_2_3_5" hidden="1">{#N/A,#N/A,FALSE,"TMCOMP96";#N/A,#N/A,FALSE,"MAT96";#N/A,#N/A,FALSE,"FANDA96";#N/A,#N/A,FALSE,"INTRAN96";#N/A,#N/A,FALSE,"NAA9697";#N/A,#N/A,FALSE,"ECWEBB";#N/A,#N/A,FALSE,"MFT96";#N/A,#N/A,FALSE,"CTrecon"}</definedName>
    <definedName name="ASFD_2_4" hidden="1">{#N/A,#N/A,FALSE,"TMCOMP96";#N/A,#N/A,FALSE,"MAT96";#N/A,#N/A,FALSE,"FANDA96";#N/A,#N/A,FALSE,"INTRAN96";#N/A,#N/A,FALSE,"NAA9697";#N/A,#N/A,FALSE,"ECWEBB";#N/A,#N/A,FALSE,"MFT96";#N/A,#N/A,FALSE,"CTrecon"}</definedName>
    <definedName name="ASFD_2_4_1" hidden="1">{#N/A,#N/A,FALSE,"TMCOMP96";#N/A,#N/A,FALSE,"MAT96";#N/A,#N/A,FALSE,"FANDA96";#N/A,#N/A,FALSE,"INTRAN96";#N/A,#N/A,FALSE,"NAA9697";#N/A,#N/A,FALSE,"ECWEBB";#N/A,#N/A,FALSE,"MFT96";#N/A,#N/A,FALSE,"CTrecon"}</definedName>
    <definedName name="ASFD_2_4_2" hidden="1">{#N/A,#N/A,FALSE,"TMCOMP96";#N/A,#N/A,FALSE,"MAT96";#N/A,#N/A,FALSE,"FANDA96";#N/A,#N/A,FALSE,"INTRAN96";#N/A,#N/A,FALSE,"NAA9697";#N/A,#N/A,FALSE,"ECWEBB";#N/A,#N/A,FALSE,"MFT96";#N/A,#N/A,FALSE,"CTrecon"}</definedName>
    <definedName name="ASFD_2_4_3" hidden="1">{#N/A,#N/A,FALSE,"TMCOMP96";#N/A,#N/A,FALSE,"MAT96";#N/A,#N/A,FALSE,"FANDA96";#N/A,#N/A,FALSE,"INTRAN96";#N/A,#N/A,FALSE,"NAA9697";#N/A,#N/A,FALSE,"ECWEBB";#N/A,#N/A,FALSE,"MFT96";#N/A,#N/A,FALSE,"CTrecon"}</definedName>
    <definedName name="ASFD_2_4_4" hidden="1">{#N/A,#N/A,FALSE,"TMCOMP96";#N/A,#N/A,FALSE,"MAT96";#N/A,#N/A,FALSE,"FANDA96";#N/A,#N/A,FALSE,"INTRAN96";#N/A,#N/A,FALSE,"NAA9697";#N/A,#N/A,FALSE,"ECWEBB";#N/A,#N/A,FALSE,"MFT96";#N/A,#N/A,FALSE,"CTrecon"}</definedName>
    <definedName name="ASFD_2_4_5" hidden="1">{#N/A,#N/A,FALSE,"TMCOMP96";#N/A,#N/A,FALSE,"MAT96";#N/A,#N/A,FALSE,"FANDA96";#N/A,#N/A,FALSE,"INTRAN96";#N/A,#N/A,FALSE,"NAA9697";#N/A,#N/A,FALSE,"ECWEBB";#N/A,#N/A,FALSE,"MFT96";#N/A,#N/A,FALSE,"CTrecon"}</definedName>
    <definedName name="ASFD_2_5" hidden="1">{#N/A,#N/A,FALSE,"TMCOMP96";#N/A,#N/A,FALSE,"MAT96";#N/A,#N/A,FALSE,"FANDA96";#N/A,#N/A,FALSE,"INTRAN96";#N/A,#N/A,FALSE,"NAA9697";#N/A,#N/A,FALSE,"ECWEBB";#N/A,#N/A,FALSE,"MFT96";#N/A,#N/A,FALSE,"CTrecon"}</definedName>
    <definedName name="ASFD_2_5_1" hidden="1">{#N/A,#N/A,FALSE,"TMCOMP96";#N/A,#N/A,FALSE,"MAT96";#N/A,#N/A,FALSE,"FANDA96";#N/A,#N/A,FALSE,"INTRAN96";#N/A,#N/A,FALSE,"NAA9697";#N/A,#N/A,FALSE,"ECWEBB";#N/A,#N/A,FALSE,"MFT96";#N/A,#N/A,FALSE,"CTrecon"}</definedName>
    <definedName name="ASFD_2_5_2" hidden="1">{#N/A,#N/A,FALSE,"TMCOMP96";#N/A,#N/A,FALSE,"MAT96";#N/A,#N/A,FALSE,"FANDA96";#N/A,#N/A,FALSE,"INTRAN96";#N/A,#N/A,FALSE,"NAA9697";#N/A,#N/A,FALSE,"ECWEBB";#N/A,#N/A,FALSE,"MFT96";#N/A,#N/A,FALSE,"CTrecon"}</definedName>
    <definedName name="ASFD_2_5_3" hidden="1">{#N/A,#N/A,FALSE,"TMCOMP96";#N/A,#N/A,FALSE,"MAT96";#N/A,#N/A,FALSE,"FANDA96";#N/A,#N/A,FALSE,"INTRAN96";#N/A,#N/A,FALSE,"NAA9697";#N/A,#N/A,FALSE,"ECWEBB";#N/A,#N/A,FALSE,"MFT96";#N/A,#N/A,FALSE,"CTrecon"}</definedName>
    <definedName name="ASFD_2_5_4" hidden="1">{#N/A,#N/A,FALSE,"TMCOMP96";#N/A,#N/A,FALSE,"MAT96";#N/A,#N/A,FALSE,"FANDA96";#N/A,#N/A,FALSE,"INTRAN96";#N/A,#N/A,FALSE,"NAA9697";#N/A,#N/A,FALSE,"ECWEBB";#N/A,#N/A,FALSE,"MFT96";#N/A,#N/A,FALSE,"CTrecon"}</definedName>
    <definedName name="ASFD_2_5_5" hidden="1">{#N/A,#N/A,FALSE,"TMCOMP96";#N/A,#N/A,FALSE,"MAT96";#N/A,#N/A,FALSE,"FANDA96";#N/A,#N/A,FALSE,"INTRAN96";#N/A,#N/A,FALSE,"NAA9697";#N/A,#N/A,FALSE,"ECWEBB";#N/A,#N/A,FALSE,"MFT96";#N/A,#N/A,FALSE,"CTrecon"}</definedName>
    <definedName name="ASFD_3" hidden="1">{#N/A,#N/A,FALSE,"TMCOMP96";#N/A,#N/A,FALSE,"MAT96";#N/A,#N/A,FALSE,"FANDA96";#N/A,#N/A,FALSE,"INTRAN96";#N/A,#N/A,FALSE,"NAA9697";#N/A,#N/A,FALSE,"ECWEBB";#N/A,#N/A,FALSE,"MFT96";#N/A,#N/A,FALSE,"CTrecon"}</definedName>
    <definedName name="ASFD_3_1" hidden="1">{#N/A,#N/A,FALSE,"TMCOMP96";#N/A,#N/A,FALSE,"MAT96";#N/A,#N/A,FALSE,"FANDA96";#N/A,#N/A,FALSE,"INTRAN96";#N/A,#N/A,FALSE,"NAA9697";#N/A,#N/A,FALSE,"ECWEBB";#N/A,#N/A,FALSE,"MFT96";#N/A,#N/A,FALSE,"CTrecon"}</definedName>
    <definedName name="ASFD_3_1_1" hidden="1">{#N/A,#N/A,FALSE,"TMCOMP96";#N/A,#N/A,FALSE,"MAT96";#N/A,#N/A,FALSE,"FANDA96";#N/A,#N/A,FALSE,"INTRAN96";#N/A,#N/A,FALSE,"NAA9697";#N/A,#N/A,FALSE,"ECWEBB";#N/A,#N/A,FALSE,"MFT96";#N/A,#N/A,FALSE,"CTrecon"}</definedName>
    <definedName name="ASFD_3_1_1_1" hidden="1">{#N/A,#N/A,FALSE,"TMCOMP96";#N/A,#N/A,FALSE,"MAT96";#N/A,#N/A,FALSE,"FANDA96";#N/A,#N/A,FALSE,"INTRAN96";#N/A,#N/A,FALSE,"NAA9697";#N/A,#N/A,FALSE,"ECWEBB";#N/A,#N/A,FALSE,"MFT96";#N/A,#N/A,FALSE,"CTrecon"}</definedName>
    <definedName name="ASFD_3_1_1_1_1" hidden="1">{#N/A,#N/A,FALSE,"TMCOMP96";#N/A,#N/A,FALSE,"MAT96";#N/A,#N/A,FALSE,"FANDA96";#N/A,#N/A,FALSE,"INTRAN96";#N/A,#N/A,FALSE,"NAA9697";#N/A,#N/A,FALSE,"ECWEBB";#N/A,#N/A,FALSE,"MFT96";#N/A,#N/A,FALSE,"CTrecon"}</definedName>
    <definedName name="ASFD_3_1_1_1_2" hidden="1">{#N/A,#N/A,FALSE,"TMCOMP96";#N/A,#N/A,FALSE,"MAT96";#N/A,#N/A,FALSE,"FANDA96";#N/A,#N/A,FALSE,"INTRAN96";#N/A,#N/A,FALSE,"NAA9697";#N/A,#N/A,FALSE,"ECWEBB";#N/A,#N/A,FALSE,"MFT96";#N/A,#N/A,FALSE,"CTrecon"}</definedName>
    <definedName name="ASFD_3_1_1_1_3" hidden="1">{#N/A,#N/A,FALSE,"TMCOMP96";#N/A,#N/A,FALSE,"MAT96";#N/A,#N/A,FALSE,"FANDA96";#N/A,#N/A,FALSE,"INTRAN96";#N/A,#N/A,FALSE,"NAA9697";#N/A,#N/A,FALSE,"ECWEBB";#N/A,#N/A,FALSE,"MFT96";#N/A,#N/A,FALSE,"CTrecon"}</definedName>
    <definedName name="ASFD_3_1_1_1_4" hidden="1">{#N/A,#N/A,FALSE,"TMCOMP96";#N/A,#N/A,FALSE,"MAT96";#N/A,#N/A,FALSE,"FANDA96";#N/A,#N/A,FALSE,"INTRAN96";#N/A,#N/A,FALSE,"NAA9697";#N/A,#N/A,FALSE,"ECWEBB";#N/A,#N/A,FALSE,"MFT96";#N/A,#N/A,FALSE,"CTrecon"}</definedName>
    <definedName name="ASFD_3_1_1_1_5" hidden="1">{#N/A,#N/A,FALSE,"TMCOMP96";#N/A,#N/A,FALSE,"MAT96";#N/A,#N/A,FALSE,"FANDA96";#N/A,#N/A,FALSE,"INTRAN96";#N/A,#N/A,FALSE,"NAA9697";#N/A,#N/A,FALSE,"ECWEBB";#N/A,#N/A,FALSE,"MFT96";#N/A,#N/A,FALSE,"CTrecon"}</definedName>
    <definedName name="ASFD_3_1_1_2" hidden="1">{#N/A,#N/A,FALSE,"TMCOMP96";#N/A,#N/A,FALSE,"MAT96";#N/A,#N/A,FALSE,"FANDA96";#N/A,#N/A,FALSE,"INTRAN96";#N/A,#N/A,FALSE,"NAA9697";#N/A,#N/A,FALSE,"ECWEBB";#N/A,#N/A,FALSE,"MFT96";#N/A,#N/A,FALSE,"CTrecon"}</definedName>
    <definedName name="ASFD_3_1_1_2_1" hidden="1">{#N/A,#N/A,FALSE,"TMCOMP96";#N/A,#N/A,FALSE,"MAT96";#N/A,#N/A,FALSE,"FANDA96";#N/A,#N/A,FALSE,"INTRAN96";#N/A,#N/A,FALSE,"NAA9697";#N/A,#N/A,FALSE,"ECWEBB";#N/A,#N/A,FALSE,"MFT96";#N/A,#N/A,FALSE,"CTrecon"}</definedName>
    <definedName name="ASFD_3_1_1_2_2" hidden="1">{#N/A,#N/A,FALSE,"TMCOMP96";#N/A,#N/A,FALSE,"MAT96";#N/A,#N/A,FALSE,"FANDA96";#N/A,#N/A,FALSE,"INTRAN96";#N/A,#N/A,FALSE,"NAA9697";#N/A,#N/A,FALSE,"ECWEBB";#N/A,#N/A,FALSE,"MFT96";#N/A,#N/A,FALSE,"CTrecon"}</definedName>
    <definedName name="ASFD_3_1_1_2_3" hidden="1">{#N/A,#N/A,FALSE,"TMCOMP96";#N/A,#N/A,FALSE,"MAT96";#N/A,#N/A,FALSE,"FANDA96";#N/A,#N/A,FALSE,"INTRAN96";#N/A,#N/A,FALSE,"NAA9697";#N/A,#N/A,FALSE,"ECWEBB";#N/A,#N/A,FALSE,"MFT96";#N/A,#N/A,FALSE,"CTrecon"}</definedName>
    <definedName name="ASFD_3_1_1_2_4" hidden="1">{#N/A,#N/A,FALSE,"TMCOMP96";#N/A,#N/A,FALSE,"MAT96";#N/A,#N/A,FALSE,"FANDA96";#N/A,#N/A,FALSE,"INTRAN96";#N/A,#N/A,FALSE,"NAA9697";#N/A,#N/A,FALSE,"ECWEBB";#N/A,#N/A,FALSE,"MFT96";#N/A,#N/A,FALSE,"CTrecon"}</definedName>
    <definedName name="ASFD_3_1_1_2_5" hidden="1">{#N/A,#N/A,FALSE,"TMCOMP96";#N/A,#N/A,FALSE,"MAT96";#N/A,#N/A,FALSE,"FANDA96";#N/A,#N/A,FALSE,"INTRAN96";#N/A,#N/A,FALSE,"NAA9697";#N/A,#N/A,FALSE,"ECWEBB";#N/A,#N/A,FALSE,"MFT96";#N/A,#N/A,FALSE,"CTrecon"}</definedName>
    <definedName name="ASFD_3_1_1_3" hidden="1">{#N/A,#N/A,FALSE,"TMCOMP96";#N/A,#N/A,FALSE,"MAT96";#N/A,#N/A,FALSE,"FANDA96";#N/A,#N/A,FALSE,"INTRAN96";#N/A,#N/A,FALSE,"NAA9697";#N/A,#N/A,FALSE,"ECWEBB";#N/A,#N/A,FALSE,"MFT96";#N/A,#N/A,FALSE,"CTrecon"}</definedName>
    <definedName name="ASFD_3_1_1_4" hidden="1">{#N/A,#N/A,FALSE,"TMCOMP96";#N/A,#N/A,FALSE,"MAT96";#N/A,#N/A,FALSE,"FANDA96";#N/A,#N/A,FALSE,"INTRAN96";#N/A,#N/A,FALSE,"NAA9697";#N/A,#N/A,FALSE,"ECWEBB";#N/A,#N/A,FALSE,"MFT96";#N/A,#N/A,FALSE,"CTrecon"}</definedName>
    <definedName name="ASFD_3_1_1_5" hidden="1">{#N/A,#N/A,FALSE,"TMCOMP96";#N/A,#N/A,FALSE,"MAT96";#N/A,#N/A,FALSE,"FANDA96";#N/A,#N/A,FALSE,"INTRAN96";#N/A,#N/A,FALSE,"NAA9697";#N/A,#N/A,FALSE,"ECWEBB";#N/A,#N/A,FALSE,"MFT96";#N/A,#N/A,FALSE,"CTrecon"}</definedName>
    <definedName name="ASFD_3_1_2" hidden="1">{#N/A,#N/A,FALSE,"TMCOMP96";#N/A,#N/A,FALSE,"MAT96";#N/A,#N/A,FALSE,"FANDA96";#N/A,#N/A,FALSE,"INTRAN96";#N/A,#N/A,FALSE,"NAA9697";#N/A,#N/A,FALSE,"ECWEBB";#N/A,#N/A,FALSE,"MFT96";#N/A,#N/A,FALSE,"CTrecon"}</definedName>
    <definedName name="ASFD_3_1_2_1" hidden="1">{#N/A,#N/A,FALSE,"TMCOMP96";#N/A,#N/A,FALSE,"MAT96";#N/A,#N/A,FALSE,"FANDA96";#N/A,#N/A,FALSE,"INTRAN96";#N/A,#N/A,FALSE,"NAA9697";#N/A,#N/A,FALSE,"ECWEBB";#N/A,#N/A,FALSE,"MFT96";#N/A,#N/A,FALSE,"CTrecon"}</definedName>
    <definedName name="ASFD_3_1_2_2" hidden="1">{#N/A,#N/A,FALSE,"TMCOMP96";#N/A,#N/A,FALSE,"MAT96";#N/A,#N/A,FALSE,"FANDA96";#N/A,#N/A,FALSE,"INTRAN96";#N/A,#N/A,FALSE,"NAA9697";#N/A,#N/A,FALSE,"ECWEBB";#N/A,#N/A,FALSE,"MFT96";#N/A,#N/A,FALSE,"CTrecon"}</definedName>
    <definedName name="ASFD_3_1_2_3" hidden="1">{#N/A,#N/A,FALSE,"TMCOMP96";#N/A,#N/A,FALSE,"MAT96";#N/A,#N/A,FALSE,"FANDA96";#N/A,#N/A,FALSE,"INTRAN96";#N/A,#N/A,FALSE,"NAA9697";#N/A,#N/A,FALSE,"ECWEBB";#N/A,#N/A,FALSE,"MFT96";#N/A,#N/A,FALSE,"CTrecon"}</definedName>
    <definedName name="ASFD_3_1_2_4" hidden="1">{#N/A,#N/A,FALSE,"TMCOMP96";#N/A,#N/A,FALSE,"MAT96";#N/A,#N/A,FALSE,"FANDA96";#N/A,#N/A,FALSE,"INTRAN96";#N/A,#N/A,FALSE,"NAA9697";#N/A,#N/A,FALSE,"ECWEBB";#N/A,#N/A,FALSE,"MFT96";#N/A,#N/A,FALSE,"CTrecon"}</definedName>
    <definedName name="ASFD_3_1_2_5" hidden="1">{#N/A,#N/A,FALSE,"TMCOMP96";#N/A,#N/A,FALSE,"MAT96";#N/A,#N/A,FALSE,"FANDA96";#N/A,#N/A,FALSE,"INTRAN96";#N/A,#N/A,FALSE,"NAA9697";#N/A,#N/A,FALSE,"ECWEBB";#N/A,#N/A,FALSE,"MFT96";#N/A,#N/A,FALSE,"CTrecon"}</definedName>
    <definedName name="ASFD_3_1_3" hidden="1">{#N/A,#N/A,FALSE,"TMCOMP96";#N/A,#N/A,FALSE,"MAT96";#N/A,#N/A,FALSE,"FANDA96";#N/A,#N/A,FALSE,"INTRAN96";#N/A,#N/A,FALSE,"NAA9697";#N/A,#N/A,FALSE,"ECWEBB";#N/A,#N/A,FALSE,"MFT96";#N/A,#N/A,FALSE,"CTrecon"}</definedName>
    <definedName name="ASFD_3_1_3_1" hidden="1">{#N/A,#N/A,FALSE,"TMCOMP96";#N/A,#N/A,FALSE,"MAT96";#N/A,#N/A,FALSE,"FANDA96";#N/A,#N/A,FALSE,"INTRAN96";#N/A,#N/A,FALSE,"NAA9697";#N/A,#N/A,FALSE,"ECWEBB";#N/A,#N/A,FALSE,"MFT96";#N/A,#N/A,FALSE,"CTrecon"}</definedName>
    <definedName name="ASFD_3_1_3_2" hidden="1">{#N/A,#N/A,FALSE,"TMCOMP96";#N/A,#N/A,FALSE,"MAT96";#N/A,#N/A,FALSE,"FANDA96";#N/A,#N/A,FALSE,"INTRAN96";#N/A,#N/A,FALSE,"NAA9697";#N/A,#N/A,FALSE,"ECWEBB";#N/A,#N/A,FALSE,"MFT96";#N/A,#N/A,FALSE,"CTrecon"}</definedName>
    <definedName name="ASFD_3_1_3_3" hidden="1">{#N/A,#N/A,FALSE,"TMCOMP96";#N/A,#N/A,FALSE,"MAT96";#N/A,#N/A,FALSE,"FANDA96";#N/A,#N/A,FALSE,"INTRAN96";#N/A,#N/A,FALSE,"NAA9697";#N/A,#N/A,FALSE,"ECWEBB";#N/A,#N/A,FALSE,"MFT96";#N/A,#N/A,FALSE,"CTrecon"}</definedName>
    <definedName name="ASFD_3_1_3_4" hidden="1">{#N/A,#N/A,FALSE,"TMCOMP96";#N/A,#N/A,FALSE,"MAT96";#N/A,#N/A,FALSE,"FANDA96";#N/A,#N/A,FALSE,"INTRAN96";#N/A,#N/A,FALSE,"NAA9697";#N/A,#N/A,FALSE,"ECWEBB";#N/A,#N/A,FALSE,"MFT96";#N/A,#N/A,FALSE,"CTrecon"}</definedName>
    <definedName name="ASFD_3_1_3_5" hidden="1">{#N/A,#N/A,FALSE,"TMCOMP96";#N/A,#N/A,FALSE,"MAT96";#N/A,#N/A,FALSE,"FANDA96";#N/A,#N/A,FALSE,"INTRAN96";#N/A,#N/A,FALSE,"NAA9697";#N/A,#N/A,FALSE,"ECWEBB";#N/A,#N/A,FALSE,"MFT96";#N/A,#N/A,FALSE,"CTrecon"}</definedName>
    <definedName name="ASFD_3_1_4" hidden="1">{#N/A,#N/A,FALSE,"TMCOMP96";#N/A,#N/A,FALSE,"MAT96";#N/A,#N/A,FALSE,"FANDA96";#N/A,#N/A,FALSE,"INTRAN96";#N/A,#N/A,FALSE,"NAA9697";#N/A,#N/A,FALSE,"ECWEBB";#N/A,#N/A,FALSE,"MFT96";#N/A,#N/A,FALSE,"CTrecon"}</definedName>
    <definedName name="ASFD_3_1_4_1" hidden="1">{#N/A,#N/A,FALSE,"TMCOMP96";#N/A,#N/A,FALSE,"MAT96";#N/A,#N/A,FALSE,"FANDA96";#N/A,#N/A,FALSE,"INTRAN96";#N/A,#N/A,FALSE,"NAA9697";#N/A,#N/A,FALSE,"ECWEBB";#N/A,#N/A,FALSE,"MFT96";#N/A,#N/A,FALSE,"CTrecon"}</definedName>
    <definedName name="ASFD_3_1_4_2" hidden="1">{#N/A,#N/A,FALSE,"TMCOMP96";#N/A,#N/A,FALSE,"MAT96";#N/A,#N/A,FALSE,"FANDA96";#N/A,#N/A,FALSE,"INTRAN96";#N/A,#N/A,FALSE,"NAA9697";#N/A,#N/A,FALSE,"ECWEBB";#N/A,#N/A,FALSE,"MFT96";#N/A,#N/A,FALSE,"CTrecon"}</definedName>
    <definedName name="ASFD_3_1_4_3" hidden="1">{#N/A,#N/A,FALSE,"TMCOMP96";#N/A,#N/A,FALSE,"MAT96";#N/A,#N/A,FALSE,"FANDA96";#N/A,#N/A,FALSE,"INTRAN96";#N/A,#N/A,FALSE,"NAA9697";#N/A,#N/A,FALSE,"ECWEBB";#N/A,#N/A,FALSE,"MFT96";#N/A,#N/A,FALSE,"CTrecon"}</definedName>
    <definedName name="ASFD_3_1_4_4" hidden="1">{#N/A,#N/A,FALSE,"TMCOMP96";#N/A,#N/A,FALSE,"MAT96";#N/A,#N/A,FALSE,"FANDA96";#N/A,#N/A,FALSE,"INTRAN96";#N/A,#N/A,FALSE,"NAA9697";#N/A,#N/A,FALSE,"ECWEBB";#N/A,#N/A,FALSE,"MFT96";#N/A,#N/A,FALSE,"CTrecon"}</definedName>
    <definedName name="ASFD_3_1_4_5" hidden="1">{#N/A,#N/A,FALSE,"TMCOMP96";#N/A,#N/A,FALSE,"MAT96";#N/A,#N/A,FALSE,"FANDA96";#N/A,#N/A,FALSE,"INTRAN96";#N/A,#N/A,FALSE,"NAA9697";#N/A,#N/A,FALSE,"ECWEBB";#N/A,#N/A,FALSE,"MFT96";#N/A,#N/A,FALSE,"CTrecon"}</definedName>
    <definedName name="ASFD_3_1_5" hidden="1">{#N/A,#N/A,FALSE,"TMCOMP96";#N/A,#N/A,FALSE,"MAT96";#N/A,#N/A,FALSE,"FANDA96";#N/A,#N/A,FALSE,"INTRAN96";#N/A,#N/A,FALSE,"NAA9697";#N/A,#N/A,FALSE,"ECWEBB";#N/A,#N/A,FALSE,"MFT96";#N/A,#N/A,FALSE,"CTrecon"}</definedName>
    <definedName name="ASFD_3_1_5_1" hidden="1">{#N/A,#N/A,FALSE,"TMCOMP96";#N/A,#N/A,FALSE,"MAT96";#N/A,#N/A,FALSE,"FANDA96";#N/A,#N/A,FALSE,"INTRAN96";#N/A,#N/A,FALSE,"NAA9697";#N/A,#N/A,FALSE,"ECWEBB";#N/A,#N/A,FALSE,"MFT96";#N/A,#N/A,FALSE,"CTrecon"}</definedName>
    <definedName name="ASFD_3_1_5_2" hidden="1">{#N/A,#N/A,FALSE,"TMCOMP96";#N/A,#N/A,FALSE,"MAT96";#N/A,#N/A,FALSE,"FANDA96";#N/A,#N/A,FALSE,"INTRAN96";#N/A,#N/A,FALSE,"NAA9697";#N/A,#N/A,FALSE,"ECWEBB";#N/A,#N/A,FALSE,"MFT96";#N/A,#N/A,FALSE,"CTrecon"}</definedName>
    <definedName name="ASFD_3_1_5_3" hidden="1">{#N/A,#N/A,FALSE,"TMCOMP96";#N/A,#N/A,FALSE,"MAT96";#N/A,#N/A,FALSE,"FANDA96";#N/A,#N/A,FALSE,"INTRAN96";#N/A,#N/A,FALSE,"NAA9697";#N/A,#N/A,FALSE,"ECWEBB";#N/A,#N/A,FALSE,"MFT96";#N/A,#N/A,FALSE,"CTrecon"}</definedName>
    <definedName name="ASFD_3_1_5_4" hidden="1">{#N/A,#N/A,FALSE,"TMCOMP96";#N/A,#N/A,FALSE,"MAT96";#N/A,#N/A,FALSE,"FANDA96";#N/A,#N/A,FALSE,"INTRAN96";#N/A,#N/A,FALSE,"NAA9697";#N/A,#N/A,FALSE,"ECWEBB";#N/A,#N/A,FALSE,"MFT96";#N/A,#N/A,FALSE,"CTrecon"}</definedName>
    <definedName name="ASFD_3_1_5_5" hidden="1">{#N/A,#N/A,FALSE,"TMCOMP96";#N/A,#N/A,FALSE,"MAT96";#N/A,#N/A,FALSE,"FANDA96";#N/A,#N/A,FALSE,"INTRAN96";#N/A,#N/A,FALSE,"NAA9697";#N/A,#N/A,FALSE,"ECWEBB";#N/A,#N/A,FALSE,"MFT96";#N/A,#N/A,FALSE,"CTrecon"}</definedName>
    <definedName name="ASFD_3_2" hidden="1">{#N/A,#N/A,FALSE,"TMCOMP96";#N/A,#N/A,FALSE,"MAT96";#N/A,#N/A,FALSE,"FANDA96";#N/A,#N/A,FALSE,"INTRAN96";#N/A,#N/A,FALSE,"NAA9697";#N/A,#N/A,FALSE,"ECWEBB";#N/A,#N/A,FALSE,"MFT96";#N/A,#N/A,FALSE,"CTrecon"}</definedName>
    <definedName name="ASFD_3_2_1" hidden="1">{#N/A,#N/A,FALSE,"TMCOMP96";#N/A,#N/A,FALSE,"MAT96";#N/A,#N/A,FALSE,"FANDA96";#N/A,#N/A,FALSE,"INTRAN96";#N/A,#N/A,FALSE,"NAA9697";#N/A,#N/A,FALSE,"ECWEBB";#N/A,#N/A,FALSE,"MFT96";#N/A,#N/A,FALSE,"CTrecon"}</definedName>
    <definedName name="ASFD_3_2_2" hidden="1">{#N/A,#N/A,FALSE,"TMCOMP96";#N/A,#N/A,FALSE,"MAT96";#N/A,#N/A,FALSE,"FANDA96";#N/A,#N/A,FALSE,"INTRAN96";#N/A,#N/A,FALSE,"NAA9697";#N/A,#N/A,FALSE,"ECWEBB";#N/A,#N/A,FALSE,"MFT96";#N/A,#N/A,FALSE,"CTrecon"}</definedName>
    <definedName name="ASFD_3_2_3" hidden="1">{#N/A,#N/A,FALSE,"TMCOMP96";#N/A,#N/A,FALSE,"MAT96";#N/A,#N/A,FALSE,"FANDA96";#N/A,#N/A,FALSE,"INTRAN96";#N/A,#N/A,FALSE,"NAA9697";#N/A,#N/A,FALSE,"ECWEBB";#N/A,#N/A,FALSE,"MFT96";#N/A,#N/A,FALSE,"CTrecon"}</definedName>
    <definedName name="ASFD_3_2_4" hidden="1">{#N/A,#N/A,FALSE,"TMCOMP96";#N/A,#N/A,FALSE,"MAT96";#N/A,#N/A,FALSE,"FANDA96";#N/A,#N/A,FALSE,"INTRAN96";#N/A,#N/A,FALSE,"NAA9697";#N/A,#N/A,FALSE,"ECWEBB";#N/A,#N/A,FALSE,"MFT96";#N/A,#N/A,FALSE,"CTrecon"}</definedName>
    <definedName name="ASFD_3_2_5" hidden="1">{#N/A,#N/A,FALSE,"TMCOMP96";#N/A,#N/A,FALSE,"MAT96";#N/A,#N/A,FALSE,"FANDA96";#N/A,#N/A,FALSE,"INTRAN96";#N/A,#N/A,FALSE,"NAA9697";#N/A,#N/A,FALSE,"ECWEBB";#N/A,#N/A,FALSE,"MFT96";#N/A,#N/A,FALSE,"CTrecon"}</definedName>
    <definedName name="ASFD_3_3" hidden="1">{#N/A,#N/A,FALSE,"TMCOMP96";#N/A,#N/A,FALSE,"MAT96";#N/A,#N/A,FALSE,"FANDA96";#N/A,#N/A,FALSE,"INTRAN96";#N/A,#N/A,FALSE,"NAA9697";#N/A,#N/A,FALSE,"ECWEBB";#N/A,#N/A,FALSE,"MFT96";#N/A,#N/A,FALSE,"CTrecon"}</definedName>
    <definedName name="ASFD_3_3_1" hidden="1">{#N/A,#N/A,FALSE,"TMCOMP96";#N/A,#N/A,FALSE,"MAT96";#N/A,#N/A,FALSE,"FANDA96";#N/A,#N/A,FALSE,"INTRAN96";#N/A,#N/A,FALSE,"NAA9697";#N/A,#N/A,FALSE,"ECWEBB";#N/A,#N/A,FALSE,"MFT96";#N/A,#N/A,FALSE,"CTrecon"}</definedName>
    <definedName name="ASFD_3_3_2" hidden="1">{#N/A,#N/A,FALSE,"TMCOMP96";#N/A,#N/A,FALSE,"MAT96";#N/A,#N/A,FALSE,"FANDA96";#N/A,#N/A,FALSE,"INTRAN96";#N/A,#N/A,FALSE,"NAA9697";#N/A,#N/A,FALSE,"ECWEBB";#N/A,#N/A,FALSE,"MFT96";#N/A,#N/A,FALSE,"CTrecon"}</definedName>
    <definedName name="ASFD_3_3_3" hidden="1">{#N/A,#N/A,FALSE,"TMCOMP96";#N/A,#N/A,FALSE,"MAT96";#N/A,#N/A,FALSE,"FANDA96";#N/A,#N/A,FALSE,"INTRAN96";#N/A,#N/A,FALSE,"NAA9697";#N/A,#N/A,FALSE,"ECWEBB";#N/A,#N/A,FALSE,"MFT96";#N/A,#N/A,FALSE,"CTrecon"}</definedName>
    <definedName name="ASFD_3_3_4" hidden="1">{#N/A,#N/A,FALSE,"TMCOMP96";#N/A,#N/A,FALSE,"MAT96";#N/A,#N/A,FALSE,"FANDA96";#N/A,#N/A,FALSE,"INTRAN96";#N/A,#N/A,FALSE,"NAA9697";#N/A,#N/A,FALSE,"ECWEBB";#N/A,#N/A,FALSE,"MFT96";#N/A,#N/A,FALSE,"CTrecon"}</definedName>
    <definedName name="ASFD_3_3_5" hidden="1">{#N/A,#N/A,FALSE,"TMCOMP96";#N/A,#N/A,FALSE,"MAT96";#N/A,#N/A,FALSE,"FANDA96";#N/A,#N/A,FALSE,"INTRAN96";#N/A,#N/A,FALSE,"NAA9697";#N/A,#N/A,FALSE,"ECWEBB";#N/A,#N/A,FALSE,"MFT96";#N/A,#N/A,FALSE,"CTrecon"}</definedName>
    <definedName name="ASFD_3_4" hidden="1">{#N/A,#N/A,FALSE,"TMCOMP96";#N/A,#N/A,FALSE,"MAT96";#N/A,#N/A,FALSE,"FANDA96";#N/A,#N/A,FALSE,"INTRAN96";#N/A,#N/A,FALSE,"NAA9697";#N/A,#N/A,FALSE,"ECWEBB";#N/A,#N/A,FALSE,"MFT96";#N/A,#N/A,FALSE,"CTrecon"}</definedName>
    <definedName name="ASFD_3_4_1" hidden="1">{#N/A,#N/A,FALSE,"TMCOMP96";#N/A,#N/A,FALSE,"MAT96";#N/A,#N/A,FALSE,"FANDA96";#N/A,#N/A,FALSE,"INTRAN96";#N/A,#N/A,FALSE,"NAA9697";#N/A,#N/A,FALSE,"ECWEBB";#N/A,#N/A,FALSE,"MFT96";#N/A,#N/A,FALSE,"CTrecon"}</definedName>
    <definedName name="ASFD_3_4_2" hidden="1">{#N/A,#N/A,FALSE,"TMCOMP96";#N/A,#N/A,FALSE,"MAT96";#N/A,#N/A,FALSE,"FANDA96";#N/A,#N/A,FALSE,"INTRAN96";#N/A,#N/A,FALSE,"NAA9697";#N/A,#N/A,FALSE,"ECWEBB";#N/A,#N/A,FALSE,"MFT96";#N/A,#N/A,FALSE,"CTrecon"}</definedName>
    <definedName name="ASFD_3_4_3" hidden="1">{#N/A,#N/A,FALSE,"TMCOMP96";#N/A,#N/A,FALSE,"MAT96";#N/A,#N/A,FALSE,"FANDA96";#N/A,#N/A,FALSE,"INTRAN96";#N/A,#N/A,FALSE,"NAA9697";#N/A,#N/A,FALSE,"ECWEBB";#N/A,#N/A,FALSE,"MFT96";#N/A,#N/A,FALSE,"CTrecon"}</definedName>
    <definedName name="ASFD_3_4_4" hidden="1">{#N/A,#N/A,FALSE,"TMCOMP96";#N/A,#N/A,FALSE,"MAT96";#N/A,#N/A,FALSE,"FANDA96";#N/A,#N/A,FALSE,"INTRAN96";#N/A,#N/A,FALSE,"NAA9697";#N/A,#N/A,FALSE,"ECWEBB";#N/A,#N/A,FALSE,"MFT96";#N/A,#N/A,FALSE,"CTrecon"}</definedName>
    <definedName name="ASFD_3_4_5" hidden="1">{#N/A,#N/A,FALSE,"TMCOMP96";#N/A,#N/A,FALSE,"MAT96";#N/A,#N/A,FALSE,"FANDA96";#N/A,#N/A,FALSE,"INTRAN96";#N/A,#N/A,FALSE,"NAA9697";#N/A,#N/A,FALSE,"ECWEBB";#N/A,#N/A,FALSE,"MFT96";#N/A,#N/A,FALSE,"CTrecon"}</definedName>
    <definedName name="ASFD_3_5" hidden="1">{#N/A,#N/A,FALSE,"TMCOMP96";#N/A,#N/A,FALSE,"MAT96";#N/A,#N/A,FALSE,"FANDA96";#N/A,#N/A,FALSE,"INTRAN96";#N/A,#N/A,FALSE,"NAA9697";#N/A,#N/A,FALSE,"ECWEBB";#N/A,#N/A,FALSE,"MFT96";#N/A,#N/A,FALSE,"CTrecon"}</definedName>
    <definedName name="ASFD_3_5_1" hidden="1">{#N/A,#N/A,FALSE,"TMCOMP96";#N/A,#N/A,FALSE,"MAT96";#N/A,#N/A,FALSE,"FANDA96";#N/A,#N/A,FALSE,"INTRAN96";#N/A,#N/A,FALSE,"NAA9697";#N/A,#N/A,FALSE,"ECWEBB";#N/A,#N/A,FALSE,"MFT96";#N/A,#N/A,FALSE,"CTrecon"}</definedName>
    <definedName name="ASFD_3_5_2" hidden="1">{#N/A,#N/A,FALSE,"TMCOMP96";#N/A,#N/A,FALSE,"MAT96";#N/A,#N/A,FALSE,"FANDA96";#N/A,#N/A,FALSE,"INTRAN96";#N/A,#N/A,FALSE,"NAA9697";#N/A,#N/A,FALSE,"ECWEBB";#N/A,#N/A,FALSE,"MFT96";#N/A,#N/A,FALSE,"CTrecon"}</definedName>
    <definedName name="ASFD_3_5_3" hidden="1">{#N/A,#N/A,FALSE,"TMCOMP96";#N/A,#N/A,FALSE,"MAT96";#N/A,#N/A,FALSE,"FANDA96";#N/A,#N/A,FALSE,"INTRAN96";#N/A,#N/A,FALSE,"NAA9697";#N/A,#N/A,FALSE,"ECWEBB";#N/A,#N/A,FALSE,"MFT96";#N/A,#N/A,FALSE,"CTrecon"}</definedName>
    <definedName name="ASFD_3_5_4" hidden="1">{#N/A,#N/A,FALSE,"TMCOMP96";#N/A,#N/A,FALSE,"MAT96";#N/A,#N/A,FALSE,"FANDA96";#N/A,#N/A,FALSE,"INTRAN96";#N/A,#N/A,FALSE,"NAA9697";#N/A,#N/A,FALSE,"ECWEBB";#N/A,#N/A,FALSE,"MFT96";#N/A,#N/A,FALSE,"CTrecon"}</definedName>
    <definedName name="ASFD_3_5_5" hidden="1">{#N/A,#N/A,FALSE,"TMCOMP96";#N/A,#N/A,FALSE,"MAT96";#N/A,#N/A,FALSE,"FANDA96";#N/A,#N/A,FALSE,"INTRAN96";#N/A,#N/A,FALSE,"NAA9697";#N/A,#N/A,FALSE,"ECWEBB";#N/A,#N/A,FALSE,"MFT96";#N/A,#N/A,FALSE,"CTrecon"}</definedName>
    <definedName name="ASFD_4" hidden="1">{#N/A,#N/A,FALSE,"TMCOMP96";#N/A,#N/A,FALSE,"MAT96";#N/A,#N/A,FALSE,"FANDA96";#N/A,#N/A,FALSE,"INTRAN96";#N/A,#N/A,FALSE,"NAA9697";#N/A,#N/A,FALSE,"ECWEBB";#N/A,#N/A,FALSE,"MFT96";#N/A,#N/A,FALSE,"CTrecon"}</definedName>
    <definedName name="ASFD_4_1" hidden="1">{#N/A,#N/A,FALSE,"TMCOMP96";#N/A,#N/A,FALSE,"MAT96";#N/A,#N/A,FALSE,"FANDA96";#N/A,#N/A,FALSE,"INTRAN96";#N/A,#N/A,FALSE,"NAA9697";#N/A,#N/A,FALSE,"ECWEBB";#N/A,#N/A,FALSE,"MFT96";#N/A,#N/A,FALSE,"CTrecon"}</definedName>
    <definedName name="ASFD_4_1_1" hidden="1">{#N/A,#N/A,FALSE,"TMCOMP96";#N/A,#N/A,FALSE,"MAT96";#N/A,#N/A,FALSE,"FANDA96";#N/A,#N/A,FALSE,"INTRAN96";#N/A,#N/A,FALSE,"NAA9697";#N/A,#N/A,FALSE,"ECWEBB";#N/A,#N/A,FALSE,"MFT96";#N/A,#N/A,FALSE,"CTrecon"}</definedName>
    <definedName name="ASFD_4_1_1_1" hidden="1">{#N/A,#N/A,FALSE,"TMCOMP96";#N/A,#N/A,FALSE,"MAT96";#N/A,#N/A,FALSE,"FANDA96";#N/A,#N/A,FALSE,"INTRAN96";#N/A,#N/A,FALSE,"NAA9697";#N/A,#N/A,FALSE,"ECWEBB";#N/A,#N/A,FALSE,"MFT96";#N/A,#N/A,FALSE,"CTrecon"}</definedName>
    <definedName name="ASFD_4_1_1_1_1" hidden="1">{#N/A,#N/A,FALSE,"TMCOMP96";#N/A,#N/A,FALSE,"MAT96";#N/A,#N/A,FALSE,"FANDA96";#N/A,#N/A,FALSE,"INTRAN96";#N/A,#N/A,FALSE,"NAA9697";#N/A,#N/A,FALSE,"ECWEBB";#N/A,#N/A,FALSE,"MFT96";#N/A,#N/A,FALSE,"CTrecon"}</definedName>
    <definedName name="ASFD_4_1_1_1_2" hidden="1">{#N/A,#N/A,FALSE,"TMCOMP96";#N/A,#N/A,FALSE,"MAT96";#N/A,#N/A,FALSE,"FANDA96";#N/A,#N/A,FALSE,"INTRAN96";#N/A,#N/A,FALSE,"NAA9697";#N/A,#N/A,FALSE,"ECWEBB";#N/A,#N/A,FALSE,"MFT96";#N/A,#N/A,FALSE,"CTrecon"}</definedName>
    <definedName name="ASFD_4_1_1_1_3" hidden="1">{#N/A,#N/A,FALSE,"TMCOMP96";#N/A,#N/A,FALSE,"MAT96";#N/A,#N/A,FALSE,"FANDA96";#N/A,#N/A,FALSE,"INTRAN96";#N/A,#N/A,FALSE,"NAA9697";#N/A,#N/A,FALSE,"ECWEBB";#N/A,#N/A,FALSE,"MFT96";#N/A,#N/A,FALSE,"CTrecon"}</definedName>
    <definedName name="ASFD_4_1_1_1_4" hidden="1">{#N/A,#N/A,FALSE,"TMCOMP96";#N/A,#N/A,FALSE,"MAT96";#N/A,#N/A,FALSE,"FANDA96";#N/A,#N/A,FALSE,"INTRAN96";#N/A,#N/A,FALSE,"NAA9697";#N/A,#N/A,FALSE,"ECWEBB";#N/A,#N/A,FALSE,"MFT96";#N/A,#N/A,FALSE,"CTrecon"}</definedName>
    <definedName name="ASFD_4_1_1_1_5" hidden="1">{#N/A,#N/A,FALSE,"TMCOMP96";#N/A,#N/A,FALSE,"MAT96";#N/A,#N/A,FALSE,"FANDA96";#N/A,#N/A,FALSE,"INTRAN96";#N/A,#N/A,FALSE,"NAA9697";#N/A,#N/A,FALSE,"ECWEBB";#N/A,#N/A,FALSE,"MFT96";#N/A,#N/A,FALSE,"CTrecon"}</definedName>
    <definedName name="ASFD_4_1_1_2" hidden="1">{#N/A,#N/A,FALSE,"TMCOMP96";#N/A,#N/A,FALSE,"MAT96";#N/A,#N/A,FALSE,"FANDA96";#N/A,#N/A,FALSE,"INTRAN96";#N/A,#N/A,FALSE,"NAA9697";#N/A,#N/A,FALSE,"ECWEBB";#N/A,#N/A,FALSE,"MFT96";#N/A,#N/A,FALSE,"CTrecon"}</definedName>
    <definedName name="ASFD_4_1_1_2_1" hidden="1">{#N/A,#N/A,FALSE,"TMCOMP96";#N/A,#N/A,FALSE,"MAT96";#N/A,#N/A,FALSE,"FANDA96";#N/A,#N/A,FALSE,"INTRAN96";#N/A,#N/A,FALSE,"NAA9697";#N/A,#N/A,FALSE,"ECWEBB";#N/A,#N/A,FALSE,"MFT96";#N/A,#N/A,FALSE,"CTrecon"}</definedName>
    <definedName name="ASFD_4_1_1_2_2" hidden="1">{#N/A,#N/A,FALSE,"TMCOMP96";#N/A,#N/A,FALSE,"MAT96";#N/A,#N/A,FALSE,"FANDA96";#N/A,#N/A,FALSE,"INTRAN96";#N/A,#N/A,FALSE,"NAA9697";#N/A,#N/A,FALSE,"ECWEBB";#N/A,#N/A,FALSE,"MFT96";#N/A,#N/A,FALSE,"CTrecon"}</definedName>
    <definedName name="ASFD_4_1_1_2_3" hidden="1">{#N/A,#N/A,FALSE,"TMCOMP96";#N/A,#N/A,FALSE,"MAT96";#N/A,#N/A,FALSE,"FANDA96";#N/A,#N/A,FALSE,"INTRAN96";#N/A,#N/A,FALSE,"NAA9697";#N/A,#N/A,FALSE,"ECWEBB";#N/A,#N/A,FALSE,"MFT96";#N/A,#N/A,FALSE,"CTrecon"}</definedName>
    <definedName name="ASFD_4_1_1_2_4" hidden="1">{#N/A,#N/A,FALSE,"TMCOMP96";#N/A,#N/A,FALSE,"MAT96";#N/A,#N/A,FALSE,"FANDA96";#N/A,#N/A,FALSE,"INTRAN96";#N/A,#N/A,FALSE,"NAA9697";#N/A,#N/A,FALSE,"ECWEBB";#N/A,#N/A,FALSE,"MFT96";#N/A,#N/A,FALSE,"CTrecon"}</definedName>
    <definedName name="ASFD_4_1_1_2_5" hidden="1">{#N/A,#N/A,FALSE,"TMCOMP96";#N/A,#N/A,FALSE,"MAT96";#N/A,#N/A,FALSE,"FANDA96";#N/A,#N/A,FALSE,"INTRAN96";#N/A,#N/A,FALSE,"NAA9697";#N/A,#N/A,FALSE,"ECWEBB";#N/A,#N/A,FALSE,"MFT96";#N/A,#N/A,FALSE,"CTrecon"}</definedName>
    <definedName name="ASFD_4_1_1_3" hidden="1">{#N/A,#N/A,FALSE,"TMCOMP96";#N/A,#N/A,FALSE,"MAT96";#N/A,#N/A,FALSE,"FANDA96";#N/A,#N/A,FALSE,"INTRAN96";#N/A,#N/A,FALSE,"NAA9697";#N/A,#N/A,FALSE,"ECWEBB";#N/A,#N/A,FALSE,"MFT96";#N/A,#N/A,FALSE,"CTrecon"}</definedName>
    <definedName name="ASFD_4_1_1_4" hidden="1">{#N/A,#N/A,FALSE,"TMCOMP96";#N/A,#N/A,FALSE,"MAT96";#N/A,#N/A,FALSE,"FANDA96";#N/A,#N/A,FALSE,"INTRAN96";#N/A,#N/A,FALSE,"NAA9697";#N/A,#N/A,FALSE,"ECWEBB";#N/A,#N/A,FALSE,"MFT96";#N/A,#N/A,FALSE,"CTrecon"}</definedName>
    <definedName name="ASFD_4_1_1_5" hidden="1">{#N/A,#N/A,FALSE,"TMCOMP96";#N/A,#N/A,FALSE,"MAT96";#N/A,#N/A,FALSE,"FANDA96";#N/A,#N/A,FALSE,"INTRAN96";#N/A,#N/A,FALSE,"NAA9697";#N/A,#N/A,FALSE,"ECWEBB";#N/A,#N/A,FALSE,"MFT96";#N/A,#N/A,FALSE,"CTrecon"}</definedName>
    <definedName name="ASFD_4_1_2" hidden="1">{#N/A,#N/A,FALSE,"TMCOMP96";#N/A,#N/A,FALSE,"MAT96";#N/A,#N/A,FALSE,"FANDA96";#N/A,#N/A,FALSE,"INTRAN96";#N/A,#N/A,FALSE,"NAA9697";#N/A,#N/A,FALSE,"ECWEBB";#N/A,#N/A,FALSE,"MFT96";#N/A,#N/A,FALSE,"CTrecon"}</definedName>
    <definedName name="ASFD_4_1_2_1" hidden="1">{#N/A,#N/A,FALSE,"TMCOMP96";#N/A,#N/A,FALSE,"MAT96";#N/A,#N/A,FALSE,"FANDA96";#N/A,#N/A,FALSE,"INTRAN96";#N/A,#N/A,FALSE,"NAA9697";#N/A,#N/A,FALSE,"ECWEBB";#N/A,#N/A,FALSE,"MFT96";#N/A,#N/A,FALSE,"CTrecon"}</definedName>
    <definedName name="ASFD_4_1_2_2" hidden="1">{#N/A,#N/A,FALSE,"TMCOMP96";#N/A,#N/A,FALSE,"MAT96";#N/A,#N/A,FALSE,"FANDA96";#N/A,#N/A,FALSE,"INTRAN96";#N/A,#N/A,FALSE,"NAA9697";#N/A,#N/A,FALSE,"ECWEBB";#N/A,#N/A,FALSE,"MFT96";#N/A,#N/A,FALSE,"CTrecon"}</definedName>
    <definedName name="ASFD_4_1_2_3" hidden="1">{#N/A,#N/A,FALSE,"TMCOMP96";#N/A,#N/A,FALSE,"MAT96";#N/A,#N/A,FALSE,"FANDA96";#N/A,#N/A,FALSE,"INTRAN96";#N/A,#N/A,FALSE,"NAA9697";#N/A,#N/A,FALSE,"ECWEBB";#N/A,#N/A,FALSE,"MFT96";#N/A,#N/A,FALSE,"CTrecon"}</definedName>
    <definedName name="ASFD_4_1_2_4" hidden="1">{#N/A,#N/A,FALSE,"TMCOMP96";#N/A,#N/A,FALSE,"MAT96";#N/A,#N/A,FALSE,"FANDA96";#N/A,#N/A,FALSE,"INTRAN96";#N/A,#N/A,FALSE,"NAA9697";#N/A,#N/A,FALSE,"ECWEBB";#N/A,#N/A,FALSE,"MFT96";#N/A,#N/A,FALSE,"CTrecon"}</definedName>
    <definedName name="ASFD_4_1_2_5" hidden="1">{#N/A,#N/A,FALSE,"TMCOMP96";#N/A,#N/A,FALSE,"MAT96";#N/A,#N/A,FALSE,"FANDA96";#N/A,#N/A,FALSE,"INTRAN96";#N/A,#N/A,FALSE,"NAA9697";#N/A,#N/A,FALSE,"ECWEBB";#N/A,#N/A,FALSE,"MFT96";#N/A,#N/A,FALSE,"CTrecon"}</definedName>
    <definedName name="ASFD_4_1_3" hidden="1">{#N/A,#N/A,FALSE,"TMCOMP96";#N/A,#N/A,FALSE,"MAT96";#N/A,#N/A,FALSE,"FANDA96";#N/A,#N/A,FALSE,"INTRAN96";#N/A,#N/A,FALSE,"NAA9697";#N/A,#N/A,FALSE,"ECWEBB";#N/A,#N/A,FALSE,"MFT96";#N/A,#N/A,FALSE,"CTrecon"}</definedName>
    <definedName name="ASFD_4_1_3_1" hidden="1">{#N/A,#N/A,FALSE,"TMCOMP96";#N/A,#N/A,FALSE,"MAT96";#N/A,#N/A,FALSE,"FANDA96";#N/A,#N/A,FALSE,"INTRAN96";#N/A,#N/A,FALSE,"NAA9697";#N/A,#N/A,FALSE,"ECWEBB";#N/A,#N/A,FALSE,"MFT96";#N/A,#N/A,FALSE,"CTrecon"}</definedName>
    <definedName name="ASFD_4_1_3_2" hidden="1">{#N/A,#N/A,FALSE,"TMCOMP96";#N/A,#N/A,FALSE,"MAT96";#N/A,#N/A,FALSE,"FANDA96";#N/A,#N/A,FALSE,"INTRAN96";#N/A,#N/A,FALSE,"NAA9697";#N/A,#N/A,FALSE,"ECWEBB";#N/A,#N/A,FALSE,"MFT96";#N/A,#N/A,FALSE,"CTrecon"}</definedName>
    <definedName name="ASFD_4_1_3_3" hidden="1">{#N/A,#N/A,FALSE,"TMCOMP96";#N/A,#N/A,FALSE,"MAT96";#N/A,#N/A,FALSE,"FANDA96";#N/A,#N/A,FALSE,"INTRAN96";#N/A,#N/A,FALSE,"NAA9697";#N/A,#N/A,FALSE,"ECWEBB";#N/A,#N/A,FALSE,"MFT96";#N/A,#N/A,FALSE,"CTrecon"}</definedName>
    <definedName name="ASFD_4_1_3_4" hidden="1">{#N/A,#N/A,FALSE,"TMCOMP96";#N/A,#N/A,FALSE,"MAT96";#N/A,#N/A,FALSE,"FANDA96";#N/A,#N/A,FALSE,"INTRAN96";#N/A,#N/A,FALSE,"NAA9697";#N/A,#N/A,FALSE,"ECWEBB";#N/A,#N/A,FALSE,"MFT96";#N/A,#N/A,FALSE,"CTrecon"}</definedName>
    <definedName name="ASFD_4_1_3_5" hidden="1">{#N/A,#N/A,FALSE,"TMCOMP96";#N/A,#N/A,FALSE,"MAT96";#N/A,#N/A,FALSE,"FANDA96";#N/A,#N/A,FALSE,"INTRAN96";#N/A,#N/A,FALSE,"NAA9697";#N/A,#N/A,FALSE,"ECWEBB";#N/A,#N/A,FALSE,"MFT96";#N/A,#N/A,FALSE,"CTrecon"}</definedName>
    <definedName name="ASFD_4_1_4" hidden="1">{#N/A,#N/A,FALSE,"TMCOMP96";#N/A,#N/A,FALSE,"MAT96";#N/A,#N/A,FALSE,"FANDA96";#N/A,#N/A,FALSE,"INTRAN96";#N/A,#N/A,FALSE,"NAA9697";#N/A,#N/A,FALSE,"ECWEBB";#N/A,#N/A,FALSE,"MFT96";#N/A,#N/A,FALSE,"CTrecon"}</definedName>
    <definedName name="ASFD_4_1_4_1" hidden="1">{#N/A,#N/A,FALSE,"TMCOMP96";#N/A,#N/A,FALSE,"MAT96";#N/A,#N/A,FALSE,"FANDA96";#N/A,#N/A,FALSE,"INTRAN96";#N/A,#N/A,FALSE,"NAA9697";#N/A,#N/A,FALSE,"ECWEBB";#N/A,#N/A,FALSE,"MFT96";#N/A,#N/A,FALSE,"CTrecon"}</definedName>
    <definedName name="ASFD_4_1_4_2" hidden="1">{#N/A,#N/A,FALSE,"TMCOMP96";#N/A,#N/A,FALSE,"MAT96";#N/A,#N/A,FALSE,"FANDA96";#N/A,#N/A,FALSE,"INTRAN96";#N/A,#N/A,FALSE,"NAA9697";#N/A,#N/A,FALSE,"ECWEBB";#N/A,#N/A,FALSE,"MFT96";#N/A,#N/A,FALSE,"CTrecon"}</definedName>
    <definedName name="ASFD_4_1_4_3" hidden="1">{#N/A,#N/A,FALSE,"TMCOMP96";#N/A,#N/A,FALSE,"MAT96";#N/A,#N/A,FALSE,"FANDA96";#N/A,#N/A,FALSE,"INTRAN96";#N/A,#N/A,FALSE,"NAA9697";#N/A,#N/A,FALSE,"ECWEBB";#N/A,#N/A,FALSE,"MFT96";#N/A,#N/A,FALSE,"CTrecon"}</definedName>
    <definedName name="ASFD_4_1_4_4" hidden="1">{#N/A,#N/A,FALSE,"TMCOMP96";#N/A,#N/A,FALSE,"MAT96";#N/A,#N/A,FALSE,"FANDA96";#N/A,#N/A,FALSE,"INTRAN96";#N/A,#N/A,FALSE,"NAA9697";#N/A,#N/A,FALSE,"ECWEBB";#N/A,#N/A,FALSE,"MFT96";#N/A,#N/A,FALSE,"CTrecon"}</definedName>
    <definedName name="ASFD_4_1_4_5" hidden="1">{#N/A,#N/A,FALSE,"TMCOMP96";#N/A,#N/A,FALSE,"MAT96";#N/A,#N/A,FALSE,"FANDA96";#N/A,#N/A,FALSE,"INTRAN96";#N/A,#N/A,FALSE,"NAA9697";#N/A,#N/A,FALSE,"ECWEBB";#N/A,#N/A,FALSE,"MFT96";#N/A,#N/A,FALSE,"CTrecon"}</definedName>
    <definedName name="ASFD_4_1_5" hidden="1">{#N/A,#N/A,FALSE,"TMCOMP96";#N/A,#N/A,FALSE,"MAT96";#N/A,#N/A,FALSE,"FANDA96";#N/A,#N/A,FALSE,"INTRAN96";#N/A,#N/A,FALSE,"NAA9697";#N/A,#N/A,FALSE,"ECWEBB";#N/A,#N/A,FALSE,"MFT96";#N/A,#N/A,FALSE,"CTrecon"}</definedName>
    <definedName name="ASFD_4_1_5_1" hidden="1">{#N/A,#N/A,FALSE,"TMCOMP96";#N/A,#N/A,FALSE,"MAT96";#N/A,#N/A,FALSE,"FANDA96";#N/A,#N/A,FALSE,"INTRAN96";#N/A,#N/A,FALSE,"NAA9697";#N/A,#N/A,FALSE,"ECWEBB";#N/A,#N/A,FALSE,"MFT96";#N/A,#N/A,FALSE,"CTrecon"}</definedName>
    <definedName name="ASFD_4_1_5_2" hidden="1">{#N/A,#N/A,FALSE,"TMCOMP96";#N/A,#N/A,FALSE,"MAT96";#N/A,#N/A,FALSE,"FANDA96";#N/A,#N/A,FALSE,"INTRAN96";#N/A,#N/A,FALSE,"NAA9697";#N/A,#N/A,FALSE,"ECWEBB";#N/A,#N/A,FALSE,"MFT96";#N/A,#N/A,FALSE,"CTrecon"}</definedName>
    <definedName name="ASFD_4_1_5_3" hidden="1">{#N/A,#N/A,FALSE,"TMCOMP96";#N/A,#N/A,FALSE,"MAT96";#N/A,#N/A,FALSE,"FANDA96";#N/A,#N/A,FALSE,"INTRAN96";#N/A,#N/A,FALSE,"NAA9697";#N/A,#N/A,FALSE,"ECWEBB";#N/A,#N/A,FALSE,"MFT96";#N/A,#N/A,FALSE,"CTrecon"}</definedName>
    <definedName name="ASFD_4_1_5_4" hidden="1">{#N/A,#N/A,FALSE,"TMCOMP96";#N/A,#N/A,FALSE,"MAT96";#N/A,#N/A,FALSE,"FANDA96";#N/A,#N/A,FALSE,"INTRAN96";#N/A,#N/A,FALSE,"NAA9697";#N/A,#N/A,FALSE,"ECWEBB";#N/A,#N/A,FALSE,"MFT96";#N/A,#N/A,FALSE,"CTrecon"}</definedName>
    <definedName name="ASFD_4_1_5_5" hidden="1">{#N/A,#N/A,FALSE,"TMCOMP96";#N/A,#N/A,FALSE,"MAT96";#N/A,#N/A,FALSE,"FANDA96";#N/A,#N/A,FALSE,"INTRAN96";#N/A,#N/A,FALSE,"NAA9697";#N/A,#N/A,FALSE,"ECWEBB";#N/A,#N/A,FALSE,"MFT96";#N/A,#N/A,FALSE,"CTrecon"}</definedName>
    <definedName name="ASFD_4_2" hidden="1">{#N/A,#N/A,FALSE,"TMCOMP96";#N/A,#N/A,FALSE,"MAT96";#N/A,#N/A,FALSE,"FANDA96";#N/A,#N/A,FALSE,"INTRAN96";#N/A,#N/A,FALSE,"NAA9697";#N/A,#N/A,FALSE,"ECWEBB";#N/A,#N/A,FALSE,"MFT96";#N/A,#N/A,FALSE,"CTrecon"}</definedName>
    <definedName name="ASFD_4_2_1" hidden="1">{#N/A,#N/A,FALSE,"TMCOMP96";#N/A,#N/A,FALSE,"MAT96";#N/A,#N/A,FALSE,"FANDA96";#N/A,#N/A,FALSE,"INTRAN96";#N/A,#N/A,FALSE,"NAA9697";#N/A,#N/A,FALSE,"ECWEBB";#N/A,#N/A,FALSE,"MFT96";#N/A,#N/A,FALSE,"CTrecon"}</definedName>
    <definedName name="ASFD_4_2_2" hidden="1">{#N/A,#N/A,FALSE,"TMCOMP96";#N/A,#N/A,FALSE,"MAT96";#N/A,#N/A,FALSE,"FANDA96";#N/A,#N/A,FALSE,"INTRAN96";#N/A,#N/A,FALSE,"NAA9697";#N/A,#N/A,FALSE,"ECWEBB";#N/A,#N/A,FALSE,"MFT96";#N/A,#N/A,FALSE,"CTrecon"}</definedName>
    <definedName name="ASFD_4_2_3" hidden="1">{#N/A,#N/A,FALSE,"TMCOMP96";#N/A,#N/A,FALSE,"MAT96";#N/A,#N/A,FALSE,"FANDA96";#N/A,#N/A,FALSE,"INTRAN96";#N/A,#N/A,FALSE,"NAA9697";#N/A,#N/A,FALSE,"ECWEBB";#N/A,#N/A,FALSE,"MFT96";#N/A,#N/A,FALSE,"CTrecon"}</definedName>
    <definedName name="ASFD_4_2_4" hidden="1">{#N/A,#N/A,FALSE,"TMCOMP96";#N/A,#N/A,FALSE,"MAT96";#N/A,#N/A,FALSE,"FANDA96";#N/A,#N/A,FALSE,"INTRAN96";#N/A,#N/A,FALSE,"NAA9697";#N/A,#N/A,FALSE,"ECWEBB";#N/A,#N/A,FALSE,"MFT96";#N/A,#N/A,FALSE,"CTrecon"}</definedName>
    <definedName name="ASFD_4_2_5" hidden="1">{#N/A,#N/A,FALSE,"TMCOMP96";#N/A,#N/A,FALSE,"MAT96";#N/A,#N/A,FALSE,"FANDA96";#N/A,#N/A,FALSE,"INTRAN96";#N/A,#N/A,FALSE,"NAA9697";#N/A,#N/A,FALSE,"ECWEBB";#N/A,#N/A,FALSE,"MFT96";#N/A,#N/A,FALSE,"CTrecon"}</definedName>
    <definedName name="ASFD_4_3" hidden="1">{#N/A,#N/A,FALSE,"TMCOMP96";#N/A,#N/A,FALSE,"MAT96";#N/A,#N/A,FALSE,"FANDA96";#N/A,#N/A,FALSE,"INTRAN96";#N/A,#N/A,FALSE,"NAA9697";#N/A,#N/A,FALSE,"ECWEBB";#N/A,#N/A,FALSE,"MFT96";#N/A,#N/A,FALSE,"CTrecon"}</definedName>
    <definedName name="ASFD_4_3_1" hidden="1">{#N/A,#N/A,FALSE,"TMCOMP96";#N/A,#N/A,FALSE,"MAT96";#N/A,#N/A,FALSE,"FANDA96";#N/A,#N/A,FALSE,"INTRAN96";#N/A,#N/A,FALSE,"NAA9697";#N/A,#N/A,FALSE,"ECWEBB";#N/A,#N/A,FALSE,"MFT96";#N/A,#N/A,FALSE,"CTrecon"}</definedName>
    <definedName name="ASFD_4_3_2" hidden="1">{#N/A,#N/A,FALSE,"TMCOMP96";#N/A,#N/A,FALSE,"MAT96";#N/A,#N/A,FALSE,"FANDA96";#N/A,#N/A,FALSE,"INTRAN96";#N/A,#N/A,FALSE,"NAA9697";#N/A,#N/A,FALSE,"ECWEBB";#N/A,#N/A,FALSE,"MFT96";#N/A,#N/A,FALSE,"CTrecon"}</definedName>
    <definedName name="ASFD_4_3_3" hidden="1">{#N/A,#N/A,FALSE,"TMCOMP96";#N/A,#N/A,FALSE,"MAT96";#N/A,#N/A,FALSE,"FANDA96";#N/A,#N/A,FALSE,"INTRAN96";#N/A,#N/A,FALSE,"NAA9697";#N/A,#N/A,FALSE,"ECWEBB";#N/A,#N/A,FALSE,"MFT96";#N/A,#N/A,FALSE,"CTrecon"}</definedName>
    <definedName name="ASFD_4_3_4" hidden="1">{#N/A,#N/A,FALSE,"TMCOMP96";#N/A,#N/A,FALSE,"MAT96";#N/A,#N/A,FALSE,"FANDA96";#N/A,#N/A,FALSE,"INTRAN96";#N/A,#N/A,FALSE,"NAA9697";#N/A,#N/A,FALSE,"ECWEBB";#N/A,#N/A,FALSE,"MFT96";#N/A,#N/A,FALSE,"CTrecon"}</definedName>
    <definedName name="ASFD_4_3_5" hidden="1">{#N/A,#N/A,FALSE,"TMCOMP96";#N/A,#N/A,FALSE,"MAT96";#N/A,#N/A,FALSE,"FANDA96";#N/A,#N/A,FALSE,"INTRAN96";#N/A,#N/A,FALSE,"NAA9697";#N/A,#N/A,FALSE,"ECWEBB";#N/A,#N/A,FALSE,"MFT96";#N/A,#N/A,FALSE,"CTrecon"}</definedName>
    <definedName name="ASFD_4_4" hidden="1">{#N/A,#N/A,FALSE,"TMCOMP96";#N/A,#N/A,FALSE,"MAT96";#N/A,#N/A,FALSE,"FANDA96";#N/A,#N/A,FALSE,"INTRAN96";#N/A,#N/A,FALSE,"NAA9697";#N/A,#N/A,FALSE,"ECWEBB";#N/A,#N/A,FALSE,"MFT96";#N/A,#N/A,FALSE,"CTrecon"}</definedName>
    <definedName name="ASFD_4_4_1" hidden="1">{#N/A,#N/A,FALSE,"TMCOMP96";#N/A,#N/A,FALSE,"MAT96";#N/A,#N/A,FALSE,"FANDA96";#N/A,#N/A,FALSE,"INTRAN96";#N/A,#N/A,FALSE,"NAA9697";#N/A,#N/A,FALSE,"ECWEBB";#N/A,#N/A,FALSE,"MFT96";#N/A,#N/A,FALSE,"CTrecon"}</definedName>
    <definedName name="ASFD_4_4_2" hidden="1">{#N/A,#N/A,FALSE,"TMCOMP96";#N/A,#N/A,FALSE,"MAT96";#N/A,#N/A,FALSE,"FANDA96";#N/A,#N/A,FALSE,"INTRAN96";#N/A,#N/A,FALSE,"NAA9697";#N/A,#N/A,FALSE,"ECWEBB";#N/A,#N/A,FALSE,"MFT96";#N/A,#N/A,FALSE,"CTrecon"}</definedName>
    <definedName name="ASFD_4_4_3" hidden="1">{#N/A,#N/A,FALSE,"TMCOMP96";#N/A,#N/A,FALSE,"MAT96";#N/A,#N/A,FALSE,"FANDA96";#N/A,#N/A,FALSE,"INTRAN96";#N/A,#N/A,FALSE,"NAA9697";#N/A,#N/A,FALSE,"ECWEBB";#N/A,#N/A,FALSE,"MFT96";#N/A,#N/A,FALSE,"CTrecon"}</definedName>
    <definedName name="ASFD_4_4_4" hidden="1">{#N/A,#N/A,FALSE,"TMCOMP96";#N/A,#N/A,FALSE,"MAT96";#N/A,#N/A,FALSE,"FANDA96";#N/A,#N/A,FALSE,"INTRAN96";#N/A,#N/A,FALSE,"NAA9697";#N/A,#N/A,FALSE,"ECWEBB";#N/A,#N/A,FALSE,"MFT96";#N/A,#N/A,FALSE,"CTrecon"}</definedName>
    <definedName name="ASFD_4_4_5" hidden="1">{#N/A,#N/A,FALSE,"TMCOMP96";#N/A,#N/A,FALSE,"MAT96";#N/A,#N/A,FALSE,"FANDA96";#N/A,#N/A,FALSE,"INTRAN96";#N/A,#N/A,FALSE,"NAA9697";#N/A,#N/A,FALSE,"ECWEBB";#N/A,#N/A,FALSE,"MFT96";#N/A,#N/A,FALSE,"CTrecon"}</definedName>
    <definedName name="ASFD_4_5" hidden="1">{#N/A,#N/A,FALSE,"TMCOMP96";#N/A,#N/A,FALSE,"MAT96";#N/A,#N/A,FALSE,"FANDA96";#N/A,#N/A,FALSE,"INTRAN96";#N/A,#N/A,FALSE,"NAA9697";#N/A,#N/A,FALSE,"ECWEBB";#N/A,#N/A,FALSE,"MFT96";#N/A,#N/A,FALSE,"CTrecon"}</definedName>
    <definedName name="ASFD_4_5_1" hidden="1">{#N/A,#N/A,FALSE,"TMCOMP96";#N/A,#N/A,FALSE,"MAT96";#N/A,#N/A,FALSE,"FANDA96";#N/A,#N/A,FALSE,"INTRAN96";#N/A,#N/A,FALSE,"NAA9697";#N/A,#N/A,FALSE,"ECWEBB";#N/A,#N/A,FALSE,"MFT96";#N/A,#N/A,FALSE,"CTrecon"}</definedName>
    <definedName name="ASFD_4_5_2" hidden="1">{#N/A,#N/A,FALSE,"TMCOMP96";#N/A,#N/A,FALSE,"MAT96";#N/A,#N/A,FALSE,"FANDA96";#N/A,#N/A,FALSE,"INTRAN96";#N/A,#N/A,FALSE,"NAA9697";#N/A,#N/A,FALSE,"ECWEBB";#N/A,#N/A,FALSE,"MFT96";#N/A,#N/A,FALSE,"CTrecon"}</definedName>
    <definedName name="ASFD_4_5_3" hidden="1">{#N/A,#N/A,FALSE,"TMCOMP96";#N/A,#N/A,FALSE,"MAT96";#N/A,#N/A,FALSE,"FANDA96";#N/A,#N/A,FALSE,"INTRAN96";#N/A,#N/A,FALSE,"NAA9697";#N/A,#N/A,FALSE,"ECWEBB";#N/A,#N/A,FALSE,"MFT96";#N/A,#N/A,FALSE,"CTrecon"}</definedName>
    <definedName name="ASFD_4_5_4" hidden="1">{#N/A,#N/A,FALSE,"TMCOMP96";#N/A,#N/A,FALSE,"MAT96";#N/A,#N/A,FALSE,"FANDA96";#N/A,#N/A,FALSE,"INTRAN96";#N/A,#N/A,FALSE,"NAA9697";#N/A,#N/A,FALSE,"ECWEBB";#N/A,#N/A,FALSE,"MFT96";#N/A,#N/A,FALSE,"CTrecon"}</definedName>
    <definedName name="ASFD_4_5_5" hidden="1">{#N/A,#N/A,FALSE,"TMCOMP96";#N/A,#N/A,FALSE,"MAT96";#N/A,#N/A,FALSE,"FANDA96";#N/A,#N/A,FALSE,"INTRAN96";#N/A,#N/A,FALSE,"NAA9697";#N/A,#N/A,FALSE,"ECWEBB";#N/A,#N/A,FALSE,"MFT96";#N/A,#N/A,FALSE,"CTrecon"}</definedName>
    <definedName name="ASFD_5" hidden="1">{#N/A,#N/A,FALSE,"TMCOMP96";#N/A,#N/A,FALSE,"MAT96";#N/A,#N/A,FALSE,"FANDA96";#N/A,#N/A,FALSE,"INTRAN96";#N/A,#N/A,FALSE,"NAA9697";#N/A,#N/A,FALSE,"ECWEBB";#N/A,#N/A,FALSE,"MFT96";#N/A,#N/A,FALSE,"CTrecon"}</definedName>
    <definedName name="ASFD_5_1" hidden="1">{#N/A,#N/A,FALSE,"TMCOMP96";#N/A,#N/A,FALSE,"MAT96";#N/A,#N/A,FALSE,"FANDA96";#N/A,#N/A,FALSE,"INTRAN96";#N/A,#N/A,FALSE,"NAA9697";#N/A,#N/A,FALSE,"ECWEBB";#N/A,#N/A,FALSE,"MFT96";#N/A,#N/A,FALSE,"CTrecon"}</definedName>
    <definedName name="ASFD_5_1_1" hidden="1">{#N/A,#N/A,FALSE,"TMCOMP96";#N/A,#N/A,FALSE,"MAT96";#N/A,#N/A,FALSE,"FANDA96";#N/A,#N/A,FALSE,"INTRAN96";#N/A,#N/A,FALSE,"NAA9697";#N/A,#N/A,FALSE,"ECWEBB";#N/A,#N/A,FALSE,"MFT96";#N/A,#N/A,FALSE,"CTrecon"}</definedName>
    <definedName name="ASFD_5_1_1_1" hidden="1">{#N/A,#N/A,FALSE,"TMCOMP96";#N/A,#N/A,FALSE,"MAT96";#N/A,#N/A,FALSE,"FANDA96";#N/A,#N/A,FALSE,"INTRAN96";#N/A,#N/A,FALSE,"NAA9697";#N/A,#N/A,FALSE,"ECWEBB";#N/A,#N/A,FALSE,"MFT96";#N/A,#N/A,FALSE,"CTrecon"}</definedName>
    <definedName name="ASFD_5_1_1_1_1" hidden="1">{#N/A,#N/A,FALSE,"TMCOMP96";#N/A,#N/A,FALSE,"MAT96";#N/A,#N/A,FALSE,"FANDA96";#N/A,#N/A,FALSE,"INTRAN96";#N/A,#N/A,FALSE,"NAA9697";#N/A,#N/A,FALSE,"ECWEBB";#N/A,#N/A,FALSE,"MFT96";#N/A,#N/A,FALSE,"CTrecon"}</definedName>
    <definedName name="ASFD_5_1_1_1_2" hidden="1">{#N/A,#N/A,FALSE,"TMCOMP96";#N/A,#N/A,FALSE,"MAT96";#N/A,#N/A,FALSE,"FANDA96";#N/A,#N/A,FALSE,"INTRAN96";#N/A,#N/A,FALSE,"NAA9697";#N/A,#N/A,FALSE,"ECWEBB";#N/A,#N/A,FALSE,"MFT96";#N/A,#N/A,FALSE,"CTrecon"}</definedName>
    <definedName name="ASFD_5_1_1_1_3" hidden="1">{#N/A,#N/A,FALSE,"TMCOMP96";#N/A,#N/A,FALSE,"MAT96";#N/A,#N/A,FALSE,"FANDA96";#N/A,#N/A,FALSE,"INTRAN96";#N/A,#N/A,FALSE,"NAA9697";#N/A,#N/A,FALSE,"ECWEBB";#N/A,#N/A,FALSE,"MFT96";#N/A,#N/A,FALSE,"CTrecon"}</definedName>
    <definedName name="ASFD_5_1_1_1_4" hidden="1">{#N/A,#N/A,FALSE,"TMCOMP96";#N/A,#N/A,FALSE,"MAT96";#N/A,#N/A,FALSE,"FANDA96";#N/A,#N/A,FALSE,"INTRAN96";#N/A,#N/A,FALSE,"NAA9697";#N/A,#N/A,FALSE,"ECWEBB";#N/A,#N/A,FALSE,"MFT96";#N/A,#N/A,FALSE,"CTrecon"}</definedName>
    <definedName name="ASFD_5_1_1_1_5" hidden="1">{#N/A,#N/A,FALSE,"TMCOMP96";#N/A,#N/A,FALSE,"MAT96";#N/A,#N/A,FALSE,"FANDA96";#N/A,#N/A,FALSE,"INTRAN96";#N/A,#N/A,FALSE,"NAA9697";#N/A,#N/A,FALSE,"ECWEBB";#N/A,#N/A,FALSE,"MFT96";#N/A,#N/A,FALSE,"CTrecon"}</definedName>
    <definedName name="ASFD_5_1_1_2" hidden="1">{#N/A,#N/A,FALSE,"TMCOMP96";#N/A,#N/A,FALSE,"MAT96";#N/A,#N/A,FALSE,"FANDA96";#N/A,#N/A,FALSE,"INTRAN96";#N/A,#N/A,FALSE,"NAA9697";#N/A,#N/A,FALSE,"ECWEBB";#N/A,#N/A,FALSE,"MFT96";#N/A,#N/A,FALSE,"CTrecon"}</definedName>
    <definedName name="ASFD_5_1_1_2_1" hidden="1">{#N/A,#N/A,FALSE,"TMCOMP96";#N/A,#N/A,FALSE,"MAT96";#N/A,#N/A,FALSE,"FANDA96";#N/A,#N/A,FALSE,"INTRAN96";#N/A,#N/A,FALSE,"NAA9697";#N/A,#N/A,FALSE,"ECWEBB";#N/A,#N/A,FALSE,"MFT96";#N/A,#N/A,FALSE,"CTrecon"}</definedName>
    <definedName name="ASFD_5_1_1_2_2" hidden="1">{#N/A,#N/A,FALSE,"TMCOMP96";#N/A,#N/A,FALSE,"MAT96";#N/A,#N/A,FALSE,"FANDA96";#N/A,#N/A,FALSE,"INTRAN96";#N/A,#N/A,FALSE,"NAA9697";#N/A,#N/A,FALSE,"ECWEBB";#N/A,#N/A,FALSE,"MFT96";#N/A,#N/A,FALSE,"CTrecon"}</definedName>
    <definedName name="ASFD_5_1_1_2_3" hidden="1">{#N/A,#N/A,FALSE,"TMCOMP96";#N/A,#N/A,FALSE,"MAT96";#N/A,#N/A,FALSE,"FANDA96";#N/A,#N/A,FALSE,"INTRAN96";#N/A,#N/A,FALSE,"NAA9697";#N/A,#N/A,FALSE,"ECWEBB";#N/A,#N/A,FALSE,"MFT96";#N/A,#N/A,FALSE,"CTrecon"}</definedName>
    <definedName name="ASFD_5_1_1_2_4" hidden="1">{#N/A,#N/A,FALSE,"TMCOMP96";#N/A,#N/A,FALSE,"MAT96";#N/A,#N/A,FALSE,"FANDA96";#N/A,#N/A,FALSE,"INTRAN96";#N/A,#N/A,FALSE,"NAA9697";#N/A,#N/A,FALSE,"ECWEBB";#N/A,#N/A,FALSE,"MFT96";#N/A,#N/A,FALSE,"CTrecon"}</definedName>
    <definedName name="ASFD_5_1_1_2_5" hidden="1">{#N/A,#N/A,FALSE,"TMCOMP96";#N/A,#N/A,FALSE,"MAT96";#N/A,#N/A,FALSE,"FANDA96";#N/A,#N/A,FALSE,"INTRAN96";#N/A,#N/A,FALSE,"NAA9697";#N/A,#N/A,FALSE,"ECWEBB";#N/A,#N/A,FALSE,"MFT96";#N/A,#N/A,FALSE,"CTrecon"}</definedName>
    <definedName name="ASFD_5_1_1_3" hidden="1">{#N/A,#N/A,FALSE,"TMCOMP96";#N/A,#N/A,FALSE,"MAT96";#N/A,#N/A,FALSE,"FANDA96";#N/A,#N/A,FALSE,"INTRAN96";#N/A,#N/A,FALSE,"NAA9697";#N/A,#N/A,FALSE,"ECWEBB";#N/A,#N/A,FALSE,"MFT96";#N/A,#N/A,FALSE,"CTrecon"}</definedName>
    <definedName name="ASFD_5_1_1_4" hidden="1">{#N/A,#N/A,FALSE,"TMCOMP96";#N/A,#N/A,FALSE,"MAT96";#N/A,#N/A,FALSE,"FANDA96";#N/A,#N/A,FALSE,"INTRAN96";#N/A,#N/A,FALSE,"NAA9697";#N/A,#N/A,FALSE,"ECWEBB";#N/A,#N/A,FALSE,"MFT96";#N/A,#N/A,FALSE,"CTrecon"}</definedName>
    <definedName name="ASFD_5_1_1_5" hidden="1">{#N/A,#N/A,FALSE,"TMCOMP96";#N/A,#N/A,FALSE,"MAT96";#N/A,#N/A,FALSE,"FANDA96";#N/A,#N/A,FALSE,"INTRAN96";#N/A,#N/A,FALSE,"NAA9697";#N/A,#N/A,FALSE,"ECWEBB";#N/A,#N/A,FALSE,"MFT96";#N/A,#N/A,FALSE,"CTrecon"}</definedName>
    <definedName name="ASFD_5_1_2" hidden="1">{#N/A,#N/A,FALSE,"TMCOMP96";#N/A,#N/A,FALSE,"MAT96";#N/A,#N/A,FALSE,"FANDA96";#N/A,#N/A,FALSE,"INTRAN96";#N/A,#N/A,FALSE,"NAA9697";#N/A,#N/A,FALSE,"ECWEBB";#N/A,#N/A,FALSE,"MFT96";#N/A,#N/A,FALSE,"CTrecon"}</definedName>
    <definedName name="ASFD_5_1_2_1" hidden="1">{#N/A,#N/A,FALSE,"TMCOMP96";#N/A,#N/A,FALSE,"MAT96";#N/A,#N/A,FALSE,"FANDA96";#N/A,#N/A,FALSE,"INTRAN96";#N/A,#N/A,FALSE,"NAA9697";#N/A,#N/A,FALSE,"ECWEBB";#N/A,#N/A,FALSE,"MFT96";#N/A,#N/A,FALSE,"CTrecon"}</definedName>
    <definedName name="ASFD_5_1_2_2" hidden="1">{#N/A,#N/A,FALSE,"TMCOMP96";#N/A,#N/A,FALSE,"MAT96";#N/A,#N/A,FALSE,"FANDA96";#N/A,#N/A,FALSE,"INTRAN96";#N/A,#N/A,FALSE,"NAA9697";#N/A,#N/A,FALSE,"ECWEBB";#N/A,#N/A,FALSE,"MFT96";#N/A,#N/A,FALSE,"CTrecon"}</definedName>
    <definedName name="ASFD_5_1_2_3" hidden="1">{#N/A,#N/A,FALSE,"TMCOMP96";#N/A,#N/A,FALSE,"MAT96";#N/A,#N/A,FALSE,"FANDA96";#N/A,#N/A,FALSE,"INTRAN96";#N/A,#N/A,FALSE,"NAA9697";#N/A,#N/A,FALSE,"ECWEBB";#N/A,#N/A,FALSE,"MFT96";#N/A,#N/A,FALSE,"CTrecon"}</definedName>
    <definedName name="ASFD_5_1_2_4" hidden="1">{#N/A,#N/A,FALSE,"TMCOMP96";#N/A,#N/A,FALSE,"MAT96";#N/A,#N/A,FALSE,"FANDA96";#N/A,#N/A,FALSE,"INTRAN96";#N/A,#N/A,FALSE,"NAA9697";#N/A,#N/A,FALSE,"ECWEBB";#N/A,#N/A,FALSE,"MFT96";#N/A,#N/A,FALSE,"CTrecon"}</definedName>
    <definedName name="ASFD_5_1_2_5" hidden="1">{#N/A,#N/A,FALSE,"TMCOMP96";#N/A,#N/A,FALSE,"MAT96";#N/A,#N/A,FALSE,"FANDA96";#N/A,#N/A,FALSE,"INTRAN96";#N/A,#N/A,FALSE,"NAA9697";#N/A,#N/A,FALSE,"ECWEBB";#N/A,#N/A,FALSE,"MFT96";#N/A,#N/A,FALSE,"CTrecon"}</definedName>
    <definedName name="ASFD_5_1_3" hidden="1">{#N/A,#N/A,FALSE,"TMCOMP96";#N/A,#N/A,FALSE,"MAT96";#N/A,#N/A,FALSE,"FANDA96";#N/A,#N/A,FALSE,"INTRAN96";#N/A,#N/A,FALSE,"NAA9697";#N/A,#N/A,FALSE,"ECWEBB";#N/A,#N/A,FALSE,"MFT96";#N/A,#N/A,FALSE,"CTrecon"}</definedName>
    <definedName name="ASFD_5_1_3_1" hidden="1">{#N/A,#N/A,FALSE,"TMCOMP96";#N/A,#N/A,FALSE,"MAT96";#N/A,#N/A,FALSE,"FANDA96";#N/A,#N/A,FALSE,"INTRAN96";#N/A,#N/A,FALSE,"NAA9697";#N/A,#N/A,FALSE,"ECWEBB";#N/A,#N/A,FALSE,"MFT96";#N/A,#N/A,FALSE,"CTrecon"}</definedName>
    <definedName name="ASFD_5_1_3_2" hidden="1">{#N/A,#N/A,FALSE,"TMCOMP96";#N/A,#N/A,FALSE,"MAT96";#N/A,#N/A,FALSE,"FANDA96";#N/A,#N/A,FALSE,"INTRAN96";#N/A,#N/A,FALSE,"NAA9697";#N/A,#N/A,FALSE,"ECWEBB";#N/A,#N/A,FALSE,"MFT96";#N/A,#N/A,FALSE,"CTrecon"}</definedName>
    <definedName name="ASFD_5_1_3_3" hidden="1">{#N/A,#N/A,FALSE,"TMCOMP96";#N/A,#N/A,FALSE,"MAT96";#N/A,#N/A,FALSE,"FANDA96";#N/A,#N/A,FALSE,"INTRAN96";#N/A,#N/A,FALSE,"NAA9697";#N/A,#N/A,FALSE,"ECWEBB";#N/A,#N/A,FALSE,"MFT96";#N/A,#N/A,FALSE,"CTrecon"}</definedName>
    <definedName name="ASFD_5_1_3_4" hidden="1">{#N/A,#N/A,FALSE,"TMCOMP96";#N/A,#N/A,FALSE,"MAT96";#N/A,#N/A,FALSE,"FANDA96";#N/A,#N/A,FALSE,"INTRAN96";#N/A,#N/A,FALSE,"NAA9697";#N/A,#N/A,FALSE,"ECWEBB";#N/A,#N/A,FALSE,"MFT96";#N/A,#N/A,FALSE,"CTrecon"}</definedName>
    <definedName name="ASFD_5_1_3_5" hidden="1">{#N/A,#N/A,FALSE,"TMCOMP96";#N/A,#N/A,FALSE,"MAT96";#N/A,#N/A,FALSE,"FANDA96";#N/A,#N/A,FALSE,"INTRAN96";#N/A,#N/A,FALSE,"NAA9697";#N/A,#N/A,FALSE,"ECWEBB";#N/A,#N/A,FALSE,"MFT96";#N/A,#N/A,FALSE,"CTrecon"}</definedName>
    <definedName name="ASFD_5_1_4" hidden="1">{#N/A,#N/A,FALSE,"TMCOMP96";#N/A,#N/A,FALSE,"MAT96";#N/A,#N/A,FALSE,"FANDA96";#N/A,#N/A,FALSE,"INTRAN96";#N/A,#N/A,FALSE,"NAA9697";#N/A,#N/A,FALSE,"ECWEBB";#N/A,#N/A,FALSE,"MFT96";#N/A,#N/A,FALSE,"CTrecon"}</definedName>
    <definedName name="ASFD_5_1_4_1" hidden="1">{#N/A,#N/A,FALSE,"TMCOMP96";#N/A,#N/A,FALSE,"MAT96";#N/A,#N/A,FALSE,"FANDA96";#N/A,#N/A,FALSE,"INTRAN96";#N/A,#N/A,FALSE,"NAA9697";#N/A,#N/A,FALSE,"ECWEBB";#N/A,#N/A,FALSE,"MFT96";#N/A,#N/A,FALSE,"CTrecon"}</definedName>
    <definedName name="ASFD_5_1_4_2" hidden="1">{#N/A,#N/A,FALSE,"TMCOMP96";#N/A,#N/A,FALSE,"MAT96";#N/A,#N/A,FALSE,"FANDA96";#N/A,#N/A,FALSE,"INTRAN96";#N/A,#N/A,FALSE,"NAA9697";#N/A,#N/A,FALSE,"ECWEBB";#N/A,#N/A,FALSE,"MFT96";#N/A,#N/A,FALSE,"CTrecon"}</definedName>
    <definedName name="ASFD_5_1_4_3" hidden="1">{#N/A,#N/A,FALSE,"TMCOMP96";#N/A,#N/A,FALSE,"MAT96";#N/A,#N/A,FALSE,"FANDA96";#N/A,#N/A,FALSE,"INTRAN96";#N/A,#N/A,FALSE,"NAA9697";#N/A,#N/A,FALSE,"ECWEBB";#N/A,#N/A,FALSE,"MFT96";#N/A,#N/A,FALSE,"CTrecon"}</definedName>
    <definedName name="ASFD_5_1_4_4" hidden="1">{#N/A,#N/A,FALSE,"TMCOMP96";#N/A,#N/A,FALSE,"MAT96";#N/A,#N/A,FALSE,"FANDA96";#N/A,#N/A,FALSE,"INTRAN96";#N/A,#N/A,FALSE,"NAA9697";#N/A,#N/A,FALSE,"ECWEBB";#N/A,#N/A,FALSE,"MFT96";#N/A,#N/A,FALSE,"CTrecon"}</definedName>
    <definedName name="ASFD_5_1_4_5" hidden="1">{#N/A,#N/A,FALSE,"TMCOMP96";#N/A,#N/A,FALSE,"MAT96";#N/A,#N/A,FALSE,"FANDA96";#N/A,#N/A,FALSE,"INTRAN96";#N/A,#N/A,FALSE,"NAA9697";#N/A,#N/A,FALSE,"ECWEBB";#N/A,#N/A,FALSE,"MFT96";#N/A,#N/A,FALSE,"CTrecon"}</definedName>
    <definedName name="ASFD_5_1_5" hidden="1">{#N/A,#N/A,FALSE,"TMCOMP96";#N/A,#N/A,FALSE,"MAT96";#N/A,#N/A,FALSE,"FANDA96";#N/A,#N/A,FALSE,"INTRAN96";#N/A,#N/A,FALSE,"NAA9697";#N/A,#N/A,FALSE,"ECWEBB";#N/A,#N/A,FALSE,"MFT96";#N/A,#N/A,FALSE,"CTrecon"}</definedName>
    <definedName name="ASFD_5_1_5_1" hidden="1">{#N/A,#N/A,FALSE,"TMCOMP96";#N/A,#N/A,FALSE,"MAT96";#N/A,#N/A,FALSE,"FANDA96";#N/A,#N/A,FALSE,"INTRAN96";#N/A,#N/A,FALSE,"NAA9697";#N/A,#N/A,FALSE,"ECWEBB";#N/A,#N/A,FALSE,"MFT96";#N/A,#N/A,FALSE,"CTrecon"}</definedName>
    <definedName name="ASFD_5_1_5_2" hidden="1">{#N/A,#N/A,FALSE,"TMCOMP96";#N/A,#N/A,FALSE,"MAT96";#N/A,#N/A,FALSE,"FANDA96";#N/A,#N/A,FALSE,"INTRAN96";#N/A,#N/A,FALSE,"NAA9697";#N/A,#N/A,FALSE,"ECWEBB";#N/A,#N/A,FALSE,"MFT96";#N/A,#N/A,FALSE,"CTrecon"}</definedName>
    <definedName name="ASFD_5_1_5_3" hidden="1">{#N/A,#N/A,FALSE,"TMCOMP96";#N/A,#N/A,FALSE,"MAT96";#N/A,#N/A,FALSE,"FANDA96";#N/A,#N/A,FALSE,"INTRAN96";#N/A,#N/A,FALSE,"NAA9697";#N/A,#N/A,FALSE,"ECWEBB";#N/A,#N/A,FALSE,"MFT96";#N/A,#N/A,FALSE,"CTrecon"}</definedName>
    <definedName name="ASFD_5_1_5_4" hidden="1">{#N/A,#N/A,FALSE,"TMCOMP96";#N/A,#N/A,FALSE,"MAT96";#N/A,#N/A,FALSE,"FANDA96";#N/A,#N/A,FALSE,"INTRAN96";#N/A,#N/A,FALSE,"NAA9697";#N/A,#N/A,FALSE,"ECWEBB";#N/A,#N/A,FALSE,"MFT96";#N/A,#N/A,FALSE,"CTrecon"}</definedName>
    <definedName name="ASFD_5_1_5_5" hidden="1">{#N/A,#N/A,FALSE,"TMCOMP96";#N/A,#N/A,FALSE,"MAT96";#N/A,#N/A,FALSE,"FANDA96";#N/A,#N/A,FALSE,"INTRAN96";#N/A,#N/A,FALSE,"NAA9697";#N/A,#N/A,FALSE,"ECWEBB";#N/A,#N/A,FALSE,"MFT96";#N/A,#N/A,FALSE,"CTrecon"}</definedName>
    <definedName name="ASFD_5_2" hidden="1">{#N/A,#N/A,FALSE,"TMCOMP96";#N/A,#N/A,FALSE,"MAT96";#N/A,#N/A,FALSE,"FANDA96";#N/A,#N/A,FALSE,"INTRAN96";#N/A,#N/A,FALSE,"NAA9697";#N/A,#N/A,FALSE,"ECWEBB";#N/A,#N/A,FALSE,"MFT96";#N/A,#N/A,FALSE,"CTrecon"}</definedName>
    <definedName name="ASFD_5_2_1" hidden="1">{#N/A,#N/A,FALSE,"TMCOMP96";#N/A,#N/A,FALSE,"MAT96";#N/A,#N/A,FALSE,"FANDA96";#N/A,#N/A,FALSE,"INTRAN96";#N/A,#N/A,FALSE,"NAA9697";#N/A,#N/A,FALSE,"ECWEBB";#N/A,#N/A,FALSE,"MFT96";#N/A,#N/A,FALSE,"CTrecon"}</definedName>
    <definedName name="ASFD_5_2_2" hidden="1">{#N/A,#N/A,FALSE,"TMCOMP96";#N/A,#N/A,FALSE,"MAT96";#N/A,#N/A,FALSE,"FANDA96";#N/A,#N/A,FALSE,"INTRAN96";#N/A,#N/A,FALSE,"NAA9697";#N/A,#N/A,FALSE,"ECWEBB";#N/A,#N/A,FALSE,"MFT96";#N/A,#N/A,FALSE,"CTrecon"}</definedName>
    <definedName name="ASFD_5_2_3" hidden="1">{#N/A,#N/A,FALSE,"TMCOMP96";#N/A,#N/A,FALSE,"MAT96";#N/A,#N/A,FALSE,"FANDA96";#N/A,#N/A,FALSE,"INTRAN96";#N/A,#N/A,FALSE,"NAA9697";#N/A,#N/A,FALSE,"ECWEBB";#N/A,#N/A,FALSE,"MFT96";#N/A,#N/A,FALSE,"CTrecon"}</definedName>
    <definedName name="ASFD_5_2_4" hidden="1">{#N/A,#N/A,FALSE,"TMCOMP96";#N/A,#N/A,FALSE,"MAT96";#N/A,#N/A,FALSE,"FANDA96";#N/A,#N/A,FALSE,"INTRAN96";#N/A,#N/A,FALSE,"NAA9697";#N/A,#N/A,FALSE,"ECWEBB";#N/A,#N/A,FALSE,"MFT96";#N/A,#N/A,FALSE,"CTrecon"}</definedName>
    <definedName name="ASFD_5_2_5" hidden="1">{#N/A,#N/A,FALSE,"TMCOMP96";#N/A,#N/A,FALSE,"MAT96";#N/A,#N/A,FALSE,"FANDA96";#N/A,#N/A,FALSE,"INTRAN96";#N/A,#N/A,FALSE,"NAA9697";#N/A,#N/A,FALSE,"ECWEBB";#N/A,#N/A,FALSE,"MFT96";#N/A,#N/A,FALSE,"CTrecon"}</definedName>
    <definedName name="ASFD_5_3" hidden="1">{#N/A,#N/A,FALSE,"TMCOMP96";#N/A,#N/A,FALSE,"MAT96";#N/A,#N/A,FALSE,"FANDA96";#N/A,#N/A,FALSE,"INTRAN96";#N/A,#N/A,FALSE,"NAA9697";#N/A,#N/A,FALSE,"ECWEBB";#N/A,#N/A,FALSE,"MFT96";#N/A,#N/A,FALSE,"CTrecon"}</definedName>
    <definedName name="ASFD_5_3_1" hidden="1">{#N/A,#N/A,FALSE,"TMCOMP96";#N/A,#N/A,FALSE,"MAT96";#N/A,#N/A,FALSE,"FANDA96";#N/A,#N/A,FALSE,"INTRAN96";#N/A,#N/A,FALSE,"NAA9697";#N/A,#N/A,FALSE,"ECWEBB";#N/A,#N/A,FALSE,"MFT96";#N/A,#N/A,FALSE,"CTrecon"}</definedName>
    <definedName name="ASFD_5_3_2" hidden="1">{#N/A,#N/A,FALSE,"TMCOMP96";#N/A,#N/A,FALSE,"MAT96";#N/A,#N/A,FALSE,"FANDA96";#N/A,#N/A,FALSE,"INTRAN96";#N/A,#N/A,FALSE,"NAA9697";#N/A,#N/A,FALSE,"ECWEBB";#N/A,#N/A,FALSE,"MFT96";#N/A,#N/A,FALSE,"CTrecon"}</definedName>
    <definedName name="ASFD_5_3_3" hidden="1">{#N/A,#N/A,FALSE,"TMCOMP96";#N/A,#N/A,FALSE,"MAT96";#N/A,#N/A,FALSE,"FANDA96";#N/A,#N/A,FALSE,"INTRAN96";#N/A,#N/A,FALSE,"NAA9697";#N/A,#N/A,FALSE,"ECWEBB";#N/A,#N/A,FALSE,"MFT96";#N/A,#N/A,FALSE,"CTrecon"}</definedName>
    <definedName name="ASFD_5_3_4" hidden="1">{#N/A,#N/A,FALSE,"TMCOMP96";#N/A,#N/A,FALSE,"MAT96";#N/A,#N/A,FALSE,"FANDA96";#N/A,#N/A,FALSE,"INTRAN96";#N/A,#N/A,FALSE,"NAA9697";#N/A,#N/A,FALSE,"ECWEBB";#N/A,#N/A,FALSE,"MFT96";#N/A,#N/A,FALSE,"CTrecon"}</definedName>
    <definedName name="ASFD_5_3_5" hidden="1">{#N/A,#N/A,FALSE,"TMCOMP96";#N/A,#N/A,FALSE,"MAT96";#N/A,#N/A,FALSE,"FANDA96";#N/A,#N/A,FALSE,"INTRAN96";#N/A,#N/A,FALSE,"NAA9697";#N/A,#N/A,FALSE,"ECWEBB";#N/A,#N/A,FALSE,"MFT96";#N/A,#N/A,FALSE,"CTrecon"}</definedName>
    <definedName name="ASFD_5_4" hidden="1">{#N/A,#N/A,FALSE,"TMCOMP96";#N/A,#N/A,FALSE,"MAT96";#N/A,#N/A,FALSE,"FANDA96";#N/A,#N/A,FALSE,"INTRAN96";#N/A,#N/A,FALSE,"NAA9697";#N/A,#N/A,FALSE,"ECWEBB";#N/A,#N/A,FALSE,"MFT96";#N/A,#N/A,FALSE,"CTrecon"}</definedName>
    <definedName name="ASFD_5_4_1" hidden="1">{#N/A,#N/A,FALSE,"TMCOMP96";#N/A,#N/A,FALSE,"MAT96";#N/A,#N/A,FALSE,"FANDA96";#N/A,#N/A,FALSE,"INTRAN96";#N/A,#N/A,FALSE,"NAA9697";#N/A,#N/A,FALSE,"ECWEBB";#N/A,#N/A,FALSE,"MFT96";#N/A,#N/A,FALSE,"CTrecon"}</definedName>
    <definedName name="ASFD_5_4_2" hidden="1">{#N/A,#N/A,FALSE,"TMCOMP96";#N/A,#N/A,FALSE,"MAT96";#N/A,#N/A,FALSE,"FANDA96";#N/A,#N/A,FALSE,"INTRAN96";#N/A,#N/A,FALSE,"NAA9697";#N/A,#N/A,FALSE,"ECWEBB";#N/A,#N/A,FALSE,"MFT96";#N/A,#N/A,FALSE,"CTrecon"}</definedName>
    <definedName name="ASFD_5_4_3" hidden="1">{#N/A,#N/A,FALSE,"TMCOMP96";#N/A,#N/A,FALSE,"MAT96";#N/A,#N/A,FALSE,"FANDA96";#N/A,#N/A,FALSE,"INTRAN96";#N/A,#N/A,FALSE,"NAA9697";#N/A,#N/A,FALSE,"ECWEBB";#N/A,#N/A,FALSE,"MFT96";#N/A,#N/A,FALSE,"CTrecon"}</definedName>
    <definedName name="ASFD_5_4_4" hidden="1">{#N/A,#N/A,FALSE,"TMCOMP96";#N/A,#N/A,FALSE,"MAT96";#N/A,#N/A,FALSE,"FANDA96";#N/A,#N/A,FALSE,"INTRAN96";#N/A,#N/A,FALSE,"NAA9697";#N/A,#N/A,FALSE,"ECWEBB";#N/A,#N/A,FALSE,"MFT96";#N/A,#N/A,FALSE,"CTrecon"}</definedName>
    <definedName name="ASFD_5_4_5" hidden="1">{#N/A,#N/A,FALSE,"TMCOMP96";#N/A,#N/A,FALSE,"MAT96";#N/A,#N/A,FALSE,"FANDA96";#N/A,#N/A,FALSE,"INTRAN96";#N/A,#N/A,FALSE,"NAA9697";#N/A,#N/A,FALSE,"ECWEBB";#N/A,#N/A,FALSE,"MFT96";#N/A,#N/A,FALSE,"CTrecon"}</definedName>
    <definedName name="ASFD_5_5" hidden="1">{#N/A,#N/A,FALSE,"TMCOMP96";#N/A,#N/A,FALSE,"MAT96";#N/A,#N/A,FALSE,"FANDA96";#N/A,#N/A,FALSE,"INTRAN96";#N/A,#N/A,FALSE,"NAA9697";#N/A,#N/A,FALSE,"ECWEBB";#N/A,#N/A,FALSE,"MFT96";#N/A,#N/A,FALSE,"CTrecon"}</definedName>
    <definedName name="ASFD_5_5_1" hidden="1">{#N/A,#N/A,FALSE,"TMCOMP96";#N/A,#N/A,FALSE,"MAT96";#N/A,#N/A,FALSE,"FANDA96";#N/A,#N/A,FALSE,"INTRAN96";#N/A,#N/A,FALSE,"NAA9697";#N/A,#N/A,FALSE,"ECWEBB";#N/A,#N/A,FALSE,"MFT96";#N/A,#N/A,FALSE,"CTrecon"}</definedName>
    <definedName name="ASFD_5_5_2" hidden="1">{#N/A,#N/A,FALSE,"TMCOMP96";#N/A,#N/A,FALSE,"MAT96";#N/A,#N/A,FALSE,"FANDA96";#N/A,#N/A,FALSE,"INTRAN96";#N/A,#N/A,FALSE,"NAA9697";#N/A,#N/A,FALSE,"ECWEBB";#N/A,#N/A,FALSE,"MFT96";#N/A,#N/A,FALSE,"CTrecon"}</definedName>
    <definedName name="ASFD_5_5_3" hidden="1">{#N/A,#N/A,FALSE,"TMCOMP96";#N/A,#N/A,FALSE,"MAT96";#N/A,#N/A,FALSE,"FANDA96";#N/A,#N/A,FALSE,"INTRAN96";#N/A,#N/A,FALSE,"NAA9697";#N/A,#N/A,FALSE,"ECWEBB";#N/A,#N/A,FALSE,"MFT96";#N/A,#N/A,FALSE,"CTrecon"}</definedName>
    <definedName name="ASFD_5_5_4" hidden="1">{#N/A,#N/A,FALSE,"TMCOMP96";#N/A,#N/A,FALSE,"MAT96";#N/A,#N/A,FALSE,"FANDA96";#N/A,#N/A,FALSE,"INTRAN96";#N/A,#N/A,FALSE,"NAA9697";#N/A,#N/A,FALSE,"ECWEBB";#N/A,#N/A,FALSE,"MFT96";#N/A,#N/A,FALSE,"CTrecon"}</definedName>
    <definedName name="ASFD_5_5_5"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_1" hidden="1">{#N/A,#N/A,FALSE,"TMCOMP96";#N/A,#N/A,FALSE,"MAT96";#N/A,#N/A,FALSE,"FANDA96";#N/A,#N/A,FALSE,"INTRAN96";#N/A,#N/A,FALSE,"NAA9697";#N/A,#N/A,FALSE,"ECWEBB";#N/A,#N/A,FALSE,"MFT96";#N/A,#N/A,FALSE,"CTrecon"}</definedName>
    <definedName name="b_1_1" hidden="1">{#N/A,#N/A,FALSE,"TMCOMP96";#N/A,#N/A,FALSE,"MAT96";#N/A,#N/A,FALSE,"FANDA96";#N/A,#N/A,FALSE,"INTRAN96";#N/A,#N/A,FALSE,"NAA9697";#N/A,#N/A,FALSE,"ECWEBB";#N/A,#N/A,FALSE,"MFT96";#N/A,#N/A,FALSE,"CTrecon"}</definedName>
    <definedName name="b_1_1_1" hidden="1">{#N/A,#N/A,FALSE,"TMCOMP96";#N/A,#N/A,FALSE,"MAT96";#N/A,#N/A,FALSE,"FANDA96";#N/A,#N/A,FALSE,"INTRAN96";#N/A,#N/A,FALSE,"NAA9697";#N/A,#N/A,FALSE,"ECWEBB";#N/A,#N/A,FALSE,"MFT96";#N/A,#N/A,FALSE,"CTrecon"}</definedName>
    <definedName name="b_1_1_1_1" hidden="1">{#N/A,#N/A,FALSE,"TMCOMP96";#N/A,#N/A,FALSE,"MAT96";#N/A,#N/A,FALSE,"FANDA96";#N/A,#N/A,FALSE,"INTRAN96";#N/A,#N/A,FALSE,"NAA9697";#N/A,#N/A,FALSE,"ECWEBB";#N/A,#N/A,FALSE,"MFT96";#N/A,#N/A,FALSE,"CTrecon"}</definedName>
    <definedName name="b_1_1_1_1_1" hidden="1">{#N/A,#N/A,FALSE,"TMCOMP96";#N/A,#N/A,FALSE,"MAT96";#N/A,#N/A,FALSE,"FANDA96";#N/A,#N/A,FALSE,"INTRAN96";#N/A,#N/A,FALSE,"NAA9697";#N/A,#N/A,FALSE,"ECWEBB";#N/A,#N/A,FALSE,"MFT96";#N/A,#N/A,FALSE,"CTrecon"}</definedName>
    <definedName name="b_1_1_1_1_1_1" hidden="1">{#N/A,#N/A,FALSE,"TMCOMP96";#N/A,#N/A,FALSE,"MAT96";#N/A,#N/A,FALSE,"FANDA96";#N/A,#N/A,FALSE,"INTRAN96";#N/A,#N/A,FALSE,"NAA9697";#N/A,#N/A,FALSE,"ECWEBB";#N/A,#N/A,FALSE,"MFT96";#N/A,#N/A,FALSE,"CTrecon"}</definedName>
    <definedName name="b_1_1_1_1_1_2" hidden="1">{#N/A,#N/A,FALSE,"TMCOMP96";#N/A,#N/A,FALSE,"MAT96";#N/A,#N/A,FALSE,"FANDA96";#N/A,#N/A,FALSE,"INTRAN96";#N/A,#N/A,FALSE,"NAA9697";#N/A,#N/A,FALSE,"ECWEBB";#N/A,#N/A,FALSE,"MFT96";#N/A,#N/A,FALSE,"CTrecon"}</definedName>
    <definedName name="b_1_1_1_1_1_3" hidden="1">{#N/A,#N/A,FALSE,"TMCOMP96";#N/A,#N/A,FALSE,"MAT96";#N/A,#N/A,FALSE,"FANDA96";#N/A,#N/A,FALSE,"INTRAN96";#N/A,#N/A,FALSE,"NAA9697";#N/A,#N/A,FALSE,"ECWEBB";#N/A,#N/A,FALSE,"MFT96";#N/A,#N/A,FALSE,"CTrecon"}</definedName>
    <definedName name="b_1_1_1_1_1_4" hidden="1">{#N/A,#N/A,FALSE,"TMCOMP96";#N/A,#N/A,FALSE,"MAT96";#N/A,#N/A,FALSE,"FANDA96";#N/A,#N/A,FALSE,"INTRAN96";#N/A,#N/A,FALSE,"NAA9697";#N/A,#N/A,FALSE,"ECWEBB";#N/A,#N/A,FALSE,"MFT96";#N/A,#N/A,FALSE,"CTrecon"}</definedName>
    <definedName name="b_1_1_1_1_1_5" hidden="1">{#N/A,#N/A,FALSE,"TMCOMP96";#N/A,#N/A,FALSE,"MAT96";#N/A,#N/A,FALSE,"FANDA96";#N/A,#N/A,FALSE,"INTRAN96";#N/A,#N/A,FALSE,"NAA9697";#N/A,#N/A,FALSE,"ECWEBB";#N/A,#N/A,FALSE,"MFT96";#N/A,#N/A,FALSE,"CTrecon"}</definedName>
    <definedName name="b_1_1_1_1_2" hidden="1">{#N/A,#N/A,FALSE,"TMCOMP96";#N/A,#N/A,FALSE,"MAT96";#N/A,#N/A,FALSE,"FANDA96";#N/A,#N/A,FALSE,"INTRAN96";#N/A,#N/A,FALSE,"NAA9697";#N/A,#N/A,FALSE,"ECWEBB";#N/A,#N/A,FALSE,"MFT96";#N/A,#N/A,FALSE,"CTrecon"}</definedName>
    <definedName name="b_1_1_1_1_2_1" hidden="1">{#N/A,#N/A,FALSE,"TMCOMP96";#N/A,#N/A,FALSE,"MAT96";#N/A,#N/A,FALSE,"FANDA96";#N/A,#N/A,FALSE,"INTRAN96";#N/A,#N/A,FALSE,"NAA9697";#N/A,#N/A,FALSE,"ECWEBB";#N/A,#N/A,FALSE,"MFT96";#N/A,#N/A,FALSE,"CTrecon"}</definedName>
    <definedName name="b_1_1_1_1_2_2" hidden="1">{#N/A,#N/A,FALSE,"TMCOMP96";#N/A,#N/A,FALSE,"MAT96";#N/A,#N/A,FALSE,"FANDA96";#N/A,#N/A,FALSE,"INTRAN96";#N/A,#N/A,FALSE,"NAA9697";#N/A,#N/A,FALSE,"ECWEBB";#N/A,#N/A,FALSE,"MFT96";#N/A,#N/A,FALSE,"CTrecon"}</definedName>
    <definedName name="b_1_1_1_1_2_3" hidden="1">{#N/A,#N/A,FALSE,"TMCOMP96";#N/A,#N/A,FALSE,"MAT96";#N/A,#N/A,FALSE,"FANDA96";#N/A,#N/A,FALSE,"INTRAN96";#N/A,#N/A,FALSE,"NAA9697";#N/A,#N/A,FALSE,"ECWEBB";#N/A,#N/A,FALSE,"MFT96";#N/A,#N/A,FALSE,"CTrecon"}</definedName>
    <definedName name="b_1_1_1_1_2_4" hidden="1">{#N/A,#N/A,FALSE,"TMCOMP96";#N/A,#N/A,FALSE,"MAT96";#N/A,#N/A,FALSE,"FANDA96";#N/A,#N/A,FALSE,"INTRAN96";#N/A,#N/A,FALSE,"NAA9697";#N/A,#N/A,FALSE,"ECWEBB";#N/A,#N/A,FALSE,"MFT96";#N/A,#N/A,FALSE,"CTrecon"}</definedName>
    <definedName name="b_1_1_1_1_2_5" hidden="1">{#N/A,#N/A,FALSE,"TMCOMP96";#N/A,#N/A,FALSE,"MAT96";#N/A,#N/A,FALSE,"FANDA96";#N/A,#N/A,FALSE,"INTRAN96";#N/A,#N/A,FALSE,"NAA9697";#N/A,#N/A,FALSE,"ECWEBB";#N/A,#N/A,FALSE,"MFT96";#N/A,#N/A,FALSE,"CTrecon"}</definedName>
    <definedName name="b_1_1_1_1_3" hidden="1">{#N/A,#N/A,FALSE,"TMCOMP96";#N/A,#N/A,FALSE,"MAT96";#N/A,#N/A,FALSE,"FANDA96";#N/A,#N/A,FALSE,"INTRAN96";#N/A,#N/A,FALSE,"NAA9697";#N/A,#N/A,FALSE,"ECWEBB";#N/A,#N/A,FALSE,"MFT96";#N/A,#N/A,FALSE,"CTrecon"}</definedName>
    <definedName name="b_1_1_1_1_4" hidden="1">{#N/A,#N/A,FALSE,"TMCOMP96";#N/A,#N/A,FALSE,"MAT96";#N/A,#N/A,FALSE,"FANDA96";#N/A,#N/A,FALSE,"INTRAN96";#N/A,#N/A,FALSE,"NAA9697";#N/A,#N/A,FALSE,"ECWEBB";#N/A,#N/A,FALSE,"MFT96";#N/A,#N/A,FALSE,"CTrecon"}</definedName>
    <definedName name="b_1_1_1_1_5" hidden="1">{#N/A,#N/A,FALSE,"TMCOMP96";#N/A,#N/A,FALSE,"MAT96";#N/A,#N/A,FALSE,"FANDA96";#N/A,#N/A,FALSE,"INTRAN96";#N/A,#N/A,FALSE,"NAA9697";#N/A,#N/A,FALSE,"ECWEBB";#N/A,#N/A,FALSE,"MFT96";#N/A,#N/A,FALSE,"CTrecon"}</definedName>
    <definedName name="b_1_1_1_2" hidden="1">{#N/A,#N/A,FALSE,"TMCOMP96";#N/A,#N/A,FALSE,"MAT96";#N/A,#N/A,FALSE,"FANDA96";#N/A,#N/A,FALSE,"INTRAN96";#N/A,#N/A,FALSE,"NAA9697";#N/A,#N/A,FALSE,"ECWEBB";#N/A,#N/A,FALSE,"MFT96";#N/A,#N/A,FALSE,"CTrecon"}</definedName>
    <definedName name="b_1_1_1_2_1" hidden="1">{#N/A,#N/A,FALSE,"TMCOMP96";#N/A,#N/A,FALSE,"MAT96";#N/A,#N/A,FALSE,"FANDA96";#N/A,#N/A,FALSE,"INTRAN96";#N/A,#N/A,FALSE,"NAA9697";#N/A,#N/A,FALSE,"ECWEBB";#N/A,#N/A,FALSE,"MFT96";#N/A,#N/A,FALSE,"CTrecon"}</definedName>
    <definedName name="b_1_1_1_2_2" hidden="1">{#N/A,#N/A,FALSE,"TMCOMP96";#N/A,#N/A,FALSE,"MAT96";#N/A,#N/A,FALSE,"FANDA96";#N/A,#N/A,FALSE,"INTRAN96";#N/A,#N/A,FALSE,"NAA9697";#N/A,#N/A,FALSE,"ECWEBB";#N/A,#N/A,FALSE,"MFT96";#N/A,#N/A,FALSE,"CTrecon"}</definedName>
    <definedName name="b_1_1_1_2_3" hidden="1">{#N/A,#N/A,FALSE,"TMCOMP96";#N/A,#N/A,FALSE,"MAT96";#N/A,#N/A,FALSE,"FANDA96";#N/A,#N/A,FALSE,"INTRAN96";#N/A,#N/A,FALSE,"NAA9697";#N/A,#N/A,FALSE,"ECWEBB";#N/A,#N/A,FALSE,"MFT96";#N/A,#N/A,FALSE,"CTrecon"}</definedName>
    <definedName name="b_1_1_1_2_4" hidden="1">{#N/A,#N/A,FALSE,"TMCOMP96";#N/A,#N/A,FALSE,"MAT96";#N/A,#N/A,FALSE,"FANDA96";#N/A,#N/A,FALSE,"INTRAN96";#N/A,#N/A,FALSE,"NAA9697";#N/A,#N/A,FALSE,"ECWEBB";#N/A,#N/A,FALSE,"MFT96";#N/A,#N/A,FALSE,"CTrecon"}</definedName>
    <definedName name="b_1_1_1_2_5" hidden="1">{#N/A,#N/A,FALSE,"TMCOMP96";#N/A,#N/A,FALSE,"MAT96";#N/A,#N/A,FALSE,"FANDA96";#N/A,#N/A,FALSE,"INTRAN96";#N/A,#N/A,FALSE,"NAA9697";#N/A,#N/A,FALSE,"ECWEBB";#N/A,#N/A,FALSE,"MFT96";#N/A,#N/A,FALSE,"CTrecon"}</definedName>
    <definedName name="b_1_1_1_3" hidden="1">{#N/A,#N/A,FALSE,"TMCOMP96";#N/A,#N/A,FALSE,"MAT96";#N/A,#N/A,FALSE,"FANDA96";#N/A,#N/A,FALSE,"INTRAN96";#N/A,#N/A,FALSE,"NAA9697";#N/A,#N/A,FALSE,"ECWEBB";#N/A,#N/A,FALSE,"MFT96";#N/A,#N/A,FALSE,"CTrecon"}</definedName>
    <definedName name="b_1_1_1_3_1" hidden="1">{#N/A,#N/A,FALSE,"TMCOMP96";#N/A,#N/A,FALSE,"MAT96";#N/A,#N/A,FALSE,"FANDA96";#N/A,#N/A,FALSE,"INTRAN96";#N/A,#N/A,FALSE,"NAA9697";#N/A,#N/A,FALSE,"ECWEBB";#N/A,#N/A,FALSE,"MFT96";#N/A,#N/A,FALSE,"CTrecon"}</definedName>
    <definedName name="b_1_1_1_3_2" hidden="1">{#N/A,#N/A,FALSE,"TMCOMP96";#N/A,#N/A,FALSE,"MAT96";#N/A,#N/A,FALSE,"FANDA96";#N/A,#N/A,FALSE,"INTRAN96";#N/A,#N/A,FALSE,"NAA9697";#N/A,#N/A,FALSE,"ECWEBB";#N/A,#N/A,FALSE,"MFT96";#N/A,#N/A,FALSE,"CTrecon"}</definedName>
    <definedName name="b_1_1_1_3_3" hidden="1">{#N/A,#N/A,FALSE,"TMCOMP96";#N/A,#N/A,FALSE,"MAT96";#N/A,#N/A,FALSE,"FANDA96";#N/A,#N/A,FALSE,"INTRAN96";#N/A,#N/A,FALSE,"NAA9697";#N/A,#N/A,FALSE,"ECWEBB";#N/A,#N/A,FALSE,"MFT96";#N/A,#N/A,FALSE,"CTrecon"}</definedName>
    <definedName name="b_1_1_1_3_4" hidden="1">{#N/A,#N/A,FALSE,"TMCOMP96";#N/A,#N/A,FALSE,"MAT96";#N/A,#N/A,FALSE,"FANDA96";#N/A,#N/A,FALSE,"INTRAN96";#N/A,#N/A,FALSE,"NAA9697";#N/A,#N/A,FALSE,"ECWEBB";#N/A,#N/A,FALSE,"MFT96";#N/A,#N/A,FALSE,"CTrecon"}</definedName>
    <definedName name="b_1_1_1_3_5" hidden="1">{#N/A,#N/A,FALSE,"TMCOMP96";#N/A,#N/A,FALSE,"MAT96";#N/A,#N/A,FALSE,"FANDA96";#N/A,#N/A,FALSE,"INTRAN96";#N/A,#N/A,FALSE,"NAA9697";#N/A,#N/A,FALSE,"ECWEBB";#N/A,#N/A,FALSE,"MFT96";#N/A,#N/A,FALSE,"CTrecon"}</definedName>
    <definedName name="b_1_1_1_4" hidden="1">{#N/A,#N/A,FALSE,"TMCOMP96";#N/A,#N/A,FALSE,"MAT96";#N/A,#N/A,FALSE,"FANDA96";#N/A,#N/A,FALSE,"INTRAN96";#N/A,#N/A,FALSE,"NAA9697";#N/A,#N/A,FALSE,"ECWEBB";#N/A,#N/A,FALSE,"MFT96";#N/A,#N/A,FALSE,"CTrecon"}</definedName>
    <definedName name="b_1_1_1_4_1" hidden="1">{#N/A,#N/A,FALSE,"TMCOMP96";#N/A,#N/A,FALSE,"MAT96";#N/A,#N/A,FALSE,"FANDA96";#N/A,#N/A,FALSE,"INTRAN96";#N/A,#N/A,FALSE,"NAA9697";#N/A,#N/A,FALSE,"ECWEBB";#N/A,#N/A,FALSE,"MFT96";#N/A,#N/A,FALSE,"CTrecon"}</definedName>
    <definedName name="b_1_1_1_4_2" hidden="1">{#N/A,#N/A,FALSE,"TMCOMP96";#N/A,#N/A,FALSE,"MAT96";#N/A,#N/A,FALSE,"FANDA96";#N/A,#N/A,FALSE,"INTRAN96";#N/A,#N/A,FALSE,"NAA9697";#N/A,#N/A,FALSE,"ECWEBB";#N/A,#N/A,FALSE,"MFT96";#N/A,#N/A,FALSE,"CTrecon"}</definedName>
    <definedName name="b_1_1_1_4_3" hidden="1">{#N/A,#N/A,FALSE,"TMCOMP96";#N/A,#N/A,FALSE,"MAT96";#N/A,#N/A,FALSE,"FANDA96";#N/A,#N/A,FALSE,"INTRAN96";#N/A,#N/A,FALSE,"NAA9697";#N/A,#N/A,FALSE,"ECWEBB";#N/A,#N/A,FALSE,"MFT96";#N/A,#N/A,FALSE,"CTrecon"}</definedName>
    <definedName name="b_1_1_1_4_4" hidden="1">{#N/A,#N/A,FALSE,"TMCOMP96";#N/A,#N/A,FALSE,"MAT96";#N/A,#N/A,FALSE,"FANDA96";#N/A,#N/A,FALSE,"INTRAN96";#N/A,#N/A,FALSE,"NAA9697";#N/A,#N/A,FALSE,"ECWEBB";#N/A,#N/A,FALSE,"MFT96";#N/A,#N/A,FALSE,"CTrecon"}</definedName>
    <definedName name="b_1_1_1_4_5" hidden="1">{#N/A,#N/A,FALSE,"TMCOMP96";#N/A,#N/A,FALSE,"MAT96";#N/A,#N/A,FALSE,"FANDA96";#N/A,#N/A,FALSE,"INTRAN96";#N/A,#N/A,FALSE,"NAA9697";#N/A,#N/A,FALSE,"ECWEBB";#N/A,#N/A,FALSE,"MFT96";#N/A,#N/A,FALSE,"CTrecon"}</definedName>
    <definedName name="b_1_1_1_5" hidden="1">{#N/A,#N/A,FALSE,"TMCOMP96";#N/A,#N/A,FALSE,"MAT96";#N/A,#N/A,FALSE,"FANDA96";#N/A,#N/A,FALSE,"INTRAN96";#N/A,#N/A,FALSE,"NAA9697";#N/A,#N/A,FALSE,"ECWEBB";#N/A,#N/A,FALSE,"MFT96";#N/A,#N/A,FALSE,"CTrecon"}</definedName>
    <definedName name="b_1_1_1_5_1" hidden="1">{#N/A,#N/A,FALSE,"TMCOMP96";#N/A,#N/A,FALSE,"MAT96";#N/A,#N/A,FALSE,"FANDA96";#N/A,#N/A,FALSE,"INTRAN96";#N/A,#N/A,FALSE,"NAA9697";#N/A,#N/A,FALSE,"ECWEBB";#N/A,#N/A,FALSE,"MFT96";#N/A,#N/A,FALSE,"CTrecon"}</definedName>
    <definedName name="b_1_1_1_5_2" hidden="1">{#N/A,#N/A,FALSE,"TMCOMP96";#N/A,#N/A,FALSE,"MAT96";#N/A,#N/A,FALSE,"FANDA96";#N/A,#N/A,FALSE,"INTRAN96";#N/A,#N/A,FALSE,"NAA9697";#N/A,#N/A,FALSE,"ECWEBB";#N/A,#N/A,FALSE,"MFT96";#N/A,#N/A,FALSE,"CTrecon"}</definedName>
    <definedName name="b_1_1_1_5_3" hidden="1">{#N/A,#N/A,FALSE,"TMCOMP96";#N/A,#N/A,FALSE,"MAT96";#N/A,#N/A,FALSE,"FANDA96";#N/A,#N/A,FALSE,"INTRAN96";#N/A,#N/A,FALSE,"NAA9697";#N/A,#N/A,FALSE,"ECWEBB";#N/A,#N/A,FALSE,"MFT96";#N/A,#N/A,FALSE,"CTrecon"}</definedName>
    <definedName name="b_1_1_1_5_4" hidden="1">{#N/A,#N/A,FALSE,"TMCOMP96";#N/A,#N/A,FALSE,"MAT96";#N/A,#N/A,FALSE,"FANDA96";#N/A,#N/A,FALSE,"INTRAN96";#N/A,#N/A,FALSE,"NAA9697";#N/A,#N/A,FALSE,"ECWEBB";#N/A,#N/A,FALSE,"MFT96";#N/A,#N/A,FALSE,"CTrecon"}</definedName>
    <definedName name="b_1_1_1_5_5" hidden="1">{#N/A,#N/A,FALSE,"TMCOMP96";#N/A,#N/A,FALSE,"MAT96";#N/A,#N/A,FALSE,"FANDA96";#N/A,#N/A,FALSE,"INTRAN96";#N/A,#N/A,FALSE,"NAA9697";#N/A,#N/A,FALSE,"ECWEBB";#N/A,#N/A,FALSE,"MFT96";#N/A,#N/A,FALSE,"CTrecon"}</definedName>
    <definedName name="b_1_1_2" hidden="1">{#N/A,#N/A,FALSE,"TMCOMP96";#N/A,#N/A,FALSE,"MAT96";#N/A,#N/A,FALSE,"FANDA96";#N/A,#N/A,FALSE,"INTRAN96";#N/A,#N/A,FALSE,"NAA9697";#N/A,#N/A,FALSE,"ECWEBB";#N/A,#N/A,FALSE,"MFT96";#N/A,#N/A,FALSE,"CTrecon"}</definedName>
    <definedName name="b_1_1_2_1" hidden="1">{#N/A,#N/A,FALSE,"TMCOMP96";#N/A,#N/A,FALSE,"MAT96";#N/A,#N/A,FALSE,"FANDA96";#N/A,#N/A,FALSE,"INTRAN96";#N/A,#N/A,FALSE,"NAA9697";#N/A,#N/A,FALSE,"ECWEBB";#N/A,#N/A,FALSE,"MFT96";#N/A,#N/A,FALSE,"CTrecon"}</definedName>
    <definedName name="b_1_1_2_2" hidden="1">{#N/A,#N/A,FALSE,"TMCOMP96";#N/A,#N/A,FALSE,"MAT96";#N/A,#N/A,FALSE,"FANDA96";#N/A,#N/A,FALSE,"INTRAN96";#N/A,#N/A,FALSE,"NAA9697";#N/A,#N/A,FALSE,"ECWEBB";#N/A,#N/A,FALSE,"MFT96";#N/A,#N/A,FALSE,"CTrecon"}</definedName>
    <definedName name="b_1_1_2_3" hidden="1">{#N/A,#N/A,FALSE,"TMCOMP96";#N/A,#N/A,FALSE,"MAT96";#N/A,#N/A,FALSE,"FANDA96";#N/A,#N/A,FALSE,"INTRAN96";#N/A,#N/A,FALSE,"NAA9697";#N/A,#N/A,FALSE,"ECWEBB";#N/A,#N/A,FALSE,"MFT96";#N/A,#N/A,FALSE,"CTrecon"}</definedName>
    <definedName name="b_1_1_2_4" hidden="1">{#N/A,#N/A,FALSE,"TMCOMP96";#N/A,#N/A,FALSE,"MAT96";#N/A,#N/A,FALSE,"FANDA96";#N/A,#N/A,FALSE,"INTRAN96";#N/A,#N/A,FALSE,"NAA9697";#N/A,#N/A,FALSE,"ECWEBB";#N/A,#N/A,FALSE,"MFT96";#N/A,#N/A,FALSE,"CTrecon"}</definedName>
    <definedName name="b_1_1_2_5" hidden="1">{#N/A,#N/A,FALSE,"TMCOMP96";#N/A,#N/A,FALSE,"MAT96";#N/A,#N/A,FALSE,"FANDA96";#N/A,#N/A,FALSE,"INTRAN96";#N/A,#N/A,FALSE,"NAA9697";#N/A,#N/A,FALSE,"ECWEBB";#N/A,#N/A,FALSE,"MFT96";#N/A,#N/A,FALSE,"CTrecon"}</definedName>
    <definedName name="b_1_1_3" hidden="1">{#N/A,#N/A,FALSE,"TMCOMP96";#N/A,#N/A,FALSE,"MAT96";#N/A,#N/A,FALSE,"FANDA96";#N/A,#N/A,FALSE,"INTRAN96";#N/A,#N/A,FALSE,"NAA9697";#N/A,#N/A,FALSE,"ECWEBB";#N/A,#N/A,FALSE,"MFT96";#N/A,#N/A,FALSE,"CTrecon"}</definedName>
    <definedName name="b_1_1_3_1" hidden="1">{#N/A,#N/A,FALSE,"TMCOMP96";#N/A,#N/A,FALSE,"MAT96";#N/A,#N/A,FALSE,"FANDA96";#N/A,#N/A,FALSE,"INTRAN96";#N/A,#N/A,FALSE,"NAA9697";#N/A,#N/A,FALSE,"ECWEBB";#N/A,#N/A,FALSE,"MFT96";#N/A,#N/A,FALSE,"CTrecon"}</definedName>
    <definedName name="b_1_1_3_2" hidden="1">{#N/A,#N/A,FALSE,"TMCOMP96";#N/A,#N/A,FALSE,"MAT96";#N/A,#N/A,FALSE,"FANDA96";#N/A,#N/A,FALSE,"INTRAN96";#N/A,#N/A,FALSE,"NAA9697";#N/A,#N/A,FALSE,"ECWEBB";#N/A,#N/A,FALSE,"MFT96";#N/A,#N/A,FALSE,"CTrecon"}</definedName>
    <definedName name="b_1_1_3_3" hidden="1">{#N/A,#N/A,FALSE,"TMCOMP96";#N/A,#N/A,FALSE,"MAT96";#N/A,#N/A,FALSE,"FANDA96";#N/A,#N/A,FALSE,"INTRAN96";#N/A,#N/A,FALSE,"NAA9697";#N/A,#N/A,FALSE,"ECWEBB";#N/A,#N/A,FALSE,"MFT96";#N/A,#N/A,FALSE,"CTrecon"}</definedName>
    <definedName name="b_1_1_3_4" hidden="1">{#N/A,#N/A,FALSE,"TMCOMP96";#N/A,#N/A,FALSE,"MAT96";#N/A,#N/A,FALSE,"FANDA96";#N/A,#N/A,FALSE,"INTRAN96";#N/A,#N/A,FALSE,"NAA9697";#N/A,#N/A,FALSE,"ECWEBB";#N/A,#N/A,FALSE,"MFT96";#N/A,#N/A,FALSE,"CTrecon"}</definedName>
    <definedName name="b_1_1_3_5" hidden="1">{#N/A,#N/A,FALSE,"TMCOMP96";#N/A,#N/A,FALSE,"MAT96";#N/A,#N/A,FALSE,"FANDA96";#N/A,#N/A,FALSE,"INTRAN96";#N/A,#N/A,FALSE,"NAA9697";#N/A,#N/A,FALSE,"ECWEBB";#N/A,#N/A,FALSE,"MFT96";#N/A,#N/A,FALSE,"CTrecon"}</definedName>
    <definedName name="b_1_1_4" hidden="1">{#N/A,#N/A,FALSE,"TMCOMP96";#N/A,#N/A,FALSE,"MAT96";#N/A,#N/A,FALSE,"FANDA96";#N/A,#N/A,FALSE,"INTRAN96";#N/A,#N/A,FALSE,"NAA9697";#N/A,#N/A,FALSE,"ECWEBB";#N/A,#N/A,FALSE,"MFT96";#N/A,#N/A,FALSE,"CTrecon"}</definedName>
    <definedName name="b_1_1_4_1" hidden="1">{#N/A,#N/A,FALSE,"TMCOMP96";#N/A,#N/A,FALSE,"MAT96";#N/A,#N/A,FALSE,"FANDA96";#N/A,#N/A,FALSE,"INTRAN96";#N/A,#N/A,FALSE,"NAA9697";#N/A,#N/A,FALSE,"ECWEBB";#N/A,#N/A,FALSE,"MFT96";#N/A,#N/A,FALSE,"CTrecon"}</definedName>
    <definedName name="b_1_1_4_2" hidden="1">{#N/A,#N/A,FALSE,"TMCOMP96";#N/A,#N/A,FALSE,"MAT96";#N/A,#N/A,FALSE,"FANDA96";#N/A,#N/A,FALSE,"INTRAN96";#N/A,#N/A,FALSE,"NAA9697";#N/A,#N/A,FALSE,"ECWEBB";#N/A,#N/A,FALSE,"MFT96";#N/A,#N/A,FALSE,"CTrecon"}</definedName>
    <definedName name="b_1_1_4_3" hidden="1">{#N/A,#N/A,FALSE,"TMCOMP96";#N/A,#N/A,FALSE,"MAT96";#N/A,#N/A,FALSE,"FANDA96";#N/A,#N/A,FALSE,"INTRAN96";#N/A,#N/A,FALSE,"NAA9697";#N/A,#N/A,FALSE,"ECWEBB";#N/A,#N/A,FALSE,"MFT96";#N/A,#N/A,FALSE,"CTrecon"}</definedName>
    <definedName name="b_1_1_4_4" hidden="1">{#N/A,#N/A,FALSE,"TMCOMP96";#N/A,#N/A,FALSE,"MAT96";#N/A,#N/A,FALSE,"FANDA96";#N/A,#N/A,FALSE,"INTRAN96";#N/A,#N/A,FALSE,"NAA9697";#N/A,#N/A,FALSE,"ECWEBB";#N/A,#N/A,FALSE,"MFT96";#N/A,#N/A,FALSE,"CTrecon"}</definedName>
    <definedName name="b_1_1_4_5" hidden="1">{#N/A,#N/A,FALSE,"TMCOMP96";#N/A,#N/A,FALSE,"MAT96";#N/A,#N/A,FALSE,"FANDA96";#N/A,#N/A,FALSE,"INTRAN96";#N/A,#N/A,FALSE,"NAA9697";#N/A,#N/A,FALSE,"ECWEBB";#N/A,#N/A,FALSE,"MFT96";#N/A,#N/A,FALSE,"CTrecon"}</definedName>
    <definedName name="b_1_1_5" hidden="1">{#N/A,#N/A,FALSE,"TMCOMP96";#N/A,#N/A,FALSE,"MAT96";#N/A,#N/A,FALSE,"FANDA96";#N/A,#N/A,FALSE,"INTRAN96";#N/A,#N/A,FALSE,"NAA9697";#N/A,#N/A,FALSE,"ECWEBB";#N/A,#N/A,FALSE,"MFT96";#N/A,#N/A,FALSE,"CTrecon"}</definedName>
    <definedName name="b_1_1_5_1" hidden="1">{#N/A,#N/A,FALSE,"TMCOMP96";#N/A,#N/A,FALSE,"MAT96";#N/A,#N/A,FALSE,"FANDA96";#N/A,#N/A,FALSE,"INTRAN96";#N/A,#N/A,FALSE,"NAA9697";#N/A,#N/A,FALSE,"ECWEBB";#N/A,#N/A,FALSE,"MFT96";#N/A,#N/A,FALSE,"CTrecon"}</definedName>
    <definedName name="b_1_1_5_2" hidden="1">{#N/A,#N/A,FALSE,"TMCOMP96";#N/A,#N/A,FALSE,"MAT96";#N/A,#N/A,FALSE,"FANDA96";#N/A,#N/A,FALSE,"INTRAN96";#N/A,#N/A,FALSE,"NAA9697";#N/A,#N/A,FALSE,"ECWEBB";#N/A,#N/A,FALSE,"MFT96";#N/A,#N/A,FALSE,"CTrecon"}</definedName>
    <definedName name="b_1_1_5_3" hidden="1">{#N/A,#N/A,FALSE,"TMCOMP96";#N/A,#N/A,FALSE,"MAT96";#N/A,#N/A,FALSE,"FANDA96";#N/A,#N/A,FALSE,"INTRAN96";#N/A,#N/A,FALSE,"NAA9697";#N/A,#N/A,FALSE,"ECWEBB";#N/A,#N/A,FALSE,"MFT96";#N/A,#N/A,FALSE,"CTrecon"}</definedName>
    <definedName name="b_1_1_5_4" hidden="1">{#N/A,#N/A,FALSE,"TMCOMP96";#N/A,#N/A,FALSE,"MAT96";#N/A,#N/A,FALSE,"FANDA96";#N/A,#N/A,FALSE,"INTRAN96";#N/A,#N/A,FALSE,"NAA9697";#N/A,#N/A,FALSE,"ECWEBB";#N/A,#N/A,FALSE,"MFT96";#N/A,#N/A,FALSE,"CTrecon"}</definedName>
    <definedName name="b_1_1_5_5" hidden="1">{#N/A,#N/A,FALSE,"TMCOMP96";#N/A,#N/A,FALSE,"MAT96";#N/A,#N/A,FALSE,"FANDA96";#N/A,#N/A,FALSE,"INTRAN96";#N/A,#N/A,FALSE,"NAA9697";#N/A,#N/A,FALSE,"ECWEBB";#N/A,#N/A,FALSE,"MFT96";#N/A,#N/A,FALSE,"CTrecon"}</definedName>
    <definedName name="b_1_2" hidden="1">{#N/A,#N/A,FALSE,"TMCOMP96";#N/A,#N/A,FALSE,"MAT96";#N/A,#N/A,FALSE,"FANDA96";#N/A,#N/A,FALSE,"INTRAN96";#N/A,#N/A,FALSE,"NAA9697";#N/A,#N/A,FALSE,"ECWEBB";#N/A,#N/A,FALSE,"MFT96";#N/A,#N/A,FALSE,"CTrecon"}</definedName>
    <definedName name="b_1_2_1" hidden="1">{#N/A,#N/A,FALSE,"TMCOMP96";#N/A,#N/A,FALSE,"MAT96";#N/A,#N/A,FALSE,"FANDA96";#N/A,#N/A,FALSE,"INTRAN96";#N/A,#N/A,FALSE,"NAA9697";#N/A,#N/A,FALSE,"ECWEBB";#N/A,#N/A,FALSE,"MFT96";#N/A,#N/A,FALSE,"CTrecon"}</definedName>
    <definedName name="b_1_2_1_1" hidden="1">{#N/A,#N/A,FALSE,"TMCOMP96";#N/A,#N/A,FALSE,"MAT96";#N/A,#N/A,FALSE,"FANDA96";#N/A,#N/A,FALSE,"INTRAN96";#N/A,#N/A,FALSE,"NAA9697";#N/A,#N/A,FALSE,"ECWEBB";#N/A,#N/A,FALSE,"MFT96";#N/A,#N/A,FALSE,"CTrecon"}</definedName>
    <definedName name="b_1_2_1_1_1" hidden="1">{#N/A,#N/A,FALSE,"TMCOMP96";#N/A,#N/A,FALSE,"MAT96";#N/A,#N/A,FALSE,"FANDA96";#N/A,#N/A,FALSE,"INTRAN96";#N/A,#N/A,FALSE,"NAA9697";#N/A,#N/A,FALSE,"ECWEBB";#N/A,#N/A,FALSE,"MFT96";#N/A,#N/A,FALSE,"CTrecon"}</definedName>
    <definedName name="b_1_2_1_1_1_1" hidden="1">{#N/A,#N/A,FALSE,"TMCOMP96";#N/A,#N/A,FALSE,"MAT96";#N/A,#N/A,FALSE,"FANDA96";#N/A,#N/A,FALSE,"INTRAN96";#N/A,#N/A,FALSE,"NAA9697";#N/A,#N/A,FALSE,"ECWEBB";#N/A,#N/A,FALSE,"MFT96";#N/A,#N/A,FALSE,"CTrecon"}</definedName>
    <definedName name="b_1_2_1_1_1_2" hidden="1">{#N/A,#N/A,FALSE,"TMCOMP96";#N/A,#N/A,FALSE,"MAT96";#N/A,#N/A,FALSE,"FANDA96";#N/A,#N/A,FALSE,"INTRAN96";#N/A,#N/A,FALSE,"NAA9697";#N/A,#N/A,FALSE,"ECWEBB";#N/A,#N/A,FALSE,"MFT96";#N/A,#N/A,FALSE,"CTrecon"}</definedName>
    <definedName name="b_1_2_1_1_1_3" hidden="1">{#N/A,#N/A,FALSE,"TMCOMP96";#N/A,#N/A,FALSE,"MAT96";#N/A,#N/A,FALSE,"FANDA96";#N/A,#N/A,FALSE,"INTRAN96";#N/A,#N/A,FALSE,"NAA9697";#N/A,#N/A,FALSE,"ECWEBB";#N/A,#N/A,FALSE,"MFT96";#N/A,#N/A,FALSE,"CTrecon"}</definedName>
    <definedName name="b_1_2_1_1_1_4" hidden="1">{#N/A,#N/A,FALSE,"TMCOMP96";#N/A,#N/A,FALSE,"MAT96";#N/A,#N/A,FALSE,"FANDA96";#N/A,#N/A,FALSE,"INTRAN96";#N/A,#N/A,FALSE,"NAA9697";#N/A,#N/A,FALSE,"ECWEBB";#N/A,#N/A,FALSE,"MFT96";#N/A,#N/A,FALSE,"CTrecon"}</definedName>
    <definedName name="b_1_2_1_1_1_5" hidden="1">{#N/A,#N/A,FALSE,"TMCOMP96";#N/A,#N/A,FALSE,"MAT96";#N/A,#N/A,FALSE,"FANDA96";#N/A,#N/A,FALSE,"INTRAN96";#N/A,#N/A,FALSE,"NAA9697";#N/A,#N/A,FALSE,"ECWEBB";#N/A,#N/A,FALSE,"MFT96";#N/A,#N/A,FALSE,"CTrecon"}</definedName>
    <definedName name="b_1_2_1_1_2" hidden="1">{#N/A,#N/A,FALSE,"TMCOMP96";#N/A,#N/A,FALSE,"MAT96";#N/A,#N/A,FALSE,"FANDA96";#N/A,#N/A,FALSE,"INTRAN96";#N/A,#N/A,FALSE,"NAA9697";#N/A,#N/A,FALSE,"ECWEBB";#N/A,#N/A,FALSE,"MFT96";#N/A,#N/A,FALSE,"CTrecon"}</definedName>
    <definedName name="b_1_2_1_1_2_1" hidden="1">{#N/A,#N/A,FALSE,"TMCOMP96";#N/A,#N/A,FALSE,"MAT96";#N/A,#N/A,FALSE,"FANDA96";#N/A,#N/A,FALSE,"INTRAN96";#N/A,#N/A,FALSE,"NAA9697";#N/A,#N/A,FALSE,"ECWEBB";#N/A,#N/A,FALSE,"MFT96";#N/A,#N/A,FALSE,"CTrecon"}</definedName>
    <definedName name="b_1_2_1_1_2_2" hidden="1">{#N/A,#N/A,FALSE,"TMCOMP96";#N/A,#N/A,FALSE,"MAT96";#N/A,#N/A,FALSE,"FANDA96";#N/A,#N/A,FALSE,"INTRAN96";#N/A,#N/A,FALSE,"NAA9697";#N/A,#N/A,FALSE,"ECWEBB";#N/A,#N/A,FALSE,"MFT96";#N/A,#N/A,FALSE,"CTrecon"}</definedName>
    <definedName name="b_1_2_1_1_2_3" hidden="1">{#N/A,#N/A,FALSE,"TMCOMP96";#N/A,#N/A,FALSE,"MAT96";#N/A,#N/A,FALSE,"FANDA96";#N/A,#N/A,FALSE,"INTRAN96";#N/A,#N/A,FALSE,"NAA9697";#N/A,#N/A,FALSE,"ECWEBB";#N/A,#N/A,FALSE,"MFT96";#N/A,#N/A,FALSE,"CTrecon"}</definedName>
    <definedName name="b_1_2_1_1_2_4" hidden="1">{#N/A,#N/A,FALSE,"TMCOMP96";#N/A,#N/A,FALSE,"MAT96";#N/A,#N/A,FALSE,"FANDA96";#N/A,#N/A,FALSE,"INTRAN96";#N/A,#N/A,FALSE,"NAA9697";#N/A,#N/A,FALSE,"ECWEBB";#N/A,#N/A,FALSE,"MFT96";#N/A,#N/A,FALSE,"CTrecon"}</definedName>
    <definedName name="b_1_2_1_1_2_5" hidden="1">{#N/A,#N/A,FALSE,"TMCOMP96";#N/A,#N/A,FALSE,"MAT96";#N/A,#N/A,FALSE,"FANDA96";#N/A,#N/A,FALSE,"INTRAN96";#N/A,#N/A,FALSE,"NAA9697";#N/A,#N/A,FALSE,"ECWEBB";#N/A,#N/A,FALSE,"MFT96";#N/A,#N/A,FALSE,"CTrecon"}</definedName>
    <definedName name="b_1_2_1_1_3" hidden="1">{#N/A,#N/A,FALSE,"TMCOMP96";#N/A,#N/A,FALSE,"MAT96";#N/A,#N/A,FALSE,"FANDA96";#N/A,#N/A,FALSE,"INTRAN96";#N/A,#N/A,FALSE,"NAA9697";#N/A,#N/A,FALSE,"ECWEBB";#N/A,#N/A,FALSE,"MFT96";#N/A,#N/A,FALSE,"CTrecon"}</definedName>
    <definedName name="b_1_2_1_1_4" hidden="1">{#N/A,#N/A,FALSE,"TMCOMP96";#N/A,#N/A,FALSE,"MAT96";#N/A,#N/A,FALSE,"FANDA96";#N/A,#N/A,FALSE,"INTRAN96";#N/A,#N/A,FALSE,"NAA9697";#N/A,#N/A,FALSE,"ECWEBB";#N/A,#N/A,FALSE,"MFT96";#N/A,#N/A,FALSE,"CTrecon"}</definedName>
    <definedName name="b_1_2_1_1_5" hidden="1">{#N/A,#N/A,FALSE,"TMCOMP96";#N/A,#N/A,FALSE,"MAT96";#N/A,#N/A,FALSE,"FANDA96";#N/A,#N/A,FALSE,"INTRAN96";#N/A,#N/A,FALSE,"NAA9697";#N/A,#N/A,FALSE,"ECWEBB";#N/A,#N/A,FALSE,"MFT96";#N/A,#N/A,FALSE,"CTrecon"}</definedName>
    <definedName name="b_1_2_1_2" hidden="1">{#N/A,#N/A,FALSE,"TMCOMP96";#N/A,#N/A,FALSE,"MAT96";#N/A,#N/A,FALSE,"FANDA96";#N/A,#N/A,FALSE,"INTRAN96";#N/A,#N/A,FALSE,"NAA9697";#N/A,#N/A,FALSE,"ECWEBB";#N/A,#N/A,FALSE,"MFT96";#N/A,#N/A,FALSE,"CTrecon"}</definedName>
    <definedName name="b_1_2_1_2_1" hidden="1">{#N/A,#N/A,FALSE,"TMCOMP96";#N/A,#N/A,FALSE,"MAT96";#N/A,#N/A,FALSE,"FANDA96";#N/A,#N/A,FALSE,"INTRAN96";#N/A,#N/A,FALSE,"NAA9697";#N/A,#N/A,FALSE,"ECWEBB";#N/A,#N/A,FALSE,"MFT96";#N/A,#N/A,FALSE,"CTrecon"}</definedName>
    <definedName name="b_1_2_1_2_2" hidden="1">{#N/A,#N/A,FALSE,"TMCOMP96";#N/A,#N/A,FALSE,"MAT96";#N/A,#N/A,FALSE,"FANDA96";#N/A,#N/A,FALSE,"INTRAN96";#N/A,#N/A,FALSE,"NAA9697";#N/A,#N/A,FALSE,"ECWEBB";#N/A,#N/A,FALSE,"MFT96";#N/A,#N/A,FALSE,"CTrecon"}</definedName>
    <definedName name="b_1_2_1_2_3" hidden="1">{#N/A,#N/A,FALSE,"TMCOMP96";#N/A,#N/A,FALSE,"MAT96";#N/A,#N/A,FALSE,"FANDA96";#N/A,#N/A,FALSE,"INTRAN96";#N/A,#N/A,FALSE,"NAA9697";#N/A,#N/A,FALSE,"ECWEBB";#N/A,#N/A,FALSE,"MFT96";#N/A,#N/A,FALSE,"CTrecon"}</definedName>
    <definedName name="b_1_2_1_2_4" hidden="1">{#N/A,#N/A,FALSE,"TMCOMP96";#N/A,#N/A,FALSE,"MAT96";#N/A,#N/A,FALSE,"FANDA96";#N/A,#N/A,FALSE,"INTRAN96";#N/A,#N/A,FALSE,"NAA9697";#N/A,#N/A,FALSE,"ECWEBB";#N/A,#N/A,FALSE,"MFT96";#N/A,#N/A,FALSE,"CTrecon"}</definedName>
    <definedName name="b_1_2_1_2_5" hidden="1">{#N/A,#N/A,FALSE,"TMCOMP96";#N/A,#N/A,FALSE,"MAT96";#N/A,#N/A,FALSE,"FANDA96";#N/A,#N/A,FALSE,"INTRAN96";#N/A,#N/A,FALSE,"NAA9697";#N/A,#N/A,FALSE,"ECWEBB";#N/A,#N/A,FALSE,"MFT96";#N/A,#N/A,FALSE,"CTrecon"}</definedName>
    <definedName name="b_1_2_1_3" hidden="1">{#N/A,#N/A,FALSE,"TMCOMP96";#N/A,#N/A,FALSE,"MAT96";#N/A,#N/A,FALSE,"FANDA96";#N/A,#N/A,FALSE,"INTRAN96";#N/A,#N/A,FALSE,"NAA9697";#N/A,#N/A,FALSE,"ECWEBB";#N/A,#N/A,FALSE,"MFT96";#N/A,#N/A,FALSE,"CTrecon"}</definedName>
    <definedName name="b_1_2_1_3_1" hidden="1">{#N/A,#N/A,FALSE,"TMCOMP96";#N/A,#N/A,FALSE,"MAT96";#N/A,#N/A,FALSE,"FANDA96";#N/A,#N/A,FALSE,"INTRAN96";#N/A,#N/A,FALSE,"NAA9697";#N/A,#N/A,FALSE,"ECWEBB";#N/A,#N/A,FALSE,"MFT96";#N/A,#N/A,FALSE,"CTrecon"}</definedName>
    <definedName name="b_1_2_1_3_2" hidden="1">{#N/A,#N/A,FALSE,"TMCOMP96";#N/A,#N/A,FALSE,"MAT96";#N/A,#N/A,FALSE,"FANDA96";#N/A,#N/A,FALSE,"INTRAN96";#N/A,#N/A,FALSE,"NAA9697";#N/A,#N/A,FALSE,"ECWEBB";#N/A,#N/A,FALSE,"MFT96";#N/A,#N/A,FALSE,"CTrecon"}</definedName>
    <definedName name="b_1_2_1_3_3" hidden="1">{#N/A,#N/A,FALSE,"TMCOMP96";#N/A,#N/A,FALSE,"MAT96";#N/A,#N/A,FALSE,"FANDA96";#N/A,#N/A,FALSE,"INTRAN96";#N/A,#N/A,FALSE,"NAA9697";#N/A,#N/A,FALSE,"ECWEBB";#N/A,#N/A,FALSE,"MFT96";#N/A,#N/A,FALSE,"CTrecon"}</definedName>
    <definedName name="b_1_2_1_3_4" hidden="1">{#N/A,#N/A,FALSE,"TMCOMP96";#N/A,#N/A,FALSE,"MAT96";#N/A,#N/A,FALSE,"FANDA96";#N/A,#N/A,FALSE,"INTRAN96";#N/A,#N/A,FALSE,"NAA9697";#N/A,#N/A,FALSE,"ECWEBB";#N/A,#N/A,FALSE,"MFT96";#N/A,#N/A,FALSE,"CTrecon"}</definedName>
    <definedName name="b_1_2_1_3_5" hidden="1">{#N/A,#N/A,FALSE,"TMCOMP96";#N/A,#N/A,FALSE,"MAT96";#N/A,#N/A,FALSE,"FANDA96";#N/A,#N/A,FALSE,"INTRAN96";#N/A,#N/A,FALSE,"NAA9697";#N/A,#N/A,FALSE,"ECWEBB";#N/A,#N/A,FALSE,"MFT96";#N/A,#N/A,FALSE,"CTrecon"}</definedName>
    <definedName name="b_1_2_1_4" hidden="1">{#N/A,#N/A,FALSE,"TMCOMP96";#N/A,#N/A,FALSE,"MAT96";#N/A,#N/A,FALSE,"FANDA96";#N/A,#N/A,FALSE,"INTRAN96";#N/A,#N/A,FALSE,"NAA9697";#N/A,#N/A,FALSE,"ECWEBB";#N/A,#N/A,FALSE,"MFT96";#N/A,#N/A,FALSE,"CTrecon"}</definedName>
    <definedName name="b_1_2_1_4_1" hidden="1">{#N/A,#N/A,FALSE,"TMCOMP96";#N/A,#N/A,FALSE,"MAT96";#N/A,#N/A,FALSE,"FANDA96";#N/A,#N/A,FALSE,"INTRAN96";#N/A,#N/A,FALSE,"NAA9697";#N/A,#N/A,FALSE,"ECWEBB";#N/A,#N/A,FALSE,"MFT96";#N/A,#N/A,FALSE,"CTrecon"}</definedName>
    <definedName name="b_1_2_1_4_2" hidden="1">{#N/A,#N/A,FALSE,"TMCOMP96";#N/A,#N/A,FALSE,"MAT96";#N/A,#N/A,FALSE,"FANDA96";#N/A,#N/A,FALSE,"INTRAN96";#N/A,#N/A,FALSE,"NAA9697";#N/A,#N/A,FALSE,"ECWEBB";#N/A,#N/A,FALSE,"MFT96";#N/A,#N/A,FALSE,"CTrecon"}</definedName>
    <definedName name="b_1_2_1_4_3" hidden="1">{#N/A,#N/A,FALSE,"TMCOMP96";#N/A,#N/A,FALSE,"MAT96";#N/A,#N/A,FALSE,"FANDA96";#N/A,#N/A,FALSE,"INTRAN96";#N/A,#N/A,FALSE,"NAA9697";#N/A,#N/A,FALSE,"ECWEBB";#N/A,#N/A,FALSE,"MFT96";#N/A,#N/A,FALSE,"CTrecon"}</definedName>
    <definedName name="b_1_2_1_4_4" hidden="1">{#N/A,#N/A,FALSE,"TMCOMP96";#N/A,#N/A,FALSE,"MAT96";#N/A,#N/A,FALSE,"FANDA96";#N/A,#N/A,FALSE,"INTRAN96";#N/A,#N/A,FALSE,"NAA9697";#N/A,#N/A,FALSE,"ECWEBB";#N/A,#N/A,FALSE,"MFT96";#N/A,#N/A,FALSE,"CTrecon"}</definedName>
    <definedName name="b_1_2_1_4_5" hidden="1">{#N/A,#N/A,FALSE,"TMCOMP96";#N/A,#N/A,FALSE,"MAT96";#N/A,#N/A,FALSE,"FANDA96";#N/A,#N/A,FALSE,"INTRAN96";#N/A,#N/A,FALSE,"NAA9697";#N/A,#N/A,FALSE,"ECWEBB";#N/A,#N/A,FALSE,"MFT96";#N/A,#N/A,FALSE,"CTrecon"}</definedName>
    <definedName name="b_1_2_1_5" hidden="1">{#N/A,#N/A,FALSE,"TMCOMP96";#N/A,#N/A,FALSE,"MAT96";#N/A,#N/A,FALSE,"FANDA96";#N/A,#N/A,FALSE,"INTRAN96";#N/A,#N/A,FALSE,"NAA9697";#N/A,#N/A,FALSE,"ECWEBB";#N/A,#N/A,FALSE,"MFT96";#N/A,#N/A,FALSE,"CTrecon"}</definedName>
    <definedName name="b_1_2_1_5_1" hidden="1">{#N/A,#N/A,FALSE,"TMCOMP96";#N/A,#N/A,FALSE,"MAT96";#N/A,#N/A,FALSE,"FANDA96";#N/A,#N/A,FALSE,"INTRAN96";#N/A,#N/A,FALSE,"NAA9697";#N/A,#N/A,FALSE,"ECWEBB";#N/A,#N/A,FALSE,"MFT96";#N/A,#N/A,FALSE,"CTrecon"}</definedName>
    <definedName name="b_1_2_1_5_2" hidden="1">{#N/A,#N/A,FALSE,"TMCOMP96";#N/A,#N/A,FALSE,"MAT96";#N/A,#N/A,FALSE,"FANDA96";#N/A,#N/A,FALSE,"INTRAN96";#N/A,#N/A,FALSE,"NAA9697";#N/A,#N/A,FALSE,"ECWEBB";#N/A,#N/A,FALSE,"MFT96";#N/A,#N/A,FALSE,"CTrecon"}</definedName>
    <definedName name="b_1_2_1_5_3" hidden="1">{#N/A,#N/A,FALSE,"TMCOMP96";#N/A,#N/A,FALSE,"MAT96";#N/A,#N/A,FALSE,"FANDA96";#N/A,#N/A,FALSE,"INTRAN96";#N/A,#N/A,FALSE,"NAA9697";#N/A,#N/A,FALSE,"ECWEBB";#N/A,#N/A,FALSE,"MFT96";#N/A,#N/A,FALSE,"CTrecon"}</definedName>
    <definedName name="b_1_2_1_5_4" hidden="1">{#N/A,#N/A,FALSE,"TMCOMP96";#N/A,#N/A,FALSE,"MAT96";#N/A,#N/A,FALSE,"FANDA96";#N/A,#N/A,FALSE,"INTRAN96";#N/A,#N/A,FALSE,"NAA9697";#N/A,#N/A,FALSE,"ECWEBB";#N/A,#N/A,FALSE,"MFT96";#N/A,#N/A,FALSE,"CTrecon"}</definedName>
    <definedName name="b_1_2_1_5_5" hidden="1">{#N/A,#N/A,FALSE,"TMCOMP96";#N/A,#N/A,FALSE,"MAT96";#N/A,#N/A,FALSE,"FANDA96";#N/A,#N/A,FALSE,"INTRAN96";#N/A,#N/A,FALSE,"NAA9697";#N/A,#N/A,FALSE,"ECWEBB";#N/A,#N/A,FALSE,"MFT96";#N/A,#N/A,FALSE,"CTrecon"}</definedName>
    <definedName name="b_1_2_2" hidden="1">{#N/A,#N/A,FALSE,"TMCOMP96";#N/A,#N/A,FALSE,"MAT96";#N/A,#N/A,FALSE,"FANDA96";#N/A,#N/A,FALSE,"INTRAN96";#N/A,#N/A,FALSE,"NAA9697";#N/A,#N/A,FALSE,"ECWEBB";#N/A,#N/A,FALSE,"MFT96";#N/A,#N/A,FALSE,"CTrecon"}</definedName>
    <definedName name="b_1_2_2_1" hidden="1">{#N/A,#N/A,FALSE,"TMCOMP96";#N/A,#N/A,FALSE,"MAT96";#N/A,#N/A,FALSE,"FANDA96";#N/A,#N/A,FALSE,"INTRAN96";#N/A,#N/A,FALSE,"NAA9697";#N/A,#N/A,FALSE,"ECWEBB";#N/A,#N/A,FALSE,"MFT96";#N/A,#N/A,FALSE,"CTrecon"}</definedName>
    <definedName name="b_1_2_2_2" hidden="1">{#N/A,#N/A,FALSE,"TMCOMP96";#N/A,#N/A,FALSE,"MAT96";#N/A,#N/A,FALSE,"FANDA96";#N/A,#N/A,FALSE,"INTRAN96";#N/A,#N/A,FALSE,"NAA9697";#N/A,#N/A,FALSE,"ECWEBB";#N/A,#N/A,FALSE,"MFT96";#N/A,#N/A,FALSE,"CTrecon"}</definedName>
    <definedName name="b_1_2_2_3" hidden="1">{#N/A,#N/A,FALSE,"TMCOMP96";#N/A,#N/A,FALSE,"MAT96";#N/A,#N/A,FALSE,"FANDA96";#N/A,#N/A,FALSE,"INTRAN96";#N/A,#N/A,FALSE,"NAA9697";#N/A,#N/A,FALSE,"ECWEBB";#N/A,#N/A,FALSE,"MFT96";#N/A,#N/A,FALSE,"CTrecon"}</definedName>
    <definedName name="b_1_2_2_4" hidden="1">{#N/A,#N/A,FALSE,"TMCOMP96";#N/A,#N/A,FALSE,"MAT96";#N/A,#N/A,FALSE,"FANDA96";#N/A,#N/A,FALSE,"INTRAN96";#N/A,#N/A,FALSE,"NAA9697";#N/A,#N/A,FALSE,"ECWEBB";#N/A,#N/A,FALSE,"MFT96";#N/A,#N/A,FALSE,"CTrecon"}</definedName>
    <definedName name="b_1_2_2_5" hidden="1">{#N/A,#N/A,FALSE,"TMCOMP96";#N/A,#N/A,FALSE,"MAT96";#N/A,#N/A,FALSE,"FANDA96";#N/A,#N/A,FALSE,"INTRAN96";#N/A,#N/A,FALSE,"NAA9697";#N/A,#N/A,FALSE,"ECWEBB";#N/A,#N/A,FALSE,"MFT96";#N/A,#N/A,FALSE,"CTrecon"}</definedName>
    <definedName name="b_1_2_3" hidden="1">{#N/A,#N/A,FALSE,"TMCOMP96";#N/A,#N/A,FALSE,"MAT96";#N/A,#N/A,FALSE,"FANDA96";#N/A,#N/A,FALSE,"INTRAN96";#N/A,#N/A,FALSE,"NAA9697";#N/A,#N/A,FALSE,"ECWEBB";#N/A,#N/A,FALSE,"MFT96";#N/A,#N/A,FALSE,"CTrecon"}</definedName>
    <definedName name="b_1_2_3_1" hidden="1">{#N/A,#N/A,FALSE,"TMCOMP96";#N/A,#N/A,FALSE,"MAT96";#N/A,#N/A,FALSE,"FANDA96";#N/A,#N/A,FALSE,"INTRAN96";#N/A,#N/A,FALSE,"NAA9697";#N/A,#N/A,FALSE,"ECWEBB";#N/A,#N/A,FALSE,"MFT96";#N/A,#N/A,FALSE,"CTrecon"}</definedName>
    <definedName name="b_1_2_3_2" hidden="1">{#N/A,#N/A,FALSE,"TMCOMP96";#N/A,#N/A,FALSE,"MAT96";#N/A,#N/A,FALSE,"FANDA96";#N/A,#N/A,FALSE,"INTRAN96";#N/A,#N/A,FALSE,"NAA9697";#N/A,#N/A,FALSE,"ECWEBB";#N/A,#N/A,FALSE,"MFT96";#N/A,#N/A,FALSE,"CTrecon"}</definedName>
    <definedName name="b_1_2_3_3" hidden="1">{#N/A,#N/A,FALSE,"TMCOMP96";#N/A,#N/A,FALSE,"MAT96";#N/A,#N/A,FALSE,"FANDA96";#N/A,#N/A,FALSE,"INTRAN96";#N/A,#N/A,FALSE,"NAA9697";#N/A,#N/A,FALSE,"ECWEBB";#N/A,#N/A,FALSE,"MFT96";#N/A,#N/A,FALSE,"CTrecon"}</definedName>
    <definedName name="b_1_2_3_4" hidden="1">{#N/A,#N/A,FALSE,"TMCOMP96";#N/A,#N/A,FALSE,"MAT96";#N/A,#N/A,FALSE,"FANDA96";#N/A,#N/A,FALSE,"INTRAN96";#N/A,#N/A,FALSE,"NAA9697";#N/A,#N/A,FALSE,"ECWEBB";#N/A,#N/A,FALSE,"MFT96";#N/A,#N/A,FALSE,"CTrecon"}</definedName>
    <definedName name="b_1_2_3_5" hidden="1">{#N/A,#N/A,FALSE,"TMCOMP96";#N/A,#N/A,FALSE,"MAT96";#N/A,#N/A,FALSE,"FANDA96";#N/A,#N/A,FALSE,"INTRAN96";#N/A,#N/A,FALSE,"NAA9697";#N/A,#N/A,FALSE,"ECWEBB";#N/A,#N/A,FALSE,"MFT96";#N/A,#N/A,FALSE,"CTrecon"}</definedName>
    <definedName name="b_1_2_4" hidden="1">{#N/A,#N/A,FALSE,"TMCOMP96";#N/A,#N/A,FALSE,"MAT96";#N/A,#N/A,FALSE,"FANDA96";#N/A,#N/A,FALSE,"INTRAN96";#N/A,#N/A,FALSE,"NAA9697";#N/A,#N/A,FALSE,"ECWEBB";#N/A,#N/A,FALSE,"MFT96";#N/A,#N/A,FALSE,"CTrecon"}</definedName>
    <definedName name="b_1_2_4_1" hidden="1">{#N/A,#N/A,FALSE,"TMCOMP96";#N/A,#N/A,FALSE,"MAT96";#N/A,#N/A,FALSE,"FANDA96";#N/A,#N/A,FALSE,"INTRAN96";#N/A,#N/A,FALSE,"NAA9697";#N/A,#N/A,FALSE,"ECWEBB";#N/A,#N/A,FALSE,"MFT96";#N/A,#N/A,FALSE,"CTrecon"}</definedName>
    <definedName name="b_1_2_4_2" hidden="1">{#N/A,#N/A,FALSE,"TMCOMP96";#N/A,#N/A,FALSE,"MAT96";#N/A,#N/A,FALSE,"FANDA96";#N/A,#N/A,FALSE,"INTRAN96";#N/A,#N/A,FALSE,"NAA9697";#N/A,#N/A,FALSE,"ECWEBB";#N/A,#N/A,FALSE,"MFT96";#N/A,#N/A,FALSE,"CTrecon"}</definedName>
    <definedName name="b_1_2_4_3" hidden="1">{#N/A,#N/A,FALSE,"TMCOMP96";#N/A,#N/A,FALSE,"MAT96";#N/A,#N/A,FALSE,"FANDA96";#N/A,#N/A,FALSE,"INTRAN96";#N/A,#N/A,FALSE,"NAA9697";#N/A,#N/A,FALSE,"ECWEBB";#N/A,#N/A,FALSE,"MFT96";#N/A,#N/A,FALSE,"CTrecon"}</definedName>
    <definedName name="b_1_2_4_4" hidden="1">{#N/A,#N/A,FALSE,"TMCOMP96";#N/A,#N/A,FALSE,"MAT96";#N/A,#N/A,FALSE,"FANDA96";#N/A,#N/A,FALSE,"INTRAN96";#N/A,#N/A,FALSE,"NAA9697";#N/A,#N/A,FALSE,"ECWEBB";#N/A,#N/A,FALSE,"MFT96";#N/A,#N/A,FALSE,"CTrecon"}</definedName>
    <definedName name="b_1_2_4_5" hidden="1">{#N/A,#N/A,FALSE,"TMCOMP96";#N/A,#N/A,FALSE,"MAT96";#N/A,#N/A,FALSE,"FANDA96";#N/A,#N/A,FALSE,"INTRAN96";#N/A,#N/A,FALSE,"NAA9697";#N/A,#N/A,FALSE,"ECWEBB";#N/A,#N/A,FALSE,"MFT96";#N/A,#N/A,FALSE,"CTrecon"}</definedName>
    <definedName name="b_1_2_5" hidden="1">{#N/A,#N/A,FALSE,"TMCOMP96";#N/A,#N/A,FALSE,"MAT96";#N/A,#N/A,FALSE,"FANDA96";#N/A,#N/A,FALSE,"INTRAN96";#N/A,#N/A,FALSE,"NAA9697";#N/A,#N/A,FALSE,"ECWEBB";#N/A,#N/A,FALSE,"MFT96";#N/A,#N/A,FALSE,"CTrecon"}</definedName>
    <definedName name="b_1_2_5_1" hidden="1">{#N/A,#N/A,FALSE,"TMCOMP96";#N/A,#N/A,FALSE,"MAT96";#N/A,#N/A,FALSE,"FANDA96";#N/A,#N/A,FALSE,"INTRAN96";#N/A,#N/A,FALSE,"NAA9697";#N/A,#N/A,FALSE,"ECWEBB";#N/A,#N/A,FALSE,"MFT96";#N/A,#N/A,FALSE,"CTrecon"}</definedName>
    <definedName name="b_1_2_5_2" hidden="1">{#N/A,#N/A,FALSE,"TMCOMP96";#N/A,#N/A,FALSE,"MAT96";#N/A,#N/A,FALSE,"FANDA96";#N/A,#N/A,FALSE,"INTRAN96";#N/A,#N/A,FALSE,"NAA9697";#N/A,#N/A,FALSE,"ECWEBB";#N/A,#N/A,FALSE,"MFT96";#N/A,#N/A,FALSE,"CTrecon"}</definedName>
    <definedName name="b_1_2_5_3" hidden="1">{#N/A,#N/A,FALSE,"TMCOMP96";#N/A,#N/A,FALSE,"MAT96";#N/A,#N/A,FALSE,"FANDA96";#N/A,#N/A,FALSE,"INTRAN96";#N/A,#N/A,FALSE,"NAA9697";#N/A,#N/A,FALSE,"ECWEBB";#N/A,#N/A,FALSE,"MFT96";#N/A,#N/A,FALSE,"CTrecon"}</definedName>
    <definedName name="b_1_2_5_4" hidden="1">{#N/A,#N/A,FALSE,"TMCOMP96";#N/A,#N/A,FALSE,"MAT96";#N/A,#N/A,FALSE,"FANDA96";#N/A,#N/A,FALSE,"INTRAN96";#N/A,#N/A,FALSE,"NAA9697";#N/A,#N/A,FALSE,"ECWEBB";#N/A,#N/A,FALSE,"MFT96";#N/A,#N/A,FALSE,"CTrecon"}</definedName>
    <definedName name="b_1_2_5_5" hidden="1">{#N/A,#N/A,FALSE,"TMCOMP96";#N/A,#N/A,FALSE,"MAT96";#N/A,#N/A,FALSE,"FANDA96";#N/A,#N/A,FALSE,"INTRAN96";#N/A,#N/A,FALSE,"NAA9697";#N/A,#N/A,FALSE,"ECWEBB";#N/A,#N/A,FALSE,"MFT96";#N/A,#N/A,FALSE,"CTrecon"}</definedName>
    <definedName name="b_1_3" hidden="1">{#N/A,#N/A,FALSE,"TMCOMP96";#N/A,#N/A,FALSE,"MAT96";#N/A,#N/A,FALSE,"FANDA96";#N/A,#N/A,FALSE,"INTRAN96";#N/A,#N/A,FALSE,"NAA9697";#N/A,#N/A,FALSE,"ECWEBB";#N/A,#N/A,FALSE,"MFT96";#N/A,#N/A,FALSE,"CTrecon"}</definedName>
    <definedName name="b_1_3_1" hidden="1">{#N/A,#N/A,FALSE,"TMCOMP96";#N/A,#N/A,FALSE,"MAT96";#N/A,#N/A,FALSE,"FANDA96";#N/A,#N/A,FALSE,"INTRAN96";#N/A,#N/A,FALSE,"NAA9697";#N/A,#N/A,FALSE,"ECWEBB";#N/A,#N/A,FALSE,"MFT96";#N/A,#N/A,FALSE,"CTrecon"}</definedName>
    <definedName name="b_1_3_1_1" hidden="1">{#N/A,#N/A,FALSE,"TMCOMP96";#N/A,#N/A,FALSE,"MAT96";#N/A,#N/A,FALSE,"FANDA96";#N/A,#N/A,FALSE,"INTRAN96";#N/A,#N/A,FALSE,"NAA9697";#N/A,#N/A,FALSE,"ECWEBB";#N/A,#N/A,FALSE,"MFT96";#N/A,#N/A,FALSE,"CTrecon"}</definedName>
    <definedName name="b_1_3_1_1_1" hidden="1">{#N/A,#N/A,FALSE,"TMCOMP96";#N/A,#N/A,FALSE,"MAT96";#N/A,#N/A,FALSE,"FANDA96";#N/A,#N/A,FALSE,"INTRAN96";#N/A,#N/A,FALSE,"NAA9697";#N/A,#N/A,FALSE,"ECWEBB";#N/A,#N/A,FALSE,"MFT96";#N/A,#N/A,FALSE,"CTrecon"}</definedName>
    <definedName name="b_1_3_1_1_1_1" hidden="1">{#N/A,#N/A,FALSE,"TMCOMP96";#N/A,#N/A,FALSE,"MAT96";#N/A,#N/A,FALSE,"FANDA96";#N/A,#N/A,FALSE,"INTRAN96";#N/A,#N/A,FALSE,"NAA9697";#N/A,#N/A,FALSE,"ECWEBB";#N/A,#N/A,FALSE,"MFT96";#N/A,#N/A,FALSE,"CTrecon"}</definedName>
    <definedName name="b_1_3_1_1_1_2" hidden="1">{#N/A,#N/A,FALSE,"TMCOMP96";#N/A,#N/A,FALSE,"MAT96";#N/A,#N/A,FALSE,"FANDA96";#N/A,#N/A,FALSE,"INTRAN96";#N/A,#N/A,FALSE,"NAA9697";#N/A,#N/A,FALSE,"ECWEBB";#N/A,#N/A,FALSE,"MFT96";#N/A,#N/A,FALSE,"CTrecon"}</definedName>
    <definedName name="b_1_3_1_1_1_3" hidden="1">{#N/A,#N/A,FALSE,"TMCOMP96";#N/A,#N/A,FALSE,"MAT96";#N/A,#N/A,FALSE,"FANDA96";#N/A,#N/A,FALSE,"INTRAN96";#N/A,#N/A,FALSE,"NAA9697";#N/A,#N/A,FALSE,"ECWEBB";#N/A,#N/A,FALSE,"MFT96";#N/A,#N/A,FALSE,"CTrecon"}</definedName>
    <definedName name="b_1_3_1_1_1_4" hidden="1">{#N/A,#N/A,FALSE,"TMCOMP96";#N/A,#N/A,FALSE,"MAT96";#N/A,#N/A,FALSE,"FANDA96";#N/A,#N/A,FALSE,"INTRAN96";#N/A,#N/A,FALSE,"NAA9697";#N/A,#N/A,FALSE,"ECWEBB";#N/A,#N/A,FALSE,"MFT96";#N/A,#N/A,FALSE,"CTrecon"}</definedName>
    <definedName name="b_1_3_1_1_1_5" hidden="1">{#N/A,#N/A,FALSE,"TMCOMP96";#N/A,#N/A,FALSE,"MAT96";#N/A,#N/A,FALSE,"FANDA96";#N/A,#N/A,FALSE,"INTRAN96";#N/A,#N/A,FALSE,"NAA9697";#N/A,#N/A,FALSE,"ECWEBB";#N/A,#N/A,FALSE,"MFT96";#N/A,#N/A,FALSE,"CTrecon"}</definedName>
    <definedName name="b_1_3_1_1_2" hidden="1">{#N/A,#N/A,FALSE,"TMCOMP96";#N/A,#N/A,FALSE,"MAT96";#N/A,#N/A,FALSE,"FANDA96";#N/A,#N/A,FALSE,"INTRAN96";#N/A,#N/A,FALSE,"NAA9697";#N/A,#N/A,FALSE,"ECWEBB";#N/A,#N/A,FALSE,"MFT96";#N/A,#N/A,FALSE,"CTrecon"}</definedName>
    <definedName name="b_1_3_1_1_2_1" hidden="1">{#N/A,#N/A,FALSE,"TMCOMP96";#N/A,#N/A,FALSE,"MAT96";#N/A,#N/A,FALSE,"FANDA96";#N/A,#N/A,FALSE,"INTRAN96";#N/A,#N/A,FALSE,"NAA9697";#N/A,#N/A,FALSE,"ECWEBB";#N/A,#N/A,FALSE,"MFT96";#N/A,#N/A,FALSE,"CTrecon"}</definedName>
    <definedName name="b_1_3_1_1_2_2" hidden="1">{#N/A,#N/A,FALSE,"TMCOMP96";#N/A,#N/A,FALSE,"MAT96";#N/A,#N/A,FALSE,"FANDA96";#N/A,#N/A,FALSE,"INTRAN96";#N/A,#N/A,FALSE,"NAA9697";#N/A,#N/A,FALSE,"ECWEBB";#N/A,#N/A,FALSE,"MFT96";#N/A,#N/A,FALSE,"CTrecon"}</definedName>
    <definedName name="b_1_3_1_1_2_3" hidden="1">{#N/A,#N/A,FALSE,"TMCOMP96";#N/A,#N/A,FALSE,"MAT96";#N/A,#N/A,FALSE,"FANDA96";#N/A,#N/A,FALSE,"INTRAN96";#N/A,#N/A,FALSE,"NAA9697";#N/A,#N/A,FALSE,"ECWEBB";#N/A,#N/A,FALSE,"MFT96";#N/A,#N/A,FALSE,"CTrecon"}</definedName>
    <definedName name="b_1_3_1_1_2_4" hidden="1">{#N/A,#N/A,FALSE,"TMCOMP96";#N/A,#N/A,FALSE,"MAT96";#N/A,#N/A,FALSE,"FANDA96";#N/A,#N/A,FALSE,"INTRAN96";#N/A,#N/A,FALSE,"NAA9697";#N/A,#N/A,FALSE,"ECWEBB";#N/A,#N/A,FALSE,"MFT96";#N/A,#N/A,FALSE,"CTrecon"}</definedName>
    <definedName name="b_1_3_1_1_2_5" hidden="1">{#N/A,#N/A,FALSE,"TMCOMP96";#N/A,#N/A,FALSE,"MAT96";#N/A,#N/A,FALSE,"FANDA96";#N/A,#N/A,FALSE,"INTRAN96";#N/A,#N/A,FALSE,"NAA9697";#N/A,#N/A,FALSE,"ECWEBB";#N/A,#N/A,FALSE,"MFT96";#N/A,#N/A,FALSE,"CTrecon"}</definedName>
    <definedName name="b_1_3_1_1_3" hidden="1">{#N/A,#N/A,FALSE,"TMCOMP96";#N/A,#N/A,FALSE,"MAT96";#N/A,#N/A,FALSE,"FANDA96";#N/A,#N/A,FALSE,"INTRAN96";#N/A,#N/A,FALSE,"NAA9697";#N/A,#N/A,FALSE,"ECWEBB";#N/A,#N/A,FALSE,"MFT96";#N/A,#N/A,FALSE,"CTrecon"}</definedName>
    <definedName name="b_1_3_1_1_4" hidden="1">{#N/A,#N/A,FALSE,"TMCOMP96";#N/A,#N/A,FALSE,"MAT96";#N/A,#N/A,FALSE,"FANDA96";#N/A,#N/A,FALSE,"INTRAN96";#N/A,#N/A,FALSE,"NAA9697";#N/A,#N/A,FALSE,"ECWEBB";#N/A,#N/A,FALSE,"MFT96";#N/A,#N/A,FALSE,"CTrecon"}</definedName>
    <definedName name="b_1_3_1_1_5" hidden="1">{#N/A,#N/A,FALSE,"TMCOMP96";#N/A,#N/A,FALSE,"MAT96";#N/A,#N/A,FALSE,"FANDA96";#N/A,#N/A,FALSE,"INTRAN96";#N/A,#N/A,FALSE,"NAA9697";#N/A,#N/A,FALSE,"ECWEBB";#N/A,#N/A,FALSE,"MFT96";#N/A,#N/A,FALSE,"CTrecon"}</definedName>
    <definedName name="b_1_3_1_2" hidden="1">{#N/A,#N/A,FALSE,"TMCOMP96";#N/A,#N/A,FALSE,"MAT96";#N/A,#N/A,FALSE,"FANDA96";#N/A,#N/A,FALSE,"INTRAN96";#N/A,#N/A,FALSE,"NAA9697";#N/A,#N/A,FALSE,"ECWEBB";#N/A,#N/A,FALSE,"MFT96";#N/A,#N/A,FALSE,"CTrecon"}</definedName>
    <definedName name="b_1_3_1_2_1" hidden="1">{#N/A,#N/A,FALSE,"TMCOMP96";#N/A,#N/A,FALSE,"MAT96";#N/A,#N/A,FALSE,"FANDA96";#N/A,#N/A,FALSE,"INTRAN96";#N/A,#N/A,FALSE,"NAA9697";#N/A,#N/A,FALSE,"ECWEBB";#N/A,#N/A,FALSE,"MFT96";#N/A,#N/A,FALSE,"CTrecon"}</definedName>
    <definedName name="b_1_3_1_2_2" hidden="1">{#N/A,#N/A,FALSE,"TMCOMP96";#N/A,#N/A,FALSE,"MAT96";#N/A,#N/A,FALSE,"FANDA96";#N/A,#N/A,FALSE,"INTRAN96";#N/A,#N/A,FALSE,"NAA9697";#N/A,#N/A,FALSE,"ECWEBB";#N/A,#N/A,FALSE,"MFT96";#N/A,#N/A,FALSE,"CTrecon"}</definedName>
    <definedName name="b_1_3_1_2_3" hidden="1">{#N/A,#N/A,FALSE,"TMCOMP96";#N/A,#N/A,FALSE,"MAT96";#N/A,#N/A,FALSE,"FANDA96";#N/A,#N/A,FALSE,"INTRAN96";#N/A,#N/A,FALSE,"NAA9697";#N/A,#N/A,FALSE,"ECWEBB";#N/A,#N/A,FALSE,"MFT96";#N/A,#N/A,FALSE,"CTrecon"}</definedName>
    <definedName name="b_1_3_1_2_4" hidden="1">{#N/A,#N/A,FALSE,"TMCOMP96";#N/A,#N/A,FALSE,"MAT96";#N/A,#N/A,FALSE,"FANDA96";#N/A,#N/A,FALSE,"INTRAN96";#N/A,#N/A,FALSE,"NAA9697";#N/A,#N/A,FALSE,"ECWEBB";#N/A,#N/A,FALSE,"MFT96";#N/A,#N/A,FALSE,"CTrecon"}</definedName>
    <definedName name="b_1_3_1_2_5" hidden="1">{#N/A,#N/A,FALSE,"TMCOMP96";#N/A,#N/A,FALSE,"MAT96";#N/A,#N/A,FALSE,"FANDA96";#N/A,#N/A,FALSE,"INTRAN96";#N/A,#N/A,FALSE,"NAA9697";#N/A,#N/A,FALSE,"ECWEBB";#N/A,#N/A,FALSE,"MFT96";#N/A,#N/A,FALSE,"CTrecon"}</definedName>
    <definedName name="b_1_3_1_3" hidden="1">{#N/A,#N/A,FALSE,"TMCOMP96";#N/A,#N/A,FALSE,"MAT96";#N/A,#N/A,FALSE,"FANDA96";#N/A,#N/A,FALSE,"INTRAN96";#N/A,#N/A,FALSE,"NAA9697";#N/A,#N/A,FALSE,"ECWEBB";#N/A,#N/A,FALSE,"MFT96";#N/A,#N/A,FALSE,"CTrecon"}</definedName>
    <definedName name="b_1_3_1_3_1" hidden="1">{#N/A,#N/A,FALSE,"TMCOMP96";#N/A,#N/A,FALSE,"MAT96";#N/A,#N/A,FALSE,"FANDA96";#N/A,#N/A,FALSE,"INTRAN96";#N/A,#N/A,FALSE,"NAA9697";#N/A,#N/A,FALSE,"ECWEBB";#N/A,#N/A,FALSE,"MFT96";#N/A,#N/A,FALSE,"CTrecon"}</definedName>
    <definedName name="b_1_3_1_3_2" hidden="1">{#N/A,#N/A,FALSE,"TMCOMP96";#N/A,#N/A,FALSE,"MAT96";#N/A,#N/A,FALSE,"FANDA96";#N/A,#N/A,FALSE,"INTRAN96";#N/A,#N/A,FALSE,"NAA9697";#N/A,#N/A,FALSE,"ECWEBB";#N/A,#N/A,FALSE,"MFT96";#N/A,#N/A,FALSE,"CTrecon"}</definedName>
    <definedName name="b_1_3_1_3_3" hidden="1">{#N/A,#N/A,FALSE,"TMCOMP96";#N/A,#N/A,FALSE,"MAT96";#N/A,#N/A,FALSE,"FANDA96";#N/A,#N/A,FALSE,"INTRAN96";#N/A,#N/A,FALSE,"NAA9697";#N/A,#N/A,FALSE,"ECWEBB";#N/A,#N/A,FALSE,"MFT96";#N/A,#N/A,FALSE,"CTrecon"}</definedName>
    <definedName name="b_1_3_1_3_4" hidden="1">{#N/A,#N/A,FALSE,"TMCOMP96";#N/A,#N/A,FALSE,"MAT96";#N/A,#N/A,FALSE,"FANDA96";#N/A,#N/A,FALSE,"INTRAN96";#N/A,#N/A,FALSE,"NAA9697";#N/A,#N/A,FALSE,"ECWEBB";#N/A,#N/A,FALSE,"MFT96";#N/A,#N/A,FALSE,"CTrecon"}</definedName>
    <definedName name="b_1_3_1_3_5" hidden="1">{#N/A,#N/A,FALSE,"TMCOMP96";#N/A,#N/A,FALSE,"MAT96";#N/A,#N/A,FALSE,"FANDA96";#N/A,#N/A,FALSE,"INTRAN96";#N/A,#N/A,FALSE,"NAA9697";#N/A,#N/A,FALSE,"ECWEBB";#N/A,#N/A,FALSE,"MFT96";#N/A,#N/A,FALSE,"CTrecon"}</definedName>
    <definedName name="b_1_3_1_4" hidden="1">{#N/A,#N/A,FALSE,"TMCOMP96";#N/A,#N/A,FALSE,"MAT96";#N/A,#N/A,FALSE,"FANDA96";#N/A,#N/A,FALSE,"INTRAN96";#N/A,#N/A,FALSE,"NAA9697";#N/A,#N/A,FALSE,"ECWEBB";#N/A,#N/A,FALSE,"MFT96";#N/A,#N/A,FALSE,"CTrecon"}</definedName>
    <definedName name="b_1_3_1_4_1" hidden="1">{#N/A,#N/A,FALSE,"TMCOMP96";#N/A,#N/A,FALSE,"MAT96";#N/A,#N/A,FALSE,"FANDA96";#N/A,#N/A,FALSE,"INTRAN96";#N/A,#N/A,FALSE,"NAA9697";#N/A,#N/A,FALSE,"ECWEBB";#N/A,#N/A,FALSE,"MFT96";#N/A,#N/A,FALSE,"CTrecon"}</definedName>
    <definedName name="b_1_3_1_4_2" hidden="1">{#N/A,#N/A,FALSE,"TMCOMP96";#N/A,#N/A,FALSE,"MAT96";#N/A,#N/A,FALSE,"FANDA96";#N/A,#N/A,FALSE,"INTRAN96";#N/A,#N/A,FALSE,"NAA9697";#N/A,#N/A,FALSE,"ECWEBB";#N/A,#N/A,FALSE,"MFT96";#N/A,#N/A,FALSE,"CTrecon"}</definedName>
    <definedName name="b_1_3_1_4_3" hidden="1">{#N/A,#N/A,FALSE,"TMCOMP96";#N/A,#N/A,FALSE,"MAT96";#N/A,#N/A,FALSE,"FANDA96";#N/A,#N/A,FALSE,"INTRAN96";#N/A,#N/A,FALSE,"NAA9697";#N/A,#N/A,FALSE,"ECWEBB";#N/A,#N/A,FALSE,"MFT96";#N/A,#N/A,FALSE,"CTrecon"}</definedName>
    <definedName name="b_1_3_1_4_4" hidden="1">{#N/A,#N/A,FALSE,"TMCOMP96";#N/A,#N/A,FALSE,"MAT96";#N/A,#N/A,FALSE,"FANDA96";#N/A,#N/A,FALSE,"INTRAN96";#N/A,#N/A,FALSE,"NAA9697";#N/A,#N/A,FALSE,"ECWEBB";#N/A,#N/A,FALSE,"MFT96";#N/A,#N/A,FALSE,"CTrecon"}</definedName>
    <definedName name="b_1_3_1_4_5" hidden="1">{#N/A,#N/A,FALSE,"TMCOMP96";#N/A,#N/A,FALSE,"MAT96";#N/A,#N/A,FALSE,"FANDA96";#N/A,#N/A,FALSE,"INTRAN96";#N/A,#N/A,FALSE,"NAA9697";#N/A,#N/A,FALSE,"ECWEBB";#N/A,#N/A,FALSE,"MFT96";#N/A,#N/A,FALSE,"CTrecon"}</definedName>
    <definedName name="b_1_3_1_5" hidden="1">{#N/A,#N/A,FALSE,"TMCOMP96";#N/A,#N/A,FALSE,"MAT96";#N/A,#N/A,FALSE,"FANDA96";#N/A,#N/A,FALSE,"INTRAN96";#N/A,#N/A,FALSE,"NAA9697";#N/A,#N/A,FALSE,"ECWEBB";#N/A,#N/A,FALSE,"MFT96";#N/A,#N/A,FALSE,"CTrecon"}</definedName>
    <definedName name="b_1_3_1_5_1" hidden="1">{#N/A,#N/A,FALSE,"TMCOMP96";#N/A,#N/A,FALSE,"MAT96";#N/A,#N/A,FALSE,"FANDA96";#N/A,#N/A,FALSE,"INTRAN96";#N/A,#N/A,FALSE,"NAA9697";#N/A,#N/A,FALSE,"ECWEBB";#N/A,#N/A,FALSE,"MFT96";#N/A,#N/A,FALSE,"CTrecon"}</definedName>
    <definedName name="b_1_3_1_5_2" hidden="1">{#N/A,#N/A,FALSE,"TMCOMP96";#N/A,#N/A,FALSE,"MAT96";#N/A,#N/A,FALSE,"FANDA96";#N/A,#N/A,FALSE,"INTRAN96";#N/A,#N/A,FALSE,"NAA9697";#N/A,#N/A,FALSE,"ECWEBB";#N/A,#N/A,FALSE,"MFT96";#N/A,#N/A,FALSE,"CTrecon"}</definedName>
    <definedName name="b_1_3_1_5_3" hidden="1">{#N/A,#N/A,FALSE,"TMCOMP96";#N/A,#N/A,FALSE,"MAT96";#N/A,#N/A,FALSE,"FANDA96";#N/A,#N/A,FALSE,"INTRAN96";#N/A,#N/A,FALSE,"NAA9697";#N/A,#N/A,FALSE,"ECWEBB";#N/A,#N/A,FALSE,"MFT96";#N/A,#N/A,FALSE,"CTrecon"}</definedName>
    <definedName name="b_1_3_1_5_4" hidden="1">{#N/A,#N/A,FALSE,"TMCOMP96";#N/A,#N/A,FALSE,"MAT96";#N/A,#N/A,FALSE,"FANDA96";#N/A,#N/A,FALSE,"INTRAN96";#N/A,#N/A,FALSE,"NAA9697";#N/A,#N/A,FALSE,"ECWEBB";#N/A,#N/A,FALSE,"MFT96";#N/A,#N/A,FALSE,"CTrecon"}</definedName>
    <definedName name="b_1_3_1_5_5" hidden="1">{#N/A,#N/A,FALSE,"TMCOMP96";#N/A,#N/A,FALSE,"MAT96";#N/A,#N/A,FALSE,"FANDA96";#N/A,#N/A,FALSE,"INTRAN96";#N/A,#N/A,FALSE,"NAA9697";#N/A,#N/A,FALSE,"ECWEBB";#N/A,#N/A,FALSE,"MFT96";#N/A,#N/A,FALSE,"CTrecon"}</definedName>
    <definedName name="b_1_3_2" hidden="1">{#N/A,#N/A,FALSE,"TMCOMP96";#N/A,#N/A,FALSE,"MAT96";#N/A,#N/A,FALSE,"FANDA96";#N/A,#N/A,FALSE,"INTRAN96";#N/A,#N/A,FALSE,"NAA9697";#N/A,#N/A,FALSE,"ECWEBB";#N/A,#N/A,FALSE,"MFT96";#N/A,#N/A,FALSE,"CTrecon"}</definedName>
    <definedName name="b_1_3_2_1" hidden="1">{#N/A,#N/A,FALSE,"TMCOMP96";#N/A,#N/A,FALSE,"MAT96";#N/A,#N/A,FALSE,"FANDA96";#N/A,#N/A,FALSE,"INTRAN96";#N/A,#N/A,FALSE,"NAA9697";#N/A,#N/A,FALSE,"ECWEBB";#N/A,#N/A,FALSE,"MFT96";#N/A,#N/A,FALSE,"CTrecon"}</definedName>
    <definedName name="b_1_3_2_2" hidden="1">{#N/A,#N/A,FALSE,"TMCOMP96";#N/A,#N/A,FALSE,"MAT96";#N/A,#N/A,FALSE,"FANDA96";#N/A,#N/A,FALSE,"INTRAN96";#N/A,#N/A,FALSE,"NAA9697";#N/A,#N/A,FALSE,"ECWEBB";#N/A,#N/A,FALSE,"MFT96";#N/A,#N/A,FALSE,"CTrecon"}</definedName>
    <definedName name="b_1_3_2_3" hidden="1">{#N/A,#N/A,FALSE,"TMCOMP96";#N/A,#N/A,FALSE,"MAT96";#N/A,#N/A,FALSE,"FANDA96";#N/A,#N/A,FALSE,"INTRAN96";#N/A,#N/A,FALSE,"NAA9697";#N/A,#N/A,FALSE,"ECWEBB";#N/A,#N/A,FALSE,"MFT96";#N/A,#N/A,FALSE,"CTrecon"}</definedName>
    <definedName name="b_1_3_2_4" hidden="1">{#N/A,#N/A,FALSE,"TMCOMP96";#N/A,#N/A,FALSE,"MAT96";#N/A,#N/A,FALSE,"FANDA96";#N/A,#N/A,FALSE,"INTRAN96";#N/A,#N/A,FALSE,"NAA9697";#N/A,#N/A,FALSE,"ECWEBB";#N/A,#N/A,FALSE,"MFT96";#N/A,#N/A,FALSE,"CTrecon"}</definedName>
    <definedName name="b_1_3_2_5" hidden="1">{#N/A,#N/A,FALSE,"TMCOMP96";#N/A,#N/A,FALSE,"MAT96";#N/A,#N/A,FALSE,"FANDA96";#N/A,#N/A,FALSE,"INTRAN96";#N/A,#N/A,FALSE,"NAA9697";#N/A,#N/A,FALSE,"ECWEBB";#N/A,#N/A,FALSE,"MFT96";#N/A,#N/A,FALSE,"CTrecon"}</definedName>
    <definedName name="b_1_3_3" hidden="1">{#N/A,#N/A,FALSE,"TMCOMP96";#N/A,#N/A,FALSE,"MAT96";#N/A,#N/A,FALSE,"FANDA96";#N/A,#N/A,FALSE,"INTRAN96";#N/A,#N/A,FALSE,"NAA9697";#N/A,#N/A,FALSE,"ECWEBB";#N/A,#N/A,FALSE,"MFT96";#N/A,#N/A,FALSE,"CTrecon"}</definedName>
    <definedName name="b_1_3_3_1" hidden="1">{#N/A,#N/A,FALSE,"TMCOMP96";#N/A,#N/A,FALSE,"MAT96";#N/A,#N/A,FALSE,"FANDA96";#N/A,#N/A,FALSE,"INTRAN96";#N/A,#N/A,FALSE,"NAA9697";#N/A,#N/A,FALSE,"ECWEBB";#N/A,#N/A,FALSE,"MFT96";#N/A,#N/A,FALSE,"CTrecon"}</definedName>
    <definedName name="b_1_3_3_2" hidden="1">{#N/A,#N/A,FALSE,"TMCOMP96";#N/A,#N/A,FALSE,"MAT96";#N/A,#N/A,FALSE,"FANDA96";#N/A,#N/A,FALSE,"INTRAN96";#N/A,#N/A,FALSE,"NAA9697";#N/A,#N/A,FALSE,"ECWEBB";#N/A,#N/A,FALSE,"MFT96";#N/A,#N/A,FALSE,"CTrecon"}</definedName>
    <definedName name="b_1_3_3_3" hidden="1">{#N/A,#N/A,FALSE,"TMCOMP96";#N/A,#N/A,FALSE,"MAT96";#N/A,#N/A,FALSE,"FANDA96";#N/A,#N/A,FALSE,"INTRAN96";#N/A,#N/A,FALSE,"NAA9697";#N/A,#N/A,FALSE,"ECWEBB";#N/A,#N/A,FALSE,"MFT96";#N/A,#N/A,FALSE,"CTrecon"}</definedName>
    <definedName name="b_1_3_3_4" hidden="1">{#N/A,#N/A,FALSE,"TMCOMP96";#N/A,#N/A,FALSE,"MAT96";#N/A,#N/A,FALSE,"FANDA96";#N/A,#N/A,FALSE,"INTRAN96";#N/A,#N/A,FALSE,"NAA9697";#N/A,#N/A,FALSE,"ECWEBB";#N/A,#N/A,FALSE,"MFT96";#N/A,#N/A,FALSE,"CTrecon"}</definedName>
    <definedName name="b_1_3_3_5" hidden="1">{#N/A,#N/A,FALSE,"TMCOMP96";#N/A,#N/A,FALSE,"MAT96";#N/A,#N/A,FALSE,"FANDA96";#N/A,#N/A,FALSE,"INTRAN96";#N/A,#N/A,FALSE,"NAA9697";#N/A,#N/A,FALSE,"ECWEBB";#N/A,#N/A,FALSE,"MFT96";#N/A,#N/A,FALSE,"CTrecon"}</definedName>
    <definedName name="b_1_3_4" hidden="1">{#N/A,#N/A,FALSE,"TMCOMP96";#N/A,#N/A,FALSE,"MAT96";#N/A,#N/A,FALSE,"FANDA96";#N/A,#N/A,FALSE,"INTRAN96";#N/A,#N/A,FALSE,"NAA9697";#N/A,#N/A,FALSE,"ECWEBB";#N/A,#N/A,FALSE,"MFT96";#N/A,#N/A,FALSE,"CTrecon"}</definedName>
    <definedName name="b_1_3_4_1" hidden="1">{#N/A,#N/A,FALSE,"TMCOMP96";#N/A,#N/A,FALSE,"MAT96";#N/A,#N/A,FALSE,"FANDA96";#N/A,#N/A,FALSE,"INTRAN96";#N/A,#N/A,FALSE,"NAA9697";#N/A,#N/A,FALSE,"ECWEBB";#N/A,#N/A,FALSE,"MFT96";#N/A,#N/A,FALSE,"CTrecon"}</definedName>
    <definedName name="b_1_3_4_2" hidden="1">{#N/A,#N/A,FALSE,"TMCOMP96";#N/A,#N/A,FALSE,"MAT96";#N/A,#N/A,FALSE,"FANDA96";#N/A,#N/A,FALSE,"INTRAN96";#N/A,#N/A,FALSE,"NAA9697";#N/A,#N/A,FALSE,"ECWEBB";#N/A,#N/A,FALSE,"MFT96";#N/A,#N/A,FALSE,"CTrecon"}</definedName>
    <definedName name="b_1_3_4_3" hidden="1">{#N/A,#N/A,FALSE,"TMCOMP96";#N/A,#N/A,FALSE,"MAT96";#N/A,#N/A,FALSE,"FANDA96";#N/A,#N/A,FALSE,"INTRAN96";#N/A,#N/A,FALSE,"NAA9697";#N/A,#N/A,FALSE,"ECWEBB";#N/A,#N/A,FALSE,"MFT96";#N/A,#N/A,FALSE,"CTrecon"}</definedName>
    <definedName name="b_1_3_4_4" hidden="1">{#N/A,#N/A,FALSE,"TMCOMP96";#N/A,#N/A,FALSE,"MAT96";#N/A,#N/A,FALSE,"FANDA96";#N/A,#N/A,FALSE,"INTRAN96";#N/A,#N/A,FALSE,"NAA9697";#N/A,#N/A,FALSE,"ECWEBB";#N/A,#N/A,FALSE,"MFT96";#N/A,#N/A,FALSE,"CTrecon"}</definedName>
    <definedName name="b_1_3_4_5" hidden="1">{#N/A,#N/A,FALSE,"TMCOMP96";#N/A,#N/A,FALSE,"MAT96";#N/A,#N/A,FALSE,"FANDA96";#N/A,#N/A,FALSE,"INTRAN96";#N/A,#N/A,FALSE,"NAA9697";#N/A,#N/A,FALSE,"ECWEBB";#N/A,#N/A,FALSE,"MFT96";#N/A,#N/A,FALSE,"CTrecon"}</definedName>
    <definedName name="b_1_3_5" hidden="1">{#N/A,#N/A,FALSE,"TMCOMP96";#N/A,#N/A,FALSE,"MAT96";#N/A,#N/A,FALSE,"FANDA96";#N/A,#N/A,FALSE,"INTRAN96";#N/A,#N/A,FALSE,"NAA9697";#N/A,#N/A,FALSE,"ECWEBB";#N/A,#N/A,FALSE,"MFT96";#N/A,#N/A,FALSE,"CTrecon"}</definedName>
    <definedName name="b_1_3_5_1" hidden="1">{#N/A,#N/A,FALSE,"TMCOMP96";#N/A,#N/A,FALSE,"MAT96";#N/A,#N/A,FALSE,"FANDA96";#N/A,#N/A,FALSE,"INTRAN96";#N/A,#N/A,FALSE,"NAA9697";#N/A,#N/A,FALSE,"ECWEBB";#N/A,#N/A,FALSE,"MFT96";#N/A,#N/A,FALSE,"CTrecon"}</definedName>
    <definedName name="b_1_3_5_2" hidden="1">{#N/A,#N/A,FALSE,"TMCOMP96";#N/A,#N/A,FALSE,"MAT96";#N/A,#N/A,FALSE,"FANDA96";#N/A,#N/A,FALSE,"INTRAN96";#N/A,#N/A,FALSE,"NAA9697";#N/A,#N/A,FALSE,"ECWEBB";#N/A,#N/A,FALSE,"MFT96";#N/A,#N/A,FALSE,"CTrecon"}</definedName>
    <definedName name="b_1_3_5_3" hidden="1">{#N/A,#N/A,FALSE,"TMCOMP96";#N/A,#N/A,FALSE,"MAT96";#N/A,#N/A,FALSE,"FANDA96";#N/A,#N/A,FALSE,"INTRAN96";#N/A,#N/A,FALSE,"NAA9697";#N/A,#N/A,FALSE,"ECWEBB";#N/A,#N/A,FALSE,"MFT96";#N/A,#N/A,FALSE,"CTrecon"}</definedName>
    <definedName name="b_1_3_5_4" hidden="1">{#N/A,#N/A,FALSE,"TMCOMP96";#N/A,#N/A,FALSE,"MAT96";#N/A,#N/A,FALSE,"FANDA96";#N/A,#N/A,FALSE,"INTRAN96";#N/A,#N/A,FALSE,"NAA9697";#N/A,#N/A,FALSE,"ECWEBB";#N/A,#N/A,FALSE,"MFT96";#N/A,#N/A,FALSE,"CTrecon"}</definedName>
    <definedName name="b_1_3_5_5" hidden="1">{#N/A,#N/A,FALSE,"TMCOMP96";#N/A,#N/A,FALSE,"MAT96";#N/A,#N/A,FALSE,"FANDA96";#N/A,#N/A,FALSE,"INTRAN96";#N/A,#N/A,FALSE,"NAA9697";#N/A,#N/A,FALSE,"ECWEBB";#N/A,#N/A,FALSE,"MFT96";#N/A,#N/A,FALSE,"CTrecon"}</definedName>
    <definedName name="b_1_4" hidden="1">{#N/A,#N/A,FALSE,"TMCOMP96";#N/A,#N/A,FALSE,"MAT96";#N/A,#N/A,FALSE,"FANDA96";#N/A,#N/A,FALSE,"INTRAN96";#N/A,#N/A,FALSE,"NAA9697";#N/A,#N/A,FALSE,"ECWEBB";#N/A,#N/A,FALSE,"MFT96";#N/A,#N/A,FALSE,"CTrecon"}</definedName>
    <definedName name="b_1_4_1" hidden="1">{#N/A,#N/A,FALSE,"TMCOMP96";#N/A,#N/A,FALSE,"MAT96";#N/A,#N/A,FALSE,"FANDA96";#N/A,#N/A,FALSE,"INTRAN96";#N/A,#N/A,FALSE,"NAA9697";#N/A,#N/A,FALSE,"ECWEBB";#N/A,#N/A,FALSE,"MFT96";#N/A,#N/A,FALSE,"CTrecon"}</definedName>
    <definedName name="b_1_4_1_1" hidden="1">{#N/A,#N/A,FALSE,"TMCOMP96";#N/A,#N/A,FALSE,"MAT96";#N/A,#N/A,FALSE,"FANDA96";#N/A,#N/A,FALSE,"INTRAN96";#N/A,#N/A,FALSE,"NAA9697";#N/A,#N/A,FALSE,"ECWEBB";#N/A,#N/A,FALSE,"MFT96";#N/A,#N/A,FALSE,"CTrecon"}</definedName>
    <definedName name="b_1_4_1_1_1" hidden="1">{#N/A,#N/A,FALSE,"TMCOMP96";#N/A,#N/A,FALSE,"MAT96";#N/A,#N/A,FALSE,"FANDA96";#N/A,#N/A,FALSE,"INTRAN96";#N/A,#N/A,FALSE,"NAA9697";#N/A,#N/A,FALSE,"ECWEBB";#N/A,#N/A,FALSE,"MFT96";#N/A,#N/A,FALSE,"CTrecon"}</definedName>
    <definedName name="b_1_4_1_1_2" hidden="1">{#N/A,#N/A,FALSE,"TMCOMP96";#N/A,#N/A,FALSE,"MAT96";#N/A,#N/A,FALSE,"FANDA96";#N/A,#N/A,FALSE,"INTRAN96";#N/A,#N/A,FALSE,"NAA9697";#N/A,#N/A,FALSE,"ECWEBB";#N/A,#N/A,FALSE,"MFT96";#N/A,#N/A,FALSE,"CTrecon"}</definedName>
    <definedName name="b_1_4_1_1_3" hidden="1">{#N/A,#N/A,FALSE,"TMCOMP96";#N/A,#N/A,FALSE,"MAT96";#N/A,#N/A,FALSE,"FANDA96";#N/A,#N/A,FALSE,"INTRAN96";#N/A,#N/A,FALSE,"NAA9697";#N/A,#N/A,FALSE,"ECWEBB";#N/A,#N/A,FALSE,"MFT96";#N/A,#N/A,FALSE,"CTrecon"}</definedName>
    <definedName name="b_1_4_1_1_4" hidden="1">{#N/A,#N/A,FALSE,"TMCOMP96";#N/A,#N/A,FALSE,"MAT96";#N/A,#N/A,FALSE,"FANDA96";#N/A,#N/A,FALSE,"INTRAN96";#N/A,#N/A,FALSE,"NAA9697";#N/A,#N/A,FALSE,"ECWEBB";#N/A,#N/A,FALSE,"MFT96";#N/A,#N/A,FALSE,"CTrecon"}</definedName>
    <definedName name="b_1_4_1_1_5" hidden="1">{#N/A,#N/A,FALSE,"TMCOMP96";#N/A,#N/A,FALSE,"MAT96";#N/A,#N/A,FALSE,"FANDA96";#N/A,#N/A,FALSE,"INTRAN96";#N/A,#N/A,FALSE,"NAA9697";#N/A,#N/A,FALSE,"ECWEBB";#N/A,#N/A,FALSE,"MFT96";#N/A,#N/A,FALSE,"CTrecon"}</definedName>
    <definedName name="b_1_4_1_2" hidden="1">{#N/A,#N/A,FALSE,"TMCOMP96";#N/A,#N/A,FALSE,"MAT96";#N/A,#N/A,FALSE,"FANDA96";#N/A,#N/A,FALSE,"INTRAN96";#N/A,#N/A,FALSE,"NAA9697";#N/A,#N/A,FALSE,"ECWEBB";#N/A,#N/A,FALSE,"MFT96";#N/A,#N/A,FALSE,"CTrecon"}</definedName>
    <definedName name="b_1_4_1_2_1" hidden="1">{#N/A,#N/A,FALSE,"TMCOMP96";#N/A,#N/A,FALSE,"MAT96";#N/A,#N/A,FALSE,"FANDA96";#N/A,#N/A,FALSE,"INTRAN96";#N/A,#N/A,FALSE,"NAA9697";#N/A,#N/A,FALSE,"ECWEBB";#N/A,#N/A,FALSE,"MFT96";#N/A,#N/A,FALSE,"CTrecon"}</definedName>
    <definedName name="b_1_4_1_2_2" hidden="1">{#N/A,#N/A,FALSE,"TMCOMP96";#N/A,#N/A,FALSE,"MAT96";#N/A,#N/A,FALSE,"FANDA96";#N/A,#N/A,FALSE,"INTRAN96";#N/A,#N/A,FALSE,"NAA9697";#N/A,#N/A,FALSE,"ECWEBB";#N/A,#N/A,FALSE,"MFT96";#N/A,#N/A,FALSE,"CTrecon"}</definedName>
    <definedName name="b_1_4_1_2_3" hidden="1">{#N/A,#N/A,FALSE,"TMCOMP96";#N/A,#N/A,FALSE,"MAT96";#N/A,#N/A,FALSE,"FANDA96";#N/A,#N/A,FALSE,"INTRAN96";#N/A,#N/A,FALSE,"NAA9697";#N/A,#N/A,FALSE,"ECWEBB";#N/A,#N/A,FALSE,"MFT96";#N/A,#N/A,FALSE,"CTrecon"}</definedName>
    <definedName name="b_1_4_1_2_4" hidden="1">{#N/A,#N/A,FALSE,"TMCOMP96";#N/A,#N/A,FALSE,"MAT96";#N/A,#N/A,FALSE,"FANDA96";#N/A,#N/A,FALSE,"INTRAN96";#N/A,#N/A,FALSE,"NAA9697";#N/A,#N/A,FALSE,"ECWEBB";#N/A,#N/A,FALSE,"MFT96";#N/A,#N/A,FALSE,"CTrecon"}</definedName>
    <definedName name="b_1_4_1_2_5" hidden="1">{#N/A,#N/A,FALSE,"TMCOMP96";#N/A,#N/A,FALSE,"MAT96";#N/A,#N/A,FALSE,"FANDA96";#N/A,#N/A,FALSE,"INTRAN96";#N/A,#N/A,FALSE,"NAA9697";#N/A,#N/A,FALSE,"ECWEBB";#N/A,#N/A,FALSE,"MFT96";#N/A,#N/A,FALSE,"CTrecon"}</definedName>
    <definedName name="b_1_4_1_3" hidden="1">{#N/A,#N/A,FALSE,"TMCOMP96";#N/A,#N/A,FALSE,"MAT96";#N/A,#N/A,FALSE,"FANDA96";#N/A,#N/A,FALSE,"INTRAN96";#N/A,#N/A,FALSE,"NAA9697";#N/A,#N/A,FALSE,"ECWEBB";#N/A,#N/A,FALSE,"MFT96";#N/A,#N/A,FALSE,"CTrecon"}</definedName>
    <definedName name="b_1_4_1_3_1" hidden="1">{#N/A,#N/A,FALSE,"TMCOMP96";#N/A,#N/A,FALSE,"MAT96";#N/A,#N/A,FALSE,"FANDA96";#N/A,#N/A,FALSE,"INTRAN96";#N/A,#N/A,FALSE,"NAA9697";#N/A,#N/A,FALSE,"ECWEBB";#N/A,#N/A,FALSE,"MFT96";#N/A,#N/A,FALSE,"CTrecon"}</definedName>
    <definedName name="b_1_4_1_3_2" hidden="1">{#N/A,#N/A,FALSE,"TMCOMP96";#N/A,#N/A,FALSE,"MAT96";#N/A,#N/A,FALSE,"FANDA96";#N/A,#N/A,FALSE,"INTRAN96";#N/A,#N/A,FALSE,"NAA9697";#N/A,#N/A,FALSE,"ECWEBB";#N/A,#N/A,FALSE,"MFT96";#N/A,#N/A,FALSE,"CTrecon"}</definedName>
    <definedName name="b_1_4_1_3_3" hidden="1">{#N/A,#N/A,FALSE,"TMCOMP96";#N/A,#N/A,FALSE,"MAT96";#N/A,#N/A,FALSE,"FANDA96";#N/A,#N/A,FALSE,"INTRAN96";#N/A,#N/A,FALSE,"NAA9697";#N/A,#N/A,FALSE,"ECWEBB";#N/A,#N/A,FALSE,"MFT96";#N/A,#N/A,FALSE,"CTrecon"}</definedName>
    <definedName name="b_1_4_1_3_4" hidden="1">{#N/A,#N/A,FALSE,"TMCOMP96";#N/A,#N/A,FALSE,"MAT96";#N/A,#N/A,FALSE,"FANDA96";#N/A,#N/A,FALSE,"INTRAN96";#N/A,#N/A,FALSE,"NAA9697";#N/A,#N/A,FALSE,"ECWEBB";#N/A,#N/A,FALSE,"MFT96";#N/A,#N/A,FALSE,"CTrecon"}</definedName>
    <definedName name="b_1_4_1_3_5" hidden="1">{#N/A,#N/A,FALSE,"TMCOMP96";#N/A,#N/A,FALSE,"MAT96";#N/A,#N/A,FALSE,"FANDA96";#N/A,#N/A,FALSE,"INTRAN96";#N/A,#N/A,FALSE,"NAA9697";#N/A,#N/A,FALSE,"ECWEBB";#N/A,#N/A,FALSE,"MFT96";#N/A,#N/A,FALSE,"CTrecon"}</definedName>
    <definedName name="b_1_4_1_4" hidden="1">{#N/A,#N/A,FALSE,"TMCOMP96";#N/A,#N/A,FALSE,"MAT96";#N/A,#N/A,FALSE,"FANDA96";#N/A,#N/A,FALSE,"INTRAN96";#N/A,#N/A,FALSE,"NAA9697";#N/A,#N/A,FALSE,"ECWEBB";#N/A,#N/A,FALSE,"MFT96";#N/A,#N/A,FALSE,"CTrecon"}</definedName>
    <definedName name="b_1_4_1_4_1" hidden="1">{#N/A,#N/A,FALSE,"TMCOMP96";#N/A,#N/A,FALSE,"MAT96";#N/A,#N/A,FALSE,"FANDA96";#N/A,#N/A,FALSE,"INTRAN96";#N/A,#N/A,FALSE,"NAA9697";#N/A,#N/A,FALSE,"ECWEBB";#N/A,#N/A,FALSE,"MFT96";#N/A,#N/A,FALSE,"CTrecon"}</definedName>
    <definedName name="b_1_4_1_4_2" hidden="1">{#N/A,#N/A,FALSE,"TMCOMP96";#N/A,#N/A,FALSE,"MAT96";#N/A,#N/A,FALSE,"FANDA96";#N/A,#N/A,FALSE,"INTRAN96";#N/A,#N/A,FALSE,"NAA9697";#N/A,#N/A,FALSE,"ECWEBB";#N/A,#N/A,FALSE,"MFT96";#N/A,#N/A,FALSE,"CTrecon"}</definedName>
    <definedName name="b_1_4_1_4_3" hidden="1">{#N/A,#N/A,FALSE,"TMCOMP96";#N/A,#N/A,FALSE,"MAT96";#N/A,#N/A,FALSE,"FANDA96";#N/A,#N/A,FALSE,"INTRAN96";#N/A,#N/A,FALSE,"NAA9697";#N/A,#N/A,FALSE,"ECWEBB";#N/A,#N/A,FALSE,"MFT96";#N/A,#N/A,FALSE,"CTrecon"}</definedName>
    <definedName name="b_1_4_1_4_4" hidden="1">{#N/A,#N/A,FALSE,"TMCOMP96";#N/A,#N/A,FALSE,"MAT96";#N/A,#N/A,FALSE,"FANDA96";#N/A,#N/A,FALSE,"INTRAN96";#N/A,#N/A,FALSE,"NAA9697";#N/A,#N/A,FALSE,"ECWEBB";#N/A,#N/A,FALSE,"MFT96";#N/A,#N/A,FALSE,"CTrecon"}</definedName>
    <definedName name="b_1_4_1_4_5" hidden="1">{#N/A,#N/A,FALSE,"TMCOMP96";#N/A,#N/A,FALSE,"MAT96";#N/A,#N/A,FALSE,"FANDA96";#N/A,#N/A,FALSE,"INTRAN96";#N/A,#N/A,FALSE,"NAA9697";#N/A,#N/A,FALSE,"ECWEBB";#N/A,#N/A,FALSE,"MFT96";#N/A,#N/A,FALSE,"CTrecon"}</definedName>
    <definedName name="b_1_4_1_5" hidden="1">{#N/A,#N/A,FALSE,"TMCOMP96";#N/A,#N/A,FALSE,"MAT96";#N/A,#N/A,FALSE,"FANDA96";#N/A,#N/A,FALSE,"INTRAN96";#N/A,#N/A,FALSE,"NAA9697";#N/A,#N/A,FALSE,"ECWEBB";#N/A,#N/A,FALSE,"MFT96";#N/A,#N/A,FALSE,"CTrecon"}</definedName>
    <definedName name="b_1_4_1_5_1" hidden="1">{#N/A,#N/A,FALSE,"TMCOMP96";#N/A,#N/A,FALSE,"MAT96";#N/A,#N/A,FALSE,"FANDA96";#N/A,#N/A,FALSE,"INTRAN96";#N/A,#N/A,FALSE,"NAA9697";#N/A,#N/A,FALSE,"ECWEBB";#N/A,#N/A,FALSE,"MFT96";#N/A,#N/A,FALSE,"CTrecon"}</definedName>
    <definedName name="b_1_4_1_5_2" hidden="1">{#N/A,#N/A,FALSE,"TMCOMP96";#N/A,#N/A,FALSE,"MAT96";#N/A,#N/A,FALSE,"FANDA96";#N/A,#N/A,FALSE,"INTRAN96";#N/A,#N/A,FALSE,"NAA9697";#N/A,#N/A,FALSE,"ECWEBB";#N/A,#N/A,FALSE,"MFT96";#N/A,#N/A,FALSE,"CTrecon"}</definedName>
    <definedName name="b_1_4_1_5_3" hidden="1">{#N/A,#N/A,FALSE,"TMCOMP96";#N/A,#N/A,FALSE,"MAT96";#N/A,#N/A,FALSE,"FANDA96";#N/A,#N/A,FALSE,"INTRAN96";#N/A,#N/A,FALSE,"NAA9697";#N/A,#N/A,FALSE,"ECWEBB";#N/A,#N/A,FALSE,"MFT96";#N/A,#N/A,FALSE,"CTrecon"}</definedName>
    <definedName name="b_1_4_1_5_4" hidden="1">{#N/A,#N/A,FALSE,"TMCOMP96";#N/A,#N/A,FALSE,"MAT96";#N/A,#N/A,FALSE,"FANDA96";#N/A,#N/A,FALSE,"INTRAN96";#N/A,#N/A,FALSE,"NAA9697";#N/A,#N/A,FALSE,"ECWEBB";#N/A,#N/A,FALSE,"MFT96";#N/A,#N/A,FALSE,"CTrecon"}</definedName>
    <definedName name="b_1_4_1_5_5" hidden="1">{#N/A,#N/A,FALSE,"TMCOMP96";#N/A,#N/A,FALSE,"MAT96";#N/A,#N/A,FALSE,"FANDA96";#N/A,#N/A,FALSE,"INTRAN96";#N/A,#N/A,FALSE,"NAA9697";#N/A,#N/A,FALSE,"ECWEBB";#N/A,#N/A,FALSE,"MFT96";#N/A,#N/A,FALSE,"CTrecon"}</definedName>
    <definedName name="b_1_4_2" hidden="1">{#N/A,#N/A,FALSE,"TMCOMP96";#N/A,#N/A,FALSE,"MAT96";#N/A,#N/A,FALSE,"FANDA96";#N/A,#N/A,FALSE,"INTRAN96";#N/A,#N/A,FALSE,"NAA9697";#N/A,#N/A,FALSE,"ECWEBB";#N/A,#N/A,FALSE,"MFT96";#N/A,#N/A,FALSE,"CTrecon"}</definedName>
    <definedName name="b_1_4_2_1" hidden="1">{#N/A,#N/A,FALSE,"TMCOMP96";#N/A,#N/A,FALSE,"MAT96";#N/A,#N/A,FALSE,"FANDA96";#N/A,#N/A,FALSE,"INTRAN96";#N/A,#N/A,FALSE,"NAA9697";#N/A,#N/A,FALSE,"ECWEBB";#N/A,#N/A,FALSE,"MFT96";#N/A,#N/A,FALSE,"CTrecon"}</definedName>
    <definedName name="b_1_4_2_2" hidden="1">{#N/A,#N/A,FALSE,"TMCOMP96";#N/A,#N/A,FALSE,"MAT96";#N/A,#N/A,FALSE,"FANDA96";#N/A,#N/A,FALSE,"INTRAN96";#N/A,#N/A,FALSE,"NAA9697";#N/A,#N/A,FALSE,"ECWEBB";#N/A,#N/A,FALSE,"MFT96";#N/A,#N/A,FALSE,"CTrecon"}</definedName>
    <definedName name="b_1_4_2_3" hidden="1">{#N/A,#N/A,FALSE,"TMCOMP96";#N/A,#N/A,FALSE,"MAT96";#N/A,#N/A,FALSE,"FANDA96";#N/A,#N/A,FALSE,"INTRAN96";#N/A,#N/A,FALSE,"NAA9697";#N/A,#N/A,FALSE,"ECWEBB";#N/A,#N/A,FALSE,"MFT96";#N/A,#N/A,FALSE,"CTrecon"}</definedName>
    <definedName name="b_1_4_2_4" hidden="1">{#N/A,#N/A,FALSE,"TMCOMP96";#N/A,#N/A,FALSE,"MAT96";#N/A,#N/A,FALSE,"FANDA96";#N/A,#N/A,FALSE,"INTRAN96";#N/A,#N/A,FALSE,"NAA9697";#N/A,#N/A,FALSE,"ECWEBB";#N/A,#N/A,FALSE,"MFT96";#N/A,#N/A,FALSE,"CTrecon"}</definedName>
    <definedName name="b_1_4_2_5" hidden="1">{#N/A,#N/A,FALSE,"TMCOMP96";#N/A,#N/A,FALSE,"MAT96";#N/A,#N/A,FALSE,"FANDA96";#N/A,#N/A,FALSE,"INTRAN96";#N/A,#N/A,FALSE,"NAA9697";#N/A,#N/A,FALSE,"ECWEBB";#N/A,#N/A,FALSE,"MFT96";#N/A,#N/A,FALSE,"CTrecon"}</definedName>
    <definedName name="b_1_4_3" hidden="1">{#N/A,#N/A,FALSE,"TMCOMP96";#N/A,#N/A,FALSE,"MAT96";#N/A,#N/A,FALSE,"FANDA96";#N/A,#N/A,FALSE,"INTRAN96";#N/A,#N/A,FALSE,"NAA9697";#N/A,#N/A,FALSE,"ECWEBB";#N/A,#N/A,FALSE,"MFT96";#N/A,#N/A,FALSE,"CTrecon"}</definedName>
    <definedName name="b_1_4_3_1" hidden="1">{#N/A,#N/A,FALSE,"TMCOMP96";#N/A,#N/A,FALSE,"MAT96";#N/A,#N/A,FALSE,"FANDA96";#N/A,#N/A,FALSE,"INTRAN96";#N/A,#N/A,FALSE,"NAA9697";#N/A,#N/A,FALSE,"ECWEBB";#N/A,#N/A,FALSE,"MFT96";#N/A,#N/A,FALSE,"CTrecon"}</definedName>
    <definedName name="b_1_4_3_2" hidden="1">{#N/A,#N/A,FALSE,"TMCOMP96";#N/A,#N/A,FALSE,"MAT96";#N/A,#N/A,FALSE,"FANDA96";#N/A,#N/A,FALSE,"INTRAN96";#N/A,#N/A,FALSE,"NAA9697";#N/A,#N/A,FALSE,"ECWEBB";#N/A,#N/A,FALSE,"MFT96";#N/A,#N/A,FALSE,"CTrecon"}</definedName>
    <definedName name="b_1_4_3_3" hidden="1">{#N/A,#N/A,FALSE,"TMCOMP96";#N/A,#N/A,FALSE,"MAT96";#N/A,#N/A,FALSE,"FANDA96";#N/A,#N/A,FALSE,"INTRAN96";#N/A,#N/A,FALSE,"NAA9697";#N/A,#N/A,FALSE,"ECWEBB";#N/A,#N/A,FALSE,"MFT96";#N/A,#N/A,FALSE,"CTrecon"}</definedName>
    <definedName name="b_1_4_3_4" hidden="1">{#N/A,#N/A,FALSE,"TMCOMP96";#N/A,#N/A,FALSE,"MAT96";#N/A,#N/A,FALSE,"FANDA96";#N/A,#N/A,FALSE,"INTRAN96";#N/A,#N/A,FALSE,"NAA9697";#N/A,#N/A,FALSE,"ECWEBB";#N/A,#N/A,FALSE,"MFT96";#N/A,#N/A,FALSE,"CTrecon"}</definedName>
    <definedName name="b_1_4_3_5" hidden="1">{#N/A,#N/A,FALSE,"TMCOMP96";#N/A,#N/A,FALSE,"MAT96";#N/A,#N/A,FALSE,"FANDA96";#N/A,#N/A,FALSE,"INTRAN96";#N/A,#N/A,FALSE,"NAA9697";#N/A,#N/A,FALSE,"ECWEBB";#N/A,#N/A,FALSE,"MFT96";#N/A,#N/A,FALSE,"CTrecon"}</definedName>
    <definedName name="b_1_4_4" hidden="1">{#N/A,#N/A,FALSE,"TMCOMP96";#N/A,#N/A,FALSE,"MAT96";#N/A,#N/A,FALSE,"FANDA96";#N/A,#N/A,FALSE,"INTRAN96";#N/A,#N/A,FALSE,"NAA9697";#N/A,#N/A,FALSE,"ECWEBB";#N/A,#N/A,FALSE,"MFT96";#N/A,#N/A,FALSE,"CTrecon"}</definedName>
    <definedName name="b_1_4_4_1" hidden="1">{#N/A,#N/A,FALSE,"TMCOMP96";#N/A,#N/A,FALSE,"MAT96";#N/A,#N/A,FALSE,"FANDA96";#N/A,#N/A,FALSE,"INTRAN96";#N/A,#N/A,FALSE,"NAA9697";#N/A,#N/A,FALSE,"ECWEBB";#N/A,#N/A,FALSE,"MFT96";#N/A,#N/A,FALSE,"CTrecon"}</definedName>
    <definedName name="b_1_4_4_2" hidden="1">{#N/A,#N/A,FALSE,"TMCOMP96";#N/A,#N/A,FALSE,"MAT96";#N/A,#N/A,FALSE,"FANDA96";#N/A,#N/A,FALSE,"INTRAN96";#N/A,#N/A,FALSE,"NAA9697";#N/A,#N/A,FALSE,"ECWEBB";#N/A,#N/A,FALSE,"MFT96";#N/A,#N/A,FALSE,"CTrecon"}</definedName>
    <definedName name="b_1_4_4_3" hidden="1">{#N/A,#N/A,FALSE,"TMCOMP96";#N/A,#N/A,FALSE,"MAT96";#N/A,#N/A,FALSE,"FANDA96";#N/A,#N/A,FALSE,"INTRAN96";#N/A,#N/A,FALSE,"NAA9697";#N/A,#N/A,FALSE,"ECWEBB";#N/A,#N/A,FALSE,"MFT96";#N/A,#N/A,FALSE,"CTrecon"}</definedName>
    <definedName name="b_1_4_4_4" hidden="1">{#N/A,#N/A,FALSE,"TMCOMP96";#N/A,#N/A,FALSE,"MAT96";#N/A,#N/A,FALSE,"FANDA96";#N/A,#N/A,FALSE,"INTRAN96";#N/A,#N/A,FALSE,"NAA9697";#N/A,#N/A,FALSE,"ECWEBB";#N/A,#N/A,FALSE,"MFT96";#N/A,#N/A,FALSE,"CTrecon"}</definedName>
    <definedName name="b_1_4_4_5" hidden="1">{#N/A,#N/A,FALSE,"TMCOMP96";#N/A,#N/A,FALSE,"MAT96";#N/A,#N/A,FALSE,"FANDA96";#N/A,#N/A,FALSE,"INTRAN96";#N/A,#N/A,FALSE,"NAA9697";#N/A,#N/A,FALSE,"ECWEBB";#N/A,#N/A,FALSE,"MFT96";#N/A,#N/A,FALSE,"CTrecon"}</definedName>
    <definedName name="b_1_4_5" hidden="1">{#N/A,#N/A,FALSE,"TMCOMP96";#N/A,#N/A,FALSE,"MAT96";#N/A,#N/A,FALSE,"FANDA96";#N/A,#N/A,FALSE,"INTRAN96";#N/A,#N/A,FALSE,"NAA9697";#N/A,#N/A,FALSE,"ECWEBB";#N/A,#N/A,FALSE,"MFT96";#N/A,#N/A,FALSE,"CTrecon"}</definedName>
    <definedName name="b_1_4_5_1" hidden="1">{#N/A,#N/A,FALSE,"TMCOMP96";#N/A,#N/A,FALSE,"MAT96";#N/A,#N/A,FALSE,"FANDA96";#N/A,#N/A,FALSE,"INTRAN96";#N/A,#N/A,FALSE,"NAA9697";#N/A,#N/A,FALSE,"ECWEBB";#N/A,#N/A,FALSE,"MFT96";#N/A,#N/A,FALSE,"CTrecon"}</definedName>
    <definedName name="b_1_4_5_2" hidden="1">{#N/A,#N/A,FALSE,"TMCOMP96";#N/A,#N/A,FALSE,"MAT96";#N/A,#N/A,FALSE,"FANDA96";#N/A,#N/A,FALSE,"INTRAN96";#N/A,#N/A,FALSE,"NAA9697";#N/A,#N/A,FALSE,"ECWEBB";#N/A,#N/A,FALSE,"MFT96";#N/A,#N/A,FALSE,"CTrecon"}</definedName>
    <definedName name="b_1_4_5_3" hidden="1">{#N/A,#N/A,FALSE,"TMCOMP96";#N/A,#N/A,FALSE,"MAT96";#N/A,#N/A,FALSE,"FANDA96";#N/A,#N/A,FALSE,"INTRAN96";#N/A,#N/A,FALSE,"NAA9697";#N/A,#N/A,FALSE,"ECWEBB";#N/A,#N/A,FALSE,"MFT96";#N/A,#N/A,FALSE,"CTrecon"}</definedName>
    <definedName name="b_1_4_5_4" hidden="1">{#N/A,#N/A,FALSE,"TMCOMP96";#N/A,#N/A,FALSE,"MAT96";#N/A,#N/A,FALSE,"FANDA96";#N/A,#N/A,FALSE,"INTRAN96";#N/A,#N/A,FALSE,"NAA9697";#N/A,#N/A,FALSE,"ECWEBB";#N/A,#N/A,FALSE,"MFT96";#N/A,#N/A,FALSE,"CTrecon"}</definedName>
    <definedName name="b_1_4_5_5" hidden="1">{#N/A,#N/A,FALSE,"TMCOMP96";#N/A,#N/A,FALSE,"MAT96";#N/A,#N/A,FALSE,"FANDA96";#N/A,#N/A,FALSE,"INTRAN96";#N/A,#N/A,FALSE,"NAA9697";#N/A,#N/A,FALSE,"ECWEBB";#N/A,#N/A,FALSE,"MFT96";#N/A,#N/A,FALSE,"CTrecon"}</definedName>
    <definedName name="b_1_5" hidden="1">{#N/A,#N/A,FALSE,"TMCOMP96";#N/A,#N/A,FALSE,"MAT96";#N/A,#N/A,FALSE,"FANDA96";#N/A,#N/A,FALSE,"INTRAN96";#N/A,#N/A,FALSE,"NAA9697";#N/A,#N/A,FALSE,"ECWEBB";#N/A,#N/A,FALSE,"MFT96";#N/A,#N/A,FALSE,"CTrecon"}</definedName>
    <definedName name="b_1_5_1" hidden="1">{#N/A,#N/A,FALSE,"TMCOMP96";#N/A,#N/A,FALSE,"MAT96";#N/A,#N/A,FALSE,"FANDA96";#N/A,#N/A,FALSE,"INTRAN96";#N/A,#N/A,FALSE,"NAA9697";#N/A,#N/A,FALSE,"ECWEBB";#N/A,#N/A,FALSE,"MFT96";#N/A,#N/A,FALSE,"CTrecon"}</definedName>
    <definedName name="b_1_5_1_1" hidden="1">{#N/A,#N/A,FALSE,"TMCOMP96";#N/A,#N/A,FALSE,"MAT96";#N/A,#N/A,FALSE,"FANDA96";#N/A,#N/A,FALSE,"INTRAN96";#N/A,#N/A,FALSE,"NAA9697";#N/A,#N/A,FALSE,"ECWEBB";#N/A,#N/A,FALSE,"MFT96";#N/A,#N/A,FALSE,"CTrecon"}</definedName>
    <definedName name="b_1_5_1_2" hidden="1">{#N/A,#N/A,FALSE,"TMCOMP96";#N/A,#N/A,FALSE,"MAT96";#N/A,#N/A,FALSE,"FANDA96";#N/A,#N/A,FALSE,"INTRAN96";#N/A,#N/A,FALSE,"NAA9697";#N/A,#N/A,FALSE,"ECWEBB";#N/A,#N/A,FALSE,"MFT96";#N/A,#N/A,FALSE,"CTrecon"}</definedName>
    <definedName name="b_1_5_1_3" hidden="1">{#N/A,#N/A,FALSE,"TMCOMP96";#N/A,#N/A,FALSE,"MAT96";#N/A,#N/A,FALSE,"FANDA96";#N/A,#N/A,FALSE,"INTRAN96";#N/A,#N/A,FALSE,"NAA9697";#N/A,#N/A,FALSE,"ECWEBB";#N/A,#N/A,FALSE,"MFT96";#N/A,#N/A,FALSE,"CTrecon"}</definedName>
    <definedName name="b_1_5_1_4" hidden="1">{#N/A,#N/A,FALSE,"TMCOMP96";#N/A,#N/A,FALSE,"MAT96";#N/A,#N/A,FALSE,"FANDA96";#N/A,#N/A,FALSE,"INTRAN96";#N/A,#N/A,FALSE,"NAA9697";#N/A,#N/A,FALSE,"ECWEBB";#N/A,#N/A,FALSE,"MFT96";#N/A,#N/A,FALSE,"CTrecon"}</definedName>
    <definedName name="b_1_5_1_5" hidden="1">{#N/A,#N/A,FALSE,"TMCOMP96";#N/A,#N/A,FALSE,"MAT96";#N/A,#N/A,FALSE,"FANDA96";#N/A,#N/A,FALSE,"INTRAN96";#N/A,#N/A,FALSE,"NAA9697";#N/A,#N/A,FALSE,"ECWEBB";#N/A,#N/A,FALSE,"MFT96";#N/A,#N/A,FALSE,"CTrecon"}</definedName>
    <definedName name="b_1_5_2" hidden="1">{#N/A,#N/A,FALSE,"TMCOMP96";#N/A,#N/A,FALSE,"MAT96";#N/A,#N/A,FALSE,"FANDA96";#N/A,#N/A,FALSE,"INTRAN96";#N/A,#N/A,FALSE,"NAA9697";#N/A,#N/A,FALSE,"ECWEBB";#N/A,#N/A,FALSE,"MFT96";#N/A,#N/A,FALSE,"CTrecon"}</definedName>
    <definedName name="b_1_5_2_1" hidden="1">{#N/A,#N/A,FALSE,"TMCOMP96";#N/A,#N/A,FALSE,"MAT96";#N/A,#N/A,FALSE,"FANDA96";#N/A,#N/A,FALSE,"INTRAN96";#N/A,#N/A,FALSE,"NAA9697";#N/A,#N/A,FALSE,"ECWEBB";#N/A,#N/A,FALSE,"MFT96";#N/A,#N/A,FALSE,"CTrecon"}</definedName>
    <definedName name="b_1_5_2_2" hidden="1">{#N/A,#N/A,FALSE,"TMCOMP96";#N/A,#N/A,FALSE,"MAT96";#N/A,#N/A,FALSE,"FANDA96";#N/A,#N/A,FALSE,"INTRAN96";#N/A,#N/A,FALSE,"NAA9697";#N/A,#N/A,FALSE,"ECWEBB";#N/A,#N/A,FALSE,"MFT96";#N/A,#N/A,FALSE,"CTrecon"}</definedName>
    <definedName name="b_1_5_2_3" hidden="1">{#N/A,#N/A,FALSE,"TMCOMP96";#N/A,#N/A,FALSE,"MAT96";#N/A,#N/A,FALSE,"FANDA96";#N/A,#N/A,FALSE,"INTRAN96";#N/A,#N/A,FALSE,"NAA9697";#N/A,#N/A,FALSE,"ECWEBB";#N/A,#N/A,FALSE,"MFT96";#N/A,#N/A,FALSE,"CTrecon"}</definedName>
    <definedName name="b_1_5_2_4" hidden="1">{#N/A,#N/A,FALSE,"TMCOMP96";#N/A,#N/A,FALSE,"MAT96";#N/A,#N/A,FALSE,"FANDA96";#N/A,#N/A,FALSE,"INTRAN96";#N/A,#N/A,FALSE,"NAA9697";#N/A,#N/A,FALSE,"ECWEBB";#N/A,#N/A,FALSE,"MFT96";#N/A,#N/A,FALSE,"CTrecon"}</definedName>
    <definedName name="b_1_5_2_5" hidden="1">{#N/A,#N/A,FALSE,"TMCOMP96";#N/A,#N/A,FALSE,"MAT96";#N/A,#N/A,FALSE,"FANDA96";#N/A,#N/A,FALSE,"INTRAN96";#N/A,#N/A,FALSE,"NAA9697";#N/A,#N/A,FALSE,"ECWEBB";#N/A,#N/A,FALSE,"MFT96";#N/A,#N/A,FALSE,"CTrecon"}</definedName>
    <definedName name="b_1_5_3" hidden="1">{#N/A,#N/A,FALSE,"TMCOMP96";#N/A,#N/A,FALSE,"MAT96";#N/A,#N/A,FALSE,"FANDA96";#N/A,#N/A,FALSE,"INTRAN96";#N/A,#N/A,FALSE,"NAA9697";#N/A,#N/A,FALSE,"ECWEBB";#N/A,#N/A,FALSE,"MFT96";#N/A,#N/A,FALSE,"CTrecon"}</definedName>
    <definedName name="b_1_5_3_1" hidden="1">{#N/A,#N/A,FALSE,"TMCOMP96";#N/A,#N/A,FALSE,"MAT96";#N/A,#N/A,FALSE,"FANDA96";#N/A,#N/A,FALSE,"INTRAN96";#N/A,#N/A,FALSE,"NAA9697";#N/A,#N/A,FALSE,"ECWEBB";#N/A,#N/A,FALSE,"MFT96";#N/A,#N/A,FALSE,"CTrecon"}</definedName>
    <definedName name="b_1_5_3_2" hidden="1">{#N/A,#N/A,FALSE,"TMCOMP96";#N/A,#N/A,FALSE,"MAT96";#N/A,#N/A,FALSE,"FANDA96";#N/A,#N/A,FALSE,"INTRAN96";#N/A,#N/A,FALSE,"NAA9697";#N/A,#N/A,FALSE,"ECWEBB";#N/A,#N/A,FALSE,"MFT96";#N/A,#N/A,FALSE,"CTrecon"}</definedName>
    <definedName name="b_1_5_3_3" hidden="1">{#N/A,#N/A,FALSE,"TMCOMP96";#N/A,#N/A,FALSE,"MAT96";#N/A,#N/A,FALSE,"FANDA96";#N/A,#N/A,FALSE,"INTRAN96";#N/A,#N/A,FALSE,"NAA9697";#N/A,#N/A,FALSE,"ECWEBB";#N/A,#N/A,FALSE,"MFT96";#N/A,#N/A,FALSE,"CTrecon"}</definedName>
    <definedName name="b_1_5_3_4" hidden="1">{#N/A,#N/A,FALSE,"TMCOMP96";#N/A,#N/A,FALSE,"MAT96";#N/A,#N/A,FALSE,"FANDA96";#N/A,#N/A,FALSE,"INTRAN96";#N/A,#N/A,FALSE,"NAA9697";#N/A,#N/A,FALSE,"ECWEBB";#N/A,#N/A,FALSE,"MFT96";#N/A,#N/A,FALSE,"CTrecon"}</definedName>
    <definedName name="b_1_5_3_5" hidden="1">{#N/A,#N/A,FALSE,"TMCOMP96";#N/A,#N/A,FALSE,"MAT96";#N/A,#N/A,FALSE,"FANDA96";#N/A,#N/A,FALSE,"INTRAN96";#N/A,#N/A,FALSE,"NAA9697";#N/A,#N/A,FALSE,"ECWEBB";#N/A,#N/A,FALSE,"MFT96";#N/A,#N/A,FALSE,"CTrecon"}</definedName>
    <definedName name="b_1_5_4" hidden="1">{#N/A,#N/A,FALSE,"TMCOMP96";#N/A,#N/A,FALSE,"MAT96";#N/A,#N/A,FALSE,"FANDA96";#N/A,#N/A,FALSE,"INTRAN96";#N/A,#N/A,FALSE,"NAA9697";#N/A,#N/A,FALSE,"ECWEBB";#N/A,#N/A,FALSE,"MFT96";#N/A,#N/A,FALSE,"CTrecon"}</definedName>
    <definedName name="b_1_5_4_1" hidden="1">{#N/A,#N/A,FALSE,"TMCOMP96";#N/A,#N/A,FALSE,"MAT96";#N/A,#N/A,FALSE,"FANDA96";#N/A,#N/A,FALSE,"INTRAN96";#N/A,#N/A,FALSE,"NAA9697";#N/A,#N/A,FALSE,"ECWEBB";#N/A,#N/A,FALSE,"MFT96";#N/A,#N/A,FALSE,"CTrecon"}</definedName>
    <definedName name="b_1_5_4_2" hidden="1">{#N/A,#N/A,FALSE,"TMCOMP96";#N/A,#N/A,FALSE,"MAT96";#N/A,#N/A,FALSE,"FANDA96";#N/A,#N/A,FALSE,"INTRAN96";#N/A,#N/A,FALSE,"NAA9697";#N/A,#N/A,FALSE,"ECWEBB";#N/A,#N/A,FALSE,"MFT96";#N/A,#N/A,FALSE,"CTrecon"}</definedName>
    <definedName name="b_1_5_4_3" hidden="1">{#N/A,#N/A,FALSE,"TMCOMP96";#N/A,#N/A,FALSE,"MAT96";#N/A,#N/A,FALSE,"FANDA96";#N/A,#N/A,FALSE,"INTRAN96";#N/A,#N/A,FALSE,"NAA9697";#N/A,#N/A,FALSE,"ECWEBB";#N/A,#N/A,FALSE,"MFT96";#N/A,#N/A,FALSE,"CTrecon"}</definedName>
    <definedName name="b_1_5_4_4" hidden="1">{#N/A,#N/A,FALSE,"TMCOMP96";#N/A,#N/A,FALSE,"MAT96";#N/A,#N/A,FALSE,"FANDA96";#N/A,#N/A,FALSE,"INTRAN96";#N/A,#N/A,FALSE,"NAA9697";#N/A,#N/A,FALSE,"ECWEBB";#N/A,#N/A,FALSE,"MFT96";#N/A,#N/A,FALSE,"CTrecon"}</definedName>
    <definedName name="b_1_5_4_5" hidden="1">{#N/A,#N/A,FALSE,"TMCOMP96";#N/A,#N/A,FALSE,"MAT96";#N/A,#N/A,FALSE,"FANDA96";#N/A,#N/A,FALSE,"INTRAN96";#N/A,#N/A,FALSE,"NAA9697";#N/A,#N/A,FALSE,"ECWEBB";#N/A,#N/A,FALSE,"MFT96";#N/A,#N/A,FALSE,"CTrecon"}</definedName>
    <definedName name="b_1_5_5" hidden="1">{#N/A,#N/A,FALSE,"TMCOMP96";#N/A,#N/A,FALSE,"MAT96";#N/A,#N/A,FALSE,"FANDA96";#N/A,#N/A,FALSE,"INTRAN96";#N/A,#N/A,FALSE,"NAA9697";#N/A,#N/A,FALSE,"ECWEBB";#N/A,#N/A,FALSE,"MFT96";#N/A,#N/A,FALSE,"CTrecon"}</definedName>
    <definedName name="b_1_5_5_1" hidden="1">{#N/A,#N/A,FALSE,"TMCOMP96";#N/A,#N/A,FALSE,"MAT96";#N/A,#N/A,FALSE,"FANDA96";#N/A,#N/A,FALSE,"INTRAN96";#N/A,#N/A,FALSE,"NAA9697";#N/A,#N/A,FALSE,"ECWEBB";#N/A,#N/A,FALSE,"MFT96";#N/A,#N/A,FALSE,"CTrecon"}</definedName>
    <definedName name="b_1_5_5_2" hidden="1">{#N/A,#N/A,FALSE,"TMCOMP96";#N/A,#N/A,FALSE,"MAT96";#N/A,#N/A,FALSE,"FANDA96";#N/A,#N/A,FALSE,"INTRAN96";#N/A,#N/A,FALSE,"NAA9697";#N/A,#N/A,FALSE,"ECWEBB";#N/A,#N/A,FALSE,"MFT96";#N/A,#N/A,FALSE,"CTrecon"}</definedName>
    <definedName name="b_1_5_5_3" hidden="1">{#N/A,#N/A,FALSE,"TMCOMP96";#N/A,#N/A,FALSE,"MAT96";#N/A,#N/A,FALSE,"FANDA96";#N/A,#N/A,FALSE,"INTRAN96";#N/A,#N/A,FALSE,"NAA9697";#N/A,#N/A,FALSE,"ECWEBB";#N/A,#N/A,FALSE,"MFT96";#N/A,#N/A,FALSE,"CTrecon"}</definedName>
    <definedName name="b_1_5_5_4" hidden="1">{#N/A,#N/A,FALSE,"TMCOMP96";#N/A,#N/A,FALSE,"MAT96";#N/A,#N/A,FALSE,"FANDA96";#N/A,#N/A,FALSE,"INTRAN96";#N/A,#N/A,FALSE,"NAA9697";#N/A,#N/A,FALSE,"ECWEBB";#N/A,#N/A,FALSE,"MFT96";#N/A,#N/A,FALSE,"CTrecon"}</definedName>
    <definedName name="b_1_5_5_5" hidden="1">{#N/A,#N/A,FALSE,"TMCOMP96";#N/A,#N/A,FALSE,"MAT96";#N/A,#N/A,FALSE,"FANDA96";#N/A,#N/A,FALSE,"INTRAN96";#N/A,#N/A,FALSE,"NAA9697";#N/A,#N/A,FALSE,"ECWEBB";#N/A,#N/A,FALSE,"MFT96";#N/A,#N/A,FALSE,"CTrecon"}</definedName>
    <definedName name="b_2" hidden="1">{#N/A,#N/A,FALSE,"TMCOMP96";#N/A,#N/A,FALSE,"MAT96";#N/A,#N/A,FALSE,"FANDA96";#N/A,#N/A,FALSE,"INTRAN96";#N/A,#N/A,FALSE,"NAA9697";#N/A,#N/A,FALSE,"ECWEBB";#N/A,#N/A,FALSE,"MFT96";#N/A,#N/A,FALSE,"CTrecon"}</definedName>
    <definedName name="b_2_1" hidden="1">{#N/A,#N/A,FALSE,"TMCOMP96";#N/A,#N/A,FALSE,"MAT96";#N/A,#N/A,FALSE,"FANDA96";#N/A,#N/A,FALSE,"INTRAN96";#N/A,#N/A,FALSE,"NAA9697";#N/A,#N/A,FALSE,"ECWEBB";#N/A,#N/A,FALSE,"MFT96";#N/A,#N/A,FALSE,"CTrecon"}</definedName>
    <definedName name="b_2_1_1" hidden="1">{#N/A,#N/A,FALSE,"TMCOMP96";#N/A,#N/A,FALSE,"MAT96";#N/A,#N/A,FALSE,"FANDA96";#N/A,#N/A,FALSE,"INTRAN96";#N/A,#N/A,FALSE,"NAA9697";#N/A,#N/A,FALSE,"ECWEBB";#N/A,#N/A,FALSE,"MFT96";#N/A,#N/A,FALSE,"CTrecon"}</definedName>
    <definedName name="b_2_1_1_1" hidden="1">{#N/A,#N/A,FALSE,"TMCOMP96";#N/A,#N/A,FALSE,"MAT96";#N/A,#N/A,FALSE,"FANDA96";#N/A,#N/A,FALSE,"INTRAN96";#N/A,#N/A,FALSE,"NAA9697";#N/A,#N/A,FALSE,"ECWEBB";#N/A,#N/A,FALSE,"MFT96";#N/A,#N/A,FALSE,"CTrecon"}</definedName>
    <definedName name="b_2_1_1_1_1" hidden="1">{#N/A,#N/A,FALSE,"TMCOMP96";#N/A,#N/A,FALSE,"MAT96";#N/A,#N/A,FALSE,"FANDA96";#N/A,#N/A,FALSE,"INTRAN96";#N/A,#N/A,FALSE,"NAA9697";#N/A,#N/A,FALSE,"ECWEBB";#N/A,#N/A,FALSE,"MFT96";#N/A,#N/A,FALSE,"CTrecon"}</definedName>
    <definedName name="b_2_1_1_1_2" hidden="1">{#N/A,#N/A,FALSE,"TMCOMP96";#N/A,#N/A,FALSE,"MAT96";#N/A,#N/A,FALSE,"FANDA96";#N/A,#N/A,FALSE,"INTRAN96";#N/A,#N/A,FALSE,"NAA9697";#N/A,#N/A,FALSE,"ECWEBB";#N/A,#N/A,FALSE,"MFT96";#N/A,#N/A,FALSE,"CTrecon"}</definedName>
    <definedName name="b_2_1_1_1_3" hidden="1">{#N/A,#N/A,FALSE,"TMCOMP96";#N/A,#N/A,FALSE,"MAT96";#N/A,#N/A,FALSE,"FANDA96";#N/A,#N/A,FALSE,"INTRAN96";#N/A,#N/A,FALSE,"NAA9697";#N/A,#N/A,FALSE,"ECWEBB";#N/A,#N/A,FALSE,"MFT96";#N/A,#N/A,FALSE,"CTrecon"}</definedName>
    <definedName name="b_2_1_1_1_4" hidden="1">{#N/A,#N/A,FALSE,"TMCOMP96";#N/A,#N/A,FALSE,"MAT96";#N/A,#N/A,FALSE,"FANDA96";#N/A,#N/A,FALSE,"INTRAN96";#N/A,#N/A,FALSE,"NAA9697";#N/A,#N/A,FALSE,"ECWEBB";#N/A,#N/A,FALSE,"MFT96";#N/A,#N/A,FALSE,"CTrecon"}</definedName>
    <definedName name="b_2_1_1_1_5" hidden="1">{#N/A,#N/A,FALSE,"TMCOMP96";#N/A,#N/A,FALSE,"MAT96";#N/A,#N/A,FALSE,"FANDA96";#N/A,#N/A,FALSE,"INTRAN96";#N/A,#N/A,FALSE,"NAA9697";#N/A,#N/A,FALSE,"ECWEBB";#N/A,#N/A,FALSE,"MFT96";#N/A,#N/A,FALSE,"CTrecon"}</definedName>
    <definedName name="b_2_1_1_2" hidden="1">{#N/A,#N/A,FALSE,"TMCOMP96";#N/A,#N/A,FALSE,"MAT96";#N/A,#N/A,FALSE,"FANDA96";#N/A,#N/A,FALSE,"INTRAN96";#N/A,#N/A,FALSE,"NAA9697";#N/A,#N/A,FALSE,"ECWEBB";#N/A,#N/A,FALSE,"MFT96";#N/A,#N/A,FALSE,"CTrecon"}</definedName>
    <definedName name="b_2_1_1_2_1" hidden="1">{#N/A,#N/A,FALSE,"TMCOMP96";#N/A,#N/A,FALSE,"MAT96";#N/A,#N/A,FALSE,"FANDA96";#N/A,#N/A,FALSE,"INTRAN96";#N/A,#N/A,FALSE,"NAA9697";#N/A,#N/A,FALSE,"ECWEBB";#N/A,#N/A,FALSE,"MFT96";#N/A,#N/A,FALSE,"CTrecon"}</definedName>
    <definedName name="b_2_1_1_2_2" hidden="1">{#N/A,#N/A,FALSE,"TMCOMP96";#N/A,#N/A,FALSE,"MAT96";#N/A,#N/A,FALSE,"FANDA96";#N/A,#N/A,FALSE,"INTRAN96";#N/A,#N/A,FALSE,"NAA9697";#N/A,#N/A,FALSE,"ECWEBB";#N/A,#N/A,FALSE,"MFT96";#N/A,#N/A,FALSE,"CTrecon"}</definedName>
    <definedName name="b_2_1_1_2_3" hidden="1">{#N/A,#N/A,FALSE,"TMCOMP96";#N/A,#N/A,FALSE,"MAT96";#N/A,#N/A,FALSE,"FANDA96";#N/A,#N/A,FALSE,"INTRAN96";#N/A,#N/A,FALSE,"NAA9697";#N/A,#N/A,FALSE,"ECWEBB";#N/A,#N/A,FALSE,"MFT96";#N/A,#N/A,FALSE,"CTrecon"}</definedName>
    <definedName name="b_2_1_1_2_4" hidden="1">{#N/A,#N/A,FALSE,"TMCOMP96";#N/A,#N/A,FALSE,"MAT96";#N/A,#N/A,FALSE,"FANDA96";#N/A,#N/A,FALSE,"INTRAN96";#N/A,#N/A,FALSE,"NAA9697";#N/A,#N/A,FALSE,"ECWEBB";#N/A,#N/A,FALSE,"MFT96";#N/A,#N/A,FALSE,"CTrecon"}</definedName>
    <definedName name="b_2_1_1_2_5" hidden="1">{#N/A,#N/A,FALSE,"TMCOMP96";#N/A,#N/A,FALSE,"MAT96";#N/A,#N/A,FALSE,"FANDA96";#N/A,#N/A,FALSE,"INTRAN96";#N/A,#N/A,FALSE,"NAA9697";#N/A,#N/A,FALSE,"ECWEBB";#N/A,#N/A,FALSE,"MFT96";#N/A,#N/A,FALSE,"CTrecon"}</definedName>
    <definedName name="b_2_1_1_3" hidden="1">{#N/A,#N/A,FALSE,"TMCOMP96";#N/A,#N/A,FALSE,"MAT96";#N/A,#N/A,FALSE,"FANDA96";#N/A,#N/A,FALSE,"INTRAN96";#N/A,#N/A,FALSE,"NAA9697";#N/A,#N/A,FALSE,"ECWEBB";#N/A,#N/A,FALSE,"MFT96";#N/A,#N/A,FALSE,"CTrecon"}</definedName>
    <definedName name="b_2_1_1_4" hidden="1">{#N/A,#N/A,FALSE,"TMCOMP96";#N/A,#N/A,FALSE,"MAT96";#N/A,#N/A,FALSE,"FANDA96";#N/A,#N/A,FALSE,"INTRAN96";#N/A,#N/A,FALSE,"NAA9697";#N/A,#N/A,FALSE,"ECWEBB";#N/A,#N/A,FALSE,"MFT96";#N/A,#N/A,FALSE,"CTrecon"}</definedName>
    <definedName name="b_2_1_1_5" hidden="1">{#N/A,#N/A,FALSE,"TMCOMP96";#N/A,#N/A,FALSE,"MAT96";#N/A,#N/A,FALSE,"FANDA96";#N/A,#N/A,FALSE,"INTRAN96";#N/A,#N/A,FALSE,"NAA9697";#N/A,#N/A,FALSE,"ECWEBB";#N/A,#N/A,FALSE,"MFT96";#N/A,#N/A,FALSE,"CTrecon"}</definedName>
    <definedName name="b_2_1_2" hidden="1">{#N/A,#N/A,FALSE,"TMCOMP96";#N/A,#N/A,FALSE,"MAT96";#N/A,#N/A,FALSE,"FANDA96";#N/A,#N/A,FALSE,"INTRAN96";#N/A,#N/A,FALSE,"NAA9697";#N/A,#N/A,FALSE,"ECWEBB";#N/A,#N/A,FALSE,"MFT96";#N/A,#N/A,FALSE,"CTrecon"}</definedName>
    <definedName name="b_2_1_2_1" hidden="1">{#N/A,#N/A,FALSE,"TMCOMP96";#N/A,#N/A,FALSE,"MAT96";#N/A,#N/A,FALSE,"FANDA96";#N/A,#N/A,FALSE,"INTRAN96";#N/A,#N/A,FALSE,"NAA9697";#N/A,#N/A,FALSE,"ECWEBB";#N/A,#N/A,FALSE,"MFT96";#N/A,#N/A,FALSE,"CTrecon"}</definedName>
    <definedName name="b_2_1_2_2" hidden="1">{#N/A,#N/A,FALSE,"TMCOMP96";#N/A,#N/A,FALSE,"MAT96";#N/A,#N/A,FALSE,"FANDA96";#N/A,#N/A,FALSE,"INTRAN96";#N/A,#N/A,FALSE,"NAA9697";#N/A,#N/A,FALSE,"ECWEBB";#N/A,#N/A,FALSE,"MFT96";#N/A,#N/A,FALSE,"CTrecon"}</definedName>
    <definedName name="b_2_1_2_3" hidden="1">{#N/A,#N/A,FALSE,"TMCOMP96";#N/A,#N/A,FALSE,"MAT96";#N/A,#N/A,FALSE,"FANDA96";#N/A,#N/A,FALSE,"INTRAN96";#N/A,#N/A,FALSE,"NAA9697";#N/A,#N/A,FALSE,"ECWEBB";#N/A,#N/A,FALSE,"MFT96";#N/A,#N/A,FALSE,"CTrecon"}</definedName>
    <definedName name="b_2_1_2_4" hidden="1">{#N/A,#N/A,FALSE,"TMCOMP96";#N/A,#N/A,FALSE,"MAT96";#N/A,#N/A,FALSE,"FANDA96";#N/A,#N/A,FALSE,"INTRAN96";#N/A,#N/A,FALSE,"NAA9697";#N/A,#N/A,FALSE,"ECWEBB";#N/A,#N/A,FALSE,"MFT96";#N/A,#N/A,FALSE,"CTrecon"}</definedName>
    <definedName name="b_2_1_2_5" hidden="1">{#N/A,#N/A,FALSE,"TMCOMP96";#N/A,#N/A,FALSE,"MAT96";#N/A,#N/A,FALSE,"FANDA96";#N/A,#N/A,FALSE,"INTRAN96";#N/A,#N/A,FALSE,"NAA9697";#N/A,#N/A,FALSE,"ECWEBB";#N/A,#N/A,FALSE,"MFT96";#N/A,#N/A,FALSE,"CTrecon"}</definedName>
    <definedName name="b_2_1_3" hidden="1">{#N/A,#N/A,FALSE,"TMCOMP96";#N/A,#N/A,FALSE,"MAT96";#N/A,#N/A,FALSE,"FANDA96";#N/A,#N/A,FALSE,"INTRAN96";#N/A,#N/A,FALSE,"NAA9697";#N/A,#N/A,FALSE,"ECWEBB";#N/A,#N/A,FALSE,"MFT96";#N/A,#N/A,FALSE,"CTrecon"}</definedName>
    <definedName name="b_2_1_3_1" hidden="1">{#N/A,#N/A,FALSE,"TMCOMP96";#N/A,#N/A,FALSE,"MAT96";#N/A,#N/A,FALSE,"FANDA96";#N/A,#N/A,FALSE,"INTRAN96";#N/A,#N/A,FALSE,"NAA9697";#N/A,#N/A,FALSE,"ECWEBB";#N/A,#N/A,FALSE,"MFT96";#N/A,#N/A,FALSE,"CTrecon"}</definedName>
    <definedName name="b_2_1_3_2" hidden="1">{#N/A,#N/A,FALSE,"TMCOMP96";#N/A,#N/A,FALSE,"MAT96";#N/A,#N/A,FALSE,"FANDA96";#N/A,#N/A,FALSE,"INTRAN96";#N/A,#N/A,FALSE,"NAA9697";#N/A,#N/A,FALSE,"ECWEBB";#N/A,#N/A,FALSE,"MFT96";#N/A,#N/A,FALSE,"CTrecon"}</definedName>
    <definedName name="b_2_1_3_3" hidden="1">{#N/A,#N/A,FALSE,"TMCOMP96";#N/A,#N/A,FALSE,"MAT96";#N/A,#N/A,FALSE,"FANDA96";#N/A,#N/A,FALSE,"INTRAN96";#N/A,#N/A,FALSE,"NAA9697";#N/A,#N/A,FALSE,"ECWEBB";#N/A,#N/A,FALSE,"MFT96";#N/A,#N/A,FALSE,"CTrecon"}</definedName>
    <definedName name="b_2_1_3_4" hidden="1">{#N/A,#N/A,FALSE,"TMCOMP96";#N/A,#N/A,FALSE,"MAT96";#N/A,#N/A,FALSE,"FANDA96";#N/A,#N/A,FALSE,"INTRAN96";#N/A,#N/A,FALSE,"NAA9697";#N/A,#N/A,FALSE,"ECWEBB";#N/A,#N/A,FALSE,"MFT96";#N/A,#N/A,FALSE,"CTrecon"}</definedName>
    <definedName name="b_2_1_3_5" hidden="1">{#N/A,#N/A,FALSE,"TMCOMP96";#N/A,#N/A,FALSE,"MAT96";#N/A,#N/A,FALSE,"FANDA96";#N/A,#N/A,FALSE,"INTRAN96";#N/A,#N/A,FALSE,"NAA9697";#N/A,#N/A,FALSE,"ECWEBB";#N/A,#N/A,FALSE,"MFT96";#N/A,#N/A,FALSE,"CTrecon"}</definedName>
    <definedName name="b_2_1_4" hidden="1">{#N/A,#N/A,FALSE,"TMCOMP96";#N/A,#N/A,FALSE,"MAT96";#N/A,#N/A,FALSE,"FANDA96";#N/A,#N/A,FALSE,"INTRAN96";#N/A,#N/A,FALSE,"NAA9697";#N/A,#N/A,FALSE,"ECWEBB";#N/A,#N/A,FALSE,"MFT96";#N/A,#N/A,FALSE,"CTrecon"}</definedName>
    <definedName name="b_2_1_4_1" hidden="1">{#N/A,#N/A,FALSE,"TMCOMP96";#N/A,#N/A,FALSE,"MAT96";#N/A,#N/A,FALSE,"FANDA96";#N/A,#N/A,FALSE,"INTRAN96";#N/A,#N/A,FALSE,"NAA9697";#N/A,#N/A,FALSE,"ECWEBB";#N/A,#N/A,FALSE,"MFT96";#N/A,#N/A,FALSE,"CTrecon"}</definedName>
    <definedName name="b_2_1_4_2" hidden="1">{#N/A,#N/A,FALSE,"TMCOMP96";#N/A,#N/A,FALSE,"MAT96";#N/A,#N/A,FALSE,"FANDA96";#N/A,#N/A,FALSE,"INTRAN96";#N/A,#N/A,FALSE,"NAA9697";#N/A,#N/A,FALSE,"ECWEBB";#N/A,#N/A,FALSE,"MFT96";#N/A,#N/A,FALSE,"CTrecon"}</definedName>
    <definedName name="b_2_1_4_3" hidden="1">{#N/A,#N/A,FALSE,"TMCOMP96";#N/A,#N/A,FALSE,"MAT96";#N/A,#N/A,FALSE,"FANDA96";#N/A,#N/A,FALSE,"INTRAN96";#N/A,#N/A,FALSE,"NAA9697";#N/A,#N/A,FALSE,"ECWEBB";#N/A,#N/A,FALSE,"MFT96";#N/A,#N/A,FALSE,"CTrecon"}</definedName>
    <definedName name="b_2_1_4_4" hidden="1">{#N/A,#N/A,FALSE,"TMCOMP96";#N/A,#N/A,FALSE,"MAT96";#N/A,#N/A,FALSE,"FANDA96";#N/A,#N/A,FALSE,"INTRAN96";#N/A,#N/A,FALSE,"NAA9697";#N/A,#N/A,FALSE,"ECWEBB";#N/A,#N/A,FALSE,"MFT96";#N/A,#N/A,FALSE,"CTrecon"}</definedName>
    <definedName name="b_2_1_4_5" hidden="1">{#N/A,#N/A,FALSE,"TMCOMP96";#N/A,#N/A,FALSE,"MAT96";#N/A,#N/A,FALSE,"FANDA96";#N/A,#N/A,FALSE,"INTRAN96";#N/A,#N/A,FALSE,"NAA9697";#N/A,#N/A,FALSE,"ECWEBB";#N/A,#N/A,FALSE,"MFT96";#N/A,#N/A,FALSE,"CTrecon"}</definedName>
    <definedName name="b_2_1_5" hidden="1">{#N/A,#N/A,FALSE,"TMCOMP96";#N/A,#N/A,FALSE,"MAT96";#N/A,#N/A,FALSE,"FANDA96";#N/A,#N/A,FALSE,"INTRAN96";#N/A,#N/A,FALSE,"NAA9697";#N/A,#N/A,FALSE,"ECWEBB";#N/A,#N/A,FALSE,"MFT96";#N/A,#N/A,FALSE,"CTrecon"}</definedName>
    <definedName name="b_2_1_5_1" hidden="1">{#N/A,#N/A,FALSE,"TMCOMP96";#N/A,#N/A,FALSE,"MAT96";#N/A,#N/A,FALSE,"FANDA96";#N/A,#N/A,FALSE,"INTRAN96";#N/A,#N/A,FALSE,"NAA9697";#N/A,#N/A,FALSE,"ECWEBB";#N/A,#N/A,FALSE,"MFT96";#N/A,#N/A,FALSE,"CTrecon"}</definedName>
    <definedName name="b_2_1_5_2" hidden="1">{#N/A,#N/A,FALSE,"TMCOMP96";#N/A,#N/A,FALSE,"MAT96";#N/A,#N/A,FALSE,"FANDA96";#N/A,#N/A,FALSE,"INTRAN96";#N/A,#N/A,FALSE,"NAA9697";#N/A,#N/A,FALSE,"ECWEBB";#N/A,#N/A,FALSE,"MFT96";#N/A,#N/A,FALSE,"CTrecon"}</definedName>
    <definedName name="b_2_1_5_3" hidden="1">{#N/A,#N/A,FALSE,"TMCOMP96";#N/A,#N/A,FALSE,"MAT96";#N/A,#N/A,FALSE,"FANDA96";#N/A,#N/A,FALSE,"INTRAN96";#N/A,#N/A,FALSE,"NAA9697";#N/A,#N/A,FALSE,"ECWEBB";#N/A,#N/A,FALSE,"MFT96";#N/A,#N/A,FALSE,"CTrecon"}</definedName>
    <definedName name="b_2_1_5_4" hidden="1">{#N/A,#N/A,FALSE,"TMCOMP96";#N/A,#N/A,FALSE,"MAT96";#N/A,#N/A,FALSE,"FANDA96";#N/A,#N/A,FALSE,"INTRAN96";#N/A,#N/A,FALSE,"NAA9697";#N/A,#N/A,FALSE,"ECWEBB";#N/A,#N/A,FALSE,"MFT96";#N/A,#N/A,FALSE,"CTrecon"}</definedName>
    <definedName name="b_2_1_5_5" hidden="1">{#N/A,#N/A,FALSE,"TMCOMP96";#N/A,#N/A,FALSE,"MAT96";#N/A,#N/A,FALSE,"FANDA96";#N/A,#N/A,FALSE,"INTRAN96";#N/A,#N/A,FALSE,"NAA9697";#N/A,#N/A,FALSE,"ECWEBB";#N/A,#N/A,FALSE,"MFT96";#N/A,#N/A,FALSE,"CTrecon"}</definedName>
    <definedName name="b_2_2" hidden="1">{#N/A,#N/A,FALSE,"TMCOMP96";#N/A,#N/A,FALSE,"MAT96";#N/A,#N/A,FALSE,"FANDA96";#N/A,#N/A,FALSE,"INTRAN96";#N/A,#N/A,FALSE,"NAA9697";#N/A,#N/A,FALSE,"ECWEBB";#N/A,#N/A,FALSE,"MFT96";#N/A,#N/A,FALSE,"CTrecon"}</definedName>
    <definedName name="b_2_2_1" hidden="1">{#N/A,#N/A,FALSE,"TMCOMP96";#N/A,#N/A,FALSE,"MAT96";#N/A,#N/A,FALSE,"FANDA96";#N/A,#N/A,FALSE,"INTRAN96";#N/A,#N/A,FALSE,"NAA9697";#N/A,#N/A,FALSE,"ECWEBB";#N/A,#N/A,FALSE,"MFT96";#N/A,#N/A,FALSE,"CTrecon"}</definedName>
    <definedName name="b_2_2_2" hidden="1">{#N/A,#N/A,FALSE,"TMCOMP96";#N/A,#N/A,FALSE,"MAT96";#N/A,#N/A,FALSE,"FANDA96";#N/A,#N/A,FALSE,"INTRAN96";#N/A,#N/A,FALSE,"NAA9697";#N/A,#N/A,FALSE,"ECWEBB";#N/A,#N/A,FALSE,"MFT96";#N/A,#N/A,FALSE,"CTrecon"}</definedName>
    <definedName name="b_2_2_3" hidden="1">{#N/A,#N/A,FALSE,"TMCOMP96";#N/A,#N/A,FALSE,"MAT96";#N/A,#N/A,FALSE,"FANDA96";#N/A,#N/A,FALSE,"INTRAN96";#N/A,#N/A,FALSE,"NAA9697";#N/A,#N/A,FALSE,"ECWEBB";#N/A,#N/A,FALSE,"MFT96";#N/A,#N/A,FALSE,"CTrecon"}</definedName>
    <definedName name="b_2_2_4" hidden="1">{#N/A,#N/A,FALSE,"TMCOMP96";#N/A,#N/A,FALSE,"MAT96";#N/A,#N/A,FALSE,"FANDA96";#N/A,#N/A,FALSE,"INTRAN96";#N/A,#N/A,FALSE,"NAA9697";#N/A,#N/A,FALSE,"ECWEBB";#N/A,#N/A,FALSE,"MFT96";#N/A,#N/A,FALSE,"CTrecon"}</definedName>
    <definedName name="b_2_2_5" hidden="1">{#N/A,#N/A,FALSE,"TMCOMP96";#N/A,#N/A,FALSE,"MAT96";#N/A,#N/A,FALSE,"FANDA96";#N/A,#N/A,FALSE,"INTRAN96";#N/A,#N/A,FALSE,"NAA9697";#N/A,#N/A,FALSE,"ECWEBB";#N/A,#N/A,FALSE,"MFT96";#N/A,#N/A,FALSE,"CTrecon"}</definedName>
    <definedName name="b_2_3" hidden="1">{#N/A,#N/A,FALSE,"TMCOMP96";#N/A,#N/A,FALSE,"MAT96";#N/A,#N/A,FALSE,"FANDA96";#N/A,#N/A,FALSE,"INTRAN96";#N/A,#N/A,FALSE,"NAA9697";#N/A,#N/A,FALSE,"ECWEBB";#N/A,#N/A,FALSE,"MFT96";#N/A,#N/A,FALSE,"CTrecon"}</definedName>
    <definedName name="b_2_3_1" hidden="1">{#N/A,#N/A,FALSE,"TMCOMP96";#N/A,#N/A,FALSE,"MAT96";#N/A,#N/A,FALSE,"FANDA96";#N/A,#N/A,FALSE,"INTRAN96";#N/A,#N/A,FALSE,"NAA9697";#N/A,#N/A,FALSE,"ECWEBB";#N/A,#N/A,FALSE,"MFT96";#N/A,#N/A,FALSE,"CTrecon"}</definedName>
    <definedName name="b_2_3_2" hidden="1">{#N/A,#N/A,FALSE,"TMCOMP96";#N/A,#N/A,FALSE,"MAT96";#N/A,#N/A,FALSE,"FANDA96";#N/A,#N/A,FALSE,"INTRAN96";#N/A,#N/A,FALSE,"NAA9697";#N/A,#N/A,FALSE,"ECWEBB";#N/A,#N/A,FALSE,"MFT96";#N/A,#N/A,FALSE,"CTrecon"}</definedName>
    <definedName name="b_2_3_3" hidden="1">{#N/A,#N/A,FALSE,"TMCOMP96";#N/A,#N/A,FALSE,"MAT96";#N/A,#N/A,FALSE,"FANDA96";#N/A,#N/A,FALSE,"INTRAN96";#N/A,#N/A,FALSE,"NAA9697";#N/A,#N/A,FALSE,"ECWEBB";#N/A,#N/A,FALSE,"MFT96";#N/A,#N/A,FALSE,"CTrecon"}</definedName>
    <definedName name="b_2_3_4" hidden="1">{#N/A,#N/A,FALSE,"TMCOMP96";#N/A,#N/A,FALSE,"MAT96";#N/A,#N/A,FALSE,"FANDA96";#N/A,#N/A,FALSE,"INTRAN96";#N/A,#N/A,FALSE,"NAA9697";#N/A,#N/A,FALSE,"ECWEBB";#N/A,#N/A,FALSE,"MFT96";#N/A,#N/A,FALSE,"CTrecon"}</definedName>
    <definedName name="b_2_3_5" hidden="1">{#N/A,#N/A,FALSE,"TMCOMP96";#N/A,#N/A,FALSE,"MAT96";#N/A,#N/A,FALSE,"FANDA96";#N/A,#N/A,FALSE,"INTRAN96";#N/A,#N/A,FALSE,"NAA9697";#N/A,#N/A,FALSE,"ECWEBB";#N/A,#N/A,FALSE,"MFT96";#N/A,#N/A,FALSE,"CTrecon"}</definedName>
    <definedName name="b_2_4" hidden="1">{#N/A,#N/A,FALSE,"TMCOMP96";#N/A,#N/A,FALSE,"MAT96";#N/A,#N/A,FALSE,"FANDA96";#N/A,#N/A,FALSE,"INTRAN96";#N/A,#N/A,FALSE,"NAA9697";#N/A,#N/A,FALSE,"ECWEBB";#N/A,#N/A,FALSE,"MFT96";#N/A,#N/A,FALSE,"CTrecon"}</definedName>
    <definedName name="b_2_4_1" hidden="1">{#N/A,#N/A,FALSE,"TMCOMP96";#N/A,#N/A,FALSE,"MAT96";#N/A,#N/A,FALSE,"FANDA96";#N/A,#N/A,FALSE,"INTRAN96";#N/A,#N/A,FALSE,"NAA9697";#N/A,#N/A,FALSE,"ECWEBB";#N/A,#N/A,FALSE,"MFT96";#N/A,#N/A,FALSE,"CTrecon"}</definedName>
    <definedName name="b_2_4_2" hidden="1">{#N/A,#N/A,FALSE,"TMCOMP96";#N/A,#N/A,FALSE,"MAT96";#N/A,#N/A,FALSE,"FANDA96";#N/A,#N/A,FALSE,"INTRAN96";#N/A,#N/A,FALSE,"NAA9697";#N/A,#N/A,FALSE,"ECWEBB";#N/A,#N/A,FALSE,"MFT96";#N/A,#N/A,FALSE,"CTrecon"}</definedName>
    <definedName name="b_2_4_3" hidden="1">{#N/A,#N/A,FALSE,"TMCOMP96";#N/A,#N/A,FALSE,"MAT96";#N/A,#N/A,FALSE,"FANDA96";#N/A,#N/A,FALSE,"INTRAN96";#N/A,#N/A,FALSE,"NAA9697";#N/A,#N/A,FALSE,"ECWEBB";#N/A,#N/A,FALSE,"MFT96";#N/A,#N/A,FALSE,"CTrecon"}</definedName>
    <definedName name="b_2_4_4" hidden="1">{#N/A,#N/A,FALSE,"TMCOMP96";#N/A,#N/A,FALSE,"MAT96";#N/A,#N/A,FALSE,"FANDA96";#N/A,#N/A,FALSE,"INTRAN96";#N/A,#N/A,FALSE,"NAA9697";#N/A,#N/A,FALSE,"ECWEBB";#N/A,#N/A,FALSE,"MFT96";#N/A,#N/A,FALSE,"CTrecon"}</definedName>
    <definedName name="b_2_4_5" hidden="1">{#N/A,#N/A,FALSE,"TMCOMP96";#N/A,#N/A,FALSE,"MAT96";#N/A,#N/A,FALSE,"FANDA96";#N/A,#N/A,FALSE,"INTRAN96";#N/A,#N/A,FALSE,"NAA9697";#N/A,#N/A,FALSE,"ECWEBB";#N/A,#N/A,FALSE,"MFT96";#N/A,#N/A,FALSE,"CTrecon"}</definedName>
    <definedName name="b_2_5" hidden="1">{#N/A,#N/A,FALSE,"TMCOMP96";#N/A,#N/A,FALSE,"MAT96";#N/A,#N/A,FALSE,"FANDA96";#N/A,#N/A,FALSE,"INTRAN96";#N/A,#N/A,FALSE,"NAA9697";#N/A,#N/A,FALSE,"ECWEBB";#N/A,#N/A,FALSE,"MFT96";#N/A,#N/A,FALSE,"CTrecon"}</definedName>
    <definedName name="b_2_5_1" hidden="1">{#N/A,#N/A,FALSE,"TMCOMP96";#N/A,#N/A,FALSE,"MAT96";#N/A,#N/A,FALSE,"FANDA96";#N/A,#N/A,FALSE,"INTRAN96";#N/A,#N/A,FALSE,"NAA9697";#N/A,#N/A,FALSE,"ECWEBB";#N/A,#N/A,FALSE,"MFT96";#N/A,#N/A,FALSE,"CTrecon"}</definedName>
    <definedName name="b_2_5_2" hidden="1">{#N/A,#N/A,FALSE,"TMCOMP96";#N/A,#N/A,FALSE,"MAT96";#N/A,#N/A,FALSE,"FANDA96";#N/A,#N/A,FALSE,"INTRAN96";#N/A,#N/A,FALSE,"NAA9697";#N/A,#N/A,FALSE,"ECWEBB";#N/A,#N/A,FALSE,"MFT96";#N/A,#N/A,FALSE,"CTrecon"}</definedName>
    <definedName name="b_2_5_3" hidden="1">{#N/A,#N/A,FALSE,"TMCOMP96";#N/A,#N/A,FALSE,"MAT96";#N/A,#N/A,FALSE,"FANDA96";#N/A,#N/A,FALSE,"INTRAN96";#N/A,#N/A,FALSE,"NAA9697";#N/A,#N/A,FALSE,"ECWEBB";#N/A,#N/A,FALSE,"MFT96";#N/A,#N/A,FALSE,"CTrecon"}</definedName>
    <definedName name="b_2_5_4" hidden="1">{#N/A,#N/A,FALSE,"TMCOMP96";#N/A,#N/A,FALSE,"MAT96";#N/A,#N/A,FALSE,"FANDA96";#N/A,#N/A,FALSE,"INTRAN96";#N/A,#N/A,FALSE,"NAA9697";#N/A,#N/A,FALSE,"ECWEBB";#N/A,#N/A,FALSE,"MFT96";#N/A,#N/A,FALSE,"CTrecon"}</definedName>
    <definedName name="b_2_5_5" hidden="1">{#N/A,#N/A,FALSE,"TMCOMP96";#N/A,#N/A,FALSE,"MAT96";#N/A,#N/A,FALSE,"FANDA96";#N/A,#N/A,FALSE,"INTRAN96";#N/A,#N/A,FALSE,"NAA9697";#N/A,#N/A,FALSE,"ECWEBB";#N/A,#N/A,FALSE,"MFT96";#N/A,#N/A,FALSE,"CTrecon"}</definedName>
    <definedName name="b_3" hidden="1">{#N/A,#N/A,FALSE,"TMCOMP96";#N/A,#N/A,FALSE,"MAT96";#N/A,#N/A,FALSE,"FANDA96";#N/A,#N/A,FALSE,"INTRAN96";#N/A,#N/A,FALSE,"NAA9697";#N/A,#N/A,FALSE,"ECWEBB";#N/A,#N/A,FALSE,"MFT96";#N/A,#N/A,FALSE,"CTrecon"}</definedName>
    <definedName name="b_3_1" hidden="1">{#N/A,#N/A,FALSE,"TMCOMP96";#N/A,#N/A,FALSE,"MAT96";#N/A,#N/A,FALSE,"FANDA96";#N/A,#N/A,FALSE,"INTRAN96";#N/A,#N/A,FALSE,"NAA9697";#N/A,#N/A,FALSE,"ECWEBB";#N/A,#N/A,FALSE,"MFT96";#N/A,#N/A,FALSE,"CTrecon"}</definedName>
    <definedName name="b_3_1_1" hidden="1">{#N/A,#N/A,FALSE,"TMCOMP96";#N/A,#N/A,FALSE,"MAT96";#N/A,#N/A,FALSE,"FANDA96";#N/A,#N/A,FALSE,"INTRAN96";#N/A,#N/A,FALSE,"NAA9697";#N/A,#N/A,FALSE,"ECWEBB";#N/A,#N/A,FALSE,"MFT96";#N/A,#N/A,FALSE,"CTrecon"}</definedName>
    <definedName name="b_3_1_1_1" hidden="1">{#N/A,#N/A,FALSE,"TMCOMP96";#N/A,#N/A,FALSE,"MAT96";#N/A,#N/A,FALSE,"FANDA96";#N/A,#N/A,FALSE,"INTRAN96";#N/A,#N/A,FALSE,"NAA9697";#N/A,#N/A,FALSE,"ECWEBB";#N/A,#N/A,FALSE,"MFT96";#N/A,#N/A,FALSE,"CTrecon"}</definedName>
    <definedName name="b_3_1_1_1_1" hidden="1">{#N/A,#N/A,FALSE,"TMCOMP96";#N/A,#N/A,FALSE,"MAT96";#N/A,#N/A,FALSE,"FANDA96";#N/A,#N/A,FALSE,"INTRAN96";#N/A,#N/A,FALSE,"NAA9697";#N/A,#N/A,FALSE,"ECWEBB";#N/A,#N/A,FALSE,"MFT96";#N/A,#N/A,FALSE,"CTrecon"}</definedName>
    <definedName name="b_3_1_1_1_2" hidden="1">{#N/A,#N/A,FALSE,"TMCOMP96";#N/A,#N/A,FALSE,"MAT96";#N/A,#N/A,FALSE,"FANDA96";#N/A,#N/A,FALSE,"INTRAN96";#N/A,#N/A,FALSE,"NAA9697";#N/A,#N/A,FALSE,"ECWEBB";#N/A,#N/A,FALSE,"MFT96";#N/A,#N/A,FALSE,"CTrecon"}</definedName>
    <definedName name="b_3_1_1_1_3" hidden="1">{#N/A,#N/A,FALSE,"TMCOMP96";#N/A,#N/A,FALSE,"MAT96";#N/A,#N/A,FALSE,"FANDA96";#N/A,#N/A,FALSE,"INTRAN96";#N/A,#N/A,FALSE,"NAA9697";#N/A,#N/A,FALSE,"ECWEBB";#N/A,#N/A,FALSE,"MFT96";#N/A,#N/A,FALSE,"CTrecon"}</definedName>
    <definedName name="b_3_1_1_1_4" hidden="1">{#N/A,#N/A,FALSE,"TMCOMP96";#N/A,#N/A,FALSE,"MAT96";#N/A,#N/A,FALSE,"FANDA96";#N/A,#N/A,FALSE,"INTRAN96";#N/A,#N/A,FALSE,"NAA9697";#N/A,#N/A,FALSE,"ECWEBB";#N/A,#N/A,FALSE,"MFT96";#N/A,#N/A,FALSE,"CTrecon"}</definedName>
    <definedName name="b_3_1_1_1_5" hidden="1">{#N/A,#N/A,FALSE,"TMCOMP96";#N/A,#N/A,FALSE,"MAT96";#N/A,#N/A,FALSE,"FANDA96";#N/A,#N/A,FALSE,"INTRAN96";#N/A,#N/A,FALSE,"NAA9697";#N/A,#N/A,FALSE,"ECWEBB";#N/A,#N/A,FALSE,"MFT96";#N/A,#N/A,FALSE,"CTrecon"}</definedName>
    <definedName name="b_3_1_1_2" hidden="1">{#N/A,#N/A,FALSE,"TMCOMP96";#N/A,#N/A,FALSE,"MAT96";#N/A,#N/A,FALSE,"FANDA96";#N/A,#N/A,FALSE,"INTRAN96";#N/A,#N/A,FALSE,"NAA9697";#N/A,#N/A,FALSE,"ECWEBB";#N/A,#N/A,FALSE,"MFT96";#N/A,#N/A,FALSE,"CTrecon"}</definedName>
    <definedName name="b_3_1_1_2_1" hidden="1">{#N/A,#N/A,FALSE,"TMCOMP96";#N/A,#N/A,FALSE,"MAT96";#N/A,#N/A,FALSE,"FANDA96";#N/A,#N/A,FALSE,"INTRAN96";#N/A,#N/A,FALSE,"NAA9697";#N/A,#N/A,FALSE,"ECWEBB";#N/A,#N/A,FALSE,"MFT96";#N/A,#N/A,FALSE,"CTrecon"}</definedName>
    <definedName name="b_3_1_1_2_2" hidden="1">{#N/A,#N/A,FALSE,"TMCOMP96";#N/A,#N/A,FALSE,"MAT96";#N/A,#N/A,FALSE,"FANDA96";#N/A,#N/A,FALSE,"INTRAN96";#N/A,#N/A,FALSE,"NAA9697";#N/A,#N/A,FALSE,"ECWEBB";#N/A,#N/A,FALSE,"MFT96";#N/A,#N/A,FALSE,"CTrecon"}</definedName>
    <definedName name="b_3_1_1_2_3" hidden="1">{#N/A,#N/A,FALSE,"TMCOMP96";#N/A,#N/A,FALSE,"MAT96";#N/A,#N/A,FALSE,"FANDA96";#N/A,#N/A,FALSE,"INTRAN96";#N/A,#N/A,FALSE,"NAA9697";#N/A,#N/A,FALSE,"ECWEBB";#N/A,#N/A,FALSE,"MFT96";#N/A,#N/A,FALSE,"CTrecon"}</definedName>
    <definedName name="b_3_1_1_2_4" hidden="1">{#N/A,#N/A,FALSE,"TMCOMP96";#N/A,#N/A,FALSE,"MAT96";#N/A,#N/A,FALSE,"FANDA96";#N/A,#N/A,FALSE,"INTRAN96";#N/A,#N/A,FALSE,"NAA9697";#N/A,#N/A,FALSE,"ECWEBB";#N/A,#N/A,FALSE,"MFT96";#N/A,#N/A,FALSE,"CTrecon"}</definedName>
    <definedName name="b_3_1_1_2_5" hidden="1">{#N/A,#N/A,FALSE,"TMCOMP96";#N/A,#N/A,FALSE,"MAT96";#N/A,#N/A,FALSE,"FANDA96";#N/A,#N/A,FALSE,"INTRAN96";#N/A,#N/A,FALSE,"NAA9697";#N/A,#N/A,FALSE,"ECWEBB";#N/A,#N/A,FALSE,"MFT96";#N/A,#N/A,FALSE,"CTrecon"}</definedName>
    <definedName name="b_3_1_1_3" hidden="1">{#N/A,#N/A,FALSE,"TMCOMP96";#N/A,#N/A,FALSE,"MAT96";#N/A,#N/A,FALSE,"FANDA96";#N/A,#N/A,FALSE,"INTRAN96";#N/A,#N/A,FALSE,"NAA9697";#N/A,#N/A,FALSE,"ECWEBB";#N/A,#N/A,FALSE,"MFT96";#N/A,#N/A,FALSE,"CTrecon"}</definedName>
    <definedName name="b_3_1_1_4" hidden="1">{#N/A,#N/A,FALSE,"TMCOMP96";#N/A,#N/A,FALSE,"MAT96";#N/A,#N/A,FALSE,"FANDA96";#N/A,#N/A,FALSE,"INTRAN96";#N/A,#N/A,FALSE,"NAA9697";#N/A,#N/A,FALSE,"ECWEBB";#N/A,#N/A,FALSE,"MFT96";#N/A,#N/A,FALSE,"CTrecon"}</definedName>
    <definedName name="b_3_1_1_5" hidden="1">{#N/A,#N/A,FALSE,"TMCOMP96";#N/A,#N/A,FALSE,"MAT96";#N/A,#N/A,FALSE,"FANDA96";#N/A,#N/A,FALSE,"INTRAN96";#N/A,#N/A,FALSE,"NAA9697";#N/A,#N/A,FALSE,"ECWEBB";#N/A,#N/A,FALSE,"MFT96";#N/A,#N/A,FALSE,"CTrecon"}</definedName>
    <definedName name="b_3_1_2" hidden="1">{#N/A,#N/A,FALSE,"TMCOMP96";#N/A,#N/A,FALSE,"MAT96";#N/A,#N/A,FALSE,"FANDA96";#N/A,#N/A,FALSE,"INTRAN96";#N/A,#N/A,FALSE,"NAA9697";#N/A,#N/A,FALSE,"ECWEBB";#N/A,#N/A,FALSE,"MFT96";#N/A,#N/A,FALSE,"CTrecon"}</definedName>
    <definedName name="b_3_1_2_1" hidden="1">{#N/A,#N/A,FALSE,"TMCOMP96";#N/A,#N/A,FALSE,"MAT96";#N/A,#N/A,FALSE,"FANDA96";#N/A,#N/A,FALSE,"INTRAN96";#N/A,#N/A,FALSE,"NAA9697";#N/A,#N/A,FALSE,"ECWEBB";#N/A,#N/A,FALSE,"MFT96";#N/A,#N/A,FALSE,"CTrecon"}</definedName>
    <definedName name="b_3_1_2_2" hidden="1">{#N/A,#N/A,FALSE,"TMCOMP96";#N/A,#N/A,FALSE,"MAT96";#N/A,#N/A,FALSE,"FANDA96";#N/A,#N/A,FALSE,"INTRAN96";#N/A,#N/A,FALSE,"NAA9697";#N/A,#N/A,FALSE,"ECWEBB";#N/A,#N/A,FALSE,"MFT96";#N/A,#N/A,FALSE,"CTrecon"}</definedName>
    <definedName name="b_3_1_2_3" hidden="1">{#N/A,#N/A,FALSE,"TMCOMP96";#N/A,#N/A,FALSE,"MAT96";#N/A,#N/A,FALSE,"FANDA96";#N/A,#N/A,FALSE,"INTRAN96";#N/A,#N/A,FALSE,"NAA9697";#N/A,#N/A,FALSE,"ECWEBB";#N/A,#N/A,FALSE,"MFT96";#N/A,#N/A,FALSE,"CTrecon"}</definedName>
    <definedName name="b_3_1_2_4" hidden="1">{#N/A,#N/A,FALSE,"TMCOMP96";#N/A,#N/A,FALSE,"MAT96";#N/A,#N/A,FALSE,"FANDA96";#N/A,#N/A,FALSE,"INTRAN96";#N/A,#N/A,FALSE,"NAA9697";#N/A,#N/A,FALSE,"ECWEBB";#N/A,#N/A,FALSE,"MFT96";#N/A,#N/A,FALSE,"CTrecon"}</definedName>
    <definedName name="b_3_1_2_5" hidden="1">{#N/A,#N/A,FALSE,"TMCOMP96";#N/A,#N/A,FALSE,"MAT96";#N/A,#N/A,FALSE,"FANDA96";#N/A,#N/A,FALSE,"INTRAN96";#N/A,#N/A,FALSE,"NAA9697";#N/A,#N/A,FALSE,"ECWEBB";#N/A,#N/A,FALSE,"MFT96";#N/A,#N/A,FALSE,"CTrecon"}</definedName>
    <definedName name="b_3_1_3" hidden="1">{#N/A,#N/A,FALSE,"TMCOMP96";#N/A,#N/A,FALSE,"MAT96";#N/A,#N/A,FALSE,"FANDA96";#N/A,#N/A,FALSE,"INTRAN96";#N/A,#N/A,FALSE,"NAA9697";#N/A,#N/A,FALSE,"ECWEBB";#N/A,#N/A,FALSE,"MFT96";#N/A,#N/A,FALSE,"CTrecon"}</definedName>
    <definedName name="b_3_1_3_1" hidden="1">{#N/A,#N/A,FALSE,"TMCOMP96";#N/A,#N/A,FALSE,"MAT96";#N/A,#N/A,FALSE,"FANDA96";#N/A,#N/A,FALSE,"INTRAN96";#N/A,#N/A,FALSE,"NAA9697";#N/A,#N/A,FALSE,"ECWEBB";#N/A,#N/A,FALSE,"MFT96";#N/A,#N/A,FALSE,"CTrecon"}</definedName>
    <definedName name="b_3_1_3_2" hidden="1">{#N/A,#N/A,FALSE,"TMCOMP96";#N/A,#N/A,FALSE,"MAT96";#N/A,#N/A,FALSE,"FANDA96";#N/A,#N/A,FALSE,"INTRAN96";#N/A,#N/A,FALSE,"NAA9697";#N/A,#N/A,FALSE,"ECWEBB";#N/A,#N/A,FALSE,"MFT96";#N/A,#N/A,FALSE,"CTrecon"}</definedName>
    <definedName name="b_3_1_3_3" hidden="1">{#N/A,#N/A,FALSE,"TMCOMP96";#N/A,#N/A,FALSE,"MAT96";#N/A,#N/A,FALSE,"FANDA96";#N/A,#N/A,FALSE,"INTRAN96";#N/A,#N/A,FALSE,"NAA9697";#N/A,#N/A,FALSE,"ECWEBB";#N/A,#N/A,FALSE,"MFT96";#N/A,#N/A,FALSE,"CTrecon"}</definedName>
    <definedName name="b_3_1_3_4" hidden="1">{#N/A,#N/A,FALSE,"TMCOMP96";#N/A,#N/A,FALSE,"MAT96";#N/A,#N/A,FALSE,"FANDA96";#N/A,#N/A,FALSE,"INTRAN96";#N/A,#N/A,FALSE,"NAA9697";#N/A,#N/A,FALSE,"ECWEBB";#N/A,#N/A,FALSE,"MFT96";#N/A,#N/A,FALSE,"CTrecon"}</definedName>
    <definedName name="b_3_1_3_5" hidden="1">{#N/A,#N/A,FALSE,"TMCOMP96";#N/A,#N/A,FALSE,"MAT96";#N/A,#N/A,FALSE,"FANDA96";#N/A,#N/A,FALSE,"INTRAN96";#N/A,#N/A,FALSE,"NAA9697";#N/A,#N/A,FALSE,"ECWEBB";#N/A,#N/A,FALSE,"MFT96";#N/A,#N/A,FALSE,"CTrecon"}</definedName>
    <definedName name="b_3_1_4" hidden="1">{#N/A,#N/A,FALSE,"TMCOMP96";#N/A,#N/A,FALSE,"MAT96";#N/A,#N/A,FALSE,"FANDA96";#N/A,#N/A,FALSE,"INTRAN96";#N/A,#N/A,FALSE,"NAA9697";#N/A,#N/A,FALSE,"ECWEBB";#N/A,#N/A,FALSE,"MFT96";#N/A,#N/A,FALSE,"CTrecon"}</definedName>
    <definedName name="b_3_1_4_1" hidden="1">{#N/A,#N/A,FALSE,"TMCOMP96";#N/A,#N/A,FALSE,"MAT96";#N/A,#N/A,FALSE,"FANDA96";#N/A,#N/A,FALSE,"INTRAN96";#N/A,#N/A,FALSE,"NAA9697";#N/A,#N/A,FALSE,"ECWEBB";#N/A,#N/A,FALSE,"MFT96";#N/A,#N/A,FALSE,"CTrecon"}</definedName>
    <definedName name="b_3_1_4_2" hidden="1">{#N/A,#N/A,FALSE,"TMCOMP96";#N/A,#N/A,FALSE,"MAT96";#N/A,#N/A,FALSE,"FANDA96";#N/A,#N/A,FALSE,"INTRAN96";#N/A,#N/A,FALSE,"NAA9697";#N/A,#N/A,FALSE,"ECWEBB";#N/A,#N/A,FALSE,"MFT96";#N/A,#N/A,FALSE,"CTrecon"}</definedName>
    <definedName name="b_3_1_4_3" hidden="1">{#N/A,#N/A,FALSE,"TMCOMP96";#N/A,#N/A,FALSE,"MAT96";#N/A,#N/A,FALSE,"FANDA96";#N/A,#N/A,FALSE,"INTRAN96";#N/A,#N/A,FALSE,"NAA9697";#N/A,#N/A,FALSE,"ECWEBB";#N/A,#N/A,FALSE,"MFT96";#N/A,#N/A,FALSE,"CTrecon"}</definedName>
    <definedName name="b_3_1_4_4" hidden="1">{#N/A,#N/A,FALSE,"TMCOMP96";#N/A,#N/A,FALSE,"MAT96";#N/A,#N/A,FALSE,"FANDA96";#N/A,#N/A,FALSE,"INTRAN96";#N/A,#N/A,FALSE,"NAA9697";#N/A,#N/A,FALSE,"ECWEBB";#N/A,#N/A,FALSE,"MFT96";#N/A,#N/A,FALSE,"CTrecon"}</definedName>
    <definedName name="b_3_1_4_5" hidden="1">{#N/A,#N/A,FALSE,"TMCOMP96";#N/A,#N/A,FALSE,"MAT96";#N/A,#N/A,FALSE,"FANDA96";#N/A,#N/A,FALSE,"INTRAN96";#N/A,#N/A,FALSE,"NAA9697";#N/A,#N/A,FALSE,"ECWEBB";#N/A,#N/A,FALSE,"MFT96";#N/A,#N/A,FALSE,"CTrecon"}</definedName>
    <definedName name="b_3_1_5" hidden="1">{#N/A,#N/A,FALSE,"TMCOMP96";#N/A,#N/A,FALSE,"MAT96";#N/A,#N/A,FALSE,"FANDA96";#N/A,#N/A,FALSE,"INTRAN96";#N/A,#N/A,FALSE,"NAA9697";#N/A,#N/A,FALSE,"ECWEBB";#N/A,#N/A,FALSE,"MFT96";#N/A,#N/A,FALSE,"CTrecon"}</definedName>
    <definedName name="b_3_1_5_1" hidden="1">{#N/A,#N/A,FALSE,"TMCOMP96";#N/A,#N/A,FALSE,"MAT96";#N/A,#N/A,FALSE,"FANDA96";#N/A,#N/A,FALSE,"INTRAN96";#N/A,#N/A,FALSE,"NAA9697";#N/A,#N/A,FALSE,"ECWEBB";#N/A,#N/A,FALSE,"MFT96";#N/A,#N/A,FALSE,"CTrecon"}</definedName>
    <definedName name="b_3_1_5_2" hidden="1">{#N/A,#N/A,FALSE,"TMCOMP96";#N/A,#N/A,FALSE,"MAT96";#N/A,#N/A,FALSE,"FANDA96";#N/A,#N/A,FALSE,"INTRAN96";#N/A,#N/A,FALSE,"NAA9697";#N/A,#N/A,FALSE,"ECWEBB";#N/A,#N/A,FALSE,"MFT96";#N/A,#N/A,FALSE,"CTrecon"}</definedName>
    <definedName name="b_3_1_5_3" hidden="1">{#N/A,#N/A,FALSE,"TMCOMP96";#N/A,#N/A,FALSE,"MAT96";#N/A,#N/A,FALSE,"FANDA96";#N/A,#N/A,FALSE,"INTRAN96";#N/A,#N/A,FALSE,"NAA9697";#N/A,#N/A,FALSE,"ECWEBB";#N/A,#N/A,FALSE,"MFT96";#N/A,#N/A,FALSE,"CTrecon"}</definedName>
    <definedName name="b_3_1_5_4" hidden="1">{#N/A,#N/A,FALSE,"TMCOMP96";#N/A,#N/A,FALSE,"MAT96";#N/A,#N/A,FALSE,"FANDA96";#N/A,#N/A,FALSE,"INTRAN96";#N/A,#N/A,FALSE,"NAA9697";#N/A,#N/A,FALSE,"ECWEBB";#N/A,#N/A,FALSE,"MFT96";#N/A,#N/A,FALSE,"CTrecon"}</definedName>
    <definedName name="b_3_1_5_5" hidden="1">{#N/A,#N/A,FALSE,"TMCOMP96";#N/A,#N/A,FALSE,"MAT96";#N/A,#N/A,FALSE,"FANDA96";#N/A,#N/A,FALSE,"INTRAN96";#N/A,#N/A,FALSE,"NAA9697";#N/A,#N/A,FALSE,"ECWEBB";#N/A,#N/A,FALSE,"MFT96";#N/A,#N/A,FALSE,"CTrecon"}</definedName>
    <definedName name="b_3_2" hidden="1">{#N/A,#N/A,FALSE,"TMCOMP96";#N/A,#N/A,FALSE,"MAT96";#N/A,#N/A,FALSE,"FANDA96";#N/A,#N/A,FALSE,"INTRAN96";#N/A,#N/A,FALSE,"NAA9697";#N/A,#N/A,FALSE,"ECWEBB";#N/A,#N/A,FALSE,"MFT96";#N/A,#N/A,FALSE,"CTrecon"}</definedName>
    <definedName name="b_3_2_1" hidden="1">{#N/A,#N/A,FALSE,"TMCOMP96";#N/A,#N/A,FALSE,"MAT96";#N/A,#N/A,FALSE,"FANDA96";#N/A,#N/A,FALSE,"INTRAN96";#N/A,#N/A,FALSE,"NAA9697";#N/A,#N/A,FALSE,"ECWEBB";#N/A,#N/A,FALSE,"MFT96";#N/A,#N/A,FALSE,"CTrecon"}</definedName>
    <definedName name="b_3_2_2" hidden="1">{#N/A,#N/A,FALSE,"TMCOMP96";#N/A,#N/A,FALSE,"MAT96";#N/A,#N/A,FALSE,"FANDA96";#N/A,#N/A,FALSE,"INTRAN96";#N/A,#N/A,FALSE,"NAA9697";#N/A,#N/A,FALSE,"ECWEBB";#N/A,#N/A,FALSE,"MFT96";#N/A,#N/A,FALSE,"CTrecon"}</definedName>
    <definedName name="b_3_2_3" hidden="1">{#N/A,#N/A,FALSE,"TMCOMP96";#N/A,#N/A,FALSE,"MAT96";#N/A,#N/A,FALSE,"FANDA96";#N/A,#N/A,FALSE,"INTRAN96";#N/A,#N/A,FALSE,"NAA9697";#N/A,#N/A,FALSE,"ECWEBB";#N/A,#N/A,FALSE,"MFT96";#N/A,#N/A,FALSE,"CTrecon"}</definedName>
    <definedName name="b_3_2_4" hidden="1">{#N/A,#N/A,FALSE,"TMCOMP96";#N/A,#N/A,FALSE,"MAT96";#N/A,#N/A,FALSE,"FANDA96";#N/A,#N/A,FALSE,"INTRAN96";#N/A,#N/A,FALSE,"NAA9697";#N/A,#N/A,FALSE,"ECWEBB";#N/A,#N/A,FALSE,"MFT96";#N/A,#N/A,FALSE,"CTrecon"}</definedName>
    <definedName name="b_3_2_5" hidden="1">{#N/A,#N/A,FALSE,"TMCOMP96";#N/A,#N/A,FALSE,"MAT96";#N/A,#N/A,FALSE,"FANDA96";#N/A,#N/A,FALSE,"INTRAN96";#N/A,#N/A,FALSE,"NAA9697";#N/A,#N/A,FALSE,"ECWEBB";#N/A,#N/A,FALSE,"MFT96";#N/A,#N/A,FALSE,"CTrecon"}</definedName>
    <definedName name="b_3_3" hidden="1">{#N/A,#N/A,FALSE,"TMCOMP96";#N/A,#N/A,FALSE,"MAT96";#N/A,#N/A,FALSE,"FANDA96";#N/A,#N/A,FALSE,"INTRAN96";#N/A,#N/A,FALSE,"NAA9697";#N/A,#N/A,FALSE,"ECWEBB";#N/A,#N/A,FALSE,"MFT96";#N/A,#N/A,FALSE,"CTrecon"}</definedName>
    <definedName name="b_3_3_1" hidden="1">{#N/A,#N/A,FALSE,"TMCOMP96";#N/A,#N/A,FALSE,"MAT96";#N/A,#N/A,FALSE,"FANDA96";#N/A,#N/A,FALSE,"INTRAN96";#N/A,#N/A,FALSE,"NAA9697";#N/A,#N/A,FALSE,"ECWEBB";#N/A,#N/A,FALSE,"MFT96";#N/A,#N/A,FALSE,"CTrecon"}</definedName>
    <definedName name="b_3_3_2" hidden="1">{#N/A,#N/A,FALSE,"TMCOMP96";#N/A,#N/A,FALSE,"MAT96";#N/A,#N/A,FALSE,"FANDA96";#N/A,#N/A,FALSE,"INTRAN96";#N/A,#N/A,FALSE,"NAA9697";#N/A,#N/A,FALSE,"ECWEBB";#N/A,#N/A,FALSE,"MFT96";#N/A,#N/A,FALSE,"CTrecon"}</definedName>
    <definedName name="b_3_3_3" hidden="1">{#N/A,#N/A,FALSE,"TMCOMP96";#N/A,#N/A,FALSE,"MAT96";#N/A,#N/A,FALSE,"FANDA96";#N/A,#N/A,FALSE,"INTRAN96";#N/A,#N/A,FALSE,"NAA9697";#N/A,#N/A,FALSE,"ECWEBB";#N/A,#N/A,FALSE,"MFT96";#N/A,#N/A,FALSE,"CTrecon"}</definedName>
    <definedName name="b_3_3_4" hidden="1">{#N/A,#N/A,FALSE,"TMCOMP96";#N/A,#N/A,FALSE,"MAT96";#N/A,#N/A,FALSE,"FANDA96";#N/A,#N/A,FALSE,"INTRAN96";#N/A,#N/A,FALSE,"NAA9697";#N/A,#N/A,FALSE,"ECWEBB";#N/A,#N/A,FALSE,"MFT96";#N/A,#N/A,FALSE,"CTrecon"}</definedName>
    <definedName name="b_3_3_5" hidden="1">{#N/A,#N/A,FALSE,"TMCOMP96";#N/A,#N/A,FALSE,"MAT96";#N/A,#N/A,FALSE,"FANDA96";#N/A,#N/A,FALSE,"INTRAN96";#N/A,#N/A,FALSE,"NAA9697";#N/A,#N/A,FALSE,"ECWEBB";#N/A,#N/A,FALSE,"MFT96";#N/A,#N/A,FALSE,"CTrecon"}</definedName>
    <definedName name="b_3_4" hidden="1">{#N/A,#N/A,FALSE,"TMCOMP96";#N/A,#N/A,FALSE,"MAT96";#N/A,#N/A,FALSE,"FANDA96";#N/A,#N/A,FALSE,"INTRAN96";#N/A,#N/A,FALSE,"NAA9697";#N/A,#N/A,FALSE,"ECWEBB";#N/A,#N/A,FALSE,"MFT96";#N/A,#N/A,FALSE,"CTrecon"}</definedName>
    <definedName name="b_3_4_1" hidden="1">{#N/A,#N/A,FALSE,"TMCOMP96";#N/A,#N/A,FALSE,"MAT96";#N/A,#N/A,FALSE,"FANDA96";#N/A,#N/A,FALSE,"INTRAN96";#N/A,#N/A,FALSE,"NAA9697";#N/A,#N/A,FALSE,"ECWEBB";#N/A,#N/A,FALSE,"MFT96";#N/A,#N/A,FALSE,"CTrecon"}</definedName>
    <definedName name="b_3_4_2" hidden="1">{#N/A,#N/A,FALSE,"TMCOMP96";#N/A,#N/A,FALSE,"MAT96";#N/A,#N/A,FALSE,"FANDA96";#N/A,#N/A,FALSE,"INTRAN96";#N/A,#N/A,FALSE,"NAA9697";#N/A,#N/A,FALSE,"ECWEBB";#N/A,#N/A,FALSE,"MFT96";#N/A,#N/A,FALSE,"CTrecon"}</definedName>
    <definedName name="b_3_4_3" hidden="1">{#N/A,#N/A,FALSE,"TMCOMP96";#N/A,#N/A,FALSE,"MAT96";#N/A,#N/A,FALSE,"FANDA96";#N/A,#N/A,FALSE,"INTRAN96";#N/A,#N/A,FALSE,"NAA9697";#N/A,#N/A,FALSE,"ECWEBB";#N/A,#N/A,FALSE,"MFT96";#N/A,#N/A,FALSE,"CTrecon"}</definedName>
    <definedName name="b_3_4_4" hidden="1">{#N/A,#N/A,FALSE,"TMCOMP96";#N/A,#N/A,FALSE,"MAT96";#N/A,#N/A,FALSE,"FANDA96";#N/A,#N/A,FALSE,"INTRAN96";#N/A,#N/A,FALSE,"NAA9697";#N/A,#N/A,FALSE,"ECWEBB";#N/A,#N/A,FALSE,"MFT96";#N/A,#N/A,FALSE,"CTrecon"}</definedName>
    <definedName name="b_3_4_5" hidden="1">{#N/A,#N/A,FALSE,"TMCOMP96";#N/A,#N/A,FALSE,"MAT96";#N/A,#N/A,FALSE,"FANDA96";#N/A,#N/A,FALSE,"INTRAN96";#N/A,#N/A,FALSE,"NAA9697";#N/A,#N/A,FALSE,"ECWEBB";#N/A,#N/A,FALSE,"MFT96";#N/A,#N/A,FALSE,"CTrecon"}</definedName>
    <definedName name="b_3_5" hidden="1">{#N/A,#N/A,FALSE,"TMCOMP96";#N/A,#N/A,FALSE,"MAT96";#N/A,#N/A,FALSE,"FANDA96";#N/A,#N/A,FALSE,"INTRAN96";#N/A,#N/A,FALSE,"NAA9697";#N/A,#N/A,FALSE,"ECWEBB";#N/A,#N/A,FALSE,"MFT96";#N/A,#N/A,FALSE,"CTrecon"}</definedName>
    <definedName name="b_3_5_1" hidden="1">{#N/A,#N/A,FALSE,"TMCOMP96";#N/A,#N/A,FALSE,"MAT96";#N/A,#N/A,FALSE,"FANDA96";#N/A,#N/A,FALSE,"INTRAN96";#N/A,#N/A,FALSE,"NAA9697";#N/A,#N/A,FALSE,"ECWEBB";#N/A,#N/A,FALSE,"MFT96";#N/A,#N/A,FALSE,"CTrecon"}</definedName>
    <definedName name="b_3_5_2" hidden="1">{#N/A,#N/A,FALSE,"TMCOMP96";#N/A,#N/A,FALSE,"MAT96";#N/A,#N/A,FALSE,"FANDA96";#N/A,#N/A,FALSE,"INTRAN96";#N/A,#N/A,FALSE,"NAA9697";#N/A,#N/A,FALSE,"ECWEBB";#N/A,#N/A,FALSE,"MFT96";#N/A,#N/A,FALSE,"CTrecon"}</definedName>
    <definedName name="b_3_5_3" hidden="1">{#N/A,#N/A,FALSE,"TMCOMP96";#N/A,#N/A,FALSE,"MAT96";#N/A,#N/A,FALSE,"FANDA96";#N/A,#N/A,FALSE,"INTRAN96";#N/A,#N/A,FALSE,"NAA9697";#N/A,#N/A,FALSE,"ECWEBB";#N/A,#N/A,FALSE,"MFT96";#N/A,#N/A,FALSE,"CTrecon"}</definedName>
    <definedName name="b_3_5_4" hidden="1">{#N/A,#N/A,FALSE,"TMCOMP96";#N/A,#N/A,FALSE,"MAT96";#N/A,#N/A,FALSE,"FANDA96";#N/A,#N/A,FALSE,"INTRAN96";#N/A,#N/A,FALSE,"NAA9697";#N/A,#N/A,FALSE,"ECWEBB";#N/A,#N/A,FALSE,"MFT96";#N/A,#N/A,FALSE,"CTrecon"}</definedName>
    <definedName name="b_3_5_5" hidden="1">{#N/A,#N/A,FALSE,"TMCOMP96";#N/A,#N/A,FALSE,"MAT96";#N/A,#N/A,FALSE,"FANDA96";#N/A,#N/A,FALSE,"INTRAN96";#N/A,#N/A,FALSE,"NAA9697";#N/A,#N/A,FALSE,"ECWEBB";#N/A,#N/A,FALSE,"MFT96";#N/A,#N/A,FALSE,"CTrecon"}</definedName>
    <definedName name="b_4" hidden="1">{#N/A,#N/A,FALSE,"TMCOMP96";#N/A,#N/A,FALSE,"MAT96";#N/A,#N/A,FALSE,"FANDA96";#N/A,#N/A,FALSE,"INTRAN96";#N/A,#N/A,FALSE,"NAA9697";#N/A,#N/A,FALSE,"ECWEBB";#N/A,#N/A,FALSE,"MFT96";#N/A,#N/A,FALSE,"CTrecon"}</definedName>
    <definedName name="b_4_1" hidden="1">{#N/A,#N/A,FALSE,"TMCOMP96";#N/A,#N/A,FALSE,"MAT96";#N/A,#N/A,FALSE,"FANDA96";#N/A,#N/A,FALSE,"INTRAN96";#N/A,#N/A,FALSE,"NAA9697";#N/A,#N/A,FALSE,"ECWEBB";#N/A,#N/A,FALSE,"MFT96";#N/A,#N/A,FALSE,"CTrecon"}</definedName>
    <definedName name="b_4_1_1" hidden="1">{#N/A,#N/A,FALSE,"TMCOMP96";#N/A,#N/A,FALSE,"MAT96";#N/A,#N/A,FALSE,"FANDA96";#N/A,#N/A,FALSE,"INTRAN96";#N/A,#N/A,FALSE,"NAA9697";#N/A,#N/A,FALSE,"ECWEBB";#N/A,#N/A,FALSE,"MFT96";#N/A,#N/A,FALSE,"CTrecon"}</definedName>
    <definedName name="b_4_1_1_1" hidden="1">{#N/A,#N/A,FALSE,"TMCOMP96";#N/A,#N/A,FALSE,"MAT96";#N/A,#N/A,FALSE,"FANDA96";#N/A,#N/A,FALSE,"INTRAN96";#N/A,#N/A,FALSE,"NAA9697";#N/A,#N/A,FALSE,"ECWEBB";#N/A,#N/A,FALSE,"MFT96";#N/A,#N/A,FALSE,"CTrecon"}</definedName>
    <definedName name="b_4_1_1_1_1" hidden="1">{#N/A,#N/A,FALSE,"TMCOMP96";#N/A,#N/A,FALSE,"MAT96";#N/A,#N/A,FALSE,"FANDA96";#N/A,#N/A,FALSE,"INTRAN96";#N/A,#N/A,FALSE,"NAA9697";#N/A,#N/A,FALSE,"ECWEBB";#N/A,#N/A,FALSE,"MFT96";#N/A,#N/A,FALSE,"CTrecon"}</definedName>
    <definedName name="b_4_1_1_1_2" hidden="1">{#N/A,#N/A,FALSE,"TMCOMP96";#N/A,#N/A,FALSE,"MAT96";#N/A,#N/A,FALSE,"FANDA96";#N/A,#N/A,FALSE,"INTRAN96";#N/A,#N/A,FALSE,"NAA9697";#N/A,#N/A,FALSE,"ECWEBB";#N/A,#N/A,FALSE,"MFT96";#N/A,#N/A,FALSE,"CTrecon"}</definedName>
    <definedName name="b_4_1_1_1_3" hidden="1">{#N/A,#N/A,FALSE,"TMCOMP96";#N/A,#N/A,FALSE,"MAT96";#N/A,#N/A,FALSE,"FANDA96";#N/A,#N/A,FALSE,"INTRAN96";#N/A,#N/A,FALSE,"NAA9697";#N/A,#N/A,FALSE,"ECWEBB";#N/A,#N/A,FALSE,"MFT96";#N/A,#N/A,FALSE,"CTrecon"}</definedName>
    <definedName name="b_4_1_1_1_4" hidden="1">{#N/A,#N/A,FALSE,"TMCOMP96";#N/A,#N/A,FALSE,"MAT96";#N/A,#N/A,FALSE,"FANDA96";#N/A,#N/A,FALSE,"INTRAN96";#N/A,#N/A,FALSE,"NAA9697";#N/A,#N/A,FALSE,"ECWEBB";#N/A,#N/A,FALSE,"MFT96";#N/A,#N/A,FALSE,"CTrecon"}</definedName>
    <definedName name="b_4_1_1_1_5" hidden="1">{#N/A,#N/A,FALSE,"TMCOMP96";#N/A,#N/A,FALSE,"MAT96";#N/A,#N/A,FALSE,"FANDA96";#N/A,#N/A,FALSE,"INTRAN96";#N/A,#N/A,FALSE,"NAA9697";#N/A,#N/A,FALSE,"ECWEBB";#N/A,#N/A,FALSE,"MFT96";#N/A,#N/A,FALSE,"CTrecon"}</definedName>
    <definedName name="b_4_1_1_2" hidden="1">{#N/A,#N/A,FALSE,"TMCOMP96";#N/A,#N/A,FALSE,"MAT96";#N/A,#N/A,FALSE,"FANDA96";#N/A,#N/A,FALSE,"INTRAN96";#N/A,#N/A,FALSE,"NAA9697";#N/A,#N/A,FALSE,"ECWEBB";#N/A,#N/A,FALSE,"MFT96";#N/A,#N/A,FALSE,"CTrecon"}</definedName>
    <definedName name="b_4_1_1_2_1" hidden="1">{#N/A,#N/A,FALSE,"TMCOMP96";#N/A,#N/A,FALSE,"MAT96";#N/A,#N/A,FALSE,"FANDA96";#N/A,#N/A,FALSE,"INTRAN96";#N/A,#N/A,FALSE,"NAA9697";#N/A,#N/A,FALSE,"ECWEBB";#N/A,#N/A,FALSE,"MFT96";#N/A,#N/A,FALSE,"CTrecon"}</definedName>
    <definedName name="b_4_1_1_2_2" hidden="1">{#N/A,#N/A,FALSE,"TMCOMP96";#N/A,#N/A,FALSE,"MAT96";#N/A,#N/A,FALSE,"FANDA96";#N/A,#N/A,FALSE,"INTRAN96";#N/A,#N/A,FALSE,"NAA9697";#N/A,#N/A,FALSE,"ECWEBB";#N/A,#N/A,FALSE,"MFT96";#N/A,#N/A,FALSE,"CTrecon"}</definedName>
    <definedName name="b_4_1_1_2_3" hidden="1">{#N/A,#N/A,FALSE,"TMCOMP96";#N/A,#N/A,FALSE,"MAT96";#N/A,#N/A,FALSE,"FANDA96";#N/A,#N/A,FALSE,"INTRAN96";#N/A,#N/A,FALSE,"NAA9697";#N/A,#N/A,FALSE,"ECWEBB";#N/A,#N/A,FALSE,"MFT96";#N/A,#N/A,FALSE,"CTrecon"}</definedName>
    <definedName name="b_4_1_1_2_4" hidden="1">{#N/A,#N/A,FALSE,"TMCOMP96";#N/A,#N/A,FALSE,"MAT96";#N/A,#N/A,FALSE,"FANDA96";#N/A,#N/A,FALSE,"INTRAN96";#N/A,#N/A,FALSE,"NAA9697";#N/A,#N/A,FALSE,"ECWEBB";#N/A,#N/A,FALSE,"MFT96";#N/A,#N/A,FALSE,"CTrecon"}</definedName>
    <definedName name="b_4_1_1_2_5" hidden="1">{#N/A,#N/A,FALSE,"TMCOMP96";#N/A,#N/A,FALSE,"MAT96";#N/A,#N/A,FALSE,"FANDA96";#N/A,#N/A,FALSE,"INTRAN96";#N/A,#N/A,FALSE,"NAA9697";#N/A,#N/A,FALSE,"ECWEBB";#N/A,#N/A,FALSE,"MFT96";#N/A,#N/A,FALSE,"CTrecon"}</definedName>
    <definedName name="b_4_1_1_3" hidden="1">{#N/A,#N/A,FALSE,"TMCOMP96";#N/A,#N/A,FALSE,"MAT96";#N/A,#N/A,FALSE,"FANDA96";#N/A,#N/A,FALSE,"INTRAN96";#N/A,#N/A,FALSE,"NAA9697";#N/A,#N/A,FALSE,"ECWEBB";#N/A,#N/A,FALSE,"MFT96";#N/A,#N/A,FALSE,"CTrecon"}</definedName>
    <definedName name="b_4_1_1_4" hidden="1">{#N/A,#N/A,FALSE,"TMCOMP96";#N/A,#N/A,FALSE,"MAT96";#N/A,#N/A,FALSE,"FANDA96";#N/A,#N/A,FALSE,"INTRAN96";#N/A,#N/A,FALSE,"NAA9697";#N/A,#N/A,FALSE,"ECWEBB";#N/A,#N/A,FALSE,"MFT96";#N/A,#N/A,FALSE,"CTrecon"}</definedName>
    <definedName name="b_4_1_1_5" hidden="1">{#N/A,#N/A,FALSE,"TMCOMP96";#N/A,#N/A,FALSE,"MAT96";#N/A,#N/A,FALSE,"FANDA96";#N/A,#N/A,FALSE,"INTRAN96";#N/A,#N/A,FALSE,"NAA9697";#N/A,#N/A,FALSE,"ECWEBB";#N/A,#N/A,FALSE,"MFT96";#N/A,#N/A,FALSE,"CTrecon"}</definedName>
    <definedName name="b_4_1_2" hidden="1">{#N/A,#N/A,FALSE,"TMCOMP96";#N/A,#N/A,FALSE,"MAT96";#N/A,#N/A,FALSE,"FANDA96";#N/A,#N/A,FALSE,"INTRAN96";#N/A,#N/A,FALSE,"NAA9697";#N/A,#N/A,FALSE,"ECWEBB";#N/A,#N/A,FALSE,"MFT96";#N/A,#N/A,FALSE,"CTrecon"}</definedName>
    <definedName name="b_4_1_2_1" hidden="1">{#N/A,#N/A,FALSE,"TMCOMP96";#N/A,#N/A,FALSE,"MAT96";#N/A,#N/A,FALSE,"FANDA96";#N/A,#N/A,FALSE,"INTRAN96";#N/A,#N/A,FALSE,"NAA9697";#N/A,#N/A,FALSE,"ECWEBB";#N/A,#N/A,FALSE,"MFT96";#N/A,#N/A,FALSE,"CTrecon"}</definedName>
    <definedName name="b_4_1_2_2" hidden="1">{#N/A,#N/A,FALSE,"TMCOMP96";#N/A,#N/A,FALSE,"MAT96";#N/A,#N/A,FALSE,"FANDA96";#N/A,#N/A,FALSE,"INTRAN96";#N/A,#N/A,FALSE,"NAA9697";#N/A,#N/A,FALSE,"ECWEBB";#N/A,#N/A,FALSE,"MFT96";#N/A,#N/A,FALSE,"CTrecon"}</definedName>
    <definedName name="b_4_1_2_3" hidden="1">{#N/A,#N/A,FALSE,"TMCOMP96";#N/A,#N/A,FALSE,"MAT96";#N/A,#N/A,FALSE,"FANDA96";#N/A,#N/A,FALSE,"INTRAN96";#N/A,#N/A,FALSE,"NAA9697";#N/A,#N/A,FALSE,"ECWEBB";#N/A,#N/A,FALSE,"MFT96";#N/A,#N/A,FALSE,"CTrecon"}</definedName>
    <definedName name="b_4_1_2_4" hidden="1">{#N/A,#N/A,FALSE,"TMCOMP96";#N/A,#N/A,FALSE,"MAT96";#N/A,#N/A,FALSE,"FANDA96";#N/A,#N/A,FALSE,"INTRAN96";#N/A,#N/A,FALSE,"NAA9697";#N/A,#N/A,FALSE,"ECWEBB";#N/A,#N/A,FALSE,"MFT96";#N/A,#N/A,FALSE,"CTrecon"}</definedName>
    <definedName name="b_4_1_2_5" hidden="1">{#N/A,#N/A,FALSE,"TMCOMP96";#N/A,#N/A,FALSE,"MAT96";#N/A,#N/A,FALSE,"FANDA96";#N/A,#N/A,FALSE,"INTRAN96";#N/A,#N/A,FALSE,"NAA9697";#N/A,#N/A,FALSE,"ECWEBB";#N/A,#N/A,FALSE,"MFT96";#N/A,#N/A,FALSE,"CTrecon"}</definedName>
    <definedName name="b_4_1_3" hidden="1">{#N/A,#N/A,FALSE,"TMCOMP96";#N/A,#N/A,FALSE,"MAT96";#N/A,#N/A,FALSE,"FANDA96";#N/A,#N/A,FALSE,"INTRAN96";#N/A,#N/A,FALSE,"NAA9697";#N/A,#N/A,FALSE,"ECWEBB";#N/A,#N/A,FALSE,"MFT96";#N/A,#N/A,FALSE,"CTrecon"}</definedName>
    <definedName name="b_4_1_3_1" hidden="1">{#N/A,#N/A,FALSE,"TMCOMP96";#N/A,#N/A,FALSE,"MAT96";#N/A,#N/A,FALSE,"FANDA96";#N/A,#N/A,FALSE,"INTRAN96";#N/A,#N/A,FALSE,"NAA9697";#N/A,#N/A,FALSE,"ECWEBB";#N/A,#N/A,FALSE,"MFT96";#N/A,#N/A,FALSE,"CTrecon"}</definedName>
    <definedName name="b_4_1_3_2" hidden="1">{#N/A,#N/A,FALSE,"TMCOMP96";#N/A,#N/A,FALSE,"MAT96";#N/A,#N/A,FALSE,"FANDA96";#N/A,#N/A,FALSE,"INTRAN96";#N/A,#N/A,FALSE,"NAA9697";#N/A,#N/A,FALSE,"ECWEBB";#N/A,#N/A,FALSE,"MFT96";#N/A,#N/A,FALSE,"CTrecon"}</definedName>
    <definedName name="b_4_1_3_3" hidden="1">{#N/A,#N/A,FALSE,"TMCOMP96";#N/A,#N/A,FALSE,"MAT96";#N/A,#N/A,FALSE,"FANDA96";#N/A,#N/A,FALSE,"INTRAN96";#N/A,#N/A,FALSE,"NAA9697";#N/A,#N/A,FALSE,"ECWEBB";#N/A,#N/A,FALSE,"MFT96";#N/A,#N/A,FALSE,"CTrecon"}</definedName>
    <definedName name="b_4_1_3_4" hidden="1">{#N/A,#N/A,FALSE,"TMCOMP96";#N/A,#N/A,FALSE,"MAT96";#N/A,#N/A,FALSE,"FANDA96";#N/A,#N/A,FALSE,"INTRAN96";#N/A,#N/A,FALSE,"NAA9697";#N/A,#N/A,FALSE,"ECWEBB";#N/A,#N/A,FALSE,"MFT96";#N/A,#N/A,FALSE,"CTrecon"}</definedName>
    <definedName name="b_4_1_3_5" hidden="1">{#N/A,#N/A,FALSE,"TMCOMP96";#N/A,#N/A,FALSE,"MAT96";#N/A,#N/A,FALSE,"FANDA96";#N/A,#N/A,FALSE,"INTRAN96";#N/A,#N/A,FALSE,"NAA9697";#N/A,#N/A,FALSE,"ECWEBB";#N/A,#N/A,FALSE,"MFT96";#N/A,#N/A,FALSE,"CTrecon"}</definedName>
    <definedName name="b_4_1_4" hidden="1">{#N/A,#N/A,FALSE,"TMCOMP96";#N/A,#N/A,FALSE,"MAT96";#N/A,#N/A,FALSE,"FANDA96";#N/A,#N/A,FALSE,"INTRAN96";#N/A,#N/A,FALSE,"NAA9697";#N/A,#N/A,FALSE,"ECWEBB";#N/A,#N/A,FALSE,"MFT96";#N/A,#N/A,FALSE,"CTrecon"}</definedName>
    <definedName name="b_4_1_4_1" hidden="1">{#N/A,#N/A,FALSE,"TMCOMP96";#N/A,#N/A,FALSE,"MAT96";#N/A,#N/A,FALSE,"FANDA96";#N/A,#N/A,FALSE,"INTRAN96";#N/A,#N/A,FALSE,"NAA9697";#N/A,#N/A,FALSE,"ECWEBB";#N/A,#N/A,FALSE,"MFT96";#N/A,#N/A,FALSE,"CTrecon"}</definedName>
    <definedName name="b_4_1_4_2" hidden="1">{#N/A,#N/A,FALSE,"TMCOMP96";#N/A,#N/A,FALSE,"MAT96";#N/A,#N/A,FALSE,"FANDA96";#N/A,#N/A,FALSE,"INTRAN96";#N/A,#N/A,FALSE,"NAA9697";#N/A,#N/A,FALSE,"ECWEBB";#N/A,#N/A,FALSE,"MFT96";#N/A,#N/A,FALSE,"CTrecon"}</definedName>
    <definedName name="b_4_1_4_3" hidden="1">{#N/A,#N/A,FALSE,"TMCOMP96";#N/A,#N/A,FALSE,"MAT96";#N/A,#N/A,FALSE,"FANDA96";#N/A,#N/A,FALSE,"INTRAN96";#N/A,#N/A,FALSE,"NAA9697";#N/A,#N/A,FALSE,"ECWEBB";#N/A,#N/A,FALSE,"MFT96";#N/A,#N/A,FALSE,"CTrecon"}</definedName>
    <definedName name="b_4_1_4_4" hidden="1">{#N/A,#N/A,FALSE,"TMCOMP96";#N/A,#N/A,FALSE,"MAT96";#N/A,#N/A,FALSE,"FANDA96";#N/A,#N/A,FALSE,"INTRAN96";#N/A,#N/A,FALSE,"NAA9697";#N/A,#N/A,FALSE,"ECWEBB";#N/A,#N/A,FALSE,"MFT96";#N/A,#N/A,FALSE,"CTrecon"}</definedName>
    <definedName name="b_4_1_4_5" hidden="1">{#N/A,#N/A,FALSE,"TMCOMP96";#N/A,#N/A,FALSE,"MAT96";#N/A,#N/A,FALSE,"FANDA96";#N/A,#N/A,FALSE,"INTRAN96";#N/A,#N/A,FALSE,"NAA9697";#N/A,#N/A,FALSE,"ECWEBB";#N/A,#N/A,FALSE,"MFT96";#N/A,#N/A,FALSE,"CTrecon"}</definedName>
    <definedName name="b_4_1_5" hidden="1">{#N/A,#N/A,FALSE,"TMCOMP96";#N/A,#N/A,FALSE,"MAT96";#N/A,#N/A,FALSE,"FANDA96";#N/A,#N/A,FALSE,"INTRAN96";#N/A,#N/A,FALSE,"NAA9697";#N/A,#N/A,FALSE,"ECWEBB";#N/A,#N/A,FALSE,"MFT96";#N/A,#N/A,FALSE,"CTrecon"}</definedName>
    <definedName name="b_4_1_5_1" hidden="1">{#N/A,#N/A,FALSE,"TMCOMP96";#N/A,#N/A,FALSE,"MAT96";#N/A,#N/A,FALSE,"FANDA96";#N/A,#N/A,FALSE,"INTRAN96";#N/A,#N/A,FALSE,"NAA9697";#N/A,#N/A,FALSE,"ECWEBB";#N/A,#N/A,FALSE,"MFT96";#N/A,#N/A,FALSE,"CTrecon"}</definedName>
    <definedName name="b_4_1_5_2" hidden="1">{#N/A,#N/A,FALSE,"TMCOMP96";#N/A,#N/A,FALSE,"MAT96";#N/A,#N/A,FALSE,"FANDA96";#N/A,#N/A,FALSE,"INTRAN96";#N/A,#N/A,FALSE,"NAA9697";#N/A,#N/A,FALSE,"ECWEBB";#N/A,#N/A,FALSE,"MFT96";#N/A,#N/A,FALSE,"CTrecon"}</definedName>
    <definedName name="b_4_1_5_3" hidden="1">{#N/A,#N/A,FALSE,"TMCOMP96";#N/A,#N/A,FALSE,"MAT96";#N/A,#N/A,FALSE,"FANDA96";#N/A,#N/A,FALSE,"INTRAN96";#N/A,#N/A,FALSE,"NAA9697";#N/A,#N/A,FALSE,"ECWEBB";#N/A,#N/A,FALSE,"MFT96";#N/A,#N/A,FALSE,"CTrecon"}</definedName>
    <definedName name="b_4_1_5_4" hidden="1">{#N/A,#N/A,FALSE,"TMCOMP96";#N/A,#N/A,FALSE,"MAT96";#N/A,#N/A,FALSE,"FANDA96";#N/A,#N/A,FALSE,"INTRAN96";#N/A,#N/A,FALSE,"NAA9697";#N/A,#N/A,FALSE,"ECWEBB";#N/A,#N/A,FALSE,"MFT96";#N/A,#N/A,FALSE,"CTrecon"}</definedName>
    <definedName name="b_4_1_5_5" hidden="1">{#N/A,#N/A,FALSE,"TMCOMP96";#N/A,#N/A,FALSE,"MAT96";#N/A,#N/A,FALSE,"FANDA96";#N/A,#N/A,FALSE,"INTRAN96";#N/A,#N/A,FALSE,"NAA9697";#N/A,#N/A,FALSE,"ECWEBB";#N/A,#N/A,FALSE,"MFT96";#N/A,#N/A,FALSE,"CTrecon"}</definedName>
    <definedName name="b_4_2" hidden="1">{#N/A,#N/A,FALSE,"TMCOMP96";#N/A,#N/A,FALSE,"MAT96";#N/A,#N/A,FALSE,"FANDA96";#N/A,#N/A,FALSE,"INTRAN96";#N/A,#N/A,FALSE,"NAA9697";#N/A,#N/A,FALSE,"ECWEBB";#N/A,#N/A,FALSE,"MFT96";#N/A,#N/A,FALSE,"CTrecon"}</definedName>
    <definedName name="b_4_2_1" hidden="1">{#N/A,#N/A,FALSE,"TMCOMP96";#N/A,#N/A,FALSE,"MAT96";#N/A,#N/A,FALSE,"FANDA96";#N/A,#N/A,FALSE,"INTRAN96";#N/A,#N/A,FALSE,"NAA9697";#N/A,#N/A,FALSE,"ECWEBB";#N/A,#N/A,FALSE,"MFT96";#N/A,#N/A,FALSE,"CTrecon"}</definedName>
    <definedName name="b_4_2_2" hidden="1">{#N/A,#N/A,FALSE,"TMCOMP96";#N/A,#N/A,FALSE,"MAT96";#N/A,#N/A,FALSE,"FANDA96";#N/A,#N/A,FALSE,"INTRAN96";#N/A,#N/A,FALSE,"NAA9697";#N/A,#N/A,FALSE,"ECWEBB";#N/A,#N/A,FALSE,"MFT96";#N/A,#N/A,FALSE,"CTrecon"}</definedName>
    <definedName name="b_4_2_3" hidden="1">{#N/A,#N/A,FALSE,"TMCOMP96";#N/A,#N/A,FALSE,"MAT96";#N/A,#N/A,FALSE,"FANDA96";#N/A,#N/A,FALSE,"INTRAN96";#N/A,#N/A,FALSE,"NAA9697";#N/A,#N/A,FALSE,"ECWEBB";#N/A,#N/A,FALSE,"MFT96";#N/A,#N/A,FALSE,"CTrecon"}</definedName>
    <definedName name="b_4_2_4" hidden="1">{#N/A,#N/A,FALSE,"TMCOMP96";#N/A,#N/A,FALSE,"MAT96";#N/A,#N/A,FALSE,"FANDA96";#N/A,#N/A,FALSE,"INTRAN96";#N/A,#N/A,FALSE,"NAA9697";#N/A,#N/A,FALSE,"ECWEBB";#N/A,#N/A,FALSE,"MFT96";#N/A,#N/A,FALSE,"CTrecon"}</definedName>
    <definedName name="b_4_2_5" hidden="1">{#N/A,#N/A,FALSE,"TMCOMP96";#N/A,#N/A,FALSE,"MAT96";#N/A,#N/A,FALSE,"FANDA96";#N/A,#N/A,FALSE,"INTRAN96";#N/A,#N/A,FALSE,"NAA9697";#N/A,#N/A,FALSE,"ECWEBB";#N/A,#N/A,FALSE,"MFT96";#N/A,#N/A,FALSE,"CTrecon"}</definedName>
    <definedName name="b_4_3" hidden="1">{#N/A,#N/A,FALSE,"TMCOMP96";#N/A,#N/A,FALSE,"MAT96";#N/A,#N/A,FALSE,"FANDA96";#N/A,#N/A,FALSE,"INTRAN96";#N/A,#N/A,FALSE,"NAA9697";#N/A,#N/A,FALSE,"ECWEBB";#N/A,#N/A,FALSE,"MFT96";#N/A,#N/A,FALSE,"CTrecon"}</definedName>
    <definedName name="b_4_3_1" hidden="1">{#N/A,#N/A,FALSE,"TMCOMP96";#N/A,#N/A,FALSE,"MAT96";#N/A,#N/A,FALSE,"FANDA96";#N/A,#N/A,FALSE,"INTRAN96";#N/A,#N/A,FALSE,"NAA9697";#N/A,#N/A,FALSE,"ECWEBB";#N/A,#N/A,FALSE,"MFT96";#N/A,#N/A,FALSE,"CTrecon"}</definedName>
    <definedName name="b_4_3_2" hidden="1">{#N/A,#N/A,FALSE,"TMCOMP96";#N/A,#N/A,FALSE,"MAT96";#N/A,#N/A,FALSE,"FANDA96";#N/A,#N/A,FALSE,"INTRAN96";#N/A,#N/A,FALSE,"NAA9697";#N/A,#N/A,FALSE,"ECWEBB";#N/A,#N/A,FALSE,"MFT96";#N/A,#N/A,FALSE,"CTrecon"}</definedName>
    <definedName name="b_4_3_3" hidden="1">{#N/A,#N/A,FALSE,"TMCOMP96";#N/A,#N/A,FALSE,"MAT96";#N/A,#N/A,FALSE,"FANDA96";#N/A,#N/A,FALSE,"INTRAN96";#N/A,#N/A,FALSE,"NAA9697";#N/A,#N/A,FALSE,"ECWEBB";#N/A,#N/A,FALSE,"MFT96";#N/A,#N/A,FALSE,"CTrecon"}</definedName>
    <definedName name="b_4_3_4" hidden="1">{#N/A,#N/A,FALSE,"TMCOMP96";#N/A,#N/A,FALSE,"MAT96";#N/A,#N/A,FALSE,"FANDA96";#N/A,#N/A,FALSE,"INTRAN96";#N/A,#N/A,FALSE,"NAA9697";#N/A,#N/A,FALSE,"ECWEBB";#N/A,#N/A,FALSE,"MFT96";#N/A,#N/A,FALSE,"CTrecon"}</definedName>
    <definedName name="b_4_3_5" hidden="1">{#N/A,#N/A,FALSE,"TMCOMP96";#N/A,#N/A,FALSE,"MAT96";#N/A,#N/A,FALSE,"FANDA96";#N/A,#N/A,FALSE,"INTRAN96";#N/A,#N/A,FALSE,"NAA9697";#N/A,#N/A,FALSE,"ECWEBB";#N/A,#N/A,FALSE,"MFT96";#N/A,#N/A,FALSE,"CTrecon"}</definedName>
    <definedName name="b_4_4" hidden="1">{#N/A,#N/A,FALSE,"TMCOMP96";#N/A,#N/A,FALSE,"MAT96";#N/A,#N/A,FALSE,"FANDA96";#N/A,#N/A,FALSE,"INTRAN96";#N/A,#N/A,FALSE,"NAA9697";#N/A,#N/A,FALSE,"ECWEBB";#N/A,#N/A,FALSE,"MFT96";#N/A,#N/A,FALSE,"CTrecon"}</definedName>
    <definedName name="b_4_4_1" hidden="1">{#N/A,#N/A,FALSE,"TMCOMP96";#N/A,#N/A,FALSE,"MAT96";#N/A,#N/A,FALSE,"FANDA96";#N/A,#N/A,FALSE,"INTRAN96";#N/A,#N/A,FALSE,"NAA9697";#N/A,#N/A,FALSE,"ECWEBB";#N/A,#N/A,FALSE,"MFT96";#N/A,#N/A,FALSE,"CTrecon"}</definedName>
    <definedName name="b_4_4_2" hidden="1">{#N/A,#N/A,FALSE,"TMCOMP96";#N/A,#N/A,FALSE,"MAT96";#N/A,#N/A,FALSE,"FANDA96";#N/A,#N/A,FALSE,"INTRAN96";#N/A,#N/A,FALSE,"NAA9697";#N/A,#N/A,FALSE,"ECWEBB";#N/A,#N/A,FALSE,"MFT96";#N/A,#N/A,FALSE,"CTrecon"}</definedName>
    <definedName name="b_4_4_3" hidden="1">{#N/A,#N/A,FALSE,"TMCOMP96";#N/A,#N/A,FALSE,"MAT96";#N/A,#N/A,FALSE,"FANDA96";#N/A,#N/A,FALSE,"INTRAN96";#N/A,#N/A,FALSE,"NAA9697";#N/A,#N/A,FALSE,"ECWEBB";#N/A,#N/A,FALSE,"MFT96";#N/A,#N/A,FALSE,"CTrecon"}</definedName>
    <definedName name="b_4_4_4" hidden="1">{#N/A,#N/A,FALSE,"TMCOMP96";#N/A,#N/A,FALSE,"MAT96";#N/A,#N/A,FALSE,"FANDA96";#N/A,#N/A,FALSE,"INTRAN96";#N/A,#N/A,FALSE,"NAA9697";#N/A,#N/A,FALSE,"ECWEBB";#N/A,#N/A,FALSE,"MFT96";#N/A,#N/A,FALSE,"CTrecon"}</definedName>
    <definedName name="b_4_4_5" hidden="1">{#N/A,#N/A,FALSE,"TMCOMP96";#N/A,#N/A,FALSE,"MAT96";#N/A,#N/A,FALSE,"FANDA96";#N/A,#N/A,FALSE,"INTRAN96";#N/A,#N/A,FALSE,"NAA9697";#N/A,#N/A,FALSE,"ECWEBB";#N/A,#N/A,FALSE,"MFT96";#N/A,#N/A,FALSE,"CTrecon"}</definedName>
    <definedName name="b_4_5" hidden="1">{#N/A,#N/A,FALSE,"TMCOMP96";#N/A,#N/A,FALSE,"MAT96";#N/A,#N/A,FALSE,"FANDA96";#N/A,#N/A,FALSE,"INTRAN96";#N/A,#N/A,FALSE,"NAA9697";#N/A,#N/A,FALSE,"ECWEBB";#N/A,#N/A,FALSE,"MFT96";#N/A,#N/A,FALSE,"CTrecon"}</definedName>
    <definedName name="b_4_5_1" hidden="1">{#N/A,#N/A,FALSE,"TMCOMP96";#N/A,#N/A,FALSE,"MAT96";#N/A,#N/A,FALSE,"FANDA96";#N/A,#N/A,FALSE,"INTRAN96";#N/A,#N/A,FALSE,"NAA9697";#N/A,#N/A,FALSE,"ECWEBB";#N/A,#N/A,FALSE,"MFT96";#N/A,#N/A,FALSE,"CTrecon"}</definedName>
    <definedName name="b_4_5_2" hidden="1">{#N/A,#N/A,FALSE,"TMCOMP96";#N/A,#N/A,FALSE,"MAT96";#N/A,#N/A,FALSE,"FANDA96";#N/A,#N/A,FALSE,"INTRAN96";#N/A,#N/A,FALSE,"NAA9697";#N/A,#N/A,FALSE,"ECWEBB";#N/A,#N/A,FALSE,"MFT96";#N/A,#N/A,FALSE,"CTrecon"}</definedName>
    <definedName name="b_4_5_3" hidden="1">{#N/A,#N/A,FALSE,"TMCOMP96";#N/A,#N/A,FALSE,"MAT96";#N/A,#N/A,FALSE,"FANDA96";#N/A,#N/A,FALSE,"INTRAN96";#N/A,#N/A,FALSE,"NAA9697";#N/A,#N/A,FALSE,"ECWEBB";#N/A,#N/A,FALSE,"MFT96";#N/A,#N/A,FALSE,"CTrecon"}</definedName>
    <definedName name="b_4_5_4" hidden="1">{#N/A,#N/A,FALSE,"TMCOMP96";#N/A,#N/A,FALSE,"MAT96";#N/A,#N/A,FALSE,"FANDA96";#N/A,#N/A,FALSE,"INTRAN96";#N/A,#N/A,FALSE,"NAA9697";#N/A,#N/A,FALSE,"ECWEBB";#N/A,#N/A,FALSE,"MFT96";#N/A,#N/A,FALSE,"CTrecon"}</definedName>
    <definedName name="b_4_5_5" hidden="1">{#N/A,#N/A,FALSE,"TMCOMP96";#N/A,#N/A,FALSE,"MAT96";#N/A,#N/A,FALSE,"FANDA96";#N/A,#N/A,FALSE,"INTRAN96";#N/A,#N/A,FALSE,"NAA9697";#N/A,#N/A,FALSE,"ECWEBB";#N/A,#N/A,FALSE,"MFT96";#N/A,#N/A,FALSE,"CTrecon"}</definedName>
    <definedName name="b_5" hidden="1">{#N/A,#N/A,FALSE,"TMCOMP96";#N/A,#N/A,FALSE,"MAT96";#N/A,#N/A,FALSE,"FANDA96";#N/A,#N/A,FALSE,"INTRAN96";#N/A,#N/A,FALSE,"NAA9697";#N/A,#N/A,FALSE,"ECWEBB";#N/A,#N/A,FALSE,"MFT96";#N/A,#N/A,FALSE,"CTrecon"}</definedName>
    <definedName name="b_5_1" hidden="1">{#N/A,#N/A,FALSE,"TMCOMP96";#N/A,#N/A,FALSE,"MAT96";#N/A,#N/A,FALSE,"FANDA96";#N/A,#N/A,FALSE,"INTRAN96";#N/A,#N/A,FALSE,"NAA9697";#N/A,#N/A,FALSE,"ECWEBB";#N/A,#N/A,FALSE,"MFT96";#N/A,#N/A,FALSE,"CTrecon"}</definedName>
    <definedName name="b_5_1_1" hidden="1">{#N/A,#N/A,FALSE,"TMCOMP96";#N/A,#N/A,FALSE,"MAT96";#N/A,#N/A,FALSE,"FANDA96";#N/A,#N/A,FALSE,"INTRAN96";#N/A,#N/A,FALSE,"NAA9697";#N/A,#N/A,FALSE,"ECWEBB";#N/A,#N/A,FALSE,"MFT96";#N/A,#N/A,FALSE,"CTrecon"}</definedName>
    <definedName name="b_5_1_1_1" hidden="1">{#N/A,#N/A,FALSE,"TMCOMP96";#N/A,#N/A,FALSE,"MAT96";#N/A,#N/A,FALSE,"FANDA96";#N/A,#N/A,FALSE,"INTRAN96";#N/A,#N/A,FALSE,"NAA9697";#N/A,#N/A,FALSE,"ECWEBB";#N/A,#N/A,FALSE,"MFT96";#N/A,#N/A,FALSE,"CTrecon"}</definedName>
    <definedName name="b_5_1_1_1_1" hidden="1">{#N/A,#N/A,FALSE,"TMCOMP96";#N/A,#N/A,FALSE,"MAT96";#N/A,#N/A,FALSE,"FANDA96";#N/A,#N/A,FALSE,"INTRAN96";#N/A,#N/A,FALSE,"NAA9697";#N/A,#N/A,FALSE,"ECWEBB";#N/A,#N/A,FALSE,"MFT96";#N/A,#N/A,FALSE,"CTrecon"}</definedName>
    <definedName name="b_5_1_1_1_2" hidden="1">{#N/A,#N/A,FALSE,"TMCOMP96";#N/A,#N/A,FALSE,"MAT96";#N/A,#N/A,FALSE,"FANDA96";#N/A,#N/A,FALSE,"INTRAN96";#N/A,#N/A,FALSE,"NAA9697";#N/A,#N/A,FALSE,"ECWEBB";#N/A,#N/A,FALSE,"MFT96";#N/A,#N/A,FALSE,"CTrecon"}</definedName>
    <definedName name="b_5_1_1_1_3" hidden="1">{#N/A,#N/A,FALSE,"TMCOMP96";#N/A,#N/A,FALSE,"MAT96";#N/A,#N/A,FALSE,"FANDA96";#N/A,#N/A,FALSE,"INTRAN96";#N/A,#N/A,FALSE,"NAA9697";#N/A,#N/A,FALSE,"ECWEBB";#N/A,#N/A,FALSE,"MFT96";#N/A,#N/A,FALSE,"CTrecon"}</definedName>
    <definedName name="b_5_1_1_1_4" hidden="1">{#N/A,#N/A,FALSE,"TMCOMP96";#N/A,#N/A,FALSE,"MAT96";#N/A,#N/A,FALSE,"FANDA96";#N/A,#N/A,FALSE,"INTRAN96";#N/A,#N/A,FALSE,"NAA9697";#N/A,#N/A,FALSE,"ECWEBB";#N/A,#N/A,FALSE,"MFT96";#N/A,#N/A,FALSE,"CTrecon"}</definedName>
    <definedName name="b_5_1_1_1_5" hidden="1">{#N/A,#N/A,FALSE,"TMCOMP96";#N/A,#N/A,FALSE,"MAT96";#N/A,#N/A,FALSE,"FANDA96";#N/A,#N/A,FALSE,"INTRAN96";#N/A,#N/A,FALSE,"NAA9697";#N/A,#N/A,FALSE,"ECWEBB";#N/A,#N/A,FALSE,"MFT96";#N/A,#N/A,FALSE,"CTrecon"}</definedName>
    <definedName name="b_5_1_1_2" hidden="1">{#N/A,#N/A,FALSE,"TMCOMP96";#N/A,#N/A,FALSE,"MAT96";#N/A,#N/A,FALSE,"FANDA96";#N/A,#N/A,FALSE,"INTRAN96";#N/A,#N/A,FALSE,"NAA9697";#N/A,#N/A,FALSE,"ECWEBB";#N/A,#N/A,FALSE,"MFT96";#N/A,#N/A,FALSE,"CTrecon"}</definedName>
    <definedName name="b_5_1_1_2_1" hidden="1">{#N/A,#N/A,FALSE,"TMCOMP96";#N/A,#N/A,FALSE,"MAT96";#N/A,#N/A,FALSE,"FANDA96";#N/A,#N/A,FALSE,"INTRAN96";#N/A,#N/A,FALSE,"NAA9697";#N/A,#N/A,FALSE,"ECWEBB";#N/A,#N/A,FALSE,"MFT96";#N/A,#N/A,FALSE,"CTrecon"}</definedName>
    <definedName name="b_5_1_1_2_2" hidden="1">{#N/A,#N/A,FALSE,"TMCOMP96";#N/A,#N/A,FALSE,"MAT96";#N/A,#N/A,FALSE,"FANDA96";#N/A,#N/A,FALSE,"INTRAN96";#N/A,#N/A,FALSE,"NAA9697";#N/A,#N/A,FALSE,"ECWEBB";#N/A,#N/A,FALSE,"MFT96";#N/A,#N/A,FALSE,"CTrecon"}</definedName>
    <definedName name="b_5_1_1_2_3" hidden="1">{#N/A,#N/A,FALSE,"TMCOMP96";#N/A,#N/A,FALSE,"MAT96";#N/A,#N/A,FALSE,"FANDA96";#N/A,#N/A,FALSE,"INTRAN96";#N/A,#N/A,FALSE,"NAA9697";#N/A,#N/A,FALSE,"ECWEBB";#N/A,#N/A,FALSE,"MFT96";#N/A,#N/A,FALSE,"CTrecon"}</definedName>
    <definedName name="b_5_1_1_2_4" hidden="1">{#N/A,#N/A,FALSE,"TMCOMP96";#N/A,#N/A,FALSE,"MAT96";#N/A,#N/A,FALSE,"FANDA96";#N/A,#N/A,FALSE,"INTRAN96";#N/A,#N/A,FALSE,"NAA9697";#N/A,#N/A,FALSE,"ECWEBB";#N/A,#N/A,FALSE,"MFT96";#N/A,#N/A,FALSE,"CTrecon"}</definedName>
    <definedName name="b_5_1_1_2_5" hidden="1">{#N/A,#N/A,FALSE,"TMCOMP96";#N/A,#N/A,FALSE,"MAT96";#N/A,#N/A,FALSE,"FANDA96";#N/A,#N/A,FALSE,"INTRAN96";#N/A,#N/A,FALSE,"NAA9697";#N/A,#N/A,FALSE,"ECWEBB";#N/A,#N/A,FALSE,"MFT96";#N/A,#N/A,FALSE,"CTrecon"}</definedName>
    <definedName name="b_5_1_1_3" hidden="1">{#N/A,#N/A,FALSE,"TMCOMP96";#N/A,#N/A,FALSE,"MAT96";#N/A,#N/A,FALSE,"FANDA96";#N/A,#N/A,FALSE,"INTRAN96";#N/A,#N/A,FALSE,"NAA9697";#N/A,#N/A,FALSE,"ECWEBB";#N/A,#N/A,FALSE,"MFT96";#N/A,#N/A,FALSE,"CTrecon"}</definedName>
    <definedName name="b_5_1_1_4" hidden="1">{#N/A,#N/A,FALSE,"TMCOMP96";#N/A,#N/A,FALSE,"MAT96";#N/A,#N/A,FALSE,"FANDA96";#N/A,#N/A,FALSE,"INTRAN96";#N/A,#N/A,FALSE,"NAA9697";#N/A,#N/A,FALSE,"ECWEBB";#N/A,#N/A,FALSE,"MFT96";#N/A,#N/A,FALSE,"CTrecon"}</definedName>
    <definedName name="b_5_1_1_5" hidden="1">{#N/A,#N/A,FALSE,"TMCOMP96";#N/A,#N/A,FALSE,"MAT96";#N/A,#N/A,FALSE,"FANDA96";#N/A,#N/A,FALSE,"INTRAN96";#N/A,#N/A,FALSE,"NAA9697";#N/A,#N/A,FALSE,"ECWEBB";#N/A,#N/A,FALSE,"MFT96";#N/A,#N/A,FALSE,"CTrecon"}</definedName>
    <definedName name="b_5_1_2" hidden="1">{#N/A,#N/A,FALSE,"TMCOMP96";#N/A,#N/A,FALSE,"MAT96";#N/A,#N/A,FALSE,"FANDA96";#N/A,#N/A,FALSE,"INTRAN96";#N/A,#N/A,FALSE,"NAA9697";#N/A,#N/A,FALSE,"ECWEBB";#N/A,#N/A,FALSE,"MFT96";#N/A,#N/A,FALSE,"CTrecon"}</definedName>
    <definedName name="b_5_1_2_1" hidden="1">{#N/A,#N/A,FALSE,"TMCOMP96";#N/A,#N/A,FALSE,"MAT96";#N/A,#N/A,FALSE,"FANDA96";#N/A,#N/A,FALSE,"INTRAN96";#N/A,#N/A,FALSE,"NAA9697";#N/A,#N/A,FALSE,"ECWEBB";#N/A,#N/A,FALSE,"MFT96";#N/A,#N/A,FALSE,"CTrecon"}</definedName>
    <definedName name="b_5_1_2_2" hidden="1">{#N/A,#N/A,FALSE,"TMCOMP96";#N/A,#N/A,FALSE,"MAT96";#N/A,#N/A,FALSE,"FANDA96";#N/A,#N/A,FALSE,"INTRAN96";#N/A,#N/A,FALSE,"NAA9697";#N/A,#N/A,FALSE,"ECWEBB";#N/A,#N/A,FALSE,"MFT96";#N/A,#N/A,FALSE,"CTrecon"}</definedName>
    <definedName name="b_5_1_2_3" hidden="1">{#N/A,#N/A,FALSE,"TMCOMP96";#N/A,#N/A,FALSE,"MAT96";#N/A,#N/A,FALSE,"FANDA96";#N/A,#N/A,FALSE,"INTRAN96";#N/A,#N/A,FALSE,"NAA9697";#N/A,#N/A,FALSE,"ECWEBB";#N/A,#N/A,FALSE,"MFT96";#N/A,#N/A,FALSE,"CTrecon"}</definedName>
    <definedName name="b_5_1_2_4" hidden="1">{#N/A,#N/A,FALSE,"TMCOMP96";#N/A,#N/A,FALSE,"MAT96";#N/A,#N/A,FALSE,"FANDA96";#N/A,#N/A,FALSE,"INTRAN96";#N/A,#N/A,FALSE,"NAA9697";#N/A,#N/A,FALSE,"ECWEBB";#N/A,#N/A,FALSE,"MFT96";#N/A,#N/A,FALSE,"CTrecon"}</definedName>
    <definedName name="b_5_1_2_5" hidden="1">{#N/A,#N/A,FALSE,"TMCOMP96";#N/A,#N/A,FALSE,"MAT96";#N/A,#N/A,FALSE,"FANDA96";#N/A,#N/A,FALSE,"INTRAN96";#N/A,#N/A,FALSE,"NAA9697";#N/A,#N/A,FALSE,"ECWEBB";#N/A,#N/A,FALSE,"MFT96";#N/A,#N/A,FALSE,"CTrecon"}</definedName>
    <definedName name="b_5_1_3" hidden="1">{#N/A,#N/A,FALSE,"TMCOMP96";#N/A,#N/A,FALSE,"MAT96";#N/A,#N/A,FALSE,"FANDA96";#N/A,#N/A,FALSE,"INTRAN96";#N/A,#N/A,FALSE,"NAA9697";#N/A,#N/A,FALSE,"ECWEBB";#N/A,#N/A,FALSE,"MFT96";#N/A,#N/A,FALSE,"CTrecon"}</definedName>
    <definedName name="b_5_1_3_1" hidden="1">{#N/A,#N/A,FALSE,"TMCOMP96";#N/A,#N/A,FALSE,"MAT96";#N/A,#N/A,FALSE,"FANDA96";#N/A,#N/A,FALSE,"INTRAN96";#N/A,#N/A,FALSE,"NAA9697";#N/A,#N/A,FALSE,"ECWEBB";#N/A,#N/A,FALSE,"MFT96";#N/A,#N/A,FALSE,"CTrecon"}</definedName>
    <definedName name="b_5_1_3_2" hidden="1">{#N/A,#N/A,FALSE,"TMCOMP96";#N/A,#N/A,FALSE,"MAT96";#N/A,#N/A,FALSE,"FANDA96";#N/A,#N/A,FALSE,"INTRAN96";#N/A,#N/A,FALSE,"NAA9697";#N/A,#N/A,FALSE,"ECWEBB";#N/A,#N/A,FALSE,"MFT96";#N/A,#N/A,FALSE,"CTrecon"}</definedName>
    <definedName name="b_5_1_3_3" hidden="1">{#N/A,#N/A,FALSE,"TMCOMP96";#N/A,#N/A,FALSE,"MAT96";#N/A,#N/A,FALSE,"FANDA96";#N/A,#N/A,FALSE,"INTRAN96";#N/A,#N/A,FALSE,"NAA9697";#N/A,#N/A,FALSE,"ECWEBB";#N/A,#N/A,FALSE,"MFT96";#N/A,#N/A,FALSE,"CTrecon"}</definedName>
    <definedName name="b_5_1_3_4" hidden="1">{#N/A,#N/A,FALSE,"TMCOMP96";#N/A,#N/A,FALSE,"MAT96";#N/A,#N/A,FALSE,"FANDA96";#N/A,#N/A,FALSE,"INTRAN96";#N/A,#N/A,FALSE,"NAA9697";#N/A,#N/A,FALSE,"ECWEBB";#N/A,#N/A,FALSE,"MFT96";#N/A,#N/A,FALSE,"CTrecon"}</definedName>
    <definedName name="b_5_1_3_5" hidden="1">{#N/A,#N/A,FALSE,"TMCOMP96";#N/A,#N/A,FALSE,"MAT96";#N/A,#N/A,FALSE,"FANDA96";#N/A,#N/A,FALSE,"INTRAN96";#N/A,#N/A,FALSE,"NAA9697";#N/A,#N/A,FALSE,"ECWEBB";#N/A,#N/A,FALSE,"MFT96";#N/A,#N/A,FALSE,"CTrecon"}</definedName>
    <definedName name="b_5_1_4" hidden="1">{#N/A,#N/A,FALSE,"TMCOMP96";#N/A,#N/A,FALSE,"MAT96";#N/A,#N/A,FALSE,"FANDA96";#N/A,#N/A,FALSE,"INTRAN96";#N/A,#N/A,FALSE,"NAA9697";#N/A,#N/A,FALSE,"ECWEBB";#N/A,#N/A,FALSE,"MFT96";#N/A,#N/A,FALSE,"CTrecon"}</definedName>
    <definedName name="b_5_1_4_1" hidden="1">{#N/A,#N/A,FALSE,"TMCOMP96";#N/A,#N/A,FALSE,"MAT96";#N/A,#N/A,FALSE,"FANDA96";#N/A,#N/A,FALSE,"INTRAN96";#N/A,#N/A,FALSE,"NAA9697";#N/A,#N/A,FALSE,"ECWEBB";#N/A,#N/A,FALSE,"MFT96";#N/A,#N/A,FALSE,"CTrecon"}</definedName>
    <definedName name="b_5_1_4_2" hidden="1">{#N/A,#N/A,FALSE,"TMCOMP96";#N/A,#N/A,FALSE,"MAT96";#N/A,#N/A,FALSE,"FANDA96";#N/A,#N/A,FALSE,"INTRAN96";#N/A,#N/A,FALSE,"NAA9697";#N/A,#N/A,FALSE,"ECWEBB";#N/A,#N/A,FALSE,"MFT96";#N/A,#N/A,FALSE,"CTrecon"}</definedName>
    <definedName name="b_5_1_4_3" hidden="1">{#N/A,#N/A,FALSE,"TMCOMP96";#N/A,#N/A,FALSE,"MAT96";#N/A,#N/A,FALSE,"FANDA96";#N/A,#N/A,FALSE,"INTRAN96";#N/A,#N/A,FALSE,"NAA9697";#N/A,#N/A,FALSE,"ECWEBB";#N/A,#N/A,FALSE,"MFT96";#N/A,#N/A,FALSE,"CTrecon"}</definedName>
    <definedName name="b_5_1_4_4" hidden="1">{#N/A,#N/A,FALSE,"TMCOMP96";#N/A,#N/A,FALSE,"MAT96";#N/A,#N/A,FALSE,"FANDA96";#N/A,#N/A,FALSE,"INTRAN96";#N/A,#N/A,FALSE,"NAA9697";#N/A,#N/A,FALSE,"ECWEBB";#N/A,#N/A,FALSE,"MFT96";#N/A,#N/A,FALSE,"CTrecon"}</definedName>
    <definedName name="b_5_1_4_5" hidden="1">{#N/A,#N/A,FALSE,"TMCOMP96";#N/A,#N/A,FALSE,"MAT96";#N/A,#N/A,FALSE,"FANDA96";#N/A,#N/A,FALSE,"INTRAN96";#N/A,#N/A,FALSE,"NAA9697";#N/A,#N/A,FALSE,"ECWEBB";#N/A,#N/A,FALSE,"MFT96";#N/A,#N/A,FALSE,"CTrecon"}</definedName>
    <definedName name="b_5_1_5" hidden="1">{#N/A,#N/A,FALSE,"TMCOMP96";#N/A,#N/A,FALSE,"MAT96";#N/A,#N/A,FALSE,"FANDA96";#N/A,#N/A,FALSE,"INTRAN96";#N/A,#N/A,FALSE,"NAA9697";#N/A,#N/A,FALSE,"ECWEBB";#N/A,#N/A,FALSE,"MFT96";#N/A,#N/A,FALSE,"CTrecon"}</definedName>
    <definedName name="b_5_1_5_1" hidden="1">{#N/A,#N/A,FALSE,"TMCOMP96";#N/A,#N/A,FALSE,"MAT96";#N/A,#N/A,FALSE,"FANDA96";#N/A,#N/A,FALSE,"INTRAN96";#N/A,#N/A,FALSE,"NAA9697";#N/A,#N/A,FALSE,"ECWEBB";#N/A,#N/A,FALSE,"MFT96";#N/A,#N/A,FALSE,"CTrecon"}</definedName>
    <definedName name="b_5_1_5_2" hidden="1">{#N/A,#N/A,FALSE,"TMCOMP96";#N/A,#N/A,FALSE,"MAT96";#N/A,#N/A,FALSE,"FANDA96";#N/A,#N/A,FALSE,"INTRAN96";#N/A,#N/A,FALSE,"NAA9697";#N/A,#N/A,FALSE,"ECWEBB";#N/A,#N/A,FALSE,"MFT96";#N/A,#N/A,FALSE,"CTrecon"}</definedName>
    <definedName name="b_5_1_5_3" hidden="1">{#N/A,#N/A,FALSE,"TMCOMP96";#N/A,#N/A,FALSE,"MAT96";#N/A,#N/A,FALSE,"FANDA96";#N/A,#N/A,FALSE,"INTRAN96";#N/A,#N/A,FALSE,"NAA9697";#N/A,#N/A,FALSE,"ECWEBB";#N/A,#N/A,FALSE,"MFT96";#N/A,#N/A,FALSE,"CTrecon"}</definedName>
    <definedName name="b_5_1_5_4" hidden="1">{#N/A,#N/A,FALSE,"TMCOMP96";#N/A,#N/A,FALSE,"MAT96";#N/A,#N/A,FALSE,"FANDA96";#N/A,#N/A,FALSE,"INTRAN96";#N/A,#N/A,FALSE,"NAA9697";#N/A,#N/A,FALSE,"ECWEBB";#N/A,#N/A,FALSE,"MFT96";#N/A,#N/A,FALSE,"CTrecon"}</definedName>
    <definedName name="b_5_1_5_5" hidden="1">{#N/A,#N/A,FALSE,"TMCOMP96";#N/A,#N/A,FALSE,"MAT96";#N/A,#N/A,FALSE,"FANDA96";#N/A,#N/A,FALSE,"INTRAN96";#N/A,#N/A,FALSE,"NAA9697";#N/A,#N/A,FALSE,"ECWEBB";#N/A,#N/A,FALSE,"MFT96";#N/A,#N/A,FALSE,"CTrecon"}</definedName>
    <definedName name="b_5_2" hidden="1">{#N/A,#N/A,FALSE,"TMCOMP96";#N/A,#N/A,FALSE,"MAT96";#N/A,#N/A,FALSE,"FANDA96";#N/A,#N/A,FALSE,"INTRAN96";#N/A,#N/A,FALSE,"NAA9697";#N/A,#N/A,FALSE,"ECWEBB";#N/A,#N/A,FALSE,"MFT96";#N/A,#N/A,FALSE,"CTrecon"}</definedName>
    <definedName name="b_5_2_1" hidden="1">{#N/A,#N/A,FALSE,"TMCOMP96";#N/A,#N/A,FALSE,"MAT96";#N/A,#N/A,FALSE,"FANDA96";#N/A,#N/A,FALSE,"INTRAN96";#N/A,#N/A,FALSE,"NAA9697";#N/A,#N/A,FALSE,"ECWEBB";#N/A,#N/A,FALSE,"MFT96";#N/A,#N/A,FALSE,"CTrecon"}</definedName>
    <definedName name="b_5_2_2" hidden="1">{#N/A,#N/A,FALSE,"TMCOMP96";#N/A,#N/A,FALSE,"MAT96";#N/A,#N/A,FALSE,"FANDA96";#N/A,#N/A,FALSE,"INTRAN96";#N/A,#N/A,FALSE,"NAA9697";#N/A,#N/A,FALSE,"ECWEBB";#N/A,#N/A,FALSE,"MFT96";#N/A,#N/A,FALSE,"CTrecon"}</definedName>
    <definedName name="b_5_2_3" hidden="1">{#N/A,#N/A,FALSE,"TMCOMP96";#N/A,#N/A,FALSE,"MAT96";#N/A,#N/A,FALSE,"FANDA96";#N/A,#N/A,FALSE,"INTRAN96";#N/A,#N/A,FALSE,"NAA9697";#N/A,#N/A,FALSE,"ECWEBB";#N/A,#N/A,FALSE,"MFT96";#N/A,#N/A,FALSE,"CTrecon"}</definedName>
    <definedName name="b_5_2_4" hidden="1">{#N/A,#N/A,FALSE,"TMCOMP96";#N/A,#N/A,FALSE,"MAT96";#N/A,#N/A,FALSE,"FANDA96";#N/A,#N/A,FALSE,"INTRAN96";#N/A,#N/A,FALSE,"NAA9697";#N/A,#N/A,FALSE,"ECWEBB";#N/A,#N/A,FALSE,"MFT96";#N/A,#N/A,FALSE,"CTrecon"}</definedName>
    <definedName name="b_5_2_5" hidden="1">{#N/A,#N/A,FALSE,"TMCOMP96";#N/A,#N/A,FALSE,"MAT96";#N/A,#N/A,FALSE,"FANDA96";#N/A,#N/A,FALSE,"INTRAN96";#N/A,#N/A,FALSE,"NAA9697";#N/A,#N/A,FALSE,"ECWEBB";#N/A,#N/A,FALSE,"MFT96";#N/A,#N/A,FALSE,"CTrecon"}</definedName>
    <definedName name="b_5_3" hidden="1">{#N/A,#N/A,FALSE,"TMCOMP96";#N/A,#N/A,FALSE,"MAT96";#N/A,#N/A,FALSE,"FANDA96";#N/A,#N/A,FALSE,"INTRAN96";#N/A,#N/A,FALSE,"NAA9697";#N/A,#N/A,FALSE,"ECWEBB";#N/A,#N/A,FALSE,"MFT96";#N/A,#N/A,FALSE,"CTrecon"}</definedName>
    <definedName name="b_5_3_1" hidden="1">{#N/A,#N/A,FALSE,"TMCOMP96";#N/A,#N/A,FALSE,"MAT96";#N/A,#N/A,FALSE,"FANDA96";#N/A,#N/A,FALSE,"INTRAN96";#N/A,#N/A,FALSE,"NAA9697";#N/A,#N/A,FALSE,"ECWEBB";#N/A,#N/A,FALSE,"MFT96";#N/A,#N/A,FALSE,"CTrecon"}</definedName>
    <definedName name="b_5_3_2" hidden="1">{#N/A,#N/A,FALSE,"TMCOMP96";#N/A,#N/A,FALSE,"MAT96";#N/A,#N/A,FALSE,"FANDA96";#N/A,#N/A,FALSE,"INTRAN96";#N/A,#N/A,FALSE,"NAA9697";#N/A,#N/A,FALSE,"ECWEBB";#N/A,#N/A,FALSE,"MFT96";#N/A,#N/A,FALSE,"CTrecon"}</definedName>
    <definedName name="b_5_3_3" hidden="1">{#N/A,#N/A,FALSE,"TMCOMP96";#N/A,#N/A,FALSE,"MAT96";#N/A,#N/A,FALSE,"FANDA96";#N/A,#N/A,FALSE,"INTRAN96";#N/A,#N/A,FALSE,"NAA9697";#N/A,#N/A,FALSE,"ECWEBB";#N/A,#N/A,FALSE,"MFT96";#N/A,#N/A,FALSE,"CTrecon"}</definedName>
    <definedName name="b_5_3_4" hidden="1">{#N/A,#N/A,FALSE,"TMCOMP96";#N/A,#N/A,FALSE,"MAT96";#N/A,#N/A,FALSE,"FANDA96";#N/A,#N/A,FALSE,"INTRAN96";#N/A,#N/A,FALSE,"NAA9697";#N/A,#N/A,FALSE,"ECWEBB";#N/A,#N/A,FALSE,"MFT96";#N/A,#N/A,FALSE,"CTrecon"}</definedName>
    <definedName name="b_5_3_5" hidden="1">{#N/A,#N/A,FALSE,"TMCOMP96";#N/A,#N/A,FALSE,"MAT96";#N/A,#N/A,FALSE,"FANDA96";#N/A,#N/A,FALSE,"INTRAN96";#N/A,#N/A,FALSE,"NAA9697";#N/A,#N/A,FALSE,"ECWEBB";#N/A,#N/A,FALSE,"MFT96";#N/A,#N/A,FALSE,"CTrecon"}</definedName>
    <definedName name="b_5_4" hidden="1">{#N/A,#N/A,FALSE,"TMCOMP96";#N/A,#N/A,FALSE,"MAT96";#N/A,#N/A,FALSE,"FANDA96";#N/A,#N/A,FALSE,"INTRAN96";#N/A,#N/A,FALSE,"NAA9697";#N/A,#N/A,FALSE,"ECWEBB";#N/A,#N/A,FALSE,"MFT96";#N/A,#N/A,FALSE,"CTrecon"}</definedName>
    <definedName name="b_5_4_1" hidden="1">{#N/A,#N/A,FALSE,"TMCOMP96";#N/A,#N/A,FALSE,"MAT96";#N/A,#N/A,FALSE,"FANDA96";#N/A,#N/A,FALSE,"INTRAN96";#N/A,#N/A,FALSE,"NAA9697";#N/A,#N/A,FALSE,"ECWEBB";#N/A,#N/A,FALSE,"MFT96";#N/A,#N/A,FALSE,"CTrecon"}</definedName>
    <definedName name="b_5_4_2" hidden="1">{#N/A,#N/A,FALSE,"TMCOMP96";#N/A,#N/A,FALSE,"MAT96";#N/A,#N/A,FALSE,"FANDA96";#N/A,#N/A,FALSE,"INTRAN96";#N/A,#N/A,FALSE,"NAA9697";#N/A,#N/A,FALSE,"ECWEBB";#N/A,#N/A,FALSE,"MFT96";#N/A,#N/A,FALSE,"CTrecon"}</definedName>
    <definedName name="b_5_4_3" hidden="1">{#N/A,#N/A,FALSE,"TMCOMP96";#N/A,#N/A,FALSE,"MAT96";#N/A,#N/A,FALSE,"FANDA96";#N/A,#N/A,FALSE,"INTRAN96";#N/A,#N/A,FALSE,"NAA9697";#N/A,#N/A,FALSE,"ECWEBB";#N/A,#N/A,FALSE,"MFT96";#N/A,#N/A,FALSE,"CTrecon"}</definedName>
    <definedName name="b_5_4_4" hidden="1">{#N/A,#N/A,FALSE,"TMCOMP96";#N/A,#N/A,FALSE,"MAT96";#N/A,#N/A,FALSE,"FANDA96";#N/A,#N/A,FALSE,"INTRAN96";#N/A,#N/A,FALSE,"NAA9697";#N/A,#N/A,FALSE,"ECWEBB";#N/A,#N/A,FALSE,"MFT96";#N/A,#N/A,FALSE,"CTrecon"}</definedName>
    <definedName name="b_5_4_5" hidden="1">{#N/A,#N/A,FALSE,"TMCOMP96";#N/A,#N/A,FALSE,"MAT96";#N/A,#N/A,FALSE,"FANDA96";#N/A,#N/A,FALSE,"INTRAN96";#N/A,#N/A,FALSE,"NAA9697";#N/A,#N/A,FALSE,"ECWEBB";#N/A,#N/A,FALSE,"MFT96";#N/A,#N/A,FALSE,"CTrecon"}</definedName>
    <definedName name="b_5_5" hidden="1">{#N/A,#N/A,FALSE,"TMCOMP96";#N/A,#N/A,FALSE,"MAT96";#N/A,#N/A,FALSE,"FANDA96";#N/A,#N/A,FALSE,"INTRAN96";#N/A,#N/A,FALSE,"NAA9697";#N/A,#N/A,FALSE,"ECWEBB";#N/A,#N/A,FALSE,"MFT96";#N/A,#N/A,FALSE,"CTrecon"}</definedName>
    <definedName name="b_5_5_1" hidden="1">{#N/A,#N/A,FALSE,"TMCOMP96";#N/A,#N/A,FALSE,"MAT96";#N/A,#N/A,FALSE,"FANDA96";#N/A,#N/A,FALSE,"INTRAN96";#N/A,#N/A,FALSE,"NAA9697";#N/A,#N/A,FALSE,"ECWEBB";#N/A,#N/A,FALSE,"MFT96";#N/A,#N/A,FALSE,"CTrecon"}</definedName>
    <definedName name="b_5_5_2" hidden="1">{#N/A,#N/A,FALSE,"TMCOMP96";#N/A,#N/A,FALSE,"MAT96";#N/A,#N/A,FALSE,"FANDA96";#N/A,#N/A,FALSE,"INTRAN96";#N/A,#N/A,FALSE,"NAA9697";#N/A,#N/A,FALSE,"ECWEBB";#N/A,#N/A,FALSE,"MFT96";#N/A,#N/A,FALSE,"CTrecon"}</definedName>
    <definedName name="b_5_5_3" hidden="1">{#N/A,#N/A,FALSE,"TMCOMP96";#N/A,#N/A,FALSE,"MAT96";#N/A,#N/A,FALSE,"FANDA96";#N/A,#N/A,FALSE,"INTRAN96";#N/A,#N/A,FALSE,"NAA9697";#N/A,#N/A,FALSE,"ECWEBB";#N/A,#N/A,FALSE,"MFT96";#N/A,#N/A,FALSE,"CTrecon"}</definedName>
    <definedName name="b_5_5_4" hidden="1">{#N/A,#N/A,FALSE,"TMCOMP96";#N/A,#N/A,FALSE,"MAT96";#N/A,#N/A,FALSE,"FANDA96";#N/A,#N/A,FALSE,"INTRAN96";#N/A,#N/A,FALSE,"NAA9697";#N/A,#N/A,FALSE,"ECWEBB";#N/A,#N/A,FALSE,"MFT96";#N/A,#N/A,FALSE,"CTrecon"}</definedName>
    <definedName name="b_5_5_5" hidden="1">{#N/A,#N/A,FALSE,"TMCOMP96";#N/A,#N/A,FALSE,"MAT96";#N/A,#N/A,FALSE,"FANDA96";#N/A,#N/A,FALSE,"INTRAN96";#N/A,#N/A,FALSE,"NAA9697";#N/A,#N/A,FALSE,"ECWEBB";#N/A,#N/A,FALSE,"MFT96";#N/A,#N/A,FALSE,"CTrecon"}</definedName>
    <definedName name="CONTACT">'Part 1'!$L$20:$O$24</definedName>
    <definedName name="datanew">Data!$A$9:$AV$305</definedName>
    <definedName name="datar">Data!$A$9:$DP$305</definedName>
    <definedName name="dgsgf" hidden="1">{#N/A,#N/A,FALSE,"TMCOMP96";#N/A,#N/A,FALSE,"MAT96";#N/A,#N/A,FALSE,"FANDA96";#N/A,#N/A,FALSE,"INTRAN96";#N/A,#N/A,FALSE,"NAA9697";#N/A,#N/A,FALSE,"ECWEBB";#N/A,#N/A,FALSE,"MFT96";#N/A,#N/A,FALSE,"CTrecon"}</definedName>
    <definedName name="dgsgf_1" hidden="1">{#N/A,#N/A,FALSE,"TMCOMP96";#N/A,#N/A,FALSE,"MAT96";#N/A,#N/A,FALSE,"FANDA96";#N/A,#N/A,FALSE,"INTRAN96";#N/A,#N/A,FALSE,"NAA9697";#N/A,#N/A,FALSE,"ECWEBB";#N/A,#N/A,FALSE,"MFT96";#N/A,#N/A,FALSE,"CTrecon"}</definedName>
    <definedName name="dgsgf_1_1" hidden="1">{#N/A,#N/A,FALSE,"TMCOMP96";#N/A,#N/A,FALSE,"MAT96";#N/A,#N/A,FALSE,"FANDA96";#N/A,#N/A,FALSE,"INTRAN96";#N/A,#N/A,FALSE,"NAA9697";#N/A,#N/A,FALSE,"ECWEBB";#N/A,#N/A,FALSE,"MFT96";#N/A,#N/A,FALSE,"CTrecon"}</definedName>
    <definedName name="dgsgf_1_1_1" hidden="1">{#N/A,#N/A,FALSE,"TMCOMP96";#N/A,#N/A,FALSE,"MAT96";#N/A,#N/A,FALSE,"FANDA96";#N/A,#N/A,FALSE,"INTRAN96";#N/A,#N/A,FALSE,"NAA9697";#N/A,#N/A,FALSE,"ECWEBB";#N/A,#N/A,FALSE,"MFT96";#N/A,#N/A,FALSE,"CTrecon"}</definedName>
    <definedName name="dgsgf_1_1_1_1" hidden="1">{#N/A,#N/A,FALSE,"TMCOMP96";#N/A,#N/A,FALSE,"MAT96";#N/A,#N/A,FALSE,"FANDA96";#N/A,#N/A,FALSE,"INTRAN96";#N/A,#N/A,FALSE,"NAA9697";#N/A,#N/A,FALSE,"ECWEBB";#N/A,#N/A,FALSE,"MFT96";#N/A,#N/A,FALSE,"CTrecon"}</definedName>
    <definedName name="dgsgf_1_1_1_1_1" hidden="1">{#N/A,#N/A,FALSE,"TMCOMP96";#N/A,#N/A,FALSE,"MAT96";#N/A,#N/A,FALSE,"FANDA96";#N/A,#N/A,FALSE,"INTRAN96";#N/A,#N/A,FALSE,"NAA9697";#N/A,#N/A,FALSE,"ECWEBB";#N/A,#N/A,FALSE,"MFT96";#N/A,#N/A,FALSE,"CTrecon"}</definedName>
    <definedName name="dgsgf_1_1_1_1_1_1" hidden="1">{#N/A,#N/A,FALSE,"TMCOMP96";#N/A,#N/A,FALSE,"MAT96";#N/A,#N/A,FALSE,"FANDA96";#N/A,#N/A,FALSE,"INTRAN96";#N/A,#N/A,FALSE,"NAA9697";#N/A,#N/A,FALSE,"ECWEBB";#N/A,#N/A,FALSE,"MFT96";#N/A,#N/A,FALSE,"CTrecon"}</definedName>
    <definedName name="dgsgf_1_1_1_1_1_2" hidden="1">{#N/A,#N/A,FALSE,"TMCOMP96";#N/A,#N/A,FALSE,"MAT96";#N/A,#N/A,FALSE,"FANDA96";#N/A,#N/A,FALSE,"INTRAN96";#N/A,#N/A,FALSE,"NAA9697";#N/A,#N/A,FALSE,"ECWEBB";#N/A,#N/A,FALSE,"MFT96";#N/A,#N/A,FALSE,"CTrecon"}</definedName>
    <definedName name="dgsgf_1_1_1_1_1_3" hidden="1">{#N/A,#N/A,FALSE,"TMCOMP96";#N/A,#N/A,FALSE,"MAT96";#N/A,#N/A,FALSE,"FANDA96";#N/A,#N/A,FALSE,"INTRAN96";#N/A,#N/A,FALSE,"NAA9697";#N/A,#N/A,FALSE,"ECWEBB";#N/A,#N/A,FALSE,"MFT96";#N/A,#N/A,FALSE,"CTrecon"}</definedName>
    <definedName name="dgsgf_1_1_1_1_1_4" hidden="1">{#N/A,#N/A,FALSE,"TMCOMP96";#N/A,#N/A,FALSE,"MAT96";#N/A,#N/A,FALSE,"FANDA96";#N/A,#N/A,FALSE,"INTRAN96";#N/A,#N/A,FALSE,"NAA9697";#N/A,#N/A,FALSE,"ECWEBB";#N/A,#N/A,FALSE,"MFT96";#N/A,#N/A,FALSE,"CTrecon"}</definedName>
    <definedName name="dgsgf_1_1_1_1_1_5" hidden="1">{#N/A,#N/A,FALSE,"TMCOMP96";#N/A,#N/A,FALSE,"MAT96";#N/A,#N/A,FALSE,"FANDA96";#N/A,#N/A,FALSE,"INTRAN96";#N/A,#N/A,FALSE,"NAA9697";#N/A,#N/A,FALSE,"ECWEBB";#N/A,#N/A,FALSE,"MFT96";#N/A,#N/A,FALSE,"CTrecon"}</definedName>
    <definedName name="dgsgf_1_1_1_1_2" hidden="1">{#N/A,#N/A,FALSE,"TMCOMP96";#N/A,#N/A,FALSE,"MAT96";#N/A,#N/A,FALSE,"FANDA96";#N/A,#N/A,FALSE,"INTRAN96";#N/A,#N/A,FALSE,"NAA9697";#N/A,#N/A,FALSE,"ECWEBB";#N/A,#N/A,FALSE,"MFT96";#N/A,#N/A,FALSE,"CTrecon"}</definedName>
    <definedName name="dgsgf_1_1_1_1_2_1" hidden="1">{#N/A,#N/A,FALSE,"TMCOMP96";#N/A,#N/A,FALSE,"MAT96";#N/A,#N/A,FALSE,"FANDA96";#N/A,#N/A,FALSE,"INTRAN96";#N/A,#N/A,FALSE,"NAA9697";#N/A,#N/A,FALSE,"ECWEBB";#N/A,#N/A,FALSE,"MFT96";#N/A,#N/A,FALSE,"CTrecon"}</definedName>
    <definedName name="dgsgf_1_1_1_1_2_2" hidden="1">{#N/A,#N/A,FALSE,"TMCOMP96";#N/A,#N/A,FALSE,"MAT96";#N/A,#N/A,FALSE,"FANDA96";#N/A,#N/A,FALSE,"INTRAN96";#N/A,#N/A,FALSE,"NAA9697";#N/A,#N/A,FALSE,"ECWEBB";#N/A,#N/A,FALSE,"MFT96";#N/A,#N/A,FALSE,"CTrecon"}</definedName>
    <definedName name="dgsgf_1_1_1_1_2_3" hidden="1">{#N/A,#N/A,FALSE,"TMCOMP96";#N/A,#N/A,FALSE,"MAT96";#N/A,#N/A,FALSE,"FANDA96";#N/A,#N/A,FALSE,"INTRAN96";#N/A,#N/A,FALSE,"NAA9697";#N/A,#N/A,FALSE,"ECWEBB";#N/A,#N/A,FALSE,"MFT96";#N/A,#N/A,FALSE,"CTrecon"}</definedName>
    <definedName name="dgsgf_1_1_1_1_2_4" hidden="1">{#N/A,#N/A,FALSE,"TMCOMP96";#N/A,#N/A,FALSE,"MAT96";#N/A,#N/A,FALSE,"FANDA96";#N/A,#N/A,FALSE,"INTRAN96";#N/A,#N/A,FALSE,"NAA9697";#N/A,#N/A,FALSE,"ECWEBB";#N/A,#N/A,FALSE,"MFT96";#N/A,#N/A,FALSE,"CTrecon"}</definedName>
    <definedName name="dgsgf_1_1_1_1_2_5" hidden="1">{#N/A,#N/A,FALSE,"TMCOMP96";#N/A,#N/A,FALSE,"MAT96";#N/A,#N/A,FALSE,"FANDA96";#N/A,#N/A,FALSE,"INTRAN96";#N/A,#N/A,FALSE,"NAA9697";#N/A,#N/A,FALSE,"ECWEBB";#N/A,#N/A,FALSE,"MFT96";#N/A,#N/A,FALSE,"CTrecon"}</definedName>
    <definedName name="dgsgf_1_1_1_1_3" hidden="1">{#N/A,#N/A,FALSE,"TMCOMP96";#N/A,#N/A,FALSE,"MAT96";#N/A,#N/A,FALSE,"FANDA96";#N/A,#N/A,FALSE,"INTRAN96";#N/A,#N/A,FALSE,"NAA9697";#N/A,#N/A,FALSE,"ECWEBB";#N/A,#N/A,FALSE,"MFT96";#N/A,#N/A,FALSE,"CTrecon"}</definedName>
    <definedName name="dgsgf_1_1_1_1_4" hidden="1">{#N/A,#N/A,FALSE,"TMCOMP96";#N/A,#N/A,FALSE,"MAT96";#N/A,#N/A,FALSE,"FANDA96";#N/A,#N/A,FALSE,"INTRAN96";#N/A,#N/A,FALSE,"NAA9697";#N/A,#N/A,FALSE,"ECWEBB";#N/A,#N/A,FALSE,"MFT96";#N/A,#N/A,FALSE,"CTrecon"}</definedName>
    <definedName name="dgsgf_1_1_1_1_5" hidden="1">{#N/A,#N/A,FALSE,"TMCOMP96";#N/A,#N/A,FALSE,"MAT96";#N/A,#N/A,FALSE,"FANDA96";#N/A,#N/A,FALSE,"INTRAN96";#N/A,#N/A,FALSE,"NAA9697";#N/A,#N/A,FALSE,"ECWEBB";#N/A,#N/A,FALSE,"MFT96";#N/A,#N/A,FALSE,"CTrecon"}</definedName>
    <definedName name="dgsgf_1_1_1_2" hidden="1">{#N/A,#N/A,FALSE,"TMCOMP96";#N/A,#N/A,FALSE,"MAT96";#N/A,#N/A,FALSE,"FANDA96";#N/A,#N/A,FALSE,"INTRAN96";#N/A,#N/A,FALSE,"NAA9697";#N/A,#N/A,FALSE,"ECWEBB";#N/A,#N/A,FALSE,"MFT96";#N/A,#N/A,FALSE,"CTrecon"}</definedName>
    <definedName name="dgsgf_1_1_1_2_1" hidden="1">{#N/A,#N/A,FALSE,"TMCOMP96";#N/A,#N/A,FALSE,"MAT96";#N/A,#N/A,FALSE,"FANDA96";#N/A,#N/A,FALSE,"INTRAN96";#N/A,#N/A,FALSE,"NAA9697";#N/A,#N/A,FALSE,"ECWEBB";#N/A,#N/A,FALSE,"MFT96";#N/A,#N/A,FALSE,"CTrecon"}</definedName>
    <definedName name="dgsgf_1_1_1_2_2" hidden="1">{#N/A,#N/A,FALSE,"TMCOMP96";#N/A,#N/A,FALSE,"MAT96";#N/A,#N/A,FALSE,"FANDA96";#N/A,#N/A,FALSE,"INTRAN96";#N/A,#N/A,FALSE,"NAA9697";#N/A,#N/A,FALSE,"ECWEBB";#N/A,#N/A,FALSE,"MFT96";#N/A,#N/A,FALSE,"CTrecon"}</definedName>
    <definedName name="dgsgf_1_1_1_2_3" hidden="1">{#N/A,#N/A,FALSE,"TMCOMP96";#N/A,#N/A,FALSE,"MAT96";#N/A,#N/A,FALSE,"FANDA96";#N/A,#N/A,FALSE,"INTRAN96";#N/A,#N/A,FALSE,"NAA9697";#N/A,#N/A,FALSE,"ECWEBB";#N/A,#N/A,FALSE,"MFT96";#N/A,#N/A,FALSE,"CTrecon"}</definedName>
    <definedName name="dgsgf_1_1_1_2_4" hidden="1">{#N/A,#N/A,FALSE,"TMCOMP96";#N/A,#N/A,FALSE,"MAT96";#N/A,#N/A,FALSE,"FANDA96";#N/A,#N/A,FALSE,"INTRAN96";#N/A,#N/A,FALSE,"NAA9697";#N/A,#N/A,FALSE,"ECWEBB";#N/A,#N/A,FALSE,"MFT96";#N/A,#N/A,FALSE,"CTrecon"}</definedName>
    <definedName name="dgsgf_1_1_1_2_5" hidden="1">{#N/A,#N/A,FALSE,"TMCOMP96";#N/A,#N/A,FALSE,"MAT96";#N/A,#N/A,FALSE,"FANDA96";#N/A,#N/A,FALSE,"INTRAN96";#N/A,#N/A,FALSE,"NAA9697";#N/A,#N/A,FALSE,"ECWEBB";#N/A,#N/A,FALSE,"MFT96";#N/A,#N/A,FALSE,"CTrecon"}</definedName>
    <definedName name="dgsgf_1_1_1_3" hidden="1">{#N/A,#N/A,FALSE,"TMCOMP96";#N/A,#N/A,FALSE,"MAT96";#N/A,#N/A,FALSE,"FANDA96";#N/A,#N/A,FALSE,"INTRAN96";#N/A,#N/A,FALSE,"NAA9697";#N/A,#N/A,FALSE,"ECWEBB";#N/A,#N/A,FALSE,"MFT96";#N/A,#N/A,FALSE,"CTrecon"}</definedName>
    <definedName name="dgsgf_1_1_1_3_1" hidden="1">{#N/A,#N/A,FALSE,"TMCOMP96";#N/A,#N/A,FALSE,"MAT96";#N/A,#N/A,FALSE,"FANDA96";#N/A,#N/A,FALSE,"INTRAN96";#N/A,#N/A,FALSE,"NAA9697";#N/A,#N/A,FALSE,"ECWEBB";#N/A,#N/A,FALSE,"MFT96";#N/A,#N/A,FALSE,"CTrecon"}</definedName>
    <definedName name="dgsgf_1_1_1_3_2" hidden="1">{#N/A,#N/A,FALSE,"TMCOMP96";#N/A,#N/A,FALSE,"MAT96";#N/A,#N/A,FALSE,"FANDA96";#N/A,#N/A,FALSE,"INTRAN96";#N/A,#N/A,FALSE,"NAA9697";#N/A,#N/A,FALSE,"ECWEBB";#N/A,#N/A,FALSE,"MFT96";#N/A,#N/A,FALSE,"CTrecon"}</definedName>
    <definedName name="dgsgf_1_1_1_3_3" hidden="1">{#N/A,#N/A,FALSE,"TMCOMP96";#N/A,#N/A,FALSE,"MAT96";#N/A,#N/A,FALSE,"FANDA96";#N/A,#N/A,FALSE,"INTRAN96";#N/A,#N/A,FALSE,"NAA9697";#N/A,#N/A,FALSE,"ECWEBB";#N/A,#N/A,FALSE,"MFT96";#N/A,#N/A,FALSE,"CTrecon"}</definedName>
    <definedName name="dgsgf_1_1_1_3_4" hidden="1">{#N/A,#N/A,FALSE,"TMCOMP96";#N/A,#N/A,FALSE,"MAT96";#N/A,#N/A,FALSE,"FANDA96";#N/A,#N/A,FALSE,"INTRAN96";#N/A,#N/A,FALSE,"NAA9697";#N/A,#N/A,FALSE,"ECWEBB";#N/A,#N/A,FALSE,"MFT96";#N/A,#N/A,FALSE,"CTrecon"}</definedName>
    <definedName name="dgsgf_1_1_1_3_5" hidden="1">{#N/A,#N/A,FALSE,"TMCOMP96";#N/A,#N/A,FALSE,"MAT96";#N/A,#N/A,FALSE,"FANDA96";#N/A,#N/A,FALSE,"INTRAN96";#N/A,#N/A,FALSE,"NAA9697";#N/A,#N/A,FALSE,"ECWEBB";#N/A,#N/A,FALSE,"MFT96";#N/A,#N/A,FALSE,"CTrecon"}</definedName>
    <definedName name="dgsgf_1_1_1_4" hidden="1">{#N/A,#N/A,FALSE,"TMCOMP96";#N/A,#N/A,FALSE,"MAT96";#N/A,#N/A,FALSE,"FANDA96";#N/A,#N/A,FALSE,"INTRAN96";#N/A,#N/A,FALSE,"NAA9697";#N/A,#N/A,FALSE,"ECWEBB";#N/A,#N/A,FALSE,"MFT96";#N/A,#N/A,FALSE,"CTrecon"}</definedName>
    <definedName name="dgsgf_1_1_1_4_1" hidden="1">{#N/A,#N/A,FALSE,"TMCOMP96";#N/A,#N/A,FALSE,"MAT96";#N/A,#N/A,FALSE,"FANDA96";#N/A,#N/A,FALSE,"INTRAN96";#N/A,#N/A,FALSE,"NAA9697";#N/A,#N/A,FALSE,"ECWEBB";#N/A,#N/A,FALSE,"MFT96";#N/A,#N/A,FALSE,"CTrecon"}</definedName>
    <definedName name="dgsgf_1_1_1_4_2" hidden="1">{#N/A,#N/A,FALSE,"TMCOMP96";#N/A,#N/A,FALSE,"MAT96";#N/A,#N/A,FALSE,"FANDA96";#N/A,#N/A,FALSE,"INTRAN96";#N/A,#N/A,FALSE,"NAA9697";#N/A,#N/A,FALSE,"ECWEBB";#N/A,#N/A,FALSE,"MFT96";#N/A,#N/A,FALSE,"CTrecon"}</definedName>
    <definedName name="dgsgf_1_1_1_4_3" hidden="1">{#N/A,#N/A,FALSE,"TMCOMP96";#N/A,#N/A,FALSE,"MAT96";#N/A,#N/A,FALSE,"FANDA96";#N/A,#N/A,FALSE,"INTRAN96";#N/A,#N/A,FALSE,"NAA9697";#N/A,#N/A,FALSE,"ECWEBB";#N/A,#N/A,FALSE,"MFT96";#N/A,#N/A,FALSE,"CTrecon"}</definedName>
    <definedName name="dgsgf_1_1_1_4_4" hidden="1">{#N/A,#N/A,FALSE,"TMCOMP96";#N/A,#N/A,FALSE,"MAT96";#N/A,#N/A,FALSE,"FANDA96";#N/A,#N/A,FALSE,"INTRAN96";#N/A,#N/A,FALSE,"NAA9697";#N/A,#N/A,FALSE,"ECWEBB";#N/A,#N/A,FALSE,"MFT96";#N/A,#N/A,FALSE,"CTrecon"}</definedName>
    <definedName name="dgsgf_1_1_1_4_5" hidden="1">{#N/A,#N/A,FALSE,"TMCOMP96";#N/A,#N/A,FALSE,"MAT96";#N/A,#N/A,FALSE,"FANDA96";#N/A,#N/A,FALSE,"INTRAN96";#N/A,#N/A,FALSE,"NAA9697";#N/A,#N/A,FALSE,"ECWEBB";#N/A,#N/A,FALSE,"MFT96";#N/A,#N/A,FALSE,"CTrecon"}</definedName>
    <definedName name="dgsgf_1_1_1_5" hidden="1">{#N/A,#N/A,FALSE,"TMCOMP96";#N/A,#N/A,FALSE,"MAT96";#N/A,#N/A,FALSE,"FANDA96";#N/A,#N/A,FALSE,"INTRAN96";#N/A,#N/A,FALSE,"NAA9697";#N/A,#N/A,FALSE,"ECWEBB";#N/A,#N/A,FALSE,"MFT96";#N/A,#N/A,FALSE,"CTrecon"}</definedName>
    <definedName name="dgsgf_1_1_1_5_1" hidden="1">{#N/A,#N/A,FALSE,"TMCOMP96";#N/A,#N/A,FALSE,"MAT96";#N/A,#N/A,FALSE,"FANDA96";#N/A,#N/A,FALSE,"INTRAN96";#N/A,#N/A,FALSE,"NAA9697";#N/A,#N/A,FALSE,"ECWEBB";#N/A,#N/A,FALSE,"MFT96";#N/A,#N/A,FALSE,"CTrecon"}</definedName>
    <definedName name="dgsgf_1_1_1_5_2" hidden="1">{#N/A,#N/A,FALSE,"TMCOMP96";#N/A,#N/A,FALSE,"MAT96";#N/A,#N/A,FALSE,"FANDA96";#N/A,#N/A,FALSE,"INTRAN96";#N/A,#N/A,FALSE,"NAA9697";#N/A,#N/A,FALSE,"ECWEBB";#N/A,#N/A,FALSE,"MFT96";#N/A,#N/A,FALSE,"CTrecon"}</definedName>
    <definedName name="dgsgf_1_1_1_5_3" hidden="1">{#N/A,#N/A,FALSE,"TMCOMP96";#N/A,#N/A,FALSE,"MAT96";#N/A,#N/A,FALSE,"FANDA96";#N/A,#N/A,FALSE,"INTRAN96";#N/A,#N/A,FALSE,"NAA9697";#N/A,#N/A,FALSE,"ECWEBB";#N/A,#N/A,FALSE,"MFT96";#N/A,#N/A,FALSE,"CTrecon"}</definedName>
    <definedName name="dgsgf_1_1_1_5_4" hidden="1">{#N/A,#N/A,FALSE,"TMCOMP96";#N/A,#N/A,FALSE,"MAT96";#N/A,#N/A,FALSE,"FANDA96";#N/A,#N/A,FALSE,"INTRAN96";#N/A,#N/A,FALSE,"NAA9697";#N/A,#N/A,FALSE,"ECWEBB";#N/A,#N/A,FALSE,"MFT96";#N/A,#N/A,FALSE,"CTrecon"}</definedName>
    <definedName name="dgsgf_1_1_1_5_5" hidden="1">{#N/A,#N/A,FALSE,"TMCOMP96";#N/A,#N/A,FALSE,"MAT96";#N/A,#N/A,FALSE,"FANDA96";#N/A,#N/A,FALSE,"INTRAN96";#N/A,#N/A,FALSE,"NAA9697";#N/A,#N/A,FALSE,"ECWEBB";#N/A,#N/A,FALSE,"MFT96";#N/A,#N/A,FALSE,"CTrecon"}</definedName>
    <definedName name="dgsgf_1_1_2" hidden="1">{#N/A,#N/A,FALSE,"TMCOMP96";#N/A,#N/A,FALSE,"MAT96";#N/A,#N/A,FALSE,"FANDA96";#N/A,#N/A,FALSE,"INTRAN96";#N/A,#N/A,FALSE,"NAA9697";#N/A,#N/A,FALSE,"ECWEBB";#N/A,#N/A,FALSE,"MFT96";#N/A,#N/A,FALSE,"CTrecon"}</definedName>
    <definedName name="dgsgf_1_1_2_1" hidden="1">{#N/A,#N/A,FALSE,"TMCOMP96";#N/A,#N/A,FALSE,"MAT96";#N/A,#N/A,FALSE,"FANDA96";#N/A,#N/A,FALSE,"INTRAN96";#N/A,#N/A,FALSE,"NAA9697";#N/A,#N/A,FALSE,"ECWEBB";#N/A,#N/A,FALSE,"MFT96";#N/A,#N/A,FALSE,"CTrecon"}</definedName>
    <definedName name="dgsgf_1_1_2_2" hidden="1">{#N/A,#N/A,FALSE,"TMCOMP96";#N/A,#N/A,FALSE,"MAT96";#N/A,#N/A,FALSE,"FANDA96";#N/A,#N/A,FALSE,"INTRAN96";#N/A,#N/A,FALSE,"NAA9697";#N/A,#N/A,FALSE,"ECWEBB";#N/A,#N/A,FALSE,"MFT96";#N/A,#N/A,FALSE,"CTrecon"}</definedName>
    <definedName name="dgsgf_1_1_2_3" hidden="1">{#N/A,#N/A,FALSE,"TMCOMP96";#N/A,#N/A,FALSE,"MAT96";#N/A,#N/A,FALSE,"FANDA96";#N/A,#N/A,FALSE,"INTRAN96";#N/A,#N/A,FALSE,"NAA9697";#N/A,#N/A,FALSE,"ECWEBB";#N/A,#N/A,FALSE,"MFT96";#N/A,#N/A,FALSE,"CTrecon"}</definedName>
    <definedName name="dgsgf_1_1_2_4" hidden="1">{#N/A,#N/A,FALSE,"TMCOMP96";#N/A,#N/A,FALSE,"MAT96";#N/A,#N/A,FALSE,"FANDA96";#N/A,#N/A,FALSE,"INTRAN96";#N/A,#N/A,FALSE,"NAA9697";#N/A,#N/A,FALSE,"ECWEBB";#N/A,#N/A,FALSE,"MFT96";#N/A,#N/A,FALSE,"CTrecon"}</definedName>
    <definedName name="dgsgf_1_1_2_5" hidden="1">{#N/A,#N/A,FALSE,"TMCOMP96";#N/A,#N/A,FALSE,"MAT96";#N/A,#N/A,FALSE,"FANDA96";#N/A,#N/A,FALSE,"INTRAN96";#N/A,#N/A,FALSE,"NAA9697";#N/A,#N/A,FALSE,"ECWEBB";#N/A,#N/A,FALSE,"MFT96";#N/A,#N/A,FALSE,"CTrecon"}</definedName>
    <definedName name="dgsgf_1_1_3" hidden="1">{#N/A,#N/A,FALSE,"TMCOMP96";#N/A,#N/A,FALSE,"MAT96";#N/A,#N/A,FALSE,"FANDA96";#N/A,#N/A,FALSE,"INTRAN96";#N/A,#N/A,FALSE,"NAA9697";#N/A,#N/A,FALSE,"ECWEBB";#N/A,#N/A,FALSE,"MFT96";#N/A,#N/A,FALSE,"CTrecon"}</definedName>
    <definedName name="dgsgf_1_1_3_1" hidden="1">{#N/A,#N/A,FALSE,"TMCOMP96";#N/A,#N/A,FALSE,"MAT96";#N/A,#N/A,FALSE,"FANDA96";#N/A,#N/A,FALSE,"INTRAN96";#N/A,#N/A,FALSE,"NAA9697";#N/A,#N/A,FALSE,"ECWEBB";#N/A,#N/A,FALSE,"MFT96";#N/A,#N/A,FALSE,"CTrecon"}</definedName>
    <definedName name="dgsgf_1_1_3_2" hidden="1">{#N/A,#N/A,FALSE,"TMCOMP96";#N/A,#N/A,FALSE,"MAT96";#N/A,#N/A,FALSE,"FANDA96";#N/A,#N/A,FALSE,"INTRAN96";#N/A,#N/A,FALSE,"NAA9697";#N/A,#N/A,FALSE,"ECWEBB";#N/A,#N/A,FALSE,"MFT96";#N/A,#N/A,FALSE,"CTrecon"}</definedName>
    <definedName name="dgsgf_1_1_3_3" hidden="1">{#N/A,#N/A,FALSE,"TMCOMP96";#N/A,#N/A,FALSE,"MAT96";#N/A,#N/A,FALSE,"FANDA96";#N/A,#N/A,FALSE,"INTRAN96";#N/A,#N/A,FALSE,"NAA9697";#N/A,#N/A,FALSE,"ECWEBB";#N/A,#N/A,FALSE,"MFT96";#N/A,#N/A,FALSE,"CTrecon"}</definedName>
    <definedName name="dgsgf_1_1_3_4" hidden="1">{#N/A,#N/A,FALSE,"TMCOMP96";#N/A,#N/A,FALSE,"MAT96";#N/A,#N/A,FALSE,"FANDA96";#N/A,#N/A,FALSE,"INTRAN96";#N/A,#N/A,FALSE,"NAA9697";#N/A,#N/A,FALSE,"ECWEBB";#N/A,#N/A,FALSE,"MFT96";#N/A,#N/A,FALSE,"CTrecon"}</definedName>
    <definedName name="dgsgf_1_1_3_5" hidden="1">{#N/A,#N/A,FALSE,"TMCOMP96";#N/A,#N/A,FALSE,"MAT96";#N/A,#N/A,FALSE,"FANDA96";#N/A,#N/A,FALSE,"INTRAN96";#N/A,#N/A,FALSE,"NAA9697";#N/A,#N/A,FALSE,"ECWEBB";#N/A,#N/A,FALSE,"MFT96";#N/A,#N/A,FALSE,"CTrecon"}</definedName>
    <definedName name="dgsgf_1_1_4" hidden="1">{#N/A,#N/A,FALSE,"TMCOMP96";#N/A,#N/A,FALSE,"MAT96";#N/A,#N/A,FALSE,"FANDA96";#N/A,#N/A,FALSE,"INTRAN96";#N/A,#N/A,FALSE,"NAA9697";#N/A,#N/A,FALSE,"ECWEBB";#N/A,#N/A,FALSE,"MFT96";#N/A,#N/A,FALSE,"CTrecon"}</definedName>
    <definedName name="dgsgf_1_1_4_1" hidden="1">{#N/A,#N/A,FALSE,"TMCOMP96";#N/A,#N/A,FALSE,"MAT96";#N/A,#N/A,FALSE,"FANDA96";#N/A,#N/A,FALSE,"INTRAN96";#N/A,#N/A,FALSE,"NAA9697";#N/A,#N/A,FALSE,"ECWEBB";#N/A,#N/A,FALSE,"MFT96";#N/A,#N/A,FALSE,"CTrecon"}</definedName>
    <definedName name="dgsgf_1_1_4_2" hidden="1">{#N/A,#N/A,FALSE,"TMCOMP96";#N/A,#N/A,FALSE,"MAT96";#N/A,#N/A,FALSE,"FANDA96";#N/A,#N/A,FALSE,"INTRAN96";#N/A,#N/A,FALSE,"NAA9697";#N/A,#N/A,FALSE,"ECWEBB";#N/A,#N/A,FALSE,"MFT96";#N/A,#N/A,FALSE,"CTrecon"}</definedName>
    <definedName name="dgsgf_1_1_4_3" hidden="1">{#N/A,#N/A,FALSE,"TMCOMP96";#N/A,#N/A,FALSE,"MAT96";#N/A,#N/A,FALSE,"FANDA96";#N/A,#N/A,FALSE,"INTRAN96";#N/A,#N/A,FALSE,"NAA9697";#N/A,#N/A,FALSE,"ECWEBB";#N/A,#N/A,FALSE,"MFT96";#N/A,#N/A,FALSE,"CTrecon"}</definedName>
    <definedName name="dgsgf_1_1_4_4" hidden="1">{#N/A,#N/A,FALSE,"TMCOMP96";#N/A,#N/A,FALSE,"MAT96";#N/A,#N/A,FALSE,"FANDA96";#N/A,#N/A,FALSE,"INTRAN96";#N/A,#N/A,FALSE,"NAA9697";#N/A,#N/A,FALSE,"ECWEBB";#N/A,#N/A,FALSE,"MFT96";#N/A,#N/A,FALSE,"CTrecon"}</definedName>
    <definedName name="dgsgf_1_1_4_5" hidden="1">{#N/A,#N/A,FALSE,"TMCOMP96";#N/A,#N/A,FALSE,"MAT96";#N/A,#N/A,FALSE,"FANDA96";#N/A,#N/A,FALSE,"INTRAN96";#N/A,#N/A,FALSE,"NAA9697";#N/A,#N/A,FALSE,"ECWEBB";#N/A,#N/A,FALSE,"MFT96";#N/A,#N/A,FALSE,"CTrecon"}</definedName>
    <definedName name="dgsgf_1_1_5" hidden="1">{#N/A,#N/A,FALSE,"TMCOMP96";#N/A,#N/A,FALSE,"MAT96";#N/A,#N/A,FALSE,"FANDA96";#N/A,#N/A,FALSE,"INTRAN96";#N/A,#N/A,FALSE,"NAA9697";#N/A,#N/A,FALSE,"ECWEBB";#N/A,#N/A,FALSE,"MFT96";#N/A,#N/A,FALSE,"CTrecon"}</definedName>
    <definedName name="dgsgf_1_1_5_1" hidden="1">{#N/A,#N/A,FALSE,"TMCOMP96";#N/A,#N/A,FALSE,"MAT96";#N/A,#N/A,FALSE,"FANDA96";#N/A,#N/A,FALSE,"INTRAN96";#N/A,#N/A,FALSE,"NAA9697";#N/A,#N/A,FALSE,"ECWEBB";#N/A,#N/A,FALSE,"MFT96";#N/A,#N/A,FALSE,"CTrecon"}</definedName>
    <definedName name="dgsgf_1_1_5_2" hidden="1">{#N/A,#N/A,FALSE,"TMCOMP96";#N/A,#N/A,FALSE,"MAT96";#N/A,#N/A,FALSE,"FANDA96";#N/A,#N/A,FALSE,"INTRAN96";#N/A,#N/A,FALSE,"NAA9697";#N/A,#N/A,FALSE,"ECWEBB";#N/A,#N/A,FALSE,"MFT96";#N/A,#N/A,FALSE,"CTrecon"}</definedName>
    <definedName name="dgsgf_1_1_5_3" hidden="1">{#N/A,#N/A,FALSE,"TMCOMP96";#N/A,#N/A,FALSE,"MAT96";#N/A,#N/A,FALSE,"FANDA96";#N/A,#N/A,FALSE,"INTRAN96";#N/A,#N/A,FALSE,"NAA9697";#N/A,#N/A,FALSE,"ECWEBB";#N/A,#N/A,FALSE,"MFT96";#N/A,#N/A,FALSE,"CTrecon"}</definedName>
    <definedName name="dgsgf_1_1_5_4" hidden="1">{#N/A,#N/A,FALSE,"TMCOMP96";#N/A,#N/A,FALSE,"MAT96";#N/A,#N/A,FALSE,"FANDA96";#N/A,#N/A,FALSE,"INTRAN96";#N/A,#N/A,FALSE,"NAA9697";#N/A,#N/A,FALSE,"ECWEBB";#N/A,#N/A,FALSE,"MFT96";#N/A,#N/A,FALSE,"CTrecon"}</definedName>
    <definedName name="dgsgf_1_1_5_5" hidden="1">{#N/A,#N/A,FALSE,"TMCOMP96";#N/A,#N/A,FALSE,"MAT96";#N/A,#N/A,FALSE,"FANDA96";#N/A,#N/A,FALSE,"INTRAN96";#N/A,#N/A,FALSE,"NAA9697";#N/A,#N/A,FALSE,"ECWEBB";#N/A,#N/A,FALSE,"MFT96";#N/A,#N/A,FALSE,"CTrecon"}</definedName>
    <definedName name="dgsgf_1_2" hidden="1">{#N/A,#N/A,FALSE,"TMCOMP96";#N/A,#N/A,FALSE,"MAT96";#N/A,#N/A,FALSE,"FANDA96";#N/A,#N/A,FALSE,"INTRAN96";#N/A,#N/A,FALSE,"NAA9697";#N/A,#N/A,FALSE,"ECWEBB";#N/A,#N/A,FALSE,"MFT96";#N/A,#N/A,FALSE,"CTrecon"}</definedName>
    <definedName name="dgsgf_1_2_1" hidden="1">{#N/A,#N/A,FALSE,"TMCOMP96";#N/A,#N/A,FALSE,"MAT96";#N/A,#N/A,FALSE,"FANDA96";#N/A,#N/A,FALSE,"INTRAN96";#N/A,#N/A,FALSE,"NAA9697";#N/A,#N/A,FALSE,"ECWEBB";#N/A,#N/A,FALSE,"MFT96";#N/A,#N/A,FALSE,"CTrecon"}</definedName>
    <definedName name="dgsgf_1_2_1_1" hidden="1">{#N/A,#N/A,FALSE,"TMCOMP96";#N/A,#N/A,FALSE,"MAT96";#N/A,#N/A,FALSE,"FANDA96";#N/A,#N/A,FALSE,"INTRAN96";#N/A,#N/A,FALSE,"NAA9697";#N/A,#N/A,FALSE,"ECWEBB";#N/A,#N/A,FALSE,"MFT96";#N/A,#N/A,FALSE,"CTrecon"}</definedName>
    <definedName name="dgsgf_1_2_1_1_1" hidden="1">{#N/A,#N/A,FALSE,"TMCOMP96";#N/A,#N/A,FALSE,"MAT96";#N/A,#N/A,FALSE,"FANDA96";#N/A,#N/A,FALSE,"INTRAN96";#N/A,#N/A,FALSE,"NAA9697";#N/A,#N/A,FALSE,"ECWEBB";#N/A,#N/A,FALSE,"MFT96";#N/A,#N/A,FALSE,"CTrecon"}</definedName>
    <definedName name="dgsgf_1_2_1_1_1_1" hidden="1">{#N/A,#N/A,FALSE,"TMCOMP96";#N/A,#N/A,FALSE,"MAT96";#N/A,#N/A,FALSE,"FANDA96";#N/A,#N/A,FALSE,"INTRAN96";#N/A,#N/A,FALSE,"NAA9697";#N/A,#N/A,FALSE,"ECWEBB";#N/A,#N/A,FALSE,"MFT96";#N/A,#N/A,FALSE,"CTrecon"}</definedName>
    <definedName name="dgsgf_1_2_1_1_1_2" hidden="1">{#N/A,#N/A,FALSE,"TMCOMP96";#N/A,#N/A,FALSE,"MAT96";#N/A,#N/A,FALSE,"FANDA96";#N/A,#N/A,FALSE,"INTRAN96";#N/A,#N/A,FALSE,"NAA9697";#N/A,#N/A,FALSE,"ECWEBB";#N/A,#N/A,FALSE,"MFT96";#N/A,#N/A,FALSE,"CTrecon"}</definedName>
    <definedName name="dgsgf_1_2_1_1_1_3" hidden="1">{#N/A,#N/A,FALSE,"TMCOMP96";#N/A,#N/A,FALSE,"MAT96";#N/A,#N/A,FALSE,"FANDA96";#N/A,#N/A,FALSE,"INTRAN96";#N/A,#N/A,FALSE,"NAA9697";#N/A,#N/A,FALSE,"ECWEBB";#N/A,#N/A,FALSE,"MFT96";#N/A,#N/A,FALSE,"CTrecon"}</definedName>
    <definedName name="dgsgf_1_2_1_1_1_4" hidden="1">{#N/A,#N/A,FALSE,"TMCOMP96";#N/A,#N/A,FALSE,"MAT96";#N/A,#N/A,FALSE,"FANDA96";#N/A,#N/A,FALSE,"INTRAN96";#N/A,#N/A,FALSE,"NAA9697";#N/A,#N/A,FALSE,"ECWEBB";#N/A,#N/A,FALSE,"MFT96";#N/A,#N/A,FALSE,"CTrecon"}</definedName>
    <definedName name="dgsgf_1_2_1_1_1_5" hidden="1">{#N/A,#N/A,FALSE,"TMCOMP96";#N/A,#N/A,FALSE,"MAT96";#N/A,#N/A,FALSE,"FANDA96";#N/A,#N/A,FALSE,"INTRAN96";#N/A,#N/A,FALSE,"NAA9697";#N/A,#N/A,FALSE,"ECWEBB";#N/A,#N/A,FALSE,"MFT96";#N/A,#N/A,FALSE,"CTrecon"}</definedName>
    <definedName name="dgsgf_1_2_1_1_2" hidden="1">{#N/A,#N/A,FALSE,"TMCOMP96";#N/A,#N/A,FALSE,"MAT96";#N/A,#N/A,FALSE,"FANDA96";#N/A,#N/A,FALSE,"INTRAN96";#N/A,#N/A,FALSE,"NAA9697";#N/A,#N/A,FALSE,"ECWEBB";#N/A,#N/A,FALSE,"MFT96";#N/A,#N/A,FALSE,"CTrecon"}</definedName>
    <definedName name="dgsgf_1_2_1_1_2_1" hidden="1">{#N/A,#N/A,FALSE,"TMCOMP96";#N/A,#N/A,FALSE,"MAT96";#N/A,#N/A,FALSE,"FANDA96";#N/A,#N/A,FALSE,"INTRAN96";#N/A,#N/A,FALSE,"NAA9697";#N/A,#N/A,FALSE,"ECWEBB";#N/A,#N/A,FALSE,"MFT96";#N/A,#N/A,FALSE,"CTrecon"}</definedName>
    <definedName name="dgsgf_1_2_1_1_2_2" hidden="1">{#N/A,#N/A,FALSE,"TMCOMP96";#N/A,#N/A,FALSE,"MAT96";#N/A,#N/A,FALSE,"FANDA96";#N/A,#N/A,FALSE,"INTRAN96";#N/A,#N/A,FALSE,"NAA9697";#N/A,#N/A,FALSE,"ECWEBB";#N/A,#N/A,FALSE,"MFT96";#N/A,#N/A,FALSE,"CTrecon"}</definedName>
    <definedName name="dgsgf_1_2_1_1_2_3" hidden="1">{#N/A,#N/A,FALSE,"TMCOMP96";#N/A,#N/A,FALSE,"MAT96";#N/A,#N/A,FALSE,"FANDA96";#N/A,#N/A,FALSE,"INTRAN96";#N/A,#N/A,FALSE,"NAA9697";#N/A,#N/A,FALSE,"ECWEBB";#N/A,#N/A,FALSE,"MFT96";#N/A,#N/A,FALSE,"CTrecon"}</definedName>
    <definedName name="dgsgf_1_2_1_1_2_4" hidden="1">{#N/A,#N/A,FALSE,"TMCOMP96";#N/A,#N/A,FALSE,"MAT96";#N/A,#N/A,FALSE,"FANDA96";#N/A,#N/A,FALSE,"INTRAN96";#N/A,#N/A,FALSE,"NAA9697";#N/A,#N/A,FALSE,"ECWEBB";#N/A,#N/A,FALSE,"MFT96";#N/A,#N/A,FALSE,"CTrecon"}</definedName>
    <definedName name="dgsgf_1_2_1_1_2_5" hidden="1">{#N/A,#N/A,FALSE,"TMCOMP96";#N/A,#N/A,FALSE,"MAT96";#N/A,#N/A,FALSE,"FANDA96";#N/A,#N/A,FALSE,"INTRAN96";#N/A,#N/A,FALSE,"NAA9697";#N/A,#N/A,FALSE,"ECWEBB";#N/A,#N/A,FALSE,"MFT96";#N/A,#N/A,FALSE,"CTrecon"}</definedName>
    <definedName name="dgsgf_1_2_1_1_3" hidden="1">{#N/A,#N/A,FALSE,"TMCOMP96";#N/A,#N/A,FALSE,"MAT96";#N/A,#N/A,FALSE,"FANDA96";#N/A,#N/A,FALSE,"INTRAN96";#N/A,#N/A,FALSE,"NAA9697";#N/A,#N/A,FALSE,"ECWEBB";#N/A,#N/A,FALSE,"MFT96";#N/A,#N/A,FALSE,"CTrecon"}</definedName>
    <definedName name="dgsgf_1_2_1_1_4" hidden="1">{#N/A,#N/A,FALSE,"TMCOMP96";#N/A,#N/A,FALSE,"MAT96";#N/A,#N/A,FALSE,"FANDA96";#N/A,#N/A,FALSE,"INTRAN96";#N/A,#N/A,FALSE,"NAA9697";#N/A,#N/A,FALSE,"ECWEBB";#N/A,#N/A,FALSE,"MFT96";#N/A,#N/A,FALSE,"CTrecon"}</definedName>
    <definedName name="dgsgf_1_2_1_1_5" hidden="1">{#N/A,#N/A,FALSE,"TMCOMP96";#N/A,#N/A,FALSE,"MAT96";#N/A,#N/A,FALSE,"FANDA96";#N/A,#N/A,FALSE,"INTRAN96";#N/A,#N/A,FALSE,"NAA9697";#N/A,#N/A,FALSE,"ECWEBB";#N/A,#N/A,FALSE,"MFT96";#N/A,#N/A,FALSE,"CTrecon"}</definedName>
    <definedName name="dgsgf_1_2_1_2" hidden="1">{#N/A,#N/A,FALSE,"TMCOMP96";#N/A,#N/A,FALSE,"MAT96";#N/A,#N/A,FALSE,"FANDA96";#N/A,#N/A,FALSE,"INTRAN96";#N/A,#N/A,FALSE,"NAA9697";#N/A,#N/A,FALSE,"ECWEBB";#N/A,#N/A,FALSE,"MFT96";#N/A,#N/A,FALSE,"CTrecon"}</definedName>
    <definedName name="dgsgf_1_2_1_2_1" hidden="1">{#N/A,#N/A,FALSE,"TMCOMP96";#N/A,#N/A,FALSE,"MAT96";#N/A,#N/A,FALSE,"FANDA96";#N/A,#N/A,FALSE,"INTRAN96";#N/A,#N/A,FALSE,"NAA9697";#N/A,#N/A,FALSE,"ECWEBB";#N/A,#N/A,FALSE,"MFT96";#N/A,#N/A,FALSE,"CTrecon"}</definedName>
    <definedName name="dgsgf_1_2_1_2_2" hidden="1">{#N/A,#N/A,FALSE,"TMCOMP96";#N/A,#N/A,FALSE,"MAT96";#N/A,#N/A,FALSE,"FANDA96";#N/A,#N/A,FALSE,"INTRAN96";#N/A,#N/A,FALSE,"NAA9697";#N/A,#N/A,FALSE,"ECWEBB";#N/A,#N/A,FALSE,"MFT96";#N/A,#N/A,FALSE,"CTrecon"}</definedName>
    <definedName name="dgsgf_1_2_1_2_3" hidden="1">{#N/A,#N/A,FALSE,"TMCOMP96";#N/A,#N/A,FALSE,"MAT96";#N/A,#N/A,FALSE,"FANDA96";#N/A,#N/A,FALSE,"INTRAN96";#N/A,#N/A,FALSE,"NAA9697";#N/A,#N/A,FALSE,"ECWEBB";#N/A,#N/A,FALSE,"MFT96";#N/A,#N/A,FALSE,"CTrecon"}</definedName>
    <definedName name="dgsgf_1_2_1_2_4" hidden="1">{#N/A,#N/A,FALSE,"TMCOMP96";#N/A,#N/A,FALSE,"MAT96";#N/A,#N/A,FALSE,"FANDA96";#N/A,#N/A,FALSE,"INTRAN96";#N/A,#N/A,FALSE,"NAA9697";#N/A,#N/A,FALSE,"ECWEBB";#N/A,#N/A,FALSE,"MFT96";#N/A,#N/A,FALSE,"CTrecon"}</definedName>
    <definedName name="dgsgf_1_2_1_2_5" hidden="1">{#N/A,#N/A,FALSE,"TMCOMP96";#N/A,#N/A,FALSE,"MAT96";#N/A,#N/A,FALSE,"FANDA96";#N/A,#N/A,FALSE,"INTRAN96";#N/A,#N/A,FALSE,"NAA9697";#N/A,#N/A,FALSE,"ECWEBB";#N/A,#N/A,FALSE,"MFT96";#N/A,#N/A,FALSE,"CTrecon"}</definedName>
    <definedName name="dgsgf_1_2_1_3" hidden="1">{#N/A,#N/A,FALSE,"TMCOMP96";#N/A,#N/A,FALSE,"MAT96";#N/A,#N/A,FALSE,"FANDA96";#N/A,#N/A,FALSE,"INTRAN96";#N/A,#N/A,FALSE,"NAA9697";#N/A,#N/A,FALSE,"ECWEBB";#N/A,#N/A,FALSE,"MFT96";#N/A,#N/A,FALSE,"CTrecon"}</definedName>
    <definedName name="dgsgf_1_2_1_3_1" hidden="1">{#N/A,#N/A,FALSE,"TMCOMP96";#N/A,#N/A,FALSE,"MAT96";#N/A,#N/A,FALSE,"FANDA96";#N/A,#N/A,FALSE,"INTRAN96";#N/A,#N/A,FALSE,"NAA9697";#N/A,#N/A,FALSE,"ECWEBB";#N/A,#N/A,FALSE,"MFT96";#N/A,#N/A,FALSE,"CTrecon"}</definedName>
    <definedName name="dgsgf_1_2_1_3_2" hidden="1">{#N/A,#N/A,FALSE,"TMCOMP96";#N/A,#N/A,FALSE,"MAT96";#N/A,#N/A,FALSE,"FANDA96";#N/A,#N/A,FALSE,"INTRAN96";#N/A,#N/A,FALSE,"NAA9697";#N/A,#N/A,FALSE,"ECWEBB";#N/A,#N/A,FALSE,"MFT96";#N/A,#N/A,FALSE,"CTrecon"}</definedName>
    <definedName name="dgsgf_1_2_1_3_3" hidden="1">{#N/A,#N/A,FALSE,"TMCOMP96";#N/A,#N/A,FALSE,"MAT96";#N/A,#N/A,FALSE,"FANDA96";#N/A,#N/A,FALSE,"INTRAN96";#N/A,#N/A,FALSE,"NAA9697";#N/A,#N/A,FALSE,"ECWEBB";#N/A,#N/A,FALSE,"MFT96";#N/A,#N/A,FALSE,"CTrecon"}</definedName>
    <definedName name="dgsgf_1_2_1_3_4" hidden="1">{#N/A,#N/A,FALSE,"TMCOMP96";#N/A,#N/A,FALSE,"MAT96";#N/A,#N/A,FALSE,"FANDA96";#N/A,#N/A,FALSE,"INTRAN96";#N/A,#N/A,FALSE,"NAA9697";#N/A,#N/A,FALSE,"ECWEBB";#N/A,#N/A,FALSE,"MFT96";#N/A,#N/A,FALSE,"CTrecon"}</definedName>
    <definedName name="dgsgf_1_2_1_3_5" hidden="1">{#N/A,#N/A,FALSE,"TMCOMP96";#N/A,#N/A,FALSE,"MAT96";#N/A,#N/A,FALSE,"FANDA96";#N/A,#N/A,FALSE,"INTRAN96";#N/A,#N/A,FALSE,"NAA9697";#N/A,#N/A,FALSE,"ECWEBB";#N/A,#N/A,FALSE,"MFT96";#N/A,#N/A,FALSE,"CTrecon"}</definedName>
    <definedName name="dgsgf_1_2_1_4" hidden="1">{#N/A,#N/A,FALSE,"TMCOMP96";#N/A,#N/A,FALSE,"MAT96";#N/A,#N/A,FALSE,"FANDA96";#N/A,#N/A,FALSE,"INTRAN96";#N/A,#N/A,FALSE,"NAA9697";#N/A,#N/A,FALSE,"ECWEBB";#N/A,#N/A,FALSE,"MFT96";#N/A,#N/A,FALSE,"CTrecon"}</definedName>
    <definedName name="dgsgf_1_2_1_4_1" hidden="1">{#N/A,#N/A,FALSE,"TMCOMP96";#N/A,#N/A,FALSE,"MAT96";#N/A,#N/A,FALSE,"FANDA96";#N/A,#N/A,FALSE,"INTRAN96";#N/A,#N/A,FALSE,"NAA9697";#N/A,#N/A,FALSE,"ECWEBB";#N/A,#N/A,FALSE,"MFT96";#N/A,#N/A,FALSE,"CTrecon"}</definedName>
    <definedName name="dgsgf_1_2_1_4_2" hidden="1">{#N/A,#N/A,FALSE,"TMCOMP96";#N/A,#N/A,FALSE,"MAT96";#N/A,#N/A,FALSE,"FANDA96";#N/A,#N/A,FALSE,"INTRAN96";#N/A,#N/A,FALSE,"NAA9697";#N/A,#N/A,FALSE,"ECWEBB";#N/A,#N/A,FALSE,"MFT96";#N/A,#N/A,FALSE,"CTrecon"}</definedName>
    <definedName name="dgsgf_1_2_1_4_3" hidden="1">{#N/A,#N/A,FALSE,"TMCOMP96";#N/A,#N/A,FALSE,"MAT96";#N/A,#N/A,FALSE,"FANDA96";#N/A,#N/A,FALSE,"INTRAN96";#N/A,#N/A,FALSE,"NAA9697";#N/A,#N/A,FALSE,"ECWEBB";#N/A,#N/A,FALSE,"MFT96";#N/A,#N/A,FALSE,"CTrecon"}</definedName>
    <definedName name="dgsgf_1_2_1_4_4" hidden="1">{#N/A,#N/A,FALSE,"TMCOMP96";#N/A,#N/A,FALSE,"MAT96";#N/A,#N/A,FALSE,"FANDA96";#N/A,#N/A,FALSE,"INTRAN96";#N/A,#N/A,FALSE,"NAA9697";#N/A,#N/A,FALSE,"ECWEBB";#N/A,#N/A,FALSE,"MFT96";#N/A,#N/A,FALSE,"CTrecon"}</definedName>
    <definedName name="dgsgf_1_2_1_4_5" hidden="1">{#N/A,#N/A,FALSE,"TMCOMP96";#N/A,#N/A,FALSE,"MAT96";#N/A,#N/A,FALSE,"FANDA96";#N/A,#N/A,FALSE,"INTRAN96";#N/A,#N/A,FALSE,"NAA9697";#N/A,#N/A,FALSE,"ECWEBB";#N/A,#N/A,FALSE,"MFT96";#N/A,#N/A,FALSE,"CTrecon"}</definedName>
    <definedName name="dgsgf_1_2_1_5" hidden="1">{#N/A,#N/A,FALSE,"TMCOMP96";#N/A,#N/A,FALSE,"MAT96";#N/A,#N/A,FALSE,"FANDA96";#N/A,#N/A,FALSE,"INTRAN96";#N/A,#N/A,FALSE,"NAA9697";#N/A,#N/A,FALSE,"ECWEBB";#N/A,#N/A,FALSE,"MFT96";#N/A,#N/A,FALSE,"CTrecon"}</definedName>
    <definedName name="dgsgf_1_2_1_5_1" hidden="1">{#N/A,#N/A,FALSE,"TMCOMP96";#N/A,#N/A,FALSE,"MAT96";#N/A,#N/A,FALSE,"FANDA96";#N/A,#N/A,FALSE,"INTRAN96";#N/A,#N/A,FALSE,"NAA9697";#N/A,#N/A,FALSE,"ECWEBB";#N/A,#N/A,FALSE,"MFT96";#N/A,#N/A,FALSE,"CTrecon"}</definedName>
    <definedName name="dgsgf_1_2_1_5_2" hidden="1">{#N/A,#N/A,FALSE,"TMCOMP96";#N/A,#N/A,FALSE,"MAT96";#N/A,#N/A,FALSE,"FANDA96";#N/A,#N/A,FALSE,"INTRAN96";#N/A,#N/A,FALSE,"NAA9697";#N/A,#N/A,FALSE,"ECWEBB";#N/A,#N/A,FALSE,"MFT96";#N/A,#N/A,FALSE,"CTrecon"}</definedName>
    <definedName name="dgsgf_1_2_1_5_3" hidden="1">{#N/A,#N/A,FALSE,"TMCOMP96";#N/A,#N/A,FALSE,"MAT96";#N/A,#N/A,FALSE,"FANDA96";#N/A,#N/A,FALSE,"INTRAN96";#N/A,#N/A,FALSE,"NAA9697";#N/A,#N/A,FALSE,"ECWEBB";#N/A,#N/A,FALSE,"MFT96";#N/A,#N/A,FALSE,"CTrecon"}</definedName>
    <definedName name="dgsgf_1_2_1_5_4" hidden="1">{#N/A,#N/A,FALSE,"TMCOMP96";#N/A,#N/A,FALSE,"MAT96";#N/A,#N/A,FALSE,"FANDA96";#N/A,#N/A,FALSE,"INTRAN96";#N/A,#N/A,FALSE,"NAA9697";#N/A,#N/A,FALSE,"ECWEBB";#N/A,#N/A,FALSE,"MFT96";#N/A,#N/A,FALSE,"CTrecon"}</definedName>
    <definedName name="dgsgf_1_2_1_5_5" hidden="1">{#N/A,#N/A,FALSE,"TMCOMP96";#N/A,#N/A,FALSE,"MAT96";#N/A,#N/A,FALSE,"FANDA96";#N/A,#N/A,FALSE,"INTRAN96";#N/A,#N/A,FALSE,"NAA9697";#N/A,#N/A,FALSE,"ECWEBB";#N/A,#N/A,FALSE,"MFT96";#N/A,#N/A,FALSE,"CTrecon"}</definedName>
    <definedName name="dgsgf_1_2_2" hidden="1">{#N/A,#N/A,FALSE,"TMCOMP96";#N/A,#N/A,FALSE,"MAT96";#N/A,#N/A,FALSE,"FANDA96";#N/A,#N/A,FALSE,"INTRAN96";#N/A,#N/A,FALSE,"NAA9697";#N/A,#N/A,FALSE,"ECWEBB";#N/A,#N/A,FALSE,"MFT96";#N/A,#N/A,FALSE,"CTrecon"}</definedName>
    <definedName name="dgsgf_1_2_2_1" hidden="1">{#N/A,#N/A,FALSE,"TMCOMP96";#N/A,#N/A,FALSE,"MAT96";#N/A,#N/A,FALSE,"FANDA96";#N/A,#N/A,FALSE,"INTRAN96";#N/A,#N/A,FALSE,"NAA9697";#N/A,#N/A,FALSE,"ECWEBB";#N/A,#N/A,FALSE,"MFT96";#N/A,#N/A,FALSE,"CTrecon"}</definedName>
    <definedName name="dgsgf_1_2_2_2" hidden="1">{#N/A,#N/A,FALSE,"TMCOMP96";#N/A,#N/A,FALSE,"MAT96";#N/A,#N/A,FALSE,"FANDA96";#N/A,#N/A,FALSE,"INTRAN96";#N/A,#N/A,FALSE,"NAA9697";#N/A,#N/A,FALSE,"ECWEBB";#N/A,#N/A,FALSE,"MFT96";#N/A,#N/A,FALSE,"CTrecon"}</definedName>
    <definedName name="dgsgf_1_2_2_3" hidden="1">{#N/A,#N/A,FALSE,"TMCOMP96";#N/A,#N/A,FALSE,"MAT96";#N/A,#N/A,FALSE,"FANDA96";#N/A,#N/A,FALSE,"INTRAN96";#N/A,#N/A,FALSE,"NAA9697";#N/A,#N/A,FALSE,"ECWEBB";#N/A,#N/A,FALSE,"MFT96";#N/A,#N/A,FALSE,"CTrecon"}</definedName>
    <definedName name="dgsgf_1_2_2_4" hidden="1">{#N/A,#N/A,FALSE,"TMCOMP96";#N/A,#N/A,FALSE,"MAT96";#N/A,#N/A,FALSE,"FANDA96";#N/A,#N/A,FALSE,"INTRAN96";#N/A,#N/A,FALSE,"NAA9697";#N/A,#N/A,FALSE,"ECWEBB";#N/A,#N/A,FALSE,"MFT96";#N/A,#N/A,FALSE,"CTrecon"}</definedName>
    <definedName name="dgsgf_1_2_2_5" hidden="1">{#N/A,#N/A,FALSE,"TMCOMP96";#N/A,#N/A,FALSE,"MAT96";#N/A,#N/A,FALSE,"FANDA96";#N/A,#N/A,FALSE,"INTRAN96";#N/A,#N/A,FALSE,"NAA9697";#N/A,#N/A,FALSE,"ECWEBB";#N/A,#N/A,FALSE,"MFT96";#N/A,#N/A,FALSE,"CTrecon"}</definedName>
    <definedName name="dgsgf_1_2_3" hidden="1">{#N/A,#N/A,FALSE,"TMCOMP96";#N/A,#N/A,FALSE,"MAT96";#N/A,#N/A,FALSE,"FANDA96";#N/A,#N/A,FALSE,"INTRAN96";#N/A,#N/A,FALSE,"NAA9697";#N/A,#N/A,FALSE,"ECWEBB";#N/A,#N/A,FALSE,"MFT96";#N/A,#N/A,FALSE,"CTrecon"}</definedName>
    <definedName name="dgsgf_1_2_3_1" hidden="1">{#N/A,#N/A,FALSE,"TMCOMP96";#N/A,#N/A,FALSE,"MAT96";#N/A,#N/A,FALSE,"FANDA96";#N/A,#N/A,FALSE,"INTRAN96";#N/A,#N/A,FALSE,"NAA9697";#N/A,#N/A,FALSE,"ECWEBB";#N/A,#N/A,FALSE,"MFT96";#N/A,#N/A,FALSE,"CTrecon"}</definedName>
    <definedName name="dgsgf_1_2_3_2" hidden="1">{#N/A,#N/A,FALSE,"TMCOMP96";#N/A,#N/A,FALSE,"MAT96";#N/A,#N/A,FALSE,"FANDA96";#N/A,#N/A,FALSE,"INTRAN96";#N/A,#N/A,FALSE,"NAA9697";#N/A,#N/A,FALSE,"ECWEBB";#N/A,#N/A,FALSE,"MFT96";#N/A,#N/A,FALSE,"CTrecon"}</definedName>
    <definedName name="dgsgf_1_2_3_3" hidden="1">{#N/A,#N/A,FALSE,"TMCOMP96";#N/A,#N/A,FALSE,"MAT96";#N/A,#N/A,FALSE,"FANDA96";#N/A,#N/A,FALSE,"INTRAN96";#N/A,#N/A,FALSE,"NAA9697";#N/A,#N/A,FALSE,"ECWEBB";#N/A,#N/A,FALSE,"MFT96";#N/A,#N/A,FALSE,"CTrecon"}</definedName>
    <definedName name="dgsgf_1_2_3_4" hidden="1">{#N/A,#N/A,FALSE,"TMCOMP96";#N/A,#N/A,FALSE,"MAT96";#N/A,#N/A,FALSE,"FANDA96";#N/A,#N/A,FALSE,"INTRAN96";#N/A,#N/A,FALSE,"NAA9697";#N/A,#N/A,FALSE,"ECWEBB";#N/A,#N/A,FALSE,"MFT96";#N/A,#N/A,FALSE,"CTrecon"}</definedName>
    <definedName name="dgsgf_1_2_3_5" hidden="1">{#N/A,#N/A,FALSE,"TMCOMP96";#N/A,#N/A,FALSE,"MAT96";#N/A,#N/A,FALSE,"FANDA96";#N/A,#N/A,FALSE,"INTRAN96";#N/A,#N/A,FALSE,"NAA9697";#N/A,#N/A,FALSE,"ECWEBB";#N/A,#N/A,FALSE,"MFT96";#N/A,#N/A,FALSE,"CTrecon"}</definedName>
    <definedName name="dgsgf_1_2_4" hidden="1">{#N/A,#N/A,FALSE,"TMCOMP96";#N/A,#N/A,FALSE,"MAT96";#N/A,#N/A,FALSE,"FANDA96";#N/A,#N/A,FALSE,"INTRAN96";#N/A,#N/A,FALSE,"NAA9697";#N/A,#N/A,FALSE,"ECWEBB";#N/A,#N/A,FALSE,"MFT96";#N/A,#N/A,FALSE,"CTrecon"}</definedName>
    <definedName name="dgsgf_1_2_4_1" hidden="1">{#N/A,#N/A,FALSE,"TMCOMP96";#N/A,#N/A,FALSE,"MAT96";#N/A,#N/A,FALSE,"FANDA96";#N/A,#N/A,FALSE,"INTRAN96";#N/A,#N/A,FALSE,"NAA9697";#N/A,#N/A,FALSE,"ECWEBB";#N/A,#N/A,FALSE,"MFT96";#N/A,#N/A,FALSE,"CTrecon"}</definedName>
    <definedName name="dgsgf_1_2_4_2" hidden="1">{#N/A,#N/A,FALSE,"TMCOMP96";#N/A,#N/A,FALSE,"MAT96";#N/A,#N/A,FALSE,"FANDA96";#N/A,#N/A,FALSE,"INTRAN96";#N/A,#N/A,FALSE,"NAA9697";#N/A,#N/A,FALSE,"ECWEBB";#N/A,#N/A,FALSE,"MFT96";#N/A,#N/A,FALSE,"CTrecon"}</definedName>
    <definedName name="dgsgf_1_2_4_3" hidden="1">{#N/A,#N/A,FALSE,"TMCOMP96";#N/A,#N/A,FALSE,"MAT96";#N/A,#N/A,FALSE,"FANDA96";#N/A,#N/A,FALSE,"INTRAN96";#N/A,#N/A,FALSE,"NAA9697";#N/A,#N/A,FALSE,"ECWEBB";#N/A,#N/A,FALSE,"MFT96";#N/A,#N/A,FALSE,"CTrecon"}</definedName>
    <definedName name="dgsgf_1_2_4_4" hidden="1">{#N/A,#N/A,FALSE,"TMCOMP96";#N/A,#N/A,FALSE,"MAT96";#N/A,#N/A,FALSE,"FANDA96";#N/A,#N/A,FALSE,"INTRAN96";#N/A,#N/A,FALSE,"NAA9697";#N/A,#N/A,FALSE,"ECWEBB";#N/A,#N/A,FALSE,"MFT96";#N/A,#N/A,FALSE,"CTrecon"}</definedName>
    <definedName name="dgsgf_1_2_4_5" hidden="1">{#N/A,#N/A,FALSE,"TMCOMP96";#N/A,#N/A,FALSE,"MAT96";#N/A,#N/A,FALSE,"FANDA96";#N/A,#N/A,FALSE,"INTRAN96";#N/A,#N/A,FALSE,"NAA9697";#N/A,#N/A,FALSE,"ECWEBB";#N/A,#N/A,FALSE,"MFT96";#N/A,#N/A,FALSE,"CTrecon"}</definedName>
    <definedName name="dgsgf_1_2_5" hidden="1">{#N/A,#N/A,FALSE,"TMCOMP96";#N/A,#N/A,FALSE,"MAT96";#N/A,#N/A,FALSE,"FANDA96";#N/A,#N/A,FALSE,"INTRAN96";#N/A,#N/A,FALSE,"NAA9697";#N/A,#N/A,FALSE,"ECWEBB";#N/A,#N/A,FALSE,"MFT96";#N/A,#N/A,FALSE,"CTrecon"}</definedName>
    <definedName name="dgsgf_1_2_5_1" hidden="1">{#N/A,#N/A,FALSE,"TMCOMP96";#N/A,#N/A,FALSE,"MAT96";#N/A,#N/A,FALSE,"FANDA96";#N/A,#N/A,FALSE,"INTRAN96";#N/A,#N/A,FALSE,"NAA9697";#N/A,#N/A,FALSE,"ECWEBB";#N/A,#N/A,FALSE,"MFT96";#N/A,#N/A,FALSE,"CTrecon"}</definedName>
    <definedName name="dgsgf_1_2_5_2" hidden="1">{#N/A,#N/A,FALSE,"TMCOMP96";#N/A,#N/A,FALSE,"MAT96";#N/A,#N/A,FALSE,"FANDA96";#N/A,#N/A,FALSE,"INTRAN96";#N/A,#N/A,FALSE,"NAA9697";#N/A,#N/A,FALSE,"ECWEBB";#N/A,#N/A,FALSE,"MFT96";#N/A,#N/A,FALSE,"CTrecon"}</definedName>
    <definedName name="dgsgf_1_2_5_3" hidden="1">{#N/A,#N/A,FALSE,"TMCOMP96";#N/A,#N/A,FALSE,"MAT96";#N/A,#N/A,FALSE,"FANDA96";#N/A,#N/A,FALSE,"INTRAN96";#N/A,#N/A,FALSE,"NAA9697";#N/A,#N/A,FALSE,"ECWEBB";#N/A,#N/A,FALSE,"MFT96";#N/A,#N/A,FALSE,"CTrecon"}</definedName>
    <definedName name="dgsgf_1_2_5_4" hidden="1">{#N/A,#N/A,FALSE,"TMCOMP96";#N/A,#N/A,FALSE,"MAT96";#N/A,#N/A,FALSE,"FANDA96";#N/A,#N/A,FALSE,"INTRAN96";#N/A,#N/A,FALSE,"NAA9697";#N/A,#N/A,FALSE,"ECWEBB";#N/A,#N/A,FALSE,"MFT96";#N/A,#N/A,FALSE,"CTrecon"}</definedName>
    <definedName name="dgsgf_1_2_5_5" hidden="1">{#N/A,#N/A,FALSE,"TMCOMP96";#N/A,#N/A,FALSE,"MAT96";#N/A,#N/A,FALSE,"FANDA96";#N/A,#N/A,FALSE,"INTRAN96";#N/A,#N/A,FALSE,"NAA9697";#N/A,#N/A,FALSE,"ECWEBB";#N/A,#N/A,FALSE,"MFT96";#N/A,#N/A,FALSE,"CTrecon"}</definedName>
    <definedName name="dgsgf_1_3" hidden="1">{#N/A,#N/A,FALSE,"TMCOMP96";#N/A,#N/A,FALSE,"MAT96";#N/A,#N/A,FALSE,"FANDA96";#N/A,#N/A,FALSE,"INTRAN96";#N/A,#N/A,FALSE,"NAA9697";#N/A,#N/A,FALSE,"ECWEBB";#N/A,#N/A,FALSE,"MFT96";#N/A,#N/A,FALSE,"CTrecon"}</definedName>
    <definedName name="dgsgf_1_3_1" hidden="1">{#N/A,#N/A,FALSE,"TMCOMP96";#N/A,#N/A,FALSE,"MAT96";#N/A,#N/A,FALSE,"FANDA96";#N/A,#N/A,FALSE,"INTRAN96";#N/A,#N/A,FALSE,"NAA9697";#N/A,#N/A,FALSE,"ECWEBB";#N/A,#N/A,FALSE,"MFT96";#N/A,#N/A,FALSE,"CTrecon"}</definedName>
    <definedName name="dgsgf_1_3_1_1" hidden="1">{#N/A,#N/A,FALSE,"TMCOMP96";#N/A,#N/A,FALSE,"MAT96";#N/A,#N/A,FALSE,"FANDA96";#N/A,#N/A,FALSE,"INTRAN96";#N/A,#N/A,FALSE,"NAA9697";#N/A,#N/A,FALSE,"ECWEBB";#N/A,#N/A,FALSE,"MFT96";#N/A,#N/A,FALSE,"CTrecon"}</definedName>
    <definedName name="dgsgf_1_3_1_1_1" hidden="1">{#N/A,#N/A,FALSE,"TMCOMP96";#N/A,#N/A,FALSE,"MAT96";#N/A,#N/A,FALSE,"FANDA96";#N/A,#N/A,FALSE,"INTRAN96";#N/A,#N/A,FALSE,"NAA9697";#N/A,#N/A,FALSE,"ECWEBB";#N/A,#N/A,FALSE,"MFT96";#N/A,#N/A,FALSE,"CTrecon"}</definedName>
    <definedName name="dgsgf_1_3_1_1_1_1" hidden="1">{#N/A,#N/A,FALSE,"TMCOMP96";#N/A,#N/A,FALSE,"MAT96";#N/A,#N/A,FALSE,"FANDA96";#N/A,#N/A,FALSE,"INTRAN96";#N/A,#N/A,FALSE,"NAA9697";#N/A,#N/A,FALSE,"ECWEBB";#N/A,#N/A,FALSE,"MFT96";#N/A,#N/A,FALSE,"CTrecon"}</definedName>
    <definedName name="dgsgf_1_3_1_1_1_2" hidden="1">{#N/A,#N/A,FALSE,"TMCOMP96";#N/A,#N/A,FALSE,"MAT96";#N/A,#N/A,FALSE,"FANDA96";#N/A,#N/A,FALSE,"INTRAN96";#N/A,#N/A,FALSE,"NAA9697";#N/A,#N/A,FALSE,"ECWEBB";#N/A,#N/A,FALSE,"MFT96";#N/A,#N/A,FALSE,"CTrecon"}</definedName>
    <definedName name="dgsgf_1_3_1_1_1_3" hidden="1">{#N/A,#N/A,FALSE,"TMCOMP96";#N/A,#N/A,FALSE,"MAT96";#N/A,#N/A,FALSE,"FANDA96";#N/A,#N/A,FALSE,"INTRAN96";#N/A,#N/A,FALSE,"NAA9697";#N/A,#N/A,FALSE,"ECWEBB";#N/A,#N/A,FALSE,"MFT96";#N/A,#N/A,FALSE,"CTrecon"}</definedName>
    <definedName name="dgsgf_1_3_1_1_1_4" hidden="1">{#N/A,#N/A,FALSE,"TMCOMP96";#N/A,#N/A,FALSE,"MAT96";#N/A,#N/A,FALSE,"FANDA96";#N/A,#N/A,FALSE,"INTRAN96";#N/A,#N/A,FALSE,"NAA9697";#N/A,#N/A,FALSE,"ECWEBB";#N/A,#N/A,FALSE,"MFT96";#N/A,#N/A,FALSE,"CTrecon"}</definedName>
    <definedName name="dgsgf_1_3_1_1_1_5" hidden="1">{#N/A,#N/A,FALSE,"TMCOMP96";#N/A,#N/A,FALSE,"MAT96";#N/A,#N/A,FALSE,"FANDA96";#N/A,#N/A,FALSE,"INTRAN96";#N/A,#N/A,FALSE,"NAA9697";#N/A,#N/A,FALSE,"ECWEBB";#N/A,#N/A,FALSE,"MFT96";#N/A,#N/A,FALSE,"CTrecon"}</definedName>
    <definedName name="dgsgf_1_3_1_1_2" hidden="1">{#N/A,#N/A,FALSE,"TMCOMP96";#N/A,#N/A,FALSE,"MAT96";#N/A,#N/A,FALSE,"FANDA96";#N/A,#N/A,FALSE,"INTRAN96";#N/A,#N/A,FALSE,"NAA9697";#N/A,#N/A,FALSE,"ECWEBB";#N/A,#N/A,FALSE,"MFT96";#N/A,#N/A,FALSE,"CTrecon"}</definedName>
    <definedName name="dgsgf_1_3_1_1_2_1" hidden="1">{#N/A,#N/A,FALSE,"TMCOMP96";#N/A,#N/A,FALSE,"MAT96";#N/A,#N/A,FALSE,"FANDA96";#N/A,#N/A,FALSE,"INTRAN96";#N/A,#N/A,FALSE,"NAA9697";#N/A,#N/A,FALSE,"ECWEBB";#N/A,#N/A,FALSE,"MFT96";#N/A,#N/A,FALSE,"CTrecon"}</definedName>
    <definedName name="dgsgf_1_3_1_1_2_2" hidden="1">{#N/A,#N/A,FALSE,"TMCOMP96";#N/A,#N/A,FALSE,"MAT96";#N/A,#N/A,FALSE,"FANDA96";#N/A,#N/A,FALSE,"INTRAN96";#N/A,#N/A,FALSE,"NAA9697";#N/A,#N/A,FALSE,"ECWEBB";#N/A,#N/A,FALSE,"MFT96";#N/A,#N/A,FALSE,"CTrecon"}</definedName>
    <definedName name="dgsgf_1_3_1_1_2_3" hidden="1">{#N/A,#N/A,FALSE,"TMCOMP96";#N/A,#N/A,FALSE,"MAT96";#N/A,#N/A,FALSE,"FANDA96";#N/A,#N/A,FALSE,"INTRAN96";#N/A,#N/A,FALSE,"NAA9697";#N/A,#N/A,FALSE,"ECWEBB";#N/A,#N/A,FALSE,"MFT96";#N/A,#N/A,FALSE,"CTrecon"}</definedName>
    <definedName name="dgsgf_1_3_1_1_2_4" hidden="1">{#N/A,#N/A,FALSE,"TMCOMP96";#N/A,#N/A,FALSE,"MAT96";#N/A,#N/A,FALSE,"FANDA96";#N/A,#N/A,FALSE,"INTRAN96";#N/A,#N/A,FALSE,"NAA9697";#N/A,#N/A,FALSE,"ECWEBB";#N/A,#N/A,FALSE,"MFT96";#N/A,#N/A,FALSE,"CTrecon"}</definedName>
    <definedName name="dgsgf_1_3_1_1_2_5" hidden="1">{#N/A,#N/A,FALSE,"TMCOMP96";#N/A,#N/A,FALSE,"MAT96";#N/A,#N/A,FALSE,"FANDA96";#N/A,#N/A,FALSE,"INTRAN96";#N/A,#N/A,FALSE,"NAA9697";#N/A,#N/A,FALSE,"ECWEBB";#N/A,#N/A,FALSE,"MFT96";#N/A,#N/A,FALSE,"CTrecon"}</definedName>
    <definedName name="dgsgf_1_3_1_1_3" hidden="1">{#N/A,#N/A,FALSE,"TMCOMP96";#N/A,#N/A,FALSE,"MAT96";#N/A,#N/A,FALSE,"FANDA96";#N/A,#N/A,FALSE,"INTRAN96";#N/A,#N/A,FALSE,"NAA9697";#N/A,#N/A,FALSE,"ECWEBB";#N/A,#N/A,FALSE,"MFT96";#N/A,#N/A,FALSE,"CTrecon"}</definedName>
    <definedName name="dgsgf_1_3_1_1_4" hidden="1">{#N/A,#N/A,FALSE,"TMCOMP96";#N/A,#N/A,FALSE,"MAT96";#N/A,#N/A,FALSE,"FANDA96";#N/A,#N/A,FALSE,"INTRAN96";#N/A,#N/A,FALSE,"NAA9697";#N/A,#N/A,FALSE,"ECWEBB";#N/A,#N/A,FALSE,"MFT96";#N/A,#N/A,FALSE,"CTrecon"}</definedName>
    <definedName name="dgsgf_1_3_1_1_5" hidden="1">{#N/A,#N/A,FALSE,"TMCOMP96";#N/A,#N/A,FALSE,"MAT96";#N/A,#N/A,FALSE,"FANDA96";#N/A,#N/A,FALSE,"INTRAN96";#N/A,#N/A,FALSE,"NAA9697";#N/A,#N/A,FALSE,"ECWEBB";#N/A,#N/A,FALSE,"MFT96";#N/A,#N/A,FALSE,"CTrecon"}</definedName>
    <definedName name="dgsgf_1_3_1_2" hidden="1">{#N/A,#N/A,FALSE,"TMCOMP96";#N/A,#N/A,FALSE,"MAT96";#N/A,#N/A,FALSE,"FANDA96";#N/A,#N/A,FALSE,"INTRAN96";#N/A,#N/A,FALSE,"NAA9697";#N/A,#N/A,FALSE,"ECWEBB";#N/A,#N/A,FALSE,"MFT96";#N/A,#N/A,FALSE,"CTrecon"}</definedName>
    <definedName name="dgsgf_1_3_1_2_1" hidden="1">{#N/A,#N/A,FALSE,"TMCOMP96";#N/A,#N/A,FALSE,"MAT96";#N/A,#N/A,FALSE,"FANDA96";#N/A,#N/A,FALSE,"INTRAN96";#N/A,#N/A,FALSE,"NAA9697";#N/A,#N/A,FALSE,"ECWEBB";#N/A,#N/A,FALSE,"MFT96";#N/A,#N/A,FALSE,"CTrecon"}</definedName>
    <definedName name="dgsgf_1_3_1_2_2" hidden="1">{#N/A,#N/A,FALSE,"TMCOMP96";#N/A,#N/A,FALSE,"MAT96";#N/A,#N/A,FALSE,"FANDA96";#N/A,#N/A,FALSE,"INTRAN96";#N/A,#N/A,FALSE,"NAA9697";#N/A,#N/A,FALSE,"ECWEBB";#N/A,#N/A,FALSE,"MFT96";#N/A,#N/A,FALSE,"CTrecon"}</definedName>
    <definedName name="dgsgf_1_3_1_2_3" hidden="1">{#N/A,#N/A,FALSE,"TMCOMP96";#N/A,#N/A,FALSE,"MAT96";#N/A,#N/A,FALSE,"FANDA96";#N/A,#N/A,FALSE,"INTRAN96";#N/A,#N/A,FALSE,"NAA9697";#N/A,#N/A,FALSE,"ECWEBB";#N/A,#N/A,FALSE,"MFT96";#N/A,#N/A,FALSE,"CTrecon"}</definedName>
    <definedName name="dgsgf_1_3_1_2_4" hidden="1">{#N/A,#N/A,FALSE,"TMCOMP96";#N/A,#N/A,FALSE,"MAT96";#N/A,#N/A,FALSE,"FANDA96";#N/A,#N/A,FALSE,"INTRAN96";#N/A,#N/A,FALSE,"NAA9697";#N/A,#N/A,FALSE,"ECWEBB";#N/A,#N/A,FALSE,"MFT96";#N/A,#N/A,FALSE,"CTrecon"}</definedName>
    <definedName name="dgsgf_1_3_1_2_5" hidden="1">{#N/A,#N/A,FALSE,"TMCOMP96";#N/A,#N/A,FALSE,"MAT96";#N/A,#N/A,FALSE,"FANDA96";#N/A,#N/A,FALSE,"INTRAN96";#N/A,#N/A,FALSE,"NAA9697";#N/A,#N/A,FALSE,"ECWEBB";#N/A,#N/A,FALSE,"MFT96";#N/A,#N/A,FALSE,"CTrecon"}</definedName>
    <definedName name="dgsgf_1_3_1_3" hidden="1">{#N/A,#N/A,FALSE,"TMCOMP96";#N/A,#N/A,FALSE,"MAT96";#N/A,#N/A,FALSE,"FANDA96";#N/A,#N/A,FALSE,"INTRAN96";#N/A,#N/A,FALSE,"NAA9697";#N/A,#N/A,FALSE,"ECWEBB";#N/A,#N/A,FALSE,"MFT96";#N/A,#N/A,FALSE,"CTrecon"}</definedName>
    <definedName name="dgsgf_1_3_1_3_1" hidden="1">{#N/A,#N/A,FALSE,"TMCOMP96";#N/A,#N/A,FALSE,"MAT96";#N/A,#N/A,FALSE,"FANDA96";#N/A,#N/A,FALSE,"INTRAN96";#N/A,#N/A,FALSE,"NAA9697";#N/A,#N/A,FALSE,"ECWEBB";#N/A,#N/A,FALSE,"MFT96";#N/A,#N/A,FALSE,"CTrecon"}</definedName>
    <definedName name="dgsgf_1_3_1_3_2" hidden="1">{#N/A,#N/A,FALSE,"TMCOMP96";#N/A,#N/A,FALSE,"MAT96";#N/A,#N/A,FALSE,"FANDA96";#N/A,#N/A,FALSE,"INTRAN96";#N/A,#N/A,FALSE,"NAA9697";#N/A,#N/A,FALSE,"ECWEBB";#N/A,#N/A,FALSE,"MFT96";#N/A,#N/A,FALSE,"CTrecon"}</definedName>
    <definedName name="dgsgf_1_3_1_3_3" hidden="1">{#N/A,#N/A,FALSE,"TMCOMP96";#N/A,#N/A,FALSE,"MAT96";#N/A,#N/A,FALSE,"FANDA96";#N/A,#N/A,FALSE,"INTRAN96";#N/A,#N/A,FALSE,"NAA9697";#N/A,#N/A,FALSE,"ECWEBB";#N/A,#N/A,FALSE,"MFT96";#N/A,#N/A,FALSE,"CTrecon"}</definedName>
    <definedName name="dgsgf_1_3_1_3_4" hidden="1">{#N/A,#N/A,FALSE,"TMCOMP96";#N/A,#N/A,FALSE,"MAT96";#N/A,#N/A,FALSE,"FANDA96";#N/A,#N/A,FALSE,"INTRAN96";#N/A,#N/A,FALSE,"NAA9697";#N/A,#N/A,FALSE,"ECWEBB";#N/A,#N/A,FALSE,"MFT96";#N/A,#N/A,FALSE,"CTrecon"}</definedName>
    <definedName name="dgsgf_1_3_1_3_5" hidden="1">{#N/A,#N/A,FALSE,"TMCOMP96";#N/A,#N/A,FALSE,"MAT96";#N/A,#N/A,FALSE,"FANDA96";#N/A,#N/A,FALSE,"INTRAN96";#N/A,#N/A,FALSE,"NAA9697";#N/A,#N/A,FALSE,"ECWEBB";#N/A,#N/A,FALSE,"MFT96";#N/A,#N/A,FALSE,"CTrecon"}</definedName>
    <definedName name="dgsgf_1_3_1_4" hidden="1">{#N/A,#N/A,FALSE,"TMCOMP96";#N/A,#N/A,FALSE,"MAT96";#N/A,#N/A,FALSE,"FANDA96";#N/A,#N/A,FALSE,"INTRAN96";#N/A,#N/A,FALSE,"NAA9697";#N/A,#N/A,FALSE,"ECWEBB";#N/A,#N/A,FALSE,"MFT96";#N/A,#N/A,FALSE,"CTrecon"}</definedName>
    <definedName name="dgsgf_1_3_1_4_1" hidden="1">{#N/A,#N/A,FALSE,"TMCOMP96";#N/A,#N/A,FALSE,"MAT96";#N/A,#N/A,FALSE,"FANDA96";#N/A,#N/A,FALSE,"INTRAN96";#N/A,#N/A,FALSE,"NAA9697";#N/A,#N/A,FALSE,"ECWEBB";#N/A,#N/A,FALSE,"MFT96";#N/A,#N/A,FALSE,"CTrecon"}</definedName>
    <definedName name="dgsgf_1_3_1_4_2" hidden="1">{#N/A,#N/A,FALSE,"TMCOMP96";#N/A,#N/A,FALSE,"MAT96";#N/A,#N/A,FALSE,"FANDA96";#N/A,#N/A,FALSE,"INTRAN96";#N/A,#N/A,FALSE,"NAA9697";#N/A,#N/A,FALSE,"ECWEBB";#N/A,#N/A,FALSE,"MFT96";#N/A,#N/A,FALSE,"CTrecon"}</definedName>
    <definedName name="dgsgf_1_3_1_4_3" hidden="1">{#N/A,#N/A,FALSE,"TMCOMP96";#N/A,#N/A,FALSE,"MAT96";#N/A,#N/A,FALSE,"FANDA96";#N/A,#N/A,FALSE,"INTRAN96";#N/A,#N/A,FALSE,"NAA9697";#N/A,#N/A,FALSE,"ECWEBB";#N/A,#N/A,FALSE,"MFT96";#N/A,#N/A,FALSE,"CTrecon"}</definedName>
    <definedName name="dgsgf_1_3_1_4_4" hidden="1">{#N/A,#N/A,FALSE,"TMCOMP96";#N/A,#N/A,FALSE,"MAT96";#N/A,#N/A,FALSE,"FANDA96";#N/A,#N/A,FALSE,"INTRAN96";#N/A,#N/A,FALSE,"NAA9697";#N/A,#N/A,FALSE,"ECWEBB";#N/A,#N/A,FALSE,"MFT96";#N/A,#N/A,FALSE,"CTrecon"}</definedName>
    <definedName name="dgsgf_1_3_1_4_5" hidden="1">{#N/A,#N/A,FALSE,"TMCOMP96";#N/A,#N/A,FALSE,"MAT96";#N/A,#N/A,FALSE,"FANDA96";#N/A,#N/A,FALSE,"INTRAN96";#N/A,#N/A,FALSE,"NAA9697";#N/A,#N/A,FALSE,"ECWEBB";#N/A,#N/A,FALSE,"MFT96";#N/A,#N/A,FALSE,"CTrecon"}</definedName>
    <definedName name="dgsgf_1_3_1_5" hidden="1">{#N/A,#N/A,FALSE,"TMCOMP96";#N/A,#N/A,FALSE,"MAT96";#N/A,#N/A,FALSE,"FANDA96";#N/A,#N/A,FALSE,"INTRAN96";#N/A,#N/A,FALSE,"NAA9697";#N/A,#N/A,FALSE,"ECWEBB";#N/A,#N/A,FALSE,"MFT96";#N/A,#N/A,FALSE,"CTrecon"}</definedName>
    <definedName name="dgsgf_1_3_1_5_1" hidden="1">{#N/A,#N/A,FALSE,"TMCOMP96";#N/A,#N/A,FALSE,"MAT96";#N/A,#N/A,FALSE,"FANDA96";#N/A,#N/A,FALSE,"INTRAN96";#N/A,#N/A,FALSE,"NAA9697";#N/A,#N/A,FALSE,"ECWEBB";#N/A,#N/A,FALSE,"MFT96";#N/A,#N/A,FALSE,"CTrecon"}</definedName>
    <definedName name="dgsgf_1_3_1_5_2" hidden="1">{#N/A,#N/A,FALSE,"TMCOMP96";#N/A,#N/A,FALSE,"MAT96";#N/A,#N/A,FALSE,"FANDA96";#N/A,#N/A,FALSE,"INTRAN96";#N/A,#N/A,FALSE,"NAA9697";#N/A,#N/A,FALSE,"ECWEBB";#N/A,#N/A,FALSE,"MFT96";#N/A,#N/A,FALSE,"CTrecon"}</definedName>
    <definedName name="dgsgf_1_3_1_5_3" hidden="1">{#N/A,#N/A,FALSE,"TMCOMP96";#N/A,#N/A,FALSE,"MAT96";#N/A,#N/A,FALSE,"FANDA96";#N/A,#N/A,FALSE,"INTRAN96";#N/A,#N/A,FALSE,"NAA9697";#N/A,#N/A,FALSE,"ECWEBB";#N/A,#N/A,FALSE,"MFT96";#N/A,#N/A,FALSE,"CTrecon"}</definedName>
    <definedName name="dgsgf_1_3_1_5_4" hidden="1">{#N/A,#N/A,FALSE,"TMCOMP96";#N/A,#N/A,FALSE,"MAT96";#N/A,#N/A,FALSE,"FANDA96";#N/A,#N/A,FALSE,"INTRAN96";#N/A,#N/A,FALSE,"NAA9697";#N/A,#N/A,FALSE,"ECWEBB";#N/A,#N/A,FALSE,"MFT96";#N/A,#N/A,FALSE,"CTrecon"}</definedName>
    <definedName name="dgsgf_1_3_1_5_5" hidden="1">{#N/A,#N/A,FALSE,"TMCOMP96";#N/A,#N/A,FALSE,"MAT96";#N/A,#N/A,FALSE,"FANDA96";#N/A,#N/A,FALSE,"INTRAN96";#N/A,#N/A,FALSE,"NAA9697";#N/A,#N/A,FALSE,"ECWEBB";#N/A,#N/A,FALSE,"MFT96";#N/A,#N/A,FALSE,"CTrecon"}</definedName>
    <definedName name="dgsgf_1_3_2" hidden="1">{#N/A,#N/A,FALSE,"TMCOMP96";#N/A,#N/A,FALSE,"MAT96";#N/A,#N/A,FALSE,"FANDA96";#N/A,#N/A,FALSE,"INTRAN96";#N/A,#N/A,FALSE,"NAA9697";#N/A,#N/A,FALSE,"ECWEBB";#N/A,#N/A,FALSE,"MFT96";#N/A,#N/A,FALSE,"CTrecon"}</definedName>
    <definedName name="dgsgf_1_3_2_1" hidden="1">{#N/A,#N/A,FALSE,"TMCOMP96";#N/A,#N/A,FALSE,"MAT96";#N/A,#N/A,FALSE,"FANDA96";#N/A,#N/A,FALSE,"INTRAN96";#N/A,#N/A,FALSE,"NAA9697";#N/A,#N/A,FALSE,"ECWEBB";#N/A,#N/A,FALSE,"MFT96";#N/A,#N/A,FALSE,"CTrecon"}</definedName>
    <definedName name="dgsgf_1_3_2_2" hidden="1">{#N/A,#N/A,FALSE,"TMCOMP96";#N/A,#N/A,FALSE,"MAT96";#N/A,#N/A,FALSE,"FANDA96";#N/A,#N/A,FALSE,"INTRAN96";#N/A,#N/A,FALSE,"NAA9697";#N/A,#N/A,FALSE,"ECWEBB";#N/A,#N/A,FALSE,"MFT96";#N/A,#N/A,FALSE,"CTrecon"}</definedName>
    <definedName name="dgsgf_1_3_2_3" hidden="1">{#N/A,#N/A,FALSE,"TMCOMP96";#N/A,#N/A,FALSE,"MAT96";#N/A,#N/A,FALSE,"FANDA96";#N/A,#N/A,FALSE,"INTRAN96";#N/A,#N/A,FALSE,"NAA9697";#N/A,#N/A,FALSE,"ECWEBB";#N/A,#N/A,FALSE,"MFT96";#N/A,#N/A,FALSE,"CTrecon"}</definedName>
    <definedName name="dgsgf_1_3_2_4" hidden="1">{#N/A,#N/A,FALSE,"TMCOMP96";#N/A,#N/A,FALSE,"MAT96";#N/A,#N/A,FALSE,"FANDA96";#N/A,#N/A,FALSE,"INTRAN96";#N/A,#N/A,FALSE,"NAA9697";#N/A,#N/A,FALSE,"ECWEBB";#N/A,#N/A,FALSE,"MFT96";#N/A,#N/A,FALSE,"CTrecon"}</definedName>
    <definedName name="dgsgf_1_3_2_5" hidden="1">{#N/A,#N/A,FALSE,"TMCOMP96";#N/A,#N/A,FALSE,"MAT96";#N/A,#N/A,FALSE,"FANDA96";#N/A,#N/A,FALSE,"INTRAN96";#N/A,#N/A,FALSE,"NAA9697";#N/A,#N/A,FALSE,"ECWEBB";#N/A,#N/A,FALSE,"MFT96";#N/A,#N/A,FALSE,"CTrecon"}</definedName>
    <definedName name="dgsgf_1_3_3" hidden="1">{#N/A,#N/A,FALSE,"TMCOMP96";#N/A,#N/A,FALSE,"MAT96";#N/A,#N/A,FALSE,"FANDA96";#N/A,#N/A,FALSE,"INTRAN96";#N/A,#N/A,FALSE,"NAA9697";#N/A,#N/A,FALSE,"ECWEBB";#N/A,#N/A,FALSE,"MFT96";#N/A,#N/A,FALSE,"CTrecon"}</definedName>
    <definedName name="dgsgf_1_3_3_1" hidden="1">{#N/A,#N/A,FALSE,"TMCOMP96";#N/A,#N/A,FALSE,"MAT96";#N/A,#N/A,FALSE,"FANDA96";#N/A,#N/A,FALSE,"INTRAN96";#N/A,#N/A,FALSE,"NAA9697";#N/A,#N/A,FALSE,"ECWEBB";#N/A,#N/A,FALSE,"MFT96";#N/A,#N/A,FALSE,"CTrecon"}</definedName>
    <definedName name="dgsgf_1_3_3_2" hidden="1">{#N/A,#N/A,FALSE,"TMCOMP96";#N/A,#N/A,FALSE,"MAT96";#N/A,#N/A,FALSE,"FANDA96";#N/A,#N/A,FALSE,"INTRAN96";#N/A,#N/A,FALSE,"NAA9697";#N/A,#N/A,FALSE,"ECWEBB";#N/A,#N/A,FALSE,"MFT96";#N/A,#N/A,FALSE,"CTrecon"}</definedName>
    <definedName name="dgsgf_1_3_3_3" hidden="1">{#N/A,#N/A,FALSE,"TMCOMP96";#N/A,#N/A,FALSE,"MAT96";#N/A,#N/A,FALSE,"FANDA96";#N/A,#N/A,FALSE,"INTRAN96";#N/A,#N/A,FALSE,"NAA9697";#N/A,#N/A,FALSE,"ECWEBB";#N/A,#N/A,FALSE,"MFT96";#N/A,#N/A,FALSE,"CTrecon"}</definedName>
    <definedName name="dgsgf_1_3_3_4" hidden="1">{#N/A,#N/A,FALSE,"TMCOMP96";#N/A,#N/A,FALSE,"MAT96";#N/A,#N/A,FALSE,"FANDA96";#N/A,#N/A,FALSE,"INTRAN96";#N/A,#N/A,FALSE,"NAA9697";#N/A,#N/A,FALSE,"ECWEBB";#N/A,#N/A,FALSE,"MFT96";#N/A,#N/A,FALSE,"CTrecon"}</definedName>
    <definedName name="dgsgf_1_3_3_5" hidden="1">{#N/A,#N/A,FALSE,"TMCOMP96";#N/A,#N/A,FALSE,"MAT96";#N/A,#N/A,FALSE,"FANDA96";#N/A,#N/A,FALSE,"INTRAN96";#N/A,#N/A,FALSE,"NAA9697";#N/A,#N/A,FALSE,"ECWEBB";#N/A,#N/A,FALSE,"MFT96";#N/A,#N/A,FALSE,"CTrecon"}</definedName>
    <definedName name="dgsgf_1_3_4" hidden="1">{#N/A,#N/A,FALSE,"TMCOMP96";#N/A,#N/A,FALSE,"MAT96";#N/A,#N/A,FALSE,"FANDA96";#N/A,#N/A,FALSE,"INTRAN96";#N/A,#N/A,FALSE,"NAA9697";#N/A,#N/A,FALSE,"ECWEBB";#N/A,#N/A,FALSE,"MFT96";#N/A,#N/A,FALSE,"CTrecon"}</definedName>
    <definedName name="dgsgf_1_3_4_1" hidden="1">{#N/A,#N/A,FALSE,"TMCOMP96";#N/A,#N/A,FALSE,"MAT96";#N/A,#N/A,FALSE,"FANDA96";#N/A,#N/A,FALSE,"INTRAN96";#N/A,#N/A,FALSE,"NAA9697";#N/A,#N/A,FALSE,"ECWEBB";#N/A,#N/A,FALSE,"MFT96";#N/A,#N/A,FALSE,"CTrecon"}</definedName>
    <definedName name="dgsgf_1_3_4_2" hidden="1">{#N/A,#N/A,FALSE,"TMCOMP96";#N/A,#N/A,FALSE,"MAT96";#N/A,#N/A,FALSE,"FANDA96";#N/A,#N/A,FALSE,"INTRAN96";#N/A,#N/A,FALSE,"NAA9697";#N/A,#N/A,FALSE,"ECWEBB";#N/A,#N/A,FALSE,"MFT96";#N/A,#N/A,FALSE,"CTrecon"}</definedName>
    <definedName name="dgsgf_1_3_4_3" hidden="1">{#N/A,#N/A,FALSE,"TMCOMP96";#N/A,#N/A,FALSE,"MAT96";#N/A,#N/A,FALSE,"FANDA96";#N/A,#N/A,FALSE,"INTRAN96";#N/A,#N/A,FALSE,"NAA9697";#N/A,#N/A,FALSE,"ECWEBB";#N/A,#N/A,FALSE,"MFT96";#N/A,#N/A,FALSE,"CTrecon"}</definedName>
    <definedName name="dgsgf_1_3_4_4" hidden="1">{#N/A,#N/A,FALSE,"TMCOMP96";#N/A,#N/A,FALSE,"MAT96";#N/A,#N/A,FALSE,"FANDA96";#N/A,#N/A,FALSE,"INTRAN96";#N/A,#N/A,FALSE,"NAA9697";#N/A,#N/A,FALSE,"ECWEBB";#N/A,#N/A,FALSE,"MFT96";#N/A,#N/A,FALSE,"CTrecon"}</definedName>
    <definedName name="dgsgf_1_3_4_5" hidden="1">{#N/A,#N/A,FALSE,"TMCOMP96";#N/A,#N/A,FALSE,"MAT96";#N/A,#N/A,FALSE,"FANDA96";#N/A,#N/A,FALSE,"INTRAN96";#N/A,#N/A,FALSE,"NAA9697";#N/A,#N/A,FALSE,"ECWEBB";#N/A,#N/A,FALSE,"MFT96";#N/A,#N/A,FALSE,"CTrecon"}</definedName>
    <definedName name="dgsgf_1_3_5" hidden="1">{#N/A,#N/A,FALSE,"TMCOMP96";#N/A,#N/A,FALSE,"MAT96";#N/A,#N/A,FALSE,"FANDA96";#N/A,#N/A,FALSE,"INTRAN96";#N/A,#N/A,FALSE,"NAA9697";#N/A,#N/A,FALSE,"ECWEBB";#N/A,#N/A,FALSE,"MFT96";#N/A,#N/A,FALSE,"CTrecon"}</definedName>
    <definedName name="dgsgf_1_3_5_1" hidden="1">{#N/A,#N/A,FALSE,"TMCOMP96";#N/A,#N/A,FALSE,"MAT96";#N/A,#N/A,FALSE,"FANDA96";#N/A,#N/A,FALSE,"INTRAN96";#N/A,#N/A,FALSE,"NAA9697";#N/A,#N/A,FALSE,"ECWEBB";#N/A,#N/A,FALSE,"MFT96";#N/A,#N/A,FALSE,"CTrecon"}</definedName>
    <definedName name="dgsgf_1_3_5_2" hidden="1">{#N/A,#N/A,FALSE,"TMCOMP96";#N/A,#N/A,FALSE,"MAT96";#N/A,#N/A,FALSE,"FANDA96";#N/A,#N/A,FALSE,"INTRAN96";#N/A,#N/A,FALSE,"NAA9697";#N/A,#N/A,FALSE,"ECWEBB";#N/A,#N/A,FALSE,"MFT96";#N/A,#N/A,FALSE,"CTrecon"}</definedName>
    <definedName name="dgsgf_1_3_5_3" hidden="1">{#N/A,#N/A,FALSE,"TMCOMP96";#N/A,#N/A,FALSE,"MAT96";#N/A,#N/A,FALSE,"FANDA96";#N/A,#N/A,FALSE,"INTRAN96";#N/A,#N/A,FALSE,"NAA9697";#N/A,#N/A,FALSE,"ECWEBB";#N/A,#N/A,FALSE,"MFT96";#N/A,#N/A,FALSE,"CTrecon"}</definedName>
    <definedName name="dgsgf_1_3_5_4" hidden="1">{#N/A,#N/A,FALSE,"TMCOMP96";#N/A,#N/A,FALSE,"MAT96";#N/A,#N/A,FALSE,"FANDA96";#N/A,#N/A,FALSE,"INTRAN96";#N/A,#N/A,FALSE,"NAA9697";#N/A,#N/A,FALSE,"ECWEBB";#N/A,#N/A,FALSE,"MFT96";#N/A,#N/A,FALSE,"CTrecon"}</definedName>
    <definedName name="dgsgf_1_3_5_5" hidden="1">{#N/A,#N/A,FALSE,"TMCOMP96";#N/A,#N/A,FALSE,"MAT96";#N/A,#N/A,FALSE,"FANDA96";#N/A,#N/A,FALSE,"INTRAN96";#N/A,#N/A,FALSE,"NAA9697";#N/A,#N/A,FALSE,"ECWEBB";#N/A,#N/A,FALSE,"MFT96";#N/A,#N/A,FALSE,"CTrecon"}</definedName>
    <definedName name="dgsgf_1_4" hidden="1">{#N/A,#N/A,FALSE,"TMCOMP96";#N/A,#N/A,FALSE,"MAT96";#N/A,#N/A,FALSE,"FANDA96";#N/A,#N/A,FALSE,"INTRAN96";#N/A,#N/A,FALSE,"NAA9697";#N/A,#N/A,FALSE,"ECWEBB";#N/A,#N/A,FALSE,"MFT96";#N/A,#N/A,FALSE,"CTrecon"}</definedName>
    <definedName name="dgsgf_1_4_1" hidden="1">{#N/A,#N/A,FALSE,"TMCOMP96";#N/A,#N/A,FALSE,"MAT96";#N/A,#N/A,FALSE,"FANDA96";#N/A,#N/A,FALSE,"INTRAN96";#N/A,#N/A,FALSE,"NAA9697";#N/A,#N/A,FALSE,"ECWEBB";#N/A,#N/A,FALSE,"MFT96";#N/A,#N/A,FALSE,"CTrecon"}</definedName>
    <definedName name="dgsgf_1_4_1_1" hidden="1">{#N/A,#N/A,FALSE,"TMCOMP96";#N/A,#N/A,FALSE,"MAT96";#N/A,#N/A,FALSE,"FANDA96";#N/A,#N/A,FALSE,"INTRAN96";#N/A,#N/A,FALSE,"NAA9697";#N/A,#N/A,FALSE,"ECWEBB";#N/A,#N/A,FALSE,"MFT96";#N/A,#N/A,FALSE,"CTrecon"}</definedName>
    <definedName name="dgsgf_1_4_1_1_1" hidden="1">{#N/A,#N/A,FALSE,"TMCOMP96";#N/A,#N/A,FALSE,"MAT96";#N/A,#N/A,FALSE,"FANDA96";#N/A,#N/A,FALSE,"INTRAN96";#N/A,#N/A,FALSE,"NAA9697";#N/A,#N/A,FALSE,"ECWEBB";#N/A,#N/A,FALSE,"MFT96";#N/A,#N/A,FALSE,"CTrecon"}</definedName>
    <definedName name="dgsgf_1_4_1_1_2" hidden="1">{#N/A,#N/A,FALSE,"TMCOMP96";#N/A,#N/A,FALSE,"MAT96";#N/A,#N/A,FALSE,"FANDA96";#N/A,#N/A,FALSE,"INTRAN96";#N/A,#N/A,FALSE,"NAA9697";#N/A,#N/A,FALSE,"ECWEBB";#N/A,#N/A,FALSE,"MFT96";#N/A,#N/A,FALSE,"CTrecon"}</definedName>
    <definedName name="dgsgf_1_4_1_1_3" hidden="1">{#N/A,#N/A,FALSE,"TMCOMP96";#N/A,#N/A,FALSE,"MAT96";#N/A,#N/A,FALSE,"FANDA96";#N/A,#N/A,FALSE,"INTRAN96";#N/A,#N/A,FALSE,"NAA9697";#N/A,#N/A,FALSE,"ECWEBB";#N/A,#N/A,FALSE,"MFT96";#N/A,#N/A,FALSE,"CTrecon"}</definedName>
    <definedName name="dgsgf_1_4_1_1_4" hidden="1">{#N/A,#N/A,FALSE,"TMCOMP96";#N/A,#N/A,FALSE,"MAT96";#N/A,#N/A,FALSE,"FANDA96";#N/A,#N/A,FALSE,"INTRAN96";#N/A,#N/A,FALSE,"NAA9697";#N/A,#N/A,FALSE,"ECWEBB";#N/A,#N/A,FALSE,"MFT96";#N/A,#N/A,FALSE,"CTrecon"}</definedName>
    <definedName name="dgsgf_1_4_1_1_5" hidden="1">{#N/A,#N/A,FALSE,"TMCOMP96";#N/A,#N/A,FALSE,"MAT96";#N/A,#N/A,FALSE,"FANDA96";#N/A,#N/A,FALSE,"INTRAN96";#N/A,#N/A,FALSE,"NAA9697";#N/A,#N/A,FALSE,"ECWEBB";#N/A,#N/A,FALSE,"MFT96";#N/A,#N/A,FALSE,"CTrecon"}</definedName>
    <definedName name="dgsgf_1_4_1_2" hidden="1">{#N/A,#N/A,FALSE,"TMCOMP96";#N/A,#N/A,FALSE,"MAT96";#N/A,#N/A,FALSE,"FANDA96";#N/A,#N/A,FALSE,"INTRAN96";#N/A,#N/A,FALSE,"NAA9697";#N/A,#N/A,FALSE,"ECWEBB";#N/A,#N/A,FALSE,"MFT96";#N/A,#N/A,FALSE,"CTrecon"}</definedName>
    <definedName name="dgsgf_1_4_1_2_1" hidden="1">{#N/A,#N/A,FALSE,"TMCOMP96";#N/A,#N/A,FALSE,"MAT96";#N/A,#N/A,FALSE,"FANDA96";#N/A,#N/A,FALSE,"INTRAN96";#N/A,#N/A,FALSE,"NAA9697";#N/A,#N/A,FALSE,"ECWEBB";#N/A,#N/A,FALSE,"MFT96";#N/A,#N/A,FALSE,"CTrecon"}</definedName>
    <definedName name="dgsgf_1_4_1_2_2" hidden="1">{#N/A,#N/A,FALSE,"TMCOMP96";#N/A,#N/A,FALSE,"MAT96";#N/A,#N/A,FALSE,"FANDA96";#N/A,#N/A,FALSE,"INTRAN96";#N/A,#N/A,FALSE,"NAA9697";#N/A,#N/A,FALSE,"ECWEBB";#N/A,#N/A,FALSE,"MFT96";#N/A,#N/A,FALSE,"CTrecon"}</definedName>
    <definedName name="dgsgf_1_4_1_2_3" hidden="1">{#N/A,#N/A,FALSE,"TMCOMP96";#N/A,#N/A,FALSE,"MAT96";#N/A,#N/A,FALSE,"FANDA96";#N/A,#N/A,FALSE,"INTRAN96";#N/A,#N/A,FALSE,"NAA9697";#N/A,#N/A,FALSE,"ECWEBB";#N/A,#N/A,FALSE,"MFT96";#N/A,#N/A,FALSE,"CTrecon"}</definedName>
    <definedName name="dgsgf_1_4_1_2_4" hidden="1">{#N/A,#N/A,FALSE,"TMCOMP96";#N/A,#N/A,FALSE,"MAT96";#N/A,#N/A,FALSE,"FANDA96";#N/A,#N/A,FALSE,"INTRAN96";#N/A,#N/A,FALSE,"NAA9697";#N/A,#N/A,FALSE,"ECWEBB";#N/A,#N/A,FALSE,"MFT96";#N/A,#N/A,FALSE,"CTrecon"}</definedName>
    <definedName name="dgsgf_1_4_1_2_5" hidden="1">{#N/A,#N/A,FALSE,"TMCOMP96";#N/A,#N/A,FALSE,"MAT96";#N/A,#N/A,FALSE,"FANDA96";#N/A,#N/A,FALSE,"INTRAN96";#N/A,#N/A,FALSE,"NAA9697";#N/A,#N/A,FALSE,"ECWEBB";#N/A,#N/A,FALSE,"MFT96";#N/A,#N/A,FALSE,"CTrecon"}</definedName>
    <definedName name="dgsgf_1_4_1_3" hidden="1">{#N/A,#N/A,FALSE,"TMCOMP96";#N/A,#N/A,FALSE,"MAT96";#N/A,#N/A,FALSE,"FANDA96";#N/A,#N/A,FALSE,"INTRAN96";#N/A,#N/A,FALSE,"NAA9697";#N/A,#N/A,FALSE,"ECWEBB";#N/A,#N/A,FALSE,"MFT96";#N/A,#N/A,FALSE,"CTrecon"}</definedName>
    <definedName name="dgsgf_1_4_1_3_1" hidden="1">{#N/A,#N/A,FALSE,"TMCOMP96";#N/A,#N/A,FALSE,"MAT96";#N/A,#N/A,FALSE,"FANDA96";#N/A,#N/A,FALSE,"INTRAN96";#N/A,#N/A,FALSE,"NAA9697";#N/A,#N/A,FALSE,"ECWEBB";#N/A,#N/A,FALSE,"MFT96";#N/A,#N/A,FALSE,"CTrecon"}</definedName>
    <definedName name="dgsgf_1_4_1_3_2" hidden="1">{#N/A,#N/A,FALSE,"TMCOMP96";#N/A,#N/A,FALSE,"MAT96";#N/A,#N/A,FALSE,"FANDA96";#N/A,#N/A,FALSE,"INTRAN96";#N/A,#N/A,FALSE,"NAA9697";#N/A,#N/A,FALSE,"ECWEBB";#N/A,#N/A,FALSE,"MFT96";#N/A,#N/A,FALSE,"CTrecon"}</definedName>
    <definedName name="dgsgf_1_4_1_3_3" hidden="1">{#N/A,#N/A,FALSE,"TMCOMP96";#N/A,#N/A,FALSE,"MAT96";#N/A,#N/A,FALSE,"FANDA96";#N/A,#N/A,FALSE,"INTRAN96";#N/A,#N/A,FALSE,"NAA9697";#N/A,#N/A,FALSE,"ECWEBB";#N/A,#N/A,FALSE,"MFT96";#N/A,#N/A,FALSE,"CTrecon"}</definedName>
    <definedName name="dgsgf_1_4_1_3_4" hidden="1">{#N/A,#N/A,FALSE,"TMCOMP96";#N/A,#N/A,FALSE,"MAT96";#N/A,#N/A,FALSE,"FANDA96";#N/A,#N/A,FALSE,"INTRAN96";#N/A,#N/A,FALSE,"NAA9697";#N/A,#N/A,FALSE,"ECWEBB";#N/A,#N/A,FALSE,"MFT96";#N/A,#N/A,FALSE,"CTrecon"}</definedName>
    <definedName name="dgsgf_1_4_1_3_5" hidden="1">{#N/A,#N/A,FALSE,"TMCOMP96";#N/A,#N/A,FALSE,"MAT96";#N/A,#N/A,FALSE,"FANDA96";#N/A,#N/A,FALSE,"INTRAN96";#N/A,#N/A,FALSE,"NAA9697";#N/A,#N/A,FALSE,"ECWEBB";#N/A,#N/A,FALSE,"MFT96";#N/A,#N/A,FALSE,"CTrecon"}</definedName>
    <definedName name="dgsgf_1_4_1_4" hidden="1">{#N/A,#N/A,FALSE,"TMCOMP96";#N/A,#N/A,FALSE,"MAT96";#N/A,#N/A,FALSE,"FANDA96";#N/A,#N/A,FALSE,"INTRAN96";#N/A,#N/A,FALSE,"NAA9697";#N/A,#N/A,FALSE,"ECWEBB";#N/A,#N/A,FALSE,"MFT96";#N/A,#N/A,FALSE,"CTrecon"}</definedName>
    <definedName name="dgsgf_1_4_1_4_1" hidden="1">{#N/A,#N/A,FALSE,"TMCOMP96";#N/A,#N/A,FALSE,"MAT96";#N/A,#N/A,FALSE,"FANDA96";#N/A,#N/A,FALSE,"INTRAN96";#N/A,#N/A,FALSE,"NAA9697";#N/A,#N/A,FALSE,"ECWEBB";#N/A,#N/A,FALSE,"MFT96";#N/A,#N/A,FALSE,"CTrecon"}</definedName>
    <definedName name="dgsgf_1_4_1_4_2" hidden="1">{#N/A,#N/A,FALSE,"TMCOMP96";#N/A,#N/A,FALSE,"MAT96";#N/A,#N/A,FALSE,"FANDA96";#N/A,#N/A,FALSE,"INTRAN96";#N/A,#N/A,FALSE,"NAA9697";#N/A,#N/A,FALSE,"ECWEBB";#N/A,#N/A,FALSE,"MFT96";#N/A,#N/A,FALSE,"CTrecon"}</definedName>
    <definedName name="dgsgf_1_4_1_4_3" hidden="1">{#N/A,#N/A,FALSE,"TMCOMP96";#N/A,#N/A,FALSE,"MAT96";#N/A,#N/A,FALSE,"FANDA96";#N/A,#N/A,FALSE,"INTRAN96";#N/A,#N/A,FALSE,"NAA9697";#N/A,#N/A,FALSE,"ECWEBB";#N/A,#N/A,FALSE,"MFT96";#N/A,#N/A,FALSE,"CTrecon"}</definedName>
    <definedName name="dgsgf_1_4_1_4_4" hidden="1">{#N/A,#N/A,FALSE,"TMCOMP96";#N/A,#N/A,FALSE,"MAT96";#N/A,#N/A,FALSE,"FANDA96";#N/A,#N/A,FALSE,"INTRAN96";#N/A,#N/A,FALSE,"NAA9697";#N/A,#N/A,FALSE,"ECWEBB";#N/A,#N/A,FALSE,"MFT96";#N/A,#N/A,FALSE,"CTrecon"}</definedName>
    <definedName name="dgsgf_1_4_1_4_5" hidden="1">{#N/A,#N/A,FALSE,"TMCOMP96";#N/A,#N/A,FALSE,"MAT96";#N/A,#N/A,FALSE,"FANDA96";#N/A,#N/A,FALSE,"INTRAN96";#N/A,#N/A,FALSE,"NAA9697";#N/A,#N/A,FALSE,"ECWEBB";#N/A,#N/A,FALSE,"MFT96";#N/A,#N/A,FALSE,"CTrecon"}</definedName>
    <definedName name="dgsgf_1_4_1_5" hidden="1">{#N/A,#N/A,FALSE,"TMCOMP96";#N/A,#N/A,FALSE,"MAT96";#N/A,#N/A,FALSE,"FANDA96";#N/A,#N/A,FALSE,"INTRAN96";#N/A,#N/A,FALSE,"NAA9697";#N/A,#N/A,FALSE,"ECWEBB";#N/A,#N/A,FALSE,"MFT96";#N/A,#N/A,FALSE,"CTrecon"}</definedName>
    <definedName name="dgsgf_1_4_1_5_1" hidden="1">{#N/A,#N/A,FALSE,"TMCOMP96";#N/A,#N/A,FALSE,"MAT96";#N/A,#N/A,FALSE,"FANDA96";#N/A,#N/A,FALSE,"INTRAN96";#N/A,#N/A,FALSE,"NAA9697";#N/A,#N/A,FALSE,"ECWEBB";#N/A,#N/A,FALSE,"MFT96";#N/A,#N/A,FALSE,"CTrecon"}</definedName>
    <definedName name="dgsgf_1_4_1_5_2" hidden="1">{#N/A,#N/A,FALSE,"TMCOMP96";#N/A,#N/A,FALSE,"MAT96";#N/A,#N/A,FALSE,"FANDA96";#N/A,#N/A,FALSE,"INTRAN96";#N/A,#N/A,FALSE,"NAA9697";#N/A,#N/A,FALSE,"ECWEBB";#N/A,#N/A,FALSE,"MFT96";#N/A,#N/A,FALSE,"CTrecon"}</definedName>
    <definedName name="dgsgf_1_4_1_5_3" hidden="1">{#N/A,#N/A,FALSE,"TMCOMP96";#N/A,#N/A,FALSE,"MAT96";#N/A,#N/A,FALSE,"FANDA96";#N/A,#N/A,FALSE,"INTRAN96";#N/A,#N/A,FALSE,"NAA9697";#N/A,#N/A,FALSE,"ECWEBB";#N/A,#N/A,FALSE,"MFT96";#N/A,#N/A,FALSE,"CTrecon"}</definedName>
    <definedName name="dgsgf_1_4_1_5_4" hidden="1">{#N/A,#N/A,FALSE,"TMCOMP96";#N/A,#N/A,FALSE,"MAT96";#N/A,#N/A,FALSE,"FANDA96";#N/A,#N/A,FALSE,"INTRAN96";#N/A,#N/A,FALSE,"NAA9697";#N/A,#N/A,FALSE,"ECWEBB";#N/A,#N/A,FALSE,"MFT96";#N/A,#N/A,FALSE,"CTrecon"}</definedName>
    <definedName name="dgsgf_1_4_1_5_5" hidden="1">{#N/A,#N/A,FALSE,"TMCOMP96";#N/A,#N/A,FALSE,"MAT96";#N/A,#N/A,FALSE,"FANDA96";#N/A,#N/A,FALSE,"INTRAN96";#N/A,#N/A,FALSE,"NAA9697";#N/A,#N/A,FALSE,"ECWEBB";#N/A,#N/A,FALSE,"MFT96";#N/A,#N/A,FALSE,"CTrecon"}</definedName>
    <definedName name="dgsgf_1_4_2" hidden="1">{#N/A,#N/A,FALSE,"TMCOMP96";#N/A,#N/A,FALSE,"MAT96";#N/A,#N/A,FALSE,"FANDA96";#N/A,#N/A,FALSE,"INTRAN96";#N/A,#N/A,FALSE,"NAA9697";#N/A,#N/A,FALSE,"ECWEBB";#N/A,#N/A,FALSE,"MFT96";#N/A,#N/A,FALSE,"CTrecon"}</definedName>
    <definedName name="dgsgf_1_4_2_1" hidden="1">{#N/A,#N/A,FALSE,"TMCOMP96";#N/A,#N/A,FALSE,"MAT96";#N/A,#N/A,FALSE,"FANDA96";#N/A,#N/A,FALSE,"INTRAN96";#N/A,#N/A,FALSE,"NAA9697";#N/A,#N/A,FALSE,"ECWEBB";#N/A,#N/A,FALSE,"MFT96";#N/A,#N/A,FALSE,"CTrecon"}</definedName>
    <definedName name="dgsgf_1_4_2_2" hidden="1">{#N/A,#N/A,FALSE,"TMCOMP96";#N/A,#N/A,FALSE,"MAT96";#N/A,#N/A,FALSE,"FANDA96";#N/A,#N/A,FALSE,"INTRAN96";#N/A,#N/A,FALSE,"NAA9697";#N/A,#N/A,FALSE,"ECWEBB";#N/A,#N/A,FALSE,"MFT96";#N/A,#N/A,FALSE,"CTrecon"}</definedName>
    <definedName name="dgsgf_1_4_2_3" hidden="1">{#N/A,#N/A,FALSE,"TMCOMP96";#N/A,#N/A,FALSE,"MAT96";#N/A,#N/A,FALSE,"FANDA96";#N/A,#N/A,FALSE,"INTRAN96";#N/A,#N/A,FALSE,"NAA9697";#N/A,#N/A,FALSE,"ECWEBB";#N/A,#N/A,FALSE,"MFT96";#N/A,#N/A,FALSE,"CTrecon"}</definedName>
    <definedName name="dgsgf_1_4_2_4" hidden="1">{#N/A,#N/A,FALSE,"TMCOMP96";#N/A,#N/A,FALSE,"MAT96";#N/A,#N/A,FALSE,"FANDA96";#N/A,#N/A,FALSE,"INTRAN96";#N/A,#N/A,FALSE,"NAA9697";#N/A,#N/A,FALSE,"ECWEBB";#N/A,#N/A,FALSE,"MFT96";#N/A,#N/A,FALSE,"CTrecon"}</definedName>
    <definedName name="dgsgf_1_4_2_5" hidden="1">{#N/A,#N/A,FALSE,"TMCOMP96";#N/A,#N/A,FALSE,"MAT96";#N/A,#N/A,FALSE,"FANDA96";#N/A,#N/A,FALSE,"INTRAN96";#N/A,#N/A,FALSE,"NAA9697";#N/A,#N/A,FALSE,"ECWEBB";#N/A,#N/A,FALSE,"MFT96";#N/A,#N/A,FALSE,"CTrecon"}</definedName>
    <definedName name="dgsgf_1_4_3" hidden="1">{#N/A,#N/A,FALSE,"TMCOMP96";#N/A,#N/A,FALSE,"MAT96";#N/A,#N/A,FALSE,"FANDA96";#N/A,#N/A,FALSE,"INTRAN96";#N/A,#N/A,FALSE,"NAA9697";#N/A,#N/A,FALSE,"ECWEBB";#N/A,#N/A,FALSE,"MFT96";#N/A,#N/A,FALSE,"CTrecon"}</definedName>
    <definedName name="dgsgf_1_4_3_1" hidden="1">{#N/A,#N/A,FALSE,"TMCOMP96";#N/A,#N/A,FALSE,"MAT96";#N/A,#N/A,FALSE,"FANDA96";#N/A,#N/A,FALSE,"INTRAN96";#N/A,#N/A,FALSE,"NAA9697";#N/A,#N/A,FALSE,"ECWEBB";#N/A,#N/A,FALSE,"MFT96";#N/A,#N/A,FALSE,"CTrecon"}</definedName>
    <definedName name="dgsgf_1_4_3_2" hidden="1">{#N/A,#N/A,FALSE,"TMCOMP96";#N/A,#N/A,FALSE,"MAT96";#N/A,#N/A,FALSE,"FANDA96";#N/A,#N/A,FALSE,"INTRAN96";#N/A,#N/A,FALSE,"NAA9697";#N/A,#N/A,FALSE,"ECWEBB";#N/A,#N/A,FALSE,"MFT96";#N/A,#N/A,FALSE,"CTrecon"}</definedName>
    <definedName name="dgsgf_1_4_3_3" hidden="1">{#N/A,#N/A,FALSE,"TMCOMP96";#N/A,#N/A,FALSE,"MAT96";#N/A,#N/A,FALSE,"FANDA96";#N/A,#N/A,FALSE,"INTRAN96";#N/A,#N/A,FALSE,"NAA9697";#N/A,#N/A,FALSE,"ECWEBB";#N/A,#N/A,FALSE,"MFT96";#N/A,#N/A,FALSE,"CTrecon"}</definedName>
    <definedName name="dgsgf_1_4_3_4" hidden="1">{#N/A,#N/A,FALSE,"TMCOMP96";#N/A,#N/A,FALSE,"MAT96";#N/A,#N/A,FALSE,"FANDA96";#N/A,#N/A,FALSE,"INTRAN96";#N/A,#N/A,FALSE,"NAA9697";#N/A,#N/A,FALSE,"ECWEBB";#N/A,#N/A,FALSE,"MFT96";#N/A,#N/A,FALSE,"CTrecon"}</definedName>
    <definedName name="dgsgf_1_4_3_5" hidden="1">{#N/A,#N/A,FALSE,"TMCOMP96";#N/A,#N/A,FALSE,"MAT96";#N/A,#N/A,FALSE,"FANDA96";#N/A,#N/A,FALSE,"INTRAN96";#N/A,#N/A,FALSE,"NAA9697";#N/A,#N/A,FALSE,"ECWEBB";#N/A,#N/A,FALSE,"MFT96";#N/A,#N/A,FALSE,"CTrecon"}</definedName>
    <definedName name="dgsgf_1_4_4" hidden="1">{#N/A,#N/A,FALSE,"TMCOMP96";#N/A,#N/A,FALSE,"MAT96";#N/A,#N/A,FALSE,"FANDA96";#N/A,#N/A,FALSE,"INTRAN96";#N/A,#N/A,FALSE,"NAA9697";#N/A,#N/A,FALSE,"ECWEBB";#N/A,#N/A,FALSE,"MFT96";#N/A,#N/A,FALSE,"CTrecon"}</definedName>
    <definedName name="dgsgf_1_4_4_1" hidden="1">{#N/A,#N/A,FALSE,"TMCOMP96";#N/A,#N/A,FALSE,"MAT96";#N/A,#N/A,FALSE,"FANDA96";#N/A,#N/A,FALSE,"INTRAN96";#N/A,#N/A,FALSE,"NAA9697";#N/A,#N/A,FALSE,"ECWEBB";#N/A,#N/A,FALSE,"MFT96";#N/A,#N/A,FALSE,"CTrecon"}</definedName>
    <definedName name="dgsgf_1_4_4_2" hidden="1">{#N/A,#N/A,FALSE,"TMCOMP96";#N/A,#N/A,FALSE,"MAT96";#N/A,#N/A,FALSE,"FANDA96";#N/A,#N/A,FALSE,"INTRAN96";#N/A,#N/A,FALSE,"NAA9697";#N/A,#N/A,FALSE,"ECWEBB";#N/A,#N/A,FALSE,"MFT96";#N/A,#N/A,FALSE,"CTrecon"}</definedName>
    <definedName name="dgsgf_1_4_4_3" hidden="1">{#N/A,#N/A,FALSE,"TMCOMP96";#N/A,#N/A,FALSE,"MAT96";#N/A,#N/A,FALSE,"FANDA96";#N/A,#N/A,FALSE,"INTRAN96";#N/A,#N/A,FALSE,"NAA9697";#N/A,#N/A,FALSE,"ECWEBB";#N/A,#N/A,FALSE,"MFT96";#N/A,#N/A,FALSE,"CTrecon"}</definedName>
    <definedName name="dgsgf_1_4_4_4" hidden="1">{#N/A,#N/A,FALSE,"TMCOMP96";#N/A,#N/A,FALSE,"MAT96";#N/A,#N/A,FALSE,"FANDA96";#N/A,#N/A,FALSE,"INTRAN96";#N/A,#N/A,FALSE,"NAA9697";#N/A,#N/A,FALSE,"ECWEBB";#N/A,#N/A,FALSE,"MFT96";#N/A,#N/A,FALSE,"CTrecon"}</definedName>
    <definedName name="dgsgf_1_4_4_5" hidden="1">{#N/A,#N/A,FALSE,"TMCOMP96";#N/A,#N/A,FALSE,"MAT96";#N/A,#N/A,FALSE,"FANDA96";#N/A,#N/A,FALSE,"INTRAN96";#N/A,#N/A,FALSE,"NAA9697";#N/A,#N/A,FALSE,"ECWEBB";#N/A,#N/A,FALSE,"MFT96";#N/A,#N/A,FALSE,"CTrecon"}</definedName>
    <definedName name="dgsgf_1_4_5" hidden="1">{#N/A,#N/A,FALSE,"TMCOMP96";#N/A,#N/A,FALSE,"MAT96";#N/A,#N/A,FALSE,"FANDA96";#N/A,#N/A,FALSE,"INTRAN96";#N/A,#N/A,FALSE,"NAA9697";#N/A,#N/A,FALSE,"ECWEBB";#N/A,#N/A,FALSE,"MFT96";#N/A,#N/A,FALSE,"CTrecon"}</definedName>
    <definedName name="dgsgf_1_4_5_1" hidden="1">{#N/A,#N/A,FALSE,"TMCOMP96";#N/A,#N/A,FALSE,"MAT96";#N/A,#N/A,FALSE,"FANDA96";#N/A,#N/A,FALSE,"INTRAN96";#N/A,#N/A,FALSE,"NAA9697";#N/A,#N/A,FALSE,"ECWEBB";#N/A,#N/A,FALSE,"MFT96";#N/A,#N/A,FALSE,"CTrecon"}</definedName>
    <definedName name="dgsgf_1_4_5_2" hidden="1">{#N/A,#N/A,FALSE,"TMCOMP96";#N/A,#N/A,FALSE,"MAT96";#N/A,#N/A,FALSE,"FANDA96";#N/A,#N/A,FALSE,"INTRAN96";#N/A,#N/A,FALSE,"NAA9697";#N/A,#N/A,FALSE,"ECWEBB";#N/A,#N/A,FALSE,"MFT96";#N/A,#N/A,FALSE,"CTrecon"}</definedName>
    <definedName name="dgsgf_1_4_5_3" hidden="1">{#N/A,#N/A,FALSE,"TMCOMP96";#N/A,#N/A,FALSE,"MAT96";#N/A,#N/A,FALSE,"FANDA96";#N/A,#N/A,FALSE,"INTRAN96";#N/A,#N/A,FALSE,"NAA9697";#N/A,#N/A,FALSE,"ECWEBB";#N/A,#N/A,FALSE,"MFT96";#N/A,#N/A,FALSE,"CTrecon"}</definedName>
    <definedName name="dgsgf_1_4_5_4" hidden="1">{#N/A,#N/A,FALSE,"TMCOMP96";#N/A,#N/A,FALSE,"MAT96";#N/A,#N/A,FALSE,"FANDA96";#N/A,#N/A,FALSE,"INTRAN96";#N/A,#N/A,FALSE,"NAA9697";#N/A,#N/A,FALSE,"ECWEBB";#N/A,#N/A,FALSE,"MFT96";#N/A,#N/A,FALSE,"CTrecon"}</definedName>
    <definedName name="dgsgf_1_4_5_5" hidden="1">{#N/A,#N/A,FALSE,"TMCOMP96";#N/A,#N/A,FALSE,"MAT96";#N/A,#N/A,FALSE,"FANDA96";#N/A,#N/A,FALSE,"INTRAN96";#N/A,#N/A,FALSE,"NAA9697";#N/A,#N/A,FALSE,"ECWEBB";#N/A,#N/A,FALSE,"MFT96";#N/A,#N/A,FALSE,"CTrecon"}</definedName>
    <definedName name="dgsgf_1_5" hidden="1">{#N/A,#N/A,FALSE,"TMCOMP96";#N/A,#N/A,FALSE,"MAT96";#N/A,#N/A,FALSE,"FANDA96";#N/A,#N/A,FALSE,"INTRAN96";#N/A,#N/A,FALSE,"NAA9697";#N/A,#N/A,FALSE,"ECWEBB";#N/A,#N/A,FALSE,"MFT96";#N/A,#N/A,FALSE,"CTrecon"}</definedName>
    <definedName name="dgsgf_1_5_1" hidden="1">{#N/A,#N/A,FALSE,"TMCOMP96";#N/A,#N/A,FALSE,"MAT96";#N/A,#N/A,FALSE,"FANDA96";#N/A,#N/A,FALSE,"INTRAN96";#N/A,#N/A,FALSE,"NAA9697";#N/A,#N/A,FALSE,"ECWEBB";#N/A,#N/A,FALSE,"MFT96";#N/A,#N/A,FALSE,"CTrecon"}</definedName>
    <definedName name="dgsgf_1_5_1_1" hidden="1">{#N/A,#N/A,FALSE,"TMCOMP96";#N/A,#N/A,FALSE,"MAT96";#N/A,#N/A,FALSE,"FANDA96";#N/A,#N/A,FALSE,"INTRAN96";#N/A,#N/A,FALSE,"NAA9697";#N/A,#N/A,FALSE,"ECWEBB";#N/A,#N/A,FALSE,"MFT96";#N/A,#N/A,FALSE,"CTrecon"}</definedName>
    <definedName name="dgsgf_1_5_1_2" hidden="1">{#N/A,#N/A,FALSE,"TMCOMP96";#N/A,#N/A,FALSE,"MAT96";#N/A,#N/A,FALSE,"FANDA96";#N/A,#N/A,FALSE,"INTRAN96";#N/A,#N/A,FALSE,"NAA9697";#N/A,#N/A,FALSE,"ECWEBB";#N/A,#N/A,FALSE,"MFT96";#N/A,#N/A,FALSE,"CTrecon"}</definedName>
    <definedName name="dgsgf_1_5_1_3" hidden="1">{#N/A,#N/A,FALSE,"TMCOMP96";#N/A,#N/A,FALSE,"MAT96";#N/A,#N/A,FALSE,"FANDA96";#N/A,#N/A,FALSE,"INTRAN96";#N/A,#N/A,FALSE,"NAA9697";#N/A,#N/A,FALSE,"ECWEBB";#N/A,#N/A,FALSE,"MFT96";#N/A,#N/A,FALSE,"CTrecon"}</definedName>
    <definedName name="dgsgf_1_5_1_4" hidden="1">{#N/A,#N/A,FALSE,"TMCOMP96";#N/A,#N/A,FALSE,"MAT96";#N/A,#N/A,FALSE,"FANDA96";#N/A,#N/A,FALSE,"INTRAN96";#N/A,#N/A,FALSE,"NAA9697";#N/A,#N/A,FALSE,"ECWEBB";#N/A,#N/A,FALSE,"MFT96";#N/A,#N/A,FALSE,"CTrecon"}</definedName>
    <definedName name="dgsgf_1_5_1_5" hidden="1">{#N/A,#N/A,FALSE,"TMCOMP96";#N/A,#N/A,FALSE,"MAT96";#N/A,#N/A,FALSE,"FANDA96";#N/A,#N/A,FALSE,"INTRAN96";#N/A,#N/A,FALSE,"NAA9697";#N/A,#N/A,FALSE,"ECWEBB";#N/A,#N/A,FALSE,"MFT96";#N/A,#N/A,FALSE,"CTrecon"}</definedName>
    <definedName name="dgsgf_1_5_2" hidden="1">{#N/A,#N/A,FALSE,"TMCOMP96";#N/A,#N/A,FALSE,"MAT96";#N/A,#N/A,FALSE,"FANDA96";#N/A,#N/A,FALSE,"INTRAN96";#N/A,#N/A,FALSE,"NAA9697";#N/A,#N/A,FALSE,"ECWEBB";#N/A,#N/A,FALSE,"MFT96";#N/A,#N/A,FALSE,"CTrecon"}</definedName>
    <definedName name="dgsgf_1_5_2_1" hidden="1">{#N/A,#N/A,FALSE,"TMCOMP96";#N/A,#N/A,FALSE,"MAT96";#N/A,#N/A,FALSE,"FANDA96";#N/A,#N/A,FALSE,"INTRAN96";#N/A,#N/A,FALSE,"NAA9697";#N/A,#N/A,FALSE,"ECWEBB";#N/A,#N/A,FALSE,"MFT96";#N/A,#N/A,FALSE,"CTrecon"}</definedName>
    <definedName name="dgsgf_1_5_2_2" hidden="1">{#N/A,#N/A,FALSE,"TMCOMP96";#N/A,#N/A,FALSE,"MAT96";#N/A,#N/A,FALSE,"FANDA96";#N/A,#N/A,FALSE,"INTRAN96";#N/A,#N/A,FALSE,"NAA9697";#N/A,#N/A,FALSE,"ECWEBB";#N/A,#N/A,FALSE,"MFT96";#N/A,#N/A,FALSE,"CTrecon"}</definedName>
    <definedName name="dgsgf_1_5_2_3" hidden="1">{#N/A,#N/A,FALSE,"TMCOMP96";#N/A,#N/A,FALSE,"MAT96";#N/A,#N/A,FALSE,"FANDA96";#N/A,#N/A,FALSE,"INTRAN96";#N/A,#N/A,FALSE,"NAA9697";#N/A,#N/A,FALSE,"ECWEBB";#N/A,#N/A,FALSE,"MFT96";#N/A,#N/A,FALSE,"CTrecon"}</definedName>
    <definedName name="dgsgf_1_5_2_4" hidden="1">{#N/A,#N/A,FALSE,"TMCOMP96";#N/A,#N/A,FALSE,"MAT96";#N/A,#N/A,FALSE,"FANDA96";#N/A,#N/A,FALSE,"INTRAN96";#N/A,#N/A,FALSE,"NAA9697";#N/A,#N/A,FALSE,"ECWEBB";#N/A,#N/A,FALSE,"MFT96";#N/A,#N/A,FALSE,"CTrecon"}</definedName>
    <definedName name="dgsgf_1_5_2_5" hidden="1">{#N/A,#N/A,FALSE,"TMCOMP96";#N/A,#N/A,FALSE,"MAT96";#N/A,#N/A,FALSE,"FANDA96";#N/A,#N/A,FALSE,"INTRAN96";#N/A,#N/A,FALSE,"NAA9697";#N/A,#N/A,FALSE,"ECWEBB";#N/A,#N/A,FALSE,"MFT96";#N/A,#N/A,FALSE,"CTrecon"}</definedName>
    <definedName name="dgsgf_1_5_3" hidden="1">{#N/A,#N/A,FALSE,"TMCOMP96";#N/A,#N/A,FALSE,"MAT96";#N/A,#N/A,FALSE,"FANDA96";#N/A,#N/A,FALSE,"INTRAN96";#N/A,#N/A,FALSE,"NAA9697";#N/A,#N/A,FALSE,"ECWEBB";#N/A,#N/A,FALSE,"MFT96";#N/A,#N/A,FALSE,"CTrecon"}</definedName>
    <definedName name="dgsgf_1_5_3_1" hidden="1">{#N/A,#N/A,FALSE,"TMCOMP96";#N/A,#N/A,FALSE,"MAT96";#N/A,#N/A,FALSE,"FANDA96";#N/A,#N/A,FALSE,"INTRAN96";#N/A,#N/A,FALSE,"NAA9697";#N/A,#N/A,FALSE,"ECWEBB";#N/A,#N/A,FALSE,"MFT96";#N/A,#N/A,FALSE,"CTrecon"}</definedName>
    <definedName name="dgsgf_1_5_3_2" hidden="1">{#N/A,#N/A,FALSE,"TMCOMP96";#N/A,#N/A,FALSE,"MAT96";#N/A,#N/A,FALSE,"FANDA96";#N/A,#N/A,FALSE,"INTRAN96";#N/A,#N/A,FALSE,"NAA9697";#N/A,#N/A,FALSE,"ECWEBB";#N/A,#N/A,FALSE,"MFT96";#N/A,#N/A,FALSE,"CTrecon"}</definedName>
    <definedName name="dgsgf_1_5_3_3" hidden="1">{#N/A,#N/A,FALSE,"TMCOMP96";#N/A,#N/A,FALSE,"MAT96";#N/A,#N/A,FALSE,"FANDA96";#N/A,#N/A,FALSE,"INTRAN96";#N/A,#N/A,FALSE,"NAA9697";#N/A,#N/A,FALSE,"ECWEBB";#N/A,#N/A,FALSE,"MFT96";#N/A,#N/A,FALSE,"CTrecon"}</definedName>
    <definedName name="dgsgf_1_5_3_4" hidden="1">{#N/A,#N/A,FALSE,"TMCOMP96";#N/A,#N/A,FALSE,"MAT96";#N/A,#N/A,FALSE,"FANDA96";#N/A,#N/A,FALSE,"INTRAN96";#N/A,#N/A,FALSE,"NAA9697";#N/A,#N/A,FALSE,"ECWEBB";#N/A,#N/A,FALSE,"MFT96";#N/A,#N/A,FALSE,"CTrecon"}</definedName>
    <definedName name="dgsgf_1_5_3_5" hidden="1">{#N/A,#N/A,FALSE,"TMCOMP96";#N/A,#N/A,FALSE,"MAT96";#N/A,#N/A,FALSE,"FANDA96";#N/A,#N/A,FALSE,"INTRAN96";#N/A,#N/A,FALSE,"NAA9697";#N/A,#N/A,FALSE,"ECWEBB";#N/A,#N/A,FALSE,"MFT96";#N/A,#N/A,FALSE,"CTrecon"}</definedName>
    <definedName name="dgsgf_1_5_4" hidden="1">{#N/A,#N/A,FALSE,"TMCOMP96";#N/A,#N/A,FALSE,"MAT96";#N/A,#N/A,FALSE,"FANDA96";#N/A,#N/A,FALSE,"INTRAN96";#N/A,#N/A,FALSE,"NAA9697";#N/A,#N/A,FALSE,"ECWEBB";#N/A,#N/A,FALSE,"MFT96";#N/A,#N/A,FALSE,"CTrecon"}</definedName>
    <definedName name="dgsgf_1_5_4_1" hidden="1">{#N/A,#N/A,FALSE,"TMCOMP96";#N/A,#N/A,FALSE,"MAT96";#N/A,#N/A,FALSE,"FANDA96";#N/A,#N/A,FALSE,"INTRAN96";#N/A,#N/A,FALSE,"NAA9697";#N/A,#N/A,FALSE,"ECWEBB";#N/A,#N/A,FALSE,"MFT96";#N/A,#N/A,FALSE,"CTrecon"}</definedName>
    <definedName name="dgsgf_1_5_4_2" hidden="1">{#N/A,#N/A,FALSE,"TMCOMP96";#N/A,#N/A,FALSE,"MAT96";#N/A,#N/A,FALSE,"FANDA96";#N/A,#N/A,FALSE,"INTRAN96";#N/A,#N/A,FALSE,"NAA9697";#N/A,#N/A,FALSE,"ECWEBB";#N/A,#N/A,FALSE,"MFT96";#N/A,#N/A,FALSE,"CTrecon"}</definedName>
    <definedName name="dgsgf_1_5_4_3" hidden="1">{#N/A,#N/A,FALSE,"TMCOMP96";#N/A,#N/A,FALSE,"MAT96";#N/A,#N/A,FALSE,"FANDA96";#N/A,#N/A,FALSE,"INTRAN96";#N/A,#N/A,FALSE,"NAA9697";#N/A,#N/A,FALSE,"ECWEBB";#N/A,#N/A,FALSE,"MFT96";#N/A,#N/A,FALSE,"CTrecon"}</definedName>
    <definedName name="dgsgf_1_5_4_4" hidden="1">{#N/A,#N/A,FALSE,"TMCOMP96";#N/A,#N/A,FALSE,"MAT96";#N/A,#N/A,FALSE,"FANDA96";#N/A,#N/A,FALSE,"INTRAN96";#N/A,#N/A,FALSE,"NAA9697";#N/A,#N/A,FALSE,"ECWEBB";#N/A,#N/A,FALSE,"MFT96";#N/A,#N/A,FALSE,"CTrecon"}</definedName>
    <definedName name="dgsgf_1_5_4_5" hidden="1">{#N/A,#N/A,FALSE,"TMCOMP96";#N/A,#N/A,FALSE,"MAT96";#N/A,#N/A,FALSE,"FANDA96";#N/A,#N/A,FALSE,"INTRAN96";#N/A,#N/A,FALSE,"NAA9697";#N/A,#N/A,FALSE,"ECWEBB";#N/A,#N/A,FALSE,"MFT96";#N/A,#N/A,FALSE,"CTrecon"}</definedName>
    <definedName name="dgsgf_1_5_5" hidden="1">{#N/A,#N/A,FALSE,"TMCOMP96";#N/A,#N/A,FALSE,"MAT96";#N/A,#N/A,FALSE,"FANDA96";#N/A,#N/A,FALSE,"INTRAN96";#N/A,#N/A,FALSE,"NAA9697";#N/A,#N/A,FALSE,"ECWEBB";#N/A,#N/A,FALSE,"MFT96";#N/A,#N/A,FALSE,"CTrecon"}</definedName>
    <definedName name="dgsgf_1_5_5_1" hidden="1">{#N/A,#N/A,FALSE,"TMCOMP96";#N/A,#N/A,FALSE,"MAT96";#N/A,#N/A,FALSE,"FANDA96";#N/A,#N/A,FALSE,"INTRAN96";#N/A,#N/A,FALSE,"NAA9697";#N/A,#N/A,FALSE,"ECWEBB";#N/A,#N/A,FALSE,"MFT96";#N/A,#N/A,FALSE,"CTrecon"}</definedName>
    <definedName name="dgsgf_1_5_5_2" hidden="1">{#N/A,#N/A,FALSE,"TMCOMP96";#N/A,#N/A,FALSE,"MAT96";#N/A,#N/A,FALSE,"FANDA96";#N/A,#N/A,FALSE,"INTRAN96";#N/A,#N/A,FALSE,"NAA9697";#N/A,#N/A,FALSE,"ECWEBB";#N/A,#N/A,FALSE,"MFT96";#N/A,#N/A,FALSE,"CTrecon"}</definedName>
    <definedName name="dgsgf_1_5_5_3" hidden="1">{#N/A,#N/A,FALSE,"TMCOMP96";#N/A,#N/A,FALSE,"MAT96";#N/A,#N/A,FALSE,"FANDA96";#N/A,#N/A,FALSE,"INTRAN96";#N/A,#N/A,FALSE,"NAA9697";#N/A,#N/A,FALSE,"ECWEBB";#N/A,#N/A,FALSE,"MFT96";#N/A,#N/A,FALSE,"CTrecon"}</definedName>
    <definedName name="dgsgf_1_5_5_4" hidden="1">{#N/A,#N/A,FALSE,"TMCOMP96";#N/A,#N/A,FALSE,"MAT96";#N/A,#N/A,FALSE,"FANDA96";#N/A,#N/A,FALSE,"INTRAN96";#N/A,#N/A,FALSE,"NAA9697";#N/A,#N/A,FALSE,"ECWEBB";#N/A,#N/A,FALSE,"MFT96";#N/A,#N/A,FALSE,"CTrecon"}</definedName>
    <definedName name="dgsgf_1_5_5_5" hidden="1">{#N/A,#N/A,FALSE,"TMCOMP96";#N/A,#N/A,FALSE,"MAT96";#N/A,#N/A,FALSE,"FANDA96";#N/A,#N/A,FALSE,"INTRAN96";#N/A,#N/A,FALSE,"NAA9697";#N/A,#N/A,FALSE,"ECWEBB";#N/A,#N/A,FALSE,"MFT96";#N/A,#N/A,FALSE,"CTrecon"}</definedName>
    <definedName name="dgsgf_2" hidden="1">{#N/A,#N/A,FALSE,"TMCOMP96";#N/A,#N/A,FALSE,"MAT96";#N/A,#N/A,FALSE,"FANDA96";#N/A,#N/A,FALSE,"INTRAN96";#N/A,#N/A,FALSE,"NAA9697";#N/A,#N/A,FALSE,"ECWEBB";#N/A,#N/A,FALSE,"MFT96";#N/A,#N/A,FALSE,"CTrecon"}</definedName>
    <definedName name="dgsgf_2_1" hidden="1">{#N/A,#N/A,FALSE,"TMCOMP96";#N/A,#N/A,FALSE,"MAT96";#N/A,#N/A,FALSE,"FANDA96";#N/A,#N/A,FALSE,"INTRAN96";#N/A,#N/A,FALSE,"NAA9697";#N/A,#N/A,FALSE,"ECWEBB";#N/A,#N/A,FALSE,"MFT96";#N/A,#N/A,FALSE,"CTrecon"}</definedName>
    <definedName name="dgsgf_2_1_1" hidden="1">{#N/A,#N/A,FALSE,"TMCOMP96";#N/A,#N/A,FALSE,"MAT96";#N/A,#N/A,FALSE,"FANDA96";#N/A,#N/A,FALSE,"INTRAN96";#N/A,#N/A,FALSE,"NAA9697";#N/A,#N/A,FALSE,"ECWEBB";#N/A,#N/A,FALSE,"MFT96";#N/A,#N/A,FALSE,"CTrecon"}</definedName>
    <definedName name="dgsgf_2_1_1_1" hidden="1">{#N/A,#N/A,FALSE,"TMCOMP96";#N/A,#N/A,FALSE,"MAT96";#N/A,#N/A,FALSE,"FANDA96";#N/A,#N/A,FALSE,"INTRAN96";#N/A,#N/A,FALSE,"NAA9697";#N/A,#N/A,FALSE,"ECWEBB";#N/A,#N/A,FALSE,"MFT96";#N/A,#N/A,FALSE,"CTrecon"}</definedName>
    <definedName name="dgsgf_2_1_1_1_1" hidden="1">{#N/A,#N/A,FALSE,"TMCOMP96";#N/A,#N/A,FALSE,"MAT96";#N/A,#N/A,FALSE,"FANDA96";#N/A,#N/A,FALSE,"INTRAN96";#N/A,#N/A,FALSE,"NAA9697";#N/A,#N/A,FALSE,"ECWEBB";#N/A,#N/A,FALSE,"MFT96";#N/A,#N/A,FALSE,"CTrecon"}</definedName>
    <definedName name="dgsgf_2_1_1_1_2" hidden="1">{#N/A,#N/A,FALSE,"TMCOMP96";#N/A,#N/A,FALSE,"MAT96";#N/A,#N/A,FALSE,"FANDA96";#N/A,#N/A,FALSE,"INTRAN96";#N/A,#N/A,FALSE,"NAA9697";#N/A,#N/A,FALSE,"ECWEBB";#N/A,#N/A,FALSE,"MFT96";#N/A,#N/A,FALSE,"CTrecon"}</definedName>
    <definedName name="dgsgf_2_1_1_1_3" hidden="1">{#N/A,#N/A,FALSE,"TMCOMP96";#N/A,#N/A,FALSE,"MAT96";#N/A,#N/A,FALSE,"FANDA96";#N/A,#N/A,FALSE,"INTRAN96";#N/A,#N/A,FALSE,"NAA9697";#N/A,#N/A,FALSE,"ECWEBB";#N/A,#N/A,FALSE,"MFT96";#N/A,#N/A,FALSE,"CTrecon"}</definedName>
    <definedName name="dgsgf_2_1_1_1_4" hidden="1">{#N/A,#N/A,FALSE,"TMCOMP96";#N/A,#N/A,FALSE,"MAT96";#N/A,#N/A,FALSE,"FANDA96";#N/A,#N/A,FALSE,"INTRAN96";#N/A,#N/A,FALSE,"NAA9697";#N/A,#N/A,FALSE,"ECWEBB";#N/A,#N/A,FALSE,"MFT96";#N/A,#N/A,FALSE,"CTrecon"}</definedName>
    <definedName name="dgsgf_2_1_1_1_5" hidden="1">{#N/A,#N/A,FALSE,"TMCOMP96";#N/A,#N/A,FALSE,"MAT96";#N/A,#N/A,FALSE,"FANDA96";#N/A,#N/A,FALSE,"INTRAN96";#N/A,#N/A,FALSE,"NAA9697";#N/A,#N/A,FALSE,"ECWEBB";#N/A,#N/A,FALSE,"MFT96";#N/A,#N/A,FALSE,"CTrecon"}</definedName>
    <definedName name="dgsgf_2_1_1_2" hidden="1">{#N/A,#N/A,FALSE,"TMCOMP96";#N/A,#N/A,FALSE,"MAT96";#N/A,#N/A,FALSE,"FANDA96";#N/A,#N/A,FALSE,"INTRAN96";#N/A,#N/A,FALSE,"NAA9697";#N/A,#N/A,FALSE,"ECWEBB";#N/A,#N/A,FALSE,"MFT96";#N/A,#N/A,FALSE,"CTrecon"}</definedName>
    <definedName name="dgsgf_2_1_1_2_1" hidden="1">{#N/A,#N/A,FALSE,"TMCOMP96";#N/A,#N/A,FALSE,"MAT96";#N/A,#N/A,FALSE,"FANDA96";#N/A,#N/A,FALSE,"INTRAN96";#N/A,#N/A,FALSE,"NAA9697";#N/A,#N/A,FALSE,"ECWEBB";#N/A,#N/A,FALSE,"MFT96";#N/A,#N/A,FALSE,"CTrecon"}</definedName>
    <definedName name="dgsgf_2_1_1_2_2" hidden="1">{#N/A,#N/A,FALSE,"TMCOMP96";#N/A,#N/A,FALSE,"MAT96";#N/A,#N/A,FALSE,"FANDA96";#N/A,#N/A,FALSE,"INTRAN96";#N/A,#N/A,FALSE,"NAA9697";#N/A,#N/A,FALSE,"ECWEBB";#N/A,#N/A,FALSE,"MFT96";#N/A,#N/A,FALSE,"CTrecon"}</definedName>
    <definedName name="dgsgf_2_1_1_2_3" hidden="1">{#N/A,#N/A,FALSE,"TMCOMP96";#N/A,#N/A,FALSE,"MAT96";#N/A,#N/A,FALSE,"FANDA96";#N/A,#N/A,FALSE,"INTRAN96";#N/A,#N/A,FALSE,"NAA9697";#N/A,#N/A,FALSE,"ECWEBB";#N/A,#N/A,FALSE,"MFT96";#N/A,#N/A,FALSE,"CTrecon"}</definedName>
    <definedName name="dgsgf_2_1_1_2_4" hidden="1">{#N/A,#N/A,FALSE,"TMCOMP96";#N/A,#N/A,FALSE,"MAT96";#N/A,#N/A,FALSE,"FANDA96";#N/A,#N/A,FALSE,"INTRAN96";#N/A,#N/A,FALSE,"NAA9697";#N/A,#N/A,FALSE,"ECWEBB";#N/A,#N/A,FALSE,"MFT96";#N/A,#N/A,FALSE,"CTrecon"}</definedName>
    <definedName name="dgsgf_2_1_1_2_5" hidden="1">{#N/A,#N/A,FALSE,"TMCOMP96";#N/A,#N/A,FALSE,"MAT96";#N/A,#N/A,FALSE,"FANDA96";#N/A,#N/A,FALSE,"INTRAN96";#N/A,#N/A,FALSE,"NAA9697";#N/A,#N/A,FALSE,"ECWEBB";#N/A,#N/A,FALSE,"MFT96";#N/A,#N/A,FALSE,"CTrecon"}</definedName>
    <definedName name="dgsgf_2_1_1_3" hidden="1">{#N/A,#N/A,FALSE,"TMCOMP96";#N/A,#N/A,FALSE,"MAT96";#N/A,#N/A,FALSE,"FANDA96";#N/A,#N/A,FALSE,"INTRAN96";#N/A,#N/A,FALSE,"NAA9697";#N/A,#N/A,FALSE,"ECWEBB";#N/A,#N/A,FALSE,"MFT96";#N/A,#N/A,FALSE,"CTrecon"}</definedName>
    <definedName name="dgsgf_2_1_1_4" hidden="1">{#N/A,#N/A,FALSE,"TMCOMP96";#N/A,#N/A,FALSE,"MAT96";#N/A,#N/A,FALSE,"FANDA96";#N/A,#N/A,FALSE,"INTRAN96";#N/A,#N/A,FALSE,"NAA9697";#N/A,#N/A,FALSE,"ECWEBB";#N/A,#N/A,FALSE,"MFT96";#N/A,#N/A,FALSE,"CTrecon"}</definedName>
    <definedName name="dgsgf_2_1_1_5" hidden="1">{#N/A,#N/A,FALSE,"TMCOMP96";#N/A,#N/A,FALSE,"MAT96";#N/A,#N/A,FALSE,"FANDA96";#N/A,#N/A,FALSE,"INTRAN96";#N/A,#N/A,FALSE,"NAA9697";#N/A,#N/A,FALSE,"ECWEBB";#N/A,#N/A,FALSE,"MFT96";#N/A,#N/A,FALSE,"CTrecon"}</definedName>
    <definedName name="dgsgf_2_1_2" hidden="1">{#N/A,#N/A,FALSE,"TMCOMP96";#N/A,#N/A,FALSE,"MAT96";#N/A,#N/A,FALSE,"FANDA96";#N/A,#N/A,FALSE,"INTRAN96";#N/A,#N/A,FALSE,"NAA9697";#N/A,#N/A,FALSE,"ECWEBB";#N/A,#N/A,FALSE,"MFT96";#N/A,#N/A,FALSE,"CTrecon"}</definedName>
    <definedName name="dgsgf_2_1_2_1" hidden="1">{#N/A,#N/A,FALSE,"TMCOMP96";#N/A,#N/A,FALSE,"MAT96";#N/A,#N/A,FALSE,"FANDA96";#N/A,#N/A,FALSE,"INTRAN96";#N/A,#N/A,FALSE,"NAA9697";#N/A,#N/A,FALSE,"ECWEBB";#N/A,#N/A,FALSE,"MFT96";#N/A,#N/A,FALSE,"CTrecon"}</definedName>
    <definedName name="dgsgf_2_1_2_2" hidden="1">{#N/A,#N/A,FALSE,"TMCOMP96";#N/A,#N/A,FALSE,"MAT96";#N/A,#N/A,FALSE,"FANDA96";#N/A,#N/A,FALSE,"INTRAN96";#N/A,#N/A,FALSE,"NAA9697";#N/A,#N/A,FALSE,"ECWEBB";#N/A,#N/A,FALSE,"MFT96";#N/A,#N/A,FALSE,"CTrecon"}</definedName>
    <definedName name="dgsgf_2_1_2_3" hidden="1">{#N/A,#N/A,FALSE,"TMCOMP96";#N/A,#N/A,FALSE,"MAT96";#N/A,#N/A,FALSE,"FANDA96";#N/A,#N/A,FALSE,"INTRAN96";#N/A,#N/A,FALSE,"NAA9697";#N/A,#N/A,FALSE,"ECWEBB";#N/A,#N/A,FALSE,"MFT96";#N/A,#N/A,FALSE,"CTrecon"}</definedName>
    <definedName name="dgsgf_2_1_2_4" hidden="1">{#N/A,#N/A,FALSE,"TMCOMP96";#N/A,#N/A,FALSE,"MAT96";#N/A,#N/A,FALSE,"FANDA96";#N/A,#N/A,FALSE,"INTRAN96";#N/A,#N/A,FALSE,"NAA9697";#N/A,#N/A,FALSE,"ECWEBB";#N/A,#N/A,FALSE,"MFT96";#N/A,#N/A,FALSE,"CTrecon"}</definedName>
    <definedName name="dgsgf_2_1_2_5" hidden="1">{#N/A,#N/A,FALSE,"TMCOMP96";#N/A,#N/A,FALSE,"MAT96";#N/A,#N/A,FALSE,"FANDA96";#N/A,#N/A,FALSE,"INTRAN96";#N/A,#N/A,FALSE,"NAA9697";#N/A,#N/A,FALSE,"ECWEBB";#N/A,#N/A,FALSE,"MFT96";#N/A,#N/A,FALSE,"CTrecon"}</definedName>
    <definedName name="dgsgf_2_1_3" hidden="1">{#N/A,#N/A,FALSE,"TMCOMP96";#N/A,#N/A,FALSE,"MAT96";#N/A,#N/A,FALSE,"FANDA96";#N/A,#N/A,FALSE,"INTRAN96";#N/A,#N/A,FALSE,"NAA9697";#N/A,#N/A,FALSE,"ECWEBB";#N/A,#N/A,FALSE,"MFT96";#N/A,#N/A,FALSE,"CTrecon"}</definedName>
    <definedName name="dgsgf_2_1_3_1" hidden="1">{#N/A,#N/A,FALSE,"TMCOMP96";#N/A,#N/A,FALSE,"MAT96";#N/A,#N/A,FALSE,"FANDA96";#N/A,#N/A,FALSE,"INTRAN96";#N/A,#N/A,FALSE,"NAA9697";#N/A,#N/A,FALSE,"ECWEBB";#N/A,#N/A,FALSE,"MFT96";#N/A,#N/A,FALSE,"CTrecon"}</definedName>
    <definedName name="dgsgf_2_1_3_2" hidden="1">{#N/A,#N/A,FALSE,"TMCOMP96";#N/A,#N/A,FALSE,"MAT96";#N/A,#N/A,FALSE,"FANDA96";#N/A,#N/A,FALSE,"INTRAN96";#N/A,#N/A,FALSE,"NAA9697";#N/A,#N/A,FALSE,"ECWEBB";#N/A,#N/A,FALSE,"MFT96";#N/A,#N/A,FALSE,"CTrecon"}</definedName>
    <definedName name="dgsgf_2_1_3_3" hidden="1">{#N/A,#N/A,FALSE,"TMCOMP96";#N/A,#N/A,FALSE,"MAT96";#N/A,#N/A,FALSE,"FANDA96";#N/A,#N/A,FALSE,"INTRAN96";#N/A,#N/A,FALSE,"NAA9697";#N/A,#N/A,FALSE,"ECWEBB";#N/A,#N/A,FALSE,"MFT96";#N/A,#N/A,FALSE,"CTrecon"}</definedName>
    <definedName name="dgsgf_2_1_3_4" hidden="1">{#N/A,#N/A,FALSE,"TMCOMP96";#N/A,#N/A,FALSE,"MAT96";#N/A,#N/A,FALSE,"FANDA96";#N/A,#N/A,FALSE,"INTRAN96";#N/A,#N/A,FALSE,"NAA9697";#N/A,#N/A,FALSE,"ECWEBB";#N/A,#N/A,FALSE,"MFT96";#N/A,#N/A,FALSE,"CTrecon"}</definedName>
    <definedName name="dgsgf_2_1_3_5" hidden="1">{#N/A,#N/A,FALSE,"TMCOMP96";#N/A,#N/A,FALSE,"MAT96";#N/A,#N/A,FALSE,"FANDA96";#N/A,#N/A,FALSE,"INTRAN96";#N/A,#N/A,FALSE,"NAA9697";#N/A,#N/A,FALSE,"ECWEBB";#N/A,#N/A,FALSE,"MFT96";#N/A,#N/A,FALSE,"CTrecon"}</definedName>
    <definedName name="dgsgf_2_1_4" hidden="1">{#N/A,#N/A,FALSE,"TMCOMP96";#N/A,#N/A,FALSE,"MAT96";#N/A,#N/A,FALSE,"FANDA96";#N/A,#N/A,FALSE,"INTRAN96";#N/A,#N/A,FALSE,"NAA9697";#N/A,#N/A,FALSE,"ECWEBB";#N/A,#N/A,FALSE,"MFT96";#N/A,#N/A,FALSE,"CTrecon"}</definedName>
    <definedName name="dgsgf_2_1_4_1" hidden="1">{#N/A,#N/A,FALSE,"TMCOMP96";#N/A,#N/A,FALSE,"MAT96";#N/A,#N/A,FALSE,"FANDA96";#N/A,#N/A,FALSE,"INTRAN96";#N/A,#N/A,FALSE,"NAA9697";#N/A,#N/A,FALSE,"ECWEBB";#N/A,#N/A,FALSE,"MFT96";#N/A,#N/A,FALSE,"CTrecon"}</definedName>
    <definedName name="dgsgf_2_1_4_2" hidden="1">{#N/A,#N/A,FALSE,"TMCOMP96";#N/A,#N/A,FALSE,"MAT96";#N/A,#N/A,FALSE,"FANDA96";#N/A,#N/A,FALSE,"INTRAN96";#N/A,#N/A,FALSE,"NAA9697";#N/A,#N/A,FALSE,"ECWEBB";#N/A,#N/A,FALSE,"MFT96";#N/A,#N/A,FALSE,"CTrecon"}</definedName>
    <definedName name="dgsgf_2_1_4_3" hidden="1">{#N/A,#N/A,FALSE,"TMCOMP96";#N/A,#N/A,FALSE,"MAT96";#N/A,#N/A,FALSE,"FANDA96";#N/A,#N/A,FALSE,"INTRAN96";#N/A,#N/A,FALSE,"NAA9697";#N/A,#N/A,FALSE,"ECWEBB";#N/A,#N/A,FALSE,"MFT96";#N/A,#N/A,FALSE,"CTrecon"}</definedName>
    <definedName name="dgsgf_2_1_4_4" hidden="1">{#N/A,#N/A,FALSE,"TMCOMP96";#N/A,#N/A,FALSE,"MAT96";#N/A,#N/A,FALSE,"FANDA96";#N/A,#N/A,FALSE,"INTRAN96";#N/A,#N/A,FALSE,"NAA9697";#N/A,#N/A,FALSE,"ECWEBB";#N/A,#N/A,FALSE,"MFT96";#N/A,#N/A,FALSE,"CTrecon"}</definedName>
    <definedName name="dgsgf_2_1_4_5" hidden="1">{#N/A,#N/A,FALSE,"TMCOMP96";#N/A,#N/A,FALSE,"MAT96";#N/A,#N/A,FALSE,"FANDA96";#N/A,#N/A,FALSE,"INTRAN96";#N/A,#N/A,FALSE,"NAA9697";#N/A,#N/A,FALSE,"ECWEBB";#N/A,#N/A,FALSE,"MFT96";#N/A,#N/A,FALSE,"CTrecon"}</definedName>
    <definedName name="dgsgf_2_1_5" hidden="1">{#N/A,#N/A,FALSE,"TMCOMP96";#N/A,#N/A,FALSE,"MAT96";#N/A,#N/A,FALSE,"FANDA96";#N/A,#N/A,FALSE,"INTRAN96";#N/A,#N/A,FALSE,"NAA9697";#N/A,#N/A,FALSE,"ECWEBB";#N/A,#N/A,FALSE,"MFT96";#N/A,#N/A,FALSE,"CTrecon"}</definedName>
    <definedName name="dgsgf_2_1_5_1" hidden="1">{#N/A,#N/A,FALSE,"TMCOMP96";#N/A,#N/A,FALSE,"MAT96";#N/A,#N/A,FALSE,"FANDA96";#N/A,#N/A,FALSE,"INTRAN96";#N/A,#N/A,FALSE,"NAA9697";#N/A,#N/A,FALSE,"ECWEBB";#N/A,#N/A,FALSE,"MFT96";#N/A,#N/A,FALSE,"CTrecon"}</definedName>
    <definedName name="dgsgf_2_1_5_2" hidden="1">{#N/A,#N/A,FALSE,"TMCOMP96";#N/A,#N/A,FALSE,"MAT96";#N/A,#N/A,FALSE,"FANDA96";#N/A,#N/A,FALSE,"INTRAN96";#N/A,#N/A,FALSE,"NAA9697";#N/A,#N/A,FALSE,"ECWEBB";#N/A,#N/A,FALSE,"MFT96";#N/A,#N/A,FALSE,"CTrecon"}</definedName>
    <definedName name="dgsgf_2_1_5_3" hidden="1">{#N/A,#N/A,FALSE,"TMCOMP96";#N/A,#N/A,FALSE,"MAT96";#N/A,#N/A,FALSE,"FANDA96";#N/A,#N/A,FALSE,"INTRAN96";#N/A,#N/A,FALSE,"NAA9697";#N/A,#N/A,FALSE,"ECWEBB";#N/A,#N/A,FALSE,"MFT96";#N/A,#N/A,FALSE,"CTrecon"}</definedName>
    <definedName name="dgsgf_2_1_5_4" hidden="1">{#N/A,#N/A,FALSE,"TMCOMP96";#N/A,#N/A,FALSE,"MAT96";#N/A,#N/A,FALSE,"FANDA96";#N/A,#N/A,FALSE,"INTRAN96";#N/A,#N/A,FALSE,"NAA9697";#N/A,#N/A,FALSE,"ECWEBB";#N/A,#N/A,FALSE,"MFT96";#N/A,#N/A,FALSE,"CTrecon"}</definedName>
    <definedName name="dgsgf_2_1_5_5" hidden="1">{#N/A,#N/A,FALSE,"TMCOMP96";#N/A,#N/A,FALSE,"MAT96";#N/A,#N/A,FALSE,"FANDA96";#N/A,#N/A,FALSE,"INTRAN96";#N/A,#N/A,FALSE,"NAA9697";#N/A,#N/A,FALSE,"ECWEBB";#N/A,#N/A,FALSE,"MFT96";#N/A,#N/A,FALSE,"CTrecon"}</definedName>
    <definedName name="dgsgf_2_2" hidden="1">{#N/A,#N/A,FALSE,"TMCOMP96";#N/A,#N/A,FALSE,"MAT96";#N/A,#N/A,FALSE,"FANDA96";#N/A,#N/A,FALSE,"INTRAN96";#N/A,#N/A,FALSE,"NAA9697";#N/A,#N/A,FALSE,"ECWEBB";#N/A,#N/A,FALSE,"MFT96";#N/A,#N/A,FALSE,"CTrecon"}</definedName>
    <definedName name="dgsgf_2_2_1" hidden="1">{#N/A,#N/A,FALSE,"TMCOMP96";#N/A,#N/A,FALSE,"MAT96";#N/A,#N/A,FALSE,"FANDA96";#N/A,#N/A,FALSE,"INTRAN96";#N/A,#N/A,FALSE,"NAA9697";#N/A,#N/A,FALSE,"ECWEBB";#N/A,#N/A,FALSE,"MFT96";#N/A,#N/A,FALSE,"CTrecon"}</definedName>
    <definedName name="dgsgf_2_2_2" hidden="1">{#N/A,#N/A,FALSE,"TMCOMP96";#N/A,#N/A,FALSE,"MAT96";#N/A,#N/A,FALSE,"FANDA96";#N/A,#N/A,FALSE,"INTRAN96";#N/A,#N/A,FALSE,"NAA9697";#N/A,#N/A,FALSE,"ECWEBB";#N/A,#N/A,FALSE,"MFT96";#N/A,#N/A,FALSE,"CTrecon"}</definedName>
    <definedName name="dgsgf_2_2_3" hidden="1">{#N/A,#N/A,FALSE,"TMCOMP96";#N/A,#N/A,FALSE,"MAT96";#N/A,#N/A,FALSE,"FANDA96";#N/A,#N/A,FALSE,"INTRAN96";#N/A,#N/A,FALSE,"NAA9697";#N/A,#N/A,FALSE,"ECWEBB";#N/A,#N/A,FALSE,"MFT96";#N/A,#N/A,FALSE,"CTrecon"}</definedName>
    <definedName name="dgsgf_2_2_4" hidden="1">{#N/A,#N/A,FALSE,"TMCOMP96";#N/A,#N/A,FALSE,"MAT96";#N/A,#N/A,FALSE,"FANDA96";#N/A,#N/A,FALSE,"INTRAN96";#N/A,#N/A,FALSE,"NAA9697";#N/A,#N/A,FALSE,"ECWEBB";#N/A,#N/A,FALSE,"MFT96";#N/A,#N/A,FALSE,"CTrecon"}</definedName>
    <definedName name="dgsgf_2_2_5" hidden="1">{#N/A,#N/A,FALSE,"TMCOMP96";#N/A,#N/A,FALSE,"MAT96";#N/A,#N/A,FALSE,"FANDA96";#N/A,#N/A,FALSE,"INTRAN96";#N/A,#N/A,FALSE,"NAA9697";#N/A,#N/A,FALSE,"ECWEBB";#N/A,#N/A,FALSE,"MFT96";#N/A,#N/A,FALSE,"CTrecon"}</definedName>
    <definedName name="dgsgf_2_3" hidden="1">{#N/A,#N/A,FALSE,"TMCOMP96";#N/A,#N/A,FALSE,"MAT96";#N/A,#N/A,FALSE,"FANDA96";#N/A,#N/A,FALSE,"INTRAN96";#N/A,#N/A,FALSE,"NAA9697";#N/A,#N/A,FALSE,"ECWEBB";#N/A,#N/A,FALSE,"MFT96";#N/A,#N/A,FALSE,"CTrecon"}</definedName>
    <definedName name="dgsgf_2_3_1" hidden="1">{#N/A,#N/A,FALSE,"TMCOMP96";#N/A,#N/A,FALSE,"MAT96";#N/A,#N/A,FALSE,"FANDA96";#N/A,#N/A,FALSE,"INTRAN96";#N/A,#N/A,FALSE,"NAA9697";#N/A,#N/A,FALSE,"ECWEBB";#N/A,#N/A,FALSE,"MFT96";#N/A,#N/A,FALSE,"CTrecon"}</definedName>
    <definedName name="dgsgf_2_3_2" hidden="1">{#N/A,#N/A,FALSE,"TMCOMP96";#N/A,#N/A,FALSE,"MAT96";#N/A,#N/A,FALSE,"FANDA96";#N/A,#N/A,FALSE,"INTRAN96";#N/A,#N/A,FALSE,"NAA9697";#N/A,#N/A,FALSE,"ECWEBB";#N/A,#N/A,FALSE,"MFT96";#N/A,#N/A,FALSE,"CTrecon"}</definedName>
    <definedName name="dgsgf_2_3_3" hidden="1">{#N/A,#N/A,FALSE,"TMCOMP96";#N/A,#N/A,FALSE,"MAT96";#N/A,#N/A,FALSE,"FANDA96";#N/A,#N/A,FALSE,"INTRAN96";#N/A,#N/A,FALSE,"NAA9697";#N/A,#N/A,FALSE,"ECWEBB";#N/A,#N/A,FALSE,"MFT96";#N/A,#N/A,FALSE,"CTrecon"}</definedName>
    <definedName name="dgsgf_2_3_4" hidden="1">{#N/A,#N/A,FALSE,"TMCOMP96";#N/A,#N/A,FALSE,"MAT96";#N/A,#N/A,FALSE,"FANDA96";#N/A,#N/A,FALSE,"INTRAN96";#N/A,#N/A,FALSE,"NAA9697";#N/A,#N/A,FALSE,"ECWEBB";#N/A,#N/A,FALSE,"MFT96";#N/A,#N/A,FALSE,"CTrecon"}</definedName>
    <definedName name="dgsgf_2_3_5" hidden="1">{#N/A,#N/A,FALSE,"TMCOMP96";#N/A,#N/A,FALSE,"MAT96";#N/A,#N/A,FALSE,"FANDA96";#N/A,#N/A,FALSE,"INTRAN96";#N/A,#N/A,FALSE,"NAA9697";#N/A,#N/A,FALSE,"ECWEBB";#N/A,#N/A,FALSE,"MFT96";#N/A,#N/A,FALSE,"CTrecon"}</definedName>
    <definedName name="dgsgf_2_4" hidden="1">{#N/A,#N/A,FALSE,"TMCOMP96";#N/A,#N/A,FALSE,"MAT96";#N/A,#N/A,FALSE,"FANDA96";#N/A,#N/A,FALSE,"INTRAN96";#N/A,#N/A,FALSE,"NAA9697";#N/A,#N/A,FALSE,"ECWEBB";#N/A,#N/A,FALSE,"MFT96";#N/A,#N/A,FALSE,"CTrecon"}</definedName>
    <definedName name="dgsgf_2_4_1" hidden="1">{#N/A,#N/A,FALSE,"TMCOMP96";#N/A,#N/A,FALSE,"MAT96";#N/A,#N/A,FALSE,"FANDA96";#N/A,#N/A,FALSE,"INTRAN96";#N/A,#N/A,FALSE,"NAA9697";#N/A,#N/A,FALSE,"ECWEBB";#N/A,#N/A,FALSE,"MFT96";#N/A,#N/A,FALSE,"CTrecon"}</definedName>
    <definedName name="dgsgf_2_4_2" hidden="1">{#N/A,#N/A,FALSE,"TMCOMP96";#N/A,#N/A,FALSE,"MAT96";#N/A,#N/A,FALSE,"FANDA96";#N/A,#N/A,FALSE,"INTRAN96";#N/A,#N/A,FALSE,"NAA9697";#N/A,#N/A,FALSE,"ECWEBB";#N/A,#N/A,FALSE,"MFT96";#N/A,#N/A,FALSE,"CTrecon"}</definedName>
    <definedName name="dgsgf_2_4_3" hidden="1">{#N/A,#N/A,FALSE,"TMCOMP96";#N/A,#N/A,FALSE,"MAT96";#N/A,#N/A,FALSE,"FANDA96";#N/A,#N/A,FALSE,"INTRAN96";#N/A,#N/A,FALSE,"NAA9697";#N/A,#N/A,FALSE,"ECWEBB";#N/A,#N/A,FALSE,"MFT96";#N/A,#N/A,FALSE,"CTrecon"}</definedName>
    <definedName name="dgsgf_2_4_4" hidden="1">{#N/A,#N/A,FALSE,"TMCOMP96";#N/A,#N/A,FALSE,"MAT96";#N/A,#N/A,FALSE,"FANDA96";#N/A,#N/A,FALSE,"INTRAN96";#N/A,#N/A,FALSE,"NAA9697";#N/A,#N/A,FALSE,"ECWEBB";#N/A,#N/A,FALSE,"MFT96";#N/A,#N/A,FALSE,"CTrecon"}</definedName>
    <definedName name="dgsgf_2_4_5" hidden="1">{#N/A,#N/A,FALSE,"TMCOMP96";#N/A,#N/A,FALSE,"MAT96";#N/A,#N/A,FALSE,"FANDA96";#N/A,#N/A,FALSE,"INTRAN96";#N/A,#N/A,FALSE,"NAA9697";#N/A,#N/A,FALSE,"ECWEBB";#N/A,#N/A,FALSE,"MFT96";#N/A,#N/A,FALSE,"CTrecon"}</definedName>
    <definedName name="dgsgf_2_5" hidden="1">{#N/A,#N/A,FALSE,"TMCOMP96";#N/A,#N/A,FALSE,"MAT96";#N/A,#N/A,FALSE,"FANDA96";#N/A,#N/A,FALSE,"INTRAN96";#N/A,#N/A,FALSE,"NAA9697";#N/A,#N/A,FALSE,"ECWEBB";#N/A,#N/A,FALSE,"MFT96";#N/A,#N/A,FALSE,"CTrecon"}</definedName>
    <definedName name="dgsgf_2_5_1" hidden="1">{#N/A,#N/A,FALSE,"TMCOMP96";#N/A,#N/A,FALSE,"MAT96";#N/A,#N/A,FALSE,"FANDA96";#N/A,#N/A,FALSE,"INTRAN96";#N/A,#N/A,FALSE,"NAA9697";#N/A,#N/A,FALSE,"ECWEBB";#N/A,#N/A,FALSE,"MFT96";#N/A,#N/A,FALSE,"CTrecon"}</definedName>
    <definedName name="dgsgf_2_5_2" hidden="1">{#N/A,#N/A,FALSE,"TMCOMP96";#N/A,#N/A,FALSE,"MAT96";#N/A,#N/A,FALSE,"FANDA96";#N/A,#N/A,FALSE,"INTRAN96";#N/A,#N/A,FALSE,"NAA9697";#N/A,#N/A,FALSE,"ECWEBB";#N/A,#N/A,FALSE,"MFT96";#N/A,#N/A,FALSE,"CTrecon"}</definedName>
    <definedName name="dgsgf_2_5_3" hidden="1">{#N/A,#N/A,FALSE,"TMCOMP96";#N/A,#N/A,FALSE,"MAT96";#N/A,#N/A,FALSE,"FANDA96";#N/A,#N/A,FALSE,"INTRAN96";#N/A,#N/A,FALSE,"NAA9697";#N/A,#N/A,FALSE,"ECWEBB";#N/A,#N/A,FALSE,"MFT96";#N/A,#N/A,FALSE,"CTrecon"}</definedName>
    <definedName name="dgsgf_2_5_4" hidden="1">{#N/A,#N/A,FALSE,"TMCOMP96";#N/A,#N/A,FALSE,"MAT96";#N/A,#N/A,FALSE,"FANDA96";#N/A,#N/A,FALSE,"INTRAN96";#N/A,#N/A,FALSE,"NAA9697";#N/A,#N/A,FALSE,"ECWEBB";#N/A,#N/A,FALSE,"MFT96";#N/A,#N/A,FALSE,"CTrecon"}</definedName>
    <definedName name="dgsgf_2_5_5" hidden="1">{#N/A,#N/A,FALSE,"TMCOMP96";#N/A,#N/A,FALSE,"MAT96";#N/A,#N/A,FALSE,"FANDA96";#N/A,#N/A,FALSE,"INTRAN96";#N/A,#N/A,FALSE,"NAA9697";#N/A,#N/A,FALSE,"ECWEBB";#N/A,#N/A,FALSE,"MFT96";#N/A,#N/A,FALSE,"CTrecon"}</definedName>
    <definedName name="dgsgf_3" hidden="1">{#N/A,#N/A,FALSE,"TMCOMP96";#N/A,#N/A,FALSE,"MAT96";#N/A,#N/A,FALSE,"FANDA96";#N/A,#N/A,FALSE,"INTRAN96";#N/A,#N/A,FALSE,"NAA9697";#N/A,#N/A,FALSE,"ECWEBB";#N/A,#N/A,FALSE,"MFT96";#N/A,#N/A,FALSE,"CTrecon"}</definedName>
    <definedName name="dgsgf_3_1" hidden="1">{#N/A,#N/A,FALSE,"TMCOMP96";#N/A,#N/A,FALSE,"MAT96";#N/A,#N/A,FALSE,"FANDA96";#N/A,#N/A,FALSE,"INTRAN96";#N/A,#N/A,FALSE,"NAA9697";#N/A,#N/A,FALSE,"ECWEBB";#N/A,#N/A,FALSE,"MFT96";#N/A,#N/A,FALSE,"CTrecon"}</definedName>
    <definedName name="dgsgf_3_1_1" hidden="1">{#N/A,#N/A,FALSE,"TMCOMP96";#N/A,#N/A,FALSE,"MAT96";#N/A,#N/A,FALSE,"FANDA96";#N/A,#N/A,FALSE,"INTRAN96";#N/A,#N/A,FALSE,"NAA9697";#N/A,#N/A,FALSE,"ECWEBB";#N/A,#N/A,FALSE,"MFT96";#N/A,#N/A,FALSE,"CTrecon"}</definedName>
    <definedName name="dgsgf_3_1_1_1" hidden="1">{#N/A,#N/A,FALSE,"TMCOMP96";#N/A,#N/A,FALSE,"MAT96";#N/A,#N/A,FALSE,"FANDA96";#N/A,#N/A,FALSE,"INTRAN96";#N/A,#N/A,FALSE,"NAA9697";#N/A,#N/A,FALSE,"ECWEBB";#N/A,#N/A,FALSE,"MFT96";#N/A,#N/A,FALSE,"CTrecon"}</definedName>
    <definedName name="dgsgf_3_1_1_1_1" hidden="1">{#N/A,#N/A,FALSE,"TMCOMP96";#N/A,#N/A,FALSE,"MAT96";#N/A,#N/A,FALSE,"FANDA96";#N/A,#N/A,FALSE,"INTRAN96";#N/A,#N/A,FALSE,"NAA9697";#N/A,#N/A,FALSE,"ECWEBB";#N/A,#N/A,FALSE,"MFT96";#N/A,#N/A,FALSE,"CTrecon"}</definedName>
    <definedName name="dgsgf_3_1_1_1_2" hidden="1">{#N/A,#N/A,FALSE,"TMCOMP96";#N/A,#N/A,FALSE,"MAT96";#N/A,#N/A,FALSE,"FANDA96";#N/A,#N/A,FALSE,"INTRAN96";#N/A,#N/A,FALSE,"NAA9697";#N/A,#N/A,FALSE,"ECWEBB";#N/A,#N/A,FALSE,"MFT96";#N/A,#N/A,FALSE,"CTrecon"}</definedName>
    <definedName name="dgsgf_3_1_1_1_3" hidden="1">{#N/A,#N/A,FALSE,"TMCOMP96";#N/A,#N/A,FALSE,"MAT96";#N/A,#N/A,FALSE,"FANDA96";#N/A,#N/A,FALSE,"INTRAN96";#N/A,#N/A,FALSE,"NAA9697";#N/A,#N/A,FALSE,"ECWEBB";#N/A,#N/A,FALSE,"MFT96";#N/A,#N/A,FALSE,"CTrecon"}</definedName>
    <definedName name="dgsgf_3_1_1_1_4" hidden="1">{#N/A,#N/A,FALSE,"TMCOMP96";#N/A,#N/A,FALSE,"MAT96";#N/A,#N/A,FALSE,"FANDA96";#N/A,#N/A,FALSE,"INTRAN96";#N/A,#N/A,FALSE,"NAA9697";#N/A,#N/A,FALSE,"ECWEBB";#N/A,#N/A,FALSE,"MFT96";#N/A,#N/A,FALSE,"CTrecon"}</definedName>
    <definedName name="dgsgf_3_1_1_1_5" hidden="1">{#N/A,#N/A,FALSE,"TMCOMP96";#N/A,#N/A,FALSE,"MAT96";#N/A,#N/A,FALSE,"FANDA96";#N/A,#N/A,FALSE,"INTRAN96";#N/A,#N/A,FALSE,"NAA9697";#N/A,#N/A,FALSE,"ECWEBB";#N/A,#N/A,FALSE,"MFT96";#N/A,#N/A,FALSE,"CTrecon"}</definedName>
    <definedName name="dgsgf_3_1_1_2" hidden="1">{#N/A,#N/A,FALSE,"TMCOMP96";#N/A,#N/A,FALSE,"MAT96";#N/A,#N/A,FALSE,"FANDA96";#N/A,#N/A,FALSE,"INTRAN96";#N/A,#N/A,FALSE,"NAA9697";#N/A,#N/A,FALSE,"ECWEBB";#N/A,#N/A,FALSE,"MFT96";#N/A,#N/A,FALSE,"CTrecon"}</definedName>
    <definedName name="dgsgf_3_1_1_2_1" hidden="1">{#N/A,#N/A,FALSE,"TMCOMP96";#N/A,#N/A,FALSE,"MAT96";#N/A,#N/A,FALSE,"FANDA96";#N/A,#N/A,FALSE,"INTRAN96";#N/A,#N/A,FALSE,"NAA9697";#N/A,#N/A,FALSE,"ECWEBB";#N/A,#N/A,FALSE,"MFT96";#N/A,#N/A,FALSE,"CTrecon"}</definedName>
    <definedName name="dgsgf_3_1_1_2_2" hidden="1">{#N/A,#N/A,FALSE,"TMCOMP96";#N/A,#N/A,FALSE,"MAT96";#N/A,#N/A,FALSE,"FANDA96";#N/A,#N/A,FALSE,"INTRAN96";#N/A,#N/A,FALSE,"NAA9697";#N/A,#N/A,FALSE,"ECWEBB";#N/A,#N/A,FALSE,"MFT96";#N/A,#N/A,FALSE,"CTrecon"}</definedName>
    <definedName name="dgsgf_3_1_1_2_3" hidden="1">{#N/A,#N/A,FALSE,"TMCOMP96";#N/A,#N/A,FALSE,"MAT96";#N/A,#N/A,FALSE,"FANDA96";#N/A,#N/A,FALSE,"INTRAN96";#N/A,#N/A,FALSE,"NAA9697";#N/A,#N/A,FALSE,"ECWEBB";#N/A,#N/A,FALSE,"MFT96";#N/A,#N/A,FALSE,"CTrecon"}</definedName>
    <definedName name="dgsgf_3_1_1_2_4" hidden="1">{#N/A,#N/A,FALSE,"TMCOMP96";#N/A,#N/A,FALSE,"MAT96";#N/A,#N/A,FALSE,"FANDA96";#N/A,#N/A,FALSE,"INTRAN96";#N/A,#N/A,FALSE,"NAA9697";#N/A,#N/A,FALSE,"ECWEBB";#N/A,#N/A,FALSE,"MFT96";#N/A,#N/A,FALSE,"CTrecon"}</definedName>
    <definedName name="dgsgf_3_1_1_2_5" hidden="1">{#N/A,#N/A,FALSE,"TMCOMP96";#N/A,#N/A,FALSE,"MAT96";#N/A,#N/A,FALSE,"FANDA96";#N/A,#N/A,FALSE,"INTRAN96";#N/A,#N/A,FALSE,"NAA9697";#N/A,#N/A,FALSE,"ECWEBB";#N/A,#N/A,FALSE,"MFT96";#N/A,#N/A,FALSE,"CTrecon"}</definedName>
    <definedName name="dgsgf_3_1_1_3" hidden="1">{#N/A,#N/A,FALSE,"TMCOMP96";#N/A,#N/A,FALSE,"MAT96";#N/A,#N/A,FALSE,"FANDA96";#N/A,#N/A,FALSE,"INTRAN96";#N/A,#N/A,FALSE,"NAA9697";#N/A,#N/A,FALSE,"ECWEBB";#N/A,#N/A,FALSE,"MFT96";#N/A,#N/A,FALSE,"CTrecon"}</definedName>
    <definedName name="dgsgf_3_1_1_4" hidden="1">{#N/A,#N/A,FALSE,"TMCOMP96";#N/A,#N/A,FALSE,"MAT96";#N/A,#N/A,FALSE,"FANDA96";#N/A,#N/A,FALSE,"INTRAN96";#N/A,#N/A,FALSE,"NAA9697";#N/A,#N/A,FALSE,"ECWEBB";#N/A,#N/A,FALSE,"MFT96";#N/A,#N/A,FALSE,"CTrecon"}</definedName>
    <definedName name="dgsgf_3_1_1_5" hidden="1">{#N/A,#N/A,FALSE,"TMCOMP96";#N/A,#N/A,FALSE,"MAT96";#N/A,#N/A,FALSE,"FANDA96";#N/A,#N/A,FALSE,"INTRAN96";#N/A,#N/A,FALSE,"NAA9697";#N/A,#N/A,FALSE,"ECWEBB";#N/A,#N/A,FALSE,"MFT96";#N/A,#N/A,FALSE,"CTrecon"}</definedName>
    <definedName name="dgsgf_3_1_2" hidden="1">{#N/A,#N/A,FALSE,"TMCOMP96";#N/A,#N/A,FALSE,"MAT96";#N/A,#N/A,FALSE,"FANDA96";#N/A,#N/A,FALSE,"INTRAN96";#N/A,#N/A,FALSE,"NAA9697";#N/A,#N/A,FALSE,"ECWEBB";#N/A,#N/A,FALSE,"MFT96";#N/A,#N/A,FALSE,"CTrecon"}</definedName>
    <definedName name="dgsgf_3_1_2_1" hidden="1">{#N/A,#N/A,FALSE,"TMCOMP96";#N/A,#N/A,FALSE,"MAT96";#N/A,#N/A,FALSE,"FANDA96";#N/A,#N/A,FALSE,"INTRAN96";#N/A,#N/A,FALSE,"NAA9697";#N/A,#N/A,FALSE,"ECWEBB";#N/A,#N/A,FALSE,"MFT96";#N/A,#N/A,FALSE,"CTrecon"}</definedName>
    <definedName name="dgsgf_3_1_2_2" hidden="1">{#N/A,#N/A,FALSE,"TMCOMP96";#N/A,#N/A,FALSE,"MAT96";#N/A,#N/A,FALSE,"FANDA96";#N/A,#N/A,FALSE,"INTRAN96";#N/A,#N/A,FALSE,"NAA9697";#N/A,#N/A,FALSE,"ECWEBB";#N/A,#N/A,FALSE,"MFT96";#N/A,#N/A,FALSE,"CTrecon"}</definedName>
    <definedName name="dgsgf_3_1_2_3" hidden="1">{#N/A,#N/A,FALSE,"TMCOMP96";#N/A,#N/A,FALSE,"MAT96";#N/A,#N/A,FALSE,"FANDA96";#N/A,#N/A,FALSE,"INTRAN96";#N/A,#N/A,FALSE,"NAA9697";#N/A,#N/A,FALSE,"ECWEBB";#N/A,#N/A,FALSE,"MFT96";#N/A,#N/A,FALSE,"CTrecon"}</definedName>
    <definedName name="dgsgf_3_1_2_4" hidden="1">{#N/A,#N/A,FALSE,"TMCOMP96";#N/A,#N/A,FALSE,"MAT96";#N/A,#N/A,FALSE,"FANDA96";#N/A,#N/A,FALSE,"INTRAN96";#N/A,#N/A,FALSE,"NAA9697";#N/A,#N/A,FALSE,"ECWEBB";#N/A,#N/A,FALSE,"MFT96";#N/A,#N/A,FALSE,"CTrecon"}</definedName>
    <definedName name="dgsgf_3_1_2_5" hidden="1">{#N/A,#N/A,FALSE,"TMCOMP96";#N/A,#N/A,FALSE,"MAT96";#N/A,#N/A,FALSE,"FANDA96";#N/A,#N/A,FALSE,"INTRAN96";#N/A,#N/A,FALSE,"NAA9697";#N/A,#N/A,FALSE,"ECWEBB";#N/A,#N/A,FALSE,"MFT96";#N/A,#N/A,FALSE,"CTrecon"}</definedName>
    <definedName name="dgsgf_3_1_3" hidden="1">{#N/A,#N/A,FALSE,"TMCOMP96";#N/A,#N/A,FALSE,"MAT96";#N/A,#N/A,FALSE,"FANDA96";#N/A,#N/A,FALSE,"INTRAN96";#N/A,#N/A,FALSE,"NAA9697";#N/A,#N/A,FALSE,"ECWEBB";#N/A,#N/A,FALSE,"MFT96";#N/A,#N/A,FALSE,"CTrecon"}</definedName>
    <definedName name="dgsgf_3_1_3_1" hidden="1">{#N/A,#N/A,FALSE,"TMCOMP96";#N/A,#N/A,FALSE,"MAT96";#N/A,#N/A,FALSE,"FANDA96";#N/A,#N/A,FALSE,"INTRAN96";#N/A,#N/A,FALSE,"NAA9697";#N/A,#N/A,FALSE,"ECWEBB";#N/A,#N/A,FALSE,"MFT96";#N/A,#N/A,FALSE,"CTrecon"}</definedName>
    <definedName name="dgsgf_3_1_3_2" hidden="1">{#N/A,#N/A,FALSE,"TMCOMP96";#N/A,#N/A,FALSE,"MAT96";#N/A,#N/A,FALSE,"FANDA96";#N/A,#N/A,FALSE,"INTRAN96";#N/A,#N/A,FALSE,"NAA9697";#N/A,#N/A,FALSE,"ECWEBB";#N/A,#N/A,FALSE,"MFT96";#N/A,#N/A,FALSE,"CTrecon"}</definedName>
    <definedName name="dgsgf_3_1_3_3" hidden="1">{#N/A,#N/A,FALSE,"TMCOMP96";#N/A,#N/A,FALSE,"MAT96";#N/A,#N/A,FALSE,"FANDA96";#N/A,#N/A,FALSE,"INTRAN96";#N/A,#N/A,FALSE,"NAA9697";#N/A,#N/A,FALSE,"ECWEBB";#N/A,#N/A,FALSE,"MFT96";#N/A,#N/A,FALSE,"CTrecon"}</definedName>
    <definedName name="dgsgf_3_1_3_4" hidden="1">{#N/A,#N/A,FALSE,"TMCOMP96";#N/A,#N/A,FALSE,"MAT96";#N/A,#N/A,FALSE,"FANDA96";#N/A,#N/A,FALSE,"INTRAN96";#N/A,#N/A,FALSE,"NAA9697";#N/A,#N/A,FALSE,"ECWEBB";#N/A,#N/A,FALSE,"MFT96";#N/A,#N/A,FALSE,"CTrecon"}</definedName>
    <definedName name="dgsgf_3_1_3_5" hidden="1">{#N/A,#N/A,FALSE,"TMCOMP96";#N/A,#N/A,FALSE,"MAT96";#N/A,#N/A,FALSE,"FANDA96";#N/A,#N/A,FALSE,"INTRAN96";#N/A,#N/A,FALSE,"NAA9697";#N/A,#N/A,FALSE,"ECWEBB";#N/A,#N/A,FALSE,"MFT96";#N/A,#N/A,FALSE,"CTrecon"}</definedName>
    <definedName name="dgsgf_3_1_4" hidden="1">{#N/A,#N/A,FALSE,"TMCOMP96";#N/A,#N/A,FALSE,"MAT96";#N/A,#N/A,FALSE,"FANDA96";#N/A,#N/A,FALSE,"INTRAN96";#N/A,#N/A,FALSE,"NAA9697";#N/A,#N/A,FALSE,"ECWEBB";#N/A,#N/A,FALSE,"MFT96";#N/A,#N/A,FALSE,"CTrecon"}</definedName>
    <definedName name="dgsgf_3_1_4_1" hidden="1">{#N/A,#N/A,FALSE,"TMCOMP96";#N/A,#N/A,FALSE,"MAT96";#N/A,#N/A,FALSE,"FANDA96";#N/A,#N/A,FALSE,"INTRAN96";#N/A,#N/A,FALSE,"NAA9697";#N/A,#N/A,FALSE,"ECWEBB";#N/A,#N/A,FALSE,"MFT96";#N/A,#N/A,FALSE,"CTrecon"}</definedName>
    <definedName name="dgsgf_3_1_4_2" hidden="1">{#N/A,#N/A,FALSE,"TMCOMP96";#N/A,#N/A,FALSE,"MAT96";#N/A,#N/A,FALSE,"FANDA96";#N/A,#N/A,FALSE,"INTRAN96";#N/A,#N/A,FALSE,"NAA9697";#N/A,#N/A,FALSE,"ECWEBB";#N/A,#N/A,FALSE,"MFT96";#N/A,#N/A,FALSE,"CTrecon"}</definedName>
    <definedName name="dgsgf_3_1_4_3" hidden="1">{#N/A,#N/A,FALSE,"TMCOMP96";#N/A,#N/A,FALSE,"MAT96";#N/A,#N/A,FALSE,"FANDA96";#N/A,#N/A,FALSE,"INTRAN96";#N/A,#N/A,FALSE,"NAA9697";#N/A,#N/A,FALSE,"ECWEBB";#N/A,#N/A,FALSE,"MFT96";#N/A,#N/A,FALSE,"CTrecon"}</definedName>
    <definedName name="dgsgf_3_1_4_4" hidden="1">{#N/A,#N/A,FALSE,"TMCOMP96";#N/A,#N/A,FALSE,"MAT96";#N/A,#N/A,FALSE,"FANDA96";#N/A,#N/A,FALSE,"INTRAN96";#N/A,#N/A,FALSE,"NAA9697";#N/A,#N/A,FALSE,"ECWEBB";#N/A,#N/A,FALSE,"MFT96";#N/A,#N/A,FALSE,"CTrecon"}</definedName>
    <definedName name="dgsgf_3_1_4_5" hidden="1">{#N/A,#N/A,FALSE,"TMCOMP96";#N/A,#N/A,FALSE,"MAT96";#N/A,#N/A,FALSE,"FANDA96";#N/A,#N/A,FALSE,"INTRAN96";#N/A,#N/A,FALSE,"NAA9697";#N/A,#N/A,FALSE,"ECWEBB";#N/A,#N/A,FALSE,"MFT96";#N/A,#N/A,FALSE,"CTrecon"}</definedName>
    <definedName name="dgsgf_3_1_5" hidden="1">{#N/A,#N/A,FALSE,"TMCOMP96";#N/A,#N/A,FALSE,"MAT96";#N/A,#N/A,FALSE,"FANDA96";#N/A,#N/A,FALSE,"INTRAN96";#N/A,#N/A,FALSE,"NAA9697";#N/A,#N/A,FALSE,"ECWEBB";#N/A,#N/A,FALSE,"MFT96";#N/A,#N/A,FALSE,"CTrecon"}</definedName>
    <definedName name="dgsgf_3_1_5_1" hidden="1">{#N/A,#N/A,FALSE,"TMCOMP96";#N/A,#N/A,FALSE,"MAT96";#N/A,#N/A,FALSE,"FANDA96";#N/A,#N/A,FALSE,"INTRAN96";#N/A,#N/A,FALSE,"NAA9697";#N/A,#N/A,FALSE,"ECWEBB";#N/A,#N/A,FALSE,"MFT96";#N/A,#N/A,FALSE,"CTrecon"}</definedName>
    <definedName name="dgsgf_3_1_5_2" hidden="1">{#N/A,#N/A,FALSE,"TMCOMP96";#N/A,#N/A,FALSE,"MAT96";#N/A,#N/A,FALSE,"FANDA96";#N/A,#N/A,FALSE,"INTRAN96";#N/A,#N/A,FALSE,"NAA9697";#N/A,#N/A,FALSE,"ECWEBB";#N/A,#N/A,FALSE,"MFT96";#N/A,#N/A,FALSE,"CTrecon"}</definedName>
    <definedName name="dgsgf_3_1_5_3" hidden="1">{#N/A,#N/A,FALSE,"TMCOMP96";#N/A,#N/A,FALSE,"MAT96";#N/A,#N/A,FALSE,"FANDA96";#N/A,#N/A,FALSE,"INTRAN96";#N/A,#N/A,FALSE,"NAA9697";#N/A,#N/A,FALSE,"ECWEBB";#N/A,#N/A,FALSE,"MFT96";#N/A,#N/A,FALSE,"CTrecon"}</definedName>
    <definedName name="dgsgf_3_1_5_4" hidden="1">{#N/A,#N/A,FALSE,"TMCOMP96";#N/A,#N/A,FALSE,"MAT96";#N/A,#N/A,FALSE,"FANDA96";#N/A,#N/A,FALSE,"INTRAN96";#N/A,#N/A,FALSE,"NAA9697";#N/A,#N/A,FALSE,"ECWEBB";#N/A,#N/A,FALSE,"MFT96";#N/A,#N/A,FALSE,"CTrecon"}</definedName>
    <definedName name="dgsgf_3_1_5_5" hidden="1">{#N/A,#N/A,FALSE,"TMCOMP96";#N/A,#N/A,FALSE,"MAT96";#N/A,#N/A,FALSE,"FANDA96";#N/A,#N/A,FALSE,"INTRAN96";#N/A,#N/A,FALSE,"NAA9697";#N/A,#N/A,FALSE,"ECWEBB";#N/A,#N/A,FALSE,"MFT96";#N/A,#N/A,FALSE,"CTrecon"}</definedName>
    <definedName name="dgsgf_3_2" hidden="1">{#N/A,#N/A,FALSE,"TMCOMP96";#N/A,#N/A,FALSE,"MAT96";#N/A,#N/A,FALSE,"FANDA96";#N/A,#N/A,FALSE,"INTRAN96";#N/A,#N/A,FALSE,"NAA9697";#N/A,#N/A,FALSE,"ECWEBB";#N/A,#N/A,FALSE,"MFT96";#N/A,#N/A,FALSE,"CTrecon"}</definedName>
    <definedName name="dgsgf_3_2_1" hidden="1">{#N/A,#N/A,FALSE,"TMCOMP96";#N/A,#N/A,FALSE,"MAT96";#N/A,#N/A,FALSE,"FANDA96";#N/A,#N/A,FALSE,"INTRAN96";#N/A,#N/A,FALSE,"NAA9697";#N/A,#N/A,FALSE,"ECWEBB";#N/A,#N/A,FALSE,"MFT96";#N/A,#N/A,FALSE,"CTrecon"}</definedName>
    <definedName name="dgsgf_3_2_2" hidden="1">{#N/A,#N/A,FALSE,"TMCOMP96";#N/A,#N/A,FALSE,"MAT96";#N/A,#N/A,FALSE,"FANDA96";#N/A,#N/A,FALSE,"INTRAN96";#N/A,#N/A,FALSE,"NAA9697";#N/A,#N/A,FALSE,"ECWEBB";#N/A,#N/A,FALSE,"MFT96";#N/A,#N/A,FALSE,"CTrecon"}</definedName>
    <definedName name="dgsgf_3_2_3" hidden="1">{#N/A,#N/A,FALSE,"TMCOMP96";#N/A,#N/A,FALSE,"MAT96";#N/A,#N/A,FALSE,"FANDA96";#N/A,#N/A,FALSE,"INTRAN96";#N/A,#N/A,FALSE,"NAA9697";#N/A,#N/A,FALSE,"ECWEBB";#N/A,#N/A,FALSE,"MFT96";#N/A,#N/A,FALSE,"CTrecon"}</definedName>
    <definedName name="dgsgf_3_2_4" hidden="1">{#N/A,#N/A,FALSE,"TMCOMP96";#N/A,#N/A,FALSE,"MAT96";#N/A,#N/A,FALSE,"FANDA96";#N/A,#N/A,FALSE,"INTRAN96";#N/A,#N/A,FALSE,"NAA9697";#N/A,#N/A,FALSE,"ECWEBB";#N/A,#N/A,FALSE,"MFT96";#N/A,#N/A,FALSE,"CTrecon"}</definedName>
    <definedName name="dgsgf_3_2_5" hidden="1">{#N/A,#N/A,FALSE,"TMCOMP96";#N/A,#N/A,FALSE,"MAT96";#N/A,#N/A,FALSE,"FANDA96";#N/A,#N/A,FALSE,"INTRAN96";#N/A,#N/A,FALSE,"NAA9697";#N/A,#N/A,FALSE,"ECWEBB";#N/A,#N/A,FALSE,"MFT96";#N/A,#N/A,FALSE,"CTrecon"}</definedName>
    <definedName name="dgsgf_3_3" hidden="1">{#N/A,#N/A,FALSE,"TMCOMP96";#N/A,#N/A,FALSE,"MAT96";#N/A,#N/A,FALSE,"FANDA96";#N/A,#N/A,FALSE,"INTRAN96";#N/A,#N/A,FALSE,"NAA9697";#N/A,#N/A,FALSE,"ECWEBB";#N/A,#N/A,FALSE,"MFT96";#N/A,#N/A,FALSE,"CTrecon"}</definedName>
    <definedName name="dgsgf_3_3_1" hidden="1">{#N/A,#N/A,FALSE,"TMCOMP96";#N/A,#N/A,FALSE,"MAT96";#N/A,#N/A,FALSE,"FANDA96";#N/A,#N/A,FALSE,"INTRAN96";#N/A,#N/A,FALSE,"NAA9697";#N/A,#N/A,FALSE,"ECWEBB";#N/A,#N/A,FALSE,"MFT96";#N/A,#N/A,FALSE,"CTrecon"}</definedName>
    <definedName name="dgsgf_3_3_2" hidden="1">{#N/A,#N/A,FALSE,"TMCOMP96";#N/A,#N/A,FALSE,"MAT96";#N/A,#N/A,FALSE,"FANDA96";#N/A,#N/A,FALSE,"INTRAN96";#N/A,#N/A,FALSE,"NAA9697";#N/A,#N/A,FALSE,"ECWEBB";#N/A,#N/A,FALSE,"MFT96";#N/A,#N/A,FALSE,"CTrecon"}</definedName>
    <definedName name="dgsgf_3_3_3" hidden="1">{#N/A,#N/A,FALSE,"TMCOMP96";#N/A,#N/A,FALSE,"MAT96";#N/A,#N/A,FALSE,"FANDA96";#N/A,#N/A,FALSE,"INTRAN96";#N/A,#N/A,FALSE,"NAA9697";#N/A,#N/A,FALSE,"ECWEBB";#N/A,#N/A,FALSE,"MFT96";#N/A,#N/A,FALSE,"CTrecon"}</definedName>
    <definedName name="dgsgf_3_3_4" hidden="1">{#N/A,#N/A,FALSE,"TMCOMP96";#N/A,#N/A,FALSE,"MAT96";#N/A,#N/A,FALSE,"FANDA96";#N/A,#N/A,FALSE,"INTRAN96";#N/A,#N/A,FALSE,"NAA9697";#N/A,#N/A,FALSE,"ECWEBB";#N/A,#N/A,FALSE,"MFT96";#N/A,#N/A,FALSE,"CTrecon"}</definedName>
    <definedName name="dgsgf_3_3_5" hidden="1">{#N/A,#N/A,FALSE,"TMCOMP96";#N/A,#N/A,FALSE,"MAT96";#N/A,#N/A,FALSE,"FANDA96";#N/A,#N/A,FALSE,"INTRAN96";#N/A,#N/A,FALSE,"NAA9697";#N/A,#N/A,FALSE,"ECWEBB";#N/A,#N/A,FALSE,"MFT96";#N/A,#N/A,FALSE,"CTrecon"}</definedName>
    <definedName name="dgsgf_3_4" hidden="1">{#N/A,#N/A,FALSE,"TMCOMP96";#N/A,#N/A,FALSE,"MAT96";#N/A,#N/A,FALSE,"FANDA96";#N/A,#N/A,FALSE,"INTRAN96";#N/A,#N/A,FALSE,"NAA9697";#N/A,#N/A,FALSE,"ECWEBB";#N/A,#N/A,FALSE,"MFT96";#N/A,#N/A,FALSE,"CTrecon"}</definedName>
    <definedName name="dgsgf_3_4_1" hidden="1">{#N/A,#N/A,FALSE,"TMCOMP96";#N/A,#N/A,FALSE,"MAT96";#N/A,#N/A,FALSE,"FANDA96";#N/A,#N/A,FALSE,"INTRAN96";#N/A,#N/A,FALSE,"NAA9697";#N/A,#N/A,FALSE,"ECWEBB";#N/A,#N/A,FALSE,"MFT96";#N/A,#N/A,FALSE,"CTrecon"}</definedName>
    <definedName name="dgsgf_3_4_2" hidden="1">{#N/A,#N/A,FALSE,"TMCOMP96";#N/A,#N/A,FALSE,"MAT96";#N/A,#N/A,FALSE,"FANDA96";#N/A,#N/A,FALSE,"INTRAN96";#N/A,#N/A,FALSE,"NAA9697";#N/A,#N/A,FALSE,"ECWEBB";#N/A,#N/A,FALSE,"MFT96";#N/A,#N/A,FALSE,"CTrecon"}</definedName>
    <definedName name="dgsgf_3_4_3" hidden="1">{#N/A,#N/A,FALSE,"TMCOMP96";#N/A,#N/A,FALSE,"MAT96";#N/A,#N/A,FALSE,"FANDA96";#N/A,#N/A,FALSE,"INTRAN96";#N/A,#N/A,FALSE,"NAA9697";#N/A,#N/A,FALSE,"ECWEBB";#N/A,#N/A,FALSE,"MFT96";#N/A,#N/A,FALSE,"CTrecon"}</definedName>
    <definedName name="dgsgf_3_4_4" hidden="1">{#N/A,#N/A,FALSE,"TMCOMP96";#N/A,#N/A,FALSE,"MAT96";#N/A,#N/A,FALSE,"FANDA96";#N/A,#N/A,FALSE,"INTRAN96";#N/A,#N/A,FALSE,"NAA9697";#N/A,#N/A,FALSE,"ECWEBB";#N/A,#N/A,FALSE,"MFT96";#N/A,#N/A,FALSE,"CTrecon"}</definedName>
    <definedName name="dgsgf_3_4_5" hidden="1">{#N/A,#N/A,FALSE,"TMCOMP96";#N/A,#N/A,FALSE,"MAT96";#N/A,#N/A,FALSE,"FANDA96";#N/A,#N/A,FALSE,"INTRAN96";#N/A,#N/A,FALSE,"NAA9697";#N/A,#N/A,FALSE,"ECWEBB";#N/A,#N/A,FALSE,"MFT96";#N/A,#N/A,FALSE,"CTrecon"}</definedName>
    <definedName name="dgsgf_3_5" hidden="1">{#N/A,#N/A,FALSE,"TMCOMP96";#N/A,#N/A,FALSE,"MAT96";#N/A,#N/A,FALSE,"FANDA96";#N/A,#N/A,FALSE,"INTRAN96";#N/A,#N/A,FALSE,"NAA9697";#N/A,#N/A,FALSE,"ECWEBB";#N/A,#N/A,FALSE,"MFT96";#N/A,#N/A,FALSE,"CTrecon"}</definedName>
    <definedName name="dgsgf_3_5_1" hidden="1">{#N/A,#N/A,FALSE,"TMCOMP96";#N/A,#N/A,FALSE,"MAT96";#N/A,#N/A,FALSE,"FANDA96";#N/A,#N/A,FALSE,"INTRAN96";#N/A,#N/A,FALSE,"NAA9697";#N/A,#N/A,FALSE,"ECWEBB";#N/A,#N/A,FALSE,"MFT96";#N/A,#N/A,FALSE,"CTrecon"}</definedName>
    <definedName name="dgsgf_3_5_2" hidden="1">{#N/A,#N/A,FALSE,"TMCOMP96";#N/A,#N/A,FALSE,"MAT96";#N/A,#N/A,FALSE,"FANDA96";#N/A,#N/A,FALSE,"INTRAN96";#N/A,#N/A,FALSE,"NAA9697";#N/A,#N/A,FALSE,"ECWEBB";#N/A,#N/A,FALSE,"MFT96";#N/A,#N/A,FALSE,"CTrecon"}</definedName>
    <definedName name="dgsgf_3_5_3" hidden="1">{#N/A,#N/A,FALSE,"TMCOMP96";#N/A,#N/A,FALSE,"MAT96";#N/A,#N/A,FALSE,"FANDA96";#N/A,#N/A,FALSE,"INTRAN96";#N/A,#N/A,FALSE,"NAA9697";#N/A,#N/A,FALSE,"ECWEBB";#N/A,#N/A,FALSE,"MFT96";#N/A,#N/A,FALSE,"CTrecon"}</definedName>
    <definedName name="dgsgf_3_5_4" hidden="1">{#N/A,#N/A,FALSE,"TMCOMP96";#N/A,#N/A,FALSE,"MAT96";#N/A,#N/A,FALSE,"FANDA96";#N/A,#N/A,FALSE,"INTRAN96";#N/A,#N/A,FALSE,"NAA9697";#N/A,#N/A,FALSE,"ECWEBB";#N/A,#N/A,FALSE,"MFT96";#N/A,#N/A,FALSE,"CTrecon"}</definedName>
    <definedName name="dgsgf_3_5_5" hidden="1">{#N/A,#N/A,FALSE,"TMCOMP96";#N/A,#N/A,FALSE,"MAT96";#N/A,#N/A,FALSE,"FANDA96";#N/A,#N/A,FALSE,"INTRAN96";#N/A,#N/A,FALSE,"NAA9697";#N/A,#N/A,FALSE,"ECWEBB";#N/A,#N/A,FALSE,"MFT96";#N/A,#N/A,FALSE,"CTrecon"}</definedName>
    <definedName name="dgsgf_4" hidden="1">{#N/A,#N/A,FALSE,"TMCOMP96";#N/A,#N/A,FALSE,"MAT96";#N/A,#N/A,FALSE,"FANDA96";#N/A,#N/A,FALSE,"INTRAN96";#N/A,#N/A,FALSE,"NAA9697";#N/A,#N/A,FALSE,"ECWEBB";#N/A,#N/A,FALSE,"MFT96";#N/A,#N/A,FALSE,"CTrecon"}</definedName>
    <definedName name="dgsgf_4_1" hidden="1">{#N/A,#N/A,FALSE,"TMCOMP96";#N/A,#N/A,FALSE,"MAT96";#N/A,#N/A,FALSE,"FANDA96";#N/A,#N/A,FALSE,"INTRAN96";#N/A,#N/A,FALSE,"NAA9697";#N/A,#N/A,FALSE,"ECWEBB";#N/A,#N/A,FALSE,"MFT96";#N/A,#N/A,FALSE,"CTrecon"}</definedName>
    <definedName name="dgsgf_4_1_1" hidden="1">{#N/A,#N/A,FALSE,"TMCOMP96";#N/A,#N/A,FALSE,"MAT96";#N/A,#N/A,FALSE,"FANDA96";#N/A,#N/A,FALSE,"INTRAN96";#N/A,#N/A,FALSE,"NAA9697";#N/A,#N/A,FALSE,"ECWEBB";#N/A,#N/A,FALSE,"MFT96";#N/A,#N/A,FALSE,"CTrecon"}</definedName>
    <definedName name="dgsgf_4_1_1_1" hidden="1">{#N/A,#N/A,FALSE,"TMCOMP96";#N/A,#N/A,FALSE,"MAT96";#N/A,#N/A,FALSE,"FANDA96";#N/A,#N/A,FALSE,"INTRAN96";#N/A,#N/A,FALSE,"NAA9697";#N/A,#N/A,FALSE,"ECWEBB";#N/A,#N/A,FALSE,"MFT96";#N/A,#N/A,FALSE,"CTrecon"}</definedName>
    <definedName name="dgsgf_4_1_1_1_1" hidden="1">{#N/A,#N/A,FALSE,"TMCOMP96";#N/A,#N/A,FALSE,"MAT96";#N/A,#N/A,FALSE,"FANDA96";#N/A,#N/A,FALSE,"INTRAN96";#N/A,#N/A,FALSE,"NAA9697";#N/A,#N/A,FALSE,"ECWEBB";#N/A,#N/A,FALSE,"MFT96";#N/A,#N/A,FALSE,"CTrecon"}</definedName>
    <definedName name="dgsgf_4_1_1_1_2" hidden="1">{#N/A,#N/A,FALSE,"TMCOMP96";#N/A,#N/A,FALSE,"MAT96";#N/A,#N/A,FALSE,"FANDA96";#N/A,#N/A,FALSE,"INTRAN96";#N/A,#N/A,FALSE,"NAA9697";#N/A,#N/A,FALSE,"ECWEBB";#N/A,#N/A,FALSE,"MFT96";#N/A,#N/A,FALSE,"CTrecon"}</definedName>
    <definedName name="dgsgf_4_1_1_1_3" hidden="1">{#N/A,#N/A,FALSE,"TMCOMP96";#N/A,#N/A,FALSE,"MAT96";#N/A,#N/A,FALSE,"FANDA96";#N/A,#N/A,FALSE,"INTRAN96";#N/A,#N/A,FALSE,"NAA9697";#N/A,#N/A,FALSE,"ECWEBB";#N/A,#N/A,FALSE,"MFT96";#N/A,#N/A,FALSE,"CTrecon"}</definedName>
    <definedName name="dgsgf_4_1_1_1_4" hidden="1">{#N/A,#N/A,FALSE,"TMCOMP96";#N/A,#N/A,FALSE,"MAT96";#N/A,#N/A,FALSE,"FANDA96";#N/A,#N/A,FALSE,"INTRAN96";#N/A,#N/A,FALSE,"NAA9697";#N/A,#N/A,FALSE,"ECWEBB";#N/A,#N/A,FALSE,"MFT96";#N/A,#N/A,FALSE,"CTrecon"}</definedName>
    <definedName name="dgsgf_4_1_1_1_5" hidden="1">{#N/A,#N/A,FALSE,"TMCOMP96";#N/A,#N/A,FALSE,"MAT96";#N/A,#N/A,FALSE,"FANDA96";#N/A,#N/A,FALSE,"INTRAN96";#N/A,#N/A,FALSE,"NAA9697";#N/A,#N/A,FALSE,"ECWEBB";#N/A,#N/A,FALSE,"MFT96";#N/A,#N/A,FALSE,"CTrecon"}</definedName>
    <definedName name="dgsgf_4_1_1_2" hidden="1">{#N/A,#N/A,FALSE,"TMCOMP96";#N/A,#N/A,FALSE,"MAT96";#N/A,#N/A,FALSE,"FANDA96";#N/A,#N/A,FALSE,"INTRAN96";#N/A,#N/A,FALSE,"NAA9697";#N/A,#N/A,FALSE,"ECWEBB";#N/A,#N/A,FALSE,"MFT96";#N/A,#N/A,FALSE,"CTrecon"}</definedName>
    <definedName name="dgsgf_4_1_1_2_1" hidden="1">{#N/A,#N/A,FALSE,"TMCOMP96";#N/A,#N/A,FALSE,"MAT96";#N/A,#N/A,FALSE,"FANDA96";#N/A,#N/A,FALSE,"INTRAN96";#N/A,#N/A,FALSE,"NAA9697";#N/A,#N/A,FALSE,"ECWEBB";#N/A,#N/A,FALSE,"MFT96";#N/A,#N/A,FALSE,"CTrecon"}</definedName>
    <definedName name="dgsgf_4_1_1_2_2" hidden="1">{#N/A,#N/A,FALSE,"TMCOMP96";#N/A,#N/A,FALSE,"MAT96";#N/A,#N/A,FALSE,"FANDA96";#N/A,#N/A,FALSE,"INTRAN96";#N/A,#N/A,FALSE,"NAA9697";#N/A,#N/A,FALSE,"ECWEBB";#N/A,#N/A,FALSE,"MFT96";#N/A,#N/A,FALSE,"CTrecon"}</definedName>
    <definedName name="dgsgf_4_1_1_2_3" hidden="1">{#N/A,#N/A,FALSE,"TMCOMP96";#N/A,#N/A,FALSE,"MAT96";#N/A,#N/A,FALSE,"FANDA96";#N/A,#N/A,FALSE,"INTRAN96";#N/A,#N/A,FALSE,"NAA9697";#N/A,#N/A,FALSE,"ECWEBB";#N/A,#N/A,FALSE,"MFT96";#N/A,#N/A,FALSE,"CTrecon"}</definedName>
    <definedName name="dgsgf_4_1_1_2_4" hidden="1">{#N/A,#N/A,FALSE,"TMCOMP96";#N/A,#N/A,FALSE,"MAT96";#N/A,#N/A,FALSE,"FANDA96";#N/A,#N/A,FALSE,"INTRAN96";#N/A,#N/A,FALSE,"NAA9697";#N/A,#N/A,FALSE,"ECWEBB";#N/A,#N/A,FALSE,"MFT96";#N/A,#N/A,FALSE,"CTrecon"}</definedName>
    <definedName name="dgsgf_4_1_1_2_5" hidden="1">{#N/A,#N/A,FALSE,"TMCOMP96";#N/A,#N/A,FALSE,"MAT96";#N/A,#N/A,FALSE,"FANDA96";#N/A,#N/A,FALSE,"INTRAN96";#N/A,#N/A,FALSE,"NAA9697";#N/A,#N/A,FALSE,"ECWEBB";#N/A,#N/A,FALSE,"MFT96";#N/A,#N/A,FALSE,"CTrecon"}</definedName>
    <definedName name="dgsgf_4_1_1_3" hidden="1">{#N/A,#N/A,FALSE,"TMCOMP96";#N/A,#N/A,FALSE,"MAT96";#N/A,#N/A,FALSE,"FANDA96";#N/A,#N/A,FALSE,"INTRAN96";#N/A,#N/A,FALSE,"NAA9697";#N/A,#N/A,FALSE,"ECWEBB";#N/A,#N/A,FALSE,"MFT96";#N/A,#N/A,FALSE,"CTrecon"}</definedName>
    <definedName name="dgsgf_4_1_1_4" hidden="1">{#N/A,#N/A,FALSE,"TMCOMP96";#N/A,#N/A,FALSE,"MAT96";#N/A,#N/A,FALSE,"FANDA96";#N/A,#N/A,FALSE,"INTRAN96";#N/A,#N/A,FALSE,"NAA9697";#N/A,#N/A,FALSE,"ECWEBB";#N/A,#N/A,FALSE,"MFT96";#N/A,#N/A,FALSE,"CTrecon"}</definedName>
    <definedName name="dgsgf_4_1_1_5" hidden="1">{#N/A,#N/A,FALSE,"TMCOMP96";#N/A,#N/A,FALSE,"MAT96";#N/A,#N/A,FALSE,"FANDA96";#N/A,#N/A,FALSE,"INTRAN96";#N/A,#N/A,FALSE,"NAA9697";#N/A,#N/A,FALSE,"ECWEBB";#N/A,#N/A,FALSE,"MFT96";#N/A,#N/A,FALSE,"CTrecon"}</definedName>
    <definedName name="dgsgf_4_1_2" hidden="1">{#N/A,#N/A,FALSE,"TMCOMP96";#N/A,#N/A,FALSE,"MAT96";#N/A,#N/A,FALSE,"FANDA96";#N/A,#N/A,FALSE,"INTRAN96";#N/A,#N/A,FALSE,"NAA9697";#N/A,#N/A,FALSE,"ECWEBB";#N/A,#N/A,FALSE,"MFT96";#N/A,#N/A,FALSE,"CTrecon"}</definedName>
    <definedName name="dgsgf_4_1_2_1" hidden="1">{#N/A,#N/A,FALSE,"TMCOMP96";#N/A,#N/A,FALSE,"MAT96";#N/A,#N/A,FALSE,"FANDA96";#N/A,#N/A,FALSE,"INTRAN96";#N/A,#N/A,FALSE,"NAA9697";#N/A,#N/A,FALSE,"ECWEBB";#N/A,#N/A,FALSE,"MFT96";#N/A,#N/A,FALSE,"CTrecon"}</definedName>
    <definedName name="dgsgf_4_1_2_2" hidden="1">{#N/A,#N/A,FALSE,"TMCOMP96";#N/A,#N/A,FALSE,"MAT96";#N/A,#N/A,FALSE,"FANDA96";#N/A,#N/A,FALSE,"INTRAN96";#N/A,#N/A,FALSE,"NAA9697";#N/A,#N/A,FALSE,"ECWEBB";#N/A,#N/A,FALSE,"MFT96";#N/A,#N/A,FALSE,"CTrecon"}</definedName>
    <definedName name="dgsgf_4_1_2_3" hidden="1">{#N/A,#N/A,FALSE,"TMCOMP96";#N/A,#N/A,FALSE,"MAT96";#N/A,#N/A,FALSE,"FANDA96";#N/A,#N/A,FALSE,"INTRAN96";#N/A,#N/A,FALSE,"NAA9697";#N/A,#N/A,FALSE,"ECWEBB";#N/A,#N/A,FALSE,"MFT96";#N/A,#N/A,FALSE,"CTrecon"}</definedName>
    <definedName name="dgsgf_4_1_2_4" hidden="1">{#N/A,#N/A,FALSE,"TMCOMP96";#N/A,#N/A,FALSE,"MAT96";#N/A,#N/A,FALSE,"FANDA96";#N/A,#N/A,FALSE,"INTRAN96";#N/A,#N/A,FALSE,"NAA9697";#N/A,#N/A,FALSE,"ECWEBB";#N/A,#N/A,FALSE,"MFT96";#N/A,#N/A,FALSE,"CTrecon"}</definedName>
    <definedName name="dgsgf_4_1_2_5" hidden="1">{#N/A,#N/A,FALSE,"TMCOMP96";#N/A,#N/A,FALSE,"MAT96";#N/A,#N/A,FALSE,"FANDA96";#N/A,#N/A,FALSE,"INTRAN96";#N/A,#N/A,FALSE,"NAA9697";#N/A,#N/A,FALSE,"ECWEBB";#N/A,#N/A,FALSE,"MFT96";#N/A,#N/A,FALSE,"CTrecon"}</definedName>
    <definedName name="dgsgf_4_1_3" hidden="1">{#N/A,#N/A,FALSE,"TMCOMP96";#N/A,#N/A,FALSE,"MAT96";#N/A,#N/A,FALSE,"FANDA96";#N/A,#N/A,FALSE,"INTRAN96";#N/A,#N/A,FALSE,"NAA9697";#N/A,#N/A,FALSE,"ECWEBB";#N/A,#N/A,FALSE,"MFT96";#N/A,#N/A,FALSE,"CTrecon"}</definedName>
    <definedName name="dgsgf_4_1_3_1" hidden="1">{#N/A,#N/A,FALSE,"TMCOMP96";#N/A,#N/A,FALSE,"MAT96";#N/A,#N/A,FALSE,"FANDA96";#N/A,#N/A,FALSE,"INTRAN96";#N/A,#N/A,FALSE,"NAA9697";#N/A,#N/A,FALSE,"ECWEBB";#N/A,#N/A,FALSE,"MFT96";#N/A,#N/A,FALSE,"CTrecon"}</definedName>
    <definedName name="dgsgf_4_1_3_2" hidden="1">{#N/A,#N/A,FALSE,"TMCOMP96";#N/A,#N/A,FALSE,"MAT96";#N/A,#N/A,FALSE,"FANDA96";#N/A,#N/A,FALSE,"INTRAN96";#N/A,#N/A,FALSE,"NAA9697";#N/A,#N/A,FALSE,"ECWEBB";#N/A,#N/A,FALSE,"MFT96";#N/A,#N/A,FALSE,"CTrecon"}</definedName>
    <definedName name="dgsgf_4_1_3_3" hidden="1">{#N/A,#N/A,FALSE,"TMCOMP96";#N/A,#N/A,FALSE,"MAT96";#N/A,#N/A,FALSE,"FANDA96";#N/A,#N/A,FALSE,"INTRAN96";#N/A,#N/A,FALSE,"NAA9697";#N/A,#N/A,FALSE,"ECWEBB";#N/A,#N/A,FALSE,"MFT96";#N/A,#N/A,FALSE,"CTrecon"}</definedName>
    <definedName name="dgsgf_4_1_3_4" hidden="1">{#N/A,#N/A,FALSE,"TMCOMP96";#N/A,#N/A,FALSE,"MAT96";#N/A,#N/A,FALSE,"FANDA96";#N/A,#N/A,FALSE,"INTRAN96";#N/A,#N/A,FALSE,"NAA9697";#N/A,#N/A,FALSE,"ECWEBB";#N/A,#N/A,FALSE,"MFT96";#N/A,#N/A,FALSE,"CTrecon"}</definedName>
    <definedName name="dgsgf_4_1_3_5" hidden="1">{#N/A,#N/A,FALSE,"TMCOMP96";#N/A,#N/A,FALSE,"MAT96";#N/A,#N/A,FALSE,"FANDA96";#N/A,#N/A,FALSE,"INTRAN96";#N/A,#N/A,FALSE,"NAA9697";#N/A,#N/A,FALSE,"ECWEBB";#N/A,#N/A,FALSE,"MFT96";#N/A,#N/A,FALSE,"CTrecon"}</definedName>
    <definedName name="dgsgf_4_1_4" hidden="1">{#N/A,#N/A,FALSE,"TMCOMP96";#N/A,#N/A,FALSE,"MAT96";#N/A,#N/A,FALSE,"FANDA96";#N/A,#N/A,FALSE,"INTRAN96";#N/A,#N/A,FALSE,"NAA9697";#N/A,#N/A,FALSE,"ECWEBB";#N/A,#N/A,FALSE,"MFT96";#N/A,#N/A,FALSE,"CTrecon"}</definedName>
    <definedName name="dgsgf_4_1_4_1" hidden="1">{#N/A,#N/A,FALSE,"TMCOMP96";#N/A,#N/A,FALSE,"MAT96";#N/A,#N/A,FALSE,"FANDA96";#N/A,#N/A,FALSE,"INTRAN96";#N/A,#N/A,FALSE,"NAA9697";#N/A,#N/A,FALSE,"ECWEBB";#N/A,#N/A,FALSE,"MFT96";#N/A,#N/A,FALSE,"CTrecon"}</definedName>
    <definedName name="dgsgf_4_1_4_2" hidden="1">{#N/A,#N/A,FALSE,"TMCOMP96";#N/A,#N/A,FALSE,"MAT96";#N/A,#N/A,FALSE,"FANDA96";#N/A,#N/A,FALSE,"INTRAN96";#N/A,#N/A,FALSE,"NAA9697";#N/A,#N/A,FALSE,"ECWEBB";#N/A,#N/A,FALSE,"MFT96";#N/A,#N/A,FALSE,"CTrecon"}</definedName>
    <definedName name="dgsgf_4_1_4_3" hidden="1">{#N/A,#N/A,FALSE,"TMCOMP96";#N/A,#N/A,FALSE,"MAT96";#N/A,#N/A,FALSE,"FANDA96";#N/A,#N/A,FALSE,"INTRAN96";#N/A,#N/A,FALSE,"NAA9697";#N/A,#N/A,FALSE,"ECWEBB";#N/A,#N/A,FALSE,"MFT96";#N/A,#N/A,FALSE,"CTrecon"}</definedName>
    <definedName name="dgsgf_4_1_4_4" hidden="1">{#N/A,#N/A,FALSE,"TMCOMP96";#N/A,#N/A,FALSE,"MAT96";#N/A,#N/A,FALSE,"FANDA96";#N/A,#N/A,FALSE,"INTRAN96";#N/A,#N/A,FALSE,"NAA9697";#N/A,#N/A,FALSE,"ECWEBB";#N/A,#N/A,FALSE,"MFT96";#N/A,#N/A,FALSE,"CTrecon"}</definedName>
    <definedName name="dgsgf_4_1_4_5" hidden="1">{#N/A,#N/A,FALSE,"TMCOMP96";#N/A,#N/A,FALSE,"MAT96";#N/A,#N/A,FALSE,"FANDA96";#N/A,#N/A,FALSE,"INTRAN96";#N/A,#N/A,FALSE,"NAA9697";#N/A,#N/A,FALSE,"ECWEBB";#N/A,#N/A,FALSE,"MFT96";#N/A,#N/A,FALSE,"CTrecon"}</definedName>
    <definedName name="dgsgf_4_1_5" hidden="1">{#N/A,#N/A,FALSE,"TMCOMP96";#N/A,#N/A,FALSE,"MAT96";#N/A,#N/A,FALSE,"FANDA96";#N/A,#N/A,FALSE,"INTRAN96";#N/A,#N/A,FALSE,"NAA9697";#N/A,#N/A,FALSE,"ECWEBB";#N/A,#N/A,FALSE,"MFT96";#N/A,#N/A,FALSE,"CTrecon"}</definedName>
    <definedName name="dgsgf_4_1_5_1" hidden="1">{#N/A,#N/A,FALSE,"TMCOMP96";#N/A,#N/A,FALSE,"MAT96";#N/A,#N/A,FALSE,"FANDA96";#N/A,#N/A,FALSE,"INTRAN96";#N/A,#N/A,FALSE,"NAA9697";#N/A,#N/A,FALSE,"ECWEBB";#N/A,#N/A,FALSE,"MFT96";#N/A,#N/A,FALSE,"CTrecon"}</definedName>
    <definedName name="dgsgf_4_1_5_2" hidden="1">{#N/A,#N/A,FALSE,"TMCOMP96";#N/A,#N/A,FALSE,"MAT96";#N/A,#N/A,FALSE,"FANDA96";#N/A,#N/A,FALSE,"INTRAN96";#N/A,#N/A,FALSE,"NAA9697";#N/A,#N/A,FALSE,"ECWEBB";#N/A,#N/A,FALSE,"MFT96";#N/A,#N/A,FALSE,"CTrecon"}</definedName>
    <definedName name="dgsgf_4_1_5_3" hidden="1">{#N/A,#N/A,FALSE,"TMCOMP96";#N/A,#N/A,FALSE,"MAT96";#N/A,#N/A,FALSE,"FANDA96";#N/A,#N/A,FALSE,"INTRAN96";#N/A,#N/A,FALSE,"NAA9697";#N/A,#N/A,FALSE,"ECWEBB";#N/A,#N/A,FALSE,"MFT96";#N/A,#N/A,FALSE,"CTrecon"}</definedName>
    <definedName name="dgsgf_4_1_5_4" hidden="1">{#N/A,#N/A,FALSE,"TMCOMP96";#N/A,#N/A,FALSE,"MAT96";#N/A,#N/A,FALSE,"FANDA96";#N/A,#N/A,FALSE,"INTRAN96";#N/A,#N/A,FALSE,"NAA9697";#N/A,#N/A,FALSE,"ECWEBB";#N/A,#N/A,FALSE,"MFT96";#N/A,#N/A,FALSE,"CTrecon"}</definedName>
    <definedName name="dgsgf_4_1_5_5" hidden="1">{#N/A,#N/A,FALSE,"TMCOMP96";#N/A,#N/A,FALSE,"MAT96";#N/A,#N/A,FALSE,"FANDA96";#N/A,#N/A,FALSE,"INTRAN96";#N/A,#N/A,FALSE,"NAA9697";#N/A,#N/A,FALSE,"ECWEBB";#N/A,#N/A,FALSE,"MFT96";#N/A,#N/A,FALSE,"CTrecon"}</definedName>
    <definedName name="dgsgf_4_2" hidden="1">{#N/A,#N/A,FALSE,"TMCOMP96";#N/A,#N/A,FALSE,"MAT96";#N/A,#N/A,FALSE,"FANDA96";#N/A,#N/A,FALSE,"INTRAN96";#N/A,#N/A,FALSE,"NAA9697";#N/A,#N/A,FALSE,"ECWEBB";#N/A,#N/A,FALSE,"MFT96";#N/A,#N/A,FALSE,"CTrecon"}</definedName>
    <definedName name="dgsgf_4_2_1" hidden="1">{#N/A,#N/A,FALSE,"TMCOMP96";#N/A,#N/A,FALSE,"MAT96";#N/A,#N/A,FALSE,"FANDA96";#N/A,#N/A,FALSE,"INTRAN96";#N/A,#N/A,FALSE,"NAA9697";#N/A,#N/A,FALSE,"ECWEBB";#N/A,#N/A,FALSE,"MFT96";#N/A,#N/A,FALSE,"CTrecon"}</definedName>
    <definedName name="dgsgf_4_2_2" hidden="1">{#N/A,#N/A,FALSE,"TMCOMP96";#N/A,#N/A,FALSE,"MAT96";#N/A,#N/A,FALSE,"FANDA96";#N/A,#N/A,FALSE,"INTRAN96";#N/A,#N/A,FALSE,"NAA9697";#N/A,#N/A,FALSE,"ECWEBB";#N/A,#N/A,FALSE,"MFT96";#N/A,#N/A,FALSE,"CTrecon"}</definedName>
    <definedName name="dgsgf_4_2_3" hidden="1">{#N/A,#N/A,FALSE,"TMCOMP96";#N/A,#N/A,FALSE,"MAT96";#N/A,#N/A,FALSE,"FANDA96";#N/A,#N/A,FALSE,"INTRAN96";#N/A,#N/A,FALSE,"NAA9697";#N/A,#N/A,FALSE,"ECWEBB";#N/A,#N/A,FALSE,"MFT96";#N/A,#N/A,FALSE,"CTrecon"}</definedName>
    <definedName name="dgsgf_4_2_4" hidden="1">{#N/A,#N/A,FALSE,"TMCOMP96";#N/A,#N/A,FALSE,"MAT96";#N/A,#N/A,FALSE,"FANDA96";#N/A,#N/A,FALSE,"INTRAN96";#N/A,#N/A,FALSE,"NAA9697";#N/A,#N/A,FALSE,"ECWEBB";#N/A,#N/A,FALSE,"MFT96";#N/A,#N/A,FALSE,"CTrecon"}</definedName>
    <definedName name="dgsgf_4_2_5" hidden="1">{#N/A,#N/A,FALSE,"TMCOMP96";#N/A,#N/A,FALSE,"MAT96";#N/A,#N/A,FALSE,"FANDA96";#N/A,#N/A,FALSE,"INTRAN96";#N/A,#N/A,FALSE,"NAA9697";#N/A,#N/A,FALSE,"ECWEBB";#N/A,#N/A,FALSE,"MFT96";#N/A,#N/A,FALSE,"CTrecon"}</definedName>
    <definedName name="dgsgf_4_3" hidden="1">{#N/A,#N/A,FALSE,"TMCOMP96";#N/A,#N/A,FALSE,"MAT96";#N/A,#N/A,FALSE,"FANDA96";#N/A,#N/A,FALSE,"INTRAN96";#N/A,#N/A,FALSE,"NAA9697";#N/A,#N/A,FALSE,"ECWEBB";#N/A,#N/A,FALSE,"MFT96";#N/A,#N/A,FALSE,"CTrecon"}</definedName>
    <definedName name="dgsgf_4_3_1" hidden="1">{#N/A,#N/A,FALSE,"TMCOMP96";#N/A,#N/A,FALSE,"MAT96";#N/A,#N/A,FALSE,"FANDA96";#N/A,#N/A,FALSE,"INTRAN96";#N/A,#N/A,FALSE,"NAA9697";#N/A,#N/A,FALSE,"ECWEBB";#N/A,#N/A,FALSE,"MFT96";#N/A,#N/A,FALSE,"CTrecon"}</definedName>
    <definedName name="dgsgf_4_3_2" hidden="1">{#N/A,#N/A,FALSE,"TMCOMP96";#N/A,#N/A,FALSE,"MAT96";#N/A,#N/A,FALSE,"FANDA96";#N/A,#N/A,FALSE,"INTRAN96";#N/A,#N/A,FALSE,"NAA9697";#N/A,#N/A,FALSE,"ECWEBB";#N/A,#N/A,FALSE,"MFT96";#N/A,#N/A,FALSE,"CTrecon"}</definedName>
    <definedName name="dgsgf_4_3_3" hidden="1">{#N/A,#N/A,FALSE,"TMCOMP96";#N/A,#N/A,FALSE,"MAT96";#N/A,#N/A,FALSE,"FANDA96";#N/A,#N/A,FALSE,"INTRAN96";#N/A,#N/A,FALSE,"NAA9697";#N/A,#N/A,FALSE,"ECWEBB";#N/A,#N/A,FALSE,"MFT96";#N/A,#N/A,FALSE,"CTrecon"}</definedName>
    <definedName name="dgsgf_4_3_4" hidden="1">{#N/A,#N/A,FALSE,"TMCOMP96";#N/A,#N/A,FALSE,"MAT96";#N/A,#N/A,FALSE,"FANDA96";#N/A,#N/A,FALSE,"INTRAN96";#N/A,#N/A,FALSE,"NAA9697";#N/A,#N/A,FALSE,"ECWEBB";#N/A,#N/A,FALSE,"MFT96";#N/A,#N/A,FALSE,"CTrecon"}</definedName>
    <definedName name="dgsgf_4_3_5" hidden="1">{#N/A,#N/A,FALSE,"TMCOMP96";#N/A,#N/A,FALSE,"MAT96";#N/A,#N/A,FALSE,"FANDA96";#N/A,#N/A,FALSE,"INTRAN96";#N/A,#N/A,FALSE,"NAA9697";#N/A,#N/A,FALSE,"ECWEBB";#N/A,#N/A,FALSE,"MFT96";#N/A,#N/A,FALSE,"CTrecon"}</definedName>
    <definedName name="dgsgf_4_4" hidden="1">{#N/A,#N/A,FALSE,"TMCOMP96";#N/A,#N/A,FALSE,"MAT96";#N/A,#N/A,FALSE,"FANDA96";#N/A,#N/A,FALSE,"INTRAN96";#N/A,#N/A,FALSE,"NAA9697";#N/A,#N/A,FALSE,"ECWEBB";#N/A,#N/A,FALSE,"MFT96";#N/A,#N/A,FALSE,"CTrecon"}</definedName>
    <definedName name="dgsgf_4_4_1" hidden="1">{#N/A,#N/A,FALSE,"TMCOMP96";#N/A,#N/A,FALSE,"MAT96";#N/A,#N/A,FALSE,"FANDA96";#N/A,#N/A,FALSE,"INTRAN96";#N/A,#N/A,FALSE,"NAA9697";#N/A,#N/A,FALSE,"ECWEBB";#N/A,#N/A,FALSE,"MFT96";#N/A,#N/A,FALSE,"CTrecon"}</definedName>
    <definedName name="dgsgf_4_4_2" hidden="1">{#N/A,#N/A,FALSE,"TMCOMP96";#N/A,#N/A,FALSE,"MAT96";#N/A,#N/A,FALSE,"FANDA96";#N/A,#N/A,FALSE,"INTRAN96";#N/A,#N/A,FALSE,"NAA9697";#N/A,#N/A,FALSE,"ECWEBB";#N/A,#N/A,FALSE,"MFT96";#N/A,#N/A,FALSE,"CTrecon"}</definedName>
    <definedName name="dgsgf_4_4_3" hidden="1">{#N/A,#N/A,FALSE,"TMCOMP96";#N/A,#N/A,FALSE,"MAT96";#N/A,#N/A,FALSE,"FANDA96";#N/A,#N/A,FALSE,"INTRAN96";#N/A,#N/A,FALSE,"NAA9697";#N/A,#N/A,FALSE,"ECWEBB";#N/A,#N/A,FALSE,"MFT96";#N/A,#N/A,FALSE,"CTrecon"}</definedName>
    <definedName name="dgsgf_4_4_4" hidden="1">{#N/A,#N/A,FALSE,"TMCOMP96";#N/A,#N/A,FALSE,"MAT96";#N/A,#N/A,FALSE,"FANDA96";#N/A,#N/A,FALSE,"INTRAN96";#N/A,#N/A,FALSE,"NAA9697";#N/A,#N/A,FALSE,"ECWEBB";#N/A,#N/A,FALSE,"MFT96";#N/A,#N/A,FALSE,"CTrecon"}</definedName>
    <definedName name="dgsgf_4_4_5" hidden="1">{#N/A,#N/A,FALSE,"TMCOMP96";#N/A,#N/A,FALSE,"MAT96";#N/A,#N/A,FALSE,"FANDA96";#N/A,#N/A,FALSE,"INTRAN96";#N/A,#N/A,FALSE,"NAA9697";#N/A,#N/A,FALSE,"ECWEBB";#N/A,#N/A,FALSE,"MFT96";#N/A,#N/A,FALSE,"CTrecon"}</definedName>
    <definedName name="dgsgf_4_5" hidden="1">{#N/A,#N/A,FALSE,"TMCOMP96";#N/A,#N/A,FALSE,"MAT96";#N/A,#N/A,FALSE,"FANDA96";#N/A,#N/A,FALSE,"INTRAN96";#N/A,#N/A,FALSE,"NAA9697";#N/A,#N/A,FALSE,"ECWEBB";#N/A,#N/A,FALSE,"MFT96";#N/A,#N/A,FALSE,"CTrecon"}</definedName>
    <definedName name="dgsgf_4_5_1" hidden="1">{#N/A,#N/A,FALSE,"TMCOMP96";#N/A,#N/A,FALSE,"MAT96";#N/A,#N/A,FALSE,"FANDA96";#N/A,#N/A,FALSE,"INTRAN96";#N/A,#N/A,FALSE,"NAA9697";#N/A,#N/A,FALSE,"ECWEBB";#N/A,#N/A,FALSE,"MFT96";#N/A,#N/A,FALSE,"CTrecon"}</definedName>
    <definedName name="dgsgf_4_5_2" hidden="1">{#N/A,#N/A,FALSE,"TMCOMP96";#N/A,#N/A,FALSE,"MAT96";#N/A,#N/A,FALSE,"FANDA96";#N/A,#N/A,FALSE,"INTRAN96";#N/A,#N/A,FALSE,"NAA9697";#N/A,#N/A,FALSE,"ECWEBB";#N/A,#N/A,FALSE,"MFT96";#N/A,#N/A,FALSE,"CTrecon"}</definedName>
    <definedName name="dgsgf_4_5_3" hidden="1">{#N/A,#N/A,FALSE,"TMCOMP96";#N/A,#N/A,FALSE,"MAT96";#N/A,#N/A,FALSE,"FANDA96";#N/A,#N/A,FALSE,"INTRAN96";#N/A,#N/A,FALSE,"NAA9697";#N/A,#N/A,FALSE,"ECWEBB";#N/A,#N/A,FALSE,"MFT96";#N/A,#N/A,FALSE,"CTrecon"}</definedName>
    <definedName name="dgsgf_4_5_4" hidden="1">{#N/A,#N/A,FALSE,"TMCOMP96";#N/A,#N/A,FALSE,"MAT96";#N/A,#N/A,FALSE,"FANDA96";#N/A,#N/A,FALSE,"INTRAN96";#N/A,#N/A,FALSE,"NAA9697";#N/A,#N/A,FALSE,"ECWEBB";#N/A,#N/A,FALSE,"MFT96";#N/A,#N/A,FALSE,"CTrecon"}</definedName>
    <definedName name="dgsgf_4_5_5" hidden="1">{#N/A,#N/A,FALSE,"TMCOMP96";#N/A,#N/A,FALSE,"MAT96";#N/A,#N/A,FALSE,"FANDA96";#N/A,#N/A,FALSE,"INTRAN96";#N/A,#N/A,FALSE,"NAA9697";#N/A,#N/A,FALSE,"ECWEBB";#N/A,#N/A,FALSE,"MFT96";#N/A,#N/A,FALSE,"CTrecon"}</definedName>
    <definedName name="dgsgf_5" hidden="1">{#N/A,#N/A,FALSE,"TMCOMP96";#N/A,#N/A,FALSE,"MAT96";#N/A,#N/A,FALSE,"FANDA96";#N/A,#N/A,FALSE,"INTRAN96";#N/A,#N/A,FALSE,"NAA9697";#N/A,#N/A,FALSE,"ECWEBB";#N/A,#N/A,FALSE,"MFT96";#N/A,#N/A,FALSE,"CTrecon"}</definedName>
    <definedName name="dgsgf_5_1" hidden="1">{#N/A,#N/A,FALSE,"TMCOMP96";#N/A,#N/A,FALSE,"MAT96";#N/A,#N/A,FALSE,"FANDA96";#N/A,#N/A,FALSE,"INTRAN96";#N/A,#N/A,FALSE,"NAA9697";#N/A,#N/A,FALSE,"ECWEBB";#N/A,#N/A,FALSE,"MFT96";#N/A,#N/A,FALSE,"CTrecon"}</definedName>
    <definedName name="dgsgf_5_1_1" hidden="1">{#N/A,#N/A,FALSE,"TMCOMP96";#N/A,#N/A,FALSE,"MAT96";#N/A,#N/A,FALSE,"FANDA96";#N/A,#N/A,FALSE,"INTRAN96";#N/A,#N/A,FALSE,"NAA9697";#N/A,#N/A,FALSE,"ECWEBB";#N/A,#N/A,FALSE,"MFT96";#N/A,#N/A,FALSE,"CTrecon"}</definedName>
    <definedName name="dgsgf_5_1_1_1" hidden="1">{#N/A,#N/A,FALSE,"TMCOMP96";#N/A,#N/A,FALSE,"MAT96";#N/A,#N/A,FALSE,"FANDA96";#N/A,#N/A,FALSE,"INTRAN96";#N/A,#N/A,FALSE,"NAA9697";#N/A,#N/A,FALSE,"ECWEBB";#N/A,#N/A,FALSE,"MFT96";#N/A,#N/A,FALSE,"CTrecon"}</definedName>
    <definedName name="dgsgf_5_1_1_1_1" hidden="1">{#N/A,#N/A,FALSE,"TMCOMP96";#N/A,#N/A,FALSE,"MAT96";#N/A,#N/A,FALSE,"FANDA96";#N/A,#N/A,FALSE,"INTRAN96";#N/A,#N/A,FALSE,"NAA9697";#N/A,#N/A,FALSE,"ECWEBB";#N/A,#N/A,FALSE,"MFT96";#N/A,#N/A,FALSE,"CTrecon"}</definedName>
    <definedName name="dgsgf_5_1_1_1_2" hidden="1">{#N/A,#N/A,FALSE,"TMCOMP96";#N/A,#N/A,FALSE,"MAT96";#N/A,#N/A,FALSE,"FANDA96";#N/A,#N/A,FALSE,"INTRAN96";#N/A,#N/A,FALSE,"NAA9697";#N/A,#N/A,FALSE,"ECWEBB";#N/A,#N/A,FALSE,"MFT96";#N/A,#N/A,FALSE,"CTrecon"}</definedName>
    <definedName name="dgsgf_5_1_1_1_3" hidden="1">{#N/A,#N/A,FALSE,"TMCOMP96";#N/A,#N/A,FALSE,"MAT96";#N/A,#N/A,FALSE,"FANDA96";#N/A,#N/A,FALSE,"INTRAN96";#N/A,#N/A,FALSE,"NAA9697";#N/A,#N/A,FALSE,"ECWEBB";#N/A,#N/A,FALSE,"MFT96";#N/A,#N/A,FALSE,"CTrecon"}</definedName>
    <definedName name="dgsgf_5_1_1_1_4" hidden="1">{#N/A,#N/A,FALSE,"TMCOMP96";#N/A,#N/A,FALSE,"MAT96";#N/A,#N/A,FALSE,"FANDA96";#N/A,#N/A,FALSE,"INTRAN96";#N/A,#N/A,FALSE,"NAA9697";#N/A,#N/A,FALSE,"ECWEBB";#N/A,#N/A,FALSE,"MFT96";#N/A,#N/A,FALSE,"CTrecon"}</definedName>
    <definedName name="dgsgf_5_1_1_1_5" hidden="1">{#N/A,#N/A,FALSE,"TMCOMP96";#N/A,#N/A,FALSE,"MAT96";#N/A,#N/A,FALSE,"FANDA96";#N/A,#N/A,FALSE,"INTRAN96";#N/A,#N/A,FALSE,"NAA9697";#N/A,#N/A,FALSE,"ECWEBB";#N/A,#N/A,FALSE,"MFT96";#N/A,#N/A,FALSE,"CTrecon"}</definedName>
    <definedName name="dgsgf_5_1_1_2" hidden="1">{#N/A,#N/A,FALSE,"TMCOMP96";#N/A,#N/A,FALSE,"MAT96";#N/A,#N/A,FALSE,"FANDA96";#N/A,#N/A,FALSE,"INTRAN96";#N/A,#N/A,FALSE,"NAA9697";#N/A,#N/A,FALSE,"ECWEBB";#N/A,#N/A,FALSE,"MFT96";#N/A,#N/A,FALSE,"CTrecon"}</definedName>
    <definedName name="dgsgf_5_1_1_2_1" hidden="1">{#N/A,#N/A,FALSE,"TMCOMP96";#N/A,#N/A,FALSE,"MAT96";#N/A,#N/A,FALSE,"FANDA96";#N/A,#N/A,FALSE,"INTRAN96";#N/A,#N/A,FALSE,"NAA9697";#N/A,#N/A,FALSE,"ECWEBB";#N/A,#N/A,FALSE,"MFT96";#N/A,#N/A,FALSE,"CTrecon"}</definedName>
    <definedName name="dgsgf_5_1_1_2_2" hidden="1">{#N/A,#N/A,FALSE,"TMCOMP96";#N/A,#N/A,FALSE,"MAT96";#N/A,#N/A,FALSE,"FANDA96";#N/A,#N/A,FALSE,"INTRAN96";#N/A,#N/A,FALSE,"NAA9697";#N/A,#N/A,FALSE,"ECWEBB";#N/A,#N/A,FALSE,"MFT96";#N/A,#N/A,FALSE,"CTrecon"}</definedName>
    <definedName name="dgsgf_5_1_1_2_3" hidden="1">{#N/A,#N/A,FALSE,"TMCOMP96";#N/A,#N/A,FALSE,"MAT96";#N/A,#N/A,FALSE,"FANDA96";#N/A,#N/A,FALSE,"INTRAN96";#N/A,#N/A,FALSE,"NAA9697";#N/A,#N/A,FALSE,"ECWEBB";#N/A,#N/A,FALSE,"MFT96";#N/A,#N/A,FALSE,"CTrecon"}</definedName>
    <definedName name="dgsgf_5_1_1_2_4" hidden="1">{#N/A,#N/A,FALSE,"TMCOMP96";#N/A,#N/A,FALSE,"MAT96";#N/A,#N/A,FALSE,"FANDA96";#N/A,#N/A,FALSE,"INTRAN96";#N/A,#N/A,FALSE,"NAA9697";#N/A,#N/A,FALSE,"ECWEBB";#N/A,#N/A,FALSE,"MFT96";#N/A,#N/A,FALSE,"CTrecon"}</definedName>
    <definedName name="dgsgf_5_1_1_2_5" hidden="1">{#N/A,#N/A,FALSE,"TMCOMP96";#N/A,#N/A,FALSE,"MAT96";#N/A,#N/A,FALSE,"FANDA96";#N/A,#N/A,FALSE,"INTRAN96";#N/A,#N/A,FALSE,"NAA9697";#N/A,#N/A,FALSE,"ECWEBB";#N/A,#N/A,FALSE,"MFT96";#N/A,#N/A,FALSE,"CTrecon"}</definedName>
    <definedName name="dgsgf_5_1_1_3" hidden="1">{#N/A,#N/A,FALSE,"TMCOMP96";#N/A,#N/A,FALSE,"MAT96";#N/A,#N/A,FALSE,"FANDA96";#N/A,#N/A,FALSE,"INTRAN96";#N/A,#N/A,FALSE,"NAA9697";#N/A,#N/A,FALSE,"ECWEBB";#N/A,#N/A,FALSE,"MFT96";#N/A,#N/A,FALSE,"CTrecon"}</definedName>
    <definedName name="dgsgf_5_1_1_4" hidden="1">{#N/A,#N/A,FALSE,"TMCOMP96";#N/A,#N/A,FALSE,"MAT96";#N/A,#N/A,FALSE,"FANDA96";#N/A,#N/A,FALSE,"INTRAN96";#N/A,#N/A,FALSE,"NAA9697";#N/A,#N/A,FALSE,"ECWEBB";#N/A,#N/A,FALSE,"MFT96";#N/A,#N/A,FALSE,"CTrecon"}</definedName>
    <definedName name="dgsgf_5_1_1_5" hidden="1">{#N/A,#N/A,FALSE,"TMCOMP96";#N/A,#N/A,FALSE,"MAT96";#N/A,#N/A,FALSE,"FANDA96";#N/A,#N/A,FALSE,"INTRAN96";#N/A,#N/A,FALSE,"NAA9697";#N/A,#N/A,FALSE,"ECWEBB";#N/A,#N/A,FALSE,"MFT96";#N/A,#N/A,FALSE,"CTrecon"}</definedName>
    <definedName name="dgsgf_5_1_2" hidden="1">{#N/A,#N/A,FALSE,"TMCOMP96";#N/A,#N/A,FALSE,"MAT96";#N/A,#N/A,FALSE,"FANDA96";#N/A,#N/A,FALSE,"INTRAN96";#N/A,#N/A,FALSE,"NAA9697";#N/A,#N/A,FALSE,"ECWEBB";#N/A,#N/A,FALSE,"MFT96";#N/A,#N/A,FALSE,"CTrecon"}</definedName>
    <definedName name="dgsgf_5_1_2_1" hidden="1">{#N/A,#N/A,FALSE,"TMCOMP96";#N/A,#N/A,FALSE,"MAT96";#N/A,#N/A,FALSE,"FANDA96";#N/A,#N/A,FALSE,"INTRAN96";#N/A,#N/A,FALSE,"NAA9697";#N/A,#N/A,FALSE,"ECWEBB";#N/A,#N/A,FALSE,"MFT96";#N/A,#N/A,FALSE,"CTrecon"}</definedName>
    <definedName name="dgsgf_5_1_2_2" hidden="1">{#N/A,#N/A,FALSE,"TMCOMP96";#N/A,#N/A,FALSE,"MAT96";#N/A,#N/A,FALSE,"FANDA96";#N/A,#N/A,FALSE,"INTRAN96";#N/A,#N/A,FALSE,"NAA9697";#N/A,#N/A,FALSE,"ECWEBB";#N/A,#N/A,FALSE,"MFT96";#N/A,#N/A,FALSE,"CTrecon"}</definedName>
    <definedName name="dgsgf_5_1_2_3" hidden="1">{#N/A,#N/A,FALSE,"TMCOMP96";#N/A,#N/A,FALSE,"MAT96";#N/A,#N/A,FALSE,"FANDA96";#N/A,#N/A,FALSE,"INTRAN96";#N/A,#N/A,FALSE,"NAA9697";#N/A,#N/A,FALSE,"ECWEBB";#N/A,#N/A,FALSE,"MFT96";#N/A,#N/A,FALSE,"CTrecon"}</definedName>
    <definedName name="dgsgf_5_1_2_4" hidden="1">{#N/A,#N/A,FALSE,"TMCOMP96";#N/A,#N/A,FALSE,"MAT96";#N/A,#N/A,FALSE,"FANDA96";#N/A,#N/A,FALSE,"INTRAN96";#N/A,#N/A,FALSE,"NAA9697";#N/A,#N/A,FALSE,"ECWEBB";#N/A,#N/A,FALSE,"MFT96";#N/A,#N/A,FALSE,"CTrecon"}</definedName>
    <definedName name="dgsgf_5_1_2_5" hidden="1">{#N/A,#N/A,FALSE,"TMCOMP96";#N/A,#N/A,FALSE,"MAT96";#N/A,#N/A,FALSE,"FANDA96";#N/A,#N/A,FALSE,"INTRAN96";#N/A,#N/A,FALSE,"NAA9697";#N/A,#N/A,FALSE,"ECWEBB";#N/A,#N/A,FALSE,"MFT96";#N/A,#N/A,FALSE,"CTrecon"}</definedName>
    <definedName name="dgsgf_5_1_3" hidden="1">{#N/A,#N/A,FALSE,"TMCOMP96";#N/A,#N/A,FALSE,"MAT96";#N/A,#N/A,FALSE,"FANDA96";#N/A,#N/A,FALSE,"INTRAN96";#N/A,#N/A,FALSE,"NAA9697";#N/A,#N/A,FALSE,"ECWEBB";#N/A,#N/A,FALSE,"MFT96";#N/A,#N/A,FALSE,"CTrecon"}</definedName>
    <definedName name="dgsgf_5_1_3_1" hidden="1">{#N/A,#N/A,FALSE,"TMCOMP96";#N/A,#N/A,FALSE,"MAT96";#N/A,#N/A,FALSE,"FANDA96";#N/A,#N/A,FALSE,"INTRAN96";#N/A,#N/A,FALSE,"NAA9697";#N/A,#N/A,FALSE,"ECWEBB";#N/A,#N/A,FALSE,"MFT96";#N/A,#N/A,FALSE,"CTrecon"}</definedName>
    <definedName name="dgsgf_5_1_3_2" hidden="1">{#N/A,#N/A,FALSE,"TMCOMP96";#N/A,#N/A,FALSE,"MAT96";#N/A,#N/A,FALSE,"FANDA96";#N/A,#N/A,FALSE,"INTRAN96";#N/A,#N/A,FALSE,"NAA9697";#N/A,#N/A,FALSE,"ECWEBB";#N/A,#N/A,FALSE,"MFT96";#N/A,#N/A,FALSE,"CTrecon"}</definedName>
    <definedName name="dgsgf_5_1_3_3" hidden="1">{#N/A,#N/A,FALSE,"TMCOMP96";#N/A,#N/A,FALSE,"MAT96";#N/A,#N/A,FALSE,"FANDA96";#N/A,#N/A,FALSE,"INTRAN96";#N/A,#N/A,FALSE,"NAA9697";#N/A,#N/A,FALSE,"ECWEBB";#N/A,#N/A,FALSE,"MFT96";#N/A,#N/A,FALSE,"CTrecon"}</definedName>
    <definedName name="dgsgf_5_1_3_4" hidden="1">{#N/A,#N/A,FALSE,"TMCOMP96";#N/A,#N/A,FALSE,"MAT96";#N/A,#N/A,FALSE,"FANDA96";#N/A,#N/A,FALSE,"INTRAN96";#N/A,#N/A,FALSE,"NAA9697";#N/A,#N/A,FALSE,"ECWEBB";#N/A,#N/A,FALSE,"MFT96";#N/A,#N/A,FALSE,"CTrecon"}</definedName>
    <definedName name="dgsgf_5_1_3_5" hidden="1">{#N/A,#N/A,FALSE,"TMCOMP96";#N/A,#N/A,FALSE,"MAT96";#N/A,#N/A,FALSE,"FANDA96";#N/A,#N/A,FALSE,"INTRAN96";#N/A,#N/A,FALSE,"NAA9697";#N/A,#N/A,FALSE,"ECWEBB";#N/A,#N/A,FALSE,"MFT96";#N/A,#N/A,FALSE,"CTrecon"}</definedName>
    <definedName name="dgsgf_5_1_4" hidden="1">{#N/A,#N/A,FALSE,"TMCOMP96";#N/A,#N/A,FALSE,"MAT96";#N/A,#N/A,FALSE,"FANDA96";#N/A,#N/A,FALSE,"INTRAN96";#N/A,#N/A,FALSE,"NAA9697";#N/A,#N/A,FALSE,"ECWEBB";#N/A,#N/A,FALSE,"MFT96";#N/A,#N/A,FALSE,"CTrecon"}</definedName>
    <definedName name="dgsgf_5_1_4_1" hidden="1">{#N/A,#N/A,FALSE,"TMCOMP96";#N/A,#N/A,FALSE,"MAT96";#N/A,#N/A,FALSE,"FANDA96";#N/A,#N/A,FALSE,"INTRAN96";#N/A,#N/A,FALSE,"NAA9697";#N/A,#N/A,FALSE,"ECWEBB";#N/A,#N/A,FALSE,"MFT96";#N/A,#N/A,FALSE,"CTrecon"}</definedName>
    <definedName name="dgsgf_5_1_4_2" hidden="1">{#N/A,#N/A,FALSE,"TMCOMP96";#N/A,#N/A,FALSE,"MAT96";#N/A,#N/A,FALSE,"FANDA96";#N/A,#N/A,FALSE,"INTRAN96";#N/A,#N/A,FALSE,"NAA9697";#N/A,#N/A,FALSE,"ECWEBB";#N/A,#N/A,FALSE,"MFT96";#N/A,#N/A,FALSE,"CTrecon"}</definedName>
    <definedName name="dgsgf_5_1_4_3" hidden="1">{#N/A,#N/A,FALSE,"TMCOMP96";#N/A,#N/A,FALSE,"MAT96";#N/A,#N/A,FALSE,"FANDA96";#N/A,#N/A,FALSE,"INTRAN96";#N/A,#N/A,FALSE,"NAA9697";#N/A,#N/A,FALSE,"ECWEBB";#N/A,#N/A,FALSE,"MFT96";#N/A,#N/A,FALSE,"CTrecon"}</definedName>
    <definedName name="dgsgf_5_1_4_4" hidden="1">{#N/A,#N/A,FALSE,"TMCOMP96";#N/A,#N/A,FALSE,"MAT96";#N/A,#N/A,FALSE,"FANDA96";#N/A,#N/A,FALSE,"INTRAN96";#N/A,#N/A,FALSE,"NAA9697";#N/A,#N/A,FALSE,"ECWEBB";#N/A,#N/A,FALSE,"MFT96";#N/A,#N/A,FALSE,"CTrecon"}</definedName>
    <definedName name="dgsgf_5_1_4_5" hidden="1">{#N/A,#N/A,FALSE,"TMCOMP96";#N/A,#N/A,FALSE,"MAT96";#N/A,#N/A,FALSE,"FANDA96";#N/A,#N/A,FALSE,"INTRAN96";#N/A,#N/A,FALSE,"NAA9697";#N/A,#N/A,FALSE,"ECWEBB";#N/A,#N/A,FALSE,"MFT96";#N/A,#N/A,FALSE,"CTrecon"}</definedName>
    <definedName name="dgsgf_5_1_5" hidden="1">{#N/A,#N/A,FALSE,"TMCOMP96";#N/A,#N/A,FALSE,"MAT96";#N/A,#N/A,FALSE,"FANDA96";#N/A,#N/A,FALSE,"INTRAN96";#N/A,#N/A,FALSE,"NAA9697";#N/A,#N/A,FALSE,"ECWEBB";#N/A,#N/A,FALSE,"MFT96";#N/A,#N/A,FALSE,"CTrecon"}</definedName>
    <definedName name="dgsgf_5_1_5_1" hidden="1">{#N/A,#N/A,FALSE,"TMCOMP96";#N/A,#N/A,FALSE,"MAT96";#N/A,#N/A,FALSE,"FANDA96";#N/A,#N/A,FALSE,"INTRAN96";#N/A,#N/A,FALSE,"NAA9697";#N/A,#N/A,FALSE,"ECWEBB";#N/A,#N/A,FALSE,"MFT96";#N/A,#N/A,FALSE,"CTrecon"}</definedName>
    <definedName name="dgsgf_5_1_5_2" hidden="1">{#N/A,#N/A,FALSE,"TMCOMP96";#N/A,#N/A,FALSE,"MAT96";#N/A,#N/A,FALSE,"FANDA96";#N/A,#N/A,FALSE,"INTRAN96";#N/A,#N/A,FALSE,"NAA9697";#N/A,#N/A,FALSE,"ECWEBB";#N/A,#N/A,FALSE,"MFT96";#N/A,#N/A,FALSE,"CTrecon"}</definedName>
    <definedName name="dgsgf_5_1_5_3" hidden="1">{#N/A,#N/A,FALSE,"TMCOMP96";#N/A,#N/A,FALSE,"MAT96";#N/A,#N/A,FALSE,"FANDA96";#N/A,#N/A,FALSE,"INTRAN96";#N/A,#N/A,FALSE,"NAA9697";#N/A,#N/A,FALSE,"ECWEBB";#N/A,#N/A,FALSE,"MFT96";#N/A,#N/A,FALSE,"CTrecon"}</definedName>
    <definedName name="dgsgf_5_1_5_4" hidden="1">{#N/A,#N/A,FALSE,"TMCOMP96";#N/A,#N/A,FALSE,"MAT96";#N/A,#N/A,FALSE,"FANDA96";#N/A,#N/A,FALSE,"INTRAN96";#N/A,#N/A,FALSE,"NAA9697";#N/A,#N/A,FALSE,"ECWEBB";#N/A,#N/A,FALSE,"MFT96";#N/A,#N/A,FALSE,"CTrecon"}</definedName>
    <definedName name="dgsgf_5_1_5_5" hidden="1">{#N/A,#N/A,FALSE,"TMCOMP96";#N/A,#N/A,FALSE,"MAT96";#N/A,#N/A,FALSE,"FANDA96";#N/A,#N/A,FALSE,"INTRAN96";#N/A,#N/A,FALSE,"NAA9697";#N/A,#N/A,FALSE,"ECWEBB";#N/A,#N/A,FALSE,"MFT96";#N/A,#N/A,FALSE,"CTrecon"}</definedName>
    <definedName name="dgsgf_5_2" hidden="1">{#N/A,#N/A,FALSE,"TMCOMP96";#N/A,#N/A,FALSE,"MAT96";#N/A,#N/A,FALSE,"FANDA96";#N/A,#N/A,FALSE,"INTRAN96";#N/A,#N/A,FALSE,"NAA9697";#N/A,#N/A,FALSE,"ECWEBB";#N/A,#N/A,FALSE,"MFT96";#N/A,#N/A,FALSE,"CTrecon"}</definedName>
    <definedName name="dgsgf_5_2_1" hidden="1">{#N/A,#N/A,FALSE,"TMCOMP96";#N/A,#N/A,FALSE,"MAT96";#N/A,#N/A,FALSE,"FANDA96";#N/A,#N/A,FALSE,"INTRAN96";#N/A,#N/A,FALSE,"NAA9697";#N/A,#N/A,FALSE,"ECWEBB";#N/A,#N/A,FALSE,"MFT96";#N/A,#N/A,FALSE,"CTrecon"}</definedName>
    <definedName name="dgsgf_5_2_2" hidden="1">{#N/A,#N/A,FALSE,"TMCOMP96";#N/A,#N/A,FALSE,"MAT96";#N/A,#N/A,FALSE,"FANDA96";#N/A,#N/A,FALSE,"INTRAN96";#N/A,#N/A,FALSE,"NAA9697";#N/A,#N/A,FALSE,"ECWEBB";#N/A,#N/A,FALSE,"MFT96";#N/A,#N/A,FALSE,"CTrecon"}</definedName>
    <definedName name="dgsgf_5_2_3" hidden="1">{#N/A,#N/A,FALSE,"TMCOMP96";#N/A,#N/A,FALSE,"MAT96";#N/A,#N/A,FALSE,"FANDA96";#N/A,#N/A,FALSE,"INTRAN96";#N/A,#N/A,FALSE,"NAA9697";#N/A,#N/A,FALSE,"ECWEBB";#N/A,#N/A,FALSE,"MFT96";#N/A,#N/A,FALSE,"CTrecon"}</definedName>
    <definedName name="dgsgf_5_2_4" hidden="1">{#N/A,#N/A,FALSE,"TMCOMP96";#N/A,#N/A,FALSE,"MAT96";#N/A,#N/A,FALSE,"FANDA96";#N/A,#N/A,FALSE,"INTRAN96";#N/A,#N/A,FALSE,"NAA9697";#N/A,#N/A,FALSE,"ECWEBB";#N/A,#N/A,FALSE,"MFT96";#N/A,#N/A,FALSE,"CTrecon"}</definedName>
    <definedName name="dgsgf_5_2_5" hidden="1">{#N/A,#N/A,FALSE,"TMCOMP96";#N/A,#N/A,FALSE,"MAT96";#N/A,#N/A,FALSE,"FANDA96";#N/A,#N/A,FALSE,"INTRAN96";#N/A,#N/A,FALSE,"NAA9697";#N/A,#N/A,FALSE,"ECWEBB";#N/A,#N/A,FALSE,"MFT96";#N/A,#N/A,FALSE,"CTrecon"}</definedName>
    <definedName name="dgsgf_5_3" hidden="1">{#N/A,#N/A,FALSE,"TMCOMP96";#N/A,#N/A,FALSE,"MAT96";#N/A,#N/A,FALSE,"FANDA96";#N/A,#N/A,FALSE,"INTRAN96";#N/A,#N/A,FALSE,"NAA9697";#N/A,#N/A,FALSE,"ECWEBB";#N/A,#N/A,FALSE,"MFT96";#N/A,#N/A,FALSE,"CTrecon"}</definedName>
    <definedName name="dgsgf_5_3_1" hidden="1">{#N/A,#N/A,FALSE,"TMCOMP96";#N/A,#N/A,FALSE,"MAT96";#N/A,#N/A,FALSE,"FANDA96";#N/A,#N/A,FALSE,"INTRAN96";#N/A,#N/A,FALSE,"NAA9697";#N/A,#N/A,FALSE,"ECWEBB";#N/A,#N/A,FALSE,"MFT96";#N/A,#N/A,FALSE,"CTrecon"}</definedName>
    <definedName name="dgsgf_5_3_2" hidden="1">{#N/A,#N/A,FALSE,"TMCOMP96";#N/A,#N/A,FALSE,"MAT96";#N/A,#N/A,FALSE,"FANDA96";#N/A,#N/A,FALSE,"INTRAN96";#N/A,#N/A,FALSE,"NAA9697";#N/A,#N/A,FALSE,"ECWEBB";#N/A,#N/A,FALSE,"MFT96";#N/A,#N/A,FALSE,"CTrecon"}</definedName>
    <definedName name="dgsgf_5_3_3" hidden="1">{#N/A,#N/A,FALSE,"TMCOMP96";#N/A,#N/A,FALSE,"MAT96";#N/A,#N/A,FALSE,"FANDA96";#N/A,#N/A,FALSE,"INTRAN96";#N/A,#N/A,FALSE,"NAA9697";#N/A,#N/A,FALSE,"ECWEBB";#N/A,#N/A,FALSE,"MFT96";#N/A,#N/A,FALSE,"CTrecon"}</definedName>
    <definedName name="dgsgf_5_3_4" hidden="1">{#N/A,#N/A,FALSE,"TMCOMP96";#N/A,#N/A,FALSE,"MAT96";#N/A,#N/A,FALSE,"FANDA96";#N/A,#N/A,FALSE,"INTRAN96";#N/A,#N/A,FALSE,"NAA9697";#N/A,#N/A,FALSE,"ECWEBB";#N/A,#N/A,FALSE,"MFT96";#N/A,#N/A,FALSE,"CTrecon"}</definedName>
    <definedName name="dgsgf_5_3_5" hidden="1">{#N/A,#N/A,FALSE,"TMCOMP96";#N/A,#N/A,FALSE,"MAT96";#N/A,#N/A,FALSE,"FANDA96";#N/A,#N/A,FALSE,"INTRAN96";#N/A,#N/A,FALSE,"NAA9697";#N/A,#N/A,FALSE,"ECWEBB";#N/A,#N/A,FALSE,"MFT96";#N/A,#N/A,FALSE,"CTrecon"}</definedName>
    <definedName name="dgsgf_5_4" hidden="1">{#N/A,#N/A,FALSE,"TMCOMP96";#N/A,#N/A,FALSE,"MAT96";#N/A,#N/A,FALSE,"FANDA96";#N/A,#N/A,FALSE,"INTRAN96";#N/A,#N/A,FALSE,"NAA9697";#N/A,#N/A,FALSE,"ECWEBB";#N/A,#N/A,FALSE,"MFT96";#N/A,#N/A,FALSE,"CTrecon"}</definedName>
    <definedName name="dgsgf_5_4_1" hidden="1">{#N/A,#N/A,FALSE,"TMCOMP96";#N/A,#N/A,FALSE,"MAT96";#N/A,#N/A,FALSE,"FANDA96";#N/A,#N/A,FALSE,"INTRAN96";#N/A,#N/A,FALSE,"NAA9697";#N/A,#N/A,FALSE,"ECWEBB";#N/A,#N/A,FALSE,"MFT96";#N/A,#N/A,FALSE,"CTrecon"}</definedName>
    <definedName name="dgsgf_5_4_2" hidden="1">{#N/A,#N/A,FALSE,"TMCOMP96";#N/A,#N/A,FALSE,"MAT96";#N/A,#N/A,FALSE,"FANDA96";#N/A,#N/A,FALSE,"INTRAN96";#N/A,#N/A,FALSE,"NAA9697";#N/A,#N/A,FALSE,"ECWEBB";#N/A,#N/A,FALSE,"MFT96";#N/A,#N/A,FALSE,"CTrecon"}</definedName>
    <definedName name="dgsgf_5_4_3" hidden="1">{#N/A,#N/A,FALSE,"TMCOMP96";#N/A,#N/A,FALSE,"MAT96";#N/A,#N/A,FALSE,"FANDA96";#N/A,#N/A,FALSE,"INTRAN96";#N/A,#N/A,FALSE,"NAA9697";#N/A,#N/A,FALSE,"ECWEBB";#N/A,#N/A,FALSE,"MFT96";#N/A,#N/A,FALSE,"CTrecon"}</definedName>
    <definedName name="dgsgf_5_4_4" hidden="1">{#N/A,#N/A,FALSE,"TMCOMP96";#N/A,#N/A,FALSE,"MAT96";#N/A,#N/A,FALSE,"FANDA96";#N/A,#N/A,FALSE,"INTRAN96";#N/A,#N/A,FALSE,"NAA9697";#N/A,#N/A,FALSE,"ECWEBB";#N/A,#N/A,FALSE,"MFT96";#N/A,#N/A,FALSE,"CTrecon"}</definedName>
    <definedName name="dgsgf_5_4_5" hidden="1">{#N/A,#N/A,FALSE,"TMCOMP96";#N/A,#N/A,FALSE,"MAT96";#N/A,#N/A,FALSE,"FANDA96";#N/A,#N/A,FALSE,"INTRAN96";#N/A,#N/A,FALSE,"NAA9697";#N/A,#N/A,FALSE,"ECWEBB";#N/A,#N/A,FALSE,"MFT96";#N/A,#N/A,FALSE,"CTrecon"}</definedName>
    <definedName name="dgsgf_5_5" hidden="1">{#N/A,#N/A,FALSE,"TMCOMP96";#N/A,#N/A,FALSE,"MAT96";#N/A,#N/A,FALSE,"FANDA96";#N/A,#N/A,FALSE,"INTRAN96";#N/A,#N/A,FALSE,"NAA9697";#N/A,#N/A,FALSE,"ECWEBB";#N/A,#N/A,FALSE,"MFT96";#N/A,#N/A,FALSE,"CTrecon"}</definedName>
    <definedName name="dgsgf_5_5_1" hidden="1">{#N/A,#N/A,FALSE,"TMCOMP96";#N/A,#N/A,FALSE,"MAT96";#N/A,#N/A,FALSE,"FANDA96";#N/A,#N/A,FALSE,"INTRAN96";#N/A,#N/A,FALSE,"NAA9697";#N/A,#N/A,FALSE,"ECWEBB";#N/A,#N/A,FALSE,"MFT96";#N/A,#N/A,FALSE,"CTrecon"}</definedName>
    <definedName name="dgsgf_5_5_2" hidden="1">{#N/A,#N/A,FALSE,"TMCOMP96";#N/A,#N/A,FALSE,"MAT96";#N/A,#N/A,FALSE,"FANDA96";#N/A,#N/A,FALSE,"INTRAN96";#N/A,#N/A,FALSE,"NAA9697";#N/A,#N/A,FALSE,"ECWEBB";#N/A,#N/A,FALSE,"MFT96";#N/A,#N/A,FALSE,"CTrecon"}</definedName>
    <definedName name="dgsgf_5_5_3" hidden="1">{#N/A,#N/A,FALSE,"TMCOMP96";#N/A,#N/A,FALSE,"MAT96";#N/A,#N/A,FALSE,"FANDA96";#N/A,#N/A,FALSE,"INTRAN96";#N/A,#N/A,FALSE,"NAA9697";#N/A,#N/A,FALSE,"ECWEBB";#N/A,#N/A,FALSE,"MFT96";#N/A,#N/A,FALSE,"CTrecon"}</definedName>
    <definedName name="dgsgf_5_5_4" hidden="1">{#N/A,#N/A,FALSE,"TMCOMP96";#N/A,#N/A,FALSE,"MAT96";#N/A,#N/A,FALSE,"FANDA96";#N/A,#N/A,FALSE,"INTRAN96";#N/A,#N/A,FALSE,"NAA9697";#N/A,#N/A,FALSE,"ECWEBB";#N/A,#N/A,FALSE,"MFT96";#N/A,#N/A,FALSE,"CTrecon"}</definedName>
    <definedName name="dgsgf_5_5_5" hidden="1">{#N/A,#N/A,FALSE,"TMCOMP96";#N/A,#N/A,FALSE,"MAT96";#N/A,#N/A,FALSE,"FANDA96";#N/A,#N/A,FALSE,"INTRAN96";#N/A,#N/A,FALSE,"NAA9697";#N/A,#N/A,FALSE,"ECWEBB";#N/A,#N/A,FALSE,"MFT96";#N/A,#N/A,FALSE,"CTrecon"}</definedName>
    <definedName name="eh" hidden="1">{"'Trust by name'!$A$6:$E$350","'Trust by name'!$A$1:$D$348"}</definedName>
    <definedName name="eh_1" hidden="1">{"'Trust by name'!$A$6:$E$350","'Trust by name'!$A$1:$D$348"}</definedName>
    <definedName name="eh_1_1" hidden="1">{"'Trust by name'!$A$6:$E$350","'Trust by name'!$A$1:$D$348"}</definedName>
    <definedName name="eh_1_1_1" hidden="1">{"'Trust by name'!$A$6:$E$350","'Trust by name'!$A$1:$D$348"}</definedName>
    <definedName name="eh_1_1_1_1" hidden="1">{"'Trust by name'!$A$6:$E$350","'Trust by name'!$A$1:$D$348"}</definedName>
    <definedName name="eh_1_1_1_1_1" hidden="1">{"'Trust by name'!$A$6:$E$350","'Trust by name'!$A$1:$D$348"}</definedName>
    <definedName name="eh_1_1_1_1_1_1" hidden="1">{"'Trust by name'!$A$6:$E$350","'Trust by name'!$A$1:$D$348"}</definedName>
    <definedName name="eh_1_1_1_1_1_2" hidden="1">{"'Trust by name'!$A$6:$E$350","'Trust by name'!$A$1:$D$348"}</definedName>
    <definedName name="eh_1_1_1_1_1_3" hidden="1">{"'Trust by name'!$A$6:$E$350","'Trust by name'!$A$1:$D$348"}</definedName>
    <definedName name="eh_1_1_1_1_1_4" hidden="1">{"'Trust by name'!$A$6:$E$350","'Trust by name'!$A$1:$D$348"}</definedName>
    <definedName name="eh_1_1_1_1_1_5" hidden="1">{"'Trust by name'!$A$6:$E$350","'Trust by name'!$A$1:$D$348"}</definedName>
    <definedName name="eh_1_1_1_1_2" hidden="1">{"'Trust by name'!$A$6:$E$350","'Trust by name'!$A$1:$D$348"}</definedName>
    <definedName name="eh_1_1_1_1_2_1" hidden="1">{"'Trust by name'!$A$6:$E$350","'Trust by name'!$A$1:$D$348"}</definedName>
    <definedName name="eh_1_1_1_1_2_2" hidden="1">{"'Trust by name'!$A$6:$E$350","'Trust by name'!$A$1:$D$348"}</definedName>
    <definedName name="eh_1_1_1_1_2_3" hidden="1">{"'Trust by name'!$A$6:$E$350","'Trust by name'!$A$1:$D$348"}</definedName>
    <definedName name="eh_1_1_1_1_2_4" hidden="1">{"'Trust by name'!$A$6:$E$350","'Trust by name'!$A$1:$D$348"}</definedName>
    <definedName name="eh_1_1_1_1_2_5" hidden="1">{"'Trust by name'!$A$6:$E$350","'Trust by name'!$A$1:$D$348"}</definedName>
    <definedName name="eh_1_1_1_1_3" hidden="1">{"'Trust by name'!$A$6:$E$350","'Trust by name'!$A$1:$D$348"}</definedName>
    <definedName name="eh_1_1_1_1_4" hidden="1">{"'Trust by name'!$A$6:$E$350","'Trust by name'!$A$1:$D$348"}</definedName>
    <definedName name="eh_1_1_1_1_5" hidden="1">{"'Trust by name'!$A$6:$E$350","'Trust by name'!$A$1:$D$348"}</definedName>
    <definedName name="eh_1_1_1_2" hidden="1">{"'Trust by name'!$A$6:$E$350","'Trust by name'!$A$1:$D$348"}</definedName>
    <definedName name="eh_1_1_1_2_1" hidden="1">{"'Trust by name'!$A$6:$E$350","'Trust by name'!$A$1:$D$348"}</definedName>
    <definedName name="eh_1_1_1_2_2" hidden="1">{"'Trust by name'!$A$6:$E$350","'Trust by name'!$A$1:$D$348"}</definedName>
    <definedName name="eh_1_1_1_2_3" hidden="1">{"'Trust by name'!$A$6:$E$350","'Trust by name'!$A$1:$D$348"}</definedName>
    <definedName name="eh_1_1_1_2_4" hidden="1">{"'Trust by name'!$A$6:$E$350","'Trust by name'!$A$1:$D$348"}</definedName>
    <definedName name="eh_1_1_1_2_5" hidden="1">{"'Trust by name'!$A$6:$E$350","'Trust by name'!$A$1:$D$348"}</definedName>
    <definedName name="eh_1_1_1_3" hidden="1">{"'Trust by name'!$A$6:$E$350","'Trust by name'!$A$1:$D$348"}</definedName>
    <definedName name="eh_1_1_1_3_1" hidden="1">{"'Trust by name'!$A$6:$E$350","'Trust by name'!$A$1:$D$348"}</definedName>
    <definedName name="eh_1_1_1_3_2" hidden="1">{"'Trust by name'!$A$6:$E$350","'Trust by name'!$A$1:$D$348"}</definedName>
    <definedName name="eh_1_1_1_3_3" hidden="1">{"'Trust by name'!$A$6:$E$350","'Trust by name'!$A$1:$D$348"}</definedName>
    <definedName name="eh_1_1_1_3_4" hidden="1">{"'Trust by name'!$A$6:$E$350","'Trust by name'!$A$1:$D$348"}</definedName>
    <definedName name="eh_1_1_1_3_5" hidden="1">{"'Trust by name'!$A$6:$E$350","'Trust by name'!$A$1:$D$348"}</definedName>
    <definedName name="eh_1_1_1_4" hidden="1">{"'Trust by name'!$A$6:$E$350","'Trust by name'!$A$1:$D$348"}</definedName>
    <definedName name="eh_1_1_1_4_1" hidden="1">{"'Trust by name'!$A$6:$E$350","'Trust by name'!$A$1:$D$348"}</definedName>
    <definedName name="eh_1_1_1_4_2" hidden="1">{"'Trust by name'!$A$6:$E$350","'Trust by name'!$A$1:$D$348"}</definedName>
    <definedName name="eh_1_1_1_4_3" hidden="1">{"'Trust by name'!$A$6:$E$350","'Trust by name'!$A$1:$D$348"}</definedName>
    <definedName name="eh_1_1_1_4_4" hidden="1">{"'Trust by name'!$A$6:$E$350","'Trust by name'!$A$1:$D$348"}</definedName>
    <definedName name="eh_1_1_1_4_5" hidden="1">{"'Trust by name'!$A$6:$E$350","'Trust by name'!$A$1:$D$348"}</definedName>
    <definedName name="eh_1_1_1_5" hidden="1">{"'Trust by name'!$A$6:$E$350","'Trust by name'!$A$1:$D$348"}</definedName>
    <definedName name="eh_1_1_1_5_1" hidden="1">{"'Trust by name'!$A$6:$E$350","'Trust by name'!$A$1:$D$348"}</definedName>
    <definedName name="eh_1_1_1_5_2" hidden="1">{"'Trust by name'!$A$6:$E$350","'Trust by name'!$A$1:$D$348"}</definedName>
    <definedName name="eh_1_1_1_5_3" hidden="1">{"'Trust by name'!$A$6:$E$350","'Trust by name'!$A$1:$D$348"}</definedName>
    <definedName name="eh_1_1_1_5_4" hidden="1">{"'Trust by name'!$A$6:$E$350","'Trust by name'!$A$1:$D$348"}</definedName>
    <definedName name="eh_1_1_1_5_5" hidden="1">{"'Trust by name'!$A$6:$E$350","'Trust by name'!$A$1:$D$348"}</definedName>
    <definedName name="eh_1_1_2" hidden="1">{"'Trust by name'!$A$6:$E$350","'Trust by name'!$A$1:$D$348"}</definedName>
    <definedName name="eh_1_1_2_1" hidden="1">{"'Trust by name'!$A$6:$E$350","'Trust by name'!$A$1:$D$348"}</definedName>
    <definedName name="eh_1_1_2_2" hidden="1">{"'Trust by name'!$A$6:$E$350","'Trust by name'!$A$1:$D$348"}</definedName>
    <definedName name="eh_1_1_2_3" hidden="1">{"'Trust by name'!$A$6:$E$350","'Trust by name'!$A$1:$D$348"}</definedName>
    <definedName name="eh_1_1_2_4" hidden="1">{"'Trust by name'!$A$6:$E$350","'Trust by name'!$A$1:$D$348"}</definedName>
    <definedName name="eh_1_1_2_5" hidden="1">{"'Trust by name'!$A$6:$E$350","'Trust by name'!$A$1:$D$348"}</definedName>
    <definedName name="eh_1_1_3" hidden="1">{"'Trust by name'!$A$6:$E$350","'Trust by name'!$A$1:$D$348"}</definedName>
    <definedName name="eh_1_1_3_1" hidden="1">{"'Trust by name'!$A$6:$E$350","'Trust by name'!$A$1:$D$348"}</definedName>
    <definedName name="eh_1_1_3_2" hidden="1">{"'Trust by name'!$A$6:$E$350","'Trust by name'!$A$1:$D$348"}</definedName>
    <definedName name="eh_1_1_3_3" hidden="1">{"'Trust by name'!$A$6:$E$350","'Trust by name'!$A$1:$D$348"}</definedName>
    <definedName name="eh_1_1_3_4" hidden="1">{"'Trust by name'!$A$6:$E$350","'Trust by name'!$A$1:$D$348"}</definedName>
    <definedName name="eh_1_1_3_5" hidden="1">{"'Trust by name'!$A$6:$E$350","'Trust by name'!$A$1:$D$348"}</definedName>
    <definedName name="eh_1_1_4" hidden="1">{"'Trust by name'!$A$6:$E$350","'Trust by name'!$A$1:$D$348"}</definedName>
    <definedName name="eh_1_1_4_1" hidden="1">{"'Trust by name'!$A$6:$E$350","'Trust by name'!$A$1:$D$348"}</definedName>
    <definedName name="eh_1_1_4_2" hidden="1">{"'Trust by name'!$A$6:$E$350","'Trust by name'!$A$1:$D$348"}</definedName>
    <definedName name="eh_1_1_4_3" hidden="1">{"'Trust by name'!$A$6:$E$350","'Trust by name'!$A$1:$D$348"}</definedName>
    <definedName name="eh_1_1_4_4" hidden="1">{"'Trust by name'!$A$6:$E$350","'Trust by name'!$A$1:$D$348"}</definedName>
    <definedName name="eh_1_1_4_5" hidden="1">{"'Trust by name'!$A$6:$E$350","'Trust by name'!$A$1:$D$348"}</definedName>
    <definedName name="eh_1_1_5" hidden="1">{"'Trust by name'!$A$6:$E$350","'Trust by name'!$A$1:$D$348"}</definedName>
    <definedName name="eh_1_1_5_1" hidden="1">{"'Trust by name'!$A$6:$E$350","'Trust by name'!$A$1:$D$348"}</definedName>
    <definedName name="eh_1_1_5_2" hidden="1">{"'Trust by name'!$A$6:$E$350","'Trust by name'!$A$1:$D$348"}</definedName>
    <definedName name="eh_1_1_5_3" hidden="1">{"'Trust by name'!$A$6:$E$350","'Trust by name'!$A$1:$D$348"}</definedName>
    <definedName name="eh_1_1_5_4" hidden="1">{"'Trust by name'!$A$6:$E$350","'Trust by name'!$A$1:$D$348"}</definedName>
    <definedName name="eh_1_1_5_5" hidden="1">{"'Trust by name'!$A$6:$E$350","'Trust by name'!$A$1:$D$348"}</definedName>
    <definedName name="eh_1_2" hidden="1">{"'Trust by name'!$A$6:$E$350","'Trust by name'!$A$1:$D$348"}</definedName>
    <definedName name="eh_1_2_1" hidden="1">{"'Trust by name'!$A$6:$E$350","'Trust by name'!$A$1:$D$348"}</definedName>
    <definedName name="eh_1_2_1_1" hidden="1">{"'Trust by name'!$A$6:$E$350","'Trust by name'!$A$1:$D$348"}</definedName>
    <definedName name="eh_1_2_1_1_1" hidden="1">{"'Trust by name'!$A$6:$E$350","'Trust by name'!$A$1:$D$348"}</definedName>
    <definedName name="eh_1_2_1_1_1_1" hidden="1">{"'Trust by name'!$A$6:$E$350","'Trust by name'!$A$1:$D$348"}</definedName>
    <definedName name="eh_1_2_1_1_1_2" hidden="1">{"'Trust by name'!$A$6:$E$350","'Trust by name'!$A$1:$D$348"}</definedName>
    <definedName name="eh_1_2_1_1_1_3" hidden="1">{"'Trust by name'!$A$6:$E$350","'Trust by name'!$A$1:$D$348"}</definedName>
    <definedName name="eh_1_2_1_1_1_4" hidden="1">{"'Trust by name'!$A$6:$E$350","'Trust by name'!$A$1:$D$348"}</definedName>
    <definedName name="eh_1_2_1_1_1_5" hidden="1">{"'Trust by name'!$A$6:$E$350","'Trust by name'!$A$1:$D$348"}</definedName>
    <definedName name="eh_1_2_1_1_2" hidden="1">{"'Trust by name'!$A$6:$E$350","'Trust by name'!$A$1:$D$348"}</definedName>
    <definedName name="eh_1_2_1_1_2_1" hidden="1">{"'Trust by name'!$A$6:$E$350","'Trust by name'!$A$1:$D$348"}</definedName>
    <definedName name="eh_1_2_1_1_2_2" hidden="1">{"'Trust by name'!$A$6:$E$350","'Trust by name'!$A$1:$D$348"}</definedName>
    <definedName name="eh_1_2_1_1_2_3" hidden="1">{"'Trust by name'!$A$6:$E$350","'Trust by name'!$A$1:$D$348"}</definedName>
    <definedName name="eh_1_2_1_1_2_4" hidden="1">{"'Trust by name'!$A$6:$E$350","'Trust by name'!$A$1:$D$348"}</definedName>
    <definedName name="eh_1_2_1_1_2_5" hidden="1">{"'Trust by name'!$A$6:$E$350","'Trust by name'!$A$1:$D$348"}</definedName>
    <definedName name="eh_1_2_1_1_3" hidden="1">{"'Trust by name'!$A$6:$E$350","'Trust by name'!$A$1:$D$348"}</definedName>
    <definedName name="eh_1_2_1_1_4" hidden="1">{"'Trust by name'!$A$6:$E$350","'Trust by name'!$A$1:$D$348"}</definedName>
    <definedName name="eh_1_2_1_1_5" hidden="1">{"'Trust by name'!$A$6:$E$350","'Trust by name'!$A$1:$D$348"}</definedName>
    <definedName name="eh_1_2_1_2" hidden="1">{"'Trust by name'!$A$6:$E$350","'Trust by name'!$A$1:$D$348"}</definedName>
    <definedName name="eh_1_2_1_2_1" hidden="1">{"'Trust by name'!$A$6:$E$350","'Trust by name'!$A$1:$D$348"}</definedName>
    <definedName name="eh_1_2_1_2_2" hidden="1">{"'Trust by name'!$A$6:$E$350","'Trust by name'!$A$1:$D$348"}</definedName>
    <definedName name="eh_1_2_1_2_3" hidden="1">{"'Trust by name'!$A$6:$E$350","'Trust by name'!$A$1:$D$348"}</definedName>
    <definedName name="eh_1_2_1_2_4" hidden="1">{"'Trust by name'!$A$6:$E$350","'Trust by name'!$A$1:$D$348"}</definedName>
    <definedName name="eh_1_2_1_2_5" hidden="1">{"'Trust by name'!$A$6:$E$350","'Trust by name'!$A$1:$D$348"}</definedName>
    <definedName name="eh_1_2_1_3" hidden="1">{"'Trust by name'!$A$6:$E$350","'Trust by name'!$A$1:$D$348"}</definedName>
    <definedName name="eh_1_2_1_3_1" hidden="1">{"'Trust by name'!$A$6:$E$350","'Trust by name'!$A$1:$D$348"}</definedName>
    <definedName name="eh_1_2_1_3_2" hidden="1">{"'Trust by name'!$A$6:$E$350","'Trust by name'!$A$1:$D$348"}</definedName>
    <definedName name="eh_1_2_1_3_3" hidden="1">{"'Trust by name'!$A$6:$E$350","'Trust by name'!$A$1:$D$348"}</definedName>
    <definedName name="eh_1_2_1_3_4" hidden="1">{"'Trust by name'!$A$6:$E$350","'Trust by name'!$A$1:$D$348"}</definedName>
    <definedName name="eh_1_2_1_3_5" hidden="1">{"'Trust by name'!$A$6:$E$350","'Trust by name'!$A$1:$D$348"}</definedName>
    <definedName name="eh_1_2_1_4" hidden="1">{"'Trust by name'!$A$6:$E$350","'Trust by name'!$A$1:$D$348"}</definedName>
    <definedName name="eh_1_2_1_4_1" hidden="1">{"'Trust by name'!$A$6:$E$350","'Trust by name'!$A$1:$D$348"}</definedName>
    <definedName name="eh_1_2_1_4_2" hidden="1">{"'Trust by name'!$A$6:$E$350","'Trust by name'!$A$1:$D$348"}</definedName>
    <definedName name="eh_1_2_1_4_3" hidden="1">{"'Trust by name'!$A$6:$E$350","'Trust by name'!$A$1:$D$348"}</definedName>
    <definedName name="eh_1_2_1_4_4" hidden="1">{"'Trust by name'!$A$6:$E$350","'Trust by name'!$A$1:$D$348"}</definedName>
    <definedName name="eh_1_2_1_4_5" hidden="1">{"'Trust by name'!$A$6:$E$350","'Trust by name'!$A$1:$D$348"}</definedName>
    <definedName name="eh_1_2_1_5" hidden="1">{"'Trust by name'!$A$6:$E$350","'Trust by name'!$A$1:$D$348"}</definedName>
    <definedName name="eh_1_2_1_5_1" hidden="1">{"'Trust by name'!$A$6:$E$350","'Trust by name'!$A$1:$D$348"}</definedName>
    <definedName name="eh_1_2_1_5_2" hidden="1">{"'Trust by name'!$A$6:$E$350","'Trust by name'!$A$1:$D$348"}</definedName>
    <definedName name="eh_1_2_1_5_3" hidden="1">{"'Trust by name'!$A$6:$E$350","'Trust by name'!$A$1:$D$348"}</definedName>
    <definedName name="eh_1_2_1_5_4" hidden="1">{"'Trust by name'!$A$6:$E$350","'Trust by name'!$A$1:$D$348"}</definedName>
    <definedName name="eh_1_2_1_5_5" hidden="1">{"'Trust by name'!$A$6:$E$350","'Trust by name'!$A$1:$D$348"}</definedName>
    <definedName name="eh_1_2_2" hidden="1">{"'Trust by name'!$A$6:$E$350","'Trust by name'!$A$1:$D$348"}</definedName>
    <definedName name="eh_1_2_2_1" hidden="1">{"'Trust by name'!$A$6:$E$350","'Trust by name'!$A$1:$D$348"}</definedName>
    <definedName name="eh_1_2_2_2" hidden="1">{"'Trust by name'!$A$6:$E$350","'Trust by name'!$A$1:$D$348"}</definedName>
    <definedName name="eh_1_2_2_3" hidden="1">{"'Trust by name'!$A$6:$E$350","'Trust by name'!$A$1:$D$348"}</definedName>
    <definedName name="eh_1_2_2_4" hidden="1">{"'Trust by name'!$A$6:$E$350","'Trust by name'!$A$1:$D$348"}</definedName>
    <definedName name="eh_1_2_2_5" hidden="1">{"'Trust by name'!$A$6:$E$350","'Trust by name'!$A$1:$D$348"}</definedName>
    <definedName name="eh_1_2_3" hidden="1">{"'Trust by name'!$A$6:$E$350","'Trust by name'!$A$1:$D$348"}</definedName>
    <definedName name="eh_1_2_3_1" hidden="1">{"'Trust by name'!$A$6:$E$350","'Trust by name'!$A$1:$D$348"}</definedName>
    <definedName name="eh_1_2_3_2" hidden="1">{"'Trust by name'!$A$6:$E$350","'Trust by name'!$A$1:$D$348"}</definedName>
    <definedName name="eh_1_2_3_3" hidden="1">{"'Trust by name'!$A$6:$E$350","'Trust by name'!$A$1:$D$348"}</definedName>
    <definedName name="eh_1_2_3_4" hidden="1">{"'Trust by name'!$A$6:$E$350","'Trust by name'!$A$1:$D$348"}</definedName>
    <definedName name="eh_1_2_3_5" hidden="1">{"'Trust by name'!$A$6:$E$350","'Trust by name'!$A$1:$D$348"}</definedName>
    <definedName name="eh_1_2_4" hidden="1">{"'Trust by name'!$A$6:$E$350","'Trust by name'!$A$1:$D$348"}</definedName>
    <definedName name="eh_1_2_4_1" hidden="1">{"'Trust by name'!$A$6:$E$350","'Trust by name'!$A$1:$D$348"}</definedName>
    <definedName name="eh_1_2_4_2" hidden="1">{"'Trust by name'!$A$6:$E$350","'Trust by name'!$A$1:$D$348"}</definedName>
    <definedName name="eh_1_2_4_3" hidden="1">{"'Trust by name'!$A$6:$E$350","'Trust by name'!$A$1:$D$348"}</definedName>
    <definedName name="eh_1_2_4_4" hidden="1">{"'Trust by name'!$A$6:$E$350","'Trust by name'!$A$1:$D$348"}</definedName>
    <definedName name="eh_1_2_4_5" hidden="1">{"'Trust by name'!$A$6:$E$350","'Trust by name'!$A$1:$D$348"}</definedName>
    <definedName name="eh_1_2_5" hidden="1">{"'Trust by name'!$A$6:$E$350","'Trust by name'!$A$1:$D$348"}</definedName>
    <definedName name="eh_1_2_5_1" hidden="1">{"'Trust by name'!$A$6:$E$350","'Trust by name'!$A$1:$D$348"}</definedName>
    <definedName name="eh_1_2_5_2" hidden="1">{"'Trust by name'!$A$6:$E$350","'Trust by name'!$A$1:$D$348"}</definedName>
    <definedName name="eh_1_2_5_3" hidden="1">{"'Trust by name'!$A$6:$E$350","'Trust by name'!$A$1:$D$348"}</definedName>
    <definedName name="eh_1_2_5_4" hidden="1">{"'Trust by name'!$A$6:$E$350","'Trust by name'!$A$1:$D$348"}</definedName>
    <definedName name="eh_1_2_5_5" hidden="1">{"'Trust by name'!$A$6:$E$350","'Trust by name'!$A$1:$D$348"}</definedName>
    <definedName name="eh_1_3" hidden="1">{"'Trust by name'!$A$6:$E$350","'Trust by name'!$A$1:$D$348"}</definedName>
    <definedName name="eh_1_3_1" hidden="1">{"'Trust by name'!$A$6:$E$350","'Trust by name'!$A$1:$D$348"}</definedName>
    <definedName name="eh_1_3_1_1" hidden="1">{"'Trust by name'!$A$6:$E$350","'Trust by name'!$A$1:$D$348"}</definedName>
    <definedName name="eh_1_3_1_1_1" hidden="1">{"'Trust by name'!$A$6:$E$350","'Trust by name'!$A$1:$D$348"}</definedName>
    <definedName name="eh_1_3_1_1_1_1" hidden="1">{"'Trust by name'!$A$6:$E$350","'Trust by name'!$A$1:$D$348"}</definedName>
    <definedName name="eh_1_3_1_1_1_2" hidden="1">{"'Trust by name'!$A$6:$E$350","'Trust by name'!$A$1:$D$348"}</definedName>
    <definedName name="eh_1_3_1_1_1_3" hidden="1">{"'Trust by name'!$A$6:$E$350","'Trust by name'!$A$1:$D$348"}</definedName>
    <definedName name="eh_1_3_1_1_1_4" hidden="1">{"'Trust by name'!$A$6:$E$350","'Trust by name'!$A$1:$D$348"}</definedName>
    <definedName name="eh_1_3_1_1_1_5" hidden="1">{"'Trust by name'!$A$6:$E$350","'Trust by name'!$A$1:$D$348"}</definedName>
    <definedName name="eh_1_3_1_1_2" hidden="1">{"'Trust by name'!$A$6:$E$350","'Trust by name'!$A$1:$D$348"}</definedName>
    <definedName name="eh_1_3_1_1_2_1" hidden="1">{"'Trust by name'!$A$6:$E$350","'Trust by name'!$A$1:$D$348"}</definedName>
    <definedName name="eh_1_3_1_1_2_2" hidden="1">{"'Trust by name'!$A$6:$E$350","'Trust by name'!$A$1:$D$348"}</definedName>
    <definedName name="eh_1_3_1_1_2_3" hidden="1">{"'Trust by name'!$A$6:$E$350","'Trust by name'!$A$1:$D$348"}</definedName>
    <definedName name="eh_1_3_1_1_2_4" hidden="1">{"'Trust by name'!$A$6:$E$350","'Trust by name'!$A$1:$D$348"}</definedName>
    <definedName name="eh_1_3_1_1_2_5" hidden="1">{"'Trust by name'!$A$6:$E$350","'Trust by name'!$A$1:$D$348"}</definedName>
    <definedName name="eh_1_3_1_1_3" hidden="1">{"'Trust by name'!$A$6:$E$350","'Trust by name'!$A$1:$D$348"}</definedName>
    <definedName name="eh_1_3_1_1_4" hidden="1">{"'Trust by name'!$A$6:$E$350","'Trust by name'!$A$1:$D$348"}</definedName>
    <definedName name="eh_1_3_1_1_5" hidden="1">{"'Trust by name'!$A$6:$E$350","'Trust by name'!$A$1:$D$348"}</definedName>
    <definedName name="eh_1_3_1_2" hidden="1">{"'Trust by name'!$A$6:$E$350","'Trust by name'!$A$1:$D$348"}</definedName>
    <definedName name="eh_1_3_1_2_1" hidden="1">{"'Trust by name'!$A$6:$E$350","'Trust by name'!$A$1:$D$348"}</definedName>
    <definedName name="eh_1_3_1_2_2" hidden="1">{"'Trust by name'!$A$6:$E$350","'Trust by name'!$A$1:$D$348"}</definedName>
    <definedName name="eh_1_3_1_2_3" hidden="1">{"'Trust by name'!$A$6:$E$350","'Trust by name'!$A$1:$D$348"}</definedName>
    <definedName name="eh_1_3_1_2_4" hidden="1">{"'Trust by name'!$A$6:$E$350","'Trust by name'!$A$1:$D$348"}</definedName>
    <definedName name="eh_1_3_1_2_5" hidden="1">{"'Trust by name'!$A$6:$E$350","'Trust by name'!$A$1:$D$348"}</definedName>
    <definedName name="eh_1_3_1_3" hidden="1">{"'Trust by name'!$A$6:$E$350","'Trust by name'!$A$1:$D$348"}</definedName>
    <definedName name="eh_1_3_1_3_1" hidden="1">{"'Trust by name'!$A$6:$E$350","'Trust by name'!$A$1:$D$348"}</definedName>
    <definedName name="eh_1_3_1_3_2" hidden="1">{"'Trust by name'!$A$6:$E$350","'Trust by name'!$A$1:$D$348"}</definedName>
    <definedName name="eh_1_3_1_3_3" hidden="1">{"'Trust by name'!$A$6:$E$350","'Trust by name'!$A$1:$D$348"}</definedName>
    <definedName name="eh_1_3_1_3_4" hidden="1">{"'Trust by name'!$A$6:$E$350","'Trust by name'!$A$1:$D$348"}</definedName>
    <definedName name="eh_1_3_1_3_5" hidden="1">{"'Trust by name'!$A$6:$E$350","'Trust by name'!$A$1:$D$348"}</definedName>
    <definedName name="eh_1_3_1_4" hidden="1">{"'Trust by name'!$A$6:$E$350","'Trust by name'!$A$1:$D$348"}</definedName>
    <definedName name="eh_1_3_1_4_1" hidden="1">{"'Trust by name'!$A$6:$E$350","'Trust by name'!$A$1:$D$348"}</definedName>
    <definedName name="eh_1_3_1_4_2" hidden="1">{"'Trust by name'!$A$6:$E$350","'Trust by name'!$A$1:$D$348"}</definedName>
    <definedName name="eh_1_3_1_4_3" hidden="1">{"'Trust by name'!$A$6:$E$350","'Trust by name'!$A$1:$D$348"}</definedName>
    <definedName name="eh_1_3_1_4_4" hidden="1">{"'Trust by name'!$A$6:$E$350","'Trust by name'!$A$1:$D$348"}</definedName>
    <definedName name="eh_1_3_1_4_5" hidden="1">{"'Trust by name'!$A$6:$E$350","'Trust by name'!$A$1:$D$348"}</definedName>
    <definedName name="eh_1_3_1_5" hidden="1">{"'Trust by name'!$A$6:$E$350","'Trust by name'!$A$1:$D$348"}</definedName>
    <definedName name="eh_1_3_1_5_1" hidden="1">{"'Trust by name'!$A$6:$E$350","'Trust by name'!$A$1:$D$348"}</definedName>
    <definedName name="eh_1_3_1_5_2" hidden="1">{"'Trust by name'!$A$6:$E$350","'Trust by name'!$A$1:$D$348"}</definedName>
    <definedName name="eh_1_3_1_5_3" hidden="1">{"'Trust by name'!$A$6:$E$350","'Trust by name'!$A$1:$D$348"}</definedName>
    <definedName name="eh_1_3_1_5_4" hidden="1">{"'Trust by name'!$A$6:$E$350","'Trust by name'!$A$1:$D$348"}</definedName>
    <definedName name="eh_1_3_1_5_5" hidden="1">{"'Trust by name'!$A$6:$E$350","'Trust by name'!$A$1:$D$348"}</definedName>
    <definedName name="eh_1_3_2" hidden="1">{"'Trust by name'!$A$6:$E$350","'Trust by name'!$A$1:$D$348"}</definedName>
    <definedName name="eh_1_3_2_1" hidden="1">{"'Trust by name'!$A$6:$E$350","'Trust by name'!$A$1:$D$348"}</definedName>
    <definedName name="eh_1_3_2_2" hidden="1">{"'Trust by name'!$A$6:$E$350","'Trust by name'!$A$1:$D$348"}</definedName>
    <definedName name="eh_1_3_2_3" hidden="1">{"'Trust by name'!$A$6:$E$350","'Trust by name'!$A$1:$D$348"}</definedName>
    <definedName name="eh_1_3_2_4" hidden="1">{"'Trust by name'!$A$6:$E$350","'Trust by name'!$A$1:$D$348"}</definedName>
    <definedName name="eh_1_3_2_5" hidden="1">{"'Trust by name'!$A$6:$E$350","'Trust by name'!$A$1:$D$348"}</definedName>
    <definedName name="eh_1_3_3" hidden="1">{"'Trust by name'!$A$6:$E$350","'Trust by name'!$A$1:$D$348"}</definedName>
    <definedName name="eh_1_3_3_1" hidden="1">{"'Trust by name'!$A$6:$E$350","'Trust by name'!$A$1:$D$348"}</definedName>
    <definedName name="eh_1_3_3_2" hidden="1">{"'Trust by name'!$A$6:$E$350","'Trust by name'!$A$1:$D$348"}</definedName>
    <definedName name="eh_1_3_3_3" hidden="1">{"'Trust by name'!$A$6:$E$350","'Trust by name'!$A$1:$D$348"}</definedName>
    <definedName name="eh_1_3_3_4" hidden="1">{"'Trust by name'!$A$6:$E$350","'Trust by name'!$A$1:$D$348"}</definedName>
    <definedName name="eh_1_3_3_5" hidden="1">{"'Trust by name'!$A$6:$E$350","'Trust by name'!$A$1:$D$348"}</definedName>
    <definedName name="eh_1_3_4" hidden="1">{"'Trust by name'!$A$6:$E$350","'Trust by name'!$A$1:$D$348"}</definedName>
    <definedName name="eh_1_3_4_1" hidden="1">{"'Trust by name'!$A$6:$E$350","'Trust by name'!$A$1:$D$348"}</definedName>
    <definedName name="eh_1_3_4_2" hidden="1">{"'Trust by name'!$A$6:$E$350","'Trust by name'!$A$1:$D$348"}</definedName>
    <definedName name="eh_1_3_4_3" hidden="1">{"'Trust by name'!$A$6:$E$350","'Trust by name'!$A$1:$D$348"}</definedName>
    <definedName name="eh_1_3_4_4" hidden="1">{"'Trust by name'!$A$6:$E$350","'Trust by name'!$A$1:$D$348"}</definedName>
    <definedName name="eh_1_3_4_5" hidden="1">{"'Trust by name'!$A$6:$E$350","'Trust by name'!$A$1:$D$348"}</definedName>
    <definedName name="eh_1_3_5" hidden="1">{"'Trust by name'!$A$6:$E$350","'Trust by name'!$A$1:$D$348"}</definedName>
    <definedName name="eh_1_3_5_1" hidden="1">{"'Trust by name'!$A$6:$E$350","'Trust by name'!$A$1:$D$348"}</definedName>
    <definedName name="eh_1_3_5_2" hidden="1">{"'Trust by name'!$A$6:$E$350","'Trust by name'!$A$1:$D$348"}</definedName>
    <definedName name="eh_1_3_5_3" hidden="1">{"'Trust by name'!$A$6:$E$350","'Trust by name'!$A$1:$D$348"}</definedName>
    <definedName name="eh_1_3_5_4" hidden="1">{"'Trust by name'!$A$6:$E$350","'Trust by name'!$A$1:$D$348"}</definedName>
    <definedName name="eh_1_3_5_5" hidden="1">{"'Trust by name'!$A$6:$E$350","'Trust by name'!$A$1:$D$348"}</definedName>
    <definedName name="eh_1_4" hidden="1">{"'Trust by name'!$A$6:$E$350","'Trust by name'!$A$1:$D$348"}</definedName>
    <definedName name="eh_1_4_1" hidden="1">{"'Trust by name'!$A$6:$E$350","'Trust by name'!$A$1:$D$348"}</definedName>
    <definedName name="eh_1_4_1_1" hidden="1">{"'Trust by name'!$A$6:$E$350","'Trust by name'!$A$1:$D$348"}</definedName>
    <definedName name="eh_1_4_1_1_1" hidden="1">{"'Trust by name'!$A$6:$E$350","'Trust by name'!$A$1:$D$348"}</definedName>
    <definedName name="eh_1_4_1_1_2" hidden="1">{"'Trust by name'!$A$6:$E$350","'Trust by name'!$A$1:$D$348"}</definedName>
    <definedName name="eh_1_4_1_1_3" hidden="1">{"'Trust by name'!$A$6:$E$350","'Trust by name'!$A$1:$D$348"}</definedName>
    <definedName name="eh_1_4_1_1_4" hidden="1">{"'Trust by name'!$A$6:$E$350","'Trust by name'!$A$1:$D$348"}</definedName>
    <definedName name="eh_1_4_1_1_5" hidden="1">{"'Trust by name'!$A$6:$E$350","'Trust by name'!$A$1:$D$348"}</definedName>
    <definedName name="eh_1_4_1_2" hidden="1">{"'Trust by name'!$A$6:$E$350","'Trust by name'!$A$1:$D$348"}</definedName>
    <definedName name="eh_1_4_1_2_1" hidden="1">{"'Trust by name'!$A$6:$E$350","'Trust by name'!$A$1:$D$348"}</definedName>
    <definedName name="eh_1_4_1_2_2" hidden="1">{"'Trust by name'!$A$6:$E$350","'Trust by name'!$A$1:$D$348"}</definedName>
    <definedName name="eh_1_4_1_2_3" hidden="1">{"'Trust by name'!$A$6:$E$350","'Trust by name'!$A$1:$D$348"}</definedName>
    <definedName name="eh_1_4_1_2_4" hidden="1">{"'Trust by name'!$A$6:$E$350","'Trust by name'!$A$1:$D$348"}</definedName>
    <definedName name="eh_1_4_1_2_5" hidden="1">{"'Trust by name'!$A$6:$E$350","'Trust by name'!$A$1:$D$348"}</definedName>
    <definedName name="eh_1_4_1_3" hidden="1">{"'Trust by name'!$A$6:$E$350","'Trust by name'!$A$1:$D$348"}</definedName>
    <definedName name="eh_1_4_1_3_1" hidden="1">{"'Trust by name'!$A$6:$E$350","'Trust by name'!$A$1:$D$348"}</definedName>
    <definedName name="eh_1_4_1_3_2" hidden="1">{"'Trust by name'!$A$6:$E$350","'Trust by name'!$A$1:$D$348"}</definedName>
    <definedName name="eh_1_4_1_3_3" hidden="1">{"'Trust by name'!$A$6:$E$350","'Trust by name'!$A$1:$D$348"}</definedName>
    <definedName name="eh_1_4_1_3_4" hidden="1">{"'Trust by name'!$A$6:$E$350","'Trust by name'!$A$1:$D$348"}</definedName>
    <definedName name="eh_1_4_1_3_5" hidden="1">{"'Trust by name'!$A$6:$E$350","'Trust by name'!$A$1:$D$348"}</definedName>
    <definedName name="eh_1_4_1_4" hidden="1">{"'Trust by name'!$A$6:$E$350","'Trust by name'!$A$1:$D$348"}</definedName>
    <definedName name="eh_1_4_1_4_1" hidden="1">{"'Trust by name'!$A$6:$E$350","'Trust by name'!$A$1:$D$348"}</definedName>
    <definedName name="eh_1_4_1_4_2" hidden="1">{"'Trust by name'!$A$6:$E$350","'Trust by name'!$A$1:$D$348"}</definedName>
    <definedName name="eh_1_4_1_4_3" hidden="1">{"'Trust by name'!$A$6:$E$350","'Trust by name'!$A$1:$D$348"}</definedName>
    <definedName name="eh_1_4_1_4_4" hidden="1">{"'Trust by name'!$A$6:$E$350","'Trust by name'!$A$1:$D$348"}</definedName>
    <definedName name="eh_1_4_1_4_5" hidden="1">{"'Trust by name'!$A$6:$E$350","'Trust by name'!$A$1:$D$348"}</definedName>
    <definedName name="eh_1_4_1_5" hidden="1">{"'Trust by name'!$A$6:$E$350","'Trust by name'!$A$1:$D$348"}</definedName>
    <definedName name="eh_1_4_1_5_1" hidden="1">{"'Trust by name'!$A$6:$E$350","'Trust by name'!$A$1:$D$348"}</definedName>
    <definedName name="eh_1_4_1_5_2" hidden="1">{"'Trust by name'!$A$6:$E$350","'Trust by name'!$A$1:$D$348"}</definedName>
    <definedName name="eh_1_4_1_5_3" hidden="1">{"'Trust by name'!$A$6:$E$350","'Trust by name'!$A$1:$D$348"}</definedName>
    <definedName name="eh_1_4_1_5_4" hidden="1">{"'Trust by name'!$A$6:$E$350","'Trust by name'!$A$1:$D$348"}</definedName>
    <definedName name="eh_1_4_1_5_5" hidden="1">{"'Trust by name'!$A$6:$E$350","'Trust by name'!$A$1:$D$348"}</definedName>
    <definedName name="eh_1_4_2" hidden="1">{"'Trust by name'!$A$6:$E$350","'Trust by name'!$A$1:$D$348"}</definedName>
    <definedName name="eh_1_4_2_1" hidden="1">{"'Trust by name'!$A$6:$E$350","'Trust by name'!$A$1:$D$348"}</definedName>
    <definedName name="eh_1_4_2_2" hidden="1">{"'Trust by name'!$A$6:$E$350","'Trust by name'!$A$1:$D$348"}</definedName>
    <definedName name="eh_1_4_2_3" hidden="1">{"'Trust by name'!$A$6:$E$350","'Trust by name'!$A$1:$D$348"}</definedName>
    <definedName name="eh_1_4_2_4" hidden="1">{"'Trust by name'!$A$6:$E$350","'Trust by name'!$A$1:$D$348"}</definedName>
    <definedName name="eh_1_4_2_5" hidden="1">{"'Trust by name'!$A$6:$E$350","'Trust by name'!$A$1:$D$348"}</definedName>
    <definedName name="eh_1_4_3" hidden="1">{"'Trust by name'!$A$6:$E$350","'Trust by name'!$A$1:$D$348"}</definedName>
    <definedName name="eh_1_4_3_1" hidden="1">{"'Trust by name'!$A$6:$E$350","'Trust by name'!$A$1:$D$348"}</definedName>
    <definedName name="eh_1_4_3_2" hidden="1">{"'Trust by name'!$A$6:$E$350","'Trust by name'!$A$1:$D$348"}</definedName>
    <definedName name="eh_1_4_3_3" hidden="1">{"'Trust by name'!$A$6:$E$350","'Trust by name'!$A$1:$D$348"}</definedName>
    <definedName name="eh_1_4_3_4" hidden="1">{"'Trust by name'!$A$6:$E$350","'Trust by name'!$A$1:$D$348"}</definedName>
    <definedName name="eh_1_4_3_5" hidden="1">{"'Trust by name'!$A$6:$E$350","'Trust by name'!$A$1:$D$348"}</definedName>
    <definedName name="eh_1_4_4" hidden="1">{"'Trust by name'!$A$6:$E$350","'Trust by name'!$A$1:$D$348"}</definedName>
    <definedName name="eh_1_4_4_1" hidden="1">{"'Trust by name'!$A$6:$E$350","'Trust by name'!$A$1:$D$348"}</definedName>
    <definedName name="eh_1_4_4_2" hidden="1">{"'Trust by name'!$A$6:$E$350","'Trust by name'!$A$1:$D$348"}</definedName>
    <definedName name="eh_1_4_4_3" hidden="1">{"'Trust by name'!$A$6:$E$350","'Trust by name'!$A$1:$D$348"}</definedName>
    <definedName name="eh_1_4_4_4" hidden="1">{"'Trust by name'!$A$6:$E$350","'Trust by name'!$A$1:$D$348"}</definedName>
    <definedName name="eh_1_4_4_5" hidden="1">{"'Trust by name'!$A$6:$E$350","'Trust by name'!$A$1:$D$348"}</definedName>
    <definedName name="eh_1_4_5" hidden="1">{"'Trust by name'!$A$6:$E$350","'Trust by name'!$A$1:$D$348"}</definedName>
    <definedName name="eh_1_4_5_1" hidden="1">{"'Trust by name'!$A$6:$E$350","'Trust by name'!$A$1:$D$348"}</definedName>
    <definedName name="eh_1_4_5_2" hidden="1">{"'Trust by name'!$A$6:$E$350","'Trust by name'!$A$1:$D$348"}</definedName>
    <definedName name="eh_1_4_5_3" hidden="1">{"'Trust by name'!$A$6:$E$350","'Trust by name'!$A$1:$D$348"}</definedName>
    <definedName name="eh_1_4_5_4" hidden="1">{"'Trust by name'!$A$6:$E$350","'Trust by name'!$A$1:$D$348"}</definedName>
    <definedName name="eh_1_4_5_5" hidden="1">{"'Trust by name'!$A$6:$E$350","'Trust by name'!$A$1:$D$348"}</definedName>
    <definedName name="eh_1_5" hidden="1">{"'Trust by name'!$A$6:$E$350","'Trust by name'!$A$1:$D$348"}</definedName>
    <definedName name="eh_1_5_1" hidden="1">{"'Trust by name'!$A$6:$E$350","'Trust by name'!$A$1:$D$348"}</definedName>
    <definedName name="eh_1_5_1_1" hidden="1">{"'Trust by name'!$A$6:$E$350","'Trust by name'!$A$1:$D$348"}</definedName>
    <definedName name="eh_1_5_1_2" hidden="1">{"'Trust by name'!$A$6:$E$350","'Trust by name'!$A$1:$D$348"}</definedName>
    <definedName name="eh_1_5_1_3" hidden="1">{"'Trust by name'!$A$6:$E$350","'Trust by name'!$A$1:$D$348"}</definedName>
    <definedName name="eh_1_5_1_4" hidden="1">{"'Trust by name'!$A$6:$E$350","'Trust by name'!$A$1:$D$348"}</definedName>
    <definedName name="eh_1_5_1_5" hidden="1">{"'Trust by name'!$A$6:$E$350","'Trust by name'!$A$1:$D$348"}</definedName>
    <definedName name="eh_1_5_2" hidden="1">{"'Trust by name'!$A$6:$E$350","'Trust by name'!$A$1:$D$348"}</definedName>
    <definedName name="eh_1_5_2_1" hidden="1">{"'Trust by name'!$A$6:$E$350","'Trust by name'!$A$1:$D$348"}</definedName>
    <definedName name="eh_1_5_2_2" hidden="1">{"'Trust by name'!$A$6:$E$350","'Trust by name'!$A$1:$D$348"}</definedName>
    <definedName name="eh_1_5_2_3" hidden="1">{"'Trust by name'!$A$6:$E$350","'Trust by name'!$A$1:$D$348"}</definedName>
    <definedName name="eh_1_5_2_4" hidden="1">{"'Trust by name'!$A$6:$E$350","'Trust by name'!$A$1:$D$348"}</definedName>
    <definedName name="eh_1_5_2_5" hidden="1">{"'Trust by name'!$A$6:$E$350","'Trust by name'!$A$1:$D$348"}</definedName>
    <definedName name="eh_1_5_3" hidden="1">{"'Trust by name'!$A$6:$E$350","'Trust by name'!$A$1:$D$348"}</definedName>
    <definedName name="eh_1_5_3_1" hidden="1">{"'Trust by name'!$A$6:$E$350","'Trust by name'!$A$1:$D$348"}</definedName>
    <definedName name="eh_1_5_3_2" hidden="1">{"'Trust by name'!$A$6:$E$350","'Trust by name'!$A$1:$D$348"}</definedName>
    <definedName name="eh_1_5_3_3" hidden="1">{"'Trust by name'!$A$6:$E$350","'Trust by name'!$A$1:$D$348"}</definedName>
    <definedName name="eh_1_5_3_4" hidden="1">{"'Trust by name'!$A$6:$E$350","'Trust by name'!$A$1:$D$348"}</definedName>
    <definedName name="eh_1_5_3_5" hidden="1">{"'Trust by name'!$A$6:$E$350","'Trust by name'!$A$1:$D$348"}</definedName>
    <definedName name="eh_1_5_4" hidden="1">{"'Trust by name'!$A$6:$E$350","'Trust by name'!$A$1:$D$348"}</definedName>
    <definedName name="eh_1_5_4_1" hidden="1">{"'Trust by name'!$A$6:$E$350","'Trust by name'!$A$1:$D$348"}</definedName>
    <definedName name="eh_1_5_4_2" hidden="1">{"'Trust by name'!$A$6:$E$350","'Trust by name'!$A$1:$D$348"}</definedName>
    <definedName name="eh_1_5_4_3" hidden="1">{"'Trust by name'!$A$6:$E$350","'Trust by name'!$A$1:$D$348"}</definedName>
    <definedName name="eh_1_5_4_4" hidden="1">{"'Trust by name'!$A$6:$E$350","'Trust by name'!$A$1:$D$348"}</definedName>
    <definedName name="eh_1_5_4_5" hidden="1">{"'Trust by name'!$A$6:$E$350","'Trust by name'!$A$1:$D$348"}</definedName>
    <definedName name="eh_1_5_5" hidden="1">{"'Trust by name'!$A$6:$E$350","'Trust by name'!$A$1:$D$348"}</definedName>
    <definedName name="eh_1_5_5_1" hidden="1">{"'Trust by name'!$A$6:$E$350","'Trust by name'!$A$1:$D$348"}</definedName>
    <definedName name="eh_1_5_5_2" hidden="1">{"'Trust by name'!$A$6:$E$350","'Trust by name'!$A$1:$D$348"}</definedName>
    <definedName name="eh_1_5_5_3" hidden="1">{"'Trust by name'!$A$6:$E$350","'Trust by name'!$A$1:$D$348"}</definedName>
    <definedName name="eh_1_5_5_4" hidden="1">{"'Trust by name'!$A$6:$E$350","'Trust by name'!$A$1:$D$348"}</definedName>
    <definedName name="eh_1_5_5_5" hidden="1">{"'Trust by name'!$A$6:$E$350","'Trust by name'!$A$1:$D$348"}</definedName>
    <definedName name="eh_2" hidden="1">{"'Trust by name'!$A$6:$E$350","'Trust by name'!$A$1:$D$348"}</definedName>
    <definedName name="eh_2_1" hidden="1">{"'Trust by name'!$A$6:$E$350","'Trust by name'!$A$1:$D$348"}</definedName>
    <definedName name="eh_2_1_1" hidden="1">{"'Trust by name'!$A$6:$E$350","'Trust by name'!$A$1:$D$348"}</definedName>
    <definedName name="eh_2_1_1_1" hidden="1">{"'Trust by name'!$A$6:$E$350","'Trust by name'!$A$1:$D$348"}</definedName>
    <definedName name="eh_2_1_1_1_1" hidden="1">{"'Trust by name'!$A$6:$E$350","'Trust by name'!$A$1:$D$348"}</definedName>
    <definedName name="eh_2_1_1_1_2" hidden="1">{"'Trust by name'!$A$6:$E$350","'Trust by name'!$A$1:$D$348"}</definedName>
    <definedName name="eh_2_1_1_1_3" hidden="1">{"'Trust by name'!$A$6:$E$350","'Trust by name'!$A$1:$D$348"}</definedName>
    <definedName name="eh_2_1_1_1_4" hidden="1">{"'Trust by name'!$A$6:$E$350","'Trust by name'!$A$1:$D$348"}</definedName>
    <definedName name="eh_2_1_1_1_5" hidden="1">{"'Trust by name'!$A$6:$E$350","'Trust by name'!$A$1:$D$348"}</definedName>
    <definedName name="eh_2_1_1_2" hidden="1">{"'Trust by name'!$A$6:$E$350","'Trust by name'!$A$1:$D$348"}</definedName>
    <definedName name="eh_2_1_1_2_1" hidden="1">{"'Trust by name'!$A$6:$E$350","'Trust by name'!$A$1:$D$348"}</definedName>
    <definedName name="eh_2_1_1_2_2" hidden="1">{"'Trust by name'!$A$6:$E$350","'Trust by name'!$A$1:$D$348"}</definedName>
    <definedName name="eh_2_1_1_2_3" hidden="1">{"'Trust by name'!$A$6:$E$350","'Trust by name'!$A$1:$D$348"}</definedName>
    <definedName name="eh_2_1_1_2_4" hidden="1">{"'Trust by name'!$A$6:$E$350","'Trust by name'!$A$1:$D$348"}</definedName>
    <definedName name="eh_2_1_1_2_5" hidden="1">{"'Trust by name'!$A$6:$E$350","'Trust by name'!$A$1:$D$348"}</definedName>
    <definedName name="eh_2_1_1_3" hidden="1">{"'Trust by name'!$A$6:$E$350","'Trust by name'!$A$1:$D$348"}</definedName>
    <definedName name="eh_2_1_1_4" hidden="1">{"'Trust by name'!$A$6:$E$350","'Trust by name'!$A$1:$D$348"}</definedName>
    <definedName name="eh_2_1_1_5" hidden="1">{"'Trust by name'!$A$6:$E$350","'Trust by name'!$A$1:$D$348"}</definedName>
    <definedName name="eh_2_1_2" hidden="1">{"'Trust by name'!$A$6:$E$350","'Trust by name'!$A$1:$D$348"}</definedName>
    <definedName name="eh_2_1_2_1" hidden="1">{"'Trust by name'!$A$6:$E$350","'Trust by name'!$A$1:$D$348"}</definedName>
    <definedName name="eh_2_1_2_2" hidden="1">{"'Trust by name'!$A$6:$E$350","'Trust by name'!$A$1:$D$348"}</definedName>
    <definedName name="eh_2_1_2_3" hidden="1">{"'Trust by name'!$A$6:$E$350","'Trust by name'!$A$1:$D$348"}</definedName>
    <definedName name="eh_2_1_2_4" hidden="1">{"'Trust by name'!$A$6:$E$350","'Trust by name'!$A$1:$D$348"}</definedName>
    <definedName name="eh_2_1_2_5" hidden="1">{"'Trust by name'!$A$6:$E$350","'Trust by name'!$A$1:$D$348"}</definedName>
    <definedName name="eh_2_1_3" hidden="1">{"'Trust by name'!$A$6:$E$350","'Trust by name'!$A$1:$D$348"}</definedName>
    <definedName name="eh_2_1_3_1" hidden="1">{"'Trust by name'!$A$6:$E$350","'Trust by name'!$A$1:$D$348"}</definedName>
    <definedName name="eh_2_1_3_2" hidden="1">{"'Trust by name'!$A$6:$E$350","'Trust by name'!$A$1:$D$348"}</definedName>
    <definedName name="eh_2_1_3_3" hidden="1">{"'Trust by name'!$A$6:$E$350","'Trust by name'!$A$1:$D$348"}</definedName>
    <definedName name="eh_2_1_3_4" hidden="1">{"'Trust by name'!$A$6:$E$350","'Trust by name'!$A$1:$D$348"}</definedName>
    <definedName name="eh_2_1_3_5" hidden="1">{"'Trust by name'!$A$6:$E$350","'Trust by name'!$A$1:$D$348"}</definedName>
    <definedName name="eh_2_1_4" hidden="1">{"'Trust by name'!$A$6:$E$350","'Trust by name'!$A$1:$D$348"}</definedName>
    <definedName name="eh_2_1_4_1" hidden="1">{"'Trust by name'!$A$6:$E$350","'Trust by name'!$A$1:$D$348"}</definedName>
    <definedName name="eh_2_1_4_2" hidden="1">{"'Trust by name'!$A$6:$E$350","'Trust by name'!$A$1:$D$348"}</definedName>
    <definedName name="eh_2_1_4_3" hidden="1">{"'Trust by name'!$A$6:$E$350","'Trust by name'!$A$1:$D$348"}</definedName>
    <definedName name="eh_2_1_4_4" hidden="1">{"'Trust by name'!$A$6:$E$350","'Trust by name'!$A$1:$D$348"}</definedName>
    <definedName name="eh_2_1_4_5" hidden="1">{"'Trust by name'!$A$6:$E$350","'Trust by name'!$A$1:$D$348"}</definedName>
    <definedName name="eh_2_1_5" hidden="1">{"'Trust by name'!$A$6:$E$350","'Trust by name'!$A$1:$D$348"}</definedName>
    <definedName name="eh_2_1_5_1" hidden="1">{"'Trust by name'!$A$6:$E$350","'Trust by name'!$A$1:$D$348"}</definedName>
    <definedName name="eh_2_1_5_2" hidden="1">{"'Trust by name'!$A$6:$E$350","'Trust by name'!$A$1:$D$348"}</definedName>
    <definedName name="eh_2_1_5_3" hidden="1">{"'Trust by name'!$A$6:$E$350","'Trust by name'!$A$1:$D$348"}</definedName>
    <definedName name="eh_2_1_5_4" hidden="1">{"'Trust by name'!$A$6:$E$350","'Trust by name'!$A$1:$D$348"}</definedName>
    <definedName name="eh_2_1_5_5" hidden="1">{"'Trust by name'!$A$6:$E$350","'Trust by name'!$A$1:$D$348"}</definedName>
    <definedName name="eh_2_2" hidden="1">{"'Trust by name'!$A$6:$E$350","'Trust by name'!$A$1:$D$348"}</definedName>
    <definedName name="eh_2_2_1" hidden="1">{"'Trust by name'!$A$6:$E$350","'Trust by name'!$A$1:$D$348"}</definedName>
    <definedName name="eh_2_2_2" hidden="1">{"'Trust by name'!$A$6:$E$350","'Trust by name'!$A$1:$D$348"}</definedName>
    <definedName name="eh_2_2_3" hidden="1">{"'Trust by name'!$A$6:$E$350","'Trust by name'!$A$1:$D$348"}</definedName>
    <definedName name="eh_2_2_4" hidden="1">{"'Trust by name'!$A$6:$E$350","'Trust by name'!$A$1:$D$348"}</definedName>
    <definedName name="eh_2_2_5" hidden="1">{"'Trust by name'!$A$6:$E$350","'Trust by name'!$A$1:$D$348"}</definedName>
    <definedName name="eh_2_3" hidden="1">{"'Trust by name'!$A$6:$E$350","'Trust by name'!$A$1:$D$348"}</definedName>
    <definedName name="eh_2_3_1" hidden="1">{"'Trust by name'!$A$6:$E$350","'Trust by name'!$A$1:$D$348"}</definedName>
    <definedName name="eh_2_3_2" hidden="1">{"'Trust by name'!$A$6:$E$350","'Trust by name'!$A$1:$D$348"}</definedName>
    <definedName name="eh_2_3_3" hidden="1">{"'Trust by name'!$A$6:$E$350","'Trust by name'!$A$1:$D$348"}</definedName>
    <definedName name="eh_2_3_4" hidden="1">{"'Trust by name'!$A$6:$E$350","'Trust by name'!$A$1:$D$348"}</definedName>
    <definedName name="eh_2_3_5" hidden="1">{"'Trust by name'!$A$6:$E$350","'Trust by name'!$A$1:$D$348"}</definedName>
    <definedName name="eh_2_4" hidden="1">{"'Trust by name'!$A$6:$E$350","'Trust by name'!$A$1:$D$348"}</definedName>
    <definedName name="eh_2_4_1" hidden="1">{"'Trust by name'!$A$6:$E$350","'Trust by name'!$A$1:$D$348"}</definedName>
    <definedName name="eh_2_4_2" hidden="1">{"'Trust by name'!$A$6:$E$350","'Trust by name'!$A$1:$D$348"}</definedName>
    <definedName name="eh_2_4_3" hidden="1">{"'Trust by name'!$A$6:$E$350","'Trust by name'!$A$1:$D$348"}</definedName>
    <definedName name="eh_2_4_4" hidden="1">{"'Trust by name'!$A$6:$E$350","'Trust by name'!$A$1:$D$348"}</definedName>
    <definedName name="eh_2_4_5" hidden="1">{"'Trust by name'!$A$6:$E$350","'Trust by name'!$A$1:$D$348"}</definedName>
    <definedName name="eh_2_5" hidden="1">{"'Trust by name'!$A$6:$E$350","'Trust by name'!$A$1:$D$348"}</definedName>
    <definedName name="eh_2_5_1" hidden="1">{"'Trust by name'!$A$6:$E$350","'Trust by name'!$A$1:$D$348"}</definedName>
    <definedName name="eh_2_5_2" hidden="1">{"'Trust by name'!$A$6:$E$350","'Trust by name'!$A$1:$D$348"}</definedName>
    <definedName name="eh_2_5_3" hidden="1">{"'Trust by name'!$A$6:$E$350","'Trust by name'!$A$1:$D$348"}</definedName>
    <definedName name="eh_2_5_4" hidden="1">{"'Trust by name'!$A$6:$E$350","'Trust by name'!$A$1:$D$348"}</definedName>
    <definedName name="eh_2_5_5" hidden="1">{"'Trust by name'!$A$6:$E$350","'Trust by name'!$A$1:$D$348"}</definedName>
    <definedName name="eh_3" hidden="1">{"'Trust by name'!$A$6:$E$350","'Trust by name'!$A$1:$D$348"}</definedName>
    <definedName name="eh_3_1" hidden="1">{"'Trust by name'!$A$6:$E$350","'Trust by name'!$A$1:$D$348"}</definedName>
    <definedName name="eh_3_1_1" hidden="1">{"'Trust by name'!$A$6:$E$350","'Trust by name'!$A$1:$D$348"}</definedName>
    <definedName name="eh_3_1_1_1" hidden="1">{"'Trust by name'!$A$6:$E$350","'Trust by name'!$A$1:$D$348"}</definedName>
    <definedName name="eh_3_1_1_1_1" hidden="1">{"'Trust by name'!$A$6:$E$350","'Trust by name'!$A$1:$D$348"}</definedName>
    <definedName name="eh_3_1_1_1_2" hidden="1">{"'Trust by name'!$A$6:$E$350","'Trust by name'!$A$1:$D$348"}</definedName>
    <definedName name="eh_3_1_1_1_3" hidden="1">{"'Trust by name'!$A$6:$E$350","'Trust by name'!$A$1:$D$348"}</definedName>
    <definedName name="eh_3_1_1_1_4" hidden="1">{"'Trust by name'!$A$6:$E$350","'Trust by name'!$A$1:$D$348"}</definedName>
    <definedName name="eh_3_1_1_1_5" hidden="1">{"'Trust by name'!$A$6:$E$350","'Trust by name'!$A$1:$D$348"}</definedName>
    <definedName name="eh_3_1_1_2" hidden="1">{"'Trust by name'!$A$6:$E$350","'Trust by name'!$A$1:$D$348"}</definedName>
    <definedName name="eh_3_1_1_2_1" hidden="1">{"'Trust by name'!$A$6:$E$350","'Trust by name'!$A$1:$D$348"}</definedName>
    <definedName name="eh_3_1_1_2_2" hidden="1">{"'Trust by name'!$A$6:$E$350","'Trust by name'!$A$1:$D$348"}</definedName>
    <definedName name="eh_3_1_1_2_3" hidden="1">{"'Trust by name'!$A$6:$E$350","'Trust by name'!$A$1:$D$348"}</definedName>
    <definedName name="eh_3_1_1_2_4" hidden="1">{"'Trust by name'!$A$6:$E$350","'Trust by name'!$A$1:$D$348"}</definedName>
    <definedName name="eh_3_1_1_2_5" hidden="1">{"'Trust by name'!$A$6:$E$350","'Trust by name'!$A$1:$D$348"}</definedName>
    <definedName name="eh_3_1_1_3" hidden="1">{"'Trust by name'!$A$6:$E$350","'Trust by name'!$A$1:$D$348"}</definedName>
    <definedName name="eh_3_1_1_4" hidden="1">{"'Trust by name'!$A$6:$E$350","'Trust by name'!$A$1:$D$348"}</definedName>
    <definedName name="eh_3_1_1_5" hidden="1">{"'Trust by name'!$A$6:$E$350","'Trust by name'!$A$1:$D$348"}</definedName>
    <definedName name="eh_3_1_2" hidden="1">{"'Trust by name'!$A$6:$E$350","'Trust by name'!$A$1:$D$348"}</definedName>
    <definedName name="eh_3_1_2_1" hidden="1">{"'Trust by name'!$A$6:$E$350","'Trust by name'!$A$1:$D$348"}</definedName>
    <definedName name="eh_3_1_2_2" hidden="1">{"'Trust by name'!$A$6:$E$350","'Trust by name'!$A$1:$D$348"}</definedName>
    <definedName name="eh_3_1_2_3" hidden="1">{"'Trust by name'!$A$6:$E$350","'Trust by name'!$A$1:$D$348"}</definedName>
    <definedName name="eh_3_1_2_4" hidden="1">{"'Trust by name'!$A$6:$E$350","'Trust by name'!$A$1:$D$348"}</definedName>
    <definedName name="eh_3_1_2_5" hidden="1">{"'Trust by name'!$A$6:$E$350","'Trust by name'!$A$1:$D$348"}</definedName>
    <definedName name="eh_3_1_3" hidden="1">{"'Trust by name'!$A$6:$E$350","'Trust by name'!$A$1:$D$348"}</definedName>
    <definedName name="eh_3_1_3_1" hidden="1">{"'Trust by name'!$A$6:$E$350","'Trust by name'!$A$1:$D$348"}</definedName>
    <definedName name="eh_3_1_3_2" hidden="1">{"'Trust by name'!$A$6:$E$350","'Trust by name'!$A$1:$D$348"}</definedName>
    <definedName name="eh_3_1_3_3" hidden="1">{"'Trust by name'!$A$6:$E$350","'Trust by name'!$A$1:$D$348"}</definedName>
    <definedName name="eh_3_1_3_4" hidden="1">{"'Trust by name'!$A$6:$E$350","'Trust by name'!$A$1:$D$348"}</definedName>
    <definedName name="eh_3_1_3_5" hidden="1">{"'Trust by name'!$A$6:$E$350","'Trust by name'!$A$1:$D$348"}</definedName>
    <definedName name="eh_3_1_4" hidden="1">{"'Trust by name'!$A$6:$E$350","'Trust by name'!$A$1:$D$348"}</definedName>
    <definedName name="eh_3_1_4_1" hidden="1">{"'Trust by name'!$A$6:$E$350","'Trust by name'!$A$1:$D$348"}</definedName>
    <definedName name="eh_3_1_4_2" hidden="1">{"'Trust by name'!$A$6:$E$350","'Trust by name'!$A$1:$D$348"}</definedName>
    <definedName name="eh_3_1_4_3" hidden="1">{"'Trust by name'!$A$6:$E$350","'Trust by name'!$A$1:$D$348"}</definedName>
    <definedName name="eh_3_1_4_4" hidden="1">{"'Trust by name'!$A$6:$E$350","'Trust by name'!$A$1:$D$348"}</definedName>
    <definedName name="eh_3_1_4_5" hidden="1">{"'Trust by name'!$A$6:$E$350","'Trust by name'!$A$1:$D$348"}</definedName>
    <definedName name="eh_3_1_5" hidden="1">{"'Trust by name'!$A$6:$E$350","'Trust by name'!$A$1:$D$348"}</definedName>
    <definedName name="eh_3_1_5_1" hidden="1">{"'Trust by name'!$A$6:$E$350","'Trust by name'!$A$1:$D$348"}</definedName>
    <definedName name="eh_3_1_5_2" hidden="1">{"'Trust by name'!$A$6:$E$350","'Trust by name'!$A$1:$D$348"}</definedName>
    <definedName name="eh_3_1_5_3" hidden="1">{"'Trust by name'!$A$6:$E$350","'Trust by name'!$A$1:$D$348"}</definedName>
    <definedName name="eh_3_1_5_4" hidden="1">{"'Trust by name'!$A$6:$E$350","'Trust by name'!$A$1:$D$348"}</definedName>
    <definedName name="eh_3_1_5_5" hidden="1">{"'Trust by name'!$A$6:$E$350","'Trust by name'!$A$1:$D$348"}</definedName>
    <definedName name="eh_3_2" hidden="1">{"'Trust by name'!$A$6:$E$350","'Trust by name'!$A$1:$D$348"}</definedName>
    <definedName name="eh_3_2_1" hidden="1">{"'Trust by name'!$A$6:$E$350","'Trust by name'!$A$1:$D$348"}</definedName>
    <definedName name="eh_3_2_2" hidden="1">{"'Trust by name'!$A$6:$E$350","'Trust by name'!$A$1:$D$348"}</definedName>
    <definedName name="eh_3_2_3" hidden="1">{"'Trust by name'!$A$6:$E$350","'Trust by name'!$A$1:$D$348"}</definedName>
    <definedName name="eh_3_2_4" hidden="1">{"'Trust by name'!$A$6:$E$350","'Trust by name'!$A$1:$D$348"}</definedName>
    <definedName name="eh_3_2_5" hidden="1">{"'Trust by name'!$A$6:$E$350","'Trust by name'!$A$1:$D$348"}</definedName>
    <definedName name="eh_3_3" hidden="1">{"'Trust by name'!$A$6:$E$350","'Trust by name'!$A$1:$D$348"}</definedName>
    <definedName name="eh_3_3_1" hidden="1">{"'Trust by name'!$A$6:$E$350","'Trust by name'!$A$1:$D$348"}</definedName>
    <definedName name="eh_3_3_2" hidden="1">{"'Trust by name'!$A$6:$E$350","'Trust by name'!$A$1:$D$348"}</definedName>
    <definedName name="eh_3_3_3" hidden="1">{"'Trust by name'!$A$6:$E$350","'Trust by name'!$A$1:$D$348"}</definedName>
    <definedName name="eh_3_3_4" hidden="1">{"'Trust by name'!$A$6:$E$350","'Trust by name'!$A$1:$D$348"}</definedName>
    <definedName name="eh_3_3_5" hidden="1">{"'Trust by name'!$A$6:$E$350","'Trust by name'!$A$1:$D$348"}</definedName>
    <definedName name="eh_3_4" hidden="1">{"'Trust by name'!$A$6:$E$350","'Trust by name'!$A$1:$D$348"}</definedName>
    <definedName name="eh_3_4_1" hidden="1">{"'Trust by name'!$A$6:$E$350","'Trust by name'!$A$1:$D$348"}</definedName>
    <definedName name="eh_3_4_2" hidden="1">{"'Trust by name'!$A$6:$E$350","'Trust by name'!$A$1:$D$348"}</definedName>
    <definedName name="eh_3_4_3" hidden="1">{"'Trust by name'!$A$6:$E$350","'Trust by name'!$A$1:$D$348"}</definedName>
    <definedName name="eh_3_4_4" hidden="1">{"'Trust by name'!$A$6:$E$350","'Trust by name'!$A$1:$D$348"}</definedName>
    <definedName name="eh_3_4_5" hidden="1">{"'Trust by name'!$A$6:$E$350","'Trust by name'!$A$1:$D$348"}</definedName>
    <definedName name="eh_3_5" hidden="1">{"'Trust by name'!$A$6:$E$350","'Trust by name'!$A$1:$D$348"}</definedName>
    <definedName name="eh_3_5_1" hidden="1">{"'Trust by name'!$A$6:$E$350","'Trust by name'!$A$1:$D$348"}</definedName>
    <definedName name="eh_3_5_2" hidden="1">{"'Trust by name'!$A$6:$E$350","'Trust by name'!$A$1:$D$348"}</definedName>
    <definedName name="eh_3_5_3" hidden="1">{"'Trust by name'!$A$6:$E$350","'Trust by name'!$A$1:$D$348"}</definedName>
    <definedName name="eh_3_5_4" hidden="1">{"'Trust by name'!$A$6:$E$350","'Trust by name'!$A$1:$D$348"}</definedName>
    <definedName name="eh_3_5_5" hidden="1">{"'Trust by name'!$A$6:$E$350","'Trust by name'!$A$1:$D$348"}</definedName>
    <definedName name="eh_4" hidden="1">{"'Trust by name'!$A$6:$E$350","'Trust by name'!$A$1:$D$348"}</definedName>
    <definedName name="eh_4_1" hidden="1">{"'Trust by name'!$A$6:$E$350","'Trust by name'!$A$1:$D$348"}</definedName>
    <definedName name="eh_4_1_1" hidden="1">{"'Trust by name'!$A$6:$E$350","'Trust by name'!$A$1:$D$348"}</definedName>
    <definedName name="eh_4_1_1_1" hidden="1">{"'Trust by name'!$A$6:$E$350","'Trust by name'!$A$1:$D$348"}</definedName>
    <definedName name="eh_4_1_1_1_1" hidden="1">{"'Trust by name'!$A$6:$E$350","'Trust by name'!$A$1:$D$348"}</definedName>
    <definedName name="eh_4_1_1_1_2" hidden="1">{"'Trust by name'!$A$6:$E$350","'Trust by name'!$A$1:$D$348"}</definedName>
    <definedName name="eh_4_1_1_1_3" hidden="1">{"'Trust by name'!$A$6:$E$350","'Trust by name'!$A$1:$D$348"}</definedName>
    <definedName name="eh_4_1_1_1_4" hidden="1">{"'Trust by name'!$A$6:$E$350","'Trust by name'!$A$1:$D$348"}</definedName>
    <definedName name="eh_4_1_1_1_5" hidden="1">{"'Trust by name'!$A$6:$E$350","'Trust by name'!$A$1:$D$348"}</definedName>
    <definedName name="eh_4_1_1_2" hidden="1">{"'Trust by name'!$A$6:$E$350","'Trust by name'!$A$1:$D$348"}</definedName>
    <definedName name="eh_4_1_1_2_1" hidden="1">{"'Trust by name'!$A$6:$E$350","'Trust by name'!$A$1:$D$348"}</definedName>
    <definedName name="eh_4_1_1_2_2" hidden="1">{"'Trust by name'!$A$6:$E$350","'Trust by name'!$A$1:$D$348"}</definedName>
    <definedName name="eh_4_1_1_2_3" hidden="1">{"'Trust by name'!$A$6:$E$350","'Trust by name'!$A$1:$D$348"}</definedName>
    <definedName name="eh_4_1_1_2_4" hidden="1">{"'Trust by name'!$A$6:$E$350","'Trust by name'!$A$1:$D$348"}</definedName>
    <definedName name="eh_4_1_1_2_5" hidden="1">{"'Trust by name'!$A$6:$E$350","'Trust by name'!$A$1:$D$348"}</definedName>
    <definedName name="eh_4_1_1_3" hidden="1">{"'Trust by name'!$A$6:$E$350","'Trust by name'!$A$1:$D$348"}</definedName>
    <definedName name="eh_4_1_1_4" hidden="1">{"'Trust by name'!$A$6:$E$350","'Trust by name'!$A$1:$D$348"}</definedName>
    <definedName name="eh_4_1_1_5" hidden="1">{"'Trust by name'!$A$6:$E$350","'Trust by name'!$A$1:$D$348"}</definedName>
    <definedName name="eh_4_1_2" hidden="1">{"'Trust by name'!$A$6:$E$350","'Trust by name'!$A$1:$D$348"}</definedName>
    <definedName name="eh_4_1_2_1" hidden="1">{"'Trust by name'!$A$6:$E$350","'Trust by name'!$A$1:$D$348"}</definedName>
    <definedName name="eh_4_1_2_2" hidden="1">{"'Trust by name'!$A$6:$E$350","'Trust by name'!$A$1:$D$348"}</definedName>
    <definedName name="eh_4_1_2_3" hidden="1">{"'Trust by name'!$A$6:$E$350","'Trust by name'!$A$1:$D$348"}</definedName>
    <definedName name="eh_4_1_2_4" hidden="1">{"'Trust by name'!$A$6:$E$350","'Trust by name'!$A$1:$D$348"}</definedName>
    <definedName name="eh_4_1_2_5" hidden="1">{"'Trust by name'!$A$6:$E$350","'Trust by name'!$A$1:$D$348"}</definedName>
    <definedName name="eh_4_1_3" hidden="1">{"'Trust by name'!$A$6:$E$350","'Trust by name'!$A$1:$D$348"}</definedName>
    <definedName name="eh_4_1_3_1" hidden="1">{"'Trust by name'!$A$6:$E$350","'Trust by name'!$A$1:$D$348"}</definedName>
    <definedName name="eh_4_1_3_2" hidden="1">{"'Trust by name'!$A$6:$E$350","'Trust by name'!$A$1:$D$348"}</definedName>
    <definedName name="eh_4_1_3_3" hidden="1">{"'Trust by name'!$A$6:$E$350","'Trust by name'!$A$1:$D$348"}</definedName>
    <definedName name="eh_4_1_3_4" hidden="1">{"'Trust by name'!$A$6:$E$350","'Trust by name'!$A$1:$D$348"}</definedName>
    <definedName name="eh_4_1_3_5" hidden="1">{"'Trust by name'!$A$6:$E$350","'Trust by name'!$A$1:$D$348"}</definedName>
    <definedName name="eh_4_1_4" hidden="1">{"'Trust by name'!$A$6:$E$350","'Trust by name'!$A$1:$D$348"}</definedName>
    <definedName name="eh_4_1_4_1" hidden="1">{"'Trust by name'!$A$6:$E$350","'Trust by name'!$A$1:$D$348"}</definedName>
    <definedName name="eh_4_1_4_2" hidden="1">{"'Trust by name'!$A$6:$E$350","'Trust by name'!$A$1:$D$348"}</definedName>
    <definedName name="eh_4_1_4_3" hidden="1">{"'Trust by name'!$A$6:$E$350","'Trust by name'!$A$1:$D$348"}</definedName>
    <definedName name="eh_4_1_4_4" hidden="1">{"'Trust by name'!$A$6:$E$350","'Trust by name'!$A$1:$D$348"}</definedName>
    <definedName name="eh_4_1_4_5" hidden="1">{"'Trust by name'!$A$6:$E$350","'Trust by name'!$A$1:$D$348"}</definedName>
    <definedName name="eh_4_1_5" hidden="1">{"'Trust by name'!$A$6:$E$350","'Trust by name'!$A$1:$D$348"}</definedName>
    <definedName name="eh_4_1_5_1" hidden="1">{"'Trust by name'!$A$6:$E$350","'Trust by name'!$A$1:$D$348"}</definedName>
    <definedName name="eh_4_1_5_2" hidden="1">{"'Trust by name'!$A$6:$E$350","'Trust by name'!$A$1:$D$348"}</definedName>
    <definedName name="eh_4_1_5_3" hidden="1">{"'Trust by name'!$A$6:$E$350","'Trust by name'!$A$1:$D$348"}</definedName>
    <definedName name="eh_4_1_5_4" hidden="1">{"'Trust by name'!$A$6:$E$350","'Trust by name'!$A$1:$D$348"}</definedName>
    <definedName name="eh_4_1_5_5" hidden="1">{"'Trust by name'!$A$6:$E$350","'Trust by name'!$A$1:$D$348"}</definedName>
    <definedName name="eh_4_2" hidden="1">{"'Trust by name'!$A$6:$E$350","'Trust by name'!$A$1:$D$348"}</definedName>
    <definedName name="eh_4_2_1" hidden="1">{"'Trust by name'!$A$6:$E$350","'Trust by name'!$A$1:$D$348"}</definedName>
    <definedName name="eh_4_2_2" hidden="1">{"'Trust by name'!$A$6:$E$350","'Trust by name'!$A$1:$D$348"}</definedName>
    <definedName name="eh_4_2_3" hidden="1">{"'Trust by name'!$A$6:$E$350","'Trust by name'!$A$1:$D$348"}</definedName>
    <definedName name="eh_4_2_4" hidden="1">{"'Trust by name'!$A$6:$E$350","'Trust by name'!$A$1:$D$348"}</definedName>
    <definedName name="eh_4_2_5" hidden="1">{"'Trust by name'!$A$6:$E$350","'Trust by name'!$A$1:$D$348"}</definedName>
    <definedName name="eh_4_3" hidden="1">{"'Trust by name'!$A$6:$E$350","'Trust by name'!$A$1:$D$348"}</definedName>
    <definedName name="eh_4_3_1" hidden="1">{"'Trust by name'!$A$6:$E$350","'Trust by name'!$A$1:$D$348"}</definedName>
    <definedName name="eh_4_3_2" hidden="1">{"'Trust by name'!$A$6:$E$350","'Trust by name'!$A$1:$D$348"}</definedName>
    <definedName name="eh_4_3_3" hidden="1">{"'Trust by name'!$A$6:$E$350","'Trust by name'!$A$1:$D$348"}</definedName>
    <definedName name="eh_4_3_4" hidden="1">{"'Trust by name'!$A$6:$E$350","'Trust by name'!$A$1:$D$348"}</definedName>
    <definedName name="eh_4_3_5" hidden="1">{"'Trust by name'!$A$6:$E$350","'Trust by name'!$A$1:$D$348"}</definedName>
    <definedName name="eh_4_4" hidden="1">{"'Trust by name'!$A$6:$E$350","'Trust by name'!$A$1:$D$348"}</definedName>
    <definedName name="eh_4_4_1" hidden="1">{"'Trust by name'!$A$6:$E$350","'Trust by name'!$A$1:$D$348"}</definedName>
    <definedName name="eh_4_4_2" hidden="1">{"'Trust by name'!$A$6:$E$350","'Trust by name'!$A$1:$D$348"}</definedName>
    <definedName name="eh_4_4_3" hidden="1">{"'Trust by name'!$A$6:$E$350","'Trust by name'!$A$1:$D$348"}</definedName>
    <definedName name="eh_4_4_4" hidden="1">{"'Trust by name'!$A$6:$E$350","'Trust by name'!$A$1:$D$348"}</definedName>
    <definedName name="eh_4_4_5" hidden="1">{"'Trust by name'!$A$6:$E$350","'Trust by name'!$A$1:$D$348"}</definedName>
    <definedName name="eh_4_5" hidden="1">{"'Trust by name'!$A$6:$E$350","'Trust by name'!$A$1:$D$348"}</definedName>
    <definedName name="eh_4_5_1" hidden="1">{"'Trust by name'!$A$6:$E$350","'Trust by name'!$A$1:$D$348"}</definedName>
    <definedName name="eh_4_5_2" hidden="1">{"'Trust by name'!$A$6:$E$350","'Trust by name'!$A$1:$D$348"}</definedName>
    <definedName name="eh_4_5_3" hidden="1">{"'Trust by name'!$A$6:$E$350","'Trust by name'!$A$1:$D$348"}</definedName>
    <definedName name="eh_4_5_4" hidden="1">{"'Trust by name'!$A$6:$E$350","'Trust by name'!$A$1:$D$348"}</definedName>
    <definedName name="eh_4_5_5" hidden="1">{"'Trust by name'!$A$6:$E$350","'Trust by name'!$A$1:$D$348"}</definedName>
    <definedName name="eh_5" hidden="1">{"'Trust by name'!$A$6:$E$350","'Trust by name'!$A$1:$D$348"}</definedName>
    <definedName name="eh_5_1" hidden="1">{"'Trust by name'!$A$6:$E$350","'Trust by name'!$A$1:$D$348"}</definedName>
    <definedName name="eh_5_1_1" hidden="1">{"'Trust by name'!$A$6:$E$350","'Trust by name'!$A$1:$D$348"}</definedName>
    <definedName name="eh_5_1_1_1" hidden="1">{"'Trust by name'!$A$6:$E$350","'Trust by name'!$A$1:$D$348"}</definedName>
    <definedName name="eh_5_1_1_1_1" hidden="1">{"'Trust by name'!$A$6:$E$350","'Trust by name'!$A$1:$D$348"}</definedName>
    <definedName name="eh_5_1_1_1_2" hidden="1">{"'Trust by name'!$A$6:$E$350","'Trust by name'!$A$1:$D$348"}</definedName>
    <definedName name="eh_5_1_1_1_3" hidden="1">{"'Trust by name'!$A$6:$E$350","'Trust by name'!$A$1:$D$348"}</definedName>
    <definedName name="eh_5_1_1_1_4" hidden="1">{"'Trust by name'!$A$6:$E$350","'Trust by name'!$A$1:$D$348"}</definedName>
    <definedName name="eh_5_1_1_1_5" hidden="1">{"'Trust by name'!$A$6:$E$350","'Trust by name'!$A$1:$D$348"}</definedName>
    <definedName name="eh_5_1_1_2" hidden="1">{"'Trust by name'!$A$6:$E$350","'Trust by name'!$A$1:$D$348"}</definedName>
    <definedName name="eh_5_1_1_2_1" hidden="1">{"'Trust by name'!$A$6:$E$350","'Trust by name'!$A$1:$D$348"}</definedName>
    <definedName name="eh_5_1_1_2_2" hidden="1">{"'Trust by name'!$A$6:$E$350","'Trust by name'!$A$1:$D$348"}</definedName>
    <definedName name="eh_5_1_1_2_3" hidden="1">{"'Trust by name'!$A$6:$E$350","'Trust by name'!$A$1:$D$348"}</definedName>
    <definedName name="eh_5_1_1_2_4" hidden="1">{"'Trust by name'!$A$6:$E$350","'Trust by name'!$A$1:$D$348"}</definedName>
    <definedName name="eh_5_1_1_2_5" hidden="1">{"'Trust by name'!$A$6:$E$350","'Trust by name'!$A$1:$D$348"}</definedName>
    <definedName name="eh_5_1_1_3" hidden="1">{"'Trust by name'!$A$6:$E$350","'Trust by name'!$A$1:$D$348"}</definedName>
    <definedName name="eh_5_1_1_4" hidden="1">{"'Trust by name'!$A$6:$E$350","'Trust by name'!$A$1:$D$348"}</definedName>
    <definedName name="eh_5_1_1_5" hidden="1">{"'Trust by name'!$A$6:$E$350","'Trust by name'!$A$1:$D$348"}</definedName>
    <definedName name="eh_5_1_2" hidden="1">{"'Trust by name'!$A$6:$E$350","'Trust by name'!$A$1:$D$348"}</definedName>
    <definedName name="eh_5_1_2_1" hidden="1">{"'Trust by name'!$A$6:$E$350","'Trust by name'!$A$1:$D$348"}</definedName>
    <definedName name="eh_5_1_2_2" hidden="1">{"'Trust by name'!$A$6:$E$350","'Trust by name'!$A$1:$D$348"}</definedName>
    <definedName name="eh_5_1_2_3" hidden="1">{"'Trust by name'!$A$6:$E$350","'Trust by name'!$A$1:$D$348"}</definedName>
    <definedName name="eh_5_1_2_4" hidden="1">{"'Trust by name'!$A$6:$E$350","'Trust by name'!$A$1:$D$348"}</definedName>
    <definedName name="eh_5_1_2_5" hidden="1">{"'Trust by name'!$A$6:$E$350","'Trust by name'!$A$1:$D$348"}</definedName>
    <definedName name="eh_5_1_3" hidden="1">{"'Trust by name'!$A$6:$E$350","'Trust by name'!$A$1:$D$348"}</definedName>
    <definedName name="eh_5_1_3_1" hidden="1">{"'Trust by name'!$A$6:$E$350","'Trust by name'!$A$1:$D$348"}</definedName>
    <definedName name="eh_5_1_3_2" hidden="1">{"'Trust by name'!$A$6:$E$350","'Trust by name'!$A$1:$D$348"}</definedName>
    <definedName name="eh_5_1_3_3" hidden="1">{"'Trust by name'!$A$6:$E$350","'Trust by name'!$A$1:$D$348"}</definedName>
    <definedName name="eh_5_1_3_4" hidden="1">{"'Trust by name'!$A$6:$E$350","'Trust by name'!$A$1:$D$348"}</definedName>
    <definedName name="eh_5_1_3_5" hidden="1">{"'Trust by name'!$A$6:$E$350","'Trust by name'!$A$1:$D$348"}</definedName>
    <definedName name="eh_5_1_4" hidden="1">{"'Trust by name'!$A$6:$E$350","'Trust by name'!$A$1:$D$348"}</definedName>
    <definedName name="eh_5_1_4_1" hidden="1">{"'Trust by name'!$A$6:$E$350","'Trust by name'!$A$1:$D$348"}</definedName>
    <definedName name="eh_5_1_4_2" hidden="1">{"'Trust by name'!$A$6:$E$350","'Trust by name'!$A$1:$D$348"}</definedName>
    <definedName name="eh_5_1_4_3" hidden="1">{"'Trust by name'!$A$6:$E$350","'Trust by name'!$A$1:$D$348"}</definedName>
    <definedName name="eh_5_1_4_4" hidden="1">{"'Trust by name'!$A$6:$E$350","'Trust by name'!$A$1:$D$348"}</definedName>
    <definedName name="eh_5_1_4_5" hidden="1">{"'Trust by name'!$A$6:$E$350","'Trust by name'!$A$1:$D$348"}</definedName>
    <definedName name="eh_5_1_5" hidden="1">{"'Trust by name'!$A$6:$E$350","'Trust by name'!$A$1:$D$348"}</definedName>
    <definedName name="eh_5_1_5_1" hidden="1">{"'Trust by name'!$A$6:$E$350","'Trust by name'!$A$1:$D$348"}</definedName>
    <definedName name="eh_5_1_5_2" hidden="1">{"'Trust by name'!$A$6:$E$350","'Trust by name'!$A$1:$D$348"}</definedName>
    <definedName name="eh_5_1_5_3" hidden="1">{"'Trust by name'!$A$6:$E$350","'Trust by name'!$A$1:$D$348"}</definedName>
    <definedName name="eh_5_1_5_4" hidden="1">{"'Trust by name'!$A$6:$E$350","'Trust by name'!$A$1:$D$348"}</definedName>
    <definedName name="eh_5_1_5_5" hidden="1">{"'Trust by name'!$A$6:$E$350","'Trust by name'!$A$1:$D$348"}</definedName>
    <definedName name="eh_5_2" hidden="1">{"'Trust by name'!$A$6:$E$350","'Trust by name'!$A$1:$D$348"}</definedName>
    <definedName name="eh_5_2_1" hidden="1">{"'Trust by name'!$A$6:$E$350","'Trust by name'!$A$1:$D$348"}</definedName>
    <definedName name="eh_5_2_2" hidden="1">{"'Trust by name'!$A$6:$E$350","'Trust by name'!$A$1:$D$348"}</definedName>
    <definedName name="eh_5_2_3" hidden="1">{"'Trust by name'!$A$6:$E$350","'Trust by name'!$A$1:$D$348"}</definedName>
    <definedName name="eh_5_2_4" hidden="1">{"'Trust by name'!$A$6:$E$350","'Trust by name'!$A$1:$D$348"}</definedName>
    <definedName name="eh_5_2_5" hidden="1">{"'Trust by name'!$A$6:$E$350","'Trust by name'!$A$1:$D$348"}</definedName>
    <definedName name="eh_5_3" hidden="1">{"'Trust by name'!$A$6:$E$350","'Trust by name'!$A$1:$D$348"}</definedName>
    <definedName name="eh_5_3_1" hidden="1">{"'Trust by name'!$A$6:$E$350","'Trust by name'!$A$1:$D$348"}</definedName>
    <definedName name="eh_5_3_2" hidden="1">{"'Trust by name'!$A$6:$E$350","'Trust by name'!$A$1:$D$348"}</definedName>
    <definedName name="eh_5_3_3" hidden="1">{"'Trust by name'!$A$6:$E$350","'Trust by name'!$A$1:$D$348"}</definedName>
    <definedName name="eh_5_3_4" hidden="1">{"'Trust by name'!$A$6:$E$350","'Trust by name'!$A$1:$D$348"}</definedName>
    <definedName name="eh_5_3_5" hidden="1">{"'Trust by name'!$A$6:$E$350","'Trust by name'!$A$1:$D$348"}</definedName>
    <definedName name="eh_5_4" hidden="1">{"'Trust by name'!$A$6:$E$350","'Trust by name'!$A$1:$D$348"}</definedName>
    <definedName name="eh_5_4_1" hidden="1">{"'Trust by name'!$A$6:$E$350","'Trust by name'!$A$1:$D$348"}</definedName>
    <definedName name="eh_5_4_2" hidden="1">{"'Trust by name'!$A$6:$E$350","'Trust by name'!$A$1:$D$348"}</definedName>
    <definedName name="eh_5_4_3" hidden="1">{"'Trust by name'!$A$6:$E$350","'Trust by name'!$A$1:$D$348"}</definedName>
    <definedName name="eh_5_4_4" hidden="1">{"'Trust by name'!$A$6:$E$350","'Trust by name'!$A$1:$D$348"}</definedName>
    <definedName name="eh_5_4_5" hidden="1">{"'Trust by name'!$A$6:$E$350","'Trust by name'!$A$1:$D$348"}</definedName>
    <definedName name="eh_5_5" hidden="1">{"'Trust by name'!$A$6:$E$350","'Trust by name'!$A$1:$D$348"}</definedName>
    <definedName name="eh_5_5_1" hidden="1">{"'Trust by name'!$A$6:$E$350","'Trust by name'!$A$1:$D$348"}</definedName>
    <definedName name="eh_5_5_2" hidden="1">{"'Trust by name'!$A$6:$E$350","'Trust by name'!$A$1:$D$348"}</definedName>
    <definedName name="eh_5_5_3" hidden="1">{"'Trust by name'!$A$6:$E$350","'Trust by name'!$A$1:$D$348"}</definedName>
    <definedName name="eh_5_5_4" hidden="1">{"'Trust by name'!$A$6:$E$350","'Trust by name'!$A$1:$D$348"}</definedName>
    <definedName name="eh_5_5_5" hidden="1">{"'Trust by name'!$A$6:$E$350","'Trust by name'!$A$1:$D$348"}</definedName>
    <definedName name="FDDD" hidden="1">{#N/A,#N/A,FALSE,"TMCOMP96";#N/A,#N/A,FALSE,"MAT96";#N/A,#N/A,FALSE,"FANDA96";#N/A,#N/A,FALSE,"INTRAN96";#N/A,#N/A,FALSE,"NAA9697";#N/A,#N/A,FALSE,"ECWEBB";#N/A,#N/A,FALSE,"MFT96";#N/A,#N/A,FALSE,"CTrecon"}</definedName>
    <definedName name="FDDD_1" hidden="1">{#N/A,#N/A,FALSE,"TMCOMP96";#N/A,#N/A,FALSE,"MAT96";#N/A,#N/A,FALSE,"FANDA96";#N/A,#N/A,FALSE,"INTRAN96";#N/A,#N/A,FALSE,"NAA9697";#N/A,#N/A,FALSE,"ECWEBB";#N/A,#N/A,FALSE,"MFT96";#N/A,#N/A,FALSE,"CTrecon"}</definedName>
    <definedName name="FDDD_1_1" hidden="1">{#N/A,#N/A,FALSE,"TMCOMP96";#N/A,#N/A,FALSE,"MAT96";#N/A,#N/A,FALSE,"FANDA96";#N/A,#N/A,FALSE,"INTRAN96";#N/A,#N/A,FALSE,"NAA9697";#N/A,#N/A,FALSE,"ECWEBB";#N/A,#N/A,FALSE,"MFT96";#N/A,#N/A,FALSE,"CTrecon"}</definedName>
    <definedName name="FDDD_1_1_1" hidden="1">{#N/A,#N/A,FALSE,"TMCOMP96";#N/A,#N/A,FALSE,"MAT96";#N/A,#N/A,FALSE,"FANDA96";#N/A,#N/A,FALSE,"INTRAN96";#N/A,#N/A,FALSE,"NAA9697";#N/A,#N/A,FALSE,"ECWEBB";#N/A,#N/A,FALSE,"MFT96";#N/A,#N/A,FALSE,"CTrecon"}</definedName>
    <definedName name="FDDD_1_1_1_1" hidden="1">{#N/A,#N/A,FALSE,"TMCOMP96";#N/A,#N/A,FALSE,"MAT96";#N/A,#N/A,FALSE,"FANDA96";#N/A,#N/A,FALSE,"INTRAN96";#N/A,#N/A,FALSE,"NAA9697";#N/A,#N/A,FALSE,"ECWEBB";#N/A,#N/A,FALSE,"MFT96";#N/A,#N/A,FALSE,"CTrecon"}</definedName>
    <definedName name="FDDD_1_1_1_1_1" hidden="1">{#N/A,#N/A,FALSE,"TMCOMP96";#N/A,#N/A,FALSE,"MAT96";#N/A,#N/A,FALSE,"FANDA96";#N/A,#N/A,FALSE,"INTRAN96";#N/A,#N/A,FALSE,"NAA9697";#N/A,#N/A,FALSE,"ECWEBB";#N/A,#N/A,FALSE,"MFT96";#N/A,#N/A,FALSE,"CTrecon"}</definedName>
    <definedName name="FDDD_1_1_1_1_1_1" hidden="1">{#N/A,#N/A,FALSE,"TMCOMP96";#N/A,#N/A,FALSE,"MAT96";#N/A,#N/A,FALSE,"FANDA96";#N/A,#N/A,FALSE,"INTRAN96";#N/A,#N/A,FALSE,"NAA9697";#N/A,#N/A,FALSE,"ECWEBB";#N/A,#N/A,FALSE,"MFT96";#N/A,#N/A,FALSE,"CTrecon"}</definedName>
    <definedName name="FDDD_1_1_1_1_1_2" hidden="1">{#N/A,#N/A,FALSE,"TMCOMP96";#N/A,#N/A,FALSE,"MAT96";#N/A,#N/A,FALSE,"FANDA96";#N/A,#N/A,FALSE,"INTRAN96";#N/A,#N/A,FALSE,"NAA9697";#N/A,#N/A,FALSE,"ECWEBB";#N/A,#N/A,FALSE,"MFT96";#N/A,#N/A,FALSE,"CTrecon"}</definedName>
    <definedName name="FDDD_1_1_1_1_1_3" hidden="1">{#N/A,#N/A,FALSE,"TMCOMP96";#N/A,#N/A,FALSE,"MAT96";#N/A,#N/A,FALSE,"FANDA96";#N/A,#N/A,FALSE,"INTRAN96";#N/A,#N/A,FALSE,"NAA9697";#N/A,#N/A,FALSE,"ECWEBB";#N/A,#N/A,FALSE,"MFT96";#N/A,#N/A,FALSE,"CTrecon"}</definedName>
    <definedName name="FDDD_1_1_1_1_1_4" hidden="1">{#N/A,#N/A,FALSE,"TMCOMP96";#N/A,#N/A,FALSE,"MAT96";#N/A,#N/A,FALSE,"FANDA96";#N/A,#N/A,FALSE,"INTRAN96";#N/A,#N/A,FALSE,"NAA9697";#N/A,#N/A,FALSE,"ECWEBB";#N/A,#N/A,FALSE,"MFT96";#N/A,#N/A,FALSE,"CTrecon"}</definedName>
    <definedName name="FDDD_1_1_1_1_1_5" hidden="1">{#N/A,#N/A,FALSE,"TMCOMP96";#N/A,#N/A,FALSE,"MAT96";#N/A,#N/A,FALSE,"FANDA96";#N/A,#N/A,FALSE,"INTRAN96";#N/A,#N/A,FALSE,"NAA9697";#N/A,#N/A,FALSE,"ECWEBB";#N/A,#N/A,FALSE,"MFT96";#N/A,#N/A,FALSE,"CTrecon"}</definedName>
    <definedName name="FDDD_1_1_1_1_2" hidden="1">{#N/A,#N/A,FALSE,"TMCOMP96";#N/A,#N/A,FALSE,"MAT96";#N/A,#N/A,FALSE,"FANDA96";#N/A,#N/A,FALSE,"INTRAN96";#N/A,#N/A,FALSE,"NAA9697";#N/A,#N/A,FALSE,"ECWEBB";#N/A,#N/A,FALSE,"MFT96";#N/A,#N/A,FALSE,"CTrecon"}</definedName>
    <definedName name="FDDD_1_1_1_1_2_1" hidden="1">{#N/A,#N/A,FALSE,"TMCOMP96";#N/A,#N/A,FALSE,"MAT96";#N/A,#N/A,FALSE,"FANDA96";#N/A,#N/A,FALSE,"INTRAN96";#N/A,#N/A,FALSE,"NAA9697";#N/A,#N/A,FALSE,"ECWEBB";#N/A,#N/A,FALSE,"MFT96";#N/A,#N/A,FALSE,"CTrecon"}</definedName>
    <definedName name="FDDD_1_1_1_1_2_2" hidden="1">{#N/A,#N/A,FALSE,"TMCOMP96";#N/A,#N/A,FALSE,"MAT96";#N/A,#N/A,FALSE,"FANDA96";#N/A,#N/A,FALSE,"INTRAN96";#N/A,#N/A,FALSE,"NAA9697";#N/A,#N/A,FALSE,"ECWEBB";#N/A,#N/A,FALSE,"MFT96";#N/A,#N/A,FALSE,"CTrecon"}</definedName>
    <definedName name="FDDD_1_1_1_1_2_3" hidden="1">{#N/A,#N/A,FALSE,"TMCOMP96";#N/A,#N/A,FALSE,"MAT96";#N/A,#N/A,FALSE,"FANDA96";#N/A,#N/A,FALSE,"INTRAN96";#N/A,#N/A,FALSE,"NAA9697";#N/A,#N/A,FALSE,"ECWEBB";#N/A,#N/A,FALSE,"MFT96";#N/A,#N/A,FALSE,"CTrecon"}</definedName>
    <definedName name="FDDD_1_1_1_1_2_4" hidden="1">{#N/A,#N/A,FALSE,"TMCOMP96";#N/A,#N/A,FALSE,"MAT96";#N/A,#N/A,FALSE,"FANDA96";#N/A,#N/A,FALSE,"INTRAN96";#N/A,#N/A,FALSE,"NAA9697";#N/A,#N/A,FALSE,"ECWEBB";#N/A,#N/A,FALSE,"MFT96";#N/A,#N/A,FALSE,"CTrecon"}</definedName>
    <definedName name="FDDD_1_1_1_1_2_5" hidden="1">{#N/A,#N/A,FALSE,"TMCOMP96";#N/A,#N/A,FALSE,"MAT96";#N/A,#N/A,FALSE,"FANDA96";#N/A,#N/A,FALSE,"INTRAN96";#N/A,#N/A,FALSE,"NAA9697";#N/A,#N/A,FALSE,"ECWEBB";#N/A,#N/A,FALSE,"MFT96";#N/A,#N/A,FALSE,"CTrecon"}</definedName>
    <definedName name="FDDD_1_1_1_1_3" hidden="1">{#N/A,#N/A,FALSE,"TMCOMP96";#N/A,#N/A,FALSE,"MAT96";#N/A,#N/A,FALSE,"FANDA96";#N/A,#N/A,FALSE,"INTRAN96";#N/A,#N/A,FALSE,"NAA9697";#N/A,#N/A,FALSE,"ECWEBB";#N/A,#N/A,FALSE,"MFT96";#N/A,#N/A,FALSE,"CTrecon"}</definedName>
    <definedName name="FDDD_1_1_1_1_4" hidden="1">{#N/A,#N/A,FALSE,"TMCOMP96";#N/A,#N/A,FALSE,"MAT96";#N/A,#N/A,FALSE,"FANDA96";#N/A,#N/A,FALSE,"INTRAN96";#N/A,#N/A,FALSE,"NAA9697";#N/A,#N/A,FALSE,"ECWEBB";#N/A,#N/A,FALSE,"MFT96";#N/A,#N/A,FALSE,"CTrecon"}</definedName>
    <definedName name="FDDD_1_1_1_1_5" hidden="1">{#N/A,#N/A,FALSE,"TMCOMP96";#N/A,#N/A,FALSE,"MAT96";#N/A,#N/A,FALSE,"FANDA96";#N/A,#N/A,FALSE,"INTRAN96";#N/A,#N/A,FALSE,"NAA9697";#N/A,#N/A,FALSE,"ECWEBB";#N/A,#N/A,FALSE,"MFT96";#N/A,#N/A,FALSE,"CTrecon"}</definedName>
    <definedName name="FDDD_1_1_1_2" hidden="1">{#N/A,#N/A,FALSE,"TMCOMP96";#N/A,#N/A,FALSE,"MAT96";#N/A,#N/A,FALSE,"FANDA96";#N/A,#N/A,FALSE,"INTRAN96";#N/A,#N/A,FALSE,"NAA9697";#N/A,#N/A,FALSE,"ECWEBB";#N/A,#N/A,FALSE,"MFT96";#N/A,#N/A,FALSE,"CTrecon"}</definedName>
    <definedName name="FDDD_1_1_1_2_1" hidden="1">{#N/A,#N/A,FALSE,"TMCOMP96";#N/A,#N/A,FALSE,"MAT96";#N/A,#N/A,FALSE,"FANDA96";#N/A,#N/A,FALSE,"INTRAN96";#N/A,#N/A,FALSE,"NAA9697";#N/A,#N/A,FALSE,"ECWEBB";#N/A,#N/A,FALSE,"MFT96";#N/A,#N/A,FALSE,"CTrecon"}</definedName>
    <definedName name="FDDD_1_1_1_2_2" hidden="1">{#N/A,#N/A,FALSE,"TMCOMP96";#N/A,#N/A,FALSE,"MAT96";#N/A,#N/A,FALSE,"FANDA96";#N/A,#N/A,FALSE,"INTRAN96";#N/A,#N/A,FALSE,"NAA9697";#N/A,#N/A,FALSE,"ECWEBB";#N/A,#N/A,FALSE,"MFT96";#N/A,#N/A,FALSE,"CTrecon"}</definedName>
    <definedName name="FDDD_1_1_1_2_3" hidden="1">{#N/A,#N/A,FALSE,"TMCOMP96";#N/A,#N/A,FALSE,"MAT96";#N/A,#N/A,FALSE,"FANDA96";#N/A,#N/A,FALSE,"INTRAN96";#N/A,#N/A,FALSE,"NAA9697";#N/A,#N/A,FALSE,"ECWEBB";#N/A,#N/A,FALSE,"MFT96";#N/A,#N/A,FALSE,"CTrecon"}</definedName>
    <definedName name="FDDD_1_1_1_2_4" hidden="1">{#N/A,#N/A,FALSE,"TMCOMP96";#N/A,#N/A,FALSE,"MAT96";#N/A,#N/A,FALSE,"FANDA96";#N/A,#N/A,FALSE,"INTRAN96";#N/A,#N/A,FALSE,"NAA9697";#N/A,#N/A,FALSE,"ECWEBB";#N/A,#N/A,FALSE,"MFT96";#N/A,#N/A,FALSE,"CTrecon"}</definedName>
    <definedName name="FDDD_1_1_1_2_5" hidden="1">{#N/A,#N/A,FALSE,"TMCOMP96";#N/A,#N/A,FALSE,"MAT96";#N/A,#N/A,FALSE,"FANDA96";#N/A,#N/A,FALSE,"INTRAN96";#N/A,#N/A,FALSE,"NAA9697";#N/A,#N/A,FALSE,"ECWEBB";#N/A,#N/A,FALSE,"MFT96";#N/A,#N/A,FALSE,"CTrecon"}</definedName>
    <definedName name="FDDD_1_1_1_3" hidden="1">{#N/A,#N/A,FALSE,"TMCOMP96";#N/A,#N/A,FALSE,"MAT96";#N/A,#N/A,FALSE,"FANDA96";#N/A,#N/A,FALSE,"INTRAN96";#N/A,#N/A,FALSE,"NAA9697";#N/A,#N/A,FALSE,"ECWEBB";#N/A,#N/A,FALSE,"MFT96";#N/A,#N/A,FALSE,"CTrecon"}</definedName>
    <definedName name="FDDD_1_1_1_3_1" hidden="1">{#N/A,#N/A,FALSE,"TMCOMP96";#N/A,#N/A,FALSE,"MAT96";#N/A,#N/A,FALSE,"FANDA96";#N/A,#N/A,FALSE,"INTRAN96";#N/A,#N/A,FALSE,"NAA9697";#N/A,#N/A,FALSE,"ECWEBB";#N/A,#N/A,FALSE,"MFT96";#N/A,#N/A,FALSE,"CTrecon"}</definedName>
    <definedName name="FDDD_1_1_1_3_2" hidden="1">{#N/A,#N/A,FALSE,"TMCOMP96";#N/A,#N/A,FALSE,"MAT96";#N/A,#N/A,FALSE,"FANDA96";#N/A,#N/A,FALSE,"INTRAN96";#N/A,#N/A,FALSE,"NAA9697";#N/A,#N/A,FALSE,"ECWEBB";#N/A,#N/A,FALSE,"MFT96";#N/A,#N/A,FALSE,"CTrecon"}</definedName>
    <definedName name="FDDD_1_1_1_3_3" hidden="1">{#N/A,#N/A,FALSE,"TMCOMP96";#N/A,#N/A,FALSE,"MAT96";#N/A,#N/A,FALSE,"FANDA96";#N/A,#N/A,FALSE,"INTRAN96";#N/A,#N/A,FALSE,"NAA9697";#N/A,#N/A,FALSE,"ECWEBB";#N/A,#N/A,FALSE,"MFT96";#N/A,#N/A,FALSE,"CTrecon"}</definedName>
    <definedName name="FDDD_1_1_1_3_4" hidden="1">{#N/A,#N/A,FALSE,"TMCOMP96";#N/A,#N/A,FALSE,"MAT96";#N/A,#N/A,FALSE,"FANDA96";#N/A,#N/A,FALSE,"INTRAN96";#N/A,#N/A,FALSE,"NAA9697";#N/A,#N/A,FALSE,"ECWEBB";#N/A,#N/A,FALSE,"MFT96";#N/A,#N/A,FALSE,"CTrecon"}</definedName>
    <definedName name="FDDD_1_1_1_3_5" hidden="1">{#N/A,#N/A,FALSE,"TMCOMP96";#N/A,#N/A,FALSE,"MAT96";#N/A,#N/A,FALSE,"FANDA96";#N/A,#N/A,FALSE,"INTRAN96";#N/A,#N/A,FALSE,"NAA9697";#N/A,#N/A,FALSE,"ECWEBB";#N/A,#N/A,FALSE,"MFT96";#N/A,#N/A,FALSE,"CTrecon"}</definedName>
    <definedName name="FDDD_1_1_1_4" hidden="1">{#N/A,#N/A,FALSE,"TMCOMP96";#N/A,#N/A,FALSE,"MAT96";#N/A,#N/A,FALSE,"FANDA96";#N/A,#N/A,FALSE,"INTRAN96";#N/A,#N/A,FALSE,"NAA9697";#N/A,#N/A,FALSE,"ECWEBB";#N/A,#N/A,FALSE,"MFT96";#N/A,#N/A,FALSE,"CTrecon"}</definedName>
    <definedName name="FDDD_1_1_1_4_1" hidden="1">{#N/A,#N/A,FALSE,"TMCOMP96";#N/A,#N/A,FALSE,"MAT96";#N/A,#N/A,FALSE,"FANDA96";#N/A,#N/A,FALSE,"INTRAN96";#N/A,#N/A,FALSE,"NAA9697";#N/A,#N/A,FALSE,"ECWEBB";#N/A,#N/A,FALSE,"MFT96";#N/A,#N/A,FALSE,"CTrecon"}</definedName>
    <definedName name="FDDD_1_1_1_4_2" hidden="1">{#N/A,#N/A,FALSE,"TMCOMP96";#N/A,#N/A,FALSE,"MAT96";#N/A,#N/A,FALSE,"FANDA96";#N/A,#N/A,FALSE,"INTRAN96";#N/A,#N/A,FALSE,"NAA9697";#N/A,#N/A,FALSE,"ECWEBB";#N/A,#N/A,FALSE,"MFT96";#N/A,#N/A,FALSE,"CTrecon"}</definedName>
    <definedName name="FDDD_1_1_1_4_3" hidden="1">{#N/A,#N/A,FALSE,"TMCOMP96";#N/A,#N/A,FALSE,"MAT96";#N/A,#N/A,FALSE,"FANDA96";#N/A,#N/A,FALSE,"INTRAN96";#N/A,#N/A,FALSE,"NAA9697";#N/A,#N/A,FALSE,"ECWEBB";#N/A,#N/A,FALSE,"MFT96";#N/A,#N/A,FALSE,"CTrecon"}</definedName>
    <definedName name="FDDD_1_1_1_4_4" hidden="1">{#N/A,#N/A,FALSE,"TMCOMP96";#N/A,#N/A,FALSE,"MAT96";#N/A,#N/A,FALSE,"FANDA96";#N/A,#N/A,FALSE,"INTRAN96";#N/A,#N/A,FALSE,"NAA9697";#N/A,#N/A,FALSE,"ECWEBB";#N/A,#N/A,FALSE,"MFT96";#N/A,#N/A,FALSE,"CTrecon"}</definedName>
    <definedName name="FDDD_1_1_1_4_5" hidden="1">{#N/A,#N/A,FALSE,"TMCOMP96";#N/A,#N/A,FALSE,"MAT96";#N/A,#N/A,FALSE,"FANDA96";#N/A,#N/A,FALSE,"INTRAN96";#N/A,#N/A,FALSE,"NAA9697";#N/A,#N/A,FALSE,"ECWEBB";#N/A,#N/A,FALSE,"MFT96";#N/A,#N/A,FALSE,"CTrecon"}</definedName>
    <definedName name="FDDD_1_1_1_5" hidden="1">{#N/A,#N/A,FALSE,"TMCOMP96";#N/A,#N/A,FALSE,"MAT96";#N/A,#N/A,FALSE,"FANDA96";#N/A,#N/A,FALSE,"INTRAN96";#N/A,#N/A,FALSE,"NAA9697";#N/A,#N/A,FALSE,"ECWEBB";#N/A,#N/A,FALSE,"MFT96";#N/A,#N/A,FALSE,"CTrecon"}</definedName>
    <definedName name="FDDD_1_1_1_5_1" hidden="1">{#N/A,#N/A,FALSE,"TMCOMP96";#N/A,#N/A,FALSE,"MAT96";#N/A,#N/A,FALSE,"FANDA96";#N/A,#N/A,FALSE,"INTRAN96";#N/A,#N/A,FALSE,"NAA9697";#N/A,#N/A,FALSE,"ECWEBB";#N/A,#N/A,FALSE,"MFT96";#N/A,#N/A,FALSE,"CTrecon"}</definedName>
    <definedName name="FDDD_1_1_1_5_2" hidden="1">{#N/A,#N/A,FALSE,"TMCOMP96";#N/A,#N/A,FALSE,"MAT96";#N/A,#N/A,FALSE,"FANDA96";#N/A,#N/A,FALSE,"INTRAN96";#N/A,#N/A,FALSE,"NAA9697";#N/A,#N/A,FALSE,"ECWEBB";#N/A,#N/A,FALSE,"MFT96";#N/A,#N/A,FALSE,"CTrecon"}</definedName>
    <definedName name="FDDD_1_1_1_5_3" hidden="1">{#N/A,#N/A,FALSE,"TMCOMP96";#N/A,#N/A,FALSE,"MAT96";#N/A,#N/A,FALSE,"FANDA96";#N/A,#N/A,FALSE,"INTRAN96";#N/A,#N/A,FALSE,"NAA9697";#N/A,#N/A,FALSE,"ECWEBB";#N/A,#N/A,FALSE,"MFT96";#N/A,#N/A,FALSE,"CTrecon"}</definedName>
    <definedName name="FDDD_1_1_1_5_4" hidden="1">{#N/A,#N/A,FALSE,"TMCOMP96";#N/A,#N/A,FALSE,"MAT96";#N/A,#N/A,FALSE,"FANDA96";#N/A,#N/A,FALSE,"INTRAN96";#N/A,#N/A,FALSE,"NAA9697";#N/A,#N/A,FALSE,"ECWEBB";#N/A,#N/A,FALSE,"MFT96";#N/A,#N/A,FALSE,"CTrecon"}</definedName>
    <definedName name="FDDD_1_1_1_5_5" hidden="1">{#N/A,#N/A,FALSE,"TMCOMP96";#N/A,#N/A,FALSE,"MAT96";#N/A,#N/A,FALSE,"FANDA96";#N/A,#N/A,FALSE,"INTRAN96";#N/A,#N/A,FALSE,"NAA9697";#N/A,#N/A,FALSE,"ECWEBB";#N/A,#N/A,FALSE,"MFT96";#N/A,#N/A,FALSE,"CTrecon"}</definedName>
    <definedName name="FDDD_1_1_2" hidden="1">{#N/A,#N/A,FALSE,"TMCOMP96";#N/A,#N/A,FALSE,"MAT96";#N/A,#N/A,FALSE,"FANDA96";#N/A,#N/A,FALSE,"INTRAN96";#N/A,#N/A,FALSE,"NAA9697";#N/A,#N/A,FALSE,"ECWEBB";#N/A,#N/A,FALSE,"MFT96";#N/A,#N/A,FALSE,"CTrecon"}</definedName>
    <definedName name="FDDD_1_1_2_1" hidden="1">{#N/A,#N/A,FALSE,"TMCOMP96";#N/A,#N/A,FALSE,"MAT96";#N/A,#N/A,FALSE,"FANDA96";#N/A,#N/A,FALSE,"INTRAN96";#N/A,#N/A,FALSE,"NAA9697";#N/A,#N/A,FALSE,"ECWEBB";#N/A,#N/A,FALSE,"MFT96";#N/A,#N/A,FALSE,"CTrecon"}</definedName>
    <definedName name="FDDD_1_1_2_2" hidden="1">{#N/A,#N/A,FALSE,"TMCOMP96";#N/A,#N/A,FALSE,"MAT96";#N/A,#N/A,FALSE,"FANDA96";#N/A,#N/A,FALSE,"INTRAN96";#N/A,#N/A,FALSE,"NAA9697";#N/A,#N/A,FALSE,"ECWEBB";#N/A,#N/A,FALSE,"MFT96";#N/A,#N/A,FALSE,"CTrecon"}</definedName>
    <definedName name="FDDD_1_1_2_3" hidden="1">{#N/A,#N/A,FALSE,"TMCOMP96";#N/A,#N/A,FALSE,"MAT96";#N/A,#N/A,FALSE,"FANDA96";#N/A,#N/A,FALSE,"INTRAN96";#N/A,#N/A,FALSE,"NAA9697";#N/A,#N/A,FALSE,"ECWEBB";#N/A,#N/A,FALSE,"MFT96";#N/A,#N/A,FALSE,"CTrecon"}</definedName>
    <definedName name="FDDD_1_1_2_4" hidden="1">{#N/A,#N/A,FALSE,"TMCOMP96";#N/A,#N/A,FALSE,"MAT96";#N/A,#N/A,FALSE,"FANDA96";#N/A,#N/A,FALSE,"INTRAN96";#N/A,#N/A,FALSE,"NAA9697";#N/A,#N/A,FALSE,"ECWEBB";#N/A,#N/A,FALSE,"MFT96";#N/A,#N/A,FALSE,"CTrecon"}</definedName>
    <definedName name="FDDD_1_1_2_5" hidden="1">{#N/A,#N/A,FALSE,"TMCOMP96";#N/A,#N/A,FALSE,"MAT96";#N/A,#N/A,FALSE,"FANDA96";#N/A,#N/A,FALSE,"INTRAN96";#N/A,#N/A,FALSE,"NAA9697";#N/A,#N/A,FALSE,"ECWEBB";#N/A,#N/A,FALSE,"MFT96";#N/A,#N/A,FALSE,"CTrecon"}</definedName>
    <definedName name="FDDD_1_1_3" hidden="1">{#N/A,#N/A,FALSE,"TMCOMP96";#N/A,#N/A,FALSE,"MAT96";#N/A,#N/A,FALSE,"FANDA96";#N/A,#N/A,FALSE,"INTRAN96";#N/A,#N/A,FALSE,"NAA9697";#N/A,#N/A,FALSE,"ECWEBB";#N/A,#N/A,FALSE,"MFT96";#N/A,#N/A,FALSE,"CTrecon"}</definedName>
    <definedName name="FDDD_1_1_3_1" hidden="1">{#N/A,#N/A,FALSE,"TMCOMP96";#N/A,#N/A,FALSE,"MAT96";#N/A,#N/A,FALSE,"FANDA96";#N/A,#N/A,FALSE,"INTRAN96";#N/A,#N/A,FALSE,"NAA9697";#N/A,#N/A,FALSE,"ECWEBB";#N/A,#N/A,FALSE,"MFT96";#N/A,#N/A,FALSE,"CTrecon"}</definedName>
    <definedName name="FDDD_1_1_3_2" hidden="1">{#N/A,#N/A,FALSE,"TMCOMP96";#N/A,#N/A,FALSE,"MAT96";#N/A,#N/A,FALSE,"FANDA96";#N/A,#N/A,FALSE,"INTRAN96";#N/A,#N/A,FALSE,"NAA9697";#N/A,#N/A,FALSE,"ECWEBB";#N/A,#N/A,FALSE,"MFT96";#N/A,#N/A,FALSE,"CTrecon"}</definedName>
    <definedName name="FDDD_1_1_3_3" hidden="1">{#N/A,#N/A,FALSE,"TMCOMP96";#N/A,#N/A,FALSE,"MAT96";#N/A,#N/A,FALSE,"FANDA96";#N/A,#N/A,FALSE,"INTRAN96";#N/A,#N/A,FALSE,"NAA9697";#N/A,#N/A,FALSE,"ECWEBB";#N/A,#N/A,FALSE,"MFT96";#N/A,#N/A,FALSE,"CTrecon"}</definedName>
    <definedName name="FDDD_1_1_3_4" hidden="1">{#N/A,#N/A,FALSE,"TMCOMP96";#N/A,#N/A,FALSE,"MAT96";#N/A,#N/A,FALSE,"FANDA96";#N/A,#N/A,FALSE,"INTRAN96";#N/A,#N/A,FALSE,"NAA9697";#N/A,#N/A,FALSE,"ECWEBB";#N/A,#N/A,FALSE,"MFT96";#N/A,#N/A,FALSE,"CTrecon"}</definedName>
    <definedName name="FDDD_1_1_3_5" hidden="1">{#N/A,#N/A,FALSE,"TMCOMP96";#N/A,#N/A,FALSE,"MAT96";#N/A,#N/A,FALSE,"FANDA96";#N/A,#N/A,FALSE,"INTRAN96";#N/A,#N/A,FALSE,"NAA9697";#N/A,#N/A,FALSE,"ECWEBB";#N/A,#N/A,FALSE,"MFT96";#N/A,#N/A,FALSE,"CTrecon"}</definedName>
    <definedName name="FDDD_1_1_4" hidden="1">{#N/A,#N/A,FALSE,"TMCOMP96";#N/A,#N/A,FALSE,"MAT96";#N/A,#N/A,FALSE,"FANDA96";#N/A,#N/A,FALSE,"INTRAN96";#N/A,#N/A,FALSE,"NAA9697";#N/A,#N/A,FALSE,"ECWEBB";#N/A,#N/A,FALSE,"MFT96";#N/A,#N/A,FALSE,"CTrecon"}</definedName>
    <definedName name="FDDD_1_1_4_1" hidden="1">{#N/A,#N/A,FALSE,"TMCOMP96";#N/A,#N/A,FALSE,"MAT96";#N/A,#N/A,FALSE,"FANDA96";#N/A,#N/A,FALSE,"INTRAN96";#N/A,#N/A,FALSE,"NAA9697";#N/A,#N/A,FALSE,"ECWEBB";#N/A,#N/A,FALSE,"MFT96";#N/A,#N/A,FALSE,"CTrecon"}</definedName>
    <definedName name="FDDD_1_1_4_2" hidden="1">{#N/A,#N/A,FALSE,"TMCOMP96";#N/A,#N/A,FALSE,"MAT96";#N/A,#N/A,FALSE,"FANDA96";#N/A,#N/A,FALSE,"INTRAN96";#N/A,#N/A,FALSE,"NAA9697";#N/A,#N/A,FALSE,"ECWEBB";#N/A,#N/A,FALSE,"MFT96";#N/A,#N/A,FALSE,"CTrecon"}</definedName>
    <definedName name="FDDD_1_1_4_3" hidden="1">{#N/A,#N/A,FALSE,"TMCOMP96";#N/A,#N/A,FALSE,"MAT96";#N/A,#N/A,FALSE,"FANDA96";#N/A,#N/A,FALSE,"INTRAN96";#N/A,#N/A,FALSE,"NAA9697";#N/A,#N/A,FALSE,"ECWEBB";#N/A,#N/A,FALSE,"MFT96";#N/A,#N/A,FALSE,"CTrecon"}</definedName>
    <definedName name="FDDD_1_1_4_4" hidden="1">{#N/A,#N/A,FALSE,"TMCOMP96";#N/A,#N/A,FALSE,"MAT96";#N/A,#N/A,FALSE,"FANDA96";#N/A,#N/A,FALSE,"INTRAN96";#N/A,#N/A,FALSE,"NAA9697";#N/A,#N/A,FALSE,"ECWEBB";#N/A,#N/A,FALSE,"MFT96";#N/A,#N/A,FALSE,"CTrecon"}</definedName>
    <definedName name="FDDD_1_1_4_5" hidden="1">{#N/A,#N/A,FALSE,"TMCOMP96";#N/A,#N/A,FALSE,"MAT96";#N/A,#N/A,FALSE,"FANDA96";#N/A,#N/A,FALSE,"INTRAN96";#N/A,#N/A,FALSE,"NAA9697";#N/A,#N/A,FALSE,"ECWEBB";#N/A,#N/A,FALSE,"MFT96";#N/A,#N/A,FALSE,"CTrecon"}</definedName>
    <definedName name="FDDD_1_1_5" hidden="1">{#N/A,#N/A,FALSE,"TMCOMP96";#N/A,#N/A,FALSE,"MAT96";#N/A,#N/A,FALSE,"FANDA96";#N/A,#N/A,FALSE,"INTRAN96";#N/A,#N/A,FALSE,"NAA9697";#N/A,#N/A,FALSE,"ECWEBB";#N/A,#N/A,FALSE,"MFT96";#N/A,#N/A,FALSE,"CTrecon"}</definedName>
    <definedName name="FDDD_1_1_5_1" hidden="1">{#N/A,#N/A,FALSE,"TMCOMP96";#N/A,#N/A,FALSE,"MAT96";#N/A,#N/A,FALSE,"FANDA96";#N/A,#N/A,FALSE,"INTRAN96";#N/A,#N/A,FALSE,"NAA9697";#N/A,#N/A,FALSE,"ECWEBB";#N/A,#N/A,FALSE,"MFT96";#N/A,#N/A,FALSE,"CTrecon"}</definedName>
    <definedName name="FDDD_1_1_5_2" hidden="1">{#N/A,#N/A,FALSE,"TMCOMP96";#N/A,#N/A,FALSE,"MAT96";#N/A,#N/A,FALSE,"FANDA96";#N/A,#N/A,FALSE,"INTRAN96";#N/A,#N/A,FALSE,"NAA9697";#N/A,#N/A,FALSE,"ECWEBB";#N/A,#N/A,FALSE,"MFT96";#N/A,#N/A,FALSE,"CTrecon"}</definedName>
    <definedName name="FDDD_1_1_5_3" hidden="1">{#N/A,#N/A,FALSE,"TMCOMP96";#N/A,#N/A,FALSE,"MAT96";#N/A,#N/A,FALSE,"FANDA96";#N/A,#N/A,FALSE,"INTRAN96";#N/A,#N/A,FALSE,"NAA9697";#N/A,#N/A,FALSE,"ECWEBB";#N/A,#N/A,FALSE,"MFT96";#N/A,#N/A,FALSE,"CTrecon"}</definedName>
    <definedName name="FDDD_1_1_5_4" hidden="1">{#N/A,#N/A,FALSE,"TMCOMP96";#N/A,#N/A,FALSE,"MAT96";#N/A,#N/A,FALSE,"FANDA96";#N/A,#N/A,FALSE,"INTRAN96";#N/A,#N/A,FALSE,"NAA9697";#N/A,#N/A,FALSE,"ECWEBB";#N/A,#N/A,FALSE,"MFT96";#N/A,#N/A,FALSE,"CTrecon"}</definedName>
    <definedName name="FDDD_1_1_5_5" hidden="1">{#N/A,#N/A,FALSE,"TMCOMP96";#N/A,#N/A,FALSE,"MAT96";#N/A,#N/A,FALSE,"FANDA96";#N/A,#N/A,FALSE,"INTRAN96";#N/A,#N/A,FALSE,"NAA9697";#N/A,#N/A,FALSE,"ECWEBB";#N/A,#N/A,FALSE,"MFT96";#N/A,#N/A,FALSE,"CTrecon"}</definedName>
    <definedName name="FDDD_1_2" hidden="1">{#N/A,#N/A,FALSE,"TMCOMP96";#N/A,#N/A,FALSE,"MAT96";#N/A,#N/A,FALSE,"FANDA96";#N/A,#N/A,FALSE,"INTRAN96";#N/A,#N/A,FALSE,"NAA9697";#N/A,#N/A,FALSE,"ECWEBB";#N/A,#N/A,FALSE,"MFT96";#N/A,#N/A,FALSE,"CTrecon"}</definedName>
    <definedName name="FDDD_1_2_1" hidden="1">{#N/A,#N/A,FALSE,"TMCOMP96";#N/A,#N/A,FALSE,"MAT96";#N/A,#N/A,FALSE,"FANDA96";#N/A,#N/A,FALSE,"INTRAN96";#N/A,#N/A,FALSE,"NAA9697";#N/A,#N/A,FALSE,"ECWEBB";#N/A,#N/A,FALSE,"MFT96";#N/A,#N/A,FALSE,"CTrecon"}</definedName>
    <definedName name="FDDD_1_2_1_1" hidden="1">{#N/A,#N/A,FALSE,"TMCOMP96";#N/A,#N/A,FALSE,"MAT96";#N/A,#N/A,FALSE,"FANDA96";#N/A,#N/A,FALSE,"INTRAN96";#N/A,#N/A,FALSE,"NAA9697";#N/A,#N/A,FALSE,"ECWEBB";#N/A,#N/A,FALSE,"MFT96";#N/A,#N/A,FALSE,"CTrecon"}</definedName>
    <definedName name="FDDD_1_2_1_1_1" hidden="1">{#N/A,#N/A,FALSE,"TMCOMP96";#N/A,#N/A,FALSE,"MAT96";#N/A,#N/A,FALSE,"FANDA96";#N/A,#N/A,FALSE,"INTRAN96";#N/A,#N/A,FALSE,"NAA9697";#N/A,#N/A,FALSE,"ECWEBB";#N/A,#N/A,FALSE,"MFT96";#N/A,#N/A,FALSE,"CTrecon"}</definedName>
    <definedName name="FDDD_1_2_1_1_1_1" hidden="1">{#N/A,#N/A,FALSE,"TMCOMP96";#N/A,#N/A,FALSE,"MAT96";#N/A,#N/A,FALSE,"FANDA96";#N/A,#N/A,FALSE,"INTRAN96";#N/A,#N/A,FALSE,"NAA9697";#N/A,#N/A,FALSE,"ECWEBB";#N/A,#N/A,FALSE,"MFT96";#N/A,#N/A,FALSE,"CTrecon"}</definedName>
    <definedName name="FDDD_1_2_1_1_1_2" hidden="1">{#N/A,#N/A,FALSE,"TMCOMP96";#N/A,#N/A,FALSE,"MAT96";#N/A,#N/A,FALSE,"FANDA96";#N/A,#N/A,FALSE,"INTRAN96";#N/A,#N/A,FALSE,"NAA9697";#N/A,#N/A,FALSE,"ECWEBB";#N/A,#N/A,FALSE,"MFT96";#N/A,#N/A,FALSE,"CTrecon"}</definedName>
    <definedName name="FDDD_1_2_1_1_1_3" hidden="1">{#N/A,#N/A,FALSE,"TMCOMP96";#N/A,#N/A,FALSE,"MAT96";#N/A,#N/A,FALSE,"FANDA96";#N/A,#N/A,FALSE,"INTRAN96";#N/A,#N/A,FALSE,"NAA9697";#N/A,#N/A,FALSE,"ECWEBB";#N/A,#N/A,FALSE,"MFT96";#N/A,#N/A,FALSE,"CTrecon"}</definedName>
    <definedName name="FDDD_1_2_1_1_1_4" hidden="1">{#N/A,#N/A,FALSE,"TMCOMP96";#N/A,#N/A,FALSE,"MAT96";#N/A,#N/A,FALSE,"FANDA96";#N/A,#N/A,FALSE,"INTRAN96";#N/A,#N/A,FALSE,"NAA9697";#N/A,#N/A,FALSE,"ECWEBB";#N/A,#N/A,FALSE,"MFT96";#N/A,#N/A,FALSE,"CTrecon"}</definedName>
    <definedName name="FDDD_1_2_1_1_1_5" hidden="1">{#N/A,#N/A,FALSE,"TMCOMP96";#N/A,#N/A,FALSE,"MAT96";#N/A,#N/A,FALSE,"FANDA96";#N/A,#N/A,FALSE,"INTRAN96";#N/A,#N/A,FALSE,"NAA9697";#N/A,#N/A,FALSE,"ECWEBB";#N/A,#N/A,FALSE,"MFT96";#N/A,#N/A,FALSE,"CTrecon"}</definedName>
    <definedName name="FDDD_1_2_1_1_2" hidden="1">{#N/A,#N/A,FALSE,"TMCOMP96";#N/A,#N/A,FALSE,"MAT96";#N/A,#N/A,FALSE,"FANDA96";#N/A,#N/A,FALSE,"INTRAN96";#N/A,#N/A,FALSE,"NAA9697";#N/A,#N/A,FALSE,"ECWEBB";#N/A,#N/A,FALSE,"MFT96";#N/A,#N/A,FALSE,"CTrecon"}</definedName>
    <definedName name="FDDD_1_2_1_1_2_1" hidden="1">{#N/A,#N/A,FALSE,"TMCOMP96";#N/A,#N/A,FALSE,"MAT96";#N/A,#N/A,FALSE,"FANDA96";#N/A,#N/A,FALSE,"INTRAN96";#N/A,#N/A,FALSE,"NAA9697";#N/A,#N/A,FALSE,"ECWEBB";#N/A,#N/A,FALSE,"MFT96";#N/A,#N/A,FALSE,"CTrecon"}</definedName>
    <definedName name="FDDD_1_2_1_1_2_2" hidden="1">{#N/A,#N/A,FALSE,"TMCOMP96";#N/A,#N/A,FALSE,"MAT96";#N/A,#N/A,FALSE,"FANDA96";#N/A,#N/A,FALSE,"INTRAN96";#N/A,#N/A,FALSE,"NAA9697";#N/A,#N/A,FALSE,"ECWEBB";#N/A,#N/A,FALSE,"MFT96";#N/A,#N/A,FALSE,"CTrecon"}</definedName>
    <definedName name="FDDD_1_2_1_1_2_3" hidden="1">{#N/A,#N/A,FALSE,"TMCOMP96";#N/A,#N/A,FALSE,"MAT96";#N/A,#N/A,FALSE,"FANDA96";#N/A,#N/A,FALSE,"INTRAN96";#N/A,#N/A,FALSE,"NAA9697";#N/A,#N/A,FALSE,"ECWEBB";#N/A,#N/A,FALSE,"MFT96";#N/A,#N/A,FALSE,"CTrecon"}</definedName>
    <definedName name="FDDD_1_2_1_1_2_4" hidden="1">{#N/A,#N/A,FALSE,"TMCOMP96";#N/A,#N/A,FALSE,"MAT96";#N/A,#N/A,FALSE,"FANDA96";#N/A,#N/A,FALSE,"INTRAN96";#N/A,#N/A,FALSE,"NAA9697";#N/A,#N/A,FALSE,"ECWEBB";#N/A,#N/A,FALSE,"MFT96";#N/A,#N/A,FALSE,"CTrecon"}</definedName>
    <definedName name="FDDD_1_2_1_1_2_5" hidden="1">{#N/A,#N/A,FALSE,"TMCOMP96";#N/A,#N/A,FALSE,"MAT96";#N/A,#N/A,FALSE,"FANDA96";#N/A,#N/A,FALSE,"INTRAN96";#N/A,#N/A,FALSE,"NAA9697";#N/A,#N/A,FALSE,"ECWEBB";#N/A,#N/A,FALSE,"MFT96";#N/A,#N/A,FALSE,"CTrecon"}</definedName>
    <definedName name="FDDD_1_2_1_1_3" hidden="1">{#N/A,#N/A,FALSE,"TMCOMP96";#N/A,#N/A,FALSE,"MAT96";#N/A,#N/A,FALSE,"FANDA96";#N/A,#N/A,FALSE,"INTRAN96";#N/A,#N/A,FALSE,"NAA9697";#N/A,#N/A,FALSE,"ECWEBB";#N/A,#N/A,FALSE,"MFT96";#N/A,#N/A,FALSE,"CTrecon"}</definedName>
    <definedName name="FDDD_1_2_1_1_4" hidden="1">{#N/A,#N/A,FALSE,"TMCOMP96";#N/A,#N/A,FALSE,"MAT96";#N/A,#N/A,FALSE,"FANDA96";#N/A,#N/A,FALSE,"INTRAN96";#N/A,#N/A,FALSE,"NAA9697";#N/A,#N/A,FALSE,"ECWEBB";#N/A,#N/A,FALSE,"MFT96";#N/A,#N/A,FALSE,"CTrecon"}</definedName>
    <definedName name="FDDD_1_2_1_1_5" hidden="1">{#N/A,#N/A,FALSE,"TMCOMP96";#N/A,#N/A,FALSE,"MAT96";#N/A,#N/A,FALSE,"FANDA96";#N/A,#N/A,FALSE,"INTRAN96";#N/A,#N/A,FALSE,"NAA9697";#N/A,#N/A,FALSE,"ECWEBB";#N/A,#N/A,FALSE,"MFT96";#N/A,#N/A,FALSE,"CTrecon"}</definedName>
    <definedName name="FDDD_1_2_1_2" hidden="1">{#N/A,#N/A,FALSE,"TMCOMP96";#N/A,#N/A,FALSE,"MAT96";#N/A,#N/A,FALSE,"FANDA96";#N/A,#N/A,FALSE,"INTRAN96";#N/A,#N/A,FALSE,"NAA9697";#N/A,#N/A,FALSE,"ECWEBB";#N/A,#N/A,FALSE,"MFT96";#N/A,#N/A,FALSE,"CTrecon"}</definedName>
    <definedName name="FDDD_1_2_1_2_1" hidden="1">{#N/A,#N/A,FALSE,"TMCOMP96";#N/A,#N/A,FALSE,"MAT96";#N/A,#N/A,FALSE,"FANDA96";#N/A,#N/A,FALSE,"INTRAN96";#N/A,#N/A,FALSE,"NAA9697";#N/A,#N/A,FALSE,"ECWEBB";#N/A,#N/A,FALSE,"MFT96";#N/A,#N/A,FALSE,"CTrecon"}</definedName>
    <definedName name="FDDD_1_2_1_2_2" hidden="1">{#N/A,#N/A,FALSE,"TMCOMP96";#N/A,#N/A,FALSE,"MAT96";#N/A,#N/A,FALSE,"FANDA96";#N/A,#N/A,FALSE,"INTRAN96";#N/A,#N/A,FALSE,"NAA9697";#N/A,#N/A,FALSE,"ECWEBB";#N/A,#N/A,FALSE,"MFT96";#N/A,#N/A,FALSE,"CTrecon"}</definedName>
    <definedName name="FDDD_1_2_1_2_3" hidden="1">{#N/A,#N/A,FALSE,"TMCOMP96";#N/A,#N/A,FALSE,"MAT96";#N/A,#N/A,FALSE,"FANDA96";#N/A,#N/A,FALSE,"INTRAN96";#N/A,#N/A,FALSE,"NAA9697";#N/A,#N/A,FALSE,"ECWEBB";#N/A,#N/A,FALSE,"MFT96";#N/A,#N/A,FALSE,"CTrecon"}</definedName>
    <definedName name="FDDD_1_2_1_2_4" hidden="1">{#N/A,#N/A,FALSE,"TMCOMP96";#N/A,#N/A,FALSE,"MAT96";#N/A,#N/A,FALSE,"FANDA96";#N/A,#N/A,FALSE,"INTRAN96";#N/A,#N/A,FALSE,"NAA9697";#N/A,#N/A,FALSE,"ECWEBB";#N/A,#N/A,FALSE,"MFT96";#N/A,#N/A,FALSE,"CTrecon"}</definedName>
    <definedName name="FDDD_1_2_1_2_5" hidden="1">{#N/A,#N/A,FALSE,"TMCOMP96";#N/A,#N/A,FALSE,"MAT96";#N/A,#N/A,FALSE,"FANDA96";#N/A,#N/A,FALSE,"INTRAN96";#N/A,#N/A,FALSE,"NAA9697";#N/A,#N/A,FALSE,"ECWEBB";#N/A,#N/A,FALSE,"MFT96";#N/A,#N/A,FALSE,"CTrecon"}</definedName>
    <definedName name="FDDD_1_2_1_3" hidden="1">{#N/A,#N/A,FALSE,"TMCOMP96";#N/A,#N/A,FALSE,"MAT96";#N/A,#N/A,FALSE,"FANDA96";#N/A,#N/A,FALSE,"INTRAN96";#N/A,#N/A,FALSE,"NAA9697";#N/A,#N/A,FALSE,"ECWEBB";#N/A,#N/A,FALSE,"MFT96";#N/A,#N/A,FALSE,"CTrecon"}</definedName>
    <definedName name="FDDD_1_2_1_3_1" hidden="1">{#N/A,#N/A,FALSE,"TMCOMP96";#N/A,#N/A,FALSE,"MAT96";#N/A,#N/A,FALSE,"FANDA96";#N/A,#N/A,FALSE,"INTRAN96";#N/A,#N/A,FALSE,"NAA9697";#N/A,#N/A,FALSE,"ECWEBB";#N/A,#N/A,FALSE,"MFT96";#N/A,#N/A,FALSE,"CTrecon"}</definedName>
    <definedName name="FDDD_1_2_1_3_2" hidden="1">{#N/A,#N/A,FALSE,"TMCOMP96";#N/A,#N/A,FALSE,"MAT96";#N/A,#N/A,FALSE,"FANDA96";#N/A,#N/A,FALSE,"INTRAN96";#N/A,#N/A,FALSE,"NAA9697";#N/A,#N/A,FALSE,"ECWEBB";#N/A,#N/A,FALSE,"MFT96";#N/A,#N/A,FALSE,"CTrecon"}</definedName>
    <definedName name="FDDD_1_2_1_3_3" hidden="1">{#N/A,#N/A,FALSE,"TMCOMP96";#N/A,#N/A,FALSE,"MAT96";#N/A,#N/A,FALSE,"FANDA96";#N/A,#N/A,FALSE,"INTRAN96";#N/A,#N/A,FALSE,"NAA9697";#N/A,#N/A,FALSE,"ECWEBB";#N/A,#N/A,FALSE,"MFT96";#N/A,#N/A,FALSE,"CTrecon"}</definedName>
    <definedName name="FDDD_1_2_1_3_4" hidden="1">{#N/A,#N/A,FALSE,"TMCOMP96";#N/A,#N/A,FALSE,"MAT96";#N/A,#N/A,FALSE,"FANDA96";#N/A,#N/A,FALSE,"INTRAN96";#N/A,#N/A,FALSE,"NAA9697";#N/A,#N/A,FALSE,"ECWEBB";#N/A,#N/A,FALSE,"MFT96";#N/A,#N/A,FALSE,"CTrecon"}</definedName>
    <definedName name="FDDD_1_2_1_3_5" hidden="1">{#N/A,#N/A,FALSE,"TMCOMP96";#N/A,#N/A,FALSE,"MAT96";#N/A,#N/A,FALSE,"FANDA96";#N/A,#N/A,FALSE,"INTRAN96";#N/A,#N/A,FALSE,"NAA9697";#N/A,#N/A,FALSE,"ECWEBB";#N/A,#N/A,FALSE,"MFT96";#N/A,#N/A,FALSE,"CTrecon"}</definedName>
    <definedName name="FDDD_1_2_1_4" hidden="1">{#N/A,#N/A,FALSE,"TMCOMP96";#N/A,#N/A,FALSE,"MAT96";#N/A,#N/A,FALSE,"FANDA96";#N/A,#N/A,FALSE,"INTRAN96";#N/A,#N/A,FALSE,"NAA9697";#N/A,#N/A,FALSE,"ECWEBB";#N/A,#N/A,FALSE,"MFT96";#N/A,#N/A,FALSE,"CTrecon"}</definedName>
    <definedName name="FDDD_1_2_1_4_1" hidden="1">{#N/A,#N/A,FALSE,"TMCOMP96";#N/A,#N/A,FALSE,"MAT96";#N/A,#N/A,FALSE,"FANDA96";#N/A,#N/A,FALSE,"INTRAN96";#N/A,#N/A,FALSE,"NAA9697";#N/A,#N/A,FALSE,"ECWEBB";#N/A,#N/A,FALSE,"MFT96";#N/A,#N/A,FALSE,"CTrecon"}</definedName>
    <definedName name="FDDD_1_2_1_4_2" hidden="1">{#N/A,#N/A,FALSE,"TMCOMP96";#N/A,#N/A,FALSE,"MAT96";#N/A,#N/A,FALSE,"FANDA96";#N/A,#N/A,FALSE,"INTRAN96";#N/A,#N/A,FALSE,"NAA9697";#N/A,#N/A,FALSE,"ECWEBB";#N/A,#N/A,FALSE,"MFT96";#N/A,#N/A,FALSE,"CTrecon"}</definedName>
    <definedName name="FDDD_1_2_1_4_3" hidden="1">{#N/A,#N/A,FALSE,"TMCOMP96";#N/A,#N/A,FALSE,"MAT96";#N/A,#N/A,FALSE,"FANDA96";#N/A,#N/A,FALSE,"INTRAN96";#N/A,#N/A,FALSE,"NAA9697";#N/A,#N/A,FALSE,"ECWEBB";#N/A,#N/A,FALSE,"MFT96";#N/A,#N/A,FALSE,"CTrecon"}</definedName>
    <definedName name="FDDD_1_2_1_4_4" hidden="1">{#N/A,#N/A,FALSE,"TMCOMP96";#N/A,#N/A,FALSE,"MAT96";#N/A,#N/A,FALSE,"FANDA96";#N/A,#N/A,FALSE,"INTRAN96";#N/A,#N/A,FALSE,"NAA9697";#N/A,#N/A,FALSE,"ECWEBB";#N/A,#N/A,FALSE,"MFT96";#N/A,#N/A,FALSE,"CTrecon"}</definedName>
    <definedName name="FDDD_1_2_1_4_5" hidden="1">{#N/A,#N/A,FALSE,"TMCOMP96";#N/A,#N/A,FALSE,"MAT96";#N/A,#N/A,FALSE,"FANDA96";#N/A,#N/A,FALSE,"INTRAN96";#N/A,#N/A,FALSE,"NAA9697";#N/A,#N/A,FALSE,"ECWEBB";#N/A,#N/A,FALSE,"MFT96";#N/A,#N/A,FALSE,"CTrecon"}</definedName>
    <definedName name="FDDD_1_2_1_5" hidden="1">{#N/A,#N/A,FALSE,"TMCOMP96";#N/A,#N/A,FALSE,"MAT96";#N/A,#N/A,FALSE,"FANDA96";#N/A,#N/A,FALSE,"INTRAN96";#N/A,#N/A,FALSE,"NAA9697";#N/A,#N/A,FALSE,"ECWEBB";#N/A,#N/A,FALSE,"MFT96";#N/A,#N/A,FALSE,"CTrecon"}</definedName>
    <definedName name="FDDD_1_2_1_5_1" hidden="1">{#N/A,#N/A,FALSE,"TMCOMP96";#N/A,#N/A,FALSE,"MAT96";#N/A,#N/A,FALSE,"FANDA96";#N/A,#N/A,FALSE,"INTRAN96";#N/A,#N/A,FALSE,"NAA9697";#N/A,#N/A,FALSE,"ECWEBB";#N/A,#N/A,FALSE,"MFT96";#N/A,#N/A,FALSE,"CTrecon"}</definedName>
    <definedName name="FDDD_1_2_1_5_2" hidden="1">{#N/A,#N/A,FALSE,"TMCOMP96";#N/A,#N/A,FALSE,"MAT96";#N/A,#N/A,FALSE,"FANDA96";#N/A,#N/A,FALSE,"INTRAN96";#N/A,#N/A,FALSE,"NAA9697";#N/A,#N/A,FALSE,"ECWEBB";#N/A,#N/A,FALSE,"MFT96";#N/A,#N/A,FALSE,"CTrecon"}</definedName>
    <definedName name="FDDD_1_2_1_5_3" hidden="1">{#N/A,#N/A,FALSE,"TMCOMP96";#N/A,#N/A,FALSE,"MAT96";#N/A,#N/A,FALSE,"FANDA96";#N/A,#N/A,FALSE,"INTRAN96";#N/A,#N/A,FALSE,"NAA9697";#N/A,#N/A,FALSE,"ECWEBB";#N/A,#N/A,FALSE,"MFT96";#N/A,#N/A,FALSE,"CTrecon"}</definedName>
    <definedName name="FDDD_1_2_1_5_4" hidden="1">{#N/A,#N/A,FALSE,"TMCOMP96";#N/A,#N/A,FALSE,"MAT96";#N/A,#N/A,FALSE,"FANDA96";#N/A,#N/A,FALSE,"INTRAN96";#N/A,#N/A,FALSE,"NAA9697";#N/A,#N/A,FALSE,"ECWEBB";#N/A,#N/A,FALSE,"MFT96";#N/A,#N/A,FALSE,"CTrecon"}</definedName>
    <definedName name="FDDD_1_2_1_5_5" hidden="1">{#N/A,#N/A,FALSE,"TMCOMP96";#N/A,#N/A,FALSE,"MAT96";#N/A,#N/A,FALSE,"FANDA96";#N/A,#N/A,FALSE,"INTRAN96";#N/A,#N/A,FALSE,"NAA9697";#N/A,#N/A,FALSE,"ECWEBB";#N/A,#N/A,FALSE,"MFT96";#N/A,#N/A,FALSE,"CTrecon"}</definedName>
    <definedName name="FDDD_1_2_2" hidden="1">{#N/A,#N/A,FALSE,"TMCOMP96";#N/A,#N/A,FALSE,"MAT96";#N/A,#N/A,FALSE,"FANDA96";#N/A,#N/A,FALSE,"INTRAN96";#N/A,#N/A,FALSE,"NAA9697";#N/A,#N/A,FALSE,"ECWEBB";#N/A,#N/A,FALSE,"MFT96";#N/A,#N/A,FALSE,"CTrecon"}</definedName>
    <definedName name="FDDD_1_2_2_1" hidden="1">{#N/A,#N/A,FALSE,"TMCOMP96";#N/A,#N/A,FALSE,"MAT96";#N/A,#N/A,FALSE,"FANDA96";#N/A,#N/A,FALSE,"INTRAN96";#N/A,#N/A,FALSE,"NAA9697";#N/A,#N/A,FALSE,"ECWEBB";#N/A,#N/A,FALSE,"MFT96";#N/A,#N/A,FALSE,"CTrecon"}</definedName>
    <definedName name="FDDD_1_2_2_2" hidden="1">{#N/A,#N/A,FALSE,"TMCOMP96";#N/A,#N/A,FALSE,"MAT96";#N/A,#N/A,FALSE,"FANDA96";#N/A,#N/A,FALSE,"INTRAN96";#N/A,#N/A,FALSE,"NAA9697";#N/A,#N/A,FALSE,"ECWEBB";#N/A,#N/A,FALSE,"MFT96";#N/A,#N/A,FALSE,"CTrecon"}</definedName>
    <definedName name="FDDD_1_2_2_3" hidden="1">{#N/A,#N/A,FALSE,"TMCOMP96";#N/A,#N/A,FALSE,"MAT96";#N/A,#N/A,FALSE,"FANDA96";#N/A,#N/A,FALSE,"INTRAN96";#N/A,#N/A,FALSE,"NAA9697";#N/A,#N/A,FALSE,"ECWEBB";#N/A,#N/A,FALSE,"MFT96";#N/A,#N/A,FALSE,"CTrecon"}</definedName>
    <definedName name="FDDD_1_2_2_4" hidden="1">{#N/A,#N/A,FALSE,"TMCOMP96";#N/A,#N/A,FALSE,"MAT96";#N/A,#N/A,FALSE,"FANDA96";#N/A,#N/A,FALSE,"INTRAN96";#N/A,#N/A,FALSE,"NAA9697";#N/A,#N/A,FALSE,"ECWEBB";#N/A,#N/A,FALSE,"MFT96";#N/A,#N/A,FALSE,"CTrecon"}</definedName>
    <definedName name="FDDD_1_2_2_5" hidden="1">{#N/A,#N/A,FALSE,"TMCOMP96";#N/A,#N/A,FALSE,"MAT96";#N/A,#N/A,FALSE,"FANDA96";#N/A,#N/A,FALSE,"INTRAN96";#N/A,#N/A,FALSE,"NAA9697";#N/A,#N/A,FALSE,"ECWEBB";#N/A,#N/A,FALSE,"MFT96";#N/A,#N/A,FALSE,"CTrecon"}</definedName>
    <definedName name="FDDD_1_2_3" hidden="1">{#N/A,#N/A,FALSE,"TMCOMP96";#N/A,#N/A,FALSE,"MAT96";#N/A,#N/A,FALSE,"FANDA96";#N/A,#N/A,FALSE,"INTRAN96";#N/A,#N/A,FALSE,"NAA9697";#N/A,#N/A,FALSE,"ECWEBB";#N/A,#N/A,FALSE,"MFT96";#N/A,#N/A,FALSE,"CTrecon"}</definedName>
    <definedName name="FDDD_1_2_3_1" hidden="1">{#N/A,#N/A,FALSE,"TMCOMP96";#N/A,#N/A,FALSE,"MAT96";#N/A,#N/A,FALSE,"FANDA96";#N/A,#N/A,FALSE,"INTRAN96";#N/A,#N/A,FALSE,"NAA9697";#N/A,#N/A,FALSE,"ECWEBB";#N/A,#N/A,FALSE,"MFT96";#N/A,#N/A,FALSE,"CTrecon"}</definedName>
    <definedName name="FDDD_1_2_3_2" hidden="1">{#N/A,#N/A,FALSE,"TMCOMP96";#N/A,#N/A,FALSE,"MAT96";#N/A,#N/A,FALSE,"FANDA96";#N/A,#N/A,FALSE,"INTRAN96";#N/A,#N/A,FALSE,"NAA9697";#N/A,#N/A,FALSE,"ECWEBB";#N/A,#N/A,FALSE,"MFT96";#N/A,#N/A,FALSE,"CTrecon"}</definedName>
    <definedName name="FDDD_1_2_3_3" hidden="1">{#N/A,#N/A,FALSE,"TMCOMP96";#N/A,#N/A,FALSE,"MAT96";#N/A,#N/A,FALSE,"FANDA96";#N/A,#N/A,FALSE,"INTRAN96";#N/A,#N/A,FALSE,"NAA9697";#N/A,#N/A,FALSE,"ECWEBB";#N/A,#N/A,FALSE,"MFT96";#N/A,#N/A,FALSE,"CTrecon"}</definedName>
    <definedName name="FDDD_1_2_3_4" hidden="1">{#N/A,#N/A,FALSE,"TMCOMP96";#N/A,#N/A,FALSE,"MAT96";#N/A,#N/A,FALSE,"FANDA96";#N/A,#N/A,FALSE,"INTRAN96";#N/A,#N/A,FALSE,"NAA9697";#N/A,#N/A,FALSE,"ECWEBB";#N/A,#N/A,FALSE,"MFT96";#N/A,#N/A,FALSE,"CTrecon"}</definedName>
    <definedName name="FDDD_1_2_3_5" hidden="1">{#N/A,#N/A,FALSE,"TMCOMP96";#N/A,#N/A,FALSE,"MAT96";#N/A,#N/A,FALSE,"FANDA96";#N/A,#N/A,FALSE,"INTRAN96";#N/A,#N/A,FALSE,"NAA9697";#N/A,#N/A,FALSE,"ECWEBB";#N/A,#N/A,FALSE,"MFT96";#N/A,#N/A,FALSE,"CTrecon"}</definedName>
    <definedName name="FDDD_1_2_4" hidden="1">{#N/A,#N/A,FALSE,"TMCOMP96";#N/A,#N/A,FALSE,"MAT96";#N/A,#N/A,FALSE,"FANDA96";#N/A,#N/A,FALSE,"INTRAN96";#N/A,#N/A,FALSE,"NAA9697";#N/A,#N/A,FALSE,"ECWEBB";#N/A,#N/A,FALSE,"MFT96";#N/A,#N/A,FALSE,"CTrecon"}</definedName>
    <definedName name="FDDD_1_2_4_1" hidden="1">{#N/A,#N/A,FALSE,"TMCOMP96";#N/A,#N/A,FALSE,"MAT96";#N/A,#N/A,FALSE,"FANDA96";#N/A,#N/A,FALSE,"INTRAN96";#N/A,#N/A,FALSE,"NAA9697";#N/A,#N/A,FALSE,"ECWEBB";#N/A,#N/A,FALSE,"MFT96";#N/A,#N/A,FALSE,"CTrecon"}</definedName>
    <definedName name="FDDD_1_2_4_2" hidden="1">{#N/A,#N/A,FALSE,"TMCOMP96";#N/A,#N/A,FALSE,"MAT96";#N/A,#N/A,FALSE,"FANDA96";#N/A,#N/A,FALSE,"INTRAN96";#N/A,#N/A,FALSE,"NAA9697";#N/A,#N/A,FALSE,"ECWEBB";#N/A,#N/A,FALSE,"MFT96";#N/A,#N/A,FALSE,"CTrecon"}</definedName>
    <definedName name="FDDD_1_2_4_3" hidden="1">{#N/A,#N/A,FALSE,"TMCOMP96";#N/A,#N/A,FALSE,"MAT96";#N/A,#N/A,FALSE,"FANDA96";#N/A,#N/A,FALSE,"INTRAN96";#N/A,#N/A,FALSE,"NAA9697";#N/A,#N/A,FALSE,"ECWEBB";#N/A,#N/A,FALSE,"MFT96";#N/A,#N/A,FALSE,"CTrecon"}</definedName>
    <definedName name="FDDD_1_2_4_4" hidden="1">{#N/A,#N/A,FALSE,"TMCOMP96";#N/A,#N/A,FALSE,"MAT96";#N/A,#N/A,FALSE,"FANDA96";#N/A,#N/A,FALSE,"INTRAN96";#N/A,#N/A,FALSE,"NAA9697";#N/A,#N/A,FALSE,"ECWEBB";#N/A,#N/A,FALSE,"MFT96";#N/A,#N/A,FALSE,"CTrecon"}</definedName>
    <definedName name="FDDD_1_2_4_5" hidden="1">{#N/A,#N/A,FALSE,"TMCOMP96";#N/A,#N/A,FALSE,"MAT96";#N/A,#N/A,FALSE,"FANDA96";#N/A,#N/A,FALSE,"INTRAN96";#N/A,#N/A,FALSE,"NAA9697";#N/A,#N/A,FALSE,"ECWEBB";#N/A,#N/A,FALSE,"MFT96";#N/A,#N/A,FALSE,"CTrecon"}</definedName>
    <definedName name="FDDD_1_2_5" hidden="1">{#N/A,#N/A,FALSE,"TMCOMP96";#N/A,#N/A,FALSE,"MAT96";#N/A,#N/A,FALSE,"FANDA96";#N/A,#N/A,FALSE,"INTRAN96";#N/A,#N/A,FALSE,"NAA9697";#N/A,#N/A,FALSE,"ECWEBB";#N/A,#N/A,FALSE,"MFT96";#N/A,#N/A,FALSE,"CTrecon"}</definedName>
    <definedName name="FDDD_1_2_5_1" hidden="1">{#N/A,#N/A,FALSE,"TMCOMP96";#N/A,#N/A,FALSE,"MAT96";#N/A,#N/A,FALSE,"FANDA96";#N/A,#N/A,FALSE,"INTRAN96";#N/A,#N/A,FALSE,"NAA9697";#N/A,#N/A,FALSE,"ECWEBB";#N/A,#N/A,FALSE,"MFT96";#N/A,#N/A,FALSE,"CTrecon"}</definedName>
    <definedName name="FDDD_1_2_5_2" hidden="1">{#N/A,#N/A,FALSE,"TMCOMP96";#N/A,#N/A,FALSE,"MAT96";#N/A,#N/A,FALSE,"FANDA96";#N/A,#N/A,FALSE,"INTRAN96";#N/A,#N/A,FALSE,"NAA9697";#N/A,#N/A,FALSE,"ECWEBB";#N/A,#N/A,FALSE,"MFT96";#N/A,#N/A,FALSE,"CTrecon"}</definedName>
    <definedName name="FDDD_1_2_5_3" hidden="1">{#N/A,#N/A,FALSE,"TMCOMP96";#N/A,#N/A,FALSE,"MAT96";#N/A,#N/A,FALSE,"FANDA96";#N/A,#N/A,FALSE,"INTRAN96";#N/A,#N/A,FALSE,"NAA9697";#N/A,#N/A,FALSE,"ECWEBB";#N/A,#N/A,FALSE,"MFT96";#N/A,#N/A,FALSE,"CTrecon"}</definedName>
    <definedName name="FDDD_1_2_5_4" hidden="1">{#N/A,#N/A,FALSE,"TMCOMP96";#N/A,#N/A,FALSE,"MAT96";#N/A,#N/A,FALSE,"FANDA96";#N/A,#N/A,FALSE,"INTRAN96";#N/A,#N/A,FALSE,"NAA9697";#N/A,#N/A,FALSE,"ECWEBB";#N/A,#N/A,FALSE,"MFT96";#N/A,#N/A,FALSE,"CTrecon"}</definedName>
    <definedName name="FDDD_1_2_5_5" hidden="1">{#N/A,#N/A,FALSE,"TMCOMP96";#N/A,#N/A,FALSE,"MAT96";#N/A,#N/A,FALSE,"FANDA96";#N/A,#N/A,FALSE,"INTRAN96";#N/A,#N/A,FALSE,"NAA9697";#N/A,#N/A,FALSE,"ECWEBB";#N/A,#N/A,FALSE,"MFT96";#N/A,#N/A,FALSE,"CTrecon"}</definedName>
    <definedName name="FDDD_1_3" hidden="1">{#N/A,#N/A,FALSE,"TMCOMP96";#N/A,#N/A,FALSE,"MAT96";#N/A,#N/A,FALSE,"FANDA96";#N/A,#N/A,FALSE,"INTRAN96";#N/A,#N/A,FALSE,"NAA9697";#N/A,#N/A,FALSE,"ECWEBB";#N/A,#N/A,FALSE,"MFT96";#N/A,#N/A,FALSE,"CTrecon"}</definedName>
    <definedName name="FDDD_1_3_1" hidden="1">{#N/A,#N/A,FALSE,"TMCOMP96";#N/A,#N/A,FALSE,"MAT96";#N/A,#N/A,FALSE,"FANDA96";#N/A,#N/A,FALSE,"INTRAN96";#N/A,#N/A,FALSE,"NAA9697";#N/A,#N/A,FALSE,"ECWEBB";#N/A,#N/A,FALSE,"MFT96";#N/A,#N/A,FALSE,"CTrecon"}</definedName>
    <definedName name="FDDD_1_3_1_1" hidden="1">{#N/A,#N/A,FALSE,"TMCOMP96";#N/A,#N/A,FALSE,"MAT96";#N/A,#N/A,FALSE,"FANDA96";#N/A,#N/A,FALSE,"INTRAN96";#N/A,#N/A,FALSE,"NAA9697";#N/A,#N/A,FALSE,"ECWEBB";#N/A,#N/A,FALSE,"MFT96";#N/A,#N/A,FALSE,"CTrecon"}</definedName>
    <definedName name="FDDD_1_3_1_1_1" hidden="1">{#N/A,#N/A,FALSE,"TMCOMP96";#N/A,#N/A,FALSE,"MAT96";#N/A,#N/A,FALSE,"FANDA96";#N/A,#N/A,FALSE,"INTRAN96";#N/A,#N/A,FALSE,"NAA9697";#N/A,#N/A,FALSE,"ECWEBB";#N/A,#N/A,FALSE,"MFT96";#N/A,#N/A,FALSE,"CTrecon"}</definedName>
    <definedName name="FDDD_1_3_1_1_1_1" hidden="1">{#N/A,#N/A,FALSE,"TMCOMP96";#N/A,#N/A,FALSE,"MAT96";#N/A,#N/A,FALSE,"FANDA96";#N/A,#N/A,FALSE,"INTRAN96";#N/A,#N/A,FALSE,"NAA9697";#N/A,#N/A,FALSE,"ECWEBB";#N/A,#N/A,FALSE,"MFT96";#N/A,#N/A,FALSE,"CTrecon"}</definedName>
    <definedName name="FDDD_1_3_1_1_1_2" hidden="1">{#N/A,#N/A,FALSE,"TMCOMP96";#N/A,#N/A,FALSE,"MAT96";#N/A,#N/A,FALSE,"FANDA96";#N/A,#N/A,FALSE,"INTRAN96";#N/A,#N/A,FALSE,"NAA9697";#N/A,#N/A,FALSE,"ECWEBB";#N/A,#N/A,FALSE,"MFT96";#N/A,#N/A,FALSE,"CTrecon"}</definedName>
    <definedName name="FDDD_1_3_1_1_1_3" hidden="1">{#N/A,#N/A,FALSE,"TMCOMP96";#N/A,#N/A,FALSE,"MAT96";#N/A,#N/A,FALSE,"FANDA96";#N/A,#N/A,FALSE,"INTRAN96";#N/A,#N/A,FALSE,"NAA9697";#N/A,#N/A,FALSE,"ECWEBB";#N/A,#N/A,FALSE,"MFT96";#N/A,#N/A,FALSE,"CTrecon"}</definedName>
    <definedName name="FDDD_1_3_1_1_1_4" hidden="1">{#N/A,#N/A,FALSE,"TMCOMP96";#N/A,#N/A,FALSE,"MAT96";#N/A,#N/A,FALSE,"FANDA96";#N/A,#N/A,FALSE,"INTRAN96";#N/A,#N/A,FALSE,"NAA9697";#N/A,#N/A,FALSE,"ECWEBB";#N/A,#N/A,FALSE,"MFT96";#N/A,#N/A,FALSE,"CTrecon"}</definedName>
    <definedName name="FDDD_1_3_1_1_1_5" hidden="1">{#N/A,#N/A,FALSE,"TMCOMP96";#N/A,#N/A,FALSE,"MAT96";#N/A,#N/A,FALSE,"FANDA96";#N/A,#N/A,FALSE,"INTRAN96";#N/A,#N/A,FALSE,"NAA9697";#N/A,#N/A,FALSE,"ECWEBB";#N/A,#N/A,FALSE,"MFT96";#N/A,#N/A,FALSE,"CTrecon"}</definedName>
    <definedName name="FDDD_1_3_1_1_2" hidden="1">{#N/A,#N/A,FALSE,"TMCOMP96";#N/A,#N/A,FALSE,"MAT96";#N/A,#N/A,FALSE,"FANDA96";#N/A,#N/A,FALSE,"INTRAN96";#N/A,#N/A,FALSE,"NAA9697";#N/A,#N/A,FALSE,"ECWEBB";#N/A,#N/A,FALSE,"MFT96";#N/A,#N/A,FALSE,"CTrecon"}</definedName>
    <definedName name="FDDD_1_3_1_1_2_1" hidden="1">{#N/A,#N/A,FALSE,"TMCOMP96";#N/A,#N/A,FALSE,"MAT96";#N/A,#N/A,FALSE,"FANDA96";#N/A,#N/A,FALSE,"INTRAN96";#N/A,#N/A,FALSE,"NAA9697";#N/A,#N/A,FALSE,"ECWEBB";#N/A,#N/A,FALSE,"MFT96";#N/A,#N/A,FALSE,"CTrecon"}</definedName>
    <definedName name="FDDD_1_3_1_1_2_2" hidden="1">{#N/A,#N/A,FALSE,"TMCOMP96";#N/A,#N/A,FALSE,"MAT96";#N/A,#N/A,FALSE,"FANDA96";#N/A,#N/A,FALSE,"INTRAN96";#N/A,#N/A,FALSE,"NAA9697";#N/A,#N/A,FALSE,"ECWEBB";#N/A,#N/A,FALSE,"MFT96";#N/A,#N/A,FALSE,"CTrecon"}</definedName>
    <definedName name="FDDD_1_3_1_1_2_3" hidden="1">{#N/A,#N/A,FALSE,"TMCOMP96";#N/A,#N/A,FALSE,"MAT96";#N/A,#N/A,FALSE,"FANDA96";#N/A,#N/A,FALSE,"INTRAN96";#N/A,#N/A,FALSE,"NAA9697";#N/A,#N/A,FALSE,"ECWEBB";#N/A,#N/A,FALSE,"MFT96";#N/A,#N/A,FALSE,"CTrecon"}</definedName>
    <definedName name="FDDD_1_3_1_1_2_4" hidden="1">{#N/A,#N/A,FALSE,"TMCOMP96";#N/A,#N/A,FALSE,"MAT96";#N/A,#N/A,FALSE,"FANDA96";#N/A,#N/A,FALSE,"INTRAN96";#N/A,#N/A,FALSE,"NAA9697";#N/A,#N/A,FALSE,"ECWEBB";#N/A,#N/A,FALSE,"MFT96";#N/A,#N/A,FALSE,"CTrecon"}</definedName>
    <definedName name="FDDD_1_3_1_1_2_5" hidden="1">{#N/A,#N/A,FALSE,"TMCOMP96";#N/A,#N/A,FALSE,"MAT96";#N/A,#N/A,FALSE,"FANDA96";#N/A,#N/A,FALSE,"INTRAN96";#N/A,#N/A,FALSE,"NAA9697";#N/A,#N/A,FALSE,"ECWEBB";#N/A,#N/A,FALSE,"MFT96";#N/A,#N/A,FALSE,"CTrecon"}</definedName>
    <definedName name="FDDD_1_3_1_1_3" hidden="1">{#N/A,#N/A,FALSE,"TMCOMP96";#N/A,#N/A,FALSE,"MAT96";#N/A,#N/A,FALSE,"FANDA96";#N/A,#N/A,FALSE,"INTRAN96";#N/A,#N/A,FALSE,"NAA9697";#N/A,#N/A,FALSE,"ECWEBB";#N/A,#N/A,FALSE,"MFT96";#N/A,#N/A,FALSE,"CTrecon"}</definedName>
    <definedName name="FDDD_1_3_1_1_4" hidden="1">{#N/A,#N/A,FALSE,"TMCOMP96";#N/A,#N/A,FALSE,"MAT96";#N/A,#N/A,FALSE,"FANDA96";#N/A,#N/A,FALSE,"INTRAN96";#N/A,#N/A,FALSE,"NAA9697";#N/A,#N/A,FALSE,"ECWEBB";#N/A,#N/A,FALSE,"MFT96";#N/A,#N/A,FALSE,"CTrecon"}</definedName>
    <definedName name="FDDD_1_3_1_1_5" hidden="1">{#N/A,#N/A,FALSE,"TMCOMP96";#N/A,#N/A,FALSE,"MAT96";#N/A,#N/A,FALSE,"FANDA96";#N/A,#N/A,FALSE,"INTRAN96";#N/A,#N/A,FALSE,"NAA9697";#N/A,#N/A,FALSE,"ECWEBB";#N/A,#N/A,FALSE,"MFT96";#N/A,#N/A,FALSE,"CTrecon"}</definedName>
    <definedName name="FDDD_1_3_1_2" hidden="1">{#N/A,#N/A,FALSE,"TMCOMP96";#N/A,#N/A,FALSE,"MAT96";#N/A,#N/A,FALSE,"FANDA96";#N/A,#N/A,FALSE,"INTRAN96";#N/A,#N/A,FALSE,"NAA9697";#N/A,#N/A,FALSE,"ECWEBB";#N/A,#N/A,FALSE,"MFT96";#N/A,#N/A,FALSE,"CTrecon"}</definedName>
    <definedName name="FDDD_1_3_1_2_1" hidden="1">{#N/A,#N/A,FALSE,"TMCOMP96";#N/A,#N/A,FALSE,"MAT96";#N/A,#N/A,FALSE,"FANDA96";#N/A,#N/A,FALSE,"INTRAN96";#N/A,#N/A,FALSE,"NAA9697";#N/A,#N/A,FALSE,"ECWEBB";#N/A,#N/A,FALSE,"MFT96";#N/A,#N/A,FALSE,"CTrecon"}</definedName>
    <definedName name="FDDD_1_3_1_2_2" hidden="1">{#N/A,#N/A,FALSE,"TMCOMP96";#N/A,#N/A,FALSE,"MAT96";#N/A,#N/A,FALSE,"FANDA96";#N/A,#N/A,FALSE,"INTRAN96";#N/A,#N/A,FALSE,"NAA9697";#N/A,#N/A,FALSE,"ECWEBB";#N/A,#N/A,FALSE,"MFT96";#N/A,#N/A,FALSE,"CTrecon"}</definedName>
    <definedName name="FDDD_1_3_1_2_3" hidden="1">{#N/A,#N/A,FALSE,"TMCOMP96";#N/A,#N/A,FALSE,"MAT96";#N/A,#N/A,FALSE,"FANDA96";#N/A,#N/A,FALSE,"INTRAN96";#N/A,#N/A,FALSE,"NAA9697";#N/A,#N/A,FALSE,"ECWEBB";#N/A,#N/A,FALSE,"MFT96";#N/A,#N/A,FALSE,"CTrecon"}</definedName>
    <definedName name="FDDD_1_3_1_2_4" hidden="1">{#N/A,#N/A,FALSE,"TMCOMP96";#N/A,#N/A,FALSE,"MAT96";#N/A,#N/A,FALSE,"FANDA96";#N/A,#N/A,FALSE,"INTRAN96";#N/A,#N/A,FALSE,"NAA9697";#N/A,#N/A,FALSE,"ECWEBB";#N/A,#N/A,FALSE,"MFT96";#N/A,#N/A,FALSE,"CTrecon"}</definedName>
    <definedName name="FDDD_1_3_1_2_5" hidden="1">{#N/A,#N/A,FALSE,"TMCOMP96";#N/A,#N/A,FALSE,"MAT96";#N/A,#N/A,FALSE,"FANDA96";#N/A,#N/A,FALSE,"INTRAN96";#N/A,#N/A,FALSE,"NAA9697";#N/A,#N/A,FALSE,"ECWEBB";#N/A,#N/A,FALSE,"MFT96";#N/A,#N/A,FALSE,"CTrecon"}</definedName>
    <definedName name="FDDD_1_3_1_3" hidden="1">{#N/A,#N/A,FALSE,"TMCOMP96";#N/A,#N/A,FALSE,"MAT96";#N/A,#N/A,FALSE,"FANDA96";#N/A,#N/A,FALSE,"INTRAN96";#N/A,#N/A,FALSE,"NAA9697";#N/A,#N/A,FALSE,"ECWEBB";#N/A,#N/A,FALSE,"MFT96";#N/A,#N/A,FALSE,"CTrecon"}</definedName>
    <definedName name="FDDD_1_3_1_3_1" hidden="1">{#N/A,#N/A,FALSE,"TMCOMP96";#N/A,#N/A,FALSE,"MAT96";#N/A,#N/A,FALSE,"FANDA96";#N/A,#N/A,FALSE,"INTRAN96";#N/A,#N/A,FALSE,"NAA9697";#N/A,#N/A,FALSE,"ECWEBB";#N/A,#N/A,FALSE,"MFT96";#N/A,#N/A,FALSE,"CTrecon"}</definedName>
    <definedName name="FDDD_1_3_1_3_2" hidden="1">{#N/A,#N/A,FALSE,"TMCOMP96";#N/A,#N/A,FALSE,"MAT96";#N/A,#N/A,FALSE,"FANDA96";#N/A,#N/A,FALSE,"INTRAN96";#N/A,#N/A,FALSE,"NAA9697";#N/A,#N/A,FALSE,"ECWEBB";#N/A,#N/A,FALSE,"MFT96";#N/A,#N/A,FALSE,"CTrecon"}</definedName>
    <definedName name="FDDD_1_3_1_3_3" hidden="1">{#N/A,#N/A,FALSE,"TMCOMP96";#N/A,#N/A,FALSE,"MAT96";#N/A,#N/A,FALSE,"FANDA96";#N/A,#N/A,FALSE,"INTRAN96";#N/A,#N/A,FALSE,"NAA9697";#N/A,#N/A,FALSE,"ECWEBB";#N/A,#N/A,FALSE,"MFT96";#N/A,#N/A,FALSE,"CTrecon"}</definedName>
    <definedName name="FDDD_1_3_1_3_4" hidden="1">{#N/A,#N/A,FALSE,"TMCOMP96";#N/A,#N/A,FALSE,"MAT96";#N/A,#N/A,FALSE,"FANDA96";#N/A,#N/A,FALSE,"INTRAN96";#N/A,#N/A,FALSE,"NAA9697";#N/A,#N/A,FALSE,"ECWEBB";#N/A,#N/A,FALSE,"MFT96";#N/A,#N/A,FALSE,"CTrecon"}</definedName>
    <definedName name="FDDD_1_3_1_3_5" hidden="1">{#N/A,#N/A,FALSE,"TMCOMP96";#N/A,#N/A,FALSE,"MAT96";#N/A,#N/A,FALSE,"FANDA96";#N/A,#N/A,FALSE,"INTRAN96";#N/A,#N/A,FALSE,"NAA9697";#N/A,#N/A,FALSE,"ECWEBB";#N/A,#N/A,FALSE,"MFT96";#N/A,#N/A,FALSE,"CTrecon"}</definedName>
    <definedName name="FDDD_1_3_1_4" hidden="1">{#N/A,#N/A,FALSE,"TMCOMP96";#N/A,#N/A,FALSE,"MAT96";#N/A,#N/A,FALSE,"FANDA96";#N/A,#N/A,FALSE,"INTRAN96";#N/A,#N/A,FALSE,"NAA9697";#N/A,#N/A,FALSE,"ECWEBB";#N/A,#N/A,FALSE,"MFT96";#N/A,#N/A,FALSE,"CTrecon"}</definedName>
    <definedName name="FDDD_1_3_1_4_1" hidden="1">{#N/A,#N/A,FALSE,"TMCOMP96";#N/A,#N/A,FALSE,"MAT96";#N/A,#N/A,FALSE,"FANDA96";#N/A,#N/A,FALSE,"INTRAN96";#N/A,#N/A,FALSE,"NAA9697";#N/A,#N/A,FALSE,"ECWEBB";#N/A,#N/A,FALSE,"MFT96";#N/A,#N/A,FALSE,"CTrecon"}</definedName>
    <definedName name="FDDD_1_3_1_4_2" hidden="1">{#N/A,#N/A,FALSE,"TMCOMP96";#N/A,#N/A,FALSE,"MAT96";#N/A,#N/A,FALSE,"FANDA96";#N/A,#N/A,FALSE,"INTRAN96";#N/A,#N/A,FALSE,"NAA9697";#N/A,#N/A,FALSE,"ECWEBB";#N/A,#N/A,FALSE,"MFT96";#N/A,#N/A,FALSE,"CTrecon"}</definedName>
    <definedName name="FDDD_1_3_1_4_3" hidden="1">{#N/A,#N/A,FALSE,"TMCOMP96";#N/A,#N/A,FALSE,"MAT96";#N/A,#N/A,FALSE,"FANDA96";#N/A,#N/A,FALSE,"INTRAN96";#N/A,#N/A,FALSE,"NAA9697";#N/A,#N/A,FALSE,"ECWEBB";#N/A,#N/A,FALSE,"MFT96";#N/A,#N/A,FALSE,"CTrecon"}</definedName>
    <definedName name="FDDD_1_3_1_4_4" hidden="1">{#N/A,#N/A,FALSE,"TMCOMP96";#N/A,#N/A,FALSE,"MAT96";#N/A,#N/A,FALSE,"FANDA96";#N/A,#N/A,FALSE,"INTRAN96";#N/A,#N/A,FALSE,"NAA9697";#N/A,#N/A,FALSE,"ECWEBB";#N/A,#N/A,FALSE,"MFT96";#N/A,#N/A,FALSE,"CTrecon"}</definedName>
    <definedName name="FDDD_1_3_1_4_5" hidden="1">{#N/A,#N/A,FALSE,"TMCOMP96";#N/A,#N/A,FALSE,"MAT96";#N/A,#N/A,FALSE,"FANDA96";#N/A,#N/A,FALSE,"INTRAN96";#N/A,#N/A,FALSE,"NAA9697";#N/A,#N/A,FALSE,"ECWEBB";#N/A,#N/A,FALSE,"MFT96";#N/A,#N/A,FALSE,"CTrecon"}</definedName>
    <definedName name="FDDD_1_3_1_5" hidden="1">{#N/A,#N/A,FALSE,"TMCOMP96";#N/A,#N/A,FALSE,"MAT96";#N/A,#N/A,FALSE,"FANDA96";#N/A,#N/A,FALSE,"INTRAN96";#N/A,#N/A,FALSE,"NAA9697";#N/A,#N/A,FALSE,"ECWEBB";#N/A,#N/A,FALSE,"MFT96";#N/A,#N/A,FALSE,"CTrecon"}</definedName>
    <definedName name="FDDD_1_3_1_5_1" hidden="1">{#N/A,#N/A,FALSE,"TMCOMP96";#N/A,#N/A,FALSE,"MAT96";#N/A,#N/A,FALSE,"FANDA96";#N/A,#N/A,FALSE,"INTRAN96";#N/A,#N/A,FALSE,"NAA9697";#N/A,#N/A,FALSE,"ECWEBB";#N/A,#N/A,FALSE,"MFT96";#N/A,#N/A,FALSE,"CTrecon"}</definedName>
    <definedName name="FDDD_1_3_1_5_2" hidden="1">{#N/A,#N/A,FALSE,"TMCOMP96";#N/A,#N/A,FALSE,"MAT96";#N/A,#N/A,FALSE,"FANDA96";#N/A,#N/A,FALSE,"INTRAN96";#N/A,#N/A,FALSE,"NAA9697";#N/A,#N/A,FALSE,"ECWEBB";#N/A,#N/A,FALSE,"MFT96";#N/A,#N/A,FALSE,"CTrecon"}</definedName>
    <definedName name="FDDD_1_3_1_5_3" hidden="1">{#N/A,#N/A,FALSE,"TMCOMP96";#N/A,#N/A,FALSE,"MAT96";#N/A,#N/A,FALSE,"FANDA96";#N/A,#N/A,FALSE,"INTRAN96";#N/A,#N/A,FALSE,"NAA9697";#N/A,#N/A,FALSE,"ECWEBB";#N/A,#N/A,FALSE,"MFT96";#N/A,#N/A,FALSE,"CTrecon"}</definedName>
    <definedName name="FDDD_1_3_1_5_4" hidden="1">{#N/A,#N/A,FALSE,"TMCOMP96";#N/A,#N/A,FALSE,"MAT96";#N/A,#N/A,FALSE,"FANDA96";#N/A,#N/A,FALSE,"INTRAN96";#N/A,#N/A,FALSE,"NAA9697";#N/A,#N/A,FALSE,"ECWEBB";#N/A,#N/A,FALSE,"MFT96";#N/A,#N/A,FALSE,"CTrecon"}</definedName>
    <definedName name="FDDD_1_3_1_5_5" hidden="1">{#N/A,#N/A,FALSE,"TMCOMP96";#N/A,#N/A,FALSE,"MAT96";#N/A,#N/A,FALSE,"FANDA96";#N/A,#N/A,FALSE,"INTRAN96";#N/A,#N/A,FALSE,"NAA9697";#N/A,#N/A,FALSE,"ECWEBB";#N/A,#N/A,FALSE,"MFT96";#N/A,#N/A,FALSE,"CTrecon"}</definedName>
    <definedName name="FDDD_1_3_2" hidden="1">{#N/A,#N/A,FALSE,"TMCOMP96";#N/A,#N/A,FALSE,"MAT96";#N/A,#N/A,FALSE,"FANDA96";#N/A,#N/A,FALSE,"INTRAN96";#N/A,#N/A,FALSE,"NAA9697";#N/A,#N/A,FALSE,"ECWEBB";#N/A,#N/A,FALSE,"MFT96";#N/A,#N/A,FALSE,"CTrecon"}</definedName>
    <definedName name="FDDD_1_3_2_1" hidden="1">{#N/A,#N/A,FALSE,"TMCOMP96";#N/A,#N/A,FALSE,"MAT96";#N/A,#N/A,FALSE,"FANDA96";#N/A,#N/A,FALSE,"INTRAN96";#N/A,#N/A,FALSE,"NAA9697";#N/A,#N/A,FALSE,"ECWEBB";#N/A,#N/A,FALSE,"MFT96";#N/A,#N/A,FALSE,"CTrecon"}</definedName>
    <definedName name="FDDD_1_3_2_2" hidden="1">{#N/A,#N/A,FALSE,"TMCOMP96";#N/A,#N/A,FALSE,"MAT96";#N/A,#N/A,FALSE,"FANDA96";#N/A,#N/A,FALSE,"INTRAN96";#N/A,#N/A,FALSE,"NAA9697";#N/A,#N/A,FALSE,"ECWEBB";#N/A,#N/A,FALSE,"MFT96";#N/A,#N/A,FALSE,"CTrecon"}</definedName>
    <definedName name="FDDD_1_3_2_3" hidden="1">{#N/A,#N/A,FALSE,"TMCOMP96";#N/A,#N/A,FALSE,"MAT96";#N/A,#N/A,FALSE,"FANDA96";#N/A,#N/A,FALSE,"INTRAN96";#N/A,#N/A,FALSE,"NAA9697";#N/A,#N/A,FALSE,"ECWEBB";#N/A,#N/A,FALSE,"MFT96";#N/A,#N/A,FALSE,"CTrecon"}</definedName>
    <definedName name="FDDD_1_3_2_4" hidden="1">{#N/A,#N/A,FALSE,"TMCOMP96";#N/A,#N/A,FALSE,"MAT96";#N/A,#N/A,FALSE,"FANDA96";#N/A,#N/A,FALSE,"INTRAN96";#N/A,#N/A,FALSE,"NAA9697";#N/A,#N/A,FALSE,"ECWEBB";#N/A,#N/A,FALSE,"MFT96";#N/A,#N/A,FALSE,"CTrecon"}</definedName>
    <definedName name="FDDD_1_3_2_5" hidden="1">{#N/A,#N/A,FALSE,"TMCOMP96";#N/A,#N/A,FALSE,"MAT96";#N/A,#N/A,FALSE,"FANDA96";#N/A,#N/A,FALSE,"INTRAN96";#N/A,#N/A,FALSE,"NAA9697";#N/A,#N/A,FALSE,"ECWEBB";#N/A,#N/A,FALSE,"MFT96";#N/A,#N/A,FALSE,"CTrecon"}</definedName>
    <definedName name="FDDD_1_3_3" hidden="1">{#N/A,#N/A,FALSE,"TMCOMP96";#N/A,#N/A,FALSE,"MAT96";#N/A,#N/A,FALSE,"FANDA96";#N/A,#N/A,FALSE,"INTRAN96";#N/A,#N/A,FALSE,"NAA9697";#N/A,#N/A,FALSE,"ECWEBB";#N/A,#N/A,FALSE,"MFT96";#N/A,#N/A,FALSE,"CTrecon"}</definedName>
    <definedName name="FDDD_1_3_3_1" hidden="1">{#N/A,#N/A,FALSE,"TMCOMP96";#N/A,#N/A,FALSE,"MAT96";#N/A,#N/A,FALSE,"FANDA96";#N/A,#N/A,FALSE,"INTRAN96";#N/A,#N/A,FALSE,"NAA9697";#N/A,#N/A,FALSE,"ECWEBB";#N/A,#N/A,FALSE,"MFT96";#N/A,#N/A,FALSE,"CTrecon"}</definedName>
    <definedName name="FDDD_1_3_3_2" hidden="1">{#N/A,#N/A,FALSE,"TMCOMP96";#N/A,#N/A,FALSE,"MAT96";#N/A,#N/A,FALSE,"FANDA96";#N/A,#N/A,FALSE,"INTRAN96";#N/A,#N/A,FALSE,"NAA9697";#N/A,#N/A,FALSE,"ECWEBB";#N/A,#N/A,FALSE,"MFT96";#N/A,#N/A,FALSE,"CTrecon"}</definedName>
    <definedName name="FDDD_1_3_3_3" hidden="1">{#N/A,#N/A,FALSE,"TMCOMP96";#N/A,#N/A,FALSE,"MAT96";#N/A,#N/A,FALSE,"FANDA96";#N/A,#N/A,FALSE,"INTRAN96";#N/A,#N/A,FALSE,"NAA9697";#N/A,#N/A,FALSE,"ECWEBB";#N/A,#N/A,FALSE,"MFT96";#N/A,#N/A,FALSE,"CTrecon"}</definedName>
    <definedName name="FDDD_1_3_3_4" hidden="1">{#N/A,#N/A,FALSE,"TMCOMP96";#N/A,#N/A,FALSE,"MAT96";#N/A,#N/A,FALSE,"FANDA96";#N/A,#N/A,FALSE,"INTRAN96";#N/A,#N/A,FALSE,"NAA9697";#N/A,#N/A,FALSE,"ECWEBB";#N/A,#N/A,FALSE,"MFT96";#N/A,#N/A,FALSE,"CTrecon"}</definedName>
    <definedName name="FDDD_1_3_3_5" hidden="1">{#N/A,#N/A,FALSE,"TMCOMP96";#N/A,#N/A,FALSE,"MAT96";#N/A,#N/A,FALSE,"FANDA96";#N/A,#N/A,FALSE,"INTRAN96";#N/A,#N/A,FALSE,"NAA9697";#N/A,#N/A,FALSE,"ECWEBB";#N/A,#N/A,FALSE,"MFT96";#N/A,#N/A,FALSE,"CTrecon"}</definedName>
    <definedName name="FDDD_1_3_4" hidden="1">{#N/A,#N/A,FALSE,"TMCOMP96";#N/A,#N/A,FALSE,"MAT96";#N/A,#N/A,FALSE,"FANDA96";#N/A,#N/A,FALSE,"INTRAN96";#N/A,#N/A,FALSE,"NAA9697";#N/A,#N/A,FALSE,"ECWEBB";#N/A,#N/A,FALSE,"MFT96";#N/A,#N/A,FALSE,"CTrecon"}</definedName>
    <definedName name="FDDD_1_3_4_1" hidden="1">{#N/A,#N/A,FALSE,"TMCOMP96";#N/A,#N/A,FALSE,"MAT96";#N/A,#N/A,FALSE,"FANDA96";#N/A,#N/A,FALSE,"INTRAN96";#N/A,#N/A,FALSE,"NAA9697";#N/A,#N/A,FALSE,"ECWEBB";#N/A,#N/A,FALSE,"MFT96";#N/A,#N/A,FALSE,"CTrecon"}</definedName>
    <definedName name="FDDD_1_3_4_2" hidden="1">{#N/A,#N/A,FALSE,"TMCOMP96";#N/A,#N/A,FALSE,"MAT96";#N/A,#N/A,FALSE,"FANDA96";#N/A,#N/A,FALSE,"INTRAN96";#N/A,#N/A,FALSE,"NAA9697";#N/A,#N/A,FALSE,"ECWEBB";#N/A,#N/A,FALSE,"MFT96";#N/A,#N/A,FALSE,"CTrecon"}</definedName>
    <definedName name="FDDD_1_3_4_3" hidden="1">{#N/A,#N/A,FALSE,"TMCOMP96";#N/A,#N/A,FALSE,"MAT96";#N/A,#N/A,FALSE,"FANDA96";#N/A,#N/A,FALSE,"INTRAN96";#N/A,#N/A,FALSE,"NAA9697";#N/A,#N/A,FALSE,"ECWEBB";#N/A,#N/A,FALSE,"MFT96";#N/A,#N/A,FALSE,"CTrecon"}</definedName>
    <definedName name="FDDD_1_3_4_4" hidden="1">{#N/A,#N/A,FALSE,"TMCOMP96";#N/A,#N/A,FALSE,"MAT96";#N/A,#N/A,FALSE,"FANDA96";#N/A,#N/A,FALSE,"INTRAN96";#N/A,#N/A,FALSE,"NAA9697";#N/A,#N/A,FALSE,"ECWEBB";#N/A,#N/A,FALSE,"MFT96";#N/A,#N/A,FALSE,"CTrecon"}</definedName>
    <definedName name="FDDD_1_3_4_5" hidden="1">{#N/A,#N/A,FALSE,"TMCOMP96";#N/A,#N/A,FALSE,"MAT96";#N/A,#N/A,FALSE,"FANDA96";#N/A,#N/A,FALSE,"INTRAN96";#N/A,#N/A,FALSE,"NAA9697";#N/A,#N/A,FALSE,"ECWEBB";#N/A,#N/A,FALSE,"MFT96";#N/A,#N/A,FALSE,"CTrecon"}</definedName>
    <definedName name="FDDD_1_3_5" hidden="1">{#N/A,#N/A,FALSE,"TMCOMP96";#N/A,#N/A,FALSE,"MAT96";#N/A,#N/A,FALSE,"FANDA96";#N/A,#N/A,FALSE,"INTRAN96";#N/A,#N/A,FALSE,"NAA9697";#N/A,#N/A,FALSE,"ECWEBB";#N/A,#N/A,FALSE,"MFT96";#N/A,#N/A,FALSE,"CTrecon"}</definedName>
    <definedName name="FDDD_1_3_5_1" hidden="1">{#N/A,#N/A,FALSE,"TMCOMP96";#N/A,#N/A,FALSE,"MAT96";#N/A,#N/A,FALSE,"FANDA96";#N/A,#N/A,FALSE,"INTRAN96";#N/A,#N/A,FALSE,"NAA9697";#N/A,#N/A,FALSE,"ECWEBB";#N/A,#N/A,FALSE,"MFT96";#N/A,#N/A,FALSE,"CTrecon"}</definedName>
    <definedName name="FDDD_1_3_5_2" hidden="1">{#N/A,#N/A,FALSE,"TMCOMP96";#N/A,#N/A,FALSE,"MAT96";#N/A,#N/A,FALSE,"FANDA96";#N/A,#N/A,FALSE,"INTRAN96";#N/A,#N/A,FALSE,"NAA9697";#N/A,#N/A,FALSE,"ECWEBB";#N/A,#N/A,FALSE,"MFT96";#N/A,#N/A,FALSE,"CTrecon"}</definedName>
    <definedName name="FDDD_1_3_5_3" hidden="1">{#N/A,#N/A,FALSE,"TMCOMP96";#N/A,#N/A,FALSE,"MAT96";#N/A,#N/A,FALSE,"FANDA96";#N/A,#N/A,FALSE,"INTRAN96";#N/A,#N/A,FALSE,"NAA9697";#N/A,#N/A,FALSE,"ECWEBB";#N/A,#N/A,FALSE,"MFT96";#N/A,#N/A,FALSE,"CTrecon"}</definedName>
    <definedName name="FDDD_1_3_5_4" hidden="1">{#N/A,#N/A,FALSE,"TMCOMP96";#N/A,#N/A,FALSE,"MAT96";#N/A,#N/A,FALSE,"FANDA96";#N/A,#N/A,FALSE,"INTRAN96";#N/A,#N/A,FALSE,"NAA9697";#N/A,#N/A,FALSE,"ECWEBB";#N/A,#N/A,FALSE,"MFT96";#N/A,#N/A,FALSE,"CTrecon"}</definedName>
    <definedName name="FDDD_1_3_5_5" hidden="1">{#N/A,#N/A,FALSE,"TMCOMP96";#N/A,#N/A,FALSE,"MAT96";#N/A,#N/A,FALSE,"FANDA96";#N/A,#N/A,FALSE,"INTRAN96";#N/A,#N/A,FALSE,"NAA9697";#N/A,#N/A,FALSE,"ECWEBB";#N/A,#N/A,FALSE,"MFT96";#N/A,#N/A,FALSE,"CTrecon"}</definedName>
    <definedName name="FDDD_1_4" hidden="1">{#N/A,#N/A,FALSE,"TMCOMP96";#N/A,#N/A,FALSE,"MAT96";#N/A,#N/A,FALSE,"FANDA96";#N/A,#N/A,FALSE,"INTRAN96";#N/A,#N/A,FALSE,"NAA9697";#N/A,#N/A,FALSE,"ECWEBB";#N/A,#N/A,FALSE,"MFT96";#N/A,#N/A,FALSE,"CTrecon"}</definedName>
    <definedName name="FDDD_1_4_1" hidden="1">{#N/A,#N/A,FALSE,"TMCOMP96";#N/A,#N/A,FALSE,"MAT96";#N/A,#N/A,FALSE,"FANDA96";#N/A,#N/A,FALSE,"INTRAN96";#N/A,#N/A,FALSE,"NAA9697";#N/A,#N/A,FALSE,"ECWEBB";#N/A,#N/A,FALSE,"MFT96";#N/A,#N/A,FALSE,"CTrecon"}</definedName>
    <definedName name="FDDD_1_4_1_1" hidden="1">{#N/A,#N/A,FALSE,"TMCOMP96";#N/A,#N/A,FALSE,"MAT96";#N/A,#N/A,FALSE,"FANDA96";#N/A,#N/A,FALSE,"INTRAN96";#N/A,#N/A,FALSE,"NAA9697";#N/A,#N/A,FALSE,"ECWEBB";#N/A,#N/A,FALSE,"MFT96";#N/A,#N/A,FALSE,"CTrecon"}</definedName>
    <definedName name="FDDD_1_4_1_1_1" hidden="1">{#N/A,#N/A,FALSE,"TMCOMP96";#N/A,#N/A,FALSE,"MAT96";#N/A,#N/A,FALSE,"FANDA96";#N/A,#N/A,FALSE,"INTRAN96";#N/A,#N/A,FALSE,"NAA9697";#N/A,#N/A,FALSE,"ECWEBB";#N/A,#N/A,FALSE,"MFT96";#N/A,#N/A,FALSE,"CTrecon"}</definedName>
    <definedName name="FDDD_1_4_1_1_2" hidden="1">{#N/A,#N/A,FALSE,"TMCOMP96";#N/A,#N/A,FALSE,"MAT96";#N/A,#N/A,FALSE,"FANDA96";#N/A,#N/A,FALSE,"INTRAN96";#N/A,#N/A,FALSE,"NAA9697";#N/A,#N/A,FALSE,"ECWEBB";#N/A,#N/A,FALSE,"MFT96";#N/A,#N/A,FALSE,"CTrecon"}</definedName>
    <definedName name="FDDD_1_4_1_1_3" hidden="1">{#N/A,#N/A,FALSE,"TMCOMP96";#N/A,#N/A,FALSE,"MAT96";#N/A,#N/A,FALSE,"FANDA96";#N/A,#N/A,FALSE,"INTRAN96";#N/A,#N/A,FALSE,"NAA9697";#N/A,#N/A,FALSE,"ECWEBB";#N/A,#N/A,FALSE,"MFT96";#N/A,#N/A,FALSE,"CTrecon"}</definedName>
    <definedName name="FDDD_1_4_1_1_4" hidden="1">{#N/A,#N/A,FALSE,"TMCOMP96";#N/A,#N/A,FALSE,"MAT96";#N/A,#N/A,FALSE,"FANDA96";#N/A,#N/A,FALSE,"INTRAN96";#N/A,#N/A,FALSE,"NAA9697";#N/A,#N/A,FALSE,"ECWEBB";#N/A,#N/A,FALSE,"MFT96";#N/A,#N/A,FALSE,"CTrecon"}</definedName>
    <definedName name="FDDD_1_4_1_1_5" hidden="1">{#N/A,#N/A,FALSE,"TMCOMP96";#N/A,#N/A,FALSE,"MAT96";#N/A,#N/A,FALSE,"FANDA96";#N/A,#N/A,FALSE,"INTRAN96";#N/A,#N/A,FALSE,"NAA9697";#N/A,#N/A,FALSE,"ECWEBB";#N/A,#N/A,FALSE,"MFT96";#N/A,#N/A,FALSE,"CTrecon"}</definedName>
    <definedName name="FDDD_1_4_1_2" hidden="1">{#N/A,#N/A,FALSE,"TMCOMP96";#N/A,#N/A,FALSE,"MAT96";#N/A,#N/A,FALSE,"FANDA96";#N/A,#N/A,FALSE,"INTRAN96";#N/A,#N/A,FALSE,"NAA9697";#N/A,#N/A,FALSE,"ECWEBB";#N/A,#N/A,FALSE,"MFT96";#N/A,#N/A,FALSE,"CTrecon"}</definedName>
    <definedName name="FDDD_1_4_1_2_1" hidden="1">{#N/A,#N/A,FALSE,"TMCOMP96";#N/A,#N/A,FALSE,"MAT96";#N/A,#N/A,FALSE,"FANDA96";#N/A,#N/A,FALSE,"INTRAN96";#N/A,#N/A,FALSE,"NAA9697";#N/A,#N/A,FALSE,"ECWEBB";#N/A,#N/A,FALSE,"MFT96";#N/A,#N/A,FALSE,"CTrecon"}</definedName>
    <definedName name="FDDD_1_4_1_2_2" hidden="1">{#N/A,#N/A,FALSE,"TMCOMP96";#N/A,#N/A,FALSE,"MAT96";#N/A,#N/A,FALSE,"FANDA96";#N/A,#N/A,FALSE,"INTRAN96";#N/A,#N/A,FALSE,"NAA9697";#N/A,#N/A,FALSE,"ECWEBB";#N/A,#N/A,FALSE,"MFT96";#N/A,#N/A,FALSE,"CTrecon"}</definedName>
    <definedName name="FDDD_1_4_1_2_3" hidden="1">{#N/A,#N/A,FALSE,"TMCOMP96";#N/A,#N/A,FALSE,"MAT96";#N/A,#N/A,FALSE,"FANDA96";#N/A,#N/A,FALSE,"INTRAN96";#N/A,#N/A,FALSE,"NAA9697";#N/A,#N/A,FALSE,"ECWEBB";#N/A,#N/A,FALSE,"MFT96";#N/A,#N/A,FALSE,"CTrecon"}</definedName>
    <definedName name="FDDD_1_4_1_2_4" hidden="1">{#N/A,#N/A,FALSE,"TMCOMP96";#N/A,#N/A,FALSE,"MAT96";#N/A,#N/A,FALSE,"FANDA96";#N/A,#N/A,FALSE,"INTRAN96";#N/A,#N/A,FALSE,"NAA9697";#N/A,#N/A,FALSE,"ECWEBB";#N/A,#N/A,FALSE,"MFT96";#N/A,#N/A,FALSE,"CTrecon"}</definedName>
    <definedName name="FDDD_1_4_1_2_5" hidden="1">{#N/A,#N/A,FALSE,"TMCOMP96";#N/A,#N/A,FALSE,"MAT96";#N/A,#N/A,FALSE,"FANDA96";#N/A,#N/A,FALSE,"INTRAN96";#N/A,#N/A,FALSE,"NAA9697";#N/A,#N/A,FALSE,"ECWEBB";#N/A,#N/A,FALSE,"MFT96";#N/A,#N/A,FALSE,"CTrecon"}</definedName>
    <definedName name="FDDD_1_4_1_3" hidden="1">{#N/A,#N/A,FALSE,"TMCOMP96";#N/A,#N/A,FALSE,"MAT96";#N/A,#N/A,FALSE,"FANDA96";#N/A,#N/A,FALSE,"INTRAN96";#N/A,#N/A,FALSE,"NAA9697";#N/A,#N/A,FALSE,"ECWEBB";#N/A,#N/A,FALSE,"MFT96";#N/A,#N/A,FALSE,"CTrecon"}</definedName>
    <definedName name="FDDD_1_4_1_3_1" hidden="1">{#N/A,#N/A,FALSE,"TMCOMP96";#N/A,#N/A,FALSE,"MAT96";#N/A,#N/A,FALSE,"FANDA96";#N/A,#N/A,FALSE,"INTRAN96";#N/A,#N/A,FALSE,"NAA9697";#N/A,#N/A,FALSE,"ECWEBB";#N/A,#N/A,FALSE,"MFT96";#N/A,#N/A,FALSE,"CTrecon"}</definedName>
    <definedName name="FDDD_1_4_1_3_2" hidden="1">{#N/A,#N/A,FALSE,"TMCOMP96";#N/A,#N/A,FALSE,"MAT96";#N/A,#N/A,FALSE,"FANDA96";#N/A,#N/A,FALSE,"INTRAN96";#N/A,#N/A,FALSE,"NAA9697";#N/A,#N/A,FALSE,"ECWEBB";#N/A,#N/A,FALSE,"MFT96";#N/A,#N/A,FALSE,"CTrecon"}</definedName>
    <definedName name="FDDD_1_4_1_3_3" hidden="1">{#N/A,#N/A,FALSE,"TMCOMP96";#N/A,#N/A,FALSE,"MAT96";#N/A,#N/A,FALSE,"FANDA96";#N/A,#N/A,FALSE,"INTRAN96";#N/A,#N/A,FALSE,"NAA9697";#N/A,#N/A,FALSE,"ECWEBB";#N/A,#N/A,FALSE,"MFT96";#N/A,#N/A,FALSE,"CTrecon"}</definedName>
    <definedName name="FDDD_1_4_1_3_4" hidden="1">{#N/A,#N/A,FALSE,"TMCOMP96";#N/A,#N/A,FALSE,"MAT96";#N/A,#N/A,FALSE,"FANDA96";#N/A,#N/A,FALSE,"INTRAN96";#N/A,#N/A,FALSE,"NAA9697";#N/A,#N/A,FALSE,"ECWEBB";#N/A,#N/A,FALSE,"MFT96";#N/A,#N/A,FALSE,"CTrecon"}</definedName>
    <definedName name="FDDD_1_4_1_3_5" hidden="1">{#N/A,#N/A,FALSE,"TMCOMP96";#N/A,#N/A,FALSE,"MAT96";#N/A,#N/A,FALSE,"FANDA96";#N/A,#N/A,FALSE,"INTRAN96";#N/A,#N/A,FALSE,"NAA9697";#N/A,#N/A,FALSE,"ECWEBB";#N/A,#N/A,FALSE,"MFT96";#N/A,#N/A,FALSE,"CTrecon"}</definedName>
    <definedName name="FDDD_1_4_1_4" hidden="1">{#N/A,#N/A,FALSE,"TMCOMP96";#N/A,#N/A,FALSE,"MAT96";#N/A,#N/A,FALSE,"FANDA96";#N/A,#N/A,FALSE,"INTRAN96";#N/A,#N/A,FALSE,"NAA9697";#N/A,#N/A,FALSE,"ECWEBB";#N/A,#N/A,FALSE,"MFT96";#N/A,#N/A,FALSE,"CTrecon"}</definedName>
    <definedName name="FDDD_1_4_1_4_1" hidden="1">{#N/A,#N/A,FALSE,"TMCOMP96";#N/A,#N/A,FALSE,"MAT96";#N/A,#N/A,FALSE,"FANDA96";#N/A,#N/A,FALSE,"INTRAN96";#N/A,#N/A,FALSE,"NAA9697";#N/A,#N/A,FALSE,"ECWEBB";#N/A,#N/A,FALSE,"MFT96";#N/A,#N/A,FALSE,"CTrecon"}</definedName>
    <definedName name="FDDD_1_4_1_4_2" hidden="1">{#N/A,#N/A,FALSE,"TMCOMP96";#N/A,#N/A,FALSE,"MAT96";#N/A,#N/A,FALSE,"FANDA96";#N/A,#N/A,FALSE,"INTRAN96";#N/A,#N/A,FALSE,"NAA9697";#N/A,#N/A,FALSE,"ECWEBB";#N/A,#N/A,FALSE,"MFT96";#N/A,#N/A,FALSE,"CTrecon"}</definedName>
    <definedName name="FDDD_1_4_1_4_3" hidden="1">{#N/A,#N/A,FALSE,"TMCOMP96";#N/A,#N/A,FALSE,"MAT96";#N/A,#N/A,FALSE,"FANDA96";#N/A,#N/A,FALSE,"INTRAN96";#N/A,#N/A,FALSE,"NAA9697";#N/A,#N/A,FALSE,"ECWEBB";#N/A,#N/A,FALSE,"MFT96";#N/A,#N/A,FALSE,"CTrecon"}</definedName>
    <definedName name="FDDD_1_4_1_4_4" hidden="1">{#N/A,#N/A,FALSE,"TMCOMP96";#N/A,#N/A,FALSE,"MAT96";#N/A,#N/A,FALSE,"FANDA96";#N/A,#N/A,FALSE,"INTRAN96";#N/A,#N/A,FALSE,"NAA9697";#N/A,#N/A,FALSE,"ECWEBB";#N/A,#N/A,FALSE,"MFT96";#N/A,#N/A,FALSE,"CTrecon"}</definedName>
    <definedName name="FDDD_1_4_1_4_5" hidden="1">{#N/A,#N/A,FALSE,"TMCOMP96";#N/A,#N/A,FALSE,"MAT96";#N/A,#N/A,FALSE,"FANDA96";#N/A,#N/A,FALSE,"INTRAN96";#N/A,#N/A,FALSE,"NAA9697";#N/A,#N/A,FALSE,"ECWEBB";#N/A,#N/A,FALSE,"MFT96";#N/A,#N/A,FALSE,"CTrecon"}</definedName>
    <definedName name="FDDD_1_4_1_5" hidden="1">{#N/A,#N/A,FALSE,"TMCOMP96";#N/A,#N/A,FALSE,"MAT96";#N/A,#N/A,FALSE,"FANDA96";#N/A,#N/A,FALSE,"INTRAN96";#N/A,#N/A,FALSE,"NAA9697";#N/A,#N/A,FALSE,"ECWEBB";#N/A,#N/A,FALSE,"MFT96";#N/A,#N/A,FALSE,"CTrecon"}</definedName>
    <definedName name="FDDD_1_4_1_5_1" hidden="1">{#N/A,#N/A,FALSE,"TMCOMP96";#N/A,#N/A,FALSE,"MAT96";#N/A,#N/A,FALSE,"FANDA96";#N/A,#N/A,FALSE,"INTRAN96";#N/A,#N/A,FALSE,"NAA9697";#N/A,#N/A,FALSE,"ECWEBB";#N/A,#N/A,FALSE,"MFT96";#N/A,#N/A,FALSE,"CTrecon"}</definedName>
    <definedName name="FDDD_1_4_1_5_2" hidden="1">{#N/A,#N/A,FALSE,"TMCOMP96";#N/A,#N/A,FALSE,"MAT96";#N/A,#N/A,FALSE,"FANDA96";#N/A,#N/A,FALSE,"INTRAN96";#N/A,#N/A,FALSE,"NAA9697";#N/A,#N/A,FALSE,"ECWEBB";#N/A,#N/A,FALSE,"MFT96";#N/A,#N/A,FALSE,"CTrecon"}</definedName>
    <definedName name="FDDD_1_4_1_5_3" hidden="1">{#N/A,#N/A,FALSE,"TMCOMP96";#N/A,#N/A,FALSE,"MAT96";#N/A,#N/A,FALSE,"FANDA96";#N/A,#N/A,FALSE,"INTRAN96";#N/A,#N/A,FALSE,"NAA9697";#N/A,#N/A,FALSE,"ECWEBB";#N/A,#N/A,FALSE,"MFT96";#N/A,#N/A,FALSE,"CTrecon"}</definedName>
    <definedName name="FDDD_1_4_1_5_4" hidden="1">{#N/A,#N/A,FALSE,"TMCOMP96";#N/A,#N/A,FALSE,"MAT96";#N/A,#N/A,FALSE,"FANDA96";#N/A,#N/A,FALSE,"INTRAN96";#N/A,#N/A,FALSE,"NAA9697";#N/A,#N/A,FALSE,"ECWEBB";#N/A,#N/A,FALSE,"MFT96";#N/A,#N/A,FALSE,"CTrecon"}</definedName>
    <definedName name="FDDD_1_4_1_5_5" hidden="1">{#N/A,#N/A,FALSE,"TMCOMP96";#N/A,#N/A,FALSE,"MAT96";#N/A,#N/A,FALSE,"FANDA96";#N/A,#N/A,FALSE,"INTRAN96";#N/A,#N/A,FALSE,"NAA9697";#N/A,#N/A,FALSE,"ECWEBB";#N/A,#N/A,FALSE,"MFT96";#N/A,#N/A,FALSE,"CTrecon"}</definedName>
    <definedName name="FDDD_1_4_2" hidden="1">{#N/A,#N/A,FALSE,"TMCOMP96";#N/A,#N/A,FALSE,"MAT96";#N/A,#N/A,FALSE,"FANDA96";#N/A,#N/A,FALSE,"INTRAN96";#N/A,#N/A,FALSE,"NAA9697";#N/A,#N/A,FALSE,"ECWEBB";#N/A,#N/A,FALSE,"MFT96";#N/A,#N/A,FALSE,"CTrecon"}</definedName>
    <definedName name="FDDD_1_4_2_1" hidden="1">{#N/A,#N/A,FALSE,"TMCOMP96";#N/A,#N/A,FALSE,"MAT96";#N/A,#N/A,FALSE,"FANDA96";#N/A,#N/A,FALSE,"INTRAN96";#N/A,#N/A,FALSE,"NAA9697";#N/A,#N/A,FALSE,"ECWEBB";#N/A,#N/A,FALSE,"MFT96";#N/A,#N/A,FALSE,"CTrecon"}</definedName>
    <definedName name="FDDD_1_4_2_2" hidden="1">{#N/A,#N/A,FALSE,"TMCOMP96";#N/A,#N/A,FALSE,"MAT96";#N/A,#N/A,FALSE,"FANDA96";#N/A,#N/A,FALSE,"INTRAN96";#N/A,#N/A,FALSE,"NAA9697";#N/A,#N/A,FALSE,"ECWEBB";#N/A,#N/A,FALSE,"MFT96";#N/A,#N/A,FALSE,"CTrecon"}</definedName>
    <definedName name="FDDD_1_4_2_3" hidden="1">{#N/A,#N/A,FALSE,"TMCOMP96";#N/A,#N/A,FALSE,"MAT96";#N/A,#N/A,FALSE,"FANDA96";#N/A,#N/A,FALSE,"INTRAN96";#N/A,#N/A,FALSE,"NAA9697";#N/A,#N/A,FALSE,"ECWEBB";#N/A,#N/A,FALSE,"MFT96";#N/A,#N/A,FALSE,"CTrecon"}</definedName>
    <definedName name="FDDD_1_4_2_4" hidden="1">{#N/A,#N/A,FALSE,"TMCOMP96";#N/A,#N/A,FALSE,"MAT96";#N/A,#N/A,FALSE,"FANDA96";#N/A,#N/A,FALSE,"INTRAN96";#N/A,#N/A,FALSE,"NAA9697";#N/A,#N/A,FALSE,"ECWEBB";#N/A,#N/A,FALSE,"MFT96";#N/A,#N/A,FALSE,"CTrecon"}</definedName>
    <definedName name="FDDD_1_4_2_5" hidden="1">{#N/A,#N/A,FALSE,"TMCOMP96";#N/A,#N/A,FALSE,"MAT96";#N/A,#N/A,FALSE,"FANDA96";#N/A,#N/A,FALSE,"INTRAN96";#N/A,#N/A,FALSE,"NAA9697";#N/A,#N/A,FALSE,"ECWEBB";#N/A,#N/A,FALSE,"MFT96";#N/A,#N/A,FALSE,"CTrecon"}</definedName>
    <definedName name="FDDD_1_4_3" hidden="1">{#N/A,#N/A,FALSE,"TMCOMP96";#N/A,#N/A,FALSE,"MAT96";#N/A,#N/A,FALSE,"FANDA96";#N/A,#N/A,FALSE,"INTRAN96";#N/A,#N/A,FALSE,"NAA9697";#N/A,#N/A,FALSE,"ECWEBB";#N/A,#N/A,FALSE,"MFT96";#N/A,#N/A,FALSE,"CTrecon"}</definedName>
    <definedName name="FDDD_1_4_3_1" hidden="1">{#N/A,#N/A,FALSE,"TMCOMP96";#N/A,#N/A,FALSE,"MAT96";#N/A,#N/A,FALSE,"FANDA96";#N/A,#N/A,FALSE,"INTRAN96";#N/A,#N/A,FALSE,"NAA9697";#N/A,#N/A,FALSE,"ECWEBB";#N/A,#N/A,FALSE,"MFT96";#N/A,#N/A,FALSE,"CTrecon"}</definedName>
    <definedName name="FDDD_1_4_3_2" hidden="1">{#N/A,#N/A,FALSE,"TMCOMP96";#N/A,#N/A,FALSE,"MAT96";#N/A,#N/A,FALSE,"FANDA96";#N/A,#N/A,FALSE,"INTRAN96";#N/A,#N/A,FALSE,"NAA9697";#N/A,#N/A,FALSE,"ECWEBB";#N/A,#N/A,FALSE,"MFT96";#N/A,#N/A,FALSE,"CTrecon"}</definedName>
    <definedName name="FDDD_1_4_3_3" hidden="1">{#N/A,#N/A,FALSE,"TMCOMP96";#N/A,#N/A,FALSE,"MAT96";#N/A,#N/A,FALSE,"FANDA96";#N/A,#N/A,FALSE,"INTRAN96";#N/A,#N/A,FALSE,"NAA9697";#N/A,#N/A,FALSE,"ECWEBB";#N/A,#N/A,FALSE,"MFT96";#N/A,#N/A,FALSE,"CTrecon"}</definedName>
    <definedName name="FDDD_1_4_3_4" hidden="1">{#N/A,#N/A,FALSE,"TMCOMP96";#N/A,#N/A,FALSE,"MAT96";#N/A,#N/A,FALSE,"FANDA96";#N/A,#N/A,FALSE,"INTRAN96";#N/A,#N/A,FALSE,"NAA9697";#N/A,#N/A,FALSE,"ECWEBB";#N/A,#N/A,FALSE,"MFT96";#N/A,#N/A,FALSE,"CTrecon"}</definedName>
    <definedName name="FDDD_1_4_3_5" hidden="1">{#N/A,#N/A,FALSE,"TMCOMP96";#N/A,#N/A,FALSE,"MAT96";#N/A,#N/A,FALSE,"FANDA96";#N/A,#N/A,FALSE,"INTRAN96";#N/A,#N/A,FALSE,"NAA9697";#N/A,#N/A,FALSE,"ECWEBB";#N/A,#N/A,FALSE,"MFT96";#N/A,#N/A,FALSE,"CTrecon"}</definedName>
    <definedName name="FDDD_1_4_4" hidden="1">{#N/A,#N/A,FALSE,"TMCOMP96";#N/A,#N/A,FALSE,"MAT96";#N/A,#N/A,FALSE,"FANDA96";#N/A,#N/A,FALSE,"INTRAN96";#N/A,#N/A,FALSE,"NAA9697";#N/A,#N/A,FALSE,"ECWEBB";#N/A,#N/A,FALSE,"MFT96";#N/A,#N/A,FALSE,"CTrecon"}</definedName>
    <definedName name="FDDD_1_4_4_1" hidden="1">{#N/A,#N/A,FALSE,"TMCOMP96";#N/A,#N/A,FALSE,"MAT96";#N/A,#N/A,FALSE,"FANDA96";#N/A,#N/A,FALSE,"INTRAN96";#N/A,#N/A,FALSE,"NAA9697";#N/A,#N/A,FALSE,"ECWEBB";#N/A,#N/A,FALSE,"MFT96";#N/A,#N/A,FALSE,"CTrecon"}</definedName>
    <definedName name="FDDD_1_4_4_2" hidden="1">{#N/A,#N/A,FALSE,"TMCOMP96";#N/A,#N/A,FALSE,"MAT96";#N/A,#N/A,FALSE,"FANDA96";#N/A,#N/A,FALSE,"INTRAN96";#N/A,#N/A,FALSE,"NAA9697";#N/A,#N/A,FALSE,"ECWEBB";#N/A,#N/A,FALSE,"MFT96";#N/A,#N/A,FALSE,"CTrecon"}</definedName>
    <definedName name="FDDD_1_4_4_3" hidden="1">{#N/A,#N/A,FALSE,"TMCOMP96";#N/A,#N/A,FALSE,"MAT96";#N/A,#N/A,FALSE,"FANDA96";#N/A,#N/A,FALSE,"INTRAN96";#N/A,#N/A,FALSE,"NAA9697";#N/A,#N/A,FALSE,"ECWEBB";#N/A,#N/A,FALSE,"MFT96";#N/A,#N/A,FALSE,"CTrecon"}</definedName>
    <definedName name="FDDD_1_4_4_4" hidden="1">{#N/A,#N/A,FALSE,"TMCOMP96";#N/A,#N/A,FALSE,"MAT96";#N/A,#N/A,FALSE,"FANDA96";#N/A,#N/A,FALSE,"INTRAN96";#N/A,#N/A,FALSE,"NAA9697";#N/A,#N/A,FALSE,"ECWEBB";#N/A,#N/A,FALSE,"MFT96";#N/A,#N/A,FALSE,"CTrecon"}</definedName>
    <definedName name="FDDD_1_4_4_5" hidden="1">{#N/A,#N/A,FALSE,"TMCOMP96";#N/A,#N/A,FALSE,"MAT96";#N/A,#N/A,FALSE,"FANDA96";#N/A,#N/A,FALSE,"INTRAN96";#N/A,#N/A,FALSE,"NAA9697";#N/A,#N/A,FALSE,"ECWEBB";#N/A,#N/A,FALSE,"MFT96";#N/A,#N/A,FALSE,"CTrecon"}</definedName>
    <definedName name="FDDD_1_4_5" hidden="1">{#N/A,#N/A,FALSE,"TMCOMP96";#N/A,#N/A,FALSE,"MAT96";#N/A,#N/A,FALSE,"FANDA96";#N/A,#N/A,FALSE,"INTRAN96";#N/A,#N/A,FALSE,"NAA9697";#N/A,#N/A,FALSE,"ECWEBB";#N/A,#N/A,FALSE,"MFT96";#N/A,#N/A,FALSE,"CTrecon"}</definedName>
    <definedName name="FDDD_1_4_5_1" hidden="1">{#N/A,#N/A,FALSE,"TMCOMP96";#N/A,#N/A,FALSE,"MAT96";#N/A,#N/A,FALSE,"FANDA96";#N/A,#N/A,FALSE,"INTRAN96";#N/A,#N/A,FALSE,"NAA9697";#N/A,#N/A,FALSE,"ECWEBB";#N/A,#N/A,FALSE,"MFT96";#N/A,#N/A,FALSE,"CTrecon"}</definedName>
    <definedName name="FDDD_1_4_5_2" hidden="1">{#N/A,#N/A,FALSE,"TMCOMP96";#N/A,#N/A,FALSE,"MAT96";#N/A,#N/A,FALSE,"FANDA96";#N/A,#N/A,FALSE,"INTRAN96";#N/A,#N/A,FALSE,"NAA9697";#N/A,#N/A,FALSE,"ECWEBB";#N/A,#N/A,FALSE,"MFT96";#N/A,#N/A,FALSE,"CTrecon"}</definedName>
    <definedName name="FDDD_1_4_5_3" hidden="1">{#N/A,#N/A,FALSE,"TMCOMP96";#N/A,#N/A,FALSE,"MAT96";#N/A,#N/A,FALSE,"FANDA96";#N/A,#N/A,FALSE,"INTRAN96";#N/A,#N/A,FALSE,"NAA9697";#N/A,#N/A,FALSE,"ECWEBB";#N/A,#N/A,FALSE,"MFT96";#N/A,#N/A,FALSE,"CTrecon"}</definedName>
    <definedName name="FDDD_1_4_5_4" hidden="1">{#N/A,#N/A,FALSE,"TMCOMP96";#N/A,#N/A,FALSE,"MAT96";#N/A,#N/A,FALSE,"FANDA96";#N/A,#N/A,FALSE,"INTRAN96";#N/A,#N/A,FALSE,"NAA9697";#N/A,#N/A,FALSE,"ECWEBB";#N/A,#N/A,FALSE,"MFT96";#N/A,#N/A,FALSE,"CTrecon"}</definedName>
    <definedName name="FDDD_1_4_5_5" hidden="1">{#N/A,#N/A,FALSE,"TMCOMP96";#N/A,#N/A,FALSE,"MAT96";#N/A,#N/A,FALSE,"FANDA96";#N/A,#N/A,FALSE,"INTRAN96";#N/A,#N/A,FALSE,"NAA9697";#N/A,#N/A,FALSE,"ECWEBB";#N/A,#N/A,FALSE,"MFT96";#N/A,#N/A,FALSE,"CTrecon"}</definedName>
    <definedName name="FDDD_1_5" hidden="1">{#N/A,#N/A,FALSE,"TMCOMP96";#N/A,#N/A,FALSE,"MAT96";#N/A,#N/A,FALSE,"FANDA96";#N/A,#N/A,FALSE,"INTRAN96";#N/A,#N/A,FALSE,"NAA9697";#N/A,#N/A,FALSE,"ECWEBB";#N/A,#N/A,FALSE,"MFT96";#N/A,#N/A,FALSE,"CTrecon"}</definedName>
    <definedName name="FDDD_1_5_1" hidden="1">{#N/A,#N/A,FALSE,"TMCOMP96";#N/A,#N/A,FALSE,"MAT96";#N/A,#N/A,FALSE,"FANDA96";#N/A,#N/A,FALSE,"INTRAN96";#N/A,#N/A,FALSE,"NAA9697";#N/A,#N/A,FALSE,"ECWEBB";#N/A,#N/A,FALSE,"MFT96";#N/A,#N/A,FALSE,"CTrecon"}</definedName>
    <definedName name="FDDD_1_5_1_1" hidden="1">{#N/A,#N/A,FALSE,"TMCOMP96";#N/A,#N/A,FALSE,"MAT96";#N/A,#N/A,FALSE,"FANDA96";#N/A,#N/A,FALSE,"INTRAN96";#N/A,#N/A,FALSE,"NAA9697";#N/A,#N/A,FALSE,"ECWEBB";#N/A,#N/A,FALSE,"MFT96";#N/A,#N/A,FALSE,"CTrecon"}</definedName>
    <definedName name="FDDD_1_5_1_2" hidden="1">{#N/A,#N/A,FALSE,"TMCOMP96";#N/A,#N/A,FALSE,"MAT96";#N/A,#N/A,FALSE,"FANDA96";#N/A,#N/A,FALSE,"INTRAN96";#N/A,#N/A,FALSE,"NAA9697";#N/A,#N/A,FALSE,"ECWEBB";#N/A,#N/A,FALSE,"MFT96";#N/A,#N/A,FALSE,"CTrecon"}</definedName>
    <definedName name="FDDD_1_5_1_3" hidden="1">{#N/A,#N/A,FALSE,"TMCOMP96";#N/A,#N/A,FALSE,"MAT96";#N/A,#N/A,FALSE,"FANDA96";#N/A,#N/A,FALSE,"INTRAN96";#N/A,#N/A,FALSE,"NAA9697";#N/A,#N/A,FALSE,"ECWEBB";#N/A,#N/A,FALSE,"MFT96";#N/A,#N/A,FALSE,"CTrecon"}</definedName>
    <definedName name="FDDD_1_5_1_4" hidden="1">{#N/A,#N/A,FALSE,"TMCOMP96";#N/A,#N/A,FALSE,"MAT96";#N/A,#N/A,FALSE,"FANDA96";#N/A,#N/A,FALSE,"INTRAN96";#N/A,#N/A,FALSE,"NAA9697";#N/A,#N/A,FALSE,"ECWEBB";#N/A,#N/A,FALSE,"MFT96";#N/A,#N/A,FALSE,"CTrecon"}</definedName>
    <definedName name="FDDD_1_5_1_5" hidden="1">{#N/A,#N/A,FALSE,"TMCOMP96";#N/A,#N/A,FALSE,"MAT96";#N/A,#N/A,FALSE,"FANDA96";#N/A,#N/A,FALSE,"INTRAN96";#N/A,#N/A,FALSE,"NAA9697";#N/A,#N/A,FALSE,"ECWEBB";#N/A,#N/A,FALSE,"MFT96";#N/A,#N/A,FALSE,"CTrecon"}</definedName>
    <definedName name="FDDD_1_5_2" hidden="1">{#N/A,#N/A,FALSE,"TMCOMP96";#N/A,#N/A,FALSE,"MAT96";#N/A,#N/A,FALSE,"FANDA96";#N/A,#N/A,FALSE,"INTRAN96";#N/A,#N/A,FALSE,"NAA9697";#N/A,#N/A,FALSE,"ECWEBB";#N/A,#N/A,FALSE,"MFT96";#N/A,#N/A,FALSE,"CTrecon"}</definedName>
    <definedName name="FDDD_1_5_2_1" hidden="1">{#N/A,#N/A,FALSE,"TMCOMP96";#N/A,#N/A,FALSE,"MAT96";#N/A,#N/A,FALSE,"FANDA96";#N/A,#N/A,FALSE,"INTRAN96";#N/A,#N/A,FALSE,"NAA9697";#N/A,#N/A,FALSE,"ECWEBB";#N/A,#N/A,FALSE,"MFT96";#N/A,#N/A,FALSE,"CTrecon"}</definedName>
    <definedName name="FDDD_1_5_2_2" hidden="1">{#N/A,#N/A,FALSE,"TMCOMP96";#N/A,#N/A,FALSE,"MAT96";#N/A,#N/A,FALSE,"FANDA96";#N/A,#N/A,FALSE,"INTRAN96";#N/A,#N/A,FALSE,"NAA9697";#N/A,#N/A,FALSE,"ECWEBB";#N/A,#N/A,FALSE,"MFT96";#N/A,#N/A,FALSE,"CTrecon"}</definedName>
    <definedName name="FDDD_1_5_2_3" hidden="1">{#N/A,#N/A,FALSE,"TMCOMP96";#N/A,#N/A,FALSE,"MAT96";#N/A,#N/A,FALSE,"FANDA96";#N/A,#N/A,FALSE,"INTRAN96";#N/A,#N/A,FALSE,"NAA9697";#N/A,#N/A,FALSE,"ECWEBB";#N/A,#N/A,FALSE,"MFT96";#N/A,#N/A,FALSE,"CTrecon"}</definedName>
    <definedName name="FDDD_1_5_2_4" hidden="1">{#N/A,#N/A,FALSE,"TMCOMP96";#N/A,#N/A,FALSE,"MAT96";#N/A,#N/A,FALSE,"FANDA96";#N/A,#N/A,FALSE,"INTRAN96";#N/A,#N/A,FALSE,"NAA9697";#N/A,#N/A,FALSE,"ECWEBB";#N/A,#N/A,FALSE,"MFT96";#N/A,#N/A,FALSE,"CTrecon"}</definedName>
    <definedName name="FDDD_1_5_2_5" hidden="1">{#N/A,#N/A,FALSE,"TMCOMP96";#N/A,#N/A,FALSE,"MAT96";#N/A,#N/A,FALSE,"FANDA96";#N/A,#N/A,FALSE,"INTRAN96";#N/A,#N/A,FALSE,"NAA9697";#N/A,#N/A,FALSE,"ECWEBB";#N/A,#N/A,FALSE,"MFT96";#N/A,#N/A,FALSE,"CTrecon"}</definedName>
    <definedName name="FDDD_1_5_3" hidden="1">{#N/A,#N/A,FALSE,"TMCOMP96";#N/A,#N/A,FALSE,"MAT96";#N/A,#N/A,FALSE,"FANDA96";#N/A,#N/A,FALSE,"INTRAN96";#N/A,#N/A,FALSE,"NAA9697";#N/A,#N/A,FALSE,"ECWEBB";#N/A,#N/A,FALSE,"MFT96";#N/A,#N/A,FALSE,"CTrecon"}</definedName>
    <definedName name="FDDD_1_5_3_1" hidden="1">{#N/A,#N/A,FALSE,"TMCOMP96";#N/A,#N/A,FALSE,"MAT96";#N/A,#N/A,FALSE,"FANDA96";#N/A,#N/A,FALSE,"INTRAN96";#N/A,#N/A,FALSE,"NAA9697";#N/A,#N/A,FALSE,"ECWEBB";#N/A,#N/A,FALSE,"MFT96";#N/A,#N/A,FALSE,"CTrecon"}</definedName>
    <definedName name="FDDD_1_5_3_2" hidden="1">{#N/A,#N/A,FALSE,"TMCOMP96";#N/A,#N/A,FALSE,"MAT96";#N/A,#N/A,FALSE,"FANDA96";#N/A,#N/A,FALSE,"INTRAN96";#N/A,#N/A,FALSE,"NAA9697";#N/A,#N/A,FALSE,"ECWEBB";#N/A,#N/A,FALSE,"MFT96";#N/A,#N/A,FALSE,"CTrecon"}</definedName>
    <definedName name="FDDD_1_5_3_3" hidden="1">{#N/A,#N/A,FALSE,"TMCOMP96";#N/A,#N/A,FALSE,"MAT96";#N/A,#N/A,FALSE,"FANDA96";#N/A,#N/A,FALSE,"INTRAN96";#N/A,#N/A,FALSE,"NAA9697";#N/A,#N/A,FALSE,"ECWEBB";#N/A,#N/A,FALSE,"MFT96";#N/A,#N/A,FALSE,"CTrecon"}</definedName>
    <definedName name="FDDD_1_5_3_4" hidden="1">{#N/A,#N/A,FALSE,"TMCOMP96";#N/A,#N/A,FALSE,"MAT96";#N/A,#N/A,FALSE,"FANDA96";#N/A,#N/A,FALSE,"INTRAN96";#N/A,#N/A,FALSE,"NAA9697";#N/A,#N/A,FALSE,"ECWEBB";#N/A,#N/A,FALSE,"MFT96";#N/A,#N/A,FALSE,"CTrecon"}</definedName>
    <definedName name="FDDD_1_5_3_5" hidden="1">{#N/A,#N/A,FALSE,"TMCOMP96";#N/A,#N/A,FALSE,"MAT96";#N/A,#N/A,FALSE,"FANDA96";#N/A,#N/A,FALSE,"INTRAN96";#N/A,#N/A,FALSE,"NAA9697";#N/A,#N/A,FALSE,"ECWEBB";#N/A,#N/A,FALSE,"MFT96";#N/A,#N/A,FALSE,"CTrecon"}</definedName>
    <definedName name="FDDD_1_5_4" hidden="1">{#N/A,#N/A,FALSE,"TMCOMP96";#N/A,#N/A,FALSE,"MAT96";#N/A,#N/A,FALSE,"FANDA96";#N/A,#N/A,FALSE,"INTRAN96";#N/A,#N/A,FALSE,"NAA9697";#N/A,#N/A,FALSE,"ECWEBB";#N/A,#N/A,FALSE,"MFT96";#N/A,#N/A,FALSE,"CTrecon"}</definedName>
    <definedName name="FDDD_1_5_4_1" hidden="1">{#N/A,#N/A,FALSE,"TMCOMP96";#N/A,#N/A,FALSE,"MAT96";#N/A,#N/A,FALSE,"FANDA96";#N/A,#N/A,FALSE,"INTRAN96";#N/A,#N/A,FALSE,"NAA9697";#N/A,#N/A,FALSE,"ECWEBB";#N/A,#N/A,FALSE,"MFT96";#N/A,#N/A,FALSE,"CTrecon"}</definedName>
    <definedName name="FDDD_1_5_4_2" hidden="1">{#N/A,#N/A,FALSE,"TMCOMP96";#N/A,#N/A,FALSE,"MAT96";#N/A,#N/A,FALSE,"FANDA96";#N/A,#N/A,FALSE,"INTRAN96";#N/A,#N/A,FALSE,"NAA9697";#N/A,#N/A,FALSE,"ECWEBB";#N/A,#N/A,FALSE,"MFT96";#N/A,#N/A,FALSE,"CTrecon"}</definedName>
    <definedName name="FDDD_1_5_4_3" hidden="1">{#N/A,#N/A,FALSE,"TMCOMP96";#N/A,#N/A,FALSE,"MAT96";#N/A,#N/A,FALSE,"FANDA96";#N/A,#N/A,FALSE,"INTRAN96";#N/A,#N/A,FALSE,"NAA9697";#N/A,#N/A,FALSE,"ECWEBB";#N/A,#N/A,FALSE,"MFT96";#N/A,#N/A,FALSE,"CTrecon"}</definedName>
    <definedName name="FDDD_1_5_4_4" hidden="1">{#N/A,#N/A,FALSE,"TMCOMP96";#N/A,#N/A,FALSE,"MAT96";#N/A,#N/A,FALSE,"FANDA96";#N/A,#N/A,FALSE,"INTRAN96";#N/A,#N/A,FALSE,"NAA9697";#N/A,#N/A,FALSE,"ECWEBB";#N/A,#N/A,FALSE,"MFT96";#N/A,#N/A,FALSE,"CTrecon"}</definedName>
    <definedName name="FDDD_1_5_4_5" hidden="1">{#N/A,#N/A,FALSE,"TMCOMP96";#N/A,#N/A,FALSE,"MAT96";#N/A,#N/A,FALSE,"FANDA96";#N/A,#N/A,FALSE,"INTRAN96";#N/A,#N/A,FALSE,"NAA9697";#N/A,#N/A,FALSE,"ECWEBB";#N/A,#N/A,FALSE,"MFT96";#N/A,#N/A,FALSE,"CTrecon"}</definedName>
    <definedName name="FDDD_1_5_5" hidden="1">{#N/A,#N/A,FALSE,"TMCOMP96";#N/A,#N/A,FALSE,"MAT96";#N/A,#N/A,FALSE,"FANDA96";#N/A,#N/A,FALSE,"INTRAN96";#N/A,#N/A,FALSE,"NAA9697";#N/A,#N/A,FALSE,"ECWEBB";#N/A,#N/A,FALSE,"MFT96";#N/A,#N/A,FALSE,"CTrecon"}</definedName>
    <definedName name="FDDD_1_5_5_1" hidden="1">{#N/A,#N/A,FALSE,"TMCOMP96";#N/A,#N/A,FALSE,"MAT96";#N/A,#N/A,FALSE,"FANDA96";#N/A,#N/A,FALSE,"INTRAN96";#N/A,#N/A,FALSE,"NAA9697";#N/A,#N/A,FALSE,"ECWEBB";#N/A,#N/A,FALSE,"MFT96";#N/A,#N/A,FALSE,"CTrecon"}</definedName>
    <definedName name="FDDD_1_5_5_2" hidden="1">{#N/A,#N/A,FALSE,"TMCOMP96";#N/A,#N/A,FALSE,"MAT96";#N/A,#N/A,FALSE,"FANDA96";#N/A,#N/A,FALSE,"INTRAN96";#N/A,#N/A,FALSE,"NAA9697";#N/A,#N/A,FALSE,"ECWEBB";#N/A,#N/A,FALSE,"MFT96";#N/A,#N/A,FALSE,"CTrecon"}</definedName>
    <definedName name="FDDD_1_5_5_3" hidden="1">{#N/A,#N/A,FALSE,"TMCOMP96";#N/A,#N/A,FALSE,"MAT96";#N/A,#N/A,FALSE,"FANDA96";#N/A,#N/A,FALSE,"INTRAN96";#N/A,#N/A,FALSE,"NAA9697";#N/A,#N/A,FALSE,"ECWEBB";#N/A,#N/A,FALSE,"MFT96";#N/A,#N/A,FALSE,"CTrecon"}</definedName>
    <definedName name="FDDD_1_5_5_4" hidden="1">{#N/A,#N/A,FALSE,"TMCOMP96";#N/A,#N/A,FALSE,"MAT96";#N/A,#N/A,FALSE,"FANDA96";#N/A,#N/A,FALSE,"INTRAN96";#N/A,#N/A,FALSE,"NAA9697";#N/A,#N/A,FALSE,"ECWEBB";#N/A,#N/A,FALSE,"MFT96";#N/A,#N/A,FALSE,"CTrecon"}</definedName>
    <definedName name="FDDD_1_5_5_5" hidden="1">{#N/A,#N/A,FALSE,"TMCOMP96";#N/A,#N/A,FALSE,"MAT96";#N/A,#N/A,FALSE,"FANDA96";#N/A,#N/A,FALSE,"INTRAN96";#N/A,#N/A,FALSE,"NAA9697";#N/A,#N/A,FALSE,"ECWEBB";#N/A,#N/A,FALSE,"MFT96";#N/A,#N/A,FALSE,"CTrecon"}</definedName>
    <definedName name="FDDD_2" hidden="1">{#N/A,#N/A,FALSE,"TMCOMP96";#N/A,#N/A,FALSE,"MAT96";#N/A,#N/A,FALSE,"FANDA96";#N/A,#N/A,FALSE,"INTRAN96";#N/A,#N/A,FALSE,"NAA9697";#N/A,#N/A,FALSE,"ECWEBB";#N/A,#N/A,FALSE,"MFT96";#N/A,#N/A,FALSE,"CTrecon"}</definedName>
    <definedName name="FDDD_2_1" hidden="1">{#N/A,#N/A,FALSE,"TMCOMP96";#N/A,#N/A,FALSE,"MAT96";#N/A,#N/A,FALSE,"FANDA96";#N/A,#N/A,FALSE,"INTRAN96";#N/A,#N/A,FALSE,"NAA9697";#N/A,#N/A,FALSE,"ECWEBB";#N/A,#N/A,FALSE,"MFT96";#N/A,#N/A,FALSE,"CTrecon"}</definedName>
    <definedName name="FDDD_2_1_1" hidden="1">{#N/A,#N/A,FALSE,"TMCOMP96";#N/A,#N/A,FALSE,"MAT96";#N/A,#N/A,FALSE,"FANDA96";#N/A,#N/A,FALSE,"INTRAN96";#N/A,#N/A,FALSE,"NAA9697";#N/A,#N/A,FALSE,"ECWEBB";#N/A,#N/A,FALSE,"MFT96";#N/A,#N/A,FALSE,"CTrecon"}</definedName>
    <definedName name="FDDD_2_1_1_1" hidden="1">{#N/A,#N/A,FALSE,"TMCOMP96";#N/A,#N/A,FALSE,"MAT96";#N/A,#N/A,FALSE,"FANDA96";#N/A,#N/A,FALSE,"INTRAN96";#N/A,#N/A,FALSE,"NAA9697";#N/A,#N/A,FALSE,"ECWEBB";#N/A,#N/A,FALSE,"MFT96";#N/A,#N/A,FALSE,"CTrecon"}</definedName>
    <definedName name="FDDD_2_1_1_1_1" hidden="1">{#N/A,#N/A,FALSE,"TMCOMP96";#N/A,#N/A,FALSE,"MAT96";#N/A,#N/A,FALSE,"FANDA96";#N/A,#N/A,FALSE,"INTRAN96";#N/A,#N/A,FALSE,"NAA9697";#N/A,#N/A,FALSE,"ECWEBB";#N/A,#N/A,FALSE,"MFT96";#N/A,#N/A,FALSE,"CTrecon"}</definedName>
    <definedName name="FDDD_2_1_1_1_2" hidden="1">{#N/A,#N/A,FALSE,"TMCOMP96";#N/A,#N/A,FALSE,"MAT96";#N/A,#N/A,FALSE,"FANDA96";#N/A,#N/A,FALSE,"INTRAN96";#N/A,#N/A,FALSE,"NAA9697";#N/A,#N/A,FALSE,"ECWEBB";#N/A,#N/A,FALSE,"MFT96";#N/A,#N/A,FALSE,"CTrecon"}</definedName>
    <definedName name="FDDD_2_1_1_1_3" hidden="1">{#N/A,#N/A,FALSE,"TMCOMP96";#N/A,#N/A,FALSE,"MAT96";#N/A,#N/A,FALSE,"FANDA96";#N/A,#N/A,FALSE,"INTRAN96";#N/A,#N/A,FALSE,"NAA9697";#N/A,#N/A,FALSE,"ECWEBB";#N/A,#N/A,FALSE,"MFT96";#N/A,#N/A,FALSE,"CTrecon"}</definedName>
    <definedName name="FDDD_2_1_1_1_4" hidden="1">{#N/A,#N/A,FALSE,"TMCOMP96";#N/A,#N/A,FALSE,"MAT96";#N/A,#N/A,FALSE,"FANDA96";#N/A,#N/A,FALSE,"INTRAN96";#N/A,#N/A,FALSE,"NAA9697";#N/A,#N/A,FALSE,"ECWEBB";#N/A,#N/A,FALSE,"MFT96";#N/A,#N/A,FALSE,"CTrecon"}</definedName>
    <definedName name="FDDD_2_1_1_1_5" hidden="1">{#N/A,#N/A,FALSE,"TMCOMP96";#N/A,#N/A,FALSE,"MAT96";#N/A,#N/A,FALSE,"FANDA96";#N/A,#N/A,FALSE,"INTRAN96";#N/A,#N/A,FALSE,"NAA9697";#N/A,#N/A,FALSE,"ECWEBB";#N/A,#N/A,FALSE,"MFT96";#N/A,#N/A,FALSE,"CTrecon"}</definedName>
    <definedName name="FDDD_2_1_1_2" hidden="1">{#N/A,#N/A,FALSE,"TMCOMP96";#N/A,#N/A,FALSE,"MAT96";#N/A,#N/A,FALSE,"FANDA96";#N/A,#N/A,FALSE,"INTRAN96";#N/A,#N/A,FALSE,"NAA9697";#N/A,#N/A,FALSE,"ECWEBB";#N/A,#N/A,FALSE,"MFT96";#N/A,#N/A,FALSE,"CTrecon"}</definedName>
    <definedName name="FDDD_2_1_1_2_1" hidden="1">{#N/A,#N/A,FALSE,"TMCOMP96";#N/A,#N/A,FALSE,"MAT96";#N/A,#N/A,FALSE,"FANDA96";#N/A,#N/A,FALSE,"INTRAN96";#N/A,#N/A,FALSE,"NAA9697";#N/A,#N/A,FALSE,"ECWEBB";#N/A,#N/A,FALSE,"MFT96";#N/A,#N/A,FALSE,"CTrecon"}</definedName>
    <definedName name="FDDD_2_1_1_2_2" hidden="1">{#N/A,#N/A,FALSE,"TMCOMP96";#N/A,#N/A,FALSE,"MAT96";#N/A,#N/A,FALSE,"FANDA96";#N/A,#N/A,FALSE,"INTRAN96";#N/A,#N/A,FALSE,"NAA9697";#N/A,#N/A,FALSE,"ECWEBB";#N/A,#N/A,FALSE,"MFT96";#N/A,#N/A,FALSE,"CTrecon"}</definedName>
    <definedName name="FDDD_2_1_1_2_3" hidden="1">{#N/A,#N/A,FALSE,"TMCOMP96";#N/A,#N/A,FALSE,"MAT96";#N/A,#N/A,FALSE,"FANDA96";#N/A,#N/A,FALSE,"INTRAN96";#N/A,#N/A,FALSE,"NAA9697";#N/A,#N/A,FALSE,"ECWEBB";#N/A,#N/A,FALSE,"MFT96";#N/A,#N/A,FALSE,"CTrecon"}</definedName>
    <definedName name="FDDD_2_1_1_2_4" hidden="1">{#N/A,#N/A,FALSE,"TMCOMP96";#N/A,#N/A,FALSE,"MAT96";#N/A,#N/A,FALSE,"FANDA96";#N/A,#N/A,FALSE,"INTRAN96";#N/A,#N/A,FALSE,"NAA9697";#N/A,#N/A,FALSE,"ECWEBB";#N/A,#N/A,FALSE,"MFT96";#N/A,#N/A,FALSE,"CTrecon"}</definedName>
    <definedName name="FDDD_2_1_1_2_5" hidden="1">{#N/A,#N/A,FALSE,"TMCOMP96";#N/A,#N/A,FALSE,"MAT96";#N/A,#N/A,FALSE,"FANDA96";#N/A,#N/A,FALSE,"INTRAN96";#N/A,#N/A,FALSE,"NAA9697";#N/A,#N/A,FALSE,"ECWEBB";#N/A,#N/A,FALSE,"MFT96";#N/A,#N/A,FALSE,"CTrecon"}</definedName>
    <definedName name="FDDD_2_1_1_3" hidden="1">{#N/A,#N/A,FALSE,"TMCOMP96";#N/A,#N/A,FALSE,"MAT96";#N/A,#N/A,FALSE,"FANDA96";#N/A,#N/A,FALSE,"INTRAN96";#N/A,#N/A,FALSE,"NAA9697";#N/A,#N/A,FALSE,"ECWEBB";#N/A,#N/A,FALSE,"MFT96";#N/A,#N/A,FALSE,"CTrecon"}</definedName>
    <definedName name="FDDD_2_1_1_4" hidden="1">{#N/A,#N/A,FALSE,"TMCOMP96";#N/A,#N/A,FALSE,"MAT96";#N/A,#N/A,FALSE,"FANDA96";#N/A,#N/A,FALSE,"INTRAN96";#N/A,#N/A,FALSE,"NAA9697";#N/A,#N/A,FALSE,"ECWEBB";#N/A,#N/A,FALSE,"MFT96";#N/A,#N/A,FALSE,"CTrecon"}</definedName>
    <definedName name="FDDD_2_1_1_5" hidden="1">{#N/A,#N/A,FALSE,"TMCOMP96";#N/A,#N/A,FALSE,"MAT96";#N/A,#N/A,FALSE,"FANDA96";#N/A,#N/A,FALSE,"INTRAN96";#N/A,#N/A,FALSE,"NAA9697";#N/A,#N/A,FALSE,"ECWEBB";#N/A,#N/A,FALSE,"MFT96";#N/A,#N/A,FALSE,"CTrecon"}</definedName>
    <definedName name="FDDD_2_1_2" hidden="1">{#N/A,#N/A,FALSE,"TMCOMP96";#N/A,#N/A,FALSE,"MAT96";#N/A,#N/A,FALSE,"FANDA96";#N/A,#N/A,FALSE,"INTRAN96";#N/A,#N/A,FALSE,"NAA9697";#N/A,#N/A,FALSE,"ECWEBB";#N/A,#N/A,FALSE,"MFT96";#N/A,#N/A,FALSE,"CTrecon"}</definedName>
    <definedName name="FDDD_2_1_2_1" hidden="1">{#N/A,#N/A,FALSE,"TMCOMP96";#N/A,#N/A,FALSE,"MAT96";#N/A,#N/A,FALSE,"FANDA96";#N/A,#N/A,FALSE,"INTRAN96";#N/A,#N/A,FALSE,"NAA9697";#N/A,#N/A,FALSE,"ECWEBB";#N/A,#N/A,FALSE,"MFT96";#N/A,#N/A,FALSE,"CTrecon"}</definedName>
    <definedName name="FDDD_2_1_2_2" hidden="1">{#N/A,#N/A,FALSE,"TMCOMP96";#N/A,#N/A,FALSE,"MAT96";#N/A,#N/A,FALSE,"FANDA96";#N/A,#N/A,FALSE,"INTRAN96";#N/A,#N/A,FALSE,"NAA9697";#N/A,#N/A,FALSE,"ECWEBB";#N/A,#N/A,FALSE,"MFT96";#N/A,#N/A,FALSE,"CTrecon"}</definedName>
    <definedName name="FDDD_2_1_2_3" hidden="1">{#N/A,#N/A,FALSE,"TMCOMP96";#N/A,#N/A,FALSE,"MAT96";#N/A,#N/A,FALSE,"FANDA96";#N/A,#N/A,FALSE,"INTRAN96";#N/A,#N/A,FALSE,"NAA9697";#N/A,#N/A,FALSE,"ECWEBB";#N/A,#N/A,FALSE,"MFT96";#N/A,#N/A,FALSE,"CTrecon"}</definedName>
    <definedName name="FDDD_2_1_2_4" hidden="1">{#N/A,#N/A,FALSE,"TMCOMP96";#N/A,#N/A,FALSE,"MAT96";#N/A,#N/A,FALSE,"FANDA96";#N/A,#N/A,FALSE,"INTRAN96";#N/A,#N/A,FALSE,"NAA9697";#N/A,#N/A,FALSE,"ECWEBB";#N/A,#N/A,FALSE,"MFT96";#N/A,#N/A,FALSE,"CTrecon"}</definedName>
    <definedName name="FDDD_2_1_2_5" hidden="1">{#N/A,#N/A,FALSE,"TMCOMP96";#N/A,#N/A,FALSE,"MAT96";#N/A,#N/A,FALSE,"FANDA96";#N/A,#N/A,FALSE,"INTRAN96";#N/A,#N/A,FALSE,"NAA9697";#N/A,#N/A,FALSE,"ECWEBB";#N/A,#N/A,FALSE,"MFT96";#N/A,#N/A,FALSE,"CTrecon"}</definedName>
    <definedName name="FDDD_2_1_3" hidden="1">{#N/A,#N/A,FALSE,"TMCOMP96";#N/A,#N/A,FALSE,"MAT96";#N/A,#N/A,FALSE,"FANDA96";#N/A,#N/A,FALSE,"INTRAN96";#N/A,#N/A,FALSE,"NAA9697";#N/A,#N/A,FALSE,"ECWEBB";#N/A,#N/A,FALSE,"MFT96";#N/A,#N/A,FALSE,"CTrecon"}</definedName>
    <definedName name="FDDD_2_1_3_1" hidden="1">{#N/A,#N/A,FALSE,"TMCOMP96";#N/A,#N/A,FALSE,"MAT96";#N/A,#N/A,FALSE,"FANDA96";#N/A,#N/A,FALSE,"INTRAN96";#N/A,#N/A,FALSE,"NAA9697";#N/A,#N/A,FALSE,"ECWEBB";#N/A,#N/A,FALSE,"MFT96";#N/A,#N/A,FALSE,"CTrecon"}</definedName>
    <definedName name="FDDD_2_1_3_2" hidden="1">{#N/A,#N/A,FALSE,"TMCOMP96";#N/A,#N/A,FALSE,"MAT96";#N/A,#N/A,FALSE,"FANDA96";#N/A,#N/A,FALSE,"INTRAN96";#N/A,#N/A,FALSE,"NAA9697";#N/A,#N/A,FALSE,"ECWEBB";#N/A,#N/A,FALSE,"MFT96";#N/A,#N/A,FALSE,"CTrecon"}</definedName>
    <definedName name="FDDD_2_1_3_3" hidden="1">{#N/A,#N/A,FALSE,"TMCOMP96";#N/A,#N/A,FALSE,"MAT96";#N/A,#N/A,FALSE,"FANDA96";#N/A,#N/A,FALSE,"INTRAN96";#N/A,#N/A,FALSE,"NAA9697";#N/A,#N/A,FALSE,"ECWEBB";#N/A,#N/A,FALSE,"MFT96";#N/A,#N/A,FALSE,"CTrecon"}</definedName>
    <definedName name="FDDD_2_1_3_4" hidden="1">{#N/A,#N/A,FALSE,"TMCOMP96";#N/A,#N/A,FALSE,"MAT96";#N/A,#N/A,FALSE,"FANDA96";#N/A,#N/A,FALSE,"INTRAN96";#N/A,#N/A,FALSE,"NAA9697";#N/A,#N/A,FALSE,"ECWEBB";#N/A,#N/A,FALSE,"MFT96";#N/A,#N/A,FALSE,"CTrecon"}</definedName>
    <definedName name="FDDD_2_1_3_5" hidden="1">{#N/A,#N/A,FALSE,"TMCOMP96";#N/A,#N/A,FALSE,"MAT96";#N/A,#N/A,FALSE,"FANDA96";#N/A,#N/A,FALSE,"INTRAN96";#N/A,#N/A,FALSE,"NAA9697";#N/A,#N/A,FALSE,"ECWEBB";#N/A,#N/A,FALSE,"MFT96";#N/A,#N/A,FALSE,"CTrecon"}</definedName>
    <definedName name="FDDD_2_1_4" hidden="1">{#N/A,#N/A,FALSE,"TMCOMP96";#N/A,#N/A,FALSE,"MAT96";#N/A,#N/A,FALSE,"FANDA96";#N/A,#N/A,FALSE,"INTRAN96";#N/A,#N/A,FALSE,"NAA9697";#N/A,#N/A,FALSE,"ECWEBB";#N/A,#N/A,FALSE,"MFT96";#N/A,#N/A,FALSE,"CTrecon"}</definedName>
    <definedName name="FDDD_2_1_4_1" hidden="1">{#N/A,#N/A,FALSE,"TMCOMP96";#N/A,#N/A,FALSE,"MAT96";#N/A,#N/A,FALSE,"FANDA96";#N/A,#N/A,FALSE,"INTRAN96";#N/A,#N/A,FALSE,"NAA9697";#N/A,#N/A,FALSE,"ECWEBB";#N/A,#N/A,FALSE,"MFT96";#N/A,#N/A,FALSE,"CTrecon"}</definedName>
    <definedName name="FDDD_2_1_4_2" hidden="1">{#N/A,#N/A,FALSE,"TMCOMP96";#N/A,#N/A,FALSE,"MAT96";#N/A,#N/A,FALSE,"FANDA96";#N/A,#N/A,FALSE,"INTRAN96";#N/A,#N/A,FALSE,"NAA9697";#N/A,#N/A,FALSE,"ECWEBB";#N/A,#N/A,FALSE,"MFT96";#N/A,#N/A,FALSE,"CTrecon"}</definedName>
    <definedName name="FDDD_2_1_4_3" hidden="1">{#N/A,#N/A,FALSE,"TMCOMP96";#N/A,#N/A,FALSE,"MAT96";#N/A,#N/A,FALSE,"FANDA96";#N/A,#N/A,FALSE,"INTRAN96";#N/A,#N/A,FALSE,"NAA9697";#N/A,#N/A,FALSE,"ECWEBB";#N/A,#N/A,FALSE,"MFT96";#N/A,#N/A,FALSE,"CTrecon"}</definedName>
    <definedName name="FDDD_2_1_4_4" hidden="1">{#N/A,#N/A,FALSE,"TMCOMP96";#N/A,#N/A,FALSE,"MAT96";#N/A,#N/A,FALSE,"FANDA96";#N/A,#N/A,FALSE,"INTRAN96";#N/A,#N/A,FALSE,"NAA9697";#N/A,#N/A,FALSE,"ECWEBB";#N/A,#N/A,FALSE,"MFT96";#N/A,#N/A,FALSE,"CTrecon"}</definedName>
    <definedName name="FDDD_2_1_4_5" hidden="1">{#N/A,#N/A,FALSE,"TMCOMP96";#N/A,#N/A,FALSE,"MAT96";#N/A,#N/A,FALSE,"FANDA96";#N/A,#N/A,FALSE,"INTRAN96";#N/A,#N/A,FALSE,"NAA9697";#N/A,#N/A,FALSE,"ECWEBB";#N/A,#N/A,FALSE,"MFT96";#N/A,#N/A,FALSE,"CTrecon"}</definedName>
    <definedName name="FDDD_2_1_5" hidden="1">{#N/A,#N/A,FALSE,"TMCOMP96";#N/A,#N/A,FALSE,"MAT96";#N/A,#N/A,FALSE,"FANDA96";#N/A,#N/A,FALSE,"INTRAN96";#N/A,#N/A,FALSE,"NAA9697";#N/A,#N/A,FALSE,"ECWEBB";#N/A,#N/A,FALSE,"MFT96";#N/A,#N/A,FALSE,"CTrecon"}</definedName>
    <definedName name="FDDD_2_1_5_1" hidden="1">{#N/A,#N/A,FALSE,"TMCOMP96";#N/A,#N/A,FALSE,"MAT96";#N/A,#N/A,FALSE,"FANDA96";#N/A,#N/A,FALSE,"INTRAN96";#N/A,#N/A,FALSE,"NAA9697";#N/A,#N/A,FALSE,"ECWEBB";#N/A,#N/A,FALSE,"MFT96";#N/A,#N/A,FALSE,"CTrecon"}</definedName>
    <definedName name="FDDD_2_1_5_2" hidden="1">{#N/A,#N/A,FALSE,"TMCOMP96";#N/A,#N/A,FALSE,"MAT96";#N/A,#N/A,FALSE,"FANDA96";#N/A,#N/A,FALSE,"INTRAN96";#N/A,#N/A,FALSE,"NAA9697";#N/A,#N/A,FALSE,"ECWEBB";#N/A,#N/A,FALSE,"MFT96";#N/A,#N/A,FALSE,"CTrecon"}</definedName>
    <definedName name="FDDD_2_1_5_3" hidden="1">{#N/A,#N/A,FALSE,"TMCOMP96";#N/A,#N/A,FALSE,"MAT96";#N/A,#N/A,FALSE,"FANDA96";#N/A,#N/A,FALSE,"INTRAN96";#N/A,#N/A,FALSE,"NAA9697";#N/A,#N/A,FALSE,"ECWEBB";#N/A,#N/A,FALSE,"MFT96";#N/A,#N/A,FALSE,"CTrecon"}</definedName>
    <definedName name="FDDD_2_1_5_4" hidden="1">{#N/A,#N/A,FALSE,"TMCOMP96";#N/A,#N/A,FALSE,"MAT96";#N/A,#N/A,FALSE,"FANDA96";#N/A,#N/A,FALSE,"INTRAN96";#N/A,#N/A,FALSE,"NAA9697";#N/A,#N/A,FALSE,"ECWEBB";#N/A,#N/A,FALSE,"MFT96";#N/A,#N/A,FALSE,"CTrecon"}</definedName>
    <definedName name="FDDD_2_1_5_5" hidden="1">{#N/A,#N/A,FALSE,"TMCOMP96";#N/A,#N/A,FALSE,"MAT96";#N/A,#N/A,FALSE,"FANDA96";#N/A,#N/A,FALSE,"INTRAN96";#N/A,#N/A,FALSE,"NAA9697";#N/A,#N/A,FALSE,"ECWEBB";#N/A,#N/A,FALSE,"MFT96";#N/A,#N/A,FALSE,"CTrecon"}</definedName>
    <definedName name="FDDD_2_2" hidden="1">{#N/A,#N/A,FALSE,"TMCOMP96";#N/A,#N/A,FALSE,"MAT96";#N/A,#N/A,FALSE,"FANDA96";#N/A,#N/A,FALSE,"INTRAN96";#N/A,#N/A,FALSE,"NAA9697";#N/A,#N/A,FALSE,"ECWEBB";#N/A,#N/A,FALSE,"MFT96";#N/A,#N/A,FALSE,"CTrecon"}</definedName>
    <definedName name="FDDD_2_2_1" hidden="1">{#N/A,#N/A,FALSE,"TMCOMP96";#N/A,#N/A,FALSE,"MAT96";#N/A,#N/A,FALSE,"FANDA96";#N/A,#N/A,FALSE,"INTRAN96";#N/A,#N/A,FALSE,"NAA9697";#N/A,#N/A,FALSE,"ECWEBB";#N/A,#N/A,FALSE,"MFT96";#N/A,#N/A,FALSE,"CTrecon"}</definedName>
    <definedName name="FDDD_2_2_2" hidden="1">{#N/A,#N/A,FALSE,"TMCOMP96";#N/A,#N/A,FALSE,"MAT96";#N/A,#N/A,FALSE,"FANDA96";#N/A,#N/A,FALSE,"INTRAN96";#N/A,#N/A,FALSE,"NAA9697";#N/A,#N/A,FALSE,"ECWEBB";#N/A,#N/A,FALSE,"MFT96";#N/A,#N/A,FALSE,"CTrecon"}</definedName>
    <definedName name="FDDD_2_2_3" hidden="1">{#N/A,#N/A,FALSE,"TMCOMP96";#N/A,#N/A,FALSE,"MAT96";#N/A,#N/A,FALSE,"FANDA96";#N/A,#N/A,FALSE,"INTRAN96";#N/A,#N/A,FALSE,"NAA9697";#N/A,#N/A,FALSE,"ECWEBB";#N/A,#N/A,FALSE,"MFT96";#N/A,#N/A,FALSE,"CTrecon"}</definedName>
    <definedName name="FDDD_2_2_4" hidden="1">{#N/A,#N/A,FALSE,"TMCOMP96";#N/A,#N/A,FALSE,"MAT96";#N/A,#N/A,FALSE,"FANDA96";#N/A,#N/A,FALSE,"INTRAN96";#N/A,#N/A,FALSE,"NAA9697";#N/A,#N/A,FALSE,"ECWEBB";#N/A,#N/A,FALSE,"MFT96";#N/A,#N/A,FALSE,"CTrecon"}</definedName>
    <definedName name="FDDD_2_2_5" hidden="1">{#N/A,#N/A,FALSE,"TMCOMP96";#N/A,#N/A,FALSE,"MAT96";#N/A,#N/A,FALSE,"FANDA96";#N/A,#N/A,FALSE,"INTRAN96";#N/A,#N/A,FALSE,"NAA9697";#N/A,#N/A,FALSE,"ECWEBB";#N/A,#N/A,FALSE,"MFT96";#N/A,#N/A,FALSE,"CTrecon"}</definedName>
    <definedName name="FDDD_2_3" hidden="1">{#N/A,#N/A,FALSE,"TMCOMP96";#N/A,#N/A,FALSE,"MAT96";#N/A,#N/A,FALSE,"FANDA96";#N/A,#N/A,FALSE,"INTRAN96";#N/A,#N/A,FALSE,"NAA9697";#N/A,#N/A,FALSE,"ECWEBB";#N/A,#N/A,FALSE,"MFT96";#N/A,#N/A,FALSE,"CTrecon"}</definedName>
    <definedName name="FDDD_2_3_1" hidden="1">{#N/A,#N/A,FALSE,"TMCOMP96";#N/A,#N/A,FALSE,"MAT96";#N/A,#N/A,FALSE,"FANDA96";#N/A,#N/A,FALSE,"INTRAN96";#N/A,#N/A,FALSE,"NAA9697";#N/A,#N/A,FALSE,"ECWEBB";#N/A,#N/A,FALSE,"MFT96";#N/A,#N/A,FALSE,"CTrecon"}</definedName>
    <definedName name="FDDD_2_3_2" hidden="1">{#N/A,#N/A,FALSE,"TMCOMP96";#N/A,#N/A,FALSE,"MAT96";#N/A,#N/A,FALSE,"FANDA96";#N/A,#N/A,FALSE,"INTRAN96";#N/A,#N/A,FALSE,"NAA9697";#N/A,#N/A,FALSE,"ECWEBB";#N/A,#N/A,FALSE,"MFT96";#N/A,#N/A,FALSE,"CTrecon"}</definedName>
    <definedName name="FDDD_2_3_3" hidden="1">{#N/A,#N/A,FALSE,"TMCOMP96";#N/A,#N/A,FALSE,"MAT96";#N/A,#N/A,FALSE,"FANDA96";#N/A,#N/A,FALSE,"INTRAN96";#N/A,#N/A,FALSE,"NAA9697";#N/A,#N/A,FALSE,"ECWEBB";#N/A,#N/A,FALSE,"MFT96";#N/A,#N/A,FALSE,"CTrecon"}</definedName>
    <definedName name="FDDD_2_3_4" hidden="1">{#N/A,#N/A,FALSE,"TMCOMP96";#N/A,#N/A,FALSE,"MAT96";#N/A,#N/A,FALSE,"FANDA96";#N/A,#N/A,FALSE,"INTRAN96";#N/A,#N/A,FALSE,"NAA9697";#N/A,#N/A,FALSE,"ECWEBB";#N/A,#N/A,FALSE,"MFT96";#N/A,#N/A,FALSE,"CTrecon"}</definedName>
    <definedName name="FDDD_2_3_5" hidden="1">{#N/A,#N/A,FALSE,"TMCOMP96";#N/A,#N/A,FALSE,"MAT96";#N/A,#N/A,FALSE,"FANDA96";#N/A,#N/A,FALSE,"INTRAN96";#N/A,#N/A,FALSE,"NAA9697";#N/A,#N/A,FALSE,"ECWEBB";#N/A,#N/A,FALSE,"MFT96";#N/A,#N/A,FALSE,"CTrecon"}</definedName>
    <definedName name="FDDD_2_4" hidden="1">{#N/A,#N/A,FALSE,"TMCOMP96";#N/A,#N/A,FALSE,"MAT96";#N/A,#N/A,FALSE,"FANDA96";#N/A,#N/A,FALSE,"INTRAN96";#N/A,#N/A,FALSE,"NAA9697";#N/A,#N/A,FALSE,"ECWEBB";#N/A,#N/A,FALSE,"MFT96";#N/A,#N/A,FALSE,"CTrecon"}</definedName>
    <definedName name="FDDD_2_4_1" hidden="1">{#N/A,#N/A,FALSE,"TMCOMP96";#N/A,#N/A,FALSE,"MAT96";#N/A,#N/A,FALSE,"FANDA96";#N/A,#N/A,FALSE,"INTRAN96";#N/A,#N/A,FALSE,"NAA9697";#N/A,#N/A,FALSE,"ECWEBB";#N/A,#N/A,FALSE,"MFT96";#N/A,#N/A,FALSE,"CTrecon"}</definedName>
    <definedName name="FDDD_2_4_2" hidden="1">{#N/A,#N/A,FALSE,"TMCOMP96";#N/A,#N/A,FALSE,"MAT96";#N/A,#N/A,FALSE,"FANDA96";#N/A,#N/A,FALSE,"INTRAN96";#N/A,#N/A,FALSE,"NAA9697";#N/A,#N/A,FALSE,"ECWEBB";#N/A,#N/A,FALSE,"MFT96";#N/A,#N/A,FALSE,"CTrecon"}</definedName>
    <definedName name="FDDD_2_4_3" hidden="1">{#N/A,#N/A,FALSE,"TMCOMP96";#N/A,#N/A,FALSE,"MAT96";#N/A,#N/A,FALSE,"FANDA96";#N/A,#N/A,FALSE,"INTRAN96";#N/A,#N/A,FALSE,"NAA9697";#N/A,#N/A,FALSE,"ECWEBB";#N/A,#N/A,FALSE,"MFT96";#N/A,#N/A,FALSE,"CTrecon"}</definedName>
    <definedName name="FDDD_2_4_4" hidden="1">{#N/A,#N/A,FALSE,"TMCOMP96";#N/A,#N/A,FALSE,"MAT96";#N/A,#N/A,FALSE,"FANDA96";#N/A,#N/A,FALSE,"INTRAN96";#N/A,#N/A,FALSE,"NAA9697";#N/A,#N/A,FALSE,"ECWEBB";#N/A,#N/A,FALSE,"MFT96";#N/A,#N/A,FALSE,"CTrecon"}</definedName>
    <definedName name="FDDD_2_4_5" hidden="1">{#N/A,#N/A,FALSE,"TMCOMP96";#N/A,#N/A,FALSE,"MAT96";#N/A,#N/A,FALSE,"FANDA96";#N/A,#N/A,FALSE,"INTRAN96";#N/A,#N/A,FALSE,"NAA9697";#N/A,#N/A,FALSE,"ECWEBB";#N/A,#N/A,FALSE,"MFT96";#N/A,#N/A,FALSE,"CTrecon"}</definedName>
    <definedName name="FDDD_2_5" hidden="1">{#N/A,#N/A,FALSE,"TMCOMP96";#N/A,#N/A,FALSE,"MAT96";#N/A,#N/A,FALSE,"FANDA96";#N/A,#N/A,FALSE,"INTRAN96";#N/A,#N/A,FALSE,"NAA9697";#N/A,#N/A,FALSE,"ECWEBB";#N/A,#N/A,FALSE,"MFT96";#N/A,#N/A,FALSE,"CTrecon"}</definedName>
    <definedName name="FDDD_2_5_1" hidden="1">{#N/A,#N/A,FALSE,"TMCOMP96";#N/A,#N/A,FALSE,"MAT96";#N/A,#N/A,FALSE,"FANDA96";#N/A,#N/A,FALSE,"INTRAN96";#N/A,#N/A,FALSE,"NAA9697";#N/A,#N/A,FALSE,"ECWEBB";#N/A,#N/A,FALSE,"MFT96";#N/A,#N/A,FALSE,"CTrecon"}</definedName>
    <definedName name="FDDD_2_5_2" hidden="1">{#N/A,#N/A,FALSE,"TMCOMP96";#N/A,#N/A,FALSE,"MAT96";#N/A,#N/A,FALSE,"FANDA96";#N/A,#N/A,FALSE,"INTRAN96";#N/A,#N/A,FALSE,"NAA9697";#N/A,#N/A,FALSE,"ECWEBB";#N/A,#N/A,FALSE,"MFT96";#N/A,#N/A,FALSE,"CTrecon"}</definedName>
    <definedName name="FDDD_2_5_3" hidden="1">{#N/A,#N/A,FALSE,"TMCOMP96";#N/A,#N/A,FALSE,"MAT96";#N/A,#N/A,FALSE,"FANDA96";#N/A,#N/A,FALSE,"INTRAN96";#N/A,#N/A,FALSE,"NAA9697";#N/A,#N/A,FALSE,"ECWEBB";#N/A,#N/A,FALSE,"MFT96";#N/A,#N/A,FALSE,"CTrecon"}</definedName>
    <definedName name="FDDD_2_5_4" hidden="1">{#N/A,#N/A,FALSE,"TMCOMP96";#N/A,#N/A,FALSE,"MAT96";#N/A,#N/A,FALSE,"FANDA96";#N/A,#N/A,FALSE,"INTRAN96";#N/A,#N/A,FALSE,"NAA9697";#N/A,#N/A,FALSE,"ECWEBB";#N/A,#N/A,FALSE,"MFT96";#N/A,#N/A,FALSE,"CTrecon"}</definedName>
    <definedName name="FDDD_2_5_5" hidden="1">{#N/A,#N/A,FALSE,"TMCOMP96";#N/A,#N/A,FALSE,"MAT96";#N/A,#N/A,FALSE,"FANDA96";#N/A,#N/A,FALSE,"INTRAN96";#N/A,#N/A,FALSE,"NAA9697";#N/A,#N/A,FALSE,"ECWEBB";#N/A,#N/A,FALSE,"MFT96";#N/A,#N/A,FALSE,"CTrecon"}</definedName>
    <definedName name="FDDD_3" hidden="1">{#N/A,#N/A,FALSE,"TMCOMP96";#N/A,#N/A,FALSE,"MAT96";#N/A,#N/A,FALSE,"FANDA96";#N/A,#N/A,FALSE,"INTRAN96";#N/A,#N/A,FALSE,"NAA9697";#N/A,#N/A,FALSE,"ECWEBB";#N/A,#N/A,FALSE,"MFT96";#N/A,#N/A,FALSE,"CTrecon"}</definedName>
    <definedName name="FDDD_3_1" hidden="1">{#N/A,#N/A,FALSE,"TMCOMP96";#N/A,#N/A,FALSE,"MAT96";#N/A,#N/A,FALSE,"FANDA96";#N/A,#N/A,FALSE,"INTRAN96";#N/A,#N/A,FALSE,"NAA9697";#N/A,#N/A,FALSE,"ECWEBB";#N/A,#N/A,FALSE,"MFT96";#N/A,#N/A,FALSE,"CTrecon"}</definedName>
    <definedName name="FDDD_3_1_1" hidden="1">{#N/A,#N/A,FALSE,"TMCOMP96";#N/A,#N/A,FALSE,"MAT96";#N/A,#N/A,FALSE,"FANDA96";#N/A,#N/A,FALSE,"INTRAN96";#N/A,#N/A,FALSE,"NAA9697";#N/A,#N/A,FALSE,"ECWEBB";#N/A,#N/A,FALSE,"MFT96";#N/A,#N/A,FALSE,"CTrecon"}</definedName>
    <definedName name="FDDD_3_1_1_1" hidden="1">{#N/A,#N/A,FALSE,"TMCOMP96";#N/A,#N/A,FALSE,"MAT96";#N/A,#N/A,FALSE,"FANDA96";#N/A,#N/A,FALSE,"INTRAN96";#N/A,#N/A,FALSE,"NAA9697";#N/A,#N/A,FALSE,"ECWEBB";#N/A,#N/A,FALSE,"MFT96";#N/A,#N/A,FALSE,"CTrecon"}</definedName>
    <definedName name="FDDD_3_1_1_1_1" hidden="1">{#N/A,#N/A,FALSE,"TMCOMP96";#N/A,#N/A,FALSE,"MAT96";#N/A,#N/A,FALSE,"FANDA96";#N/A,#N/A,FALSE,"INTRAN96";#N/A,#N/A,FALSE,"NAA9697";#N/A,#N/A,FALSE,"ECWEBB";#N/A,#N/A,FALSE,"MFT96";#N/A,#N/A,FALSE,"CTrecon"}</definedName>
    <definedName name="FDDD_3_1_1_1_2" hidden="1">{#N/A,#N/A,FALSE,"TMCOMP96";#N/A,#N/A,FALSE,"MAT96";#N/A,#N/A,FALSE,"FANDA96";#N/A,#N/A,FALSE,"INTRAN96";#N/A,#N/A,FALSE,"NAA9697";#N/A,#N/A,FALSE,"ECWEBB";#N/A,#N/A,FALSE,"MFT96";#N/A,#N/A,FALSE,"CTrecon"}</definedName>
    <definedName name="FDDD_3_1_1_1_3" hidden="1">{#N/A,#N/A,FALSE,"TMCOMP96";#N/A,#N/A,FALSE,"MAT96";#N/A,#N/A,FALSE,"FANDA96";#N/A,#N/A,FALSE,"INTRAN96";#N/A,#N/A,FALSE,"NAA9697";#N/A,#N/A,FALSE,"ECWEBB";#N/A,#N/A,FALSE,"MFT96";#N/A,#N/A,FALSE,"CTrecon"}</definedName>
    <definedName name="FDDD_3_1_1_1_4" hidden="1">{#N/A,#N/A,FALSE,"TMCOMP96";#N/A,#N/A,FALSE,"MAT96";#N/A,#N/A,FALSE,"FANDA96";#N/A,#N/A,FALSE,"INTRAN96";#N/A,#N/A,FALSE,"NAA9697";#N/A,#N/A,FALSE,"ECWEBB";#N/A,#N/A,FALSE,"MFT96";#N/A,#N/A,FALSE,"CTrecon"}</definedName>
    <definedName name="FDDD_3_1_1_1_5" hidden="1">{#N/A,#N/A,FALSE,"TMCOMP96";#N/A,#N/A,FALSE,"MAT96";#N/A,#N/A,FALSE,"FANDA96";#N/A,#N/A,FALSE,"INTRAN96";#N/A,#N/A,FALSE,"NAA9697";#N/A,#N/A,FALSE,"ECWEBB";#N/A,#N/A,FALSE,"MFT96";#N/A,#N/A,FALSE,"CTrecon"}</definedName>
    <definedName name="FDDD_3_1_1_2" hidden="1">{#N/A,#N/A,FALSE,"TMCOMP96";#N/A,#N/A,FALSE,"MAT96";#N/A,#N/A,FALSE,"FANDA96";#N/A,#N/A,FALSE,"INTRAN96";#N/A,#N/A,FALSE,"NAA9697";#N/A,#N/A,FALSE,"ECWEBB";#N/A,#N/A,FALSE,"MFT96";#N/A,#N/A,FALSE,"CTrecon"}</definedName>
    <definedName name="FDDD_3_1_1_2_1" hidden="1">{#N/A,#N/A,FALSE,"TMCOMP96";#N/A,#N/A,FALSE,"MAT96";#N/A,#N/A,FALSE,"FANDA96";#N/A,#N/A,FALSE,"INTRAN96";#N/A,#N/A,FALSE,"NAA9697";#N/A,#N/A,FALSE,"ECWEBB";#N/A,#N/A,FALSE,"MFT96";#N/A,#N/A,FALSE,"CTrecon"}</definedName>
    <definedName name="FDDD_3_1_1_2_2" hidden="1">{#N/A,#N/A,FALSE,"TMCOMP96";#N/A,#N/A,FALSE,"MAT96";#N/A,#N/A,FALSE,"FANDA96";#N/A,#N/A,FALSE,"INTRAN96";#N/A,#N/A,FALSE,"NAA9697";#N/A,#N/A,FALSE,"ECWEBB";#N/A,#N/A,FALSE,"MFT96";#N/A,#N/A,FALSE,"CTrecon"}</definedName>
    <definedName name="FDDD_3_1_1_2_3" hidden="1">{#N/A,#N/A,FALSE,"TMCOMP96";#N/A,#N/A,FALSE,"MAT96";#N/A,#N/A,FALSE,"FANDA96";#N/A,#N/A,FALSE,"INTRAN96";#N/A,#N/A,FALSE,"NAA9697";#N/A,#N/A,FALSE,"ECWEBB";#N/A,#N/A,FALSE,"MFT96";#N/A,#N/A,FALSE,"CTrecon"}</definedName>
    <definedName name="FDDD_3_1_1_2_4" hidden="1">{#N/A,#N/A,FALSE,"TMCOMP96";#N/A,#N/A,FALSE,"MAT96";#N/A,#N/A,FALSE,"FANDA96";#N/A,#N/A,FALSE,"INTRAN96";#N/A,#N/A,FALSE,"NAA9697";#N/A,#N/A,FALSE,"ECWEBB";#N/A,#N/A,FALSE,"MFT96";#N/A,#N/A,FALSE,"CTrecon"}</definedName>
    <definedName name="FDDD_3_1_1_2_5" hidden="1">{#N/A,#N/A,FALSE,"TMCOMP96";#N/A,#N/A,FALSE,"MAT96";#N/A,#N/A,FALSE,"FANDA96";#N/A,#N/A,FALSE,"INTRAN96";#N/A,#N/A,FALSE,"NAA9697";#N/A,#N/A,FALSE,"ECWEBB";#N/A,#N/A,FALSE,"MFT96";#N/A,#N/A,FALSE,"CTrecon"}</definedName>
    <definedName name="FDDD_3_1_1_3" hidden="1">{#N/A,#N/A,FALSE,"TMCOMP96";#N/A,#N/A,FALSE,"MAT96";#N/A,#N/A,FALSE,"FANDA96";#N/A,#N/A,FALSE,"INTRAN96";#N/A,#N/A,FALSE,"NAA9697";#N/A,#N/A,FALSE,"ECWEBB";#N/A,#N/A,FALSE,"MFT96";#N/A,#N/A,FALSE,"CTrecon"}</definedName>
    <definedName name="FDDD_3_1_1_4" hidden="1">{#N/A,#N/A,FALSE,"TMCOMP96";#N/A,#N/A,FALSE,"MAT96";#N/A,#N/A,FALSE,"FANDA96";#N/A,#N/A,FALSE,"INTRAN96";#N/A,#N/A,FALSE,"NAA9697";#N/A,#N/A,FALSE,"ECWEBB";#N/A,#N/A,FALSE,"MFT96";#N/A,#N/A,FALSE,"CTrecon"}</definedName>
    <definedName name="FDDD_3_1_1_5" hidden="1">{#N/A,#N/A,FALSE,"TMCOMP96";#N/A,#N/A,FALSE,"MAT96";#N/A,#N/A,FALSE,"FANDA96";#N/A,#N/A,FALSE,"INTRAN96";#N/A,#N/A,FALSE,"NAA9697";#N/A,#N/A,FALSE,"ECWEBB";#N/A,#N/A,FALSE,"MFT96";#N/A,#N/A,FALSE,"CTrecon"}</definedName>
    <definedName name="FDDD_3_1_2" hidden="1">{#N/A,#N/A,FALSE,"TMCOMP96";#N/A,#N/A,FALSE,"MAT96";#N/A,#N/A,FALSE,"FANDA96";#N/A,#N/A,FALSE,"INTRAN96";#N/A,#N/A,FALSE,"NAA9697";#N/A,#N/A,FALSE,"ECWEBB";#N/A,#N/A,FALSE,"MFT96";#N/A,#N/A,FALSE,"CTrecon"}</definedName>
    <definedName name="FDDD_3_1_2_1" hidden="1">{#N/A,#N/A,FALSE,"TMCOMP96";#N/A,#N/A,FALSE,"MAT96";#N/A,#N/A,FALSE,"FANDA96";#N/A,#N/A,FALSE,"INTRAN96";#N/A,#N/A,FALSE,"NAA9697";#N/A,#N/A,FALSE,"ECWEBB";#N/A,#N/A,FALSE,"MFT96";#N/A,#N/A,FALSE,"CTrecon"}</definedName>
    <definedName name="FDDD_3_1_2_2" hidden="1">{#N/A,#N/A,FALSE,"TMCOMP96";#N/A,#N/A,FALSE,"MAT96";#N/A,#N/A,FALSE,"FANDA96";#N/A,#N/A,FALSE,"INTRAN96";#N/A,#N/A,FALSE,"NAA9697";#N/A,#N/A,FALSE,"ECWEBB";#N/A,#N/A,FALSE,"MFT96";#N/A,#N/A,FALSE,"CTrecon"}</definedName>
    <definedName name="FDDD_3_1_2_3" hidden="1">{#N/A,#N/A,FALSE,"TMCOMP96";#N/A,#N/A,FALSE,"MAT96";#N/A,#N/A,FALSE,"FANDA96";#N/A,#N/A,FALSE,"INTRAN96";#N/A,#N/A,FALSE,"NAA9697";#N/A,#N/A,FALSE,"ECWEBB";#N/A,#N/A,FALSE,"MFT96";#N/A,#N/A,FALSE,"CTrecon"}</definedName>
    <definedName name="FDDD_3_1_2_4" hidden="1">{#N/A,#N/A,FALSE,"TMCOMP96";#N/A,#N/A,FALSE,"MAT96";#N/A,#N/A,FALSE,"FANDA96";#N/A,#N/A,FALSE,"INTRAN96";#N/A,#N/A,FALSE,"NAA9697";#N/A,#N/A,FALSE,"ECWEBB";#N/A,#N/A,FALSE,"MFT96";#N/A,#N/A,FALSE,"CTrecon"}</definedName>
    <definedName name="FDDD_3_1_2_5" hidden="1">{#N/A,#N/A,FALSE,"TMCOMP96";#N/A,#N/A,FALSE,"MAT96";#N/A,#N/A,FALSE,"FANDA96";#N/A,#N/A,FALSE,"INTRAN96";#N/A,#N/A,FALSE,"NAA9697";#N/A,#N/A,FALSE,"ECWEBB";#N/A,#N/A,FALSE,"MFT96";#N/A,#N/A,FALSE,"CTrecon"}</definedName>
    <definedName name="FDDD_3_1_3" hidden="1">{#N/A,#N/A,FALSE,"TMCOMP96";#N/A,#N/A,FALSE,"MAT96";#N/A,#N/A,FALSE,"FANDA96";#N/A,#N/A,FALSE,"INTRAN96";#N/A,#N/A,FALSE,"NAA9697";#N/A,#N/A,FALSE,"ECWEBB";#N/A,#N/A,FALSE,"MFT96";#N/A,#N/A,FALSE,"CTrecon"}</definedName>
    <definedName name="FDDD_3_1_3_1" hidden="1">{#N/A,#N/A,FALSE,"TMCOMP96";#N/A,#N/A,FALSE,"MAT96";#N/A,#N/A,FALSE,"FANDA96";#N/A,#N/A,FALSE,"INTRAN96";#N/A,#N/A,FALSE,"NAA9697";#N/A,#N/A,FALSE,"ECWEBB";#N/A,#N/A,FALSE,"MFT96";#N/A,#N/A,FALSE,"CTrecon"}</definedName>
    <definedName name="FDDD_3_1_3_2" hidden="1">{#N/A,#N/A,FALSE,"TMCOMP96";#N/A,#N/A,FALSE,"MAT96";#N/A,#N/A,FALSE,"FANDA96";#N/A,#N/A,FALSE,"INTRAN96";#N/A,#N/A,FALSE,"NAA9697";#N/A,#N/A,FALSE,"ECWEBB";#N/A,#N/A,FALSE,"MFT96";#N/A,#N/A,FALSE,"CTrecon"}</definedName>
    <definedName name="FDDD_3_1_3_3" hidden="1">{#N/A,#N/A,FALSE,"TMCOMP96";#N/A,#N/A,FALSE,"MAT96";#N/A,#N/A,FALSE,"FANDA96";#N/A,#N/A,FALSE,"INTRAN96";#N/A,#N/A,FALSE,"NAA9697";#N/A,#N/A,FALSE,"ECWEBB";#N/A,#N/A,FALSE,"MFT96";#N/A,#N/A,FALSE,"CTrecon"}</definedName>
    <definedName name="FDDD_3_1_3_4" hidden="1">{#N/A,#N/A,FALSE,"TMCOMP96";#N/A,#N/A,FALSE,"MAT96";#N/A,#N/A,FALSE,"FANDA96";#N/A,#N/A,FALSE,"INTRAN96";#N/A,#N/A,FALSE,"NAA9697";#N/A,#N/A,FALSE,"ECWEBB";#N/A,#N/A,FALSE,"MFT96";#N/A,#N/A,FALSE,"CTrecon"}</definedName>
    <definedName name="FDDD_3_1_3_5" hidden="1">{#N/A,#N/A,FALSE,"TMCOMP96";#N/A,#N/A,FALSE,"MAT96";#N/A,#N/A,FALSE,"FANDA96";#N/A,#N/A,FALSE,"INTRAN96";#N/A,#N/A,FALSE,"NAA9697";#N/A,#N/A,FALSE,"ECWEBB";#N/A,#N/A,FALSE,"MFT96";#N/A,#N/A,FALSE,"CTrecon"}</definedName>
    <definedName name="FDDD_3_1_4" hidden="1">{#N/A,#N/A,FALSE,"TMCOMP96";#N/A,#N/A,FALSE,"MAT96";#N/A,#N/A,FALSE,"FANDA96";#N/A,#N/A,FALSE,"INTRAN96";#N/A,#N/A,FALSE,"NAA9697";#N/A,#N/A,FALSE,"ECWEBB";#N/A,#N/A,FALSE,"MFT96";#N/A,#N/A,FALSE,"CTrecon"}</definedName>
    <definedName name="FDDD_3_1_4_1" hidden="1">{#N/A,#N/A,FALSE,"TMCOMP96";#N/A,#N/A,FALSE,"MAT96";#N/A,#N/A,FALSE,"FANDA96";#N/A,#N/A,FALSE,"INTRAN96";#N/A,#N/A,FALSE,"NAA9697";#N/A,#N/A,FALSE,"ECWEBB";#N/A,#N/A,FALSE,"MFT96";#N/A,#N/A,FALSE,"CTrecon"}</definedName>
    <definedName name="FDDD_3_1_4_2" hidden="1">{#N/A,#N/A,FALSE,"TMCOMP96";#N/A,#N/A,FALSE,"MAT96";#N/A,#N/A,FALSE,"FANDA96";#N/A,#N/A,FALSE,"INTRAN96";#N/A,#N/A,FALSE,"NAA9697";#N/A,#N/A,FALSE,"ECWEBB";#N/A,#N/A,FALSE,"MFT96";#N/A,#N/A,FALSE,"CTrecon"}</definedName>
    <definedName name="FDDD_3_1_4_3" hidden="1">{#N/A,#N/A,FALSE,"TMCOMP96";#N/A,#N/A,FALSE,"MAT96";#N/A,#N/A,FALSE,"FANDA96";#N/A,#N/A,FALSE,"INTRAN96";#N/A,#N/A,FALSE,"NAA9697";#N/A,#N/A,FALSE,"ECWEBB";#N/A,#N/A,FALSE,"MFT96";#N/A,#N/A,FALSE,"CTrecon"}</definedName>
    <definedName name="FDDD_3_1_4_4" hidden="1">{#N/A,#N/A,FALSE,"TMCOMP96";#N/A,#N/A,FALSE,"MAT96";#N/A,#N/A,FALSE,"FANDA96";#N/A,#N/A,FALSE,"INTRAN96";#N/A,#N/A,FALSE,"NAA9697";#N/A,#N/A,FALSE,"ECWEBB";#N/A,#N/A,FALSE,"MFT96";#N/A,#N/A,FALSE,"CTrecon"}</definedName>
    <definedName name="FDDD_3_1_4_5" hidden="1">{#N/A,#N/A,FALSE,"TMCOMP96";#N/A,#N/A,FALSE,"MAT96";#N/A,#N/A,FALSE,"FANDA96";#N/A,#N/A,FALSE,"INTRAN96";#N/A,#N/A,FALSE,"NAA9697";#N/A,#N/A,FALSE,"ECWEBB";#N/A,#N/A,FALSE,"MFT96";#N/A,#N/A,FALSE,"CTrecon"}</definedName>
    <definedName name="FDDD_3_1_5" hidden="1">{#N/A,#N/A,FALSE,"TMCOMP96";#N/A,#N/A,FALSE,"MAT96";#N/A,#N/A,FALSE,"FANDA96";#N/A,#N/A,FALSE,"INTRAN96";#N/A,#N/A,FALSE,"NAA9697";#N/A,#N/A,FALSE,"ECWEBB";#N/A,#N/A,FALSE,"MFT96";#N/A,#N/A,FALSE,"CTrecon"}</definedName>
    <definedName name="FDDD_3_1_5_1" hidden="1">{#N/A,#N/A,FALSE,"TMCOMP96";#N/A,#N/A,FALSE,"MAT96";#N/A,#N/A,FALSE,"FANDA96";#N/A,#N/A,FALSE,"INTRAN96";#N/A,#N/A,FALSE,"NAA9697";#N/A,#N/A,FALSE,"ECWEBB";#N/A,#N/A,FALSE,"MFT96";#N/A,#N/A,FALSE,"CTrecon"}</definedName>
    <definedName name="FDDD_3_1_5_2" hidden="1">{#N/A,#N/A,FALSE,"TMCOMP96";#N/A,#N/A,FALSE,"MAT96";#N/A,#N/A,FALSE,"FANDA96";#N/A,#N/A,FALSE,"INTRAN96";#N/A,#N/A,FALSE,"NAA9697";#N/A,#N/A,FALSE,"ECWEBB";#N/A,#N/A,FALSE,"MFT96";#N/A,#N/A,FALSE,"CTrecon"}</definedName>
    <definedName name="FDDD_3_1_5_3" hidden="1">{#N/A,#N/A,FALSE,"TMCOMP96";#N/A,#N/A,FALSE,"MAT96";#N/A,#N/A,FALSE,"FANDA96";#N/A,#N/A,FALSE,"INTRAN96";#N/A,#N/A,FALSE,"NAA9697";#N/A,#N/A,FALSE,"ECWEBB";#N/A,#N/A,FALSE,"MFT96";#N/A,#N/A,FALSE,"CTrecon"}</definedName>
    <definedName name="FDDD_3_1_5_4" hidden="1">{#N/A,#N/A,FALSE,"TMCOMP96";#N/A,#N/A,FALSE,"MAT96";#N/A,#N/A,FALSE,"FANDA96";#N/A,#N/A,FALSE,"INTRAN96";#N/A,#N/A,FALSE,"NAA9697";#N/A,#N/A,FALSE,"ECWEBB";#N/A,#N/A,FALSE,"MFT96";#N/A,#N/A,FALSE,"CTrecon"}</definedName>
    <definedName name="FDDD_3_1_5_5" hidden="1">{#N/A,#N/A,FALSE,"TMCOMP96";#N/A,#N/A,FALSE,"MAT96";#N/A,#N/A,FALSE,"FANDA96";#N/A,#N/A,FALSE,"INTRAN96";#N/A,#N/A,FALSE,"NAA9697";#N/A,#N/A,FALSE,"ECWEBB";#N/A,#N/A,FALSE,"MFT96";#N/A,#N/A,FALSE,"CTrecon"}</definedName>
    <definedName name="FDDD_3_2" hidden="1">{#N/A,#N/A,FALSE,"TMCOMP96";#N/A,#N/A,FALSE,"MAT96";#N/A,#N/A,FALSE,"FANDA96";#N/A,#N/A,FALSE,"INTRAN96";#N/A,#N/A,FALSE,"NAA9697";#N/A,#N/A,FALSE,"ECWEBB";#N/A,#N/A,FALSE,"MFT96";#N/A,#N/A,FALSE,"CTrecon"}</definedName>
    <definedName name="FDDD_3_2_1" hidden="1">{#N/A,#N/A,FALSE,"TMCOMP96";#N/A,#N/A,FALSE,"MAT96";#N/A,#N/A,FALSE,"FANDA96";#N/A,#N/A,FALSE,"INTRAN96";#N/A,#N/A,FALSE,"NAA9697";#N/A,#N/A,FALSE,"ECWEBB";#N/A,#N/A,FALSE,"MFT96";#N/A,#N/A,FALSE,"CTrecon"}</definedName>
    <definedName name="FDDD_3_2_2" hidden="1">{#N/A,#N/A,FALSE,"TMCOMP96";#N/A,#N/A,FALSE,"MAT96";#N/A,#N/A,FALSE,"FANDA96";#N/A,#N/A,FALSE,"INTRAN96";#N/A,#N/A,FALSE,"NAA9697";#N/A,#N/A,FALSE,"ECWEBB";#N/A,#N/A,FALSE,"MFT96";#N/A,#N/A,FALSE,"CTrecon"}</definedName>
    <definedName name="FDDD_3_2_3" hidden="1">{#N/A,#N/A,FALSE,"TMCOMP96";#N/A,#N/A,FALSE,"MAT96";#N/A,#N/A,FALSE,"FANDA96";#N/A,#N/A,FALSE,"INTRAN96";#N/A,#N/A,FALSE,"NAA9697";#N/A,#N/A,FALSE,"ECWEBB";#N/A,#N/A,FALSE,"MFT96";#N/A,#N/A,FALSE,"CTrecon"}</definedName>
    <definedName name="FDDD_3_2_4" hidden="1">{#N/A,#N/A,FALSE,"TMCOMP96";#N/A,#N/A,FALSE,"MAT96";#N/A,#N/A,FALSE,"FANDA96";#N/A,#N/A,FALSE,"INTRAN96";#N/A,#N/A,FALSE,"NAA9697";#N/A,#N/A,FALSE,"ECWEBB";#N/A,#N/A,FALSE,"MFT96";#N/A,#N/A,FALSE,"CTrecon"}</definedName>
    <definedName name="FDDD_3_2_5" hidden="1">{#N/A,#N/A,FALSE,"TMCOMP96";#N/A,#N/A,FALSE,"MAT96";#N/A,#N/A,FALSE,"FANDA96";#N/A,#N/A,FALSE,"INTRAN96";#N/A,#N/A,FALSE,"NAA9697";#N/A,#N/A,FALSE,"ECWEBB";#N/A,#N/A,FALSE,"MFT96";#N/A,#N/A,FALSE,"CTrecon"}</definedName>
    <definedName name="FDDD_3_3" hidden="1">{#N/A,#N/A,FALSE,"TMCOMP96";#N/A,#N/A,FALSE,"MAT96";#N/A,#N/A,FALSE,"FANDA96";#N/A,#N/A,FALSE,"INTRAN96";#N/A,#N/A,FALSE,"NAA9697";#N/A,#N/A,FALSE,"ECWEBB";#N/A,#N/A,FALSE,"MFT96";#N/A,#N/A,FALSE,"CTrecon"}</definedName>
    <definedName name="FDDD_3_3_1" hidden="1">{#N/A,#N/A,FALSE,"TMCOMP96";#N/A,#N/A,FALSE,"MAT96";#N/A,#N/A,FALSE,"FANDA96";#N/A,#N/A,FALSE,"INTRAN96";#N/A,#N/A,FALSE,"NAA9697";#N/A,#N/A,FALSE,"ECWEBB";#N/A,#N/A,FALSE,"MFT96";#N/A,#N/A,FALSE,"CTrecon"}</definedName>
    <definedName name="FDDD_3_3_2" hidden="1">{#N/A,#N/A,FALSE,"TMCOMP96";#N/A,#N/A,FALSE,"MAT96";#N/A,#N/A,FALSE,"FANDA96";#N/A,#N/A,FALSE,"INTRAN96";#N/A,#N/A,FALSE,"NAA9697";#N/A,#N/A,FALSE,"ECWEBB";#N/A,#N/A,FALSE,"MFT96";#N/A,#N/A,FALSE,"CTrecon"}</definedName>
    <definedName name="FDDD_3_3_3" hidden="1">{#N/A,#N/A,FALSE,"TMCOMP96";#N/A,#N/A,FALSE,"MAT96";#N/A,#N/A,FALSE,"FANDA96";#N/A,#N/A,FALSE,"INTRAN96";#N/A,#N/A,FALSE,"NAA9697";#N/A,#N/A,FALSE,"ECWEBB";#N/A,#N/A,FALSE,"MFT96";#N/A,#N/A,FALSE,"CTrecon"}</definedName>
    <definedName name="FDDD_3_3_4" hidden="1">{#N/A,#N/A,FALSE,"TMCOMP96";#N/A,#N/A,FALSE,"MAT96";#N/A,#N/A,FALSE,"FANDA96";#N/A,#N/A,FALSE,"INTRAN96";#N/A,#N/A,FALSE,"NAA9697";#N/A,#N/A,FALSE,"ECWEBB";#N/A,#N/A,FALSE,"MFT96";#N/A,#N/A,FALSE,"CTrecon"}</definedName>
    <definedName name="FDDD_3_3_5" hidden="1">{#N/A,#N/A,FALSE,"TMCOMP96";#N/A,#N/A,FALSE,"MAT96";#N/A,#N/A,FALSE,"FANDA96";#N/A,#N/A,FALSE,"INTRAN96";#N/A,#N/A,FALSE,"NAA9697";#N/A,#N/A,FALSE,"ECWEBB";#N/A,#N/A,FALSE,"MFT96";#N/A,#N/A,FALSE,"CTrecon"}</definedName>
    <definedName name="FDDD_3_4" hidden="1">{#N/A,#N/A,FALSE,"TMCOMP96";#N/A,#N/A,FALSE,"MAT96";#N/A,#N/A,FALSE,"FANDA96";#N/A,#N/A,FALSE,"INTRAN96";#N/A,#N/A,FALSE,"NAA9697";#N/A,#N/A,FALSE,"ECWEBB";#N/A,#N/A,FALSE,"MFT96";#N/A,#N/A,FALSE,"CTrecon"}</definedName>
    <definedName name="FDDD_3_4_1" hidden="1">{#N/A,#N/A,FALSE,"TMCOMP96";#N/A,#N/A,FALSE,"MAT96";#N/A,#N/A,FALSE,"FANDA96";#N/A,#N/A,FALSE,"INTRAN96";#N/A,#N/A,FALSE,"NAA9697";#N/A,#N/A,FALSE,"ECWEBB";#N/A,#N/A,FALSE,"MFT96";#N/A,#N/A,FALSE,"CTrecon"}</definedName>
    <definedName name="FDDD_3_4_2" hidden="1">{#N/A,#N/A,FALSE,"TMCOMP96";#N/A,#N/A,FALSE,"MAT96";#N/A,#N/A,FALSE,"FANDA96";#N/A,#N/A,FALSE,"INTRAN96";#N/A,#N/A,FALSE,"NAA9697";#N/A,#N/A,FALSE,"ECWEBB";#N/A,#N/A,FALSE,"MFT96";#N/A,#N/A,FALSE,"CTrecon"}</definedName>
    <definedName name="FDDD_3_4_3" hidden="1">{#N/A,#N/A,FALSE,"TMCOMP96";#N/A,#N/A,FALSE,"MAT96";#N/A,#N/A,FALSE,"FANDA96";#N/A,#N/A,FALSE,"INTRAN96";#N/A,#N/A,FALSE,"NAA9697";#N/A,#N/A,FALSE,"ECWEBB";#N/A,#N/A,FALSE,"MFT96";#N/A,#N/A,FALSE,"CTrecon"}</definedName>
    <definedName name="FDDD_3_4_4" hidden="1">{#N/A,#N/A,FALSE,"TMCOMP96";#N/A,#N/A,FALSE,"MAT96";#N/A,#N/A,FALSE,"FANDA96";#N/A,#N/A,FALSE,"INTRAN96";#N/A,#N/A,FALSE,"NAA9697";#N/A,#N/A,FALSE,"ECWEBB";#N/A,#N/A,FALSE,"MFT96";#N/A,#N/A,FALSE,"CTrecon"}</definedName>
    <definedName name="FDDD_3_4_5" hidden="1">{#N/A,#N/A,FALSE,"TMCOMP96";#N/A,#N/A,FALSE,"MAT96";#N/A,#N/A,FALSE,"FANDA96";#N/A,#N/A,FALSE,"INTRAN96";#N/A,#N/A,FALSE,"NAA9697";#N/A,#N/A,FALSE,"ECWEBB";#N/A,#N/A,FALSE,"MFT96";#N/A,#N/A,FALSE,"CTrecon"}</definedName>
    <definedName name="FDDD_3_5" hidden="1">{#N/A,#N/A,FALSE,"TMCOMP96";#N/A,#N/A,FALSE,"MAT96";#N/A,#N/A,FALSE,"FANDA96";#N/A,#N/A,FALSE,"INTRAN96";#N/A,#N/A,FALSE,"NAA9697";#N/A,#N/A,FALSE,"ECWEBB";#N/A,#N/A,FALSE,"MFT96";#N/A,#N/A,FALSE,"CTrecon"}</definedName>
    <definedName name="FDDD_3_5_1" hidden="1">{#N/A,#N/A,FALSE,"TMCOMP96";#N/A,#N/A,FALSE,"MAT96";#N/A,#N/A,FALSE,"FANDA96";#N/A,#N/A,FALSE,"INTRAN96";#N/A,#N/A,FALSE,"NAA9697";#N/A,#N/A,FALSE,"ECWEBB";#N/A,#N/A,FALSE,"MFT96";#N/A,#N/A,FALSE,"CTrecon"}</definedName>
    <definedName name="FDDD_3_5_2" hidden="1">{#N/A,#N/A,FALSE,"TMCOMP96";#N/A,#N/A,FALSE,"MAT96";#N/A,#N/A,FALSE,"FANDA96";#N/A,#N/A,FALSE,"INTRAN96";#N/A,#N/A,FALSE,"NAA9697";#N/A,#N/A,FALSE,"ECWEBB";#N/A,#N/A,FALSE,"MFT96";#N/A,#N/A,FALSE,"CTrecon"}</definedName>
    <definedName name="FDDD_3_5_3" hidden="1">{#N/A,#N/A,FALSE,"TMCOMP96";#N/A,#N/A,FALSE,"MAT96";#N/A,#N/A,FALSE,"FANDA96";#N/A,#N/A,FALSE,"INTRAN96";#N/A,#N/A,FALSE,"NAA9697";#N/A,#N/A,FALSE,"ECWEBB";#N/A,#N/A,FALSE,"MFT96";#N/A,#N/A,FALSE,"CTrecon"}</definedName>
    <definedName name="FDDD_3_5_4" hidden="1">{#N/A,#N/A,FALSE,"TMCOMP96";#N/A,#N/A,FALSE,"MAT96";#N/A,#N/A,FALSE,"FANDA96";#N/A,#N/A,FALSE,"INTRAN96";#N/A,#N/A,FALSE,"NAA9697";#N/A,#N/A,FALSE,"ECWEBB";#N/A,#N/A,FALSE,"MFT96";#N/A,#N/A,FALSE,"CTrecon"}</definedName>
    <definedName name="FDDD_3_5_5" hidden="1">{#N/A,#N/A,FALSE,"TMCOMP96";#N/A,#N/A,FALSE,"MAT96";#N/A,#N/A,FALSE,"FANDA96";#N/A,#N/A,FALSE,"INTRAN96";#N/A,#N/A,FALSE,"NAA9697";#N/A,#N/A,FALSE,"ECWEBB";#N/A,#N/A,FALSE,"MFT96";#N/A,#N/A,FALSE,"CTrecon"}</definedName>
    <definedName name="FDDD_4" hidden="1">{#N/A,#N/A,FALSE,"TMCOMP96";#N/A,#N/A,FALSE,"MAT96";#N/A,#N/A,FALSE,"FANDA96";#N/A,#N/A,FALSE,"INTRAN96";#N/A,#N/A,FALSE,"NAA9697";#N/A,#N/A,FALSE,"ECWEBB";#N/A,#N/A,FALSE,"MFT96";#N/A,#N/A,FALSE,"CTrecon"}</definedName>
    <definedName name="FDDD_4_1" hidden="1">{#N/A,#N/A,FALSE,"TMCOMP96";#N/A,#N/A,FALSE,"MAT96";#N/A,#N/A,FALSE,"FANDA96";#N/A,#N/A,FALSE,"INTRAN96";#N/A,#N/A,FALSE,"NAA9697";#N/A,#N/A,FALSE,"ECWEBB";#N/A,#N/A,FALSE,"MFT96";#N/A,#N/A,FALSE,"CTrecon"}</definedName>
    <definedName name="FDDD_4_1_1" hidden="1">{#N/A,#N/A,FALSE,"TMCOMP96";#N/A,#N/A,FALSE,"MAT96";#N/A,#N/A,FALSE,"FANDA96";#N/A,#N/A,FALSE,"INTRAN96";#N/A,#N/A,FALSE,"NAA9697";#N/A,#N/A,FALSE,"ECWEBB";#N/A,#N/A,FALSE,"MFT96";#N/A,#N/A,FALSE,"CTrecon"}</definedName>
    <definedName name="FDDD_4_1_1_1" hidden="1">{#N/A,#N/A,FALSE,"TMCOMP96";#N/A,#N/A,FALSE,"MAT96";#N/A,#N/A,FALSE,"FANDA96";#N/A,#N/A,FALSE,"INTRAN96";#N/A,#N/A,FALSE,"NAA9697";#N/A,#N/A,FALSE,"ECWEBB";#N/A,#N/A,FALSE,"MFT96";#N/A,#N/A,FALSE,"CTrecon"}</definedName>
    <definedName name="FDDD_4_1_1_1_1" hidden="1">{#N/A,#N/A,FALSE,"TMCOMP96";#N/A,#N/A,FALSE,"MAT96";#N/A,#N/A,FALSE,"FANDA96";#N/A,#N/A,FALSE,"INTRAN96";#N/A,#N/A,FALSE,"NAA9697";#N/A,#N/A,FALSE,"ECWEBB";#N/A,#N/A,FALSE,"MFT96";#N/A,#N/A,FALSE,"CTrecon"}</definedName>
    <definedName name="FDDD_4_1_1_1_2" hidden="1">{#N/A,#N/A,FALSE,"TMCOMP96";#N/A,#N/A,FALSE,"MAT96";#N/A,#N/A,FALSE,"FANDA96";#N/A,#N/A,FALSE,"INTRAN96";#N/A,#N/A,FALSE,"NAA9697";#N/A,#N/A,FALSE,"ECWEBB";#N/A,#N/A,FALSE,"MFT96";#N/A,#N/A,FALSE,"CTrecon"}</definedName>
    <definedName name="FDDD_4_1_1_1_3" hidden="1">{#N/A,#N/A,FALSE,"TMCOMP96";#N/A,#N/A,FALSE,"MAT96";#N/A,#N/A,FALSE,"FANDA96";#N/A,#N/A,FALSE,"INTRAN96";#N/A,#N/A,FALSE,"NAA9697";#N/A,#N/A,FALSE,"ECWEBB";#N/A,#N/A,FALSE,"MFT96";#N/A,#N/A,FALSE,"CTrecon"}</definedName>
    <definedName name="FDDD_4_1_1_1_4" hidden="1">{#N/A,#N/A,FALSE,"TMCOMP96";#N/A,#N/A,FALSE,"MAT96";#N/A,#N/A,FALSE,"FANDA96";#N/A,#N/A,FALSE,"INTRAN96";#N/A,#N/A,FALSE,"NAA9697";#N/A,#N/A,FALSE,"ECWEBB";#N/A,#N/A,FALSE,"MFT96";#N/A,#N/A,FALSE,"CTrecon"}</definedName>
    <definedName name="FDDD_4_1_1_1_5" hidden="1">{#N/A,#N/A,FALSE,"TMCOMP96";#N/A,#N/A,FALSE,"MAT96";#N/A,#N/A,FALSE,"FANDA96";#N/A,#N/A,FALSE,"INTRAN96";#N/A,#N/A,FALSE,"NAA9697";#N/A,#N/A,FALSE,"ECWEBB";#N/A,#N/A,FALSE,"MFT96";#N/A,#N/A,FALSE,"CTrecon"}</definedName>
    <definedName name="FDDD_4_1_1_2" hidden="1">{#N/A,#N/A,FALSE,"TMCOMP96";#N/A,#N/A,FALSE,"MAT96";#N/A,#N/A,FALSE,"FANDA96";#N/A,#N/A,FALSE,"INTRAN96";#N/A,#N/A,FALSE,"NAA9697";#N/A,#N/A,FALSE,"ECWEBB";#N/A,#N/A,FALSE,"MFT96";#N/A,#N/A,FALSE,"CTrecon"}</definedName>
    <definedName name="FDDD_4_1_1_2_1" hidden="1">{#N/A,#N/A,FALSE,"TMCOMP96";#N/A,#N/A,FALSE,"MAT96";#N/A,#N/A,FALSE,"FANDA96";#N/A,#N/A,FALSE,"INTRAN96";#N/A,#N/A,FALSE,"NAA9697";#N/A,#N/A,FALSE,"ECWEBB";#N/A,#N/A,FALSE,"MFT96";#N/A,#N/A,FALSE,"CTrecon"}</definedName>
    <definedName name="FDDD_4_1_1_2_2" hidden="1">{#N/A,#N/A,FALSE,"TMCOMP96";#N/A,#N/A,FALSE,"MAT96";#N/A,#N/A,FALSE,"FANDA96";#N/A,#N/A,FALSE,"INTRAN96";#N/A,#N/A,FALSE,"NAA9697";#N/A,#N/A,FALSE,"ECWEBB";#N/A,#N/A,FALSE,"MFT96";#N/A,#N/A,FALSE,"CTrecon"}</definedName>
    <definedName name="FDDD_4_1_1_2_3" hidden="1">{#N/A,#N/A,FALSE,"TMCOMP96";#N/A,#N/A,FALSE,"MAT96";#N/A,#N/A,FALSE,"FANDA96";#N/A,#N/A,FALSE,"INTRAN96";#N/A,#N/A,FALSE,"NAA9697";#N/A,#N/A,FALSE,"ECWEBB";#N/A,#N/A,FALSE,"MFT96";#N/A,#N/A,FALSE,"CTrecon"}</definedName>
    <definedName name="FDDD_4_1_1_2_4" hidden="1">{#N/A,#N/A,FALSE,"TMCOMP96";#N/A,#N/A,FALSE,"MAT96";#N/A,#N/A,FALSE,"FANDA96";#N/A,#N/A,FALSE,"INTRAN96";#N/A,#N/A,FALSE,"NAA9697";#N/A,#N/A,FALSE,"ECWEBB";#N/A,#N/A,FALSE,"MFT96";#N/A,#N/A,FALSE,"CTrecon"}</definedName>
    <definedName name="FDDD_4_1_1_2_5" hidden="1">{#N/A,#N/A,FALSE,"TMCOMP96";#N/A,#N/A,FALSE,"MAT96";#N/A,#N/A,FALSE,"FANDA96";#N/A,#N/A,FALSE,"INTRAN96";#N/A,#N/A,FALSE,"NAA9697";#N/A,#N/A,FALSE,"ECWEBB";#N/A,#N/A,FALSE,"MFT96";#N/A,#N/A,FALSE,"CTrecon"}</definedName>
    <definedName name="FDDD_4_1_1_3" hidden="1">{#N/A,#N/A,FALSE,"TMCOMP96";#N/A,#N/A,FALSE,"MAT96";#N/A,#N/A,FALSE,"FANDA96";#N/A,#N/A,FALSE,"INTRAN96";#N/A,#N/A,FALSE,"NAA9697";#N/A,#N/A,FALSE,"ECWEBB";#N/A,#N/A,FALSE,"MFT96";#N/A,#N/A,FALSE,"CTrecon"}</definedName>
    <definedName name="FDDD_4_1_1_4" hidden="1">{#N/A,#N/A,FALSE,"TMCOMP96";#N/A,#N/A,FALSE,"MAT96";#N/A,#N/A,FALSE,"FANDA96";#N/A,#N/A,FALSE,"INTRAN96";#N/A,#N/A,FALSE,"NAA9697";#N/A,#N/A,FALSE,"ECWEBB";#N/A,#N/A,FALSE,"MFT96";#N/A,#N/A,FALSE,"CTrecon"}</definedName>
    <definedName name="FDDD_4_1_1_5" hidden="1">{#N/A,#N/A,FALSE,"TMCOMP96";#N/A,#N/A,FALSE,"MAT96";#N/A,#N/A,FALSE,"FANDA96";#N/A,#N/A,FALSE,"INTRAN96";#N/A,#N/A,FALSE,"NAA9697";#N/A,#N/A,FALSE,"ECWEBB";#N/A,#N/A,FALSE,"MFT96";#N/A,#N/A,FALSE,"CTrecon"}</definedName>
    <definedName name="FDDD_4_1_2" hidden="1">{#N/A,#N/A,FALSE,"TMCOMP96";#N/A,#N/A,FALSE,"MAT96";#N/A,#N/A,FALSE,"FANDA96";#N/A,#N/A,FALSE,"INTRAN96";#N/A,#N/A,FALSE,"NAA9697";#N/A,#N/A,FALSE,"ECWEBB";#N/A,#N/A,FALSE,"MFT96";#N/A,#N/A,FALSE,"CTrecon"}</definedName>
    <definedName name="FDDD_4_1_2_1" hidden="1">{#N/A,#N/A,FALSE,"TMCOMP96";#N/A,#N/A,FALSE,"MAT96";#N/A,#N/A,FALSE,"FANDA96";#N/A,#N/A,FALSE,"INTRAN96";#N/A,#N/A,FALSE,"NAA9697";#N/A,#N/A,FALSE,"ECWEBB";#N/A,#N/A,FALSE,"MFT96";#N/A,#N/A,FALSE,"CTrecon"}</definedName>
    <definedName name="FDDD_4_1_2_2" hidden="1">{#N/A,#N/A,FALSE,"TMCOMP96";#N/A,#N/A,FALSE,"MAT96";#N/A,#N/A,FALSE,"FANDA96";#N/A,#N/A,FALSE,"INTRAN96";#N/A,#N/A,FALSE,"NAA9697";#N/A,#N/A,FALSE,"ECWEBB";#N/A,#N/A,FALSE,"MFT96";#N/A,#N/A,FALSE,"CTrecon"}</definedName>
    <definedName name="FDDD_4_1_2_3" hidden="1">{#N/A,#N/A,FALSE,"TMCOMP96";#N/A,#N/A,FALSE,"MAT96";#N/A,#N/A,FALSE,"FANDA96";#N/A,#N/A,FALSE,"INTRAN96";#N/A,#N/A,FALSE,"NAA9697";#N/A,#N/A,FALSE,"ECWEBB";#N/A,#N/A,FALSE,"MFT96";#N/A,#N/A,FALSE,"CTrecon"}</definedName>
    <definedName name="FDDD_4_1_2_4" hidden="1">{#N/A,#N/A,FALSE,"TMCOMP96";#N/A,#N/A,FALSE,"MAT96";#N/A,#N/A,FALSE,"FANDA96";#N/A,#N/A,FALSE,"INTRAN96";#N/A,#N/A,FALSE,"NAA9697";#N/A,#N/A,FALSE,"ECWEBB";#N/A,#N/A,FALSE,"MFT96";#N/A,#N/A,FALSE,"CTrecon"}</definedName>
    <definedName name="FDDD_4_1_2_5" hidden="1">{#N/A,#N/A,FALSE,"TMCOMP96";#N/A,#N/A,FALSE,"MAT96";#N/A,#N/A,FALSE,"FANDA96";#N/A,#N/A,FALSE,"INTRAN96";#N/A,#N/A,FALSE,"NAA9697";#N/A,#N/A,FALSE,"ECWEBB";#N/A,#N/A,FALSE,"MFT96";#N/A,#N/A,FALSE,"CTrecon"}</definedName>
    <definedName name="FDDD_4_1_3" hidden="1">{#N/A,#N/A,FALSE,"TMCOMP96";#N/A,#N/A,FALSE,"MAT96";#N/A,#N/A,FALSE,"FANDA96";#N/A,#N/A,FALSE,"INTRAN96";#N/A,#N/A,FALSE,"NAA9697";#N/A,#N/A,FALSE,"ECWEBB";#N/A,#N/A,FALSE,"MFT96";#N/A,#N/A,FALSE,"CTrecon"}</definedName>
    <definedName name="FDDD_4_1_3_1" hidden="1">{#N/A,#N/A,FALSE,"TMCOMP96";#N/A,#N/A,FALSE,"MAT96";#N/A,#N/A,FALSE,"FANDA96";#N/A,#N/A,FALSE,"INTRAN96";#N/A,#N/A,FALSE,"NAA9697";#N/A,#N/A,FALSE,"ECWEBB";#N/A,#N/A,FALSE,"MFT96";#N/A,#N/A,FALSE,"CTrecon"}</definedName>
    <definedName name="FDDD_4_1_3_2" hidden="1">{#N/A,#N/A,FALSE,"TMCOMP96";#N/A,#N/A,FALSE,"MAT96";#N/A,#N/A,FALSE,"FANDA96";#N/A,#N/A,FALSE,"INTRAN96";#N/A,#N/A,FALSE,"NAA9697";#N/A,#N/A,FALSE,"ECWEBB";#N/A,#N/A,FALSE,"MFT96";#N/A,#N/A,FALSE,"CTrecon"}</definedName>
    <definedName name="FDDD_4_1_3_3" hidden="1">{#N/A,#N/A,FALSE,"TMCOMP96";#N/A,#N/A,FALSE,"MAT96";#N/A,#N/A,FALSE,"FANDA96";#N/A,#N/A,FALSE,"INTRAN96";#N/A,#N/A,FALSE,"NAA9697";#N/A,#N/A,FALSE,"ECWEBB";#N/A,#N/A,FALSE,"MFT96";#N/A,#N/A,FALSE,"CTrecon"}</definedName>
    <definedName name="FDDD_4_1_3_4" hidden="1">{#N/A,#N/A,FALSE,"TMCOMP96";#N/A,#N/A,FALSE,"MAT96";#N/A,#N/A,FALSE,"FANDA96";#N/A,#N/A,FALSE,"INTRAN96";#N/A,#N/A,FALSE,"NAA9697";#N/A,#N/A,FALSE,"ECWEBB";#N/A,#N/A,FALSE,"MFT96";#N/A,#N/A,FALSE,"CTrecon"}</definedName>
    <definedName name="FDDD_4_1_3_5" hidden="1">{#N/A,#N/A,FALSE,"TMCOMP96";#N/A,#N/A,FALSE,"MAT96";#N/A,#N/A,FALSE,"FANDA96";#N/A,#N/A,FALSE,"INTRAN96";#N/A,#N/A,FALSE,"NAA9697";#N/A,#N/A,FALSE,"ECWEBB";#N/A,#N/A,FALSE,"MFT96";#N/A,#N/A,FALSE,"CTrecon"}</definedName>
    <definedName name="FDDD_4_1_4" hidden="1">{#N/A,#N/A,FALSE,"TMCOMP96";#N/A,#N/A,FALSE,"MAT96";#N/A,#N/A,FALSE,"FANDA96";#N/A,#N/A,FALSE,"INTRAN96";#N/A,#N/A,FALSE,"NAA9697";#N/A,#N/A,FALSE,"ECWEBB";#N/A,#N/A,FALSE,"MFT96";#N/A,#N/A,FALSE,"CTrecon"}</definedName>
    <definedName name="FDDD_4_1_4_1" hidden="1">{#N/A,#N/A,FALSE,"TMCOMP96";#N/A,#N/A,FALSE,"MAT96";#N/A,#N/A,FALSE,"FANDA96";#N/A,#N/A,FALSE,"INTRAN96";#N/A,#N/A,FALSE,"NAA9697";#N/A,#N/A,FALSE,"ECWEBB";#N/A,#N/A,FALSE,"MFT96";#N/A,#N/A,FALSE,"CTrecon"}</definedName>
    <definedName name="FDDD_4_1_4_2" hidden="1">{#N/A,#N/A,FALSE,"TMCOMP96";#N/A,#N/A,FALSE,"MAT96";#N/A,#N/A,FALSE,"FANDA96";#N/A,#N/A,FALSE,"INTRAN96";#N/A,#N/A,FALSE,"NAA9697";#N/A,#N/A,FALSE,"ECWEBB";#N/A,#N/A,FALSE,"MFT96";#N/A,#N/A,FALSE,"CTrecon"}</definedName>
    <definedName name="FDDD_4_1_4_3" hidden="1">{#N/A,#N/A,FALSE,"TMCOMP96";#N/A,#N/A,FALSE,"MAT96";#N/A,#N/A,FALSE,"FANDA96";#N/A,#N/A,FALSE,"INTRAN96";#N/A,#N/A,FALSE,"NAA9697";#N/A,#N/A,FALSE,"ECWEBB";#N/A,#N/A,FALSE,"MFT96";#N/A,#N/A,FALSE,"CTrecon"}</definedName>
    <definedName name="FDDD_4_1_4_4" hidden="1">{#N/A,#N/A,FALSE,"TMCOMP96";#N/A,#N/A,FALSE,"MAT96";#N/A,#N/A,FALSE,"FANDA96";#N/A,#N/A,FALSE,"INTRAN96";#N/A,#N/A,FALSE,"NAA9697";#N/A,#N/A,FALSE,"ECWEBB";#N/A,#N/A,FALSE,"MFT96";#N/A,#N/A,FALSE,"CTrecon"}</definedName>
    <definedName name="FDDD_4_1_4_5" hidden="1">{#N/A,#N/A,FALSE,"TMCOMP96";#N/A,#N/A,FALSE,"MAT96";#N/A,#N/A,FALSE,"FANDA96";#N/A,#N/A,FALSE,"INTRAN96";#N/A,#N/A,FALSE,"NAA9697";#N/A,#N/A,FALSE,"ECWEBB";#N/A,#N/A,FALSE,"MFT96";#N/A,#N/A,FALSE,"CTrecon"}</definedName>
    <definedName name="FDDD_4_1_5" hidden="1">{#N/A,#N/A,FALSE,"TMCOMP96";#N/A,#N/A,FALSE,"MAT96";#N/A,#N/A,FALSE,"FANDA96";#N/A,#N/A,FALSE,"INTRAN96";#N/A,#N/A,FALSE,"NAA9697";#N/A,#N/A,FALSE,"ECWEBB";#N/A,#N/A,FALSE,"MFT96";#N/A,#N/A,FALSE,"CTrecon"}</definedName>
    <definedName name="FDDD_4_1_5_1" hidden="1">{#N/A,#N/A,FALSE,"TMCOMP96";#N/A,#N/A,FALSE,"MAT96";#N/A,#N/A,FALSE,"FANDA96";#N/A,#N/A,FALSE,"INTRAN96";#N/A,#N/A,FALSE,"NAA9697";#N/A,#N/A,FALSE,"ECWEBB";#N/A,#N/A,FALSE,"MFT96";#N/A,#N/A,FALSE,"CTrecon"}</definedName>
    <definedName name="FDDD_4_1_5_2" hidden="1">{#N/A,#N/A,FALSE,"TMCOMP96";#N/A,#N/A,FALSE,"MAT96";#N/A,#N/A,FALSE,"FANDA96";#N/A,#N/A,FALSE,"INTRAN96";#N/A,#N/A,FALSE,"NAA9697";#N/A,#N/A,FALSE,"ECWEBB";#N/A,#N/A,FALSE,"MFT96";#N/A,#N/A,FALSE,"CTrecon"}</definedName>
    <definedName name="FDDD_4_1_5_3" hidden="1">{#N/A,#N/A,FALSE,"TMCOMP96";#N/A,#N/A,FALSE,"MAT96";#N/A,#N/A,FALSE,"FANDA96";#N/A,#N/A,FALSE,"INTRAN96";#N/A,#N/A,FALSE,"NAA9697";#N/A,#N/A,FALSE,"ECWEBB";#N/A,#N/A,FALSE,"MFT96";#N/A,#N/A,FALSE,"CTrecon"}</definedName>
    <definedName name="FDDD_4_1_5_4" hidden="1">{#N/A,#N/A,FALSE,"TMCOMP96";#N/A,#N/A,FALSE,"MAT96";#N/A,#N/A,FALSE,"FANDA96";#N/A,#N/A,FALSE,"INTRAN96";#N/A,#N/A,FALSE,"NAA9697";#N/A,#N/A,FALSE,"ECWEBB";#N/A,#N/A,FALSE,"MFT96";#N/A,#N/A,FALSE,"CTrecon"}</definedName>
    <definedName name="FDDD_4_1_5_5" hidden="1">{#N/A,#N/A,FALSE,"TMCOMP96";#N/A,#N/A,FALSE,"MAT96";#N/A,#N/A,FALSE,"FANDA96";#N/A,#N/A,FALSE,"INTRAN96";#N/A,#N/A,FALSE,"NAA9697";#N/A,#N/A,FALSE,"ECWEBB";#N/A,#N/A,FALSE,"MFT96";#N/A,#N/A,FALSE,"CTrecon"}</definedName>
    <definedName name="FDDD_4_2" hidden="1">{#N/A,#N/A,FALSE,"TMCOMP96";#N/A,#N/A,FALSE,"MAT96";#N/A,#N/A,FALSE,"FANDA96";#N/A,#N/A,FALSE,"INTRAN96";#N/A,#N/A,FALSE,"NAA9697";#N/A,#N/A,FALSE,"ECWEBB";#N/A,#N/A,FALSE,"MFT96";#N/A,#N/A,FALSE,"CTrecon"}</definedName>
    <definedName name="FDDD_4_2_1" hidden="1">{#N/A,#N/A,FALSE,"TMCOMP96";#N/A,#N/A,FALSE,"MAT96";#N/A,#N/A,FALSE,"FANDA96";#N/A,#N/A,FALSE,"INTRAN96";#N/A,#N/A,FALSE,"NAA9697";#N/A,#N/A,FALSE,"ECWEBB";#N/A,#N/A,FALSE,"MFT96";#N/A,#N/A,FALSE,"CTrecon"}</definedName>
    <definedName name="FDDD_4_2_2" hidden="1">{#N/A,#N/A,FALSE,"TMCOMP96";#N/A,#N/A,FALSE,"MAT96";#N/A,#N/A,FALSE,"FANDA96";#N/A,#N/A,FALSE,"INTRAN96";#N/A,#N/A,FALSE,"NAA9697";#N/A,#N/A,FALSE,"ECWEBB";#N/A,#N/A,FALSE,"MFT96";#N/A,#N/A,FALSE,"CTrecon"}</definedName>
    <definedName name="FDDD_4_2_3" hidden="1">{#N/A,#N/A,FALSE,"TMCOMP96";#N/A,#N/A,FALSE,"MAT96";#N/A,#N/A,FALSE,"FANDA96";#N/A,#N/A,FALSE,"INTRAN96";#N/A,#N/A,FALSE,"NAA9697";#N/A,#N/A,FALSE,"ECWEBB";#N/A,#N/A,FALSE,"MFT96";#N/A,#N/A,FALSE,"CTrecon"}</definedName>
    <definedName name="FDDD_4_2_4" hidden="1">{#N/A,#N/A,FALSE,"TMCOMP96";#N/A,#N/A,FALSE,"MAT96";#N/A,#N/A,FALSE,"FANDA96";#N/A,#N/A,FALSE,"INTRAN96";#N/A,#N/A,FALSE,"NAA9697";#N/A,#N/A,FALSE,"ECWEBB";#N/A,#N/A,FALSE,"MFT96";#N/A,#N/A,FALSE,"CTrecon"}</definedName>
    <definedName name="FDDD_4_2_5" hidden="1">{#N/A,#N/A,FALSE,"TMCOMP96";#N/A,#N/A,FALSE,"MAT96";#N/A,#N/A,FALSE,"FANDA96";#N/A,#N/A,FALSE,"INTRAN96";#N/A,#N/A,FALSE,"NAA9697";#N/A,#N/A,FALSE,"ECWEBB";#N/A,#N/A,FALSE,"MFT96";#N/A,#N/A,FALSE,"CTrecon"}</definedName>
    <definedName name="FDDD_4_3" hidden="1">{#N/A,#N/A,FALSE,"TMCOMP96";#N/A,#N/A,FALSE,"MAT96";#N/A,#N/A,FALSE,"FANDA96";#N/A,#N/A,FALSE,"INTRAN96";#N/A,#N/A,FALSE,"NAA9697";#N/A,#N/A,FALSE,"ECWEBB";#N/A,#N/A,FALSE,"MFT96";#N/A,#N/A,FALSE,"CTrecon"}</definedName>
    <definedName name="FDDD_4_3_1" hidden="1">{#N/A,#N/A,FALSE,"TMCOMP96";#N/A,#N/A,FALSE,"MAT96";#N/A,#N/A,FALSE,"FANDA96";#N/A,#N/A,FALSE,"INTRAN96";#N/A,#N/A,FALSE,"NAA9697";#N/A,#N/A,FALSE,"ECWEBB";#N/A,#N/A,FALSE,"MFT96";#N/A,#N/A,FALSE,"CTrecon"}</definedName>
    <definedName name="FDDD_4_3_2" hidden="1">{#N/A,#N/A,FALSE,"TMCOMP96";#N/A,#N/A,FALSE,"MAT96";#N/A,#N/A,FALSE,"FANDA96";#N/A,#N/A,FALSE,"INTRAN96";#N/A,#N/A,FALSE,"NAA9697";#N/A,#N/A,FALSE,"ECWEBB";#N/A,#N/A,FALSE,"MFT96";#N/A,#N/A,FALSE,"CTrecon"}</definedName>
    <definedName name="FDDD_4_3_3" hidden="1">{#N/A,#N/A,FALSE,"TMCOMP96";#N/A,#N/A,FALSE,"MAT96";#N/A,#N/A,FALSE,"FANDA96";#N/A,#N/A,FALSE,"INTRAN96";#N/A,#N/A,FALSE,"NAA9697";#N/A,#N/A,FALSE,"ECWEBB";#N/A,#N/A,FALSE,"MFT96";#N/A,#N/A,FALSE,"CTrecon"}</definedName>
    <definedName name="FDDD_4_3_4" hidden="1">{#N/A,#N/A,FALSE,"TMCOMP96";#N/A,#N/A,FALSE,"MAT96";#N/A,#N/A,FALSE,"FANDA96";#N/A,#N/A,FALSE,"INTRAN96";#N/A,#N/A,FALSE,"NAA9697";#N/A,#N/A,FALSE,"ECWEBB";#N/A,#N/A,FALSE,"MFT96";#N/A,#N/A,FALSE,"CTrecon"}</definedName>
    <definedName name="FDDD_4_3_5" hidden="1">{#N/A,#N/A,FALSE,"TMCOMP96";#N/A,#N/A,FALSE,"MAT96";#N/A,#N/A,FALSE,"FANDA96";#N/A,#N/A,FALSE,"INTRAN96";#N/A,#N/A,FALSE,"NAA9697";#N/A,#N/A,FALSE,"ECWEBB";#N/A,#N/A,FALSE,"MFT96";#N/A,#N/A,FALSE,"CTrecon"}</definedName>
    <definedName name="FDDD_4_4" hidden="1">{#N/A,#N/A,FALSE,"TMCOMP96";#N/A,#N/A,FALSE,"MAT96";#N/A,#N/A,FALSE,"FANDA96";#N/A,#N/A,FALSE,"INTRAN96";#N/A,#N/A,FALSE,"NAA9697";#N/A,#N/A,FALSE,"ECWEBB";#N/A,#N/A,FALSE,"MFT96";#N/A,#N/A,FALSE,"CTrecon"}</definedName>
    <definedName name="FDDD_4_4_1" hidden="1">{#N/A,#N/A,FALSE,"TMCOMP96";#N/A,#N/A,FALSE,"MAT96";#N/A,#N/A,FALSE,"FANDA96";#N/A,#N/A,FALSE,"INTRAN96";#N/A,#N/A,FALSE,"NAA9697";#N/A,#N/A,FALSE,"ECWEBB";#N/A,#N/A,FALSE,"MFT96";#N/A,#N/A,FALSE,"CTrecon"}</definedName>
    <definedName name="FDDD_4_4_2" hidden="1">{#N/A,#N/A,FALSE,"TMCOMP96";#N/A,#N/A,FALSE,"MAT96";#N/A,#N/A,FALSE,"FANDA96";#N/A,#N/A,FALSE,"INTRAN96";#N/A,#N/A,FALSE,"NAA9697";#N/A,#N/A,FALSE,"ECWEBB";#N/A,#N/A,FALSE,"MFT96";#N/A,#N/A,FALSE,"CTrecon"}</definedName>
    <definedName name="FDDD_4_4_3" hidden="1">{#N/A,#N/A,FALSE,"TMCOMP96";#N/A,#N/A,FALSE,"MAT96";#N/A,#N/A,FALSE,"FANDA96";#N/A,#N/A,FALSE,"INTRAN96";#N/A,#N/A,FALSE,"NAA9697";#N/A,#N/A,FALSE,"ECWEBB";#N/A,#N/A,FALSE,"MFT96";#N/A,#N/A,FALSE,"CTrecon"}</definedName>
    <definedName name="FDDD_4_4_4" hidden="1">{#N/A,#N/A,FALSE,"TMCOMP96";#N/A,#N/A,FALSE,"MAT96";#N/A,#N/A,FALSE,"FANDA96";#N/A,#N/A,FALSE,"INTRAN96";#N/A,#N/A,FALSE,"NAA9697";#N/A,#N/A,FALSE,"ECWEBB";#N/A,#N/A,FALSE,"MFT96";#N/A,#N/A,FALSE,"CTrecon"}</definedName>
    <definedName name="FDDD_4_4_5" hidden="1">{#N/A,#N/A,FALSE,"TMCOMP96";#N/A,#N/A,FALSE,"MAT96";#N/A,#N/A,FALSE,"FANDA96";#N/A,#N/A,FALSE,"INTRAN96";#N/A,#N/A,FALSE,"NAA9697";#N/A,#N/A,FALSE,"ECWEBB";#N/A,#N/A,FALSE,"MFT96";#N/A,#N/A,FALSE,"CTrecon"}</definedName>
    <definedName name="FDDD_4_5" hidden="1">{#N/A,#N/A,FALSE,"TMCOMP96";#N/A,#N/A,FALSE,"MAT96";#N/A,#N/A,FALSE,"FANDA96";#N/A,#N/A,FALSE,"INTRAN96";#N/A,#N/A,FALSE,"NAA9697";#N/A,#N/A,FALSE,"ECWEBB";#N/A,#N/A,FALSE,"MFT96";#N/A,#N/A,FALSE,"CTrecon"}</definedName>
    <definedName name="FDDD_4_5_1" hidden="1">{#N/A,#N/A,FALSE,"TMCOMP96";#N/A,#N/A,FALSE,"MAT96";#N/A,#N/A,FALSE,"FANDA96";#N/A,#N/A,FALSE,"INTRAN96";#N/A,#N/A,FALSE,"NAA9697";#N/A,#N/A,FALSE,"ECWEBB";#N/A,#N/A,FALSE,"MFT96";#N/A,#N/A,FALSE,"CTrecon"}</definedName>
    <definedName name="FDDD_4_5_2" hidden="1">{#N/A,#N/A,FALSE,"TMCOMP96";#N/A,#N/A,FALSE,"MAT96";#N/A,#N/A,FALSE,"FANDA96";#N/A,#N/A,FALSE,"INTRAN96";#N/A,#N/A,FALSE,"NAA9697";#N/A,#N/A,FALSE,"ECWEBB";#N/A,#N/A,FALSE,"MFT96";#N/A,#N/A,FALSE,"CTrecon"}</definedName>
    <definedName name="FDDD_4_5_3" hidden="1">{#N/A,#N/A,FALSE,"TMCOMP96";#N/A,#N/A,FALSE,"MAT96";#N/A,#N/A,FALSE,"FANDA96";#N/A,#N/A,FALSE,"INTRAN96";#N/A,#N/A,FALSE,"NAA9697";#N/A,#N/A,FALSE,"ECWEBB";#N/A,#N/A,FALSE,"MFT96";#N/A,#N/A,FALSE,"CTrecon"}</definedName>
    <definedName name="FDDD_4_5_4" hidden="1">{#N/A,#N/A,FALSE,"TMCOMP96";#N/A,#N/A,FALSE,"MAT96";#N/A,#N/A,FALSE,"FANDA96";#N/A,#N/A,FALSE,"INTRAN96";#N/A,#N/A,FALSE,"NAA9697";#N/A,#N/A,FALSE,"ECWEBB";#N/A,#N/A,FALSE,"MFT96";#N/A,#N/A,FALSE,"CTrecon"}</definedName>
    <definedName name="FDDD_4_5_5" hidden="1">{#N/A,#N/A,FALSE,"TMCOMP96";#N/A,#N/A,FALSE,"MAT96";#N/A,#N/A,FALSE,"FANDA96";#N/A,#N/A,FALSE,"INTRAN96";#N/A,#N/A,FALSE,"NAA9697";#N/A,#N/A,FALSE,"ECWEBB";#N/A,#N/A,FALSE,"MFT96";#N/A,#N/A,FALSE,"CTrecon"}</definedName>
    <definedName name="FDDD_5" hidden="1">{#N/A,#N/A,FALSE,"TMCOMP96";#N/A,#N/A,FALSE,"MAT96";#N/A,#N/A,FALSE,"FANDA96";#N/A,#N/A,FALSE,"INTRAN96";#N/A,#N/A,FALSE,"NAA9697";#N/A,#N/A,FALSE,"ECWEBB";#N/A,#N/A,FALSE,"MFT96";#N/A,#N/A,FALSE,"CTrecon"}</definedName>
    <definedName name="FDDD_5_1" hidden="1">{#N/A,#N/A,FALSE,"TMCOMP96";#N/A,#N/A,FALSE,"MAT96";#N/A,#N/A,FALSE,"FANDA96";#N/A,#N/A,FALSE,"INTRAN96";#N/A,#N/A,FALSE,"NAA9697";#N/A,#N/A,FALSE,"ECWEBB";#N/A,#N/A,FALSE,"MFT96";#N/A,#N/A,FALSE,"CTrecon"}</definedName>
    <definedName name="FDDD_5_1_1" hidden="1">{#N/A,#N/A,FALSE,"TMCOMP96";#N/A,#N/A,FALSE,"MAT96";#N/A,#N/A,FALSE,"FANDA96";#N/A,#N/A,FALSE,"INTRAN96";#N/A,#N/A,FALSE,"NAA9697";#N/A,#N/A,FALSE,"ECWEBB";#N/A,#N/A,FALSE,"MFT96";#N/A,#N/A,FALSE,"CTrecon"}</definedName>
    <definedName name="FDDD_5_1_1_1" hidden="1">{#N/A,#N/A,FALSE,"TMCOMP96";#N/A,#N/A,FALSE,"MAT96";#N/A,#N/A,FALSE,"FANDA96";#N/A,#N/A,FALSE,"INTRAN96";#N/A,#N/A,FALSE,"NAA9697";#N/A,#N/A,FALSE,"ECWEBB";#N/A,#N/A,FALSE,"MFT96";#N/A,#N/A,FALSE,"CTrecon"}</definedName>
    <definedName name="FDDD_5_1_1_1_1" hidden="1">{#N/A,#N/A,FALSE,"TMCOMP96";#N/A,#N/A,FALSE,"MAT96";#N/A,#N/A,FALSE,"FANDA96";#N/A,#N/A,FALSE,"INTRAN96";#N/A,#N/A,FALSE,"NAA9697";#N/A,#N/A,FALSE,"ECWEBB";#N/A,#N/A,FALSE,"MFT96";#N/A,#N/A,FALSE,"CTrecon"}</definedName>
    <definedName name="FDDD_5_1_1_1_2" hidden="1">{#N/A,#N/A,FALSE,"TMCOMP96";#N/A,#N/A,FALSE,"MAT96";#N/A,#N/A,FALSE,"FANDA96";#N/A,#N/A,FALSE,"INTRAN96";#N/A,#N/A,FALSE,"NAA9697";#N/A,#N/A,FALSE,"ECWEBB";#N/A,#N/A,FALSE,"MFT96";#N/A,#N/A,FALSE,"CTrecon"}</definedName>
    <definedName name="FDDD_5_1_1_1_3" hidden="1">{#N/A,#N/A,FALSE,"TMCOMP96";#N/A,#N/A,FALSE,"MAT96";#N/A,#N/A,FALSE,"FANDA96";#N/A,#N/A,FALSE,"INTRAN96";#N/A,#N/A,FALSE,"NAA9697";#N/A,#N/A,FALSE,"ECWEBB";#N/A,#N/A,FALSE,"MFT96";#N/A,#N/A,FALSE,"CTrecon"}</definedName>
    <definedName name="FDDD_5_1_1_1_4" hidden="1">{#N/A,#N/A,FALSE,"TMCOMP96";#N/A,#N/A,FALSE,"MAT96";#N/A,#N/A,FALSE,"FANDA96";#N/A,#N/A,FALSE,"INTRAN96";#N/A,#N/A,FALSE,"NAA9697";#N/A,#N/A,FALSE,"ECWEBB";#N/A,#N/A,FALSE,"MFT96";#N/A,#N/A,FALSE,"CTrecon"}</definedName>
    <definedName name="FDDD_5_1_1_1_5" hidden="1">{#N/A,#N/A,FALSE,"TMCOMP96";#N/A,#N/A,FALSE,"MAT96";#N/A,#N/A,FALSE,"FANDA96";#N/A,#N/A,FALSE,"INTRAN96";#N/A,#N/A,FALSE,"NAA9697";#N/A,#N/A,FALSE,"ECWEBB";#N/A,#N/A,FALSE,"MFT96";#N/A,#N/A,FALSE,"CTrecon"}</definedName>
    <definedName name="FDDD_5_1_1_2" hidden="1">{#N/A,#N/A,FALSE,"TMCOMP96";#N/A,#N/A,FALSE,"MAT96";#N/A,#N/A,FALSE,"FANDA96";#N/A,#N/A,FALSE,"INTRAN96";#N/A,#N/A,FALSE,"NAA9697";#N/A,#N/A,FALSE,"ECWEBB";#N/A,#N/A,FALSE,"MFT96";#N/A,#N/A,FALSE,"CTrecon"}</definedName>
    <definedName name="FDDD_5_1_1_2_1" hidden="1">{#N/A,#N/A,FALSE,"TMCOMP96";#N/A,#N/A,FALSE,"MAT96";#N/A,#N/A,FALSE,"FANDA96";#N/A,#N/A,FALSE,"INTRAN96";#N/A,#N/A,FALSE,"NAA9697";#N/A,#N/A,FALSE,"ECWEBB";#N/A,#N/A,FALSE,"MFT96";#N/A,#N/A,FALSE,"CTrecon"}</definedName>
    <definedName name="FDDD_5_1_1_2_2" hidden="1">{#N/A,#N/A,FALSE,"TMCOMP96";#N/A,#N/A,FALSE,"MAT96";#N/A,#N/A,FALSE,"FANDA96";#N/A,#N/A,FALSE,"INTRAN96";#N/A,#N/A,FALSE,"NAA9697";#N/A,#N/A,FALSE,"ECWEBB";#N/A,#N/A,FALSE,"MFT96";#N/A,#N/A,FALSE,"CTrecon"}</definedName>
    <definedName name="FDDD_5_1_1_2_3" hidden="1">{#N/A,#N/A,FALSE,"TMCOMP96";#N/A,#N/A,FALSE,"MAT96";#N/A,#N/A,FALSE,"FANDA96";#N/A,#N/A,FALSE,"INTRAN96";#N/A,#N/A,FALSE,"NAA9697";#N/A,#N/A,FALSE,"ECWEBB";#N/A,#N/A,FALSE,"MFT96";#N/A,#N/A,FALSE,"CTrecon"}</definedName>
    <definedName name="FDDD_5_1_1_2_4" hidden="1">{#N/A,#N/A,FALSE,"TMCOMP96";#N/A,#N/A,FALSE,"MAT96";#N/A,#N/A,FALSE,"FANDA96";#N/A,#N/A,FALSE,"INTRAN96";#N/A,#N/A,FALSE,"NAA9697";#N/A,#N/A,FALSE,"ECWEBB";#N/A,#N/A,FALSE,"MFT96";#N/A,#N/A,FALSE,"CTrecon"}</definedName>
    <definedName name="FDDD_5_1_1_2_5" hidden="1">{#N/A,#N/A,FALSE,"TMCOMP96";#N/A,#N/A,FALSE,"MAT96";#N/A,#N/A,FALSE,"FANDA96";#N/A,#N/A,FALSE,"INTRAN96";#N/A,#N/A,FALSE,"NAA9697";#N/A,#N/A,FALSE,"ECWEBB";#N/A,#N/A,FALSE,"MFT96";#N/A,#N/A,FALSE,"CTrecon"}</definedName>
    <definedName name="FDDD_5_1_1_3" hidden="1">{#N/A,#N/A,FALSE,"TMCOMP96";#N/A,#N/A,FALSE,"MAT96";#N/A,#N/A,FALSE,"FANDA96";#N/A,#N/A,FALSE,"INTRAN96";#N/A,#N/A,FALSE,"NAA9697";#N/A,#N/A,FALSE,"ECWEBB";#N/A,#N/A,FALSE,"MFT96";#N/A,#N/A,FALSE,"CTrecon"}</definedName>
    <definedName name="FDDD_5_1_1_4" hidden="1">{#N/A,#N/A,FALSE,"TMCOMP96";#N/A,#N/A,FALSE,"MAT96";#N/A,#N/A,FALSE,"FANDA96";#N/A,#N/A,FALSE,"INTRAN96";#N/A,#N/A,FALSE,"NAA9697";#N/A,#N/A,FALSE,"ECWEBB";#N/A,#N/A,FALSE,"MFT96";#N/A,#N/A,FALSE,"CTrecon"}</definedName>
    <definedName name="FDDD_5_1_1_5" hidden="1">{#N/A,#N/A,FALSE,"TMCOMP96";#N/A,#N/A,FALSE,"MAT96";#N/A,#N/A,FALSE,"FANDA96";#N/A,#N/A,FALSE,"INTRAN96";#N/A,#N/A,FALSE,"NAA9697";#N/A,#N/A,FALSE,"ECWEBB";#N/A,#N/A,FALSE,"MFT96";#N/A,#N/A,FALSE,"CTrecon"}</definedName>
    <definedName name="FDDD_5_1_2" hidden="1">{#N/A,#N/A,FALSE,"TMCOMP96";#N/A,#N/A,FALSE,"MAT96";#N/A,#N/A,FALSE,"FANDA96";#N/A,#N/A,FALSE,"INTRAN96";#N/A,#N/A,FALSE,"NAA9697";#N/A,#N/A,FALSE,"ECWEBB";#N/A,#N/A,FALSE,"MFT96";#N/A,#N/A,FALSE,"CTrecon"}</definedName>
    <definedName name="FDDD_5_1_2_1" hidden="1">{#N/A,#N/A,FALSE,"TMCOMP96";#N/A,#N/A,FALSE,"MAT96";#N/A,#N/A,FALSE,"FANDA96";#N/A,#N/A,FALSE,"INTRAN96";#N/A,#N/A,FALSE,"NAA9697";#N/A,#N/A,FALSE,"ECWEBB";#N/A,#N/A,FALSE,"MFT96";#N/A,#N/A,FALSE,"CTrecon"}</definedName>
    <definedName name="FDDD_5_1_2_2" hidden="1">{#N/A,#N/A,FALSE,"TMCOMP96";#N/A,#N/A,FALSE,"MAT96";#N/A,#N/A,FALSE,"FANDA96";#N/A,#N/A,FALSE,"INTRAN96";#N/A,#N/A,FALSE,"NAA9697";#N/A,#N/A,FALSE,"ECWEBB";#N/A,#N/A,FALSE,"MFT96";#N/A,#N/A,FALSE,"CTrecon"}</definedName>
    <definedName name="FDDD_5_1_2_3" hidden="1">{#N/A,#N/A,FALSE,"TMCOMP96";#N/A,#N/A,FALSE,"MAT96";#N/A,#N/A,FALSE,"FANDA96";#N/A,#N/A,FALSE,"INTRAN96";#N/A,#N/A,FALSE,"NAA9697";#N/A,#N/A,FALSE,"ECWEBB";#N/A,#N/A,FALSE,"MFT96";#N/A,#N/A,FALSE,"CTrecon"}</definedName>
    <definedName name="FDDD_5_1_2_4" hidden="1">{#N/A,#N/A,FALSE,"TMCOMP96";#N/A,#N/A,FALSE,"MAT96";#N/A,#N/A,FALSE,"FANDA96";#N/A,#N/A,FALSE,"INTRAN96";#N/A,#N/A,FALSE,"NAA9697";#N/A,#N/A,FALSE,"ECWEBB";#N/A,#N/A,FALSE,"MFT96";#N/A,#N/A,FALSE,"CTrecon"}</definedName>
    <definedName name="FDDD_5_1_2_5" hidden="1">{#N/A,#N/A,FALSE,"TMCOMP96";#N/A,#N/A,FALSE,"MAT96";#N/A,#N/A,FALSE,"FANDA96";#N/A,#N/A,FALSE,"INTRAN96";#N/A,#N/A,FALSE,"NAA9697";#N/A,#N/A,FALSE,"ECWEBB";#N/A,#N/A,FALSE,"MFT96";#N/A,#N/A,FALSE,"CTrecon"}</definedName>
    <definedName name="FDDD_5_1_3" hidden="1">{#N/A,#N/A,FALSE,"TMCOMP96";#N/A,#N/A,FALSE,"MAT96";#N/A,#N/A,FALSE,"FANDA96";#N/A,#N/A,FALSE,"INTRAN96";#N/A,#N/A,FALSE,"NAA9697";#N/A,#N/A,FALSE,"ECWEBB";#N/A,#N/A,FALSE,"MFT96";#N/A,#N/A,FALSE,"CTrecon"}</definedName>
    <definedName name="FDDD_5_1_3_1" hidden="1">{#N/A,#N/A,FALSE,"TMCOMP96";#N/A,#N/A,FALSE,"MAT96";#N/A,#N/A,FALSE,"FANDA96";#N/A,#N/A,FALSE,"INTRAN96";#N/A,#N/A,FALSE,"NAA9697";#N/A,#N/A,FALSE,"ECWEBB";#N/A,#N/A,FALSE,"MFT96";#N/A,#N/A,FALSE,"CTrecon"}</definedName>
    <definedName name="FDDD_5_1_3_2" hidden="1">{#N/A,#N/A,FALSE,"TMCOMP96";#N/A,#N/A,FALSE,"MAT96";#N/A,#N/A,FALSE,"FANDA96";#N/A,#N/A,FALSE,"INTRAN96";#N/A,#N/A,FALSE,"NAA9697";#N/A,#N/A,FALSE,"ECWEBB";#N/A,#N/A,FALSE,"MFT96";#N/A,#N/A,FALSE,"CTrecon"}</definedName>
    <definedName name="FDDD_5_1_3_3" hidden="1">{#N/A,#N/A,FALSE,"TMCOMP96";#N/A,#N/A,FALSE,"MAT96";#N/A,#N/A,FALSE,"FANDA96";#N/A,#N/A,FALSE,"INTRAN96";#N/A,#N/A,FALSE,"NAA9697";#N/A,#N/A,FALSE,"ECWEBB";#N/A,#N/A,FALSE,"MFT96";#N/A,#N/A,FALSE,"CTrecon"}</definedName>
    <definedName name="FDDD_5_1_3_4" hidden="1">{#N/A,#N/A,FALSE,"TMCOMP96";#N/A,#N/A,FALSE,"MAT96";#N/A,#N/A,FALSE,"FANDA96";#N/A,#N/A,FALSE,"INTRAN96";#N/A,#N/A,FALSE,"NAA9697";#N/A,#N/A,FALSE,"ECWEBB";#N/A,#N/A,FALSE,"MFT96";#N/A,#N/A,FALSE,"CTrecon"}</definedName>
    <definedName name="FDDD_5_1_3_5" hidden="1">{#N/A,#N/A,FALSE,"TMCOMP96";#N/A,#N/A,FALSE,"MAT96";#N/A,#N/A,FALSE,"FANDA96";#N/A,#N/A,FALSE,"INTRAN96";#N/A,#N/A,FALSE,"NAA9697";#N/A,#N/A,FALSE,"ECWEBB";#N/A,#N/A,FALSE,"MFT96";#N/A,#N/A,FALSE,"CTrecon"}</definedName>
    <definedName name="FDDD_5_1_4" hidden="1">{#N/A,#N/A,FALSE,"TMCOMP96";#N/A,#N/A,FALSE,"MAT96";#N/A,#N/A,FALSE,"FANDA96";#N/A,#N/A,FALSE,"INTRAN96";#N/A,#N/A,FALSE,"NAA9697";#N/A,#N/A,FALSE,"ECWEBB";#N/A,#N/A,FALSE,"MFT96";#N/A,#N/A,FALSE,"CTrecon"}</definedName>
    <definedName name="FDDD_5_1_4_1" hidden="1">{#N/A,#N/A,FALSE,"TMCOMP96";#N/A,#N/A,FALSE,"MAT96";#N/A,#N/A,FALSE,"FANDA96";#N/A,#N/A,FALSE,"INTRAN96";#N/A,#N/A,FALSE,"NAA9697";#N/A,#N/A,FALSE,"ECWEBB";#N/A,#N/A,FALSE,"MFT96";#N/A,#N/A,FALSE,"CTrecon"}</definedName>
    <definedName name="FDDD_5_1_4_2" hidden="1">{#N/A,#N/A,FALSE,"TMCOMP96";#N/A,#N/A,FALSE,"MAT96";#N/A,#N/A,FALSE,"FANDA96";#N/A,#N/A,FALSE,"INTRAN96";#N/A,#N/A,FALSE,"NAA9697";#N/A,#N/A,FALSE,"ECWEBB";#N/A,#N/A,FALSE,"MFT96";#N/A,#N/A,FALSE,"CTrecon"}</definedName>
    <definedName name="FDDD_5_1_4_3" hidden="1">{#N/A,#N/A,FALSE,"TMCOMP96";#N/A,#N/A,FALSE,"MAT96";#N/A,#N/A,FALSE,"FANDA96";#N/A,#N/A,FALSE,"INTRAN96";#N/A,#N/A,FALSE,"NAA9697";#N/A,#N/A,FALSE,"ECWEBB";#N/A,#N/A,FALSE,"MFT96";#N/A,#N/A,FALSE,"CTrecon"}</definedName>
    <definedName name="FDDD_5_1_4_4" hidden="1">{#N/A,#N/A,FALSE,"TMCOMP96";#N/A,#N/A,FALSE,"MAT96";#N/A,#N/A,FALSE,"FANDA96";#N/A,#N/A,FALSE,"INTRAN96";#N/A,#N/A,FALSE,"NAA9697";#N/A,#N/A,FALSE,"ECWEBB";#N/A,#N/A,FALSE,"MFT96";#N/A,#N/A,FALSE,"CTrecon"}</definedName>
    <definedName name="FDDD_5_1_4_5" hidden="1">{#N/A,#N/A,FALSE,"TMCOMP96";#N/A,#N/A,FALSE,"MAT96";#N/A,#N/A,FALSE,"FANDA96";#N/A,#N/A,FALSE,"INTRAN96";#N/A,#N/A,FALSE,"NAA9697";#N/A,#N/A,FALSE,"ECWEBB";#N/A,#N/A,FALSE,"MFT96";#N/A,#N/A,FALSE,"CTrecon"}</definedName>
    <definedName name="FDDD_5_1_5" hidden="1">{#N/A,#N/A,FALSE,"TMCOMP96";#N/A,#N/A,FALSE,"MAT96";#N/A,#N/A,FALSE,"FANDA96";#N/A,#N/A,FALSE,"INTRAN96";#N/A,#N/A,FALSE,"NAA9697";#N/A,#N/A,FALSE,"ECWEBB";#N/A,#N/A,FALSE,"MFT96";#N/A,#N/A,FALSE,"CTrecon"}</definedName>
    <definedName name="FDDD_5_1_5_1" hidden="1">{#N/A,#N/A,FALSE,"TMCOMP96";#N/A,#N/A,FALSE,"MAT96";#N/A,#N/A,FALSE,"FANDA96";#N/A,#N/A,FALSE,"INTRAN96";#N/A,#N/A,FALSE,"NAA9697";#N/A,#N/A,FALSE,"ECWEBB";#N/A,#N/A,FALSE,"MFT96";#N/A,#N/A,FALSE,"CTrecon"}</definedName>
    <definedName name="FDDD_5_1_5_2" hidden="1">{#N/A,#N/A,FALSE,"TMCOMP96";#N/A,#N/A,FALSE,"MAT96";#N/A,#N/A,FALSE,"FANDA96";#N/A,#N/A,FALSE,"INTRAN96";#N/A,#N/A,FALSE,"NAA9697";#N/A,#N/A,FALSE,"ECWEBB";#N/A,#N/A,FALSE,"MFT96";#N/A,#N/A,FALSE,"CTrecon"}</definedName>
    <definedName name="FDDD_5_1_5_3" hidden="1">{#N/A,#N/A,FALSE,"TMCOMP96";#N/A,#N/A,FALSE,"MAT96";#N/A,#N/A,FALSE,"FANDA96";#N/A,#N/A,FALSE,"INTRAN96";#N/A,#N/A,FALSE,"NAA9697";#N/A,#N/A,FALSE,"ECWEBB";#N/A,#N/A,FALSE,"MFT96";#N/A,#N/A,FALSE,"CTrecon"}</definedName>
    <definedName name="FDDD_5_1_5_4" hidden="1">{#N/A,#N/A,FALSE,"TMCOMP96";#N/A,#N/A,FALSE,"MAT96";#N/A,#N/A,FALSE,"FANDA96";#N/A,#N/A,FALSE,"INTRAN96";#N/A,#N/A,FALSE,"NAA9697";#N/A,#N/A,FALSE,"ECWEBB";#N/A,#N/A,FALSE,"MFT96";#N/A,#N/A,FALSE,"CTrecon"}</definedName>
    <definedName name="FDDD_5_1_5_5" hidden="1">{#N/A,#N/A,FALSE,"TMCOMP96";#N/A,#N/A,FALSE,"MAT96";#N/A,#N/A,FALSE,"FANDA96";#N/A,#N/A,FALSE,"INTRAN96";#N/A,#N/A,FALSE,"NAA9697";#N/A,#N/A,FALSE,"ECWEBB";#N/A,#N/A,FALSE,"MFT96";#N/A,#N/A,FALSE,"CTrecon"}</definedName>
    <definedName name="FDDD_5_2" hidden="1">{#N/A,#N/A,FALSE,"TMCOMP96";#N/A,#N/A,FALSE,"MAT96";#N/A,#N/A,FALSE,"FANDA96";#N/A,#N/A,FALSE,"INTRAN96";#N/A,#N/A,FALSE,"NAA9697";#N/A,#N/A,FALSE,"ECWEBB";#N/A,#N/A,FALSE,"MFT96";#N/A,#N/A,FALSE,"CTrecon"}</definedName>
    <definedName name="FDDD_5_2_1" hidden="1">{#N/A,#N/A,FALSE,"TMCOMP96";#N/A,#N/A,FALSE,"MAT96";#N/A,#N/A,FALSE,"FANDA96";#N/A,#N/A,FALSE,"INTRAN96";#N/A,#N/A,FALSE,"NAA9697";#N/A,#N/A,FALSE,"ECWEBB";#N/A,#N/A,FALSE,"MFT96";#N/A,#N/A,FALSE,"CTrecon"}</definedName>
    <definedName name="FDDD_5_2_2" hidden="1">{#N/A,#N/A,FALSE,"TMCOMP96";#N/A,#N/A,FALSE,"MAT96";#N/A,#N/A,FALSE,"FANDA96";#N/A,#N/A,FALSE,"INTRAN96";#N/A,#N/A,FALSE,"NAA9697";#N/A,#N/A,FALSE,"ECWEBB";#N/A,#N/A,FALSE,"MFT96";#N/A,#N/A,FALSE,"CTrecon"}</definedName>
    <definedName name="FDDD_5_2_3" hidden="1">{#N/A,#N/A,FALSE,"TMCOMP96";#N/A,#N/A,FALSE,"MAT96";#N/A,#N/A,FALSE,"FANDA96";#N/A,#N/A,FALSE,"INTRAN96";#N/A,#N/A,FALSE,"NAA9697";#N/A,#N/A,FALSE,"ECWEBB";#N/A,#N/A,FALSE,"MFT96";#N/A,#N/A,FALSE,"CTrecon"}</definedName>
    <definedName name="FDDD_5_2_4" hidden="1">{#N/A,#N/A,FALSE,"TMCOMP96";#N/A,#N/A,FALSE,"MAT96";#N/A,#N/A,FALSE,"FANDA96";#N/A,#N/A,FALSE,"INTRAN96";#N/A,#N/A,FALSE,"NAA9697";#N/A,#N/A,FALSE,"ECWEBB";#N/A,#N/A,FALSE,"MFT96";#N/A,#N/A,FALSE,"CTrecon"}</definedName>
    <definedName name="FDDD_5_2_5" hidden="1">{#N/A,#N/A,FALSE,"TMCOMP96";#N/A,#N/A,FALSE,"MAT96";#N/A,#N/A,FALSE,"FANDA96";#N/A,#N/A,FALSE,"INTRAN96";#N/A,#N/A,FALSE,"NAA9697";#N/A,#N/A,FALSE,"ECWEBB";#N/A,#N/A,FALSE,"MFT96";#N/A,#N/A,FALSE,"CTrecon"}</definedName>
    <definedName name="FDDD_5_3" hidden="1">{#N/A,#N/A,FALSE,"TMCOMP96";#N/A,#N/A,FALSE,"MAT96";#N/A,#N/A,FALSE,"FANDA96";#N/A,#N/A,FALSE,"INTRAN96";#N/A,#N/A,FALSE,"NAA9697";#N/A,#N/A,FALSE,"ECWEBB";#N/A,#N/A,FALSE,"MFT96";#N/A,#N/A,FALSE,"CTrecon"}</definedName>
    <definedName name="FDDD_5_3_1" hidden="1">{#N/A,#N/A,FALSE,"TMCOMP96";#N/A,#N/A,FALSE,"MAT96";#N/A,#N/A,FALSE,"FANDA96";#N/A,#N/A,FALSE,"INTRAN96";#N/A,#N/A,FALSE,"NAA9697";#N/A,#N/A,FALSE,"ECWEBB";#N/A,#N/A,FALSE,"MFT96";#N/A,#N/A,FALSE,"CTrecon"}</definedName>
    <definedName name="FDDD_5_3_2" hidden="1">{#N/A,#N/A,FALSE,"TMCOMP96";#N/A,#N/A,FALSE,"MAT96";#N/A,#N/A,FALSE,"FANDA96";#N/A,#N/A,FALSE,"INTRAN96";#N/A,#N/A,FALSE,"NAA9697";#N/A,#N/A,FALSE,"ECWEBB";#N/A,#N/A,FALSE,"MFT96";#N/A,#N/A,FALSE,"CTrecon"}</definedName>
    <definedName name="FDDD_5_3_3" hidden="1">{#N/A,#N/A,FALSE,"TMCOMP96";#N/A,#N/A,FALSE,"MAT96";#N/A,#N/A,FALSE,"FANDA96";#N/A,#N/A,FALSE,"INTRAN96";#N/A,#N/A,FALSE,"NAA9697";#N/A,#N/A,FALSE,"ECWEBB";#N/A,#N/A,FALSE,"MFT96";#N/A,#N/A,FALSE,"CTrecon"}</definedName>
    <definedName name="FDDD_5_3_4" hidden="1">{#N/A,#N/A,FALSE,"TMCOMP96";#N/A,#N/A,FALSE,"MAT96";#N/A,#N/A,FALSE,"FANDA96";#N/A,#N/A,FALSE,"INTRAN96";#N/A,#N/A,FALSE,"NAA9697";#N/A,#N/A,FALSE,"ECWEBB";#N/A,#N/A,FALSE,"MFT96";#N/A,#N/A,FALSE,"CTrecon"}</definedName>
    <definedName name="FDDD_5_3_5" hidden="1">{#N/A,#N/A,FALSE,"TMCOMP96";#N/A,#N/A,FALSE,"MAT96";#N/A,#N/A,FALSE,"FANDA96";#N/A,#N/A,FALSE,"INTRAN96";#N/A,#N/A,FALSE,"NAA9697";#N/A,#N/A,FALSE,"ECWEBB";#N/A,#N/A,FALSE,"MFT96";#N/A,#N/A,FALSE,"CTrecon"}</definedName>
    <definedName name="FDDD_5_4" hidden="1">{#N/A,#N/A,FALSE,"TMCOMP96";#N/A,#N/A,FALSE,"MAT96";#N/A,#N/A,FALSE,"FANDA96";#N/A,#N/A,FALSE,"INTRAN96";#N/A,#N/A,FALSE,"NAA9697";#N/A,#N/A,FALSE,"ECWEBB";#N/A,#N/A,FALSE,"MFT96";#N/A,#N/A,FALSE,"CTrecon"}</definedName>
    <definedName name="FDDD_5_4_1" hidden="1">{#N/A,#N/A,FALSE,"TMCOMP96";#N/A,#N/A,FALSE,"MAT96";#N/A,#N/A,FALSE,"FANDA96";#N/A,#N/A,FALSE,"INTRAN96";#N/A,#N/A,FALSE,"NAA9697";#N/A,#N/A,FALSE,"ECWEBB";#N/A,#N/A,FALSE,"MFT96";#N/A,#N/A,FALSE,"CTrecon"}</definedName>
    <definedName name="FDDD_5_4_2" hidden="1">{#N/A,#N/A,FALSE,"TMCOMP96";#N/A,#N/A,FALSE,"MAT96";#N/A,#N/A,FALSE,"FANDA96";#N/A,#N/A,FALSE,"INTRAN96";#N/A,#N/A,FALSE,"NAA9697";#N/A,#N/A,FALSE,"ECWEBB";#N/A,#N/A,FALSE,"MFT96";#N/A,#N/A,FALSE,"CTrecon"}</definedName>
    <definedName name="FDDD_5_4_3" hidden="1">{#N/A,#N/A,FALSE,"TMCOMP96";#N/A,#N/A,FALSE,"MAT96";#N/A,#N/A,FALSE,"FANDA96";#N/A,#N/A,FALSE,"INTRAN96";#N/A,#N/A,FALSE,"NAA9697";#N/A,#N/A,FALSE,"ECWEBB";#N/A,#N/A,FALSE,"MFT96";#N/A,#N/A,FALSE,"CTrecon"}</definedName>
    <definedName name="FDDD_5_4_4" hidden="1">{#N/A,#N/A,FALSE,"TMCOMP96";#N/A,#N/A,FALSE,"MAT96";#N/A,#N/A,FALSE,"FANDA96";#N/A,#N/A,FALSE,"INTRAN96";#N/A,#N/A,FALSE,"NAA9697";#N/A,#N/A,FALSE,"ECWEBB";#N/A,#N/A,FALSE,"MFT96";#N/A,#N/A,FALSE,"CTrecon"}</definedName>
    <definedName name="FDDD_5_4_5" hidden="1">{#N/A,#N/A,FALSE,"TMCOMP96";#N/A,#N/A,FALSE,"MAT96";#N/A,#N/A,FALSE,"FANDA96";#N/A,#N/A,FALSE,"INTRAN96";#N/A,#N/A,FALSE,"NAA9697";#N/A,#N/A,FALSE,"ECWEBB";#N/A,#N/A,FALSE,"MFT96";#N/A,#N/A,FALSE,"CTrecon"}</definedName>
    <definedName name="FDDD_5_5" hidden="1">{#N/A,#N/A,FALSE,"TMCOMP96";#N/A,#N/A,FALSE,"MAT96";#N/A,#N/A,FALSE,"FANDA96";#N/A,#N/A,FALSE,"INTRAN96";#N/A,#N/A,FALSE,"NAA9697";#N/A,#N/A,FALSE,"ECWEBB";#N/A,#N/A,FALSE,"MFT96";#N/A,#N/A,FALSE,"CTrecon"}</definedName>
    <definedName name="FDDD_5_5_1" hidden="1">{#N/A,#N/A,FALSE,"TMCOMP96";#N/A,#N/A,FALSE,"MAT96";#N/A,#N/A,FALSE,"FANDA96";#N/A,#N/A,FALSE,"INTRAN96";#N/A,#N/A,FALSE,"NAA9697";#N/A,#N/A,FALSE,"ECWEBB";#N/A,#N/A,FALSE,"MFT96";#N/A,#N/A,FALSE,"CTrecon"}</definedName>
    <definedName name="FDDD_5_5_2" hidden="1">{#N/A,#N/A,FALSE,"TMCOMP96";#N/A,#N/A,FALSE,"MAT96";#N/A,#N/A,FALSE,"FANDA96";#N/A,#N/A,FALSE,"INTRAN96";#N/A,#N/A,FALSE,"NAA9697";#N/A,#N/A,FALSE,"ECWEBB";#N/A,#N/A,FALSE,"MFT96";#N/A,#N/A,FALSE,"CTrecon"}</definedName>
    <definedName name="FDDD_5_5_3" hidden="1">{#N/A,#N/A,FALSE,"TMCOMP96";#N/A,#N/A,FALSE,"MAT96";#N/A,#N/A,FALSE,"FANDA96";#N/A,#N/A,FALSE,"INTRAN96";#N/A,#N/A,FALSE,"NAA9697";#N/A,#N/A,FALSE,"ECWEBB";#N/A,#N/A,FALSE,"MFT96";#N/A,#N/A,FALSE,"CTrecon"}</definedName>
    <definedName name="FDDD_5_5_4" hidden="1">{#N/A,#N/A,FALSE,"TMCOMP96";#N/A,#N/A,FALSE,"MAT96";#N/A,#N/A,FALSE,"FANDA96";#N/A,#N/A,FALSE,"INTRAN96";#N/A,#N/A,FALSE,"NAA9697";#N/A,#N/A,FALSE,"ECWEBB";#N/A,#N/A,FALSE,"MFT96";#N/A,#N/A,FALSE,"CTrecon"}</definedName>
    <definedName name="FDDD_5_5_5"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_1" hidden="1">{#N/A,#N/A,FALSE,"TMCOMP96";#N/A,#N/A,FALSE,"MAT96";#N/A,#N/A,FALSE,"FANDA96";#N/A,#N/A,FALSE,"INTRAN96";#N/A,#N/A,FALSE,"NAA9697";#N/A,#N/A,FALSE,"ECWEBB";#N/A,#N/A,FALSE,"MFT96";#N/A,#N/A,FALSE,"CTrecon"}</definedName>
    <definedName name="fg_1_1" hidden="1">{#N/A,#N/A,FALSE,"TMCOMP96";#N/A,#N/A,FALSE,"MAT96";#N/A,#N/A,FALSE,"FANDA96";#N/A,#N/A,FALSE,"INTRAN96";#N/A,#N/A,FALSE,"NAA9697";#N/A,#N/A,FALSE,"ECWEBB";#N/A,#N/A,FALSE,"MFT96";#N/A,#N/A,FALSE,"CTrecon"}</definedName>
    <definedName name="fg_1_1_1" hidden="1">{#N/A,#N/A,FALSE,"TMCOMP96";#N/A,#N/A,FALSE,"MAT96";#N/A,#N/A,FALSE,"FANDA96";#N/A,#N/A,FALSE,"INTRAN96";#N/A,#N/A,FALSE,"NAA9697";#N/A,#N/A,FALSE,"ECWEBB";#N/A,#N/A,FALSE,"MFT96";#N/A,#N/A,FALSE,"CTrecon"}</definedName>
    <definedName name="fg_1_1_1_1" hidden="1">{#N/A,#N/A,FALSE,"TMCOMP96";#N/A,#N/A,FALSE,"MAT96";#N/A,#N/A,FALSE,"FANDA96";#N/A,#N/A,FALSE,"INTRAN96";#N/A,#N/A,FALSE,"NAA9697";#N/A,#N/A,FALSE,"ECWEBB";#N/A,#N/A,FALSE,"MFT96";#N/A,#N/A,FALSE,"CTrecon"}</definedName>
    <definedName name="fg_1_1_1_1_1" hidden="1">{#N/A,#N/A,FALSE,"TMCOMP96";#N/A,#N/A,FALSE,"MAT96";#N/A,#N/A,FALSE,"FANDA96";#N/A,#N/A,FALSE,"INTRAN96";#N/A,#N/A,FALSE,"NAA9697";#N/A,#N/A,FALSE,"ECWEBB";#N/A,#N/A,FALSE,"MFT96";#N/A,#N/A,FALSE,"CTrecon"}</definedName>
    <definedName name="fg_1_1_1_1_1_1" hidden="1">{#N/A,#N/A,FALSE,"TMCOMP96";#N/A,#N/A,FALSE,"MAT96";#N/A,#N/A,FALSE,"FANDA96";#N/A,#N/A,FALSE,"INTRAN96";#N/A,#N/A,FALSE,"NAA9697";#N/A,#N/A,FALSE,"ECWEBB";#N/A,#N/A,FALSE,"MFT96";#N/A,#N/A,FALSE,"CTrecon"}</definedName>
    <definedName name="fg_1_1_1_1_1_2" hidden="1">{#N/A,#N/A,FALSE,"TMCOMP96";#N/A,#N/A,FALSE,"MAT96";#N/A,#N/A,FALSE,"FANDA96";#N/A,#N/A,FALSE,"INTRAN96";#N/A,#N/A,FALSE,"NAA9697";#N/A,#N/A,FALSE,"ECWEBB";#N/A,#N/A,FALSE,"MFT96";#N/A,#N/A,FALSE,"CTrecon"}</definedName>
    <definedName name="fg_1_1_1_1_1_3" hidden="1">{#N/A,#N/A,FALSE,"TMCOMP96";#N/A,#N/A,FALSE,"MAT96";#N/A,#N/A,FALSE,"FANDA96";#N/A,#N/A,FALSE,"INTRAN96";#N/A,#N/A,FALSE,"NAA9697";#N/A,#N/A,FALSE,"ECWEBB";#N/A,#N/A,FALSE,"MFT96";#N/A,#N/A,FALSE,"CTrecon"}</definedName>
    <definedName name="fg_1_1_1_1_1_4" hidden="1">{#N/A,#N/A,FALSE,"TMCOMP96";#N/A,#N/A,FALSE,"MAT96";#N/A,#N/A,FALSE,"FANDA96";#N/A,#N/A,FALSE,"INTRAN96";#N/A,#N/A,FALSE,"NAA9697";#N/A,#N/A,FALSE,"ECWEBB";#N/A,#N/A,FALSE,"MFT96";#N/A,#N/A,FALSE,"CTrecon"}</definedName>
    <definedName name="fg_1_1_1_1_1_5" hidden="1">{#N/A,#N/A,FALSE,"TMCOMP96";#N/A,#N/A,FALSE,"MAT96";#N/A,#N/A,FALSE,"FANDA96";#N/A,#N/A,FALSE,"INTRAN96";#N/A,#N/A,FALSE,"NAA9697";#N/A,#N/A,FALSE,"ECWEBB";#N/A,#N/A,FALSE,"MFT96";#N/A,#N/A,FALSE,"CTrecon"}</definedName>
    <definedName name="fg_1_1_1_1_2" hidden="1">{#N/A,#N/A,FALSE,"TMCOMP96";#N/A,#N/A,FALSE,"MAT96";#N/A,#N/A,FALSE,"FANDA96";#N/A,#N/A,FALSE,"INTRAN96";#N/A,#N/A,FALSE,"NAA9697";#N/A,#N/A,FALSE,"ECWEBB";#N/A,#N/A,FALSE,"MFT96";#N/A,#N/A,FALSE,"CTrecon"}</definedName>
    <definedName name="fg_1_1_1_1_2_1" hidden="1">{#N/A,#N/A,FALSE,"TMCOMP96";#N/A,#N/A,FALSE,"MAT96";#N/A,#N/A,FALSE,"FANDA96";#N/A,#N/A,FALSE,"INTRAN96";#N/A,#N/A,FALSE,"NAA9697";#N/A,#N/A,FALSE,"ECWEBB";#N/A,#N/A,FALSE,"MFT96";#N/A,#N/A,FALSE,"CTrecon"}</definedName>
    <definedName name="fg_1_1_1_1_2_2" hidden="1">{#N/A,#N/A,FALSE,"TMCOMP96";#N/A,#N/A,FALSE,"MAT96";#N/A,#N/A,FALSE,"FANDA96";#N/A,#N/A,FALSE,"INTRAN96";#N/A,#N/A,FALSE,"NAA9697";#N/A,#N/A,FALSE,"ECWEBB";#N/A,#N/A,FALSE,"MFT96";#N/A,#N/A,FALSE,"CTrecon"}</definedName>
    <definedName name="fg_1_1_1_1_2_3" hidden="1">{#N/A,#N/A,FALSE,"TMCOMP96";#N/A,#N/A,FALSE,"MAT96";#N/A,#N/A,FALSE,"FANDA96";#N/A,#N/A,FALSE,"INTRAN96";#N/A,#N/A,FALSE,"NAA9697";#N/A,#N/A,FALSE,"ECWEBB";#N/A,#N/A,FALSE,"MFT96";#N/A,#N/A,FALSE,"CTrecon"}</definedName>
    <definedName name="fg_1_1_1_1_2_4" hidden="1">{#N/A,#N/A,FALSE,"TMCOMP96";#N/A,#N/A,FALSE,"MAT96";#N/A,#N/A,FALSE,"FANDA96";#N/A,#N/A,FALSE,"INTRAN96";#N/A,#N/A,FALSE,"NAA9697";#N/A,#N/A,FALSE,"ECWEBB";#N/A,#N/A,FALSE,"MFT96";#N/A,#N/A,FALSE,"CTrecon"}</definedName>
    <definedName name="fg_1_1_1_1_2_5" hidden="1">{#N/A,#N/A,FALSE,"TMCOMP96";#N/A,#N/A,FALSE,"MAT96";#N/A,#N/A,FALSE,"FANDA96";#N/A,#N/A,FALSE,"INTRAN96";#N/A,#N/A,FALSE,"NAA9697";#N/A,#N/A,FALSE,"ECWEBB";#N/A,#N/A,FALSE,"MFT96";#N/A,#N/A,FALSE,"CTrecon"}</definedName>
    <definedName name="fg_1_1_1_1_3" hidden="1">{#N/A,#N/A,FALSE,"TMCOMP96";#N/A,#N/A,FALSE,"MAT96";#N/A,#N/A,FALSE,"FANDA96";#N/A,#N/A,FALSE,"INTRAN96";#N/A,#N/A,FALSE,"NAA9697";#N/A,#N/A,FALSE,"ECWEBB";#N/A,#N/A,FALSE,"MFT96";#N/A,#N/A,FALSE,"CTrecon"}</definedName>
    <definedName name="fg_1_1_1_1_4" hidden="1">{#N/A,#N/A,FALSE,"TMCOMP96";#N/A,#N/A,FALSE,"MAT96";#N/A,#N/A,FALSE,"FANDA96";#N/A,#N/A,FALSE,"INTRAN96";#N/A,#N/A,FALSE,"NAA9697";#N/A,#N/A,FALSE,"ECWEBB";#N/A,#N/A,FALSE,"MFT96";#N/A,#N/A,FALSE,"CTrecon"}</definedName>
    <definedName name="fg_1_1_1_1_5" hidden="1">{#N/A,#N/A,FALSE,"TMCOMP96";#N/A,#N/A,FALSE,"MAT96";#N/A,#N/A,FALSE,"FANDA96";#N/A,#N/A,FALSE,"INTRAN96";#N/A,#N/A,FALSE,"NAA9697";#N/A,#N/A,FALSE,"ECWEBB";#N/A,#N/A,FALSE,"MFT96";#N/A,#N/A,FALSE,"CTrecon"}</definedName>
    <definedName name="fg_1_1_1_2" hidden="1">{#N/A,#N/A,FALSE,"TMCOMP96";#N/A,#N/A,FALSE,"MAT96";#N/A,#N/A,FALSE,"FANDA96";#N/A,#N/A,FALSE,"INTRAN96";#N/A,#N/A,FALSE,"NAA9697";#N/A,#N/A,FALSE,"ECWEBB";#N/A,#N/A,FALSE,"MFT96";#N/A,#N/A,FALSE,"CTrecon"}</definedName>
    <definedName name="fg_1_1_1_2_1" hidden="1">{#N/A,#N/A,FALSE,"TMCOMP96";#N/A,#N/A,FALSE,"MAT96";#N/A,#N/A,FALSE,"FANDA96";#N/A,#N/A,FALSE,"INTRAN96";#N/A,#N/A,FALSE,"NAA9697";#N/A,#N/A,FALSE,"ECWEBB";#N/A,#N/A,FALSE,"MFT96";#N/A,#N/A,FALSE,"CTrecon"}</definedName>
    <definedName name="fg_1_1_1_2_2" hidden="1">{#N/A,#N/A,FALSE,"TMCOMP96";#N/A,#N/A,FALSE,"MAT96";#N/A,#N/A,FALSE,"FANDA96";#N/A,#N/A,FALSE,"INTRAN96";#N/A,#N/A,FALSE,"NAA9697";#N/A,#N/A,FALSE,"ECWEBB";#N/A,#N/A,FALSE,"MFT96";#N/A,#N/A,FALSE,"CTrecon"}</definedName>
    <definedName name="fg_1_1_1_2_3" hidden="1">{#N/A,#N/A,FALSE,"TMCOMP96";#N/A,#N/A,FALSE,"MAT96";#N/A,#N/A,FALSE,"FANDA96";#N/A,#N/A,FALSE,"INTRAN96";#N/A,#N/A,FALSE,"NAA9697";#N/A,#N/A,FALSE,"ECWEBB";#N/A,#N/A,FALSE,"MFT96";#N/A,#N/A,FALSE,"CTrecon"}</definedName>
    <definedName name="fg_1_1_1_2_4" hidden="1">{#N/A,#N/A,FALSE,"TMCOMP96";#N/A,#N/A,FALSE,"MAT96";#N/A,#N/A,FALSE,"FANDA96";#N/A,#N/A,FALSE,"INTRAN96";#N/A,#N/A,FALSE,"NAA9697";#N/A,#N/A,FALSE,"ECWEBB";#N/A,#N/A,FALSE,"MFT96";#N/A,#N/A,FALSE,"CTrecon"}</definedName>
    <definedName name="fg_1_1_1_2_5" hidden="1">{#N/A,#N/A,FALSE,"TMCOMP96";#N/A,#N/A,FALSE,"MAT96";#N/A,#N/A,FALSE,"FANDA96";#N/A,#N/A,FALSE,"INTRAN96";#N/A,#N/A,FALSE,"NAA9697";#N/A,#N/A,FALSE,"ECWEBB";#N/A,#N/A,FALSE,"MFT96";#N/A,#N/A,FALSE,"CTrecon"}</definedName>
    <definedName name="fg_1_1_1_3" hidden="1">{#N/A,#N/A,FALSE,"TMCOMP96";#N/A,#N/A,FALSE,"MAT96";#N/A,#N/A,FALSE,"FANDA96";#N/A,#N/A,FALSE,"INTRAN96";#N/A,#N/A,FALSE,"NAA9697";#N/A,#N/A,FALSE,"ECWEBB";#N/A,#N/A,FALSE,"MFT96";#N/A,#N/A,FALSE,"CTrecon"}</definedName>
    <definedName name="fg_1_1_1_3_1" hidden="1">{#N/A,#N/A,FALSE,"TMCOMP96";#N/A,#N/A,FALSE,"MAT96";#N/A,#N/A,FALSE,"FANDA96";#N/A,#N/A,FALSE,"INTRAN96";#N/A,#N/A,FALSE,"NAA9697";#N/A,#N/A,FALSE,"ECWEBB";#N/A,#N/A,FALSE,"MFT96";#N/A,#N/A,FALSE,"CTrecon"}</definedName>
    <definedName name="fg_1_1_1_3_2" hidden="1">{#N/A,#N/A,FALSE,"TMCOMP96";#N/A,#N/A,FALSE,"MAT96";#N/A,#N/A,FALSE,"FANDA96";#N/A,#N/A,FALSE,"INTRAN96";#N/A,#N/A,FALSE,"NAA9697";#N/A,#N/A,FALSE,"ECWEBB";#N/A,#N/A,FALSE,"MFT96";#N/A,#N/A,FALSE,"CTrecon"}</definedName>
    <definedName name="fg_1_1_1_3_3" hidden="1">{#N/A,#N/A,FALSE,"TMCOMP96";#N/A,#N/A,FALSE,"MAT96";#N/A,#N/A,FALSE,"FANDA96";#N/A,#N/A,FALSE,"INTRAN96";#N/A,#N/A,FALSE,"NAA9697";#N/A,#N/A,FALSE,"ECWEBB";#N/A,#N/A,FALSE,"MFT96";#N/A,#N/A,FALSE,"CTrecon"}</definedName>
    <definedName name="fg_1_1_1_3_4" hidden="1">{#N/A,#N/A,FALSE,"TMCOMP96";#N/A,#N/A,FALSE,"MAT96";#N/A,#N/A,FALSE,"FANDA96";#N/A,#N/A,FALSE,"INTRAN96";#N/A,#N/A,FALSE,"NAA9697";#N/A,#N/A,FALSE,"ECWEBB";#N/A,#N/A,FALSE,"MFT96";#N/A,#N/A,FALSE,"CTrecon"}</definedName>
    <definedName name="fg_1_1_1_3_5" hidden="1">{#N/A,#N/A,FALSE,"TMCOMP96";#N/A,#N/A,FALSE,"MAT96";#N/A,#N/A,FALSE,"FANDA96";#N/A,#N/A,FALSE,"INTRAN96";#N/A,#N/A,FALSE,"NAA9697";#N/A,#N/A,FALSE,"ECWEBB";#N/A,#N/A,FALSE,"MFT96";#N/A,#N/A,FALSE,"CTrecon"}</definedName>
    <definedName name="fg_1_1_1_4" hidden="1">{#N/A,#N/A,FALSE,"TMCOMP96";#N/A,#N/A,FALSE,"MAT96";#N/A,#N/A,FALSE,"FANDA96";#N/A,#N/A,FALSE,"INTRAN96";#N/A,#N/A,FALSE,"NAA9697";#N/A,#N/A,FALSE,"ECWEBB";#N/A,#N/A,FALSE,"MFT96";#N/A,#N/A,FALSE,"CTrecon"}</definedName>
    <definedName name="fg_1_1_1_4_1" hidden="1">{#N/A,#N/A,FALSE,"TMCOMP96";#N/A,#N/A,FALSE,"MAT96";#N/A,#N/A,FALSE,"FANDA96";#N/A,#N/A,FALSE,"INTRAN96";#N/A,#N/A,FALSE,"NAA9697";#N/A,#N/A,FALSE,"ECWEBB";#N/A,#N/A,FALSE,"MFT96";#N/A,#N/A,FALSE,"CTrecon"}</definedName>
    <definedName name="fg_1_1_1_4_2" hidden="1">{#N/A,#N/A,FALSE,"TMCOMP96";#N/A,#N/A,FALSE,"MAT96";#N/A,#N/A,FALSE,"FANDA96";#N/A,#N/A,FALSE,"INTRAN96";#N/A,#N/A,FALSE,"NAA9697";#N/A,#N/A,FALSE,"ECWEBB";#N/A,#N/A,FALSE,"MFT96";#N/A,#N/A,FALSE,"CTrecon"}</definedName>
    <definedName name="fg_1_1_1_4_3" hidden="1">{#N/A,#N/A,FALSE,"TMCOMP96";#N/A,#N/A,FALSE,"MAT96";#N/A,#N/A,FALSE,"FANDA96";#N/A,#N/A,FALSE,"INTRAN96";#N/A,#N/A,FALSE,"NAA9697";#N/A,#N/A,FALSE,"ECWEBB";#N/A,#N/A,FALSE,"MFT96";#N/A,#N/A,FALSE,"CTrecon"}</definedName>
    <definedName name="fg_1_1_1_4_4" hidden="1">{#N/A,#N/A,FALSE,"TMCOMP96";#N/A,#N/A,FALSE,"MAT96";#N/A,#N/A,FALSE,"FANDA96";#N/A,#N/A,FALSE,"INTRAN96";#N/A,#N/A,FALSE,"NAA9697";#N/A,#N/A,FALSE,"ECWEBB";#N/A,#N/A,FALSE,"MFT96";#N/A,#N/A,FALSE,"CTrecon"}</definedName>
    <definedName name="fg_1_1_1_4_5" hidden="1">{#N/A,#N/A,FALSE,"TMCOMP96";#N/A,#N/A,FALSE,"MAT96";#N/A,#N/A,FALSE,"FANDA96";#N/A,#N/A,FALSE,"INTRAN96";#N/A,#N/A,FALSE,"NAA9697";#N/A,#N/A,FALSE,"ECWEBB";#N/A,#N/A,FALSE,"MFT96";#N/A,#N/A,FALSE,"CTrecon"}</definedName>
    <definedName name="fg_1_1_1_5" hidden="1">{#N/A,#N/A,FALSE,"TMCOMP96";#N/A,#N/A,FALSE,"MAT96";#N/A,#N/A,FALSE,"FANDA96";#N/A,#N/A,FALSE,"INTRAN96";#N/A,#N/A,FALSE,"NAA9697";#N/A,#N/A,FALSE,"ECWEBB";#N/A,#N/A,FALSE,"MFT96";#N/A,#N/A,FALSE,"CTrecon"}</definedName>
    <definedName name="fg_1_1_1_5_1" hidden="1">{#N/A,#N/A,FALSE,"TMCOMP96";#N/A,#N/A,FALSE,"MAT96";#N/A,#N/A,FALSE,"FANDA96";#N/A,#N/A,FALSE,"INTRAN96";#N/A,#N/A,FALSE,"NAA9697";#N/A,#N/A,FALSE,"ECWEBB";#N/A,#N/A,FALSE,"MFT96";#N/A,#N/A,FALSE,"CTrecon"}</definedName>
    <definedName name="fg_1_1_1_5_2" hidden="1">{#N/A,#N/A,FALSE,"TMCOMP96";#N/A,#N/A,FALSE,"MAT96";#N/A,#N/A,FALSE,"FANDA96";#N/A,#N/A,FALSE,"INTRAN96";#N/A,#N/A,FALSE,"NAA9697";#N/A,#N/A,FALSE,"ECWEBB";#N/A,#N/A,FALSE,"MFT96";#N/A,#N/A,FALSE,"CTrecon"}</definedName>
    <definedName name="fg_1_1_1_5_3" hidden="1">{#N/A,#N/A,FALSE,"TMCOMP96";#N/A,#N/A,FALSE,"MAT96";#N/A,#N/A,FALSE,"FANDA96";#N/A,#N/A,FALSE,"INTRAN96";#N/A,#N/A,FALSE,"NAA9697";#N/A,#N/A,FALSE,"ECWEBB";#N/A,#N/A,FALSE,"MFT96";#N/A,#N/A,FALSE,"CTrecon"}</definedName>
    <definedName name="fg_1_1_1_5_4" hidden="1">{#N/A,#N/A,FALSE,"TMCOMP96";#N/A,#N/A,FALSE,"MAT96";#N/A,#N/A,FALSE,"FANDA96";#N/A,#N/A,FALSE,"INTRAN96";#N/A,#N/A,FALSE,"NAA9697";#N/A,#N/A,FALSE,"ECWEBB";#N/A,#N/A,FALSE,"MFT96";#N/A,#N/A,FALSE,"CTrecon"}</definedName>
    <definedName name="fg_1_1_1_5_5" hidden="1">{#N/A,#N/A,FALSE,"TMCOMP96";#N/A,#N/A,FALSE,"MAT96";#N/A,#N/A,FALSE,"FANDA96";#N/A,#N/A,FALSE,"INTRAN96";#N/A,#N/A,FALSE,"NAA9697";#N/A,#N/A,FALSE,"ECWEBB";#N/A,#N/A,FALSE,"MFT96";#N/A,#N/A,FALSE,"CTrecon"}</definedName>
    <definedName name="fg_1_1_2" hidden="1">{#N/A,#N/A,FALSE,"TMCOMP96";#N/A,#N/A,FALSE,"MAT96";#N/A,#N/A,FALSE,"FANDA96";#N/A,#N/A,FALSE,"INTRAN96";#N/A,#N/A,FALSE,"NAA9697";#N/A,#N/A,FALSE,"ECWEBB";#N/A,#N/A,FALSE,"MFT96";#N/A,#N/A,FALSE,"CTrecon"}</definedName>
    <definedName name="fg_1_1_2_1" hidden="1">{#N/A,#N/A,FALSE,"TMCOMP96";#N/A,#N/A,FALSE,"MAT96";#N/A,#N/A,FALSE,"FANDA96";#N/A,#N/A,FALSE,"INTRAN96";#N/A,#N/A,FALSE,"NAA9697";#N/A,#N/A,FALSE,"ECWEBB";#N/A,#N/A,FALSE,"MFT96";#N/A,#N/A,FALSE,"CTrecon"}</definedName>
    <definedName name="fg_1_1_2_2" hidden="1">{#N/A,#N/A,FALSE,"TMCOMP96";#N/A,#N/A,FALSE,"MAT96";#N/A,#N/A,FALSE,"FANDA96";#N/A,#N/A,FALSE,"INTRAN96";#N/A,#N/A,FALSE,"NAA9697";#N/A,#N/A,FALSE,"ECWEBB";#N/A,#N/A,FALSE,"MFT96";#N/A,#N/A,FALSE,"CTrecon"}</definedName>
    <definedName name="fg_1_1_2_3" hidden="1">{#N/A,#N/A,FALSE,"TMCOMP96";#N/A,#N/A,FALSE,"MAT96";#N/A,#N/A,FALSE,"FANDA96";#N/A,#N/A,FALSE,"INTRAN96";#N/A,#N/A,FALSE,"NAA9697";#N/A,#N/A,FALSE,"ECWEBB";#N/A,#N/A,FALSE,"MFT96";#N/A,#N/A,FALSE,"CTrecon"}</definedName>
    <definedName name="fg_1_1_2_4" hidden="1">{#N/A,#N/A,FALSE,"TMCOMP96";#N/A,#N/A,FALSE,"MAT96";#N/A,#N/A,FALSE,"FANDA96";#N/A,#N/A,FALSE,"INTRAN96";#N/A,#N/A,FALSE,"NAA9697";#N/A,#N/A,FALSE,"ECWEBB";#N/A,#N/A,FALSE,"MFT96";#N/A,#N/A,FALSE,"CTrecon"}</definedName>
    <definedName name="fg_1_1_2_5" hidden="1">{#N/A,#N/A,FALSE,"TMCOMP96";#N/A,#N/A,FALSE,"MAT96";#N/A,#N/A,FALSE,"FANDA96";#N/A,#N/A,FALSE,"INTRAN96";#N/A,#N/A,FALSE,"NAA9697";#N/A,#N/A,FALSE,"ECWEBB";#N/A,#N/A,FALSE,"MFT96";#N/A,#N/A,FALSE,"CTrecon"}</definedName>
    <definedName name="fg_1_1_3" hidden="1">{#N/A,#N/A,FALSE,"TMCOMP96";#N/A,#N/A,FALSE,"MAT96";#N/A,#N/A,FALSE,"FANDA96";#N/A,#N/A,FALSE,"INTRAN96";#N/A,#N/A,FALSE,"NAA9697";#N/A,#N/A,FALSE,"ECWEBB";#N/A,#N/A,FALSE,"MFT96";#N/A,#N/A,FALSE,"CTrecon"}</definedName>
    <definedName name="fg_1_1_3_1" hidden="1">{#N/A,#N/A,FALSE,"TMCOMP96";#N/A,#N/A,FALSE,"MAT96";#N/A,#N/A,FALSE,"FANDA96";#N/A,#N/A,FALSE,"INTRAN96";#N/A,#N/A,FALSE,"NAA9697";#N/A,#N/A,FALSE,"ECWEBB";#N/A,#N/A,FALSE,"MFT96";#N/A,#N/A,FALSE,"CTrecon"}</definedName>
    <definedName name="fg_1_1_3_2" hidden="1">{#N/A,#N/A,FALSE,"TMCOMP96";#N/A,#N/A,FALSE,"MAT96";#N/A,#N/A,FALSE,"FANDA96";#N/A,#N/A,FALSE,"INTRAN96";#N/A,#N/A,FALSE,"NAA9697";#N/A,#N/A,FALSE,"ECWEBB";#N/A,#N/A,FALSE,"MFT96";#N/A,#N/A,FALSE,"CTrecon"}</definedName>
    <definedName name="fg_1_1_3_3" hidden="1">{#N/A,#N/A,FALSE,"TMCOMP96";#N/A,#N/A,FALSE,"MAT96";#N/A,#N/A,FALSE,"FANDA96";#N/A,#N/A,FALSE,"INTRAN96";#N/A,#N/A,FALSE,"NAA9697";#N/A,#N/A,FALSE,"ECWEBB";#N/A,#N/A,FALSE,"MFT96";#N/A,#N/A,FALSE,"CTrecon"}</definedName>
    <definedName name="fg_1_1_3_4" hidden="1">{#N/A,#N/A,FALSE,"TMCOMP96";#N/A,#N/A,FALSE,"MAT96";#N/A,#N/A,FALSE,"FANDA96";#N/A,#N/A,FALSE,"INTRAN96";#N/A,#N/A,FALSE,"NAA9697";#N/A,#N/A,FALSE,"ECWEBB";#N/A,#N/A,FALSE,"MFT96";#N/A,#N/A,FALSE,"CTrecon"}</definedName>
    <definedName name="fg_1_1_3_5" hidden="1">{#N/A,#N/A,FALSE,"TMCOMP96";#N/A,#N/A,FALSE,"MAT96";#N/A,#N/A,FALSE,"FANDA96";#N/A,#N/A,FALSE,"INTRAN96";#N/A,#N/A,FALSE,"NAA9697";#N/A,#N/A,FALSE,"ECWEBB";#N/A,#N/A,FALSE,"MFT96";#N/A,#N/A,FALSE,"CTrecon"}</definedName>
    <definedName name="fg_1_1_4" hidden="1">{#N/A,#N/A,FALSE,"TMCOMP96";#N/A,#N/A,FALSE,"MAT96";#N/A,#N/A,FALSE,"FANDA96";#N/A,#N/A,FALSE,"INTRAN96";#N/A,#N/A,FALSE,"NAA9697";#N/A,#N/A,FALSE,"ECWEBB";#N/A,#N/A,FALSE,"MFT96";#N/A,#N/A,FALSE,"CTrecon"}</definedName>
    <definedName name="fg_1_1_4_1" hidden="1">{#N/A,#N/A,FALSE,"TMCOMP96";#N/A,#N/A,FALSE,"MAT96";#N/A,#N/A,FALSE,"FANDA96";#N/A,#N/A,FALSE,"INTRAN96";#N/A,#N/A,FALSE,"NAA9697";#N/A,#N/A,FALSE,"ECWEBB";#N/A,#N/A,FALSE,"MFT96";#N/A,#N/A,FALSE,"CTrecon"}</definedName>
    <definedName name="fg_1_1_4_2" hidden="1">{#N/A,#N/A,FALSE,"TMCOMP96";#N/A,#N/A,FALSE,"MAT96";#N/A,#N/A,FALSE,"FANDA96";#N/A,#N/A,FALSE,"INTRAN96";#N/A,#N/A,FALSE,"NAA9697";#N/A,#N/A,FALSE,"ECWEBB";#N/A,#N/A,FALSE,"MFT96";#N/A,#N/A,FALSE,"CTrecon"}</definedName>
    <definedName name="fg_1_1_4_3" hidden="1">{#N/A,#N/A,FALSE,"TMCOMP96";#N/A,#N/A,FALSE,"MAT96";#N/A,#N/A,FALSE,"FANDA96";#N/A,#N/A,FALSE,"INTRAN96";#N/A,#N/A,FALSE,"NAA9697";#N/A,#N/A,FALSE,"ECWEBB";#N/A,#N/A,FALSE,"MFT96";#N/A,#N/A,FALSE,"CTrecon"}</definedName>
    <definedName name="fg_1_1_4_4" hidden="1">{#N/A,#N/A,FALSE,"TMCOMP96";#N/A,#N/A,FALSE,"MAT96";#N/A,#N/A,FALSE,"FANDA96";#N/A,#N/A,FALSE,"INTRAN96";#N/A,#N/A,FALSE,"NAA9697";#N/A,#N/A,FALSE,"ECWEBB";#N/A,#N/A,FALSE,"MFT96";#N/A,#N/A,FALSE,"CTrecon"}</definedName>
    <definedName name="fg_1_1_4_5" hidden="1">{#N/A,#N/A,FALSE,"TMCOMP96";#N/A,#N/A,FALSE,"MAT96";#N/A,#N/A,FALSE,"FANDA96";#N/A,#N/A,FALSE,"INTRAN96";#N/A,#N/A,FALSE,"NAA9697";#N/A,#N/A,FALSE,"ECWEBB";#N/A,#N/A,FALSE,"MFT96";#N/A,#N/A,FALSE,"CTrecon"}</definedName>
    <definedName name="fg_1_1_5" hidden="1">{#N/A,#N/A,FALSE,"TMCOMP96";#N/A,#N/A,FALSE,"MAT96";#N/A,#N/A,FALSE,"FANDA96";#N/A,#N/A,FALSE,"INTRAN96";#N/A,#N/A,FALSE,"NAA9697";#N/A,#N/A,FALSE,"ECWEBB";#N/A,#N/A,FALSE,"MFT96";#N/A,#N/A,FALSE,"CTrecon"}</definedName>
    <definedName name="fg_1_1_5_1" hidden="1">{#N/A,#N/A,FALSE,"TMCOMP96";#N/A,#N/A,FALSE,"MAT96";#N/A,#N/A,FALSE,"FANDA96";#N/A,#N/A,FALSE,"INTRAN96";#N/A,#N/A,FALSE,"NAA9697";#N/A,#N/A,FALSE,"ECWEBB";#N/A,#N/A,FALSE,"MFT96";#N/A,#N/A,FALSE,"CTrecon"}</definedName>
    <definedName name="fg_1_1_5_2" hidden="1">{#N/A,#N/A,FALSE,"TMCOMP96";#N/A,#N/A,FALSE,"MAT96";#N/A,#N/A,FALSE,"FANDA96";#N/A,#N/A,FALSE,"INTRAN96";#N/A,#N/A,FALSE,"NAA9697";#N/A,#N/A,FALSE,"ECWEBB";#N/A,#N/A,FALSE,"MFT96";#N/A,#N/A,FALSE,"CTrecon"}</definedName>
    <definedName name="fg_1_1_5_3" hidden="1">{#N/A,#N/A,FALSE,"TMCOMP96";#N/A,#N/A,FALSE,"MAT96";#N/A,#N/A,FALSE,"FANDA96";#N/A,#N/A,FALSE,"INTRAN96";#N/A,#N/A,FALSE,"NAA9697";#N/A,#N/A,FALSE,"ECWEBB";#N/A,#N/A,FALSE,"MFT96";#N/A,#N/A,FALSE,"CTrecon"}</definedName>
    <definedName name="fg_1_1_5_4" hidden="1">{#N/A,#N/A,FALSE,"TMCOMP96";#N/A,#N/A,FALSE,"MAT96";#N/A,#N/A,FALSE,"FANDA96";#N/A,#N/A,FALSE,"INTRAN96";#N/A,#N/A,FALSE,"NAA9697";#N/A,#N/A,FALSE,"ECWEBB";#N/A,#N/A,FALSE,"MFT96";#N/A,#N/A,FALSE,"CTrecon"}</definedName>
    <definedName name="fg_1_1_5_5" hidden="1">{#N/A,#N/A,FALSE,"TMCOMP96";#N/A,#N/A,FALSE,"MAT96";#N/A,#N/A,FALSE,"FANDA96";#N/A,#N/A,FALSE,"INTRAN96";#N/A,#N/A,FALSE,"NAA9697";#N/A,#N/A,FALSE,"ECWEBB";#N/A,#N/A,FALSE,"MFT96";#N/A,#N/A,FALSE,"CTrecon"}</definedName>
    <definedName name="fg_1_2" hidden="1">{#N/A,#N/A,FALSE,"TMCOMP96";#N/A,#N/A,FALSE,"MAT96";#N/A,#N/A,FALSE,"FANDA96";#N/A,#N/A,FALSE,"INTRAN96";#N/A,#N/A,FALSE,"NAA9697";#N/A,#N/A,FALSE,"ECWEBB";#N/A,#N/A,FALSE,"MFT96";#N/A,#N/A,FALSE,"CTrecon"}</definedName>
    <definedName name="fg_1_2_1" hidden="1">{#N/A,#N/A,FALSE,"TMCOMP96";#N/A,#N/A,FALSE,"MAT96";#N/A,#N/A,FALSE,"FANDA96";#N/A,#N/A,FALSE,"INTRAN96";#N/A,#N/A,FALSE,"NAA9697";#N/A,#N/A,FALSE,"ECWEBB";#N/A,#N/A,FALSE,"MFT96";#N/A,#N/A,FALSE,"CTrecon"}</definedName>
    <definedName name="fg_1_2_1_1" hidden="1">{#N/A,#N/A,FALSE,"TMCOMP96";#N/A,#N/A,FALSE,"MAT96";#N/A,#N/A,FALSE,"FANDA96";#N/A,#N/A,FALSE,"INTRAN96";#N/A,#N/A,FALSE,"NAA9697";#N/A,#N/A,FALSE,"ECWEBB";#N/A,#N/A,FALSE,"MFT96";#N/A,#N/A,FALSE,"CTrecon"}</definedName>
    <definedName name="fg_1_2_1_1_1" hidden="1">{#N/A,#N/A,FALSE,"TMCOMP96";#N/A,#N/A,FALSE,"MAT96";#N/A,#N/A,FALSE,"FANDA96";#N/A,#N/A,FALSE,"INTRAN96";#N/A,#N/A,FALSE,"NAA9697";#N/A,#N/A,FALSE,"ECWEBB";#N/A,#N/A,FALSE,"MFT96";#N/A,#N/A,FALSE,"CTrecon"}</definedName>
    <definedName name="fg_1_2_1_1_1_1" hidden="1">{#N/A,#N/A,FALSE,"TMCOMP96";#N/A,#N/A,FALSE,"MAT96";#N/A,#N/A,FALSE,"FANDA96";#N/A,#N/A,FALSE,"INTRAN96";#N/A,#N/A,FALSE,"NAA9697";#N/A,#N/A,FALSE,"ECWEBB";#N/A,#N/A,FALSE,"MFT96";#N/A,#N/A,FALSE,"CTrecon"}</definedName>
    <definedName name="fg_1_2_1_1_1_2" hidden="1">{#N/A,#N/A,FALSE,"TMCOMP96";#N/A,#N/A,FALSE,"MAT96";#N/A,#N/A,FALSE,"FANDA96";#N/A,#N/A,FALSE,"INTRAN96";#N/A,#N/A,FALSE,"NAA9697";#N/A,#N/A,FALSE,"ECWEBB";#N/A,#N/A,FALSE,"MFT96";#N/A,#N/A,FALSE,"CTrecon"}</definedName>
    <definedName name="fg_1_2_1_1_1_3" hidden="1">{#N/A,#N/A,FALSE,"TMCOMP96";#N/A,#N/A,FALSE,"MAT96";#N/A,#N/A,FALSE,"FANDA96";#N/A,#N/A,FALSE,"INTRAN96";#N/A,#N/A,FALSE,"NAA9697";#N/A,#N/A,FALSE,"ECWEBB";#N/A,#N/A,FALSE,"MFT96";#N/A,#N/A,FALSE,"CTrecon"}</definedName>
    <definedName name="fg_1_2_1_1_1_4" hidden="1">{#N/A,#N/A,FALSE,"TMCOMP96";#N/A,#N/A,FALSE,"MAT96";#N/A,#N/A,FALSE,"FANDA96";#N/A,#N/A,FALSE,"INTRAN96";#N/A,#N/A,FALSE,"NAA9697";#N/A,#N/A,FALSE,"ECWEBB";#N/A,#N/A,FALSE,"MFT96";#N/A,#N/A,FALSE,"CTrecon"}</definedName>
    <definedName name="fg_1_2_1_1_1_5" hidden="1">{#N/A,#N/A,FALSE,"TMCOMP96";#N/A,#N/A,FALSE,"MAT96";#N/A,#N/A,FALSE,"FANDA96";#N/A,#N/A,FALSE,"INTRAN96";#N/A,#N/A,FALSE,"NAA9697";#N/A,#N/A,FALSE,"ECWEBB";#N/A,#N/A,FALSE,"MFT96";#N/A,#N/A,FALSE,"CTrecon"}</definedName>
    <definedName name="fg_1_2_1_1_2" hidden="1">{#N/A,#N/A,FALSE,"TMCOMP96";#N/A,#N/A,FALSE,"MAT96";#N/A,#N/A,FALSE,"FANDA96";#N/A,#N/A,FALSE,"INTRAN96";#N/A,#N/A,FALSE,"NAA9697";#N/A,#N/A,FALSE,"ECWEBB";#N/A,#N/A,FALSE,"MFT96";#N/A,#N/A,FALSE,"CTrecon"}</definedName>
    <definedName name="fg_1_2_1_1_2_1" hidden="1">{#N/A,#N/A,FALSE,"TMCOMP96";#N/A,#N/A,FALSE,"MAT96";#N/A,#N/A,FALSE,"FANDA96";#N/A,#N/A,FALSE,"INTRAN96";#N/A,#N/A,FALSE,"NAA9697";#N/A,#N/A,FALSE,"ECWEBB";#N/A,#N/A,FALSE,"MFT96";#N/A,#N/A,FALSE,"CTrecon"}</definedName>
    <definedName name="fg_1_2_1_1_2_2" hidden="1">{#N/A,#N/A,FALSE,"TMCOMP96";#N/A,#N/A,FALSE,"MAT96";#N/A,#N/A,FALSE,"FANDA96";#N/A,#N/A,FALSE,"INTRAN96";#N/A,#N/A,FALSE,"NAA9697";#N/A,#N/A,FALSE,"ECWEBB";#N/A,#N/A,FALSE,"MFT96";#N/A,#N/A,FALSE,"CTrecon"}</definedName>
    <definedName name="fg_1_2_1_1_2_3" hidden="1">{#N/A,#N/A,FALSE,"TMCOMP96";#N/A,#N/A,FALSE,"MAT96";#N/A,#N/A,FALSE,"FANDA96";#N/A,#N/A,FALSE,"INTRAN96";#N/A,#N/A,FALSE,"NAA9697";#N/A,#N/A,FALSE,"ECWEBB";#N/A,#N/A,FALSE,"MFT96";#N/A,#N/A,FALSE,"CTrecon"}</definedName>
    <definedName name="fg_1_2_1_1_2_4" hidden="1">{#N/A,#N/A,FALSE,"TMCOMP96";#N/A,#N/A,FALSE,"MAT96";#N/A,#N/A,FALSE,"FANDA96";#N/A,#N/A,FALSE,"INTRAN96";#N/A,#N/A,FALSE,"NAA9697";#N/A,#N/A,FALSE,"ECWEBB";#N/A,#N/A,FALSE,"MFT96";#N/A,#N/A,FALSE,"CTrecon"}</definedName>
    <definedName name="fg_1_2_1_1_2_5" hidden="1">{#N/A,#N/A,FALSE,"TMCOMP96";#N/A,#N/A,FALSE,"MAT96";#N/A,#N/A,FALSE,"FANDA96";#N/A,#N/A,FALSE,"INTRAN96";#N/A,#N/A,FALSE,"NAA9697";#N/A,#N/A,FALSE,"ECWEBB";#N/A,#N/A,FALSE,"MFT96";#N/A,#N/A,FALSE,"CTrecon"}</definedName>
    <definedName name="fg_1_2_1_1_3" hidden="1">{#N/A,#N/A,FALSE,"TMCOMP96";#N/A,#N/A,FALSE,"MAT96";#N/A,#N/A,FALSE,"FANDA96";#N/A,#N/A,FALSE,"INTRAN96";#N/A,#N/A,FALSE,"NAA9697";#N/A,#N/A,FALSE,"ECWEBB";#N/A,#N/A,FALSE,"MFT96";#N/A,#N/A,FALSE,"CTrecon"}</definedName>
    <definedName name="fg_1_2_1_1_4" hidden="1">{#N/A,#N/A,FALSE,"TMCOMP96";#N/A,#N/A,FALSE,"MAT96";#N/A,#N/A,FALSE,"FANDA96";#N/A,#N/A,FALSE,"INTRAN96";#N/A,#N/A,FALSE,"NAA9697";#N/A,#N/A,FALSE,"ECWEBB";#N/A,#N/A,FALSE,"MFT96";#N/A,#N/A,FALSE,"CTrecon"}</definedName>
    <definedName name="fg_1_2_1_1_5" hidden="1">{#N/A,#N/A,FALSE,"TMCOMP96";#N/A,#N/A,FALSE,"MAT96";#N/A,#N/A,FALSE,"FANDA96";#N/A,#N/A,FALSE,"INTRAN96";#N/A,#N/A,FALSE,"NAA9697";#N/A,#N/A,FALSE,"ECWEBB";#N/A,#N/A,FALSE,"MFT96";#N/A,#N/A,FALSE,"CTrecon"}</definedName>
    <definedName name="fg_1_2_1_2" hidden="1">{#N/A,#N/A,FALSE,"TMCOMP96";#N/A,#N/A,FALSE,"MAT96";#N/A,#N/A,FALSE,"FANDA96";#N/A,#N/A,FALSE,"INTRAN96";#N/A,#N/A,FALSE,"NAA9697";#N/A,#N/A,FALSE,"ECWEBB";#N/A,#N/A,FALSE,"MFT96";#N/A,#N/A,FALSE,"CTrecon"}</definedName>
    <definedName name="fg_1_2_1_2_1" hidden="1">{#N/A,#N/A,FALSE,"TMCOMP96";#N/A,#N/A,FALSE,"MAT96";#N/A,#N/A,FALSE,"FANDA96";#N/A,#N/A,FALSE,"INTRAN96";#N/A,#N/A,FALSE,"NAA9697";#N/A,#N/A,FALSE,"ECWEBB";#N/A,#N/A,FALSE,"MFT96";#N/A,#N/A,FALSE,"CTrecon"}</definedName>
    <definedName name="fg_1_2_1_2_2" hidden="1">{#N/A,#N/A,FALSE,"TMCOMP96";#N/A,#N/A,FALSE,"MAT96";#N/A,#N/A,FALSE,"FANDA96";#N/A,#N/A,FALSE,"INTRAN96";#N/A,#N/A,FALSE,"NAA9697";#N/A,#N/A,FALSE,"ECWEBB";#N/A,#N/A,FALSE,"MFT96";#N/A,#N/A,FALSE,"CTrecon"}</definedName>
    <definedName name="fg_1_2_1_2_3" hidden="1">{#N/A,#N/A,FALSE,"TMCOMP96";#N/A,#N/A,FALSE,"MAT96";#N/A,#N/A,FALSE,"FANDA96";#N/A,#N/A,FALSE,"INTRAN96";#N/A,#N/A,FALSE,"NAA9697";#N/A,#N/A,FALSE,"ECWEBB";#N/A,#N/A,FALSE,"MFT96";#N/A,#N/A,FALSE,"CTrecon"}</definedName>
    <definedName name="fg_1_2_1_2_4" hidden="1">{#N/A,#N/A,FALSE,"TMCOMP96";#N/A,#N/A,FALSE,"MAT96";#N/A,#N/A,FALSE,"FANDA96";#N/A,#N/A,FALSE,"INTRAN96";#N/A,#N/A,FALSE,"NAA9697";#N/A,#N/A,FALSE,"ECWEBB";#N/A,#N/A,FALSE,"MFT96";#N/A,#N/A,FALSE,"CTrecon"}</definedName>
    <definedName name="fg_1_2_1_2_5" hidden="1">{#N/A,#N/A,FALSE,"TMCOMP96";#N/A,#N/A,FALSE,"MAT96";#N/A,#N/A,FALSE,"FANDA96";#N/A,#N/A,FALSE,"INTRAN96";#N/A,#N/A,FALSE,"NAA9697";#N/A,#N/A,FALSE,"ECWEBB";#N/A,#N/A,FALSE,"MFT96";#N/A,#N/A,FALSE,"CTrecon"}</definedName>
    <definedName name="fg_1_2_1_3" hidden="1">{#N/A,#N/A,FALSE,"TMCOMP96";#N/A,#N/A,FALSE,"MAT96";#N/A,#N/A,FALSE,"FANDA96";#N/A,#N/A,FALSE,"INTRAN96";#N/A,#N/A,FALSE,"NAA9697";#N/A,#N/A,FALSE,"ECWEBB";#N/A,#N/A,FALSE,"MFT96";#N/A,#N/A,FALSE,"CTrecon"}</definedName>
    <definedName name="fg_1_2_1_3_1" hidden="1">{#N/A,#N/A,FALSE,"TMCOMP96";#N/A,#N/A,FALSE,"MAT96";#N/A,#N/A,FALSE,"FANDA96";#N/A,#N/A,FALSE,"INTRAN96";#N/A,#N/A,FALSE,"NAA9697";#N/A,#N/A,FALSE,"ECWEBB";#N/A,#N/A,FALSE,"MFT96";#N/A,#N/A,FALSE,"CTrecon"}</definedName>
    <definedName name="fg_1_2_1_3_2" hidden="1">{#N/A,#N/A,FALSE,"TMCOMP96";#N/A,#N/A,FALSE,"MAT96";#N/A,#N/A,FALSE,"FANDA96";#N/A,#N/A,FALSE,"INTRAN96";#N/A,#N/A,FALSE,"NAA9697";#N/A,#N/A,FALSE,"ECWEBB";#N/A,#N/A,FALSE,"MFT96";#N/A,#N/A,FALSE,"CTrecon"}</definedName>
    <definedName name="fg_1_2_1_3_3" hidden="1">{#N/A,#N/A,FALSE,"TMCOMP96";#N/A,#N/A,FALSE,"MAT96";#N/A,#N/A,FALSE,"FANDA96";#N/A,#N/A,FALSE,"INTRAN96";#N/A,#N/A,FALSE,"NAA9697";#N/A,#N/A,FALSE,"ECWEBB";#N/A,#N/A,FALSE,"MFT96";#N/A,#N/A,FALSE,"CTrecon"}</definedName>
    <definedName name="fg_1_2_1_3_4" hidden="1">{#N/A,#N/A,FALSE,"TMCOMP96";#N/A,#N/A,FALSE,"MAT96";#N/A,#N/A,FALSE,"FANDA96";#N/A,#N/A,FALSE,"INTRAN96";#N/A,#N/A,FALSE,"NAA9697";#N/A,#N/A,FALSE,"ECWEBB";#N/A,#N/A,FALSE,"MFT96";#N/A,#N/A,FALSE,"CTrecon"}</definedName>
    <definedName name="fg_1_2_1_3_5" hidden="1">{#N/A,#N/A,FALSE,"TMCOMP96";#N/A,#N/A,FALSE,"MAT96";#N/A,#N/A,FALSE,"FANDA96";#N/A,#N/A,FALSE,"INTRAN96";#N/A,#N/A,FALSE,"NAA9697";#N/A,#N/A,FALSE,"ECWEBB";#N/A,#N/A,FALSE,"MFT96";#N/A,#N/A,FALSE,"CTrecon"}</definedName>
    <definedName name="fg_1_2_1_4" hidden="1">{#N/A,#N/A,FALSE,"TMCOMP96";#N/A,#N/A,FALSE,"MAT96";#N/A,#N/A,FALSE,"FANDA96";#N/A,#N/A,FALSE,"INTRAN96";#N/A,#N/A,FALSE,"NAA9697";#N/A,#N/A,FALSE,"ECWEBB";#N/A,#N/A,FALSE,"MFT96";#N/A,#N/A,FALSE,"CTrecon"}</definedName>
    <definedName name="fg_1_2_1_4_1" hidden="1">{#N/A,#N/A,FALSE,"TMCOMP96";#N/A,#N/A,FALSE,"MAT96";#N/A,#N/A,FALSE,"FANDA96";#N/A,#N/A,FALSE,"INTRAN96";#N/A,#N/A,FALSE,"NAA9697";#N/A,#N/A,FALSE,"ECWEBB";#N/A,#N/A,FALSE,"MFT96";#N/A,#N/A,FALSE,"CTrecon"}</definedName>
    <definedName name="fg_1_2_1_4_2" hidden="1">{#N/A,#N/A,FALSE,"TMCOMP96";#N/A,#N/A,FALSE,"MAT96";#N/A,#N/A,FALSE,"FANDA96";#N/A,#N/A,FALSE,"INTRAN96";#N/A,#N/A,FALSE,"NAA9697";#N/A,#N/A,FALSE,"ECWEBB";#N/A,#N/A,FALSE,"MFT96";#N/A,#N/A,FALSE,"CTrecon"}</definedName>
    <definedName name="fg_1_2_1_4_3" hidden="1">{#N/A,#N/A,FALSE,"TMCOMP96";#N/A,#N/A,FALSE,"MAT96";#N/A,#N/A,FALSE,"FANDA96";#N/A,#N/A,FALSE,"INTRAN96";#N/A,#N/A,FALSE,"NAA9697";#N/A,#N/A,FALSE,"ECWEBB";#N/A,#N/A,FALSE,"MFT96";#N/A,#N/A,FALSE,"CTrecon"}</definedName>
    <definedName name="fg_1_2_1_4_4" hidden="1">{#N/A,#N/A,FALSE,"TMCOMP96";#N/A,#N/A,FALSE,"MAT96";#N/A,#N/A,FALSE,"FANDA96";#N/A,#N/A,FALSE,"INTRAN96";#N/A,#N/A,FALSE,"NAA9697";#N/A,#N/A,FALSE,"ECWEBB";#N/A,#N/A,FALSE,"MFT96";#N/A,#N/A,FALSE,"CTrecon"}</definedName>
    <definedName name="fg_1_2_1_4_5" hidden="1">{#N/A,#N/A,FALSE,"TMCOMP96";#N/A,#N/A,FALSE,"MAT96";#N/A,#N/A,FALSE,"FANDA96";#N/A,#N/A,FALSE,"INTRAN96";#N/A,#N/A,FALSE,"NAA9697";#N/A,#N/A,FALSE,"ECWEBB";#N/A,#N/A,FALSE,"MFT96";#N/A,#N/A,FALSE,"CTrecon"}</definedName>
    <definedName name="fg_1_2_1_5" hidden="1">{#N/A,#N/A,FALSE,"TMCOMP96";#N/A,#N/A,FALSE,"MAT96";#N/A,#N/A,FALSE,"FANDA96";#N/A,#N/A,FALSE,"INTRAN96";#N/A,#N/A,FALSE,"NAA9697";#N/A,#N/A,FALSE,"ECWEBB";#N/A,#N/A,FALSE,"MFT96";#N/A,#N/A,FALSE,"CTrecon"}</definedName>
    <definedName name="fg_1_2_1_5_1" hidden="1">{#N/A,#N/A,FALSE,"TMCOMP96";#N/A,#N/A,FALSE,"MAT96";#N/A,#N/A,FALSE,"FANDA96";#N/A,#N/A,FALSE,"INTRAN96";#N/A,#N/A,FALSE,"NAA9697";#N/A,#N/A,FALSE,"ECWEBB";#N/A,#N/A,FALSE,"MFT96";#N/A,#N/A,FALSE,"CTrecon"}</definedName>
    <definedName name="fg_1_2_1_5_2" hidden="1">{#N/A,#N/A,FALSE,"TMCOMP96";#N/A,#N/A,FALSE,"MAT96";#N/A,#N/A,FALSE,"FANDA96";#N/A,#N/A,FALSE,"INTRAN96";#N/A,#N/A,FALSE,"NAA9697";#N/A,#N/A,FALSE,"ECWEBB";#N/A,#N/A,FALSE,"MFT96";#N/A,#N/A,FALSE,"CTrecon"}</definedName>
    <definedName name="fg_1_2_1_5_3" hidden="1">{#N/A,#N/A,FALSE,"TMCOMP96";#N/A,#N/A,FALSE,"MAT96";#N/A,#N/A,FALSE,"FANDA96";#N/A,#N/A,FALSE,"INTRAN96";#N/A,#N/A,FALSE,"NAA9697";#N/A,#N/A,FALSE,"ECWEBB";#N/A,#N/A,FALSE,"MFT96";#N/A,#N/A,FALSE,"CTrecon"}</definedName>
    <definedName name="fg_1_2_1_5_4" hidden="1">{#N/A,#N/A,FALSE,"TMCOMP96";#N/A,#N/A,FALSE,"MAT96";#N/A,#N/A,FALSE,"FANDA96";#N/A,#N/A,FALSE,"INTRAN96";#N/A,#N/A,FALSE,"NAA9697";#N/A,#N/A,FALSE,"ECWEBB";#N/A,#N/A,FALSE,"MFT96";#N/A,#N/A,FALSE,"CTrecon"}</definedName>
    <definedName name="fg_1_2_1_5_5" hidden="1">{#N/A,#N/A,FALSE,"TMCOMP96";#N/A,#N/A,FALSE,"MAT96";#N/A,#N/A,FALSE,"FANDA96";#N/A,#N/A,FALSE,"INTRAN96";#N/A,#N/A,FALSE,"NAA9697";#N/A,#N/A,FALSE,"ECWEBB";#N/A,#N/A,FALSE,"MFT96";#N/A,#N/A,FALSE,"CTrecon"}</definedName>
    <definedName name="fg_1_2_2" hidden="1">{#N/A,#N/A,FALSE,"TMCOMP96";#N/A,#N/A,FALSE,"MAT96";#N/A,#N/A,FALSE,"FANDA96";#N/A,#N/A,FALSE,"INTRAN96";#N/A,#N/A,FALSE,"NAA9697";#N/A,#N/A,FALSE,"ECWEBB";#N/A,#N/A,FALSE,"MFT96";#N/A,#N/A,FALSE,"CTrecon"}</definedName>
    <definedName name="fg_1_2_2_1" hidden="1">{#N/A,#N/A,FALSE,"TMCOMP96";#N/A,#N/A,FALSE,"MAT96";#N/A,#N/A,FALSE,"FANDA96";#N/A,#N/A,FALSE,"INTRAN96";#N/A,#N/A,FALSE,"NAA9697";#N/A,#N/A,FALSE,"ECWEBB";#N/A,#N/A,FALSE,"MFT96";#N/A,#N/A,FALSE,"CTrecon"}</definedName>
    <definedName name="fg_1_2_2_2" hidden="1">{#N/A,#N/A,FALSE,"TMCOMP96";#N/A,#N/A,FALSE,"MAT96";#N/A,#N/A,FALSE,"FANDA96";#N/A,#N/A,FALSE,"INTRAN96";#N/A,#N/A,FALSE,"NAA9697";#N/A,#N/A,FALSE,"ECWEBB";#N/A,#N/A,FALSE,"MFT96";#N/A,#N/A,FALSE,"CTrecon"}</definedName>
    <definedName name="fg_1_2_2_3" hidden="1">{#N/A,#N/A,FALSE,"TMCOMP96";#N/A,#N/A,FALSE,"MAT96";#N/A,#N/A,FALSE,"FANDA96";#N/A,#N/A,FALSE,"INTRAN96";#N/A,#N/A,FALSE,"NAA9697";#N/A,#N/A,FALSE,"ECWEBB";#N/A,#N/A,FALSE,"MFT96";#N/A,#N/A,FALSE,"CTrecon"}</definedName>
    <definedName name="fg_1_2_2_4" hidden="1">{#N/A,#N/A,FALSE,"TMCOMP96";#N/A,#N/A,FALSE,"MAT96";#N/A,#N/A,FALSE,"FANDA96";#N/A,#N/A,FALSE,"INTRAN96";#N/A,#N/A,FALSE,"NAA9697";#N/A,#N/A,FALSE,"ECWEBB";#N/A,#N/A,FALSE,"MFT96";#N/A,#N/A,FALSE,"CTrecon"}</definedName>
    <definedName name="fg_1_2_2_5" hidden="1">{#N/A,#N/A,FALSE,"TMCOMP96";#N/A,#N/A,FALSE,"MAT96";#N/A,#N/A,FALSE,"FANDA96";#N/A,#N/A,FALSE,"INTRAN96";#N/A,#N/A,FALSE,"NAA9697";#N/A,#N/A,FALSE,"ECWEBB";#N/A,#N/A,FALSE,"MFT96";#N/A,#N/A,FALSE,"CTrecon"}</definedName>
    <definedName name="fg_1_2_3" hidden="1">{#N/A,#N/A,FALSE,"TMCOMP96";#N/A,#N/A,FALSE,"MAT96";#N/A,#N/A,FALSE,"FANDA96";#N/A,#N/A,FALSE,"INTRAN96";#N/A,#N/A,FALSE,"NAA9697";#N/A,#N/A,FALSE,"ECWEBB";#N/A,#N/A,FALSE,"MFT96";#N/A,#N/A,FALSE,"CTrecon"}</definedName>
    <definedName name="fg_1_2_3_1" hidden="1">{#N/A,#N/A,FALSE,"TMCOMP96";#N/A,#N/A,FALSE,"MAT96";#N/A,#N/A,FALSE,"FANDA96";#N/A,#N/A,FALSE,"INTRAN96";#N/A,#N/A,FALSE,"NAA9697";#N/A,#N/A,FALSE,"ECWEBB";#N/A,#N/A,FALSE,"MFT96";#N/A,#N/A,FALSE,"CTrecon"}</definedName>
    <definedName name="fg_1_2_3_2" hidden="1">{#N/A,#N/A,FALSE,"TMCOMP96";#N/A,#N/A,FALSE,"MAT96";#N/A,#N/A,FALSE,"FANDA96";#N/A,#N/A,FALSE,"INTRAN96";#N/A,#N/A,FALSE,"NAA9697";#N/A,#N/A,FALSE,"ECWEBB";#N/A,#N/A,FALSE,"MFT96";#N/A,#N/A,FALSE,"CTrecon"}</definedName>
    <definedName name="fg_1_2_3_3" hidden="1">{#N/A,#N/A,FALSE,"TMCOMP96";#N/A,#N/A,FALSE,"MAT96";#N/A,#N/A,FALSE,"FANDA96";#N/A,#N/A,FALSE,"INTRAN96";#N/A,#N/A,FALSE,"NAA9697";#N/A,#N/A,FALSE,"ECWEBB";#N/A,#N/A,FALSE,"MFT96";#N/A,#N/A,FALSE,"CTrecon"}</definedName>
    <definedName name="fg_1_2_3_4" hidden="1">{#N/A,#N/A,FALSE,"TMCOMP96";#N/A,#N/A,FALSE,"MAT96";#N/A,#N/A,FALSE,"FANDA96";#N/A,#N/A,FALSE,"INTRAN96";#N/A,#N/A,FALSE,"NAA9697";#N/A,#N/A,FALSE,"ECWEBB";#N/A,#N/A,FALSE,"MFT96";#N/A,#N/A,FALSE,"CTrecon"}</definedName>
    <definedName name="fg_1_2_3_5" hidden="1">{#N/A,#N/A,FALSE,"TMCOMP96";#N/A,#N/A,FALSE,"MAT96";#N/A,#N/A,FALSE,"FANDA96";#N/A,#N/A,FALSE,"INTRAN96";#N/A,#N/A,FALSE,"NAA9697";#N/A,#N/A,FALSE,"ECWEBB";#N/A,#N/A,FALSE,"MFT96";#N/A,#N/A,FALSE,"CTrecon"}</definedName>
    <definedName name="fg_1_2_4" hidden="1">{#N/A,#N/A,FALSE,"TMCOMP96";#N/A,#N/A,FALSE,"MAT96";#N/A,#N/A,FALSE,"FANDA96";#N/A,#N/A,FALSE,"INTRAN96";#N/A,#N/A,FALSE,"NAA9697";#N/A,#N/A,FALSE,"ECWEBB";#N/A,#N/A,FALSE,"MFT96";#N/A,#N/A,FALSE,"CTrecon"}</definedName>
    <definedName name="fg_1_2_4_1" hidden="1">{#N/A,#N/A,FALSE,"TMCOMP96";#N/A,#N/A,FALSE,"MAT96";#N/A,#N/A,FALSE,"FANDA96";#N/A,#N/A,FALSE,"INTRAN96";#N/A,#N/A,FALSE,"NAA9697";#N/A,#N/A,FALSE,"ECWEBB";#N/A,#N/A,FALSE,"MFT96";#N/A,#N/A,FALSE,"CTrecon"}</definedName>
    <definedName name="fg_1_2_4_2" hidden="1">{#N/A,#N/A,FALSE,"TMCOMP96";#N/A,#N/A,FALSE,"MAT96";#N/A,#N/A,FALSE,"FANDA96";#N/A,#N/A,FALSE,"INTRAN96";#N/A,#N/A,FALSE,"NAA9697";#N/A,#N/A,FALSE,"ECWEBB";#N/A,#N/A,FALSE,"MFT96";#N/A,#N/A,FALSE,"CTrecon"}</definedName>
    <definedName name="fg_1_2_4_3" hidden="1">{#N/A,#N/A,FALSE,"TMCOMP96";#N/A,#N/A,FALSE,"MAT96";#N/A,#N/A,FALSE,"FANDA96";#N/A,#N/A,FALSE,"INTRAN96";#N/A,#N/A,FALSE,"NAA9697";#N/A,#N/A,FALSE,"ECWEBB";#N/A,#N/A,FALSE,"MFT96";#N/A,#N/A,FALSE,"CTrecon"}</definedName>
    <definedName name="fg_1_2_4_4" hidden="1">{#N/A,#N/A,FALSE,"TMCOMP96";#N/A,#N/A,FALSE,"MAT96";#N/A,#N/A,FALSE,"FANDA96";#N/A,#N/A,FALSE,"INTRAN96";#N/A,#N/A,FALSE,"NAA9697";#N/A,#N/A,FALSE,"ECWEBB";#N/A,#N/A,FALSE,"MFT96";#N/A,#N/A,FALSE,"CTrecon"}</definedName>
    <definedName name="fg_1_2_4_5" hidden="1">{#N/A,#N/A,FALSE,"TMCOMP96";#N/A,#N/A,FALSE,"MAT96";#N/A,#N/A,FALSE,"FANDA96";#N/A,#N/A,FALSE,"INTRAN96";#N/A,#N/A,FALSE,"NAA9697";#N/A,#N/A,FALSE,"ECWEBB";#N/A,#N/A,FALSE,"MFT96";#N/A,#N/A,FALSE,"CTrecon"}</definedName>
    <definedName name="fg_1_2_5" hidden="1">{#N/A,#N/A,FALSE,"TMCOMP96";#N/A,#N/A,FALSE,"MAT96";#N/A,#N/A,FALSE,"FANDA96";#N/A,#N/A,FALSE,"INTRAN96";#N/A,#N/A,FALSE,"NAA9697";#N/A,#N/A,FALSE,"ECWEBB";#N/A,#N/A,FALSE,"MFT96";#N/A,#N/A,FALSE,"CTrecon"}</definedName>
    <definedName name="fg_1_2_5_1" hidden="1">{#N/A,#N/A,FALSE,"TMCOMP96";#N/A,#N/A,FALSE,"MAT96";#N/A,#N/A,FALSE,"FANDA96";#N/A,#N/A,FALSE,"INTRAN96";#N/A,#N/A,FALSE,"NAA9697";#N/A,#N/A,FALSE,"ECWEBB";#N/A,#N/A,FALSE,"MFT96";#N/A,#N/A,FALSE,"CTrecon"}</definedName>
    <definedName name="fg_1_2_5_2" hidden="1">{#N/A,#N/A,FALSE,"TMCOMP96";#N/A,#N/A,FALSE,"MAT96";#N/A,#N/A,FALSE,"FANDA96";#N/A,#N/A,FALSE,"INTRAN96";#N/A,#N/A,FALSE,"NAA9697";#N/A,#N/A,FALSE,"ECWEBB";#N/A,#N/A,FALSE,"MFT96";#N/A,#N/A,FALSE,"CTrecon"}</definedName>
    <definedName name="fg_1_2_5_3" hidden="1">{#N/A,#N/A,FALSE,"TMCOMP96";#N/A,#N/A,FALSE,"MAT96";#N/A,#N/A,FALSE,"FANDA96";#N/A,#N/A,FALSE,"INTRAN96";#N/A,#N/A,FALSE,"NAA9697";#N/A,#N/A,FALSE,"ECWEBB";#N/A,#N/A,FALSE,"MFT96";#N/A,#N/A,FALSE,"CTrecon"}</definedName>
    <definedName name="fg_1_2_5_4" hidden="1">{#N/A,#N/A,FALSE,"TMCOMP96";#N/A,#N/A,FALSE,"MAT96";#N/A,#N/A,FALSE,"FANDA96";#N/A,#N/A,FALSE,"INTRAN96";#N/A,#N/A,FALSE,"NAA9697";#N/A,#N/A,FALSE,"ECWEBB";#N/A,#N/A,FALSE,"MFT96";#N/A,#N/A,FALSE,"CTrecon"}</definedName>
    <definedName name="fg_1_2_5_5" hidden="1">{#N/A,#N/A,FALSE,"TMCOMP96";#N/A,#N/A,FALSE,"MAT96";#N/A,#N/A,FALSE,"FANDA96";#N/A,#N/A,FALSE,"INTRAN96";#N/A,#N/A,FALSE,"NAA9697";#N/A,#N/A,FALSE,"ECWEBB";#N/A,#N/A,FALSE,"MFT96";#N/A,#N/A,FALSE,"CTrecon"}</definedName>
    <definedName name="fg_1_3" hidden="1">{#N/A,#N/A,FALSE,"TMCOMP96";#N/A,#N/A,FALSE,"MAT96";#N/A,#N/A,FALSE,"FANDA96";#N/A,#N/A,FALSE,"INTRAN96";#N/A,#N/A,FALSE,"NAA9697";#N/A,#N/A,FALSE,"ECWEBB";#N/A,#N/A,FALSE,"MFT96";#N/A,#N/A,FALSE,"CTrecon"}</definedName>
    <definedName name="fg_1_3_1" hidden="1">{#N/A,#N/A,FALSE,"TMCOMP96";#N/A,#N/A,FALSE,"MAT96";#N/A,#N/A,FALSE,"FANDA96";#N/A,#N/A,FALSE,"INTRAN96";#N/A,#N/A,FALSE,"NAA9697";#N/A,#N/A,FALSE,"ECWEBB";#N/A,#N/A,FALSE,"MFT96";#N/A,#N/A,FALSE,"CTrecon"}</definedName>
    <definedName name="fg_1_3_1_1" hidden="1">{#N/A,#N/A,FALSE,"TMCOMP96";#N/A,#N/A,FALSE,"MAT96";#N/A,#N/A,FALSE,"FANDA96";#N/A,#N/A,FALSE,"INTRAN96";#N/A,#N/A,FALSE,"NAA9697";#N/A,#N/A,FALSE,"ECWEBB";#N/A,#N/A,FALSE,"MFT96";#N/A,#N/A,FALSE,"CTrecon"}</definedName>
    <definedName name="fg_1_3_1_1_1" hidden="1">{#N/A,#N/A,FALSE,"TMCOMP96";#N/A,#N/A,FALSE,"MAT96";#N/A,#N/A,FALSE,"FANDA96";#N/A,#N/A,FALSE,"INTRAN96";#N/A,#N/A,FALSE,"NAA9697";#N/A,#N/A,FALSE,"ECWEBB";#N/A,#N/A,FALSE,"MFT96";#N/A,#N/A,FALSE,"CTrecon"}</definedName>
    <definedName name="fg_1_3_1_1_1_1" hidden="1">{#N/A,#N/A,FALSE,"TMCOMP96";#N/A,#N/A,FALSE,"MAT96";#N/A,#N/A,FALSE,"FANDA96";#N/A,#N/A,FALSE,"INTRAN96";#N/A,#N/A,FALSE,"NAA9697";#N/A,#N/A,FALSE,"ECWEBB";#N/A,#N/A,FALSE,"MFT96";#N/A,#N/A,FALSE,"CTrecon"}</definedName>
    <definedName name="fg_1_3_1_1_1_2" hidden="1">{#N/A,#N/A,FALSE,"TMCOMP96";#N/A,#N/A,FALSE,"MAT96";#N/A,#N/A,FALSE,"FANDA96";#N/A,#N/A,FALSE,"INTRAN96";#N/A,#N/A,FALSE,"NAA9697";#N/A,#N/A,FALSE,"ECWEBB";#N/A,#N/A,FALSE,"MFT96";#N/A,#N/A,FALSE,"CTrecon"}</definedName>
    <definedName name="fg_1_3_1_1_1_3" hidden="1">{#N/A,#N/A,FALSE,"TMCOMP96";#N/A,#N/A,FALSE,"MAT96";#N/A,#N/A,FALSE,"FANDA96";#N/A,#N/A,FALSE,"INTRAN96";#N/A,#N/A,FALSE,"NAA9697";#N/A,#N/A,FALSE,"ECWEBB";#N/A,#N/A,FALSE,"MFT96";#N/A,#N/A,FALSE,"CTrecon"}</definedName>
    <definedName name="fg_1_3_1_1_1_4" hidden="1">{#N/A,#N/A,FALSE,"TMCOMP96";#N/A,#N/A,FALSE,"MAT96";#N/A,#N/A,FALSE,"FANDA96";#N/A,#N/A,FALSE,"INTRAN96";#N/A,#N/A,FALSE,"NAA9697";#N/A,#N/A,FALSE,"ECWEBB";#N/A,#N/A,FALSE,"MFT96";#N/A,#N/A,FALSE,"CTrecon"}</definedName>
    <definedName name="fg_1_3_1_1_1_5" hidden="1">{#N/A,#N/A,FALSE,"TMCOMP96";#N/A,#N/A,FALSE,"MAT96";#N/A,#N/A,FALSE,"FANDA96";#N/A,#N/A,FALSE,"INTRAN96";#N/A,#N/A,FALSE,"NAA9697";#N/A,#N/A,FALSE,"ECWEBB";#N/A,#N/A,FALSE,"MFT96";#N/A,#N/A,FALSE,"CTrecon"}</definedName>
    <definedName name="fg_1_3_1_1_2" hidden="1">{#N/A,#N/A,FALSE,"TMCOMP96";#N/A,#N/A,FALSE,"MAT96";#N/A,#N/A,FALSE,"FANDA96";#N/A,#N/A,FALSE,"INTRAN96";#N/A,#N/A,FALSE,"NAA9697";#N/A,#N/A,FALSE,"ECWEBB";#N/A,#N/A,FALSE,"MFT96";#N/A,#N/A,FALSE,"CTrecon"}</definedName>
    <definedName name="fg_1_3_1_1_2_1" hidden="1">{#N/A,#N/A,FALSE,"TMCOMP96";#N/A,#N/A,FALSE,"MAT96";#N/A,#N/A,FALSE,"FANDA96";#N/A,#N/A,FALSE,"INTRAN96";#N/A,#N/A,FALSE,"NAA9697";#N/A,#N/A,FALSE,"ECWEBB";#N/A,#N/A,FALSE,"MFT96";#N/A,#N/A,FALSE,"CTrecon"}</definedName>
    <definedName name="fg_1_3_1_1_2_2" hidden="1">{#N/A,#N/A,FALSE,"TMCOMP96";#N/A,#N/A,FALSE,"MAT96";#N/A,#N/A,FALSE,"FANDA96";#N/A,#N/A,FALSE,"INTRAN96";#N/A,#N/A,FALSE,"NAA9697";#N/A,#N/A,FALSE,"ECWEBB";#N/A,#N/A,FALSE,"MFT96";#N/A,#N/A,FALSE,"CTrecon"}</definedName>
    <definedName name="fg_1_3_1_1_2_3" hidden="1">{#N/A,#N/A,FALSE,"TMCOMP96";#N/A,#N/A,FALSE,"MAT96";#N/A,#N/A,FALSE,"FANDA96";#N/A,#N/A,FALSE,"INTRAN96";#N/A,#N/A,FALSE,"NAA9697";#N/A,#N/A,FALSE,"ECWEBB";#N/A,#N/A,FALSE,"MFT96";#N/A,#N/A,FALSE,"CTrecon"}</definedName>
    <definedName name="fg_1_3_1_1_2_4" hidden="1">{#N/A,#N/A,FALSE,"TMCOMP96";#N/A,#N/A,FALSE,"MAT96";#N/A,#N/A,FALSE,"FANDA96";#N/A,#N/A,FALSE,"INTRAN96";#N/A,#N/A,FALSE,"NAA9697";#N/A,#N/A,FALSE,"ECWEBB";#N/A,#N/A,FALSE,"MFT96";#N/A,#N/A,FALSE,"CTrecon"}</definedName>
    <definedName name="fg_1_3_1_1_2_5" hidden="1">{#N/A,#N/A,FALSE,"TMCOMP96";#N/A,#N/A,FALSE,"MAT96";#N/A,#N/A,FALSE,"FANDA96";#N/A,#N/A,FALSE,"INTRAN96";#N/A,#N/A,FALSE,"NAA9697";#N/A,#N/A,FALSE,"ECWEBB";#N/A,#N/A,FALSE,"MFT96";#N/A,#N/A,FALSE,"CTrecon"}</definedName>
    <definedName name="fg_1_3_1_1_3" hidden="1">{#N/A,#N/A,FALSE,"TMCOMP96";#N/A,#N/A,FALSE,"MAT96";#N/A,#N/A,FALSE,"FANDA96";#N/A,#N/A,FALSE,"INTRAN96";#N/A,#N/A,FALSE,"NAA9697";#N/A,#N/A,FALSE,"ECWEBB";#N/A,#N/A,FALSE,"MFT96";#N/A,#N/A,FALSE,"CTrecon"}</definedName>
    <definedName name="fg_1_3_1_1_4" hidden="1">{#N/A,#N/A,FALSE,"TMCOMP96";#N/A,#N/A,FALSE,"MAT96";#N/A,#N/A,FALSE,"FANDA96";#N/A,#N/A,FALSE,"INTRAN96";#N/A,#N/A,FALSE,"NAA9697";#N/A,#N/A,FALSE,"ECWEBB";#N/A,#N/A,FALSE,"MFT96";#N/A,#N/A,FALSE,"CTrecon"}</definedName>
    <definedName name="fg_1_3_1_1_5" hidden="1">{#N/A,#N/A,FALSE,"TMCOMP96";#N/A,#N/A,FALSE,"MAT96";#N/A,#N/A,FALSE,"FANDA96";#N/A,#N/A,FALSE,"INTRAN96";#N/A,#N/A,FALSE,"NAA9697";#N/A,#N/A,FALSE,"ECWEBB";#N/A,#N/A,FALSE,"MFT96";#N/A,#N/A,FALSE,"CTrecon"}</definedName>
    <definedName name="fg_1_3_1_2" hidden="1">{#N/A,#N/A,FALSE,"TMCOMP96";#N/A,#N/A,FALSE,"MAT96";#N/A,#N/A,FALSE,"FANDA96";#N/A,#N/A,FALSE,"INTRAN96";#N/A,#N/A,FALSE,"NAA9697";#N/A,#N/A,FALSE,"ECWEBB";#N/A,#N/A,FALSE,"MFT96";#N/A,#N/A,FALSE,"CTrecon"}</definedName>
    <definedName name="fg_1_3_1_2_1" hidden="1">{#N/A,#N/A,FALSE,"TMCOMP96";#N/A,#N/A,FALSE,"MAT96";#N/A,#N/A,FALSE,"FANDA96";#N/A,#N/A,FALSE,"INTRAN96";#N/A,#N/A,FALSE,"NAA9697";#N/A,#N/A,FALSE,"ECWEBB";#N/A,#N/A,FALSE,"MFT96";#N/A,#N/A,FALSE,"CTrecon"}</definedName>
    <definedName name="fg_1_3_1_2_2" hidden="1">{#N/A,#N/A,FALSE,"TMCOMP96";#N/A,#N/A,FALSE,"MAT96";#N/A,#N/A,FALSE,"FANDA96";#N/A,#N/A,FALSE,"INTRAN96";#N/A,#N/A,FALSE,"NAA9697";#N/A,#N/A,FALSE,"ECWEBB";#N/A,#N/A,FALSE,"MFT96";#N/A,#N/A,FALSE,"CTrecon"}</definedName>
    <definedName name="fg_1_3_1_2_3" hidden="1">{#N/A,#N/A,FALSE,"TMCOMP96";#N/A,#N/A,FALSE,"MAT96";#N/A,#N/A,FALSE,"FANDA96";#N/A,#N/A,FALSE,"INTRAN96";#N/A,#N/A,FALSE,"NAA9697";#N/A,#N/A,FALSE,"ECWEBB";#N/A,#N/A,FALSE,"MFT96";#N/A,#N/A,FALSE,"CTrecon"}</definedName>
    <definedName name="fg_1_3_1_2_4" hidden="1">{#N/A,#N/A,FALSE,"TMCOMP96";#N/A,#N/A,FALSE,"MAT96";#N/A,#N/A,FALSE,"FANDA96";#N/A,#N/A,FALSE,"INTRAN96";#N/A,#N/A,FALSE,"NAA9697";#N/A,#N/A,FALSE,"ECWEBB";#N/A,#N/A,FALSE,"MFT96";#N/A,#N/A,FALSE,"CTrecon"}</definedName>
    <definedName name="fg_1_3_1_2_5" hidden="1">{#N/A,#N/A,FALSE,"TMCOMP96";#N/A,#N/A,FALSE,"MAT96";#N/A,#N/A,FALSE,"FANDA96";#N/A,#N/A,FALSE,"INTRAN96";#N/A,#N/A,FALSE,"NAA9697";#N/A,#N/A,FALSE,"ECWEBB";#N/A,#N/A,FALSE,"MFT96";#N/A,#N/A,FALSE,"CTrecon"}</definedName>
    <definedName name="fg_1_3_1_3" hidden="1">{#N/A,#N/A,FALSE,"TMCOMP96";#N/A,#N/A,FALSE,"MAT96";#N/A,#N/A,FALSE,"FANDA96";#N/A,#N/A,FALSE,"INTRAN96";#N/A,#N/A,FALSE,"NAA9697";#N/A,#N/A,FALSE,"ECWEBB";#N/A,#N/A,FALSE,"MFT96";#N/A,#N/A,FALSE,"CTrecon"}</definedName>
    <definedName name="fg_1_3_1_3_1" hidden="1">{#N/A,#N/A,FALSE,"TMCOMP96";#N/A,#N/A,FALSE,"MAT96";#N/A,#N/A,FALSE,"FANDA96";#N/A,#N/A,FALSE,"INTRAN96";#N/A,#N/A,FALSE,"NAA9697";#N/A,#N/A,FALSE,"ECWEBB";#N/A,#N/A,FALSE,"MFT96";#N/A,#N/A,FALSE,"CTrecon"}</definedName>
    <definedName name="fg_1_3_1_3_2" hidden="1">{#N/A,#N/A,FALSE,"TMCOMP96";#N/A,#N/A,FALSE,"MAT96";#N/A,#N/A,FALSE,"FANDA96";#N/A,#N/A,FALSE,"INTRAN96";#N/A,#N/A,FALSE,"NAA9697";#N/A,#N/A,FALSE,"ECWEBB";#N/A,#N/A,FALSE,"MFT96";#N/A,#N/A,FALSE,"CTrecon"}</definedName>
    <definedName name="fg_1_3_1_3_3" hidden="1">{#N/A,#N/A,FALSE,"TMCOMP96";#N/A,#N/A,FALSE,"MAT96";#N/A,#N/A,FALSE,"FANDA96";#N/A,#N/A,FALSE,"INTRAN96";#N/A,#N/A,FALSE,"NAA9697";#N/A,#N/A,FALSE,"ECWEBB";#N/A,#N/A,FALSE,"MFT96";#N/A,#N/A,FALSE,"CTrecon"}</definedName>
    <definedName name="fg_1_3_1_3_4" hidden="1">{#N/A,#N/A,FALSE,"TMCOMP96";#N/A,#N/A,FALSE,"MAT96";#N/A,#N/A,FALSE,"FANDA96";#N/A,#N/A,FALSE,"INTRAN96";#N/A,#N/A,FALSE,"NAA9697";#N/A,#N/A,FALSE,"ECWEBB";#N/A,#N/A,FALSE,"MFT96";#N/A,#N/A,FALSE,"CTrecon"}</definedName>
    <definedName name="fg_1_3_1_3_5" hidden="1">{#N/A,#N/A,FALSE,"TMCOMP96";#N/A,#N/A,FALSE,"MAT96";#N/A,#N/A,FALSE,"FANDA96";#N/A,#N/A,FALSE,"INTRAN96";#N/A,#N/A,FALSE,"NAA9697";#N/A,#N/A,FALSE,"ECWEBB";#N/A,#N/A,FALSE,"MFT96";#N/A,#N/A,FALSE,"CTrecon"}</definedName>
    <definedName name="fg_1_3_1_4" hidden="1">{#N/A,#N/A,FALSE,"TMCOMP96";#N/A,#N/A,FALSE,"MAT96";#N/A,#N/A,FALSE,"FANDA96";#N/A,#N/A,FALSE,"INTRAN96";#N/A,#N/A,FALSE,"NAA9697";#N/A,#N/A,FALSE,"ECWEBB";#N/A,#N/A,FALSE,"MFT96";#N/A,#N/A,FALSE,"CTrecon"}</definedName>
    <definedName name="fg_1_3_1_4_1" hidden="1">{#N/A,#N/A,FALSE,"TMCOMP96";#N/A,#N/A,FALSE,"MAT96";#N/A,#N/A,FALSE,"FANDA96";#N/A,#N/A,FALSE,"INTRAN96";#N/A,#N/A,FALSE,"NAA9697";#N/A,#N/A,FALSE,"ECWEBB";#N/A,#N/A,FALSE,"MFT96";#N/A,#N/A,FALSE,"CTrecon"}</definedName>
    <definedName name="fg_1_3_1_4_2" hidden="1">{#N/A,#N/A,FALSE,"TMCOMP96";#N/A,#N/A,FALSE,"MAT96";#N/A,#N/A,FALSE,"FANDA96";#N/A,#N/A,FALSE,"INTRAN96";#N/A,#N/A,FALSE,"NAA9697";#N/A,#N/A,FALSE,"ECWEBB";#N/A,#N/A,FALSE,"MFT96";#N/A,#N/A,FALSE,"CTrecon"}</definedName>
    <definedName name="fg_1_3_1_4_3" hidden="1">{#N/A,#N/A,FALSE,"TMCOMP96";#N/A,#N/A,FALSE,"MAT96";#N/A,#N/A,FALSE,"FANDA96";#N/A,#N/A,FALSE,"INTRAN96";#N/A,#N/A,FALSE,"NAA9697";#N/A,#N/A,FALSE,"ECWEBB";#N/A,#N/A,FALSE,"MFT96";#N/A,#N/A,FALSE,"CTrecon"}</definedName>
    <definedName name="fg_1_3_1_4_4" hidden="1">{#N/A,#N/A,FALSE,"TMCOMP96";#N/A,#N/A,FALSE,"MAT96";#N/A,#N/A,FALSE,"FANDA96";#N/A,#N/A,FALSE,"INTRAN96";#N/A,#N/A,FALSE,"NAA9697";#N/A,#N/A,FALSE,"ECWEBB";#N/A,#N/A,FALSE,"MFT96";#N/A,#N/A,FALSE,"CTrecon"}</definedName>
    <definedName name="fg_1_3_1_4_5" hidden="1">{#N/A,#N/A,FALSE,"TMCOMP96";#N/A,#N/A,FALSE,"MAT96";#N/A,#N/A,FALSE,"FANDA96";#N/A,#N/A,FALSE,"INTRAN96";#N/A,#N/A,FALSE,"NAA9697";#N/A,#N/A,FALSE,"ECWEBB";#N/A,#N/A,FALSE,"MFT96";#N/A,#N/A,FALSE,"CTrecon"}</definedName>
    <definedName name="fg_1_3_1_5" hidden="1">{#N/A,#N/A,FALSE,"TMCOMP96";#N/A,#N/A,FALSE,"MAT96";#N/A,#N/A,FALSE,"FANDA96";#N/A,#N/A,FALSE,"INTRAN96";#N/A,#N/A,FALSE,"NAA9697";#N/A,#N/A,FALSE,"ECWEBB";#N/A,#N/A,FALSE,"MFT96";#N/A,#N/A,FALSE,"CTrecon"}</definedName>
    <definedName name="fg_1_3_1_5_1" hidden="1">{#N/A,#N/A,FALSE,"TMCOMP96";#N/A,#N/A,FALSE,"MAT96";#N/A,#N/A,FALSE,"FANDA96";#N/A,#N/A,FALSE,"INTRAN96";#N/A,#N/A,FALSE,"NAA9697";#N/A,#N/A,FALSE,"ECWEBB";#N/A,#N/A,FALSE,"MFT96";#N/A,#N/A,FALSE,"CTrecon"}</definedName>
    <definedName name="fg_1_3_1_5_2" hidden="1">{#N/A,#N/A,FALSE,"TMCOMP96";#N/A,#N/A,FALSE,"MAT96";#N/A,#N/A,FALSE,"FANDA96";#N/A,#N/A,FALSE,"INTRAN96";#N/A,#N/A,FALSE,"NAA9697";#N/A,#N/A,FALSE,"ECWEBB";#N/A,#N/A,FALSE,"MFT96";#N/A,#N/A,FALSE,"CTrecon"}</definedName>
    <definedName name="fg_1_3_1_5_3" hidden="1">{#N/A,#N/A,FALSE,"TMCOMP96";#N/A,#N/A,FALSE,"MAT96";#N/A,#N/A,FALSE,"FANDA96";#N/A,#N/A,FALSE,"INTRAN96";#N/A,#N/A,FALSE,"NAA9697";#N/A,#N/A,FALSE,"ECWEBB";#N/A,#N/A,FALSE,"MFT96";#N/A,#N/A,FALSE,"CTrecon"}</definedName>
    <definedName name="fg_1_3_1_5_4" hidden="1">{#N/A,#N/A,FALSE,"TMCOMP96";#N/A,#N/A,FALSE,"MAT96";#N/A,#N/A,FALSE,"FANDA96";#N/A,#N/A,FALSE,"INTRAN96";#N/A,#N/A,FALSE,"NAA9697";#N/A,#N/A,FALSE,"ECWEBB";#N/A,#N/A,FALSE,"MFT96";#N/A,#N/A,FALSE,"CTrecon"}</definedName>
    <definedName name="fg_1_3_1_5_5" hidden="1">{#N/A,#N/A,FALSE,"TMCOMP96";#N/A,#N/A,FALSE,"MAT96";#N/A,#N/A,FALSE,"FANDA96";#N/A,#N/A,FALSE,"INTRAN96";#N/A,#N/A,FALSE,"NAA9697";#N/A,#N/A,FALSE,"ECWEBB";#N/A,#N/A,FALSE,"MFT96";#N/A,#N/A,FALSE,"CTrecon"}</definedName>
    <definedName name="fg_1_3_2" hidden="1">{#N/A,#N/A,FALSE,"TMCOMP96";#N/A,#N/A,FALSE,"MAT96";#N/A,#N/A,FALSE,"FANDA96";#N/A,#N/A,FALSE,"INTRAN96";#N/A,#N/A,FALSE,"NAA9697";#N/A,#N/A,FALSE,"ECWEBB";#N/A,#N/A,FALSE,"MFT96";#N/A,#N/A,FALSE,"CTrecon"}</definedName>
    <definedName name="fg_1_3_2_1" hidden="1">{#N/A,#N/A,FALSE,"TMCOMP96";#N/A,#N/A,FALSE,"MAT96";#N/A,#N/A,FALSE,"FANDA96";#N/A,#N/A,FALSE,"INTRAN96";#N/A,#N/A,FALSE,"NAA9697";#N/A,#N/A,FALSE,"ECWEBB";#N/A,#N/A,FALSE,"MFT96";#N/A,#N/A,FALSE,"CTrecon"}</definedName>
    <definedName name="fg_1_3_2_2" hidden="1">{#N/A,#N/A,FALSE,"TMCOMP96";#N/A,#N/A,FALSE,"MAT96";#N/A,#N/A,FALSE,"FANDA96";#N/A,#N/A,FALSE,"INTRAN96";#N/A,#N/A,FALSE,"NAA9697";#N/A,#N/A,FALSE,"ECWEBB";#N/A,#N/A,FALSE,"MFT96";#N/A,#N/A,FALSE,"CTrecon"}</definedName>
    <definedName name="fg_1_3_2_3" hidden="1">{#N/A,#N/A,FALSE,"TMCOMP96";#N/A,#N/A,FALSE,"MAT96";#N/A,#N/A,FALSE,"FANDA96";#N/A,#N/A,FALSE,"INTRAN96";#N/A,#N/A,FALSE,"NAA9697";#N/A,#N/A,FALSE,"ECWEBB";#N/A,#N/A,FALSE,"MFT96";#N/A,#N/A,FALSE,"CTrecon"}</definedName>
    <definedName name="fg_1_3_2_4" hidden="1">{#N/A,#N/A,FALSE,"TMCOMP96";#N/A,#N/A,FALSE,"MAT96";#N/A,#N/A,FALSE,"FANDA96";#N/A,#N/A,FALSE,"INTRAN96";#N/A,#N/A,FALSE,"NAA9697";#N/A,#N/A,FALSE,"ECWEBB";#N/A,#N/A,FALSE,"MFT96";#N/A,#N/A,FALSE,"CTrecon"}</definedName>
    <definedName name="fg_1_3_2_5" hidden="1">{#N/A,#N/A,FALSE,"TMCOMP96";#N/A,#N/A,FALSE,"MAT96";#N/A,#N/A,FALSE,"FANDA96";#N/A,#N/A,FALSE,"INTRAN96";#N/A,#N/A,FALSE,"NAA9697";#N/A,#N/A,FALSE,"ECWEBB";#N/A,#N/A,FALSE,"MFT96";#N/A,#N/A,FALSE,"CTrecon"}</definedName>
    <definedName name="fg_1_3_3" hidden="1">{#N/A,#N/A,FALSE,"TMCOMP96";#N/A,#N/A,FALSE,"MAT96";#N/A,#N/A,FALSE,"FANDA96";#N/A,#N/A,FALSE,"INTRAN96";#N/A,#N/A,FALSE,"NAA9697";#N/A,#N/A,FALSE,"ECWEBB";#N/A,#N/A,FALSE,"MFT96";#N/A,#N/A,FALSE,"CTrecon"}</definedName>
    <definedName name="fg_1_3_3_1" hidden="1">{#N/A,#N/A,FALSE,"TMCOMP96";#N/A,#N/A,FALSE,"MAT96";#N/A,#N/A,FALSE,"FANDA96";#N/A,#N/A,FALSE,"INTRAN96";#N/A,#N/A,FALSE,"NAA9697";#N/A,#N/A,FALSE,"ECWEBB";#N/A,#N/A,FALSE,"MFT96";#N/A,#N/A,FALSE,"CTrecon"}</definedName>
    <definedName name="fg_1_3_3_2" hidden="1">{#N/A,#N/A,FALSE,"TMCOMP96";#N/A,#N/A,FALSE,"MAT96";#N/A,#N/A,FALSE,"FANDA96";#N/A,#N/A,FALSE,"INTRAN96";#N/A,#N/A,FALSE,"NAA9697";#N/A,#N/A,FALSE,"ECWEBB";#N/A,#N/A,FALSE,"MFT96";#N/A,#N/A,FALSE,"CTrecon"}</definedName>
    <definedName name="fg_1_3_3_3" hidden="1">{#N/A,#N/A,FALSE,"TMCOMP96";#N/A,#N/A,FALSE,"MAT96";#N/A,#N/A,FALSE,"FANDA96";#N/A,#N/A,FALSE,"INTRAN96";#N/A,#N/A,FALSE,"NAA9697";#N/A,#N/A,FALSE,"ECWEBB";#N/A,#N/A,FALSE,"MFT96";#N/A,#N/A,FALSE,"CTrecon"}</definedName>
    <definedName name="fg_1_3_3_4" hidden="1">{#N/A,#N/A,FALSE,"TMCOMP96";#N/A,#N/A,FALSE,"MAT96";#N/A,#N/A,FALSE,"FANDA96";#N/A,#N/A,FALSE,"INTRAN96";#N/A,#N/A,FALSE,"NAA9697";#N/A,#N/A,FALSE,"ECWEBB";#N/A,#N/A,FALSE,"MFT96";#N/A,#N/A,FALSE,"CTrecon"}</definedName>
    <definedName name="fg_1_3_3_5" hidden="1">{#N/A,#N/A,FALSE,"TMCOMP96";#N/A,#N/A,FALSE,"MAT96";#N/A,#N/A,FALSE,"FANDA96";#N/A,#N/A,FALSE,"INTRAN96";#N/A,#N/A,FALSE,"NAA9697";#N/A,#N/A,FALSE,"ECWEBB";#N/A,#N/A,FALSE,"MFT96";#N/A,#N/A,FALSE,"CTrecon"}</definedName>
    <definedName name="fg_1_3_4" hidden="1">{#N/A,#N/A,FALSE,"TMCOMP96";#N/A,#N/A,FALSE,"MAT96";#N/A,#N/A,FALSE,"FANDA96";#N/A,#N/A,FALSE,"INTRAN96";#N/A,#N/A,FALSE,"NAA9697";#N/A,#N/A,FALSE,"ECWEBB";#N/A,#N/A,FALSE,"MFT96";#N/A,#N/A,FALSE,"CTrecon"}</definedName>
    <definedName name="fg_1_3_4_1" hidden="1">{#N/A,#N/A,FALSE,"TMCOMP96";#N/A,#N/A,FALSE,"MAT96";#N/A,#N/A,FALSE,"FANDA96";#N/A,#N/A,FALSE,"INTRAN96";#N/A,#N/A,FALSE,"NAA9697";#N/A,#N/A,FALSE,"ECWEBB";#N/A,#N/A,FALSE,"MFT96";#N/A,#N/A,FALSE,"CTrecon"}</definedName>
    <definedName name="fg_1_3_4_2" hidden="1">{#N/A,#N/A,FALSE,"TMCOMP96";#N/A,#N/A,FALSE,"MAT96";#N/A,#N/A,FALSE,"FANDA96";#N/A,#N/A,FALSE,"INTRAN96";#N/A,#N/A,FALSE,"NAA9697";#N/A,#N/A,FALSE,"ECWEBB";#N/A,#N/A,FALSE,"MFT96";#N/A,#N/A,FALSE,"CTrecon"}</definedName>
    <definedName name="fg_1_3_4_3" hidden="1">{#N/A,#N/A,FALSE,"TMCOMP96";#N/A,#N/A,FALSE,"MAT96";#N/A,#N/A,FALSE,"FANDA96";#N/A,#N/A,FALSE,"INTRAN96";#N/A,#N/A,FALSE,"NAA9697";#N/A,#N/A,FALSE,"ECWEBB";#N/A,#N/A,FALSE,"MFT96";#N/A,#N/A,FALSE,"CTrecon"}</definedName>
    <definedName name="fg_1_3_4_4" hidden="1">{#N/A,#N/A,FALSE,"TMCOMP96";#N/A,#N/A,FALSE,"MAT96";#N/A,#N/A,FALSE,"FANDA96";#N/A,#N/A,FALSE,"INTRAN96";#N/A,#N/A,FALSE,"NAA9697";#N/A,#N/A,FALSE,"ECWEBB";#N/A,#N/A,FALSE,"MFT96";#N/A,#N/A,FALSE,"CTrecon"}</definedName>
    <definedName name="fg_1_3_4_5" hidden="1">{#N/A,#N/A,FALSE,"TMCOMP96";#N/A,#N/A,FALSE,"MAT96";#N/A,#N/A,FALSE,"FANDA96";#N/A,#N/A,FALSE,"INTRAN96";#N/A,#N/A,FALSE,"NAA9697";#N/A,#N/A,FALSE,"ECWEBB";#N/A,#N/A,FALSE,"MFT96";#N/A,#N/A,FALSE,"CTrecon"}</definedName>
    <definedName name="fg_1_3_5" hidden="1">{#N/A,#N/A,FALSE,"TMCOMP96";#N/A,#N/A,FALSE,"MAT96";#N/A,#N/A,FALSE,"FANDA96";#N/A,#N/A,FALSE,"INTRAN96";#N/A,#N/A,FALSE,"NAA9697";#N/A,#N/A,FALSE,"ECWEBB";#N/A,#N/A,FALSE,"MFT96";#N/A,#N/A,FALSE,"CTrecon"}</definedName>
    <definedName name="fg_1_3_5_1" hidden="1">{#N/A,#N/A,FALSE,"TMCOMP96";#N/A,#N/A,FALSE,"MAT96";#N/A,#N/A,FALSE,"FANDA96";#N/A,#N/A,FALSE,"INTRAN96";#N/A,#N/A,FALSE,"NAA9697";#N/A,#N/A,FALSE,"ECWEBB";#N/A,#N/A,FALSE,"MFT96";#N/A,#N/A,FALSE,"CTrecon"}</definedName>
    <definedName name="fg_1_3_5_2" hidden="1">{#N/A,#N/A,FALSE,"TMCOMP96";#N/A,#N/A,FALSE,"MAT96";#N/A,#N/A,FALSE,"FANDA96";#N/A,#N/A,FALSE,"INTRAN96";#N/A,#N/A,FALSE,"NAA9697";#N/A,#N/A,FALSE,"ECWEBB";#N/A,#N/A,FALSE,"MFT96";#N/A,#N/A,FALSE,"CTrecon"}</definedName>
    <definedName name="fg_1_3_5_3" hidden="1">{#N/A,#N/A,FALSE,"TMCOMP96";#N/A,#N/A,FALSE,"MAT96";#N/A,#N/A,FALSE,"FANDA96";#N/A,#N/A,FALSE,"INTRAN96";#N/A,#N/A,FALSE,"NAA9697";#N/A,#N/A,FALSE,"ECWEBB";#N/A,#N/A,FALSE,"MFT96";#N/A,#N/A,FALSE,"CTrecon"}</definedName>
    <definedName name="fg_1_3_5_4" hidden="1">{#N/A,#N/A,FALSE,"TMCOMP96";#N/A,#N/A,FALSE,"MAT96";#N/A,#N/A,FALSE,"FANDA96";#N/A,#N/A,FALSE,"INTRAN96";#N/A,#N/A,FALSE,"NAA9697";#N/A,#N/A,FALSE,"ECWEBB";#N/A,#N/A,FALSE,"MFT96";#N/A,#N/A,FALSE,"CTrecon"}</definedName>
    <definedName name="fg_1_3_5_5" hidden="1">{#N/A,#N/A,FALSE,"TMCOMP96";#N/A,#N/A,FALSE,"MAT96";#N/A,#N/A,FALSE,"FANDA96";#N/A,#N/A,FALSE,"INTRAN96";#N/A,#N/A,FALSE,"NAA9697";#N/A,#N/A,FALSE,"ECWEBB";#N/A,#N/A,FALSE,"MFT96";#N/A,#N/A,FALSE,"CTrecon"}</definedName>
    <definedName name="fg_1_4" hidden="1">{#N/A,#N/A,FALSE,"TMCOMP96";#N/A,#N/A,FALSE,"MAT96";#N/A,#N/A,FALSE,"FANDA96";#N/A,#N/A,FALSE,"INTRAN96";#N/A,#N/A,FALSE,"NAA9697";#N/A,#N/A,FALSE,"ECWEBB";#N/A,#N/A,FALSE,"MFT96";#N/A,#N/A,FALSE,"CTrecon"}</definedName>
    <definedName name="fg_1_4_1" hidden="1">{#N/A,#N/A,FALSE,"TMCOMP96";#N/A,#N/A,FALSE,"MAT96";#N/A,#N/A,FALSE,"FANDA96";#N/A,#N/A,FALSE,"INTRAN96";#N/A,#N/A,FALSE,"NAA9697";#N/A,#N/A,FALSE,"ECWEBB";#N/A,#N/A,FALSE,"MFT96";#N/A,#N/A,FALSE,"CTrecon"}</definedName>
    <definedName name="fg_1_4_1_1" hidden="1">{#N/A,#N/A,FALSE,"TMCOMP96";#N/A,#N/A,FALSE,"MAT96";#N/A,#N/A,FALSE,"FANDA96";#N/A,#N/A,FALSE,"INTRAN96";#N/A,#N/A,FALSE,"NAA9697";#N/A,#N/A,FALSE,"ECWEBB";#N/A,#N/A,FALSE,"MFT96";#N/A,#N/A,FALSE,"CTrecon"}</definedName>
    <definedName name="fg_1_4_1_1_1" hidden="1">{#N/A,#N/A,FALSE,"TMCOMP96";#N/A,#N/A,FALSE,"MAT96";#N/A,#N/A,FALSE,"FANDA96";#N/A,#N/A,FALSE,"INTRAN96";#N/A,#N/A,FALSE,"NAA9697";#N/A,#N/A,FALSE,"ECWEBB";#N/A,#N/A,FALSE,"MFT96";#N/A,#N/A,FALSE,"CTrecon"}</definedName>
    <definedName name="fg_1_4_1_1_2" hidden="1">{#N/A,#N/A,FALSE,"TMCOMP96";#N/A,#N/A,FALSE,"MAT96";#N/A,#N/A,FALSE,"FANDA96";#N/A,#N/A,FALSE,"INTRAN96";#N/A,#N/A,FALSE,"NAA9697";#N/A,#N/A,FALSE,"ECWEBB";#N/A,#N/A,FALSE,"MFT96";#N/A,#N/A,FALSE,"CTrecon"}</definedName>
    <definedName name="fg_1_4_1_1_3" hidden="1">{#N/A,#N/A,FALSE,"TMCOMP96";#N/A,#N/A,FALSE,"MAT96";#N/A,#N/A,FALSE,"FANDA96";#N/A,#N/A,FALSE,"INTRAN96";#N/A,#N/A,FALSE,"NAA9697";#N/A,#N/A,FALSE,"ECWEBB";#N/A,#N/A,FALSE,"MFT96";#N/A,#N/A,FALSE,"CTrecon"}</definedName>
    <definedName name="fg_1_4_1_1_4" hidden="1">{#N/A,#N/A,FALSE,"TMCOMP96";#N/A,#N/A,FALSE,"MAT96";#N/A,#N/A,FALSE,"FANDA96";#N/A,#N/A,FALSE,"INTRAN96";#N/A,#N/A,FALSE,"NAA9697";#N/A,#N/A,FALSE,"ECWEBB";#N/A,#N/A,FALSE,"MFT96";#N/A,#N/A,FALSE,"CTrecon"}</definedName>
    <definedName name="fg_1_4_1_1_5" hidden="1">{#N/A,#N/A,FALSE,"TMCOMP96";#N/A,#N/A,FALSE,"MAT96";#N/A,#N/A,FALSE,"FANDA96";#N/A,#N/A,FALSE,"INTRAN96";#N/A,#N/A,FALSE,"NAA9697";#N/A,#N/A,FALSE,"ECWEBB";#N/A,#N/A,FALSE,"MFT96";#N/A,#N/A,FALSE,"CTrecon"}</definedName>
    <definedName name="fg_1_4_1_2" hidden="1">{#N/A,#N/A,FALSE,"TMCOMP96";#N/A,#N/A,FALSE,"MAT96";#N/A,#N/A,FALSE,"FANDA96";#N/A,#N/A,FALSE,"INTRAN96";#N/A,#N/A,FALSE,"NAA9697";#N/A,#N/A,FALSE,"ECWEBB";#N/A,#N/A,FALSE,"MFT96";#N/A,#N/A,FALSE,"CTrecon"}</definedName>
    <definedName name="fg_1_4_1_2_1" hidden="1">{#N/A,#N/A,FALSE,"TMCOMP96";#N/A,#N/A,FALSE,"MAT96";#N/A,#N/A,FALSE,"FANDA96";#N/A,#N/A,FALSE,"INTRAN96";#N/A,#N/A,FALSE,"NAA9697";#N/A,#N/A,FALSE,"ECWEBB";#N/A,#N/A,FALSE,"MFT96";#N/A,#N/A,FALSE,"CTrecon"}</definedName>
    <definedName name="fg_1_4_1_2_2" hidden="1">{#N/A,#N/A,FALSE,"TMCOMP96";#N/A,#N/A,FALSE,"MAT96";#N/A,#N/A,FALSE,"FANDA96";#N/A,#N/A,FALSE,"INTRAN96";#N/A,#N/A,FALSE,"NAA9697";#N/A,#N/A,FALSE,"ECWEBB";#N/A,#N/A,FALSE,"MFT96";#N/A,#N/A,FALSE,"CTrecon"}</definedName>
    <definedName name="fg_1_4_1_2_3" hidden="1">{#N/A,#N/A,FALSE,"TMCOMP96";#N/A,#N/A,FALSE,"MAT96";#N/A,#N/A,FALSE,"FANDA96";#N/A,#N/A,FALSE,"INTRAN96";#N/A,#N/A,FALSE,"NAA9697";#N/A,#N/A,FALSE,"ECWEBB";#N/A,#N/A,FALSE,"MFT96";#N/A,#N/A,FALSE,"CTrecon"}</definedName>
    <definedName name="fg_1_4_1_2_4" hidden="1">{#N/A,#N/A,FALSE,"TMCOMP96";#N/A,#N/A,FALSE,"MAT96";#N/A,#N/A,FALSE,"FANDA96";#N/A,#N/A,FALSE,"INTRAN96";#N/A,#N/A,FALSE,"NAA9697";#N/A,#N/A,FALSE,"ECWEBB";#N/A,#N/A,FALSE,"MFT96";#N/A,#N/A,FALSE,"CTrecon"}</definedName>
    <definedName name="fg_1_4_1_2_5" hidden="1">{#N/A,#N/A,FALSE,"TMCOMP96";#N/A,#N/A,FALSE,"MAT96";#N/A,#N/A,FALSE,"FANDA96";#N/A,#N/A,FALSE,"INTRAN96";#N/A,#N/A,FALSE,"NAA9697";#N/A,#N/A,FALSE,"ECWEBB";#N/A,#N/A,FALSE,"MFT96";#N/A,#N/A,FALSE,"CTrecon"}</definedName>
    <definedName name="fg_1_4_1_3" hidden="1">{#N/A,#N/A,FALSE,"TMCOMP96";#N/A,#N/A,FALSE,"MAT96";#N/A,#N/A,FALSE,"FANDA96";#N/A,#N/A,FALSE,"INTRAN96";#N/A,#N/A,FALSE,"NAA9697";#N/A,#N/A,FALSE,"ECWEBB";#N/A,#N/A,FALSE,"MFT96";#N/A,#N/A,FALSE,"CTrecon"}</definedName>
    <definedName name="fg_1_4_1_3_1" hidden="1">{#N/A,#N/A,FALSE,"TMCOMP96";#N/A,#N/A,FALSE,"MAT96";#N/A,#N/A,FALSE,"FANDA96";#N/A,#N/A,FALSE,"INTRAN96";#N/A,#N/A,FALSE,"NAA9697";#N/A,#N/A,FALSE,"ECWEBB";#N/A,#N/A,FALSE,"MFT96";#N/A,#N/A,FALSE,"CTrecon"}</definedName>
    <definedName name="fg_1_4_1_3_2" hidden="1">{#N/A,#N/A,FALSE,"TMCOMP96";#N/A,#N/A,FALSE,"MAT96";#N/A,#N/A,FALSE,"FANDA96";#N/A,#N/A,FALSE,"INTRAN96";#N/A,#N/A,FALSE,"NAA9697";#N/A,#N/A,FALSE,"ECWEBB";#N/A,#N/A,FALSE,"MFT96";#N/A,#N/A,FALSE,"CTrecon"}</definedName>
    <definedName name="fg_1_4_1_3_3" hidden="1">{#N/A,#N/A,FALSE,"TMCOMP96";#N/A,#N/A,FALSE,"MAT96";#N/A,#N/A,FALSE,"FANDA96";#N/A,#N/A,FALSE,"INTRAN96";#N/A,#N/A,FALSE,"NAA9697";#N/A,#N/A,FALSE,"ECWEBB";#N/A,#N/A,FALSE,"MFT96";#N/A,#N/A,FALSE,"CTrecon"}</definedName>
    <definedName name="fg_1_4_1_3_4" hidden="1">{#N/A,#N/A,FALSE,"TMCOMP96";#N/A,#N/A,FALSE,"MAT96";#N/A,#N/A,FALSE,"FANDA96";#N/A,#N/A,FALSE,"INTRAN96";#N/A,#N/A,FALSE,"NAA9697";#N/A,#N/A,FALSE,"ECWEBB";#N/A,#N/A,FALSE,"MFT96";#N/A,#N/A,FALSE,"CTrecon"}</definedName>
    <definedName name="fg_1_4_1_3_5" hidden="1">{#N/A,#N/A,FALSE,"TMCOMP96";#N/A,#N/A,FALSE,"MAT96";#N/A,#N/A,FALSE,"FANDA96";#N/A,#N/A,FALSE,"INTRAN96";#N/A,#N/A,FALSE,"NAA9697";#N/A,#N/A,FALSE,"ECWEBB";#N/A,#N/A,FALSE,"MFT96";#N/A,#N/A,FALSE,"CTrecon"}</definedName>
    <definedName name="fg_1_4_1_4" hidden="1">{#N/A,#N/A,FALSE,"TMCOMP96";#N/A,#N/A,FALSE,"MAT96";#N/A,#N/A,FALSE,"FANDA96";#N/A,#N/A,FALSE,"INTRAN96";#N/A,#N/A,FALSE,"NAA9697";#N/A,#N/A,FALSE,"ECWEBB";#N/A,#N/A,FALSE,"MFT96";#N/A,#N/A,FALSE,"CTrecon"}</definedName>
    <definedName name="fg_1_4_1_4_1" hidden="1">{#N/A,#N/A,FALSE,"TMCOMP96";#N/A,#N/A,FALSE,"MAT96";#N/A,#N/A,FALSE,"FANDA96";#N/A,#N/A,FALSE,"INTRAN96";#N/A,#N/A,FALSE,"NAA9697";#N/A,#N/A,FALSE,"ECWEBB";#N/A,#N/A,FALSE,"MFT96";#N/A,#N/A,FALSE,"CTrecon"}</definedName>
    <definedName name="fg_1_4_1_4_2" hidden="1">{#N/A,#N/A,FALSE,"TMCOMP96";#N/A,#N/A,FALSE,"MAT96";#N/A,#N/A,FALSE,"FANDA96";#N/A,#N/A,FALSE,"INTRAN96";#N/A,#N/A,FALSE,"NAA9697";#N/A,#N/A,FALSE,"ECWEBB";#N/A,#N/A,FALSE,"MFT96";#N/A,#N/A,FALSE,"CTrecon"}</definedName>
    <definedName name="fg_1_4_1_4_3" hidden="1">{#N/A,#N/A,FALSE,"TMCOMP96";#N/A,#N/A,FALSE,"MAT96";#N/A,#N/A,FALSE,"FANDA96";#N/A,#N/A,FALSE,"INTRAN96";#N/A,#N/A,FALSE,"NAA9697";#N/A,#N/A,FALSE,"ECWEBB";#N/A,#N/A,FALSE,"MFT96";#N/A,#N/A,FALSE,"CTrecon"}</definedName>
    <definedName name="fg_1_4_1_4_4" hidden="1">{#N/A,#N/A,FALSE,"TMCOMP96";#N/A,#N/A,FALSE,"MAT96";#N/A,#N/A,FALSE,"FANDA96";#N/A,#N/A,FALSE,"INTRAN96";#N/A,#N/A,FALSE,"NAA9697";#N/A,#N/A,FALSE,"ECWEBB";#N/A,#N/A,FALSE,"MFT96";#N/A,#N/A,FALSE,"CTrecon"}</definedName>
    <definedName name="fg_1_4_1_4_5" hidden="1">{#N/A,#N/A,FALSE,"TMCOMP96";#N/A,#N/A,FALSE,"MAT96";#N/A,#N/A,FALSE,"FANDA96";#N/A,#N/A,FALSE,"INTRAN96";#N/A,#N/A,FALSE,"NAA9697";#N/A,#N/A,FALSE,"ECWEBB";#N/A,#N/A,FALSE,"MFT96";#N/A,#N/A,FALSE,"CTrecon"}</definedName>
    <definedName name="fg_1_4_1_5" hidden="1">{#N/A,#N/A,FALSE,"TMCOMP96";#N/A,#N/A,FALSE,"MAT96";#N/A,#N/A,FALSE,"FANDA96";#N/A,#N/A,FALSE,"INTRAN96";#N/A,#N/A,FALSE,"NAA9697";#N/A,#N/A,FALSE,"ECWEBB";#N/A,#N/A,FALSE,"MFT96";#N/A,#N/A,FALSE,"CTrecon"}</definedName>
    <definedName name="fg_1_4_1_5_1" hidden="1">{#N/A,#N/A,FALSE,"TMCOMP96";#N/A,#N/A,FALSE,"MAT96";#N/A,#N/A,FALSE,"FANDA96";#N/A,#N/A,FALSE,"INTRAN96";#N/A,#N/A,FALSE,"NAA9697";#N/A,#N/A,FALSE,"ECWEBB";#N/A,#N/A,FALSE,"MFT96";#N/A,#N/A,FALSE,"CTrecon"}</definedName>
    <definedName name="fg_1_4_1_5_2" hidden="1">{#N/A,#N/A,FALSE,"TMCOMP96";#N/A,#N/A,FALSE,"MAT96";#N/A,#N/A,FALSE,"FANDA96";#N/A,#N/A,FALSE,"INTRAN96";#N/A,#N/A,FALSE,"NAA9697";#N/A,#N/A,FALSE,"ECWEBB";#N/A,#N/A,FALSE,"MFT96";#N/A,#N/A,FALSE,"CTrecon"}</definedName>
    <definedName name="fg_1_4_1_5_3" hidden="1">{#N/A,#N/A,FALSE,"TMCOMP96";#N/A,#N/A,FALSE,"MAT96";#N/A,#N/A,FALSE,"FANDA96";#N/A,#N/A,FALSE,"INTRAN96";#N/A,#N/A,FALSE,"NAA9697";#N/A,#N/A,FALSE,"ECWEBB";#N/A,#N/A,FALSE,"MFT96";#N/A,#N/A,FALSE,"CTrecon"}</definedName>
    <definedName name="fg_1_4_1_5_4" hidden="1">{#N/A,#N/A,FALSE,"TMCOMP96";#N/A,#N/A,FALSE,"MAT96";#N/A,#N/A,FALSE,"FANDA96";#N/A,#N/A,FALSE,"INTRAN96";#N/A,#N/A,FALSE,"NAA9697";#N/A,#N/A,FALSE,"ECWEBB";#N/A,#N/A,FALSE,"MFT96";#N/A,#N/A,FALSE,"CTrecon"}</definedName>
    <definedName name="fg_1_4_1_5_5" hidden="1">{#N/A,#N/A,FALSE,"TMCOMP96";#N/A,#N/A,FALSE,"MAT96";#N/A,#N/A,FALSE,"FANDA96";#N/A,#N/A,FALSE,"INTRAN96";#N/A,#N/A,FALSE,"NAA9697";#N/A,#N/A,FALSE,"ECWEBB";#N/A,#N/A,FALSE,"MFT96";#N/A,#N/A,FALSE,"CTrecon"}</definedName>
    <definedName name="fg_1_4_2" hidden="1">{#N/A,#N/A,FALSE,"TMCOMP96";#N/A,#N/A,FALSE,"MAT96";#N/A,#N/A,FALSE,"FANDA96";#N/A,#N/A,FALSE,"INTRAN96";#N/A,#N/A,FALSE,"NAA9697";#N/A,#N/A,FALSE,"ECWEBB";#N/A,#N/A,FALSE,"MFT96";#N/A,#N/A,FALSE,"CTrecon"}</definedName>
    <definedName name="fg_1_4_2_1" hidden="1">{#N/A,#N/A,FALSE,"TMCOMP96";#N/A,#N/A,FALSE,"MAT96";#N/A,#N/A,FALSE,"FANDA96";#N/A,#N/A,FALSE,"INTRAN96";#N/A,#N/A,FALSE,"NAA9697";#N/A,#N/A,FALSE,"ECWEBB";#N/A,#N/A,FALSE,"MFT96";#N/A,#N/A,FALSE,"CTrecon"}</definedName>
    <definedName name="fg_1_4_2_2" hidden="1">{#N/A,#N/A,FALSE,"TMCOMP96";#N/A,#N/A,FALSE,"MAT96";#N/A,#N/A,FALSE,"FANDA96";#N/A,#N/A,FALSE,"INTRAN96";#N/A,#N/A,FALSE,"NAA9697";#N/A,#N/A,FALSE,"ECWEBB";#N/A,#N/A,FALSE,"MFT96";#N/A,#N/A,FALSE,"CTrecon"}</definedName>
    <definedName name="fg_1_4_2_3" hidden="1">{#N/A,#N/A,FALSE,"TMCOMP96";#N/A,#N/A,FALSE,"MAT96";#N/A,#N/A,FALSE,"FANDA96";#N/A,#N/A,FALSE,"INTRAN96";#N/A,#N/A,FALSE,"NAA9697";#N/A,#N/A,FALSE,"ECWEBB";#N/A,#N/A,FALSE,"MFT96";#N/A,#N/A,FALSE,"CTrecon"}</definedName>
    <definedName name="fg_1_4_2_4" hidden="1">{#N/A,#N/A,FALSE,"TMCOMP96";#N/A,#N/A,FALSE,"MAT96";#N/A,#N/A,FALSE,"FANDA96";#N/A,#N/A,FALSE,"INTRAN96";#N/A,#N/A,FALSE,"NAA9697";#N/A,#N/A,FALSE,"ECWEBB";#N/A,#N/A,FALSE,"MFT96";#N/A,#N/A,FALSE,"CTrecon"}</definedName>
    <definedName name="fg_1_4_2_5" hidden="1">{#N/A,#N/A,FALSE,"TMCOMP96";#N/A,#N/A,FALSE,"MAT96";#N/A,#N/A,FALSE,"FANDA96";#N/A,#N/A,FALSE,"INTRAN96";#N/A,#N/A,FALSE,"NAA9697";#N/A,#N/A,FALSE,"ECWEBB";#N/A,#N/A,FALSE,"MFT96";#N/A,#N/A,FALSE,"CTrecon"}</definedName>
    <definedName name="fg_1_4_3" hidden="1">{#N/A,#N/A,FALSE,"TMCOMP96";#N/A,#N/A,FALSE,"MAT96";#N/A,#N/A,FALSE,"FANDA96";#N/A,#N/A,FALSE,"INTRAN96";#N/A,#N/A,FALSE,"NAA9697";#N/A,#N/A,FALSE,"ECWEBB";#N/A,#N/A,FALSE,"MFT96";#N/A,#N/A,FALSE,"CTrecon"}</definedName>
    <definedName name="fg_1_4_3_1" hidden="1">{#N/A,#N/A,FALSE,"TMCOMP96";#N/A,#N/A,FALSE,"MAT96";#N/A,#N/A,FALSE,"FANDA96";#N/A,#N/A,FALSE,"INTRAN96";#N/A,#N/A,FALSE,"NAA9697";#N/A,#N/A,FALSE,"ECWEBB";#N/A,#N/A,FALSE,"MFT96";#N/A,#N/A,FALSE,"CTrecon"}</definedName>
    <definedName name="fg_1_4_3_2" hidden="1">{#N/A,#N/A,FALSE,"TMCOMP96";#N/A,#N/A,FALSE,"MAT96";#N/A,#N/A,FALSE,"FANDA96";#N/A,#N/A,FALSE,"INTRAN96";#N/A,#N/A,FALSE,"NAA9697";#N/A,#N/A,FALSE,"ECWEBB";#N/A,#N/A,FALSE,"MFT96";#N/A,#N/A,FALSE,"CTrecon"}</definedName>
    <definedName name="fg_1_4_3_3" hidden="1">{#N/A,#N/A,FALSE,"TMCOMP96";#N/A,#N/A,FALSE,"MAT96";#N/A,#N/A,FALSE,"FANDA96";#N/A,#N/A,FALSE,"INTRAN96";#N/A,#N/A,FALSE,"NAA9697";#N/A,#N/A,FALSE,"ECWEBB";#N/A,#N/A,FALSE,"MFT96";#N/A,#N/A,FALSE,"CTrecon"}</definedName>
    <definedName name="fg_1_4_3_4" hidden="1">{#N/A,#N/A,FALSE,"TMCOMP96";#N/A,#N/A,FALSE,"MAT96";#N/A,#N/A,FALSE,"FANDA96";#N/A,#N/A,FALSE,"INTRAN96";#N/A,#N/A,FALSE,"NAA9697";#N/A,#N/A,FALSE,"ECWEBB";#N/A,#N/A,FALSE,"MFT96";#N/A,#N/A,FALSE,"CTrecon"}</definedName>
    <definedName name="fg_1_4_3_5" hidden="1">{#N/A,#N/A,FALSE,"TMCOMP96";#N/A,#N/A,FALSE,"MAT96";#N/A,#N/A,FALSE,"FANDA96";#N/A,#N/A,FALSE,"INTRAN96";#N/A,#N/A,FALSE,"NAA9697";#N/A,#N/A,FALSE,"ECWEBB";#N/A,#N/A,FALSE,"MFT96";#N/A,#N/A,FALSE,"CTrecon"}</definedName>
    <definedName name="fg_1_4_4" hidden="1">{#N/A,#N/A,FALSE,"TMCOMP96";#N/A,#N/A,FALSE,"MAT96";#N/A,#N/A,FALSE,"FANDA96";#N/A,#N/A,FALSE,"INTRAN96";#N/A,#N/A,FALSE,"NAA9697";#N/A,#N/A,FALSE,"ECWEBB";#N/A,#N/A,FALSE,"MFT96";#N/A,#N/A,FALSE,"CTrecon"}</definedName>
    <definedName name="fg_1_4_4_1" hidden="1">{#N/A,#N/A,FALSE,"TMCOMP96";#N/A,#N/A,FALSE,"MAT96";#N/A,#N/A,FALSE,"FANDA96";#N/A,#N/A,FALSE,"INTRAN96";#N/A,#N/A,FALSE,"NAA9697";#N/A,#N/A,FALSE,"ECWEBB";#N/A,#N/A,FALSE,"MFT96";#N/A,#N/A,FALSE,"CTrecon"}</definedName>
    <definedName name="fg_1_4_4_2" hidden="1">{#N/A,#N/A,FALSE,"TMCOMP96";#N/A,#N/A,FALSE,"MAT96";#N/A,#N/A,FALSE,"FANDA96";#N/A,#N/A,FALSE,"INTRAN96";#N/A,#N/A,FALSE,"NAA9697";#N/A,#N/A,FALSE,"ECWEBB";#N/A,#N/A,FALSE,"MFT96";#N/A,#N/A,FALSE,"CTrecon"}</definedName>
    <definedName name="fg_1_4_4_3" hidden="1">{#N/A,#N/A,FALSE,"TMCOMP96";#N/A,#N/A,FALSE,"MAT96";#N/A,#N/A,FALSE,"FANDA96";#N/A,#N/A,FALSE,"INTRAN96";#N/A,#N/A,FALSE,"NAA9697";#N/A,#N/A,FALSE,"ECWEBB";#N/A,#N/A,FALSE,"MFT96";#N/A,#N/A,FALSE,"CTrecon"}</definedName>
    <definedName name="fg_1_4_4_4" hidden="1">{#N/A,#N/A,FALSE,"TMCOMP96";#N/A,#N/A,FALSE,"MAT96";#N/A,#N/A,FALSE,"FANDA96";#N/A,#N/A,FALSE,"INTRAN96";#N/A,#N/A,FALSE,"NAA9697";#N/A,#N/A,FALSE,"ECWEBB";#N/A,#N/A,FALSE,"MFT96";#N/A,#N/A,FALSE,"CTrecon"}</definedName>
    <definedName name="fg_1_4_4_5" hidden="1">{#N/A,#N/A,FALSE,"TMCOMP96";#N/A,#N/A,FALSE,"MAT96";#N/A,#N/A,FALSE,"FANDA96";#N/A,#N/A,FALSE,"INTRAN96";#N/A,#N/A,FALSE,"NAA9697";#N/A,#N/A,FALSE,"ECWEBB";#N/A,#N/A,FALSE,"MFT96";#N/A,#N/A,FALSE,"CTrecon"}</definedName>
    <definedName name="fg_1_4_5" hidden="1">{#N/A,#N/A,FALSE,"TMCOMP96";#N/A,#N/A,FALSE,"MAT96";#N/A,#N/A,FALSE,"FANDA96";#N/A,#N/A,FALSE,"INTRAN96";#N/A,#N/A,FALSE,"NAA9697";#N/A,#N/A,FALSE,"ECWEBB";#N/A,#N/A,FALSE,"MFT96";#N/A,#N/A,FALSE,"CTrecon"}</definedName>
    <definedName name="fg_1_4_5_1" hidden="1">{#N/A,#N/A,FALSE,"TMCOMP96";#N/A,#N/A,FALSE,"MAT96";#N/A,#N/A,FALSE,"FANDA96";#N/A,#N/A,FALSE,"INTRAN96";#N/A,#N/A,FALSE,"NAA9697";#N/A,#N/A,FALSE,"ECWEBB";#N/A,#N/A,FALSE,"MFT96";#N/A,#N/A,FALSE,"CTrecon"}</definedName>
    <definedName name="fg_1_4_5_2" hidden="1">{#N/A,#N/A,FALSE,"TMCOMP96";#N/A,#N/A,FALSE,"MAT96";#N/A,#N/A,FALSE,"FANDA96";#N/A,#N/A,FALSE,"INTRAN96";#N/A,#N/A,FALSE,"NAA9697";#N/A,#N/A,FALSE,"ECWEBB";#N/A,#N/A,FALSE,"MFT96";#N/A,#N/A,FALSE,"CTrecon"}</definedName>
    <definedName name="fg_1_4_5_3" hidden="1">{#N/A,#N/A,FALSE,"TMCOMP96";#N/A,#N/A,FALSE,"MAT96";#N/A,#N/A,FALSE,"FANDA96";#N/A,#N/A,FALSE,"INTRAN96";#N/A,#N/A,FALSE,"NAA9697";#N/A,#N/A,FALSE,"ECWEBB";#N/A,#N/A,FALSE,"MFT96";#N/A,#N/A,FALSE,"CTrecon"}</definedName>
    <definedName name="fg_1_4_5_4" hidden="1">{#N/A,#N/A,FALSE,"TMCOMP96";#N/A,#N/A,FALSE,"MAT96";#N/A,#N/A,FALSE,"FANDA96";#N/A,#N/A,FALSE,"INTRAN96";#N/A,#N/A,FALSE,"NAA9697";#N/A,#N/A,FALSE,"ECWEBB";#N/A,#N/A,FALSE,"MFT96";#N/A,#N/A,FALSE,"CTrecon"}</definedName>
    <definedName name="fg_1_4_5_5" hidden="1">{#N/A,#N/A,FALSE,"TMCOMP96";#N/A,#N/A,FALSE,"MAT96";#N/A,#N/A,FALSE,"FANDA96";#N/A,#N/A,FALSE,"INTRAN96";#N/A,#N/A,FALSE,"NAA9697";#N/A,#N/A,FALSE,"ECWEBB";#N/A,#N/A,FALSE,"MFT96";#N/A,#N/A,FALSE,"CTrecon"}</definedName>
    <definedName name="fg_1_5" hidden="1">{#N/A,#N/A,FALSE,"TMCOMP96";#N/A,#N/A,FALSE,"MAT96";#N/A,#N/A,FALSE,"FANDA96";#N/A,#N/A,FALSE,"INTRAN96";#N/A,#N/A,FALSE,"NAA9697";#N/A,#N/A,FALSE,"ECWEBB";#N/A,#N/A,FALSE,"MFT96";#N/A,#N/A,FALSE,"CTrecon"}</definedName>
    <definedName name="fg_1_5_1" hidden="1">{#N/A,#N/A,FALSE,"TMCOMP96";#N/A,#N/A,FALSE,"MAT96";#N/A,#N/A,FALSE,"FANDA96";#N/A,#N/A,FALSE,"INTRAN96";#N/A,#N/A,FALSE,"NAA9697";#N/A,#N/A,FALSE,"ECWEBB";#N/A,#N/A,FALSE,"MFT96";#N/A,#N/A,FALSE,"CTrecon"}</definedName>
    <definedName name="fg_1_5_1_1" hidden="1">{#N/A,#N/A,FALSE,"TMCOMP96";#N/A,#N/A,FALSE,"MAT96";#N/A,#N/A,FALSE,"FANDA96";#N/A,#N/A,FALSE,"INTRAN96";#N/A,#N/A,FALSE,"NAA9697";#N/A,#N/A,FALSE,"ECWEBB";#N/A,#N/A,FALSE,"MFT96";#N/A,#N/A,FALSE,"CTrecon"}</definedName>
    <definedName name="fg_1_5_1_2" hidden="1">{#N/A,#N/A,FALSE,"TMCOMP96";#N/A,#N/A,FALSE,"MAT96";#N/A,#N/A,FALSE,"FANDA96";#N/A,#N/A,FALSE,"INTRAN96";#N/A,#N/A,FALSE,"NAA9697";#N/A,#N/A,FALSE,"ECWEBB";#N/A,#N/A,FALSE,"MFT96";#N/A,#N/A,FALSE,"CTrecon"}</definedName>
    <definedName name="fg_1_5_1_3" hidden="1">{#N/A,#N/A,FALSE,"TMCOMP96";#N/A,#N/A,FALSE,"MAT96";#N/A,#N/A,FALSE,"FANDA96";#N/A,#N/A,FALSE,"INTRAN96";#N/A,#N/A,FALSE,"NAA9697";#N/A,#N/A,FALSE,"ECWEBB";#N/A,#N/A,FALSE,"MFT96";#N/A,#N/A,FALSE,"CTrecon"}</definedName>
    <definedName name="fg_1_5_1_4" hidden="1">{#N/A,#N/A,FALSE,"TMCOMP96";#N/A,#N/A,FALSE,"MAT96";#N/A,#N/A,FALSE,"FANDA96";#N/A,#N/A,FALSE,"INTRAN96";#N/A,#N/A,FALSE,"NAA9697";#N/A,#N/A,FALSE,"ECWEBB";#N/A,#N/A,FALSE,"MFT96";#N/A,#N/A,FALSE,"CTrecon"}</definedName>
    <definedName name="fg_1_5_1_5" hidden="1">{#N/A,#N/A,FALSE,"TMCOMP96";#N/A,#N/A,FALSE,"MAT96";#N/A,#N/A,FALSE,"FANDA96";#N/A,#N/A,FALSE,"INTRAN96";#N/A,#N/A,FALSE,"NAA9697";#N/A,#N/A,FALSE,"ECWEBB";#N/A,#N/A,FALSE,"MFT96";#N/A,#N/A,FALSE,"CTrecon"}</definedName>
    <definedName name="fg_1_5_2" hidden="1">{#N/A,#N/A,FALSE,"TMCOMP96";#N/A,#N/A,FALSE,"MAT96";#N/A,#N/A,FALSE,"FANDA96";#N/A,#N/A,FALSE,"INTRAN96";#N/A,#N/A,FALSE,"NAA9697";#N/A,#N/A,FALSE,"ECWEBB";#N/A,#N/A,FALSE,"MFT96";#N/A,#N/A,FALSE,"CTrecon"}</definedName>
    <definedName name="fg_1_5_2_1" hidden="1">{#N/A,#N/A,FALSE,"TMCOMP96";#N/A,#N/A,FALSE,"MAT96";#N/A,#N/A,FALSE,"FANDA96";#N/A,#N/A,FALSE,"INTRAN96";#N/A,#N/A,FALSE,"NAA9697";#N/A,#N/A,FALSE,"ECWEBB";#N/A,#N/A,FALSE,"MFT96";#N/A,#N/A,FALSE,"CTrecon"}</definedName>
    <definedName name="fg_1_5_2_2" hidden="1">{#N/A,#N/A,FALSE,"TMCOMP96";#N/A,#N/A,FALSE,"MAT96";#N/A,#N/A,FALSE,"FANDA96";#N/A,#N/A,FALSE,"INTRAN96";#N/A,#N/A,FALSE,"NAA9697";#N/A,#N/A,FALSE,"ECWEBB";#N/A,#N/A,FALSE,"MFT96";#N/A,#N/A,FALSE,"CTrecon"}</definedName>
    <definedName name="fg_1_5_2_3" hidden="1">{#N/A,#N/A,FALSE,"TMCOMP96";#N/A,#N/A,FALSE,"MAT96";#N/A,#N/A,FALSE,"FANDA96";#N/A,#N/A,FALSE,"INTRAN96";#N/A,#N/A,FALSE,"NAA9697";#N/A,#N/A,FALSE,"ECWEBB";#N/A,#N/A,FALSE,"MFT96";#N/A,#N/A,FALSE,"CTrecon"}</definedName>
    <definedName name="fg_1_5_2_4" hidden="1">{#N/A,#N/A,FALSE,"TMCOMP96";#N/A,#N/A,FALSE,"MAT96";#N/A,#N/A,FALSE,"FANDA96";#N/A,#N/A,FALSE,"INTRAN96";#N/A,#N/A,FALSE,"NAA9697";#N/A,#N/A,FALSE,"ECWEBB";#N/A,#N/A,FALSE,"MFT96";#N/A,#N/A,FALSE,"CTrecon"}</definedName>
    <definedName name="fg_1_5_2_5" hidden="1">{#N/A,#N/A,FALSE,"TMCOMP96";#N/A,#N/A,FALSE,"MAT96";#N/A,#N/A,FALSE,"FANDA96";#N/A,#N/A,FALSE,"INTRAN96";#N/A,#N/A,FALSE,"NAA9697";#N/A,#N/A,FALSE,"ECWEBB";#N/A,#N/A,FALSE,"MFT96";#N/A,#N/A,FALSE,"CTrecon"}</definedName>
    <definedName name="fg_1_5_3" hidden="1">{#N/A,#N/A,FALSE,"TMCOMP96";#N/A,#N/A,FALSE,"MAT96";#N/A,#N/A,FALSE,"FANDA96";#N/A,#N/A,FALSE,"INTRAN96";#N/A,#N/A,FALSE,"NAA9697";#N/A,#N/A,FALSE,"ECWEBB";#N/A,#N/A,FALSE,"MFT96";#N/A,#N/A,FALSE,"CTrecon"}</definedName>
    <definedName name="fg_1_5_3_1" hidden="1">{#N/A,#N/A,FALSE,"TMCOMP96";#N/A,#N/A,FALSE,"MAT96";#N/A,#N/A,FALSE,"FANDA96";#N/A,#N/A,FALSE,"INTRAN96";#N/A,#N/A,FALSE,"NAA9697";#N/A,#N/A,FALSE,"ECWEBB";#N/A,#N/A,FALSE,"MFT96";#N/A,#N/A,FALSE,"CTrecon"}</definedName>
    <definedName name="fg_1_5_3_2" hidden="1">{#N/A,#N/A,FALSE,"TMCOMP96";#N/A,#N/A,FALSE,"MAT96";#N/A,#N/A,FALSE,"FANDA96";#N/A,#N/A,FALSE,"INTRAN96";#N/A,#N/A,FALSE,"NAA9697";#N/A,#N/A,FALSE,"ECWEBB";#N/A,#N/A,FALSE,"MFT96";#N/A,#N/A,FALSE,"CTrecon"}</definedName>
    <definedName name="fg_1_5_3_3" hidden="1">{#N/A,#N/A,FALSE,"TMCOMP96";#N/A,#N/A,FALSE,"MAT96";#N/A,#N/A,FALSE,"FANDA96";#N/A,#N/A,FALSE,"INTRAN96";#N/A,#N/A,FALSE,"NAA9697";#N/A,#N/A,FALSE,"ECWEBB";#N/A,#N/A,FALSE,"MFT96";#N/A,#N/A,FALSE,"CTrecon"}</definedName>
    <definedName name="fg_1_5_3_4" hidden="1">{#N/A,#N/A,FALSE,"TMCOMP96";#N/A,#N/A,FALSE,"MAT96";#N/A,#N/A,FALSE,"FANDA96";#N/A,#N/A,FALSE,"INTRAN96";#N/A,#N/A,FALSE,"NAA9697";#N/A,#N/A,FALSE,"ECWEBB";#N/A,#N/A,FALSE,"MFT96";#N/A,#N/A,FALSE,"CTrecon"}</definedName>
    <definedName name="fg_1_5_3_5" hidden="1">{#N/A,#N/A,FALSE,"TMCOMP96";#N/A,#N/A,FALSE,"MAT96";#N/A,#N/A,FALSE,"FANDA96";#N/A,#N/A,FALSE,"INTRAN96";#N/A,#N/A,FALSE,"NAA9697";#N/A,#N/A,FALSE,"ECWEBB";#N/A,#N/A,FALSE,"MFT96";#N/A,#N/A,FALSE,"CTrecon"}</definedName>
    <definedName name="fg_1_5_4" hidden="1">{#N/A,#N/A,FALSE,"TMCOMP96";#N/A,#N/A,FALSE,"MAT96";#N/A,#N/A,FALSE,"FANDA96";#N/A,#N/A,FALSE,"INTRAN96";#N/A,#N/A,FALSE,"NAA9697";#N/A,#N/A,FALSE,"ECWEBB";#N/A,#N/A,FALSE,"MFT96";#N/A,#N/A,FALSE,"CTrecon"}</definedName>
    <definedName name="fg_1_5_4_1" hidden="1">{#N/A,#N/A,FALSE,"TMCOMP96";#N/A,#N/A,FALSE,"MAT96";#N/A,#N/A,FALSE,"FANDA96";#N/A,#N/A,FALSE,"INTRAN96";#N/A,#N/A,FALSE,"NAA9697";#N/A,#N/A,FALSE,"ECWEBB";#N/A,#N/A,FALSE,"MFT96";#N/A,#N/A,FALSE,"CTrecon"}</definedName>
    <definedName name="fg_1_5_4_2" hidden="1">{#N/A,#N/A,FALSE,"TMCOMP96";#N/A,#N/A,FALSE,"MAT96";#N/A,#N/A,FALSE,"FANDA96";#N/A,#N/A,FALSE,"INTRAN96";#N/A,#N/A,FALSE,"NAA9697";#N/A,#N/A,FALSE,"ECWEBB";#N/A,#N/A,FALSE,"MFT96";#N/A,#N/A,FALSE,"CTrecon"}</definedName>
    <definedName name="fg_1_5_4_3" hidden="1">{#N/A,#N/A,FALSE,"TMCOMP96";#N/A,#N/A,FALSE,"MAT96";#N/A,#N/A,FALSE,"FANDA96";#N/A,#N/A,FALSE,"INTRAN96";#N/A,#N/A,FALSE,"NAA9697";#N/A,#N/A,FALSE,"ECWEBB";#N/A,#N/A,FALSE,"MFT96";#N/A,#N/A,FALSE,"CTrecon"}</definedName>
    <definedName name="fg_1_5_4_4" hidden="1">{#N/A,#N/A,FALSE,"TMCOMP96";#N/A,#N/A,FALSE,"MAT96";#N/A,#N/A,FALSE,"FANDA96";#N/A,#N/A,FALSE,"INTRAN96";#N/A,#N/A,FALSE,"NAA9697";#N/A,#N/A,FALSE,"ECWEBB";#N/A,#N/A,FALSE,"MFT96";#N/A,#N/A,FALSE,"CTrecon"}</definedName>
    <definedName name="fg_1_5_4_5" hidden="1">{#N/A,#N/A,FALSE,"TMCOMP96";#N/A,#N/A,FALSE,"MAT96";#N/A,#N/A,FALSE,"FANDA96";#N/A,#N/A,FALSE,"INTRAN96";#N/A,#N/A,FALSE,"NAA9697";#N/A,#N/A,FALSE,"ECWEBB";#N/A,#N/A,FALSE,"MFT96";#N/A,#N/A,FALSE,"CTrecon"}</definedName>
    <definedName name="fg_1_5_5" hidden="1">{#N/A,#N/A,FALSE,"TMCOMP96";#N/A,#N/A,FALSE,"MAT96";#N/A,#N/A,FALSE,"FANDA96";#N/A,#N/A,FALSE,"INTRAN96";#N/A,#N/A,FALSE,"NAA9697";#N/A,#N/A,FALSE,"ECWEBB";#N/A,#N/A,FALSE,"MFT96";#N/A,#N/A,FALSE,"CTrecon"}</definedName>
    <definedName name="fg_1_5_5_1" hidden="1">{#N/A,#N/A,FALSE,"TMCOMP96";#N/A,#N/A,FALSE,"MAT96";#N/A,#N/A,FALSE,"FANDA96";#N/A,#N/A,FALSE,"INTRAN96";#N/A,#N/A,FALSE,"NAA9697";#N/A,#N/A,FALSE,"ECWEBB";#N/A,#N/A,FALSE,"MFT96";#N/A,#N/A,FALSE,"CTrecon"}</definedName>
    <definedName name="fg_1_5_5_2" hidden="1">{#N/A,#N/A,FALSE,"TMCOMP96";#N/A,#N/A,FALSE,"MAT96";#N/A,#N/A,FALSE,"FANDA96";#N/A,#N/A,FALSE,"INTRAN96";#N/A,#N/A,FALSE,"NAA9697";#N/A,#N/A,FALSE,"ECWEBB";#N/A,#N/A,FALSE,"MFT96";#N/A,#N/A,FALSE,"CTrecon"}</definedName>
    <definedName name="fg_1_5_5_3" hidden="1">{#N/A,#N/A,FALSE,"TMCOMP96";#N/A,#N/A,FALSE,"MAT96";#N/A,#N/A,FALSE,"FANDA96";#N/A,#N/A,FALSE,"INTRAN96";#N/A,#N/A,FALSE,"NAA9697";#N/A,#N/A,FALSE,"ECWEBB";#N/A,#N/A,FALSE,"MFT96";#N/A,#N/A,FALSE,"CTrecon"}</definedName>
    <definedName name="fg_1_5_5_4" hidden="1">{#N/A,#N/A,FALSE,"TMCOMP96";#N/A,#N/A,FALSE,"MAT96";#N/A,#N/A,FALSE,"FANDA96";#N/A,#N/A,FALSE,"INTRAN96";#N/A,#N/A,FALSE,"NAA9697";#N/A,#N/A,FALSE,"ECWEBB";#N/A,#N/A,FALSE,"MFT96";#N/A,#N/A,FALSE,"CTrecon"}</definedName>
    <definedName name="fg_1_5_5_5" hidden="1">{#N/A,#N/A,FALSE,"TMCOMP96";#N/A,#N/A,FALSE,"MAT96";#N/A,#N/A,FALSE,"FANDA96";#N/A,#N/A,FALSE,"INTRAN96";#N/A,#N/A,FALSE,"NAA9697";#N/A,#N/A,FALSE,"ECWEBB";#N/A,#N/A,FALSE,"MFT96";#N/A,#N/A,FALSE,"CTrecon"}</definedName>
    <definedName name="fg_2" hidden="1">{#N/A,#N/A,FALSE,"TMCOMP96";#N/A,#N/A,FALSE,"MAT96";#N/A,#N/A,FALSE,"FANDA96";#N/A,#N/A,FALSE,"INTRAN96";#N/A,#N/A,FALSE,"NAA9697";#N/A,#N/A,FALSE,"ECWEBB";#N/A,#N/A,FALSE,"MFT96";#N/A,#N/A,FALSE,"CTrecon"}</definedName>
    <definedName name="fg_2_1" hidden="1">{#N/A,#N/A,FALSE,"TMCOMP96";#N/A,#N/A,FALSE,"MAT96";#N/A,#N/A,FALSE,"FANDA96";#N/A,#N/A,FALSE,"INTRAN96";#N/A,#N/A,FALSE,"NAA9697";#N/A,#N/A,FALSE,"ECWEBB";#N/A,#N/A,FALSE,"MFT96";#N/A,#N/A,FALSE,"CTrecon"}</definedName>
    <definedName name="fg_2_1_1" hidden="1">{#N/A,#N/A,FALSE,"TMCOMP96";#N/A,#N/A,FALSE,"MAT96";#N/A,#N/A,FALSE,"FANDA96";#N/A,#N/A,FALSE,"INTRAN96";#N/A,#N/A,FALSE,"NAA9697";#N/A,#N/A,FALSE,"ECWEBB";#N/A,#N/A,FALSE,"MFT96";#N/A,#N/A,FALSE,"CTrecon"}</definedName>
    <definedName name="fg_2_1_1_1" hidden="1">{#N/A,#N/A,FALSE,"TMCOMP96";#N/A,#N/A,FALSE,"MAT96";#N/A,#N/A,FALSE,"FANDA96";#N/A,#N/A,FALSE,"INTRAN96";#N/A,#N/A,FALSE,"NAA9697";#N/A,#N/A,FALSE,"ECWEBB";#N/A,#N/A,FALSE,"MFT96";#N/A,#N/A,FALSE,"CTrecon"}</definedName>
    <definedName name="fg_2_1_1_1_1" hidden="1">{#N/A,#N/A,FALSE,"TMCOMP96";#N/A,#N/A,FALSE,"MAT96";#N/A,#N/A,FALSE,"FANDA96";#N/A,#N/A,FALSE,"INTRAN96";#N/A,#N/A,FALSE,"NAA9697";#N/A,#N/A,FALSE,"ECWEBB";#N/A,#N/A,FALSE,"MFT96";#N/A,#N/A,FALSE,"CTrecon"}</definedName>
    <definedName name="fg_2_1_1_1_2" hidden="1">{#N/A,#N/A,FALSE,"TMCOMP96";#N/A,#N/A,FALSE,"MAT96";#N/A,#N/A,FALSE,"FANDA96";#N/A,#N/A,FALSE,"INTRAN96";#N/A,#N/A,FALSE,"NAA9697";#N/A,#N/A,FALSE,"ECWEBB";#N/A,#N/A,FALSE,"MFT96";#N/A,#N/A,FALSE,"CTrecon"}</definedName>
    <definedName name="fg_2_1_1_1_3" hidden="1">{#N/A,#N/A,FALSE,"TMCOMP96";#N/A,#N/A,FALSE,"MAT96";#N/A,#N/A,FALSE,"FANDA96";#N/A,#N/A,FALSE,"INTRAN96";#N/A,#N/A,FALSE,"NAA9697";#N/A,#N/A,FALSE,"ECWEBB";#N/A,#N/A,FALSE,"MFT96";#N/A,#N/A,FALSE,"CTrecon"}</definedName>
    <definedName name="fg_2_1_1_1_4" hidden="1">{#N/A,#N/A,FALSE,"TMCOMP96";#N/A,#N/A,FALSE,"MAT96";#N/A,#N/A,FALSE,"FANDA96";#N/A,#N/A,FALSE,"INTRAN96";#N/A,#N/A,FALSE,"NAA9697";#N/A,#N/A,FALSE,"ECWEBB";#N/A,#N/A,FALSE,"MFT96";#N/A,#N/A,FALSE,"CTrecon"}</definedName>
    <definedName name="fg_2_1_1_1_5" hidden="1">{#N/A,#N/A,FALSE,"TMCOMP96";#N/A,#N/A,FALSE,"MAT96";#N/A,#N/A,FALSE,"FANDA96";#N/A,#N/A,FALSE,"INTRAN96";#N/A,#N/A,FALSE,"NAA9697";#N/A,#N/A,FALSE,"ECWEBB";#N/A,#N/A,FALSE,"MFT96";#N/A,#N/A,FALSE,"CTrecon"}</definedName>
    <definedName name="fg_2_1_1_2" hidden="1">{#N/A,#N/A,FALSE,"TMCOMP96";#N/A,#N/A,FALSE,"MAT96";#N/A,#N/A,FALSE,"FANDA96";#N/A,#N/A,FALSE,"INTRAN96";#N/A,#N/A,FALSE,"NAA9697";#N/A,#N/A,FALSE,"ECWEBB";#N/A,#N/A,FALSE,"MFT96";#N/A,#N/A,FALSE,"CTrecon"}</definedName>
    <definedName name="fg_2_1_1_2_1" hidden="1">{#N/A,#N/A,FALSE,"TMCOMP96";#N/A,#N/A,FALSE,"MAT96";#N/A,#N/A,FALSE,"FANDA96";#N/A,#N/A,FALSE,"INTRAN96";#N/A,#N/A,FALSE,"NAA9697";#N/A,#N/A,FALSE,"ECWEBB";#N/A,#N/A,FALSE,"MFT96";#N/A,#N/A,FALSE,"CTrecon"}</definedName>
    <definedName name="fg_2_1_1_2_2" hidden="1">{#N/A,#N/A,FALSE,"TMCOMP96";#N/A,#N/A,FALSE,"MAT96";#N/A,#N/A,FALSE,"FANDA96";#N/A,#N/A,FALSE,"INTRAN96";#N/A,#N/A,FALSE,"NAA9697";#N/A,#N/A,FALSE,"ECWEBB";#N/A,#N/A,FALSE,"MFT96";#N/A,#N/A,FALSE,"CTrecon"}</definedName>
    <definedName name="fg_2_1_1_2_3" hidden="1">{#N/A,#N/A,FALSE,"TMCOMP96";#N/A,#N/A,FALSE,"MAT96";#N/A,#N/A,FALSE,"FANDA96";#N/A,#N/A,FALSE,"INTRAN96";#N/A,#N/A,FALSE,"NAA9697";#N/A,#N/A,FALSE,"ECWEBB";#N/A,#N/A,FALSE,"MFT96";#N/A,#N/A,FALSE,"CTrecon"}</definedName>
    <definedName name="fg_2_1_1_2_4" hidden="1">{#N/A,#N/A,FALSE,"TMCOMP96";#N/A,#N/A,FALSE,"MAT96";#N/A,#N/A,FALSE,"FANDA96";#N/A,#N/A,FALSE,"INTRAN96";#N/A,#N/A,FALSE,"NAA9697";#N/A,#N/A,FALSE,"ECWEBB";#N/A,#N/A,FALSE,"MFT96";#N/A,#N/A,FALSE,"CTrecon"}</definedName>
    <definedName name="fg_2_1_1_2_5" hidden="1">{#N/A,#N/A,FALSE,"TMCOMP96";#N/A,#N/A,FALSE,"MAT96";#N/A,#N/A,FALSE,"FANDA96";#N/A,#N/A,FALSE,"INTRAN96";#N/A,#N/A,FALSE,"NAA9697";#N/A,#N/A,FALSE,"ECWEBB";#N/A,#N/A,FALSE,"MFT96";#N/A,#N/A,FALSE,"CTrecon"}</definedName>
    <definedName name="fg_2_1_1_3" hidden="1">{#N/A,#N/A,FALSE,"TMCOMP96";#N/A,#N/A,FALSE,"MAT96";#N/A,#N/A,FALSE,"FANDA96";#N/A,#N/A,FALSE,"INTRAN96";#N/A,#N/A,FALSE,"NAA9697";#N/A,#N/A,FALSE,"ECWEBB";#N/A,#N/A,FALSE,"MFT96";#N/A,#N/A,FALSE,"CTrecon"}</definedName>
    <definedName name="fg_2_1_1_4" hidden="1">{#N/A,#N/A,FALSE,"TMCOMP96";#N/A,#N/A,FALSE,"MAT96";#N/A,#N/A,FALSE,"FANDA96";#N/A,#N/A,FALSE,"INTRAN96";#N/A,#N/A,FALSE,"NAA9697";#N/A,#N/A,FALSE,"ECWEBB";#N/A,#N/A,FALSE,"MFT96";#N/A,#N/A,FALSE,"CTrecon"}</definedName>
    <definedName name="fg_2_1_1_5" hidden="1">{#N/A,#N/A,FALSE,"TMCOMP96";#N/A,#N/A,FALSE,"MAT96";#N/A,#N/A,FALSE,"FANDA96";#N/A,#N/A,FALSE,"INTRAN96";#N/A,#N/A,FALSE,"NAA9697";#N/A,#N/A,FALSE,"ECWEBB";#N/A,#N/A,FALSE,"MFT96";#N/A,#N/A,FALSE,"CTrecon"}</definedName>
    <definedName name="fg_2_1_2" hidden="1">{#N/A,#N/A,FALSE,"TMCOMP96";#N/A,#N/A,FALSE,"MAT96";#N/A,#N/A,FALSE,"FANDA96";#N/A,#N/A,FALSE,"INTRAN96";#N/A,#N/A,FALSE,"NAA9697";#N/A,#N/A,FALSE,"ECWEBB";#N/A,#N/A,FALSE,"MFT96";#N/A,#N/A,FALSE,"CTrecon"}</definedName>
    <definedName name="fg_2_1_2_1" hidden="1">{#N/A,#N/A,FALSE,"TMCOMP96";#N/A,#N/A,FALSE,"MAT96";#N/A,#N/A,FALSE,"FANDA96";#N/A,#N/A,FALSE,"INTRAN96";#N/A,#N/A,FALSE,"NAA9697";#N/A,#N/A,FALSE,"ECWEBB";#N/A,#N/A,FALSE,"MFT96";#N/A,#N/A,FALSE,"CTrecon"}</definedName>
    <definedName name="fg_2_1_2_2" hidden="1">{#N/A,#N/A,FALSE,"TMCOMP96";#N/A,#N/A,FALSE,"MAT96";#N/A,#N/A,FALSE,"FANDA96";#N/A,#N/A,FALSE,"INTRAN96";#N/A,#N/A,FALSE,"NAA9697";#N/A,#N/A,FALSE,"ECWEBB";#N/A,#N/A,FALSE,"MFT96";#N/A,#N/A,FALSE,"CTrecon"}</definedName>
    <definedName name="fg_2_1_2_3" hidden="1">{#N/A,#N/A,FALSE,"TMCOMP96";#N/A,#N/A,FALSE,"MAT96";#N/A,#N/A,FALSE,"FANDA96";#N/A,#N/A,FALSE,"INTRAN96";#N/A,#N/A,FALSE,"NAA9697";#N/A,#N/A,FALSE,"ECWEBB";#N/A,#N/A,FALSE,"MFT96";#N/A,#N/A,FALSE,"CTrecon"}</definedName>
    <definedName name="fg_2_1_2_4" hidden="1">{#N/A,#N/A,FALSE,"TMCOMP96";#N/A,#N/A,FALSE,"MAT96";#N/A,#N/A,FALSE,"FANDA96";#N/A,#N/A,FALSE,"INTRAN96";#N/A,#N/A,FALSE,"NAA9697";#N/A,#N/A,FALSE,"ECWEBB";#N/A,#N/A,FALSE,"MFT96";#N/A,#N/A,FALSE,"CTrecon"}</definedName>
    <definedName name="fg_2_1_2_5" hidden="1">{#N/A,#N/A,FALSE,"TMCOMP96";#N/A,#N/A,FALSE,"MAT96";#N/A,#N/A,FALSE,"FANDA96";#N/A,#N/A,FALSE,"INTRAN96";#N/A,#N/A,FALSE,"NAA9697";#N/A,#N/A,FALSE,"ECWEBB";#N/A,#N/A,FALSE,"MFT96";#N/A,#N/A,FALSE,"CTrecon"}</definedName>
    <definedName name="fg_2_1_3" hidden="1">{#N/A,#N/A,FALSE,"TMCOMP96";#N/A,#N/A,FALSE,"MAT96";#N/A,#N/A,FALSE,"FANDA96";#N/A,#N/A,FALSE,"INTRAN96";#N/A,#N/A,FALSE,"NAA9697";#N/A,#N/A,FALSE,"ECWEBB";#N/A,#N/A,FALSE,"MFT96";#N/A,#N/A,FALSE,"CTrecon"}</definedName>
    <definedName name="fg_2_1_3_1" hidden="1">{#N/A,#N/A,FALSE,"TMCOMP96";#N/A,#N/A,FALSE,"MAT96";#N/A,#N/A,FALSE,"FANDA96";#N/A,#N/A,FALSE,"INTRAN96";#N/A,#N/A,FALSE,"NAA9697";#N/A,#N/A,FALSE,"ECWEBB";#N/A,#N/A,FALSE,"MFT96";#N/A,#N/A,FALSE,"CTrecon"}</definedName>
    <definedName name="fg_2_1_3_2" hidden="1">{#N/A,#N/A,FALSE,"TMCOMP96";#N/A,#N/A,FALSE,"MAT96";#N/A,#N/A,FALSE,"FANDA96";#N/A,#N/A,FALSE,"INTRAN96";#N/A,#N/A,FALSE,"NAA9697";#N/A,#N/A,FALSE,"ECWEBB";#N/A,#N/A,FALSE,"MFT96";#N/A,#N/A,FALSE,"CTrecon"}</definedName>
    <definedName name="fg_2_1_3_3" hidden="1">{#N/A,#N/A,FALSE,"TMCOMP96";#N/A,#N/A,FALSE,"MAT96";#N/A,#N/A,FALSE,"FANDA96";#N/A,#N/A,FALSE,"INTRAN96";#N/A,#N/A,FALSE,"NAA9697";#N/A,#N/A,FALSE,"ECWEBB";#N/A,#N/A,FALSE,"MFT96";#N/A,#N/A,FALSE,"CTrecon"}</definedName>
    <definedName name="fg_2_1_3_4" hidden="1">{#N/A,#N/A,FALSE,"TMCOMP96";#N/A,#N/A,FALSE,"MAT96";#N/A,#N/A,FALSE,"FANDA96";#N/A,#N/A,FALSE,"INTRAN96";#N/A,#N/A,FALSE,"NAA9697";#N/A,#N/A,FALSE,"ECWEBB";#N/A,#N/A,FALSE,"MFT96";#N/A,#N/A,FALSE,"CTrecon"}</definedName>
    <definedName name="fg_2_1_3_5" hidden="1">{#N/A,#N/A,FALSE,"TMCOMP96";#N/A,#N/A,FALSE,"MAT96";#N/A,#N/A,FALSE,"FANDA96";#N/A,#N/A,FALSE,"INTRAN96";#N/A,#N/A,FALSE,"NAA9697";#N/A,#N/A,FALSE,"ECWEBB";#N/A,#N/A,FALSE,"MFT96";#N/A,#N/A,FALSE,"CTrecon"}</definedName>
    <definedName name="fg_2_1_4" hidden="1">{#N/A,#N/A,FALSE,"TMCOMP96";#N/A,#N/A,FALSE,"MAT96";#N/A,#N/A,FALSE,"FANDA96";#N/A,#N/A,FALSE,"INTRAN96";#N/A,#N/A,FALSE,"NAA9697";#N/A,#N/A,FALSE,"ECWEBB";#N/A,#N/A,FALSE,"MFT96";#N/A,#N/A,FALSE,"CTrecon"}</definedName>
    <definedName name="fg_2_1_4_1" hidden="1">{#N/A,#N/A,FALSE,"TMCOMP96";#N/A,#N/A,FALSE,"MAT96";#N/A,#N/A,FALSE,"FANDA96";#N/A,#N/A,FALSE,"INTRAN96";#N/A,#N/A,FALSE,"NAA9697";#N/A,#N/A,FALSE,"ECWEBB";#N/A,#N/A,FALSE,"MFT96";#N/A,#N/A,FALSE,"CTrecon"}</definedName>
    <definedName name="fg_2_1_4_2" hidden="1">{#N/A,#N/A,FALSE,"TMCOMP96";#N/A,#N/A,FALSE,"MAT96";#N/A,#N/A,FALSE,"FANDA96";#N/A,#N/A,FALSE,"INTRAN96";#N/A,#N/A,FALSE,"NAA9697";#N/A,#N/A,FALSE,"ECWEBB";#N/A,#N/A,FALSE,"MFT96";#N/A,#N/A,FALSE,"CTrecon"}</definedName>
    <definedName name="fg_2_1_4_3" hidden="1">{#N/A,#N/A,FALSE,"TMCOMP96";#N/A,#N/A,FALSE,"MAT96";#N/A,#N/A,FALSE,"FANDA96";#N/A,#N/A,FALSE,"INTRAN96";#N/A,#N/A,FALSE,"NAA9697";#N/A,#N/A,FALSE,"ECWEBB";#N/A,#N/A,FALSE,"MFT96";#N/A,#N/A,FALSE,"CTrecon"}</definedName>
    <definedName name="fg_2_1_4_4" hidden="1">{#N/A,#N/A,FALSE,"TMCOMP96";#N/A,#N/A,FALSE,"MAT96";#N/A,#N/A,FALSE,"FANDA96";#N/A,#N/A,FALSE,"INTRAN96";#N/A,#N/A,FALSE,"NAA9697";#N/A,#N/A,FALSE,"ECWEBB";#N/A,#N/A,FALSE,"MFT96";#N/A,#N/A,FALSE,"CTrecon"}</definedName>
    <definedName name="fg_2_1_4_5" hidden="1">{#N/A,#N/A,FALSE,"TMCOMP96";#N/A,#N/A,FALSE,"MAT96";#N/A,#N/A,FALSE,"FANDA96";#N/A,#N/A,FALSE,"INTRAN96";#N/A,#N/A,FALSE,"NAA9697";#N/A,#N/A,FALSE,"ECWEBB";#N/A,#N/A,FALSE,"MFT96";#N/A,#N/A,FALSE,"CTrecon"}</definedName>
    <definedName name="fg_2_1_5" hidden="1">{#N/A,#N/A,FALSE,"TMCOMP96";#N/A,#N/A,FALSE,"MAT96";#N/A,#N/A,FALSE,"FANDA96";#N/A,#N/A,FALSE,"INTRAN96";#N/A,#N/A,FALSE,"NAA9697";#N/A,#N/A,FALSE,"ECWEBB";#N/A,#N/A,FALSE,"MFT96";#N/A,#N/A,FALSE,"CTrecon"}</definedName>
    <definedName name="fg_2_1_5_1" hidden="1">{#N/A,#N/A,FALSE,"TMCOMP96";#N/A,#N/A,FALSE,"MAT96";#N/A,#N/A,FALSE,"FANDA96";#N/A,#N/A,FALSE,"INTRAN96";#N/A,#N/A,FALSE,"NAA9697";#N/A,#N/A,FALSE,"ECWEBB";#N/A,#N/A,FALSE,"MFT96";#N/A,#N/A,FALSE,"CTrecon"}</definedName>
    <definedName name="fg_2_1_5_2" hidden="1">{#N/A,#N/A,FALSE,"TMCOMP96";#N/A,#N/A,FALSE,"MAT96";#N/A,#N/A,FALSE,"FANDA96";#N/A,#N/A,FALSE,"INTRAN96";#N/A,#N/A,FALSE,"NAA9697";#N/A,#N/A,FALSE,"ECWEBB";#N/A,#N/A,FALSE,"MFT96";#N/A,#N/A,FALSE,"CTrecon"}</definedName>
    <definedName name="fg_2_1_5_3" hidden="1">{#N/A,#N/A,FALSE,"TMCOMP96";#N/A,#N/A,FALSE,"MAT96";#N/A,#N/A,FALSE,"FANDA96";#N/A,#N/A,FALSE,"INTRAN96";#N/A,#N/A,FALSE,"NAA9697";#N/A,#N/A,FALSE,"ECWEBB";#N/A,#N/A,FALSE,"MFT96";#N/A,#N/A,FALSE,"CTrecon"}</definedName>
    <definedName name="fg_2_1_5_4" hidden="1">{#N/A,#N/A,FALSE,"TMCOMP96";#N/A,#N/A,FALSE,"MAT96";#N/A,#N/A,FALSE,"FANDA96";#N/A,#N/A,FALSE,"INTRAN96";#N/A,#N/A,FALSE,"NAA9697";#N/A,#N/A,FALSE,"ECWEBB";#N/A,#N/A,FALSE,"MFT96";#N/A,#N/A,FALSE,"CTrecon"}</definedName>
    <definedName name="fg_2_1_5_5" hidden="1">{#N/A,#N/A,FALSE,"TMCOMP96";#N/A,#N/A,FALSE,"MAT96";#N/A,#N/A,FALSE,"FANDA96";#N/A,#N/A,FALSE,"INTRAN96";#N/A,#N/A,FALSE,"NAA9697";#N/A,#N/A,FALSE,"ECWEBB";#N/A,#N/A,FALSE,"MFT96";#N/A,#N/A,FALSE,"CTrecon"}</definedName>
    <definedName name="fg_2_2" hidden="1">{#N/A,#N/A,FALSE,"TMCOMP96";#N/A,#N/A,FALSE,"MAT96";#N/A,#N/A,FALSE,"FANDA96";#N/A,#N/A,FALSE,"INTRAN96";#N/A,#N/A,FALSE,"NAA9697";#N/A,#N/A,FALSE,"ECWEBB";#N/A,#N/A,FALSE,"MFT96";#N/A,#N/A,FALSE,"CTrecon"}</definedName>
    <definedName name="fg_2_2_1" hidden="1">{#N/A,#N/A,FALSE,"TMCOMP96";#N/A,#N/A,FALSE,"MAT96";#N/A,#N/A,FALSE,"FANDA96";#N/A,#N/A,FALSE,"INTRAN96";#N/A,#N/A,FALSE,"NAA9697";#N/A,#N/A,FALSE,"ECWEBB";#N/A,#N/A,FALSE,"MFT96";#N/A,#N/A,FALSE,"CTrecon"}</definedName>
    <definedName name="fg_2_2_2" hidden="1">{#N/A,#N/A,FALSE,"TMCOMP96";#N/A,#N/A,FALSE,"MAT96";#N/A,#N/A,FALSE,"FANDA96";#N/A,#N/A,FALSE,"INTRAN96";#N/A,#N/A,FALSE,"NAA9697";#N/A,#N/A,FALSE,"ECWEBB";#N/A,#N/A,FALSE,"MFT96";#N/A,#N/A,FALSE,"CTrecon"}</definedName>
    <definedName name="fg_2_2_3" hidden="1">{#N/A,#N/A,FALSE,"TMCOMP96";#N/A,#N/A,FALSE,"MAT96";#N/A,#N/A,FALSE,"FANDA96";#N/A,#N/A,FALSE,"INTRAN96";#N/A,#N/A,FALSE,"NAA9697";#N/A,#N/A,FALSE,"ECWEBB";#N/A,#N/A,FALSE,"MFT96";#N/A,#N/A,FALSE,"CTrecon"}</definedName>
    <definedName name="fg_2_2_4" hidden="1">{#N/A,#N/A,FALSE,"TMCOMP96";#N/A,#N/A,FALSE,"MAT96";#N/A,#N/A,FALSE,"FANDA96";#N/A,#N/A,FALSE,"INTRAN96";#N/A,#N/A,FALSE,"NAA9697";#N/A,#N/A,FALSE,"ECWEBB";#N/A,#N/A,FALSE,"MFT96";#N/A,#N/A,FALSE,"CTrecon"}</definedName>
    <definedName name="fg_2_2_5" hidden="1">{#N/A,#N/A,FALSE,"TMCOMP96";#N/A,#N/A,FALSE,"MAT96";#N/A,#N/A,FALSE,"FANDA96";#N/A,#N/A,FALSE,"INTRAN96";#N/A,#N/A,FALSE,"NAA9697";#N/A,#N/A,FALSE,"ECWEBB";#N/A,#N/A,FALSE,"MFT96";#N/A,#N/A,FALSE,"CTrecon"}</definedName>
    <definedName name="fg_2_3" hidden="1">{#N/A,#N/A,FALSE,"TMCOMP96";#N/A,#N/A,FALSE,"MAT96";#N/A,#N/A,FALSE,"FANDA96";#N/A,#N/A,FALSE,"INTRAN96";#N/A,#N/A,FALSE,"NAA9697";#N/A,#N/A,FALSE,"ECWEBB";#N/A,#N/A,FALSE,"MFT96";#N/A,#N/A,FALSE,"CTrecon"}</definedName>
    <definedName name="fg_2_3_1" hidden="1">{#N/A,#N/A,FALSE,"TMCOMP96";#N/A,#N/A,FALSE,"MAT96";#N/A,#N/A,FALSE,"FANDA96";#N/A,#N/A,FALSE,"INTRAN96";#N/A,#N/A,FALSE,"NAA9697";#N/A,#N/A,FALSE,"ECWEBB";#N/A,#N/A,FALSE,"MFT96";#N/A,#N/A,FALSE,"CTrecon"}</definedName>
    <definedName name="fg_2_3_2" hidden="1">{#N/A,#N/A,FALSE,"TMCOMP96";#N/A,#N/A,FALSE,"MAT96";#N/A,#N/A,FALSE,"FANDA96";#N/A,#N/A,FALSE,"INTRAN96";#N/A,#N/A,FALSE,"NAA9697";#N/A,#N/A,FALSE,"ECWEBB";#N/A,#N/A,FALSE,"MFT96";#N/A,#N/A,FALSE,"CTrecon"}</definedName>
    <definedName name="fg_2_3_3" hidden="1">{#N/A,#N/A,FALSE,"TMCOMP96";#N/A,#N/A,FALSE,"MAT96";#N/A,#N/A,FALSE,"FANDA96";#N/A,#N/A,FALSE,"INTRAN96";#N/A,#N/A,FALSE,"NAA9697";#N/A,#N/A,FALSE,"ECWEBB";#N/A,#N/A,FALSE,"MFT96";#N/A,#N/A,FALSE,"CTrecon"}</definedName>
    <definedName name="fg_2_3_4" hidden="1">{#N/A,#N/A,FALSE,"TMCOMP96";#N/A,#N/A,FALSE,"MAT96";#N/A,#N/A,FALSE,"FANDA96";#N/A,#N/A,FALSE,"INTRAN96";#N/A,#N/A,FALSE,"NAA9697";#N/A,#N/A,FALSE,"ECWEBB";#N/A,#N/A,FALSE,"MFT96";#N/A,#N/A,FALSE,"CTrecon"}</definedName>
    <definedName name="fg_2_3_5" hidden="1">{#N/A,#N/A,FALSE,"TMCOMP96";#N/A,#N/A,FALSE,"MAT96";#N/A,#N/A,FALSE,"FANDA96";#N/A,#N/A,FALSE,"INTRAN96";#N/A,#N/A,FALSE,"NAA9697";#N/A,#N/A,FALSE,"ECWEBB";#N/A,#N/A,FALSE,"MFT96";#N/A,#N/A,FALSE,"CTrecon"}</definedName>
    <definedName name="fg_2_4" hidden="1">{#N/A,#N/A,FALSE,"TMCOMP96";#N/A,#N/A,FALSE,"MAT96";#N/A,#N/A,FALSE,"FANDA96";#N/A,#N/A,FALSE,"INTRAN96";#N/A,#N/A,FALSE,"NAA9697";#N/A,#N/A,FALSE,"ECWEBB";#N/A,#N/A,FALSE,"MFT96";#N/A,#N/A,FALSE,"CTrecon"}</definedName>
    <definedName name="fg_2_4_1" hidden="1">{#N/A,#N/A,FALSE,"TMCOMP96";#N/A,#N/A,FALSE,"MAT96";#N/A,#N/A,FALSE,"FANDA96";#N/A,#N/A,FALSE,"INTRAN96";#N/A,#N/A,FALSE,"NAA9697";#N/A,#N/A,FALSE,"ECWEBB";#N/A,#N/A,FALSE,"MFT96";#N/A,#N/A,FALSE,"CTrecon"}</definedName>
    <definedName name="fg_2_4_2" hidden="1">{#N/A,#N/A,FALSE,"TMCOMP96";#N/A,#N/A,FALSE,"MAT96";#N/A,#N/A,FALSE,"FANDA96";#N/A,#N/A,FALSE,"INTRAN96";#N/A,#N/A,FALSE,"NAA9697";#N/A,#N/A,FALSE,"ECWEBB";#N/A,#N/A,FALSE,"MFT96";#N/A,#N/A,FALSE,"CTrecon"}</definedName>
    <definedName name="fg_2_4_3" hidden="1">{#N/A,#N/A,FALSE,"TMCOMP96";#N/A,#N/A,FALSE,"MAT96";#N/A,#N/A,FALSE,"FANDA96";#N/A,#N/A,FALSE,"INTRAN96";#N/A,#N/A,FALSE,"NAA9697";#N/A,#N/A,FALSE,"ECWEBB";#N/A,#N/A,FALSE,"MFT96";#N/A,#N/A,FALSE,"CTrecon"}</definedName>
    <definedName name="fg_2_4_4" hidden="1">{#N/A,#N/A,FALSE,"TMCOMP96";#N/A,#N/A,FALSE,"MAT96";#N/A,#N/A,FALSE,"FANDA96";#N/A,#N/A,FALSE,"INTRAN96";#N/A,#N/A,FALSE,"NAA9697";#N/A,#N/A,FALSE,"ECWEBB";#N/A,#N/A,FALSE,"MFT96";#N/A,#N/A,FALSE,"CTrecon"}</definedName>
    <definedName name="fg_2_4_5" hidden="1">{#N/A,#N/A,FALSE,"TMCOMP96";#N/A,#N/A,FALSE,"MAT96";#N/A,#N/A,FALSE,"FANDA96";#N/A,#N/A,FALSE,"INTRAN96";#N/A,#N/A,FALSE,"NAA9697";#N/A,#N/A,FALSE,"ECWEBB";#N/A,#N/A,FALSE,"MFT96";#N/A,#N/A,FALSE,"CTrecon"}</definedName>
    <definedName name="fg_2_5" hidden="1">{#N/A,#N/A,FALSE,"TMCOMP96";#N/A,#N/A,FALSE,"MAT96";#N/A,#N/A,FALSE,"FANDA96";#N/A,#N/A,FALSE,"INTRAN96";#N/A,#N/A,FALSE,"NAA9697";#N/A,#N/A,FALSE,"ECWEBB";#N/A,#N/A,FALSE,"MFT96";#N/A,#N/A,FALSE,"CTrecon"}</definedName>
    <definedName name="fg_2_5_1" hidden="1">{#N/A,#N/A,FALSE,"TMCOMP96";#N/A,#N/A,FALSE,"MAT96";#N/A,#N/A,FALSE,"FANDA96";#N/A,#N/A,FALSE,"INTRAN96";#N/A,#N/A,FALSE,"NAA9697";#N/A,#N/A,FALSE,"ECWEBB";#N/A,#N/A,FALSE,"MFT96";#N/A,#N/A,FALSE,"CTrecon"}</definedName>
    <definedName name="fg_2_5_2" hidden="1">{#N/A,#N/A,FALSE,"TMCOMP96";#N/A,#N/A,FALSE,"MAT96";#N/A,#N/A,FALSE,"FANDA96";#N/A,#N/A,FALSE,"INTRAN96";#N/A,#N/A,FALSE,"NAA9697";#N/A,#N/A,FALSE,"ECWEBB";#N/A,#N/A,FALSE,"MFT96";#N/A,#N/A,FALSE,"CTrecon"}</definedName>
    <definedName name="fg_2_5_3" hidden="1">{#N/A,#N/A,FALSE,"TMCOMP96";#N/A,#N/A,FALSE,"MAT96";#N/A,#N/A,FALSE,"FANDA96";#N/A,#N/A,FALSE,"INTRAN96";#N/A,#N/A,FALSE,"NAA9697";#N/A,#N/A,FALSE,"ECWEBB";#N/A,#N/A,FALSE,"MFT96";#N/A,#N/A,FALSE,"CTrecon"}</definedName>
    <definedName name="fg_2_5_4" hidden="1">{#N/A,#N/A,FALSE,"TMCOMP96";#N/A,#N/A,FALSE,"MAT96";#N/A,#N/A,FALSE,"FANDA96";#N/A,#N/A,FALSE,"INTRAN96";#N/A,#N/A,FALSE,"NAA9697";#N/A,#N/A,FALSE,"ECWEBB";#N/A,#N/A,FALSE,"MFT96";#N/A,#N/A,FALSE,"CTrecon"}</definedName>
    <definedName name="fg_2_5_5" hidden="1">{#N/A,#N/A,FALSE,"TMCOMP96";#N/A,#N/A,FALSE,"MAT96";#N/A,#N/A,FALSE,"FANDA96";#N/A,#N/A,FALSE,"INTRAN96";#N/A,#N/A,FALSE,"NAA9697";#N/A,#N/A,FALSE,"ECWEBB";#N/A,#N/A,FALSE,"MFT96";#N/A,#N/A,FALSE,"CTrecon"}</definedName>
    <definedName name="fg_3" hidden="1">{#N/A,#N/A,FALSE,"TMCOMP96";#N/A,#N/A,FALSE,"MAT96";#N/A,#N/A,FALSE,"FANDA96";#N/A,#N/A,FALSE,"INTRAN96";#N/A,#N/A,FALSE,"NAA9697";#N/A,#N/A,FALSE,"ECWEBB";#N/A,#N/A,FALSE,"MFT96";#N/A,#N/A,FALSE,"CTrecon"}</definedName>
    <definedName name="fg_3_1" hidden="1">{#N/A,#N/A,FALSE,"TMCOMP96";#N/A,#N/A,FALSE,"MAT96";#N/A,#N/A,FALSE,"FANDA96";#N/A,#N/A,FALSE,"INTRAN96";#N/A,#N/A,FALSE,"NAA9697";#N/A,#N/A,FALSE,"ECWEBB";#N/A,#N/A,FALSE,"MFT96";#N/A,#N/A,FALSE,"CTrecon"}</definedName>
    <definedName name="fg_3_1_1" hidden="1">{#N/A,#N/A,FALSE,"TMCOMP96";#N/A,#N/A,FALSE,"MAT96";#N/A,#N/A,FALSE,"FANDA96";#N/A,#N/A,FALSE,"INTRAN96";#N/A,#N/A,FALSE,"NAA9697";#N/A,#N/A,FALSE,"ECWEBB";#N/A,#N/A,FALSE,"MFT96";#N/A,#N/A,FALSE,"CTrecon"}</definedName>
    <definedName name="fg_3_1_1_1" hidden="1">{#N/A,#N/A,FALSE,"TMCOMP96";#N/A,#N/A,FALSE,"MAT96";#N/A,#N/A,FALSE,"FANDA96";#N/A,#N/A,FALSE,"INTRAN96";#N/A,#N/A,FALSE,"NAA9697";#N/A,#N/A,FALSE,"ECWEBB";#N/A,#N/A,FALSE,"MFT96";#N/A,#N/A,FALSE,"CTrecon"}</definedName>
    <definedName name="fg_3_1_1_1_1" hidden="1">{#N/A,#N/A,FALSE,"TMCOMP96";#N/A,#N/A,FALSE,"MAT96";#N/A,#N/A,FALSE,"FANDA96";#N/A,#N/A,FALSE,"INTRAN96";#N/A,#N/A,FALSE,"NAA9697";#N/A,#N/A,FALSE,"ECWEBB";#N/A,#N/A,FALSE,"MFT96";#N/A,#N/A,FALSE,"CTrecon"}</definedName>
    <definedName name="fg_3_1_1_1_2" hidden="1">{#N/A,#N/A,FALSE,"TMCOMP96";#N/A,#N/A,FALSE,"MAT96";#N/A,#N/A,FALSE,"FANDA96";#N/A,#N/A,FALSE,"INTRAN96";#N/A,#N/A,FALSE,"NAA9697";#N/A,#N/A,FALSE,"ECWEBB";#N/A,#N/A,FALSE,"MFT96";#N/A,#N/A,FALSE,"CTrecon"}</definedName>
    <definedName name="fg_3_1_1_1_3" hidden="1">{#N/A,#N/A,FALSE,"TMCOMP96";#N/A,#N/A,FALSE,"MAT96";#N/A,#N/A,FALSE,"FANDA96";#N/A,#N/A,FALSE,"INTRAN96";#N/A,#N/A,FALSE,"NAA9697";#N/A,#N/A,FALSE,"ECWEBB";#N/A,#N/A,FALSE,"MFT96";#N/A,#N/A,FALSE,"CTrecon"}</definedName>
    <definedName name="fg_3_1_1_1_4" hidden="1">{#N/A,#N/A,FALSE,"TMCOMP96";#N/A,#N/A,FALSE,"MAT96";#N/A,#N/A,FALSE,"FANDA96";#N/A,#N/A,FALSE,"INTRAN96";#N/A,#N/A,FALSE,"NAA9697";#N/A,#N/A,FALSE,"ECWEBB";#N/A,#N/A,FALSE,"MFT96";#N/A,#N/A,FALSE,"CTrecon"}</definedName>
    <definedName name="fg_3_1_1_1_5" hidden="1">{#N/A,#N/A,FALSE,"TMCOMP96";#N/A,#N/A,FALSE,"MAT96";#N/A,#N/A,FALSE,"FANDA96";#N/A,#N/A,FALSE,"INTRAN96";#N/A,#N/A,FALSE,"NAA9697";#N/A,#N/A,FALSE,"ECWEBB";#N/A,#N/A,FALSE,"MFT96";#N/A,#N/A,FALSE,"CTrecon"}</definedName>
    <definedName name="fg_3_1_1_2" hidden="1">{#N/A,#N/A,FALSE,"TMCOMP96";#N/A,#N/A,FALSE,"MAT96";#N/A,#N/A,FALSE,"FANDA96";#N/A,#N/A,FALSE,"INTRAN96";#N/A,#N/A,FALSE,"NAA9697";#N/A,#N/A,FALSE,"ECWEBB";#N/A,#N/A,FALSE,"MFT96";#N/A,#N/A,FALSE,"CTrecon"}</definedName>
    <definedName name="fg_3_1_1_2_1" hidden="1">{#N/A,#N/A,FALSE,"TMCOMP96";#N/A,#N/A,FALSE,"MAT96";#N/A,#N/A,FALSE,"FANDA96";#N/A,#N/A,FALSE,"INTRAN96";#N/A,#N/A,FALSE,"NAA9697";#N/A,#N/A,FALSE,"ECWEBB";#N/A,#N/A,FALSE,"MFT96";#N/A,#N/A,FALSE,"CTrecon"}</definedName>
    <definedName name="fg_3_1_1_2_2" hidden="1">{#N/A,#N/A,FALSE,"TMCOMP96";#N/A,#N/A,FALSE,"MAT96";#N/A,#N/A,FALSE,"FANDA96";#N/A,#N/A,FALSE,"INTRAN96";#N/A,#N/A,FALSE,"NAA9697";#N/A,#N/A,FALSE,"ECWEBB";#N/A,#N/A,FALSE,"MFT96";#N/A,#N/A,FALSE,"CTrecon"}</definedName>
    <definedName name="fg_3_1_1_2_3" hidden="1">{#N/A,#N/A,FALSE,"TMCOMP96";#N/A,#N/A,FALSE,"MAT96";#N/A,#N/A,FALSE,"FANDA96";#N/A,#N/A,FALSE,"INTRAN96";#N/A,#N/A,FALSE,"NAA9697";#N/A,#N/A,FALSE,"ECWEBB";#N/A,#N/A,FALSE,"MFT96";#N/A,#N/A,FALSE,"CTrecon"}</definedName>
    <definedName name="fg_3_1_1_2_4" hidden="1">{#N/A,#N/A,FALSE,"TMCOMP96";#N/A,#N/A,FALSE,"MAT96";#N/A,#N/A,FALSE,"FANDA96";#N/A,#N/A,FALSE,"INTRAN96";#N/A,#N/A,FALSE,"NAA9697";#N/A,#N/A,FALSE,"ECWEBB";#N/A,#N/A,FALSE,"MFT96";#N/A,#N/A,FALSE,"CTrecon"}</definedName>
    <definedName name="fg_3_1_1_2_5" hidden="1">{#N/A,#N/A,FALSE,"TMCOMP96";#N/A,#N/A,FALSE,"MAT96";#N/A,#N/A,FALSE,"FANDA96";#N/A,#N/A,FALSE,"INTRAN96";#N/A,#N/A,FALSE,"NAA9697";#N/A,#N/A,FALSE,"ECWEBB";#N/A,#N/A,FALSE,"MFT96";#N/A,#N/A,FALSE,"CTrecon"}</definedName>
    <definedName name="fg_3_1_1_3" hidden="1">{#N/A,#N/A,FALSE,"TMCOMP96";#N/A,#N/A,FALSE,"MAT96";#N/A,#N/A,FALSE,"FANDA96";#N/A,#N/A,FALSE,"INTRAN96";#N/A,#N/A,FALSE,"NAA9697";#N/A,#N/A,FALSE,"ECWEBB";#N/A,#N/A,FALSE,"MFT96";#N/A,#N/A,FALSE,"CTrecon"}</definedName>
    <definedName name="fg_3_1_1_4" hidden="1">{#N/A,#N/A,FALSE,"TMCOMP96";#N/A,#N/A,FALSE,"MAT96";#N/A,#N/A,FALSE,"FANDA96";#N/A,#N/A,FALSE,"INTRAN96";#N/A,#N/A,FALSE,"NAA9697";#N/A,#N/A,FALSE,"ECWEBB";#N/A,#N/A,FALSE,"MFT96";#N/A,#N/A,FALSE,"CTrecon"}</definedName>
    <definedName name="fg_3_1_1_5" hidden="1">{#N/A,#N/A,FALSE,"TMCOMP96";#N/A,#N/A,FALSE,"MAT96";#N/A,#N/A,FALSE,"FANDA96";#N/A,#N/A,FALSE,"INTRAN96";#N/A,#N/A,FALSE,"NAA9697";#N/A,#N/A,FALSE,"ECWEBB";#N/A,#N/A,FALSE,"MFT96";#N/A,#N/A,FALSE,"CTrecon"}</definedName>
    <definedName name="fg_3_1_2" hidden="1">{#N/A,#N/A,FALSE,"TMCOMP96";#N/A,#N/A,FALSE,"MAT96";#N/A,#N/A,FALSE,"FANDA96";#N/A,#N/A,FALSE,"INTRAN96";#N/A,#N/A,FALSE,"NAA9697";#N/A,#N/A,FALSE,"ECWEBB";#N/A,#N/A,FALSE,"MFT96";#N/A,#N/A,FALSE,"CTrecon"}</definedName>
    <definedName name="fg_3_1_2_1" hidden="1">{#N/A,#N/A,FALSE,"TMCOMP96";#N/A,#N/A,FALSE,"MAT96";#N/A,#N/A,FALSE,"FANDA96";#N/A,#N/A,FALSE,"INTRAN96";#N/A,#N/A,FALSE,"NAA9697";#N/A,#N/A,FALSE,"ECWEBB";#N/A,#N/A,FALSE,"MFT96";#N/A,#N/A,FALSE,"CTrecon"}</definedName>
    <definedName name="fg_3_1_2_2" hidden="1">{#N/A,#N/A,FALSE,"TMCOMP96";#N/A,#N/A,FALSE,"MAT96";#N/A,#N/A,FALSE,"FANDA96";#N/A,#N/A,FALSE,"INTRAN96";#N/A,#N/A,FALSE,"NAA9697";#N/A,#N/A,FALSE,"ECWEBB";#N/A,#N/A,FALSE,"MFT96";#N/A,#N/A,FALSE,"CTrecon"}</definedName>
    <definedName name="fg_3_1_2_3" hidden="1">{#N/A,#N/A,FALSE,"TMCOMP96";#N/A,#N/A,FALSE,"MAT96";#N/A,#N/A,FALSE,"FANDA96";#N/A,#N/A,FALSE,"INTRAN96";#N/A,#N/A,FALSE,"NAA9697";#N/A,#N/A,FALSE,"ECWEBB";#N/A,#N/A,FALSE,"MFT96";#N/A,#N/A,FALSE,"CTrecon"}</definedName>
    <definedName name="fg_3_1_2_4" hidden="1">{#N/A,#N/A,FALSE,"TMCOMP96";#N/A,#N/A,FALSE,"MAT96";#N/A,#N/A,FALSE,"FANDA96";#N/A,#N/A,FALSE,"INTRAN96";#N/A,#N/A,FALSE,"NAA9697";#N/A,#N/A,FALSE,"ECWEBB";#N/A,#N/A,FALSE,"MFT96";#N/A,#N/A,FALSE,"CTrecon"}</definedName>
    <definedName name="fg_3_1_2_5" hidden="1">{#N/A,#N/A,FALSE,"TMCOMP96";#N/A,#N/A,FALSE,"MAT96";#N/A,#N/A,FALSE,"FANDA96";#N/A,#N/A,FALSE,"INTRAN96";#N/A,#N/A,FALSE,"NAA9697";#N/A,#N/A,FALSE,"ECWEBB";#N/A,#N/A,FALSE,"MFT96";#N/A,#N/A,FALSE,"CTrecon"}</definedName>
    <definedName name="fg_3_1_3" hidden="1">{#N/A,#N/A,FALSE,"TMCOMP96";#N/A,#N/A,FALSE,"MAT96";#N/A,#N/A,FALSE,"FANDA96";#N/A,#N/A,FALSE,"INTRAN96";#N/A,#N/A,FALSE,"NAA9697";#N/A,#N/A,FALSE,"ECWEBB";#N/A,#N/A,FALSE,"MFT96";#N/A,#N/A,FALSE,"CTrecon"}</definedName>
    <definedName name="fg_3_1_3_1" hidden="1">{#N/A,#N/A,FALSE,"TMCOMP96";#N/A,#N/A,FALSE,"MAT96";#N/A,#N/A,FALSE,"FANDA96";#N/A,#N/A,FALSE,"INTRAN96";#N/A,#N/A,FALSE,"NAA9697";#N/A,#N/A,FALSE,"ECWEBB";#N/A,#N/A,FALSE,"MFT96";#N/A,#N/A,FALSE,"CTrecon"}</definedName>
    <definedName name="fg_3_1_3_2" hidden="1">{#N/A,#N/A,FALSE,"TMCOMP96";#N/A,#N/A,FALSE,"MAT96";#N/A,#N/A,FALSE,"FANDA96";#N/A,#N/A,FALSE,"INTRAN96";#N/A,#N/A,FALSE,"NAA9697";#N/A,#N/A,FALSE,"ECWEBB";#N/A,#N/A,FALSE,"MFT96";#N/A,#N/A,FALSE,"CTrecon"}</definedName>
    <definedName name="fg_3_1_3_3" hidden="1">{#N/A,#N/A,FALSE,"TMCOMP96";#N/A,#N/A,FALSE,"MAT96";#N/A,#N/A,FALSE,"FANDA96";#N/A,#N/A,FALSE,"INTRAN96";#N/A,#N/A,FALSE,"NAA9697";#N/A,#N/A,FALSE,"ECWEBB";#N/A,#N/A,FALSE,"MFT96";#N/A,#N/A,FALSE,"CTrecon"}</definedName>
    <definedName name="fg_3_1_3_4" hidden="1">{#N/A,#N/A,FALSE,"TMCOMP96";#N/A,#N/A,FALSE,"MAT96";#N/A,#N/A,FALSE,"FANDA96";#N/A,#N/A,FALSE,"INTRAN96";#N/A,#N/A,FALSE,"NAA9697";#N/A,#N/A,FALSE,"ECWEBB";#N/A,#N/A,FALSE,"MFT96";#N/A,#N/A,FALSE,"CTrecon"}</definedName>
    <definedName name="fg_3_1_3_5" hidden="1">{#N/A,#N/A,FALSE,"TMCOMP96";#N/A,#N/A,FALSE,"MAT96";#N/A,#N/A,FALSE,"FANDA96";#N/A,#N/A,FALSE,"INTRAN96";#N/A,#N/A,FALSE,"NAA9697";#N/A,#N/A,FALSE,"ECWEBB";#N/A,#N/A,FALSE,"MFT96";#N/A,#N/A,FALSE,"CTrecon"}</definedName>
    <definedName name="fg_3_1_4" hidden="1">{#N/A,#N/A,FALSE,"TMCOMP96";#N/A,#N/A,FALSE,"MAT96";#N/A,#N/A,FALSE,"FANDA96";#N/A,#N/A,FALSE,"INTRAN96";#N/A,#N/A,FALSE,"NAA9697";#N/A,#N/A,FALSE,"ECWEBB";#N/A,#N/A,FALSE,"MFT96";#N/A,#N/A,FALSE,"CTrecon"}</definedName>
    <definedName name="fg_3_1_4_1" hidden="1">{#N/A,#N/A,FALSE,"TMCOMP96";#N/A,#N/A,FALSE,"MAT96";#N/A,#N/A,FALSE,"FANDA96";#N/A,#N/A,FALSE,"INTRAN96";#N/A,#N/A,FALSE,"NAA9697";#N/A,#N/A,FALSE,"ECWEBB";#N/A,#N/A,FALSE,"MFT96";#N/A,#N/A,FALSE,"CTrecon"}</definedName>
    <definedName name="fg_3_1_4_2" hidden="1">{#N/A,#N/A,FALSE,"TMCOMP96";#N/A,#N/A,FALSE,"MAT96";#N/A,#N/A,FALSE,"FANDA96";#N/A,#N/A,FALSE,"INTRAN96";#N/A,#N/A,FALSE,"NAA9697";#N/A,#N/A,FALSE,"ECWEBB";#N/A,#N/A,FALSE,"MFT96";#N/A,#N/A,FALSE,"CTrecon"}</definedName>
    <definedName name="fg_3_1_4_3" hidden="1">{#N/A,#N/A,FALSE,"TMCOMP96";#N/A,#N/A,FALSE,"MAT96";#N/A,#N/A,FALSE,"FANDA96";#N/A,#N/A,FALSE,"INTRAN96";#N/A,#N/A,FALSE,"NAA9697";#N/A,#N/A,FALSE,"ECWEBB";#N/A,#N/A,FALSE,"MFT96";#N/A,#N/A,FALSE,"CTrecon"}</definedName>
    <definedName name="fg_3_1_4_4" hidden="1">{#N/A,#N/A,FALSE,"TMCOMP96";#N/A,#N/A,FALSE,"MAT96";#N/A,#N/A,FALSE,"FANDA96";#N/A,#N/A,FALSE,"INTRAN96";#N/A,#N/A,FALSE,"NAA9697";#N/A,#N/A,FALSE,"ECWEBB";#N/A,#N/A,FALSE,"MFT96";#N/A,#N/A,FALSE,"CTrecon"}</definedName>
    <definedName name="fg_3_1_4_5" hidden="1">{#N/A,#N/A,FALSE,"TMCOMP96";#N/A,#N/A,FALSE,"MAT96";#N/A,#N/A,FALSE,"FANDA96";#N/A,#N/A,FALSE,"INTRAN96";#N/A,#N/A,FALSE,"NAA9697";#N/A,#N/A,FALSE,"ECWEBB";#N/A,#N/A,FALSE,"MFT96";#N/A,#N/A,FALSE,"CTrecon"}</definedName>
    <definedName name="fg_3_1_5" hidden="1">{#N/A,#N/A,FALSE,"TMCOMP96";#N/A,#N/A,FALSE,"MAT96";#N/A,#N/A,FALSE,"FANDA96";#N/A,#N/A,FALSE,"INTRAN96";#N/A,#N/A,FALSE,"NAA9697";#N/A,#N/A,FALSE,"ECWEBB";#N/A,#N/A,FALSE,"MFT96";#N/A,#N/A,FALSE,"CTrecon"}</definedName>
    <definedName name="fg_3_1_5_1" hidden="1">{#N/A,#N/A,FALSE,"TMCOMP96";#N/A,#N/A,FALSE,"MAT96";#N/A,#N/A,FALSE,"FANDA96";#N/A,#N/A,FALSE,"INTRAN96";#N/A,#N/A,FALSE,"NAA9697";#N/A,#N/A,FALSE,"ECWEBB";#N/A,#N/A,FALSE,"MFT96";#N/A,#N/A,FALSE,"CTrecon"}</definedName>
    <definedName name="fg_3_1_5_2" hidden="1">{#N/A,#N/A,FALSE,"TMCOMP96";#N/A,#N/A,FALSE,"MAT96";#N/A,#N/A,FALSE,"FANDA96";#N/A,#N/A,FALSE,"INTRAN96";#N/A,#N/A,FALSE,"NAA9697";#N/A,#N/A,FALSE,"ECWEBB";#N/A,#N/A,FALSE,"MFT96";#N/A,#N/A,FALSE,"CTrecon"}</definedName>
    <definedName name="fg_3_1_5_3" hidden="1">{#N/A,#N/A,FALSE,"TMCOMP96";#N/A,#N/A,FALSE,"MAT96";#N/A,#N/A,FALSE,"FANDA96";#N/A,#N/A,FALSE,"INTRAN96";#N/A,#N/A,FALSE,"NAA9697";#N/A,#N/A,FALSE,"ECWEBB";#N/A,#N/A,FALSE,"MFT96";#N/A,#N/A,FALSE,"CTrecon"}</definedName>
    <definedName name="fg_3_1_5_4" hidden="1">{#N/A,#N/A,FALSE,"TMCOMP96";#N/A,#N/A,FALSE,"MAT96";#N/A,#N/A,FALSE,"FANDA96";#N/A,#N/A,FALSE,"INTRAN96";#N/A,#N/A,FALSE,"NAA9697";#N/A,#N/A,FALSE,"ECWEBB";#N/A,#N/A,FALSE,"MFT96";#N/A,#N/A,FALSE,"CTrecon"}</definedName>
    <definedName name="fg_3_1_5_5" hidden="1">{#N/A,#N/A,FALSE,"TMCOMP96";#N/A,#N/A,FALSE,"MAT96";#N/A,#N/A,FALSE,"FANDA96";#N/A,#N/A,FALSE,"INTRAN96";#N/A,#N/A,FALSE,"NAA9697";#N/A,#N/A,FALSE,"ECWEBB";#N/A,#N/A,FALSE,"MFT96";#N/A,#N/A,FALSE,"CTrecon"}</definedName>
    <definedName name="fg_3_2" hidden="1">{#N/A,#N/A,FALSE,"TMCOMP96";#N/A,#N/A,FALSE,"MAT96";#N/A,#N/A,FALSE,"FANDA96";#N/A,#N/A,FALSE,"INTRAN96";#N/A,#N/A,FALSE,"NAA9697";#N/A,#N/A,FALSE,"ECWEBB";#N/A,#N/A,FALSE,"MFT96";#N/A,#N/A,FALSE,"CTrecon"}</definedName>
    <definedName name="fg_3_2_1" hidden="1">{#N/A,#N/A,FALSE,"TMCOMP96";#N/A,#N/A,FALSE,"MAT96";#N/A,#N/A,FALSE,"FANDA96";#N/A,#N/A,FALSE,"INTRAN96";#N/A,#N/A,FALSE,"NAA9697";#N/A,#N/A,FALSE,"ECWEBB";#N/A,#N/A,FALSE,"MFT96";#N/A,#N/A,FALSE,"CTrecon"}</definedName>
    <definedName name="fg_3_2_2" hidden="1">{#N/A,#N/A,FALSE,"TMCOMP96";#N/A,#N/A,FALSE,"MAT96";#N/A,#N/A,FALSE,"FANDA96";#N/A,#N/A,FALSE,"INTRAN96";#N/A,#N/A,FALSE,"NAA9697";#N/A,#N/A,FALSE,"ECWEBB";#N/A,#N/A,FALSE,"MFT96";#N/A,#N/A,FALSE,"CTrecon"}</definedName>
    <definedName name="fg_3_2_3" hidden="1">{#N/A,#N/A,FALSE,"TMCOMP96";#N/A,#N/A,FALSE,"MAT96";#N/A,#N/A,FALSE,"FANDA96";#N/A,#N/A,FALSE,"INTRAN96";#N/A,#N/A,FALSE,"NAA9697";#N/A,#N/A,FALSE,"ECWEBB";#N/A,#N/A,FALSE,"MFT96";#N/A,#N/A,FALSE,"CTrecon"}</definedName>
    <definedName name="fg_3_2_4" hidden="1">{#N/A,#N/A,FALSE,"TMCOMP96";#N/A,#N/A,FALSE,"MAT96";#N/A,#N/A,FALSE,"FANDA96";#N/A,#N/A,FALSE,"INTRAN96";#N/A,#N/A,FALSE,"NAA9697";#N/A,#N/A,FALSE,"ECWEBB";#N/A,#N/A,FALSE,"MFT96";#N/A,#N/A,FALSE,"CTrecon"}</definedName>
    <definedName name="fg_3_2_5" hidden="1">{#N/A,#N/A,FALSE,"TMCOMP96";#N/A,#N/A,FALSE,"MAT96";#N/A,#N/A,FALSE,"FANDA96";#N/A,#N/A,FALSE,"INTRAN96";#N/A,#N/A,FALSE,"NAA9697";#N/A,#N/A,FALSE,"ECWEBB";#N/A,#N/A,FALSE,"MFT96";#N/A,#N/A,FALSE,"CTrecon"}</definedName>
    <definedName name="fg_3_3" hidden="1">{#N/A,#N/A,FALSE,"TMCOMP96";#N/A,#N/A,FALSE,"MAT96";#N/A,#N/A,FALSE,"FANDA96";#N/A,#N/A,FALSE,"INTRAN96";#N/A,#N/A,FALSE,"NAA9697";#N/A,#N/A,FALSE,"ECWEBB";#N/A,#N/A,FALSE,"MFT96";#N/A,#N/A,FALSE,"CTrecon"}</definedName>
    <definedName name="fg_3_3_1" hidden="1">{#N/A,#N/A,FALSE,"TMCOMP96";#N/A,#N/A,FALSE,"MAT96";#N/A,#N/A,FALSE,"FANDA96";#N/A,#N/A,FALSE,"INTRAN96";#N/A,#N/A,FALSE,"NAA9697";#N/A,#N/A,FALSE,"ECWEBB";#N/A,#N/A,FALSE,"MFT96";#N/A,#N/A,FALSE,"CTrecon"}</definedName>
    <definedName name="fg_3_3_2" hidden="1">{#N/A,#N/A,FALSE,"TMCOMP96";#N/A,#N/A,FALSE,"MAT96";#N/A,#N/A,FALSE,"FANDA96";#N/A,#N/A,FALSE,"INTRAN96";#N/A,#N/A,FALSE,"NAA9697";#N/A,#N/A,FALSE,"ECWEBB";#N/A,#N/A,FALSE,"MFT96";#N/A,#N/A,FALSE,"CTrecon"}</definedName>
    <definedName name="fg_3_3_3" hidden="1">{#N/A,#N/A,FALSE,"TMCOMP96";#N/A,#N/A,FALSE,"MAT96";#N/A,#N/A,FALSE,"FANDA96";#N/A,#N/A,FALSE,"INTRAN96";#N/A,#N/A,FALSE,"NAA9697";#N/A,#N/A,FALSE,"ECWEBB";#N/A,#N/A,FALSE,"MFT96";#N/A,#N/A,FALSE,"CTrecon"}</definedName>
    <definedName name="fg_3_3_4" hidden="1">{#N/A,#N/A,FALSE,"TMCOMP96";#N/A,#N/A,FALSE,"MAT96";#N/A,#N/A,FALSE,"FANDA96";#N/A,#N/A,FALSE,"INTRAN96";#N/A,#N/A,FALSE,"NAA9697";#N/A,#N/A,FALSE,"ECWEBB";#N/A,#N/A,FALSE,"MFT96";#N/A,#N/A,FALSE,"CTrecon"}</definedName>
    <definedName name="fg_3_3_5" hidden="1">{#N/A,#N/A,FALSE,"TMCOMP96";#N/A,#N/A,FALSE,"MAT96";#N/A,#N/A,FALSE,"FANDA96";#N/A,#N/A,FALSE,"INTRAN96";#N/A,#N/A,FALSE,"NAA9697";#N/A,#N/A,FALSE,"ECWEBB";#N/A,#N/A,FALSE,"MFT96";#N/A,#N/A,FALSE,"CTrecon"}</definedName>
    <definedName name="fg_3_4" hidden="1">{#N/A,#N/A,FALSE,"TMCOMP96";#N/A,#N/A,FALSE,"MAT96";#N/A,#N/A,FALSE,"FANDA96";#N/A,#N/A,FALSE,"INTRAN96";#N/A,#N/A,FALSE,"NAA9697";#N/A,#N/A,FALSE,"ECWEBB";#N/A,#N/A,FALSE,"MFT96";#N/A,#N/A,FALSE,"CTrecon"}</definedName>
    <definedName name="fg_3_4_1" hidden="1">{#N/A,#N/A,FALSE,"TMCOMP96";#N/A,#N/A,FALSE,"MAT96";#N/A,#N/A,FALSE,"FANDA96";#N/A,#N/A,FALSE,"INTRAN96";#N/A,#N/A,FALSE,"NAA9697";#N/A,#N/A,FALSE,"ECWEBB";#N/A,#N/A,FALSE,"MFT96";#N/A,#N/A,FALSE,"CTrecon"}</definedName>
    <definedName name="fg_3_4_2" hidden="1">{#N/A,#N/A,FALSE,"TMCOMP96";#N/A,#N/A,FALSE,"MAT96";#N/A,#N/A,FALSE,"FANDA96";#N/A,#N/A,FALSE,"INTRAN96";#N/A,#N/A,FALSE,"NAA9697";#N/A,#N/A,FALSE,"ECWEBB";#N/A,#N/A,FALSE,"MFT96";#N/A,#N/A,FALSE,"CTrecon"}</definedName>
    <definedName name="fg_3_4_3" hidden="1">{#N/A,#N/A,FALSE,"TMCOMP96";#N/A,#N/A,FALSE,"MAT96";#N/A,#N/A,FALSE,"FANDA96";#N/A,#N/A,FALSE,"INTRAN96";#N/A,#N/A,FALSE,"NAA9697";#N/A,#N/A,FALSE,"ECWEBB";#N/A,#N/A,FALSE,"MFT96";#N/A,#N/A,FALSE,"CTrecon"}</definedName>
    <definedName name="fg_3_4_4" hidden="1">{#N/A,#N/A,FALSE,"TMCOMP96";#N/A,#N/A,FALSE,"MAT96";#N/A,#N/A,FALSE,"FANDA96";#N/A,#N/A,FALSE,"INTRAN96";#N/A,#N/A,FALSE,"NAA9697";#N/A,#N/A,FALSE,"ECWEBB";#N/A,#N/A,FALSE,"MFT96";#N/A,#N/A,FALSE,"CTrecon"}</definedName>
    <definedName name="fg_3_4_5" hidden="1">{#N/A,#N/A,FALSE,"TMCOMP96";#N/A,#N/A,FALSE,"MAT96";#N/A,#N/A,FALSE,"FANDA96";#N/A,#N/A,FALSE,"INTRAN96";#N/A,#N/A,FALSE,"NAA9697";#N/A,#N/A,FALSE,"ECWEBB";#N/A,#N/A,FALSE,"MFT96";#N/A,#N/A,FALSE,"CTrecon"}</definedName>
    <definedName name="fg_3_5" hidden="1">{#N/A,#N/A,FALSE,"TMCOMP96";#N/A,#N/A,FALSE,"MAT96";#N/A,#N/A,FALSE,"FANDA96";#N/A,#N/A,FALSE,"INTRAN96";#N/A,#N/A,FALSE,"NAA9697";#N/A,#N/A,FALSE,"ECWEBB";#N/A,#N/A,FALSE,"MFT96";#N/A,#N/A,FALSE,"CTrecon"}</definedName>
    <definedName name="fg_3_5_1" hidden="1">{#N/A,#N/A,FALSE,"TMCOMP96";#N/A,#N/A,FALSE,"MAT96";#N/A,#N/A,FALSE,"FANDA96";#N/A,#N/A,FALSE,"INTRAN96";#N/A,#N/A,FALSE,"NAA9697";#N/A,#N/A,FALSE,"ECWEBB";#N/A,#N/A,FALSE,"MFT96";#N/A,#N/A,FALSE,"CTrecon"}</definedName>
    <definedName name="fg_3_5_2" hidden="1">{#N/A,#N/A,FALSE,"TMCOMP96";#N/A,#N/A,FALSE,"MAT96";#N/A,#N/A,FALSE,"FANDA96";#N/A,#N/A,FALSE,"INTRAN96";#N/A,#N/A,FALSE,"NAA9697";#N/A,#N/A,FALSE,"ECWEBB";#N/A,#N/A,FALSE,"MFT96";#N/A,#N/A,FALSE,"CTrecon"}</definedName>
    <definedName name="fg_3_5_3" hidden="1">{#N/A,#N/A,FALSE,"TMCOMP96";#N/A,#N/A,FALSE,"MAT96";#N/A,#N/A,FALSE,"FANDA96";#N/A,#N/A,FALSE,"INTRAN96";#N/A,#N/A,FALSE,"NAA9697";#N/A,#N/A,FALSE,"ECWEBB";#N/A,#N/A,FALSE,"MFT96";#N/A,#N/A,FALSE,"CTrecon"}</definedName>
    <definedName name="fg_3_5_4" hidden="1">{#N/A,#N/A,FALSE,"TMCOMP96";#N/A,#N/A,FALSE,"MAT96";#N/A,#N/A,FALSE,"FANDA96";#N/A,#N/A,FALSE,"INTRAN96";#N/A,#N/A,FALSE,"NAA9697";#N/A,#N/A,FALSE,"ECWEBB";#N/A,#N/A,FALSE,"MFT96";#N/A,#N/A,FALSE,"CTrecon"}</definedName>
    <definedName name="fg_3_5_5" hidden="1">{#N/A,#N/A,FALSE,"TMCOMP96";#N/A,#N/A,FALSE,"MAT96";#N/A,#N/A,FALSE,"FANDA96";#N/A,#N/A,FALSE,"INTRAN96";#N/A,#N/A,FALSE,"NAA9697";#N/A,#N/A,FALSE,"ECWEBB";#N/A,#N/A,FALSE,"MFT96";#N/A,#N/A,FALSE,"CTrecon"}</definedName>
    <definedName name="fg_4" hidden="1">{#N/A,#N/A,FALSE,"TMCOMP96";#N/A,#N/A,FALSE,"MAT96";#N/A,#N/A,FALSE,"FANDA96";#N/A,#N/A,FALSE,"INTRAN96";#N/A,#N/A,FALSE,"NAA9697";#N/A,#N/A,FALSE,"ECWEBB";#N/A,#N/A,FALSE,"MFT96";#N/A,#N/A,FALSE,"CTrecon"}</definedName>
    <definedName name="fg_4_1" hidden="1">{#N/A,#N/A,FALSE,"TMCOMP96";#N/A,#N/A,FALSE,"MAT96";#N/A,#N/A,FALSE,"FANDA96";#N/A,#N/A,FALSE,"INTRAN96";#N/A,#N/A,FALSE,"NAA9697";#N/A,#N/A,FALSE,"ECWEBB";#N/A,#N/A,FALSE,"MFT96";#N/A,#N/A,FALSE,"CTrecon"}</definedName>
    <definedName name="fg_4_1_1" hidden="1">{#N/A,#N/A,FALSE,"TMCOMP96";#N/A,#N/A,FALSE,"MAT96";#N/A,#N/A,FALSE,"FANDA96";#N/A,#N/A,FALSE,"INTRAN96";#N/A,#N/A,FALSE,"NAA9697";#N/A,#N/A,FALSE,"ECWEBB";#N/A,#N/A,FALSE,"MFT96";#N/A,#N/A,FALSE,"CTrecon"}</definedName>
    <definedName name="fg_4_1_1_1" hidden="1">{#N/A,#N/A,FALSE,"TMCOMP96";#N/A,#N/A,FALSE,"MAT96";#N/A,#N/A,FALSE,"FANDA96";#N/A,#N/A,FALSE,"INTRAN96";#N/A,#N/A,FALSE,"NAA9697";#N/A,#N/A,FALSE,"ECWEBB";#N/A,#N/A,FALSE,"MFT96";#N/A,#N/A,FALSE,"CTrecon"}</definedName>
    <definedName name="fg_4_1_1_1_1" hidden="1">{#N/A,#N/A,FALSE,"TMCOMP96";#N/A,#N/A,FALSE,"MAT96";#N/A,#N/A,FALSE,"FANDA96";#N/A,#N/A,FALSE,"INTRAN96";#N/A,#N/A,FALSE,"NAA9697";#N/A,#N/A,FALSE,"ECWEBB";#N/A,#N/A,FALSE,"MFT96";#N/A,#N/A,FALSE,"CTrecon"}</definedName>
    <definedName name="fg_4_1_1_1_2" hidden="1">{#N/A,#N/A,FALSE,"TMCOMP96";#N/A,#N/A,FALSE,"MAT96";#N/A,#N/A,FALSE,"FANDA96";#N/A,#N/A,FALSE,"INTRAN96";#N/A,#N/A,FALSE,"NAA9697";#N/A,#N/A,FALSE,"ECWEBB";#N/A,#N/A,FALSE,"MFT96";#N/A,#N/A,FALSE,"CTrecon"}</definedName>
    <definedName name="fg_4_1_1_1_3" hidden="1">{#N/A,#N/A,FALSE,"TMCOMP96";#N/A,#N/A,FALSE,"MAT96";#N/A,#N/A,FALSE,"FANDA96";#N/A,#N/A,FALSE,"INTRAN96";#N/A,#N/A,FALSE,"NAA9697";#N/A,#N/A,FALSE,"ECWEBB";#N/A,#N/A,FALSE,"MFT96";#N/A,#N/A,FALSE,"CTrecon"}</definedName>
    <definedName name="fg_4_1_1_1_4" hidden="1">{#N/A,#N/A,FALSE,"TMCOMP96";#N/A,#N/A,FALSE,"MAT96";#N/A,#N/A,FALSE,"FANDA96";#N/A,#N/A,FALSE,"INTRAN96";#N/A,#N/A,FALSE,"NAA9697";#N/A,#N/A,FALSE,"ECWEBB";#N/A,#N/A,FALSE,"MFT96";#N/A,#N/A,FALSE,"CTrecon"}</definedName>
    <definedName name="fg_4_1_1_1_5" hidden="1">{#N/A,#N/A,FALSE,"TMCOMP96";#N/A,#N/A,FALSE,"MAT96";#N/A,#N/A,FALSE,"FANDA96";#N/A,#N/A,FALSE,"INTRAN96";#N/A,#N/A,FALSE,"NAA9697";#N/A,#N/A,FALSE,"ECWEBB";#N/A,#N/A,FALSE,"MFT96";#N/A,#N/A,FALSE,"CTrecon"}</definedName>
    <definedName name="fg_4_1_1_2" hidden="1">{#N/A,#N/A,FALSE,"TMCOMP96";#N/A,#N/A,FALSE,"MAT96";#N/A,#N/A,FALSE,"FANDA96";#N/A,#N/A,FALSE,"INTRAN96";#N/A,#N/A,FALSE,"NAA9697";#N/A,#N/A,FALSE,"ECWEBB";#N/A,#N/A,FALSE,"MFT96";#N/A,#N/A,FALSE,"CTrecon"}</definedName>
    <definedName name="fg_4_1_1_2_1" hidden="1">{#N/A,#N/A,FALSE,"TMCOMP96";#N/A,#N/A,FALSE,"MAT96";#N/A,#N/A,FALSE,"FANDA96";#N/A,#N/A,FALSE,"INTRAN96";#N/A,#N/A,FALSE,"NAA9697";#N/A,#N/A,FALSE,"ECWEBB";#N/A,#N/A,FALSE,"MFT96";#N/A,#N/A,FALSE,"CTrecon"}</definedName>
    <definedName name="fg_4_1_1_2_2" hidden="1">{#N/A,#N/A,FALSE,"TMCOMP96";#N/A,#N/A,FALSE,"MAT96";#N/A,#N/A,FALSE,"FANDA96";#N/A,#N/A,FALSE,"INTRAN96";#N/A,#N/A,FALSE,"NAA9697";#N/A,#N/A,FALSE,"ECWEBB";#N/A,#N/A,FALSE,"MFT96";#N/A,#N/A,FALSE,"CTrecon"}</definedName>
    <definedName name="fg_4_1_1_2_3" hidden="1">{#N/A,#N/A,FALSE,"TMCOMP96";#N/A,#N/A,FALSE,"MAT96";#N/A,#N/A,FALSE,"FANDA96";#N/A,#N/A,FALSE,"INTRAN96";#N/A,#N/A,FALSE,"NAA9697";#N/A,#N/A,FALSE,"ECWEBB";#N/A,#N/A,FALSE,"MFT96";#N/A,#N/A,FALSE,"CTrecon"}</definedName>
    <definedName name="fg_4_1_1_2_4" hidden="1">{#N/A,#N/A,FALSE,"TMCOMP96";#N/A,#N/A,FALSE,"MAT96";#N/A,#N/A,FALSE,"FANDA96";#N/A,#N/A,FALSE,"INTRAN96";#N/A,#N/A,FALSE,"NAA9697";#N/A,#N/A,FALSE,"ECWEBB";#N/A,#N/A,FALSE,"MFT96";#N/A,#N/A,FALSE,"CTrecon"}</definedName>
    <definedName name="fg_4_1_1_2_5" hidden="1">{#N/A,#N/A,FALSE,"TMCOMP96";#N/A,#N/A,FALSE,"MAT96";#N/A,#N/A,FALSE,"FANDA96";#N/A,#N/A,FALSE,"INTRAN96";#N/A,#N/A,FALSE,"NAA9697";#N/A,#N/A,FALSE,"ECWEBB";#N/A,#N/A,FALSE,"MFT96";#N/A,#N/A,FALSE,"CTrecon"}</definedName>
    <definedName name="fg_4_1_1_3" hidden="1">{#N/A,#N/A,FALSE,"TMCOMP96";#N/A,#N/A,FALSE,"MAT96";#N/A,#N/A,FALSE,"FANDA96";#N/A,#N/A,FALSE,"INTRAN96";#N/A,#N/A,FALSE,"NAA9697";#N/A,#N/A,FALSE,"ECWEBB";#N/A,#N/A,FALSE,"MFT96";#N/A,#N/A,FALSE,"CTrecon"}</definedName>
    <definedName name="fg_4_1_1_4" hidden="1">{#N/A,#N/A,FALSE,"TMCOMP96";#N/A,#N/A,FALSE,"MAT96";#N/A,#N/A,FALSE,"FANDA96";#N/A,#N/A,FALSE,"INTRAN96";#N/A,#N/A,FALSE,"NAA9697";#N/A,#N/A,FALSE,"ECWEBB";#N/A,#N/A,FALSE,"MFT96";#N/A,#N/A,FALSE,"CTrecon"}</definedName>
    <definedName name="fg_4_1_1_5" hidden="1">{#N/A,#N/A,FALSE,"TMCOMP96";#N/A,#N/A,FALSE,"MAT96";#N/A,#N/A,FALSE,"FANDA96";#N/A,#N/A,FALSE,"INTRAN96";#N/A,#N/A,FALSE,"NAA9697";#N/A,#N/A,FALSE,"ECWEBB";#N/A,#N/A,FALSE,"MFT96";#N/A,#N/A,FALSE,"CTrecon"}</definedName>
    <definedName name="fg_4_1_2" hidden="1">{#N/A,#N/A,FALSE,"TMCOMP96";#N/A,#N/A,FALSE,"MAT96";#N/A,#N/A,FALSE,"FANDA96";#N/A,#N/A,FALSE,"INTRAN96";#N/A,#N/A,FALSE,"NAA9697";#N/A,#N/A,FALSE,"ECWEBB";#N/A,#N/A,FALSE,"MFT96";#N/A,#N/A,FALSE,"CTrecon"}</definedName>
    <definedName name="fg_4_1_2_1" hidden="1">{#N/A,#N/A,FALSE,"TMCOMP96";#N/A,#N/A,FALSE,"MAT96";#N/A,#N/A,FALSE,"FANDA96";#N/A,#N/A,FALSE,"INTRAN96";#N/A,#N/A,FALSE,"NAA9697";#N/A,#N/A,FALSE,"ECWEBB";#N/A,#N/A,FALSE,"MFT96";#N/A,#N/A,FALSE,"CTrecon"}</definedName>
    <definedName name="fg_4_1_2_2" hidden="1">{#N/A,#N/A,FALSE,"TMCOMP96";#N/A,#N/A,FALSE,"MAT96";#N/A,#N/A,FALSE,"FANDA96";#N/A,#N/A,FALSE,"INTRAN96";#N/A,#N/A,FALSE,"NAA9697";#N/A,#N/A,FALSE,"ECWEBB";#N/A,#N/A,FALSE,"MFT96";#N/A,#N/A,FALSE,"CTrecon"}</definedName>
    <definedName name="fg_4_1_2_3" hidden="1">{#N/A,#N/A,FALSE,"TMCOMP96";#N/A,#N/A,FALSE,"MAT96";#N/A,#N/A,FALSE,"FANDA96";#N/A,#N/A,FALSE,"INTRAN96";#N/A,#N/A,FALSE,"NAA9697";#N/A,#N/A,FALSE,"ECWEBB";#N/A,#N/A,FALSE,"MFT96";#N/A,#N/A,FALSE,"CTrecon"}</definedName>
    <definedName name="fg_4_1_2_4" hidden="1">{#N/A,#N/A,FALSE,"TMCOMP96";#N/A,#N/A,FALSE,"MAT96";#N/A,#N/A,FALSE,"FANDA96";#N/A,#N/A,FALSE,"INTRAN96";#N/A,#N/A,FALSE,"NAA9697";#N/A,#N/A,FALSE,"ECWEBB";#N/A,#N/A,FALSE,"MFT96";#N/A,#N/A,FALSE,"CTrecon"}</definedName>
    <definedName name="fg_4_1_2_5" hidden="1">{#N/A,#N/A,FALSE,"TMCOMP96";#N/A,#N/A,FALSE,"MAT96";#N/A,#N/A,FALSE,"FANDA96";#N/A,#N/A,FALSE,"INTRAN96";#N/A,#N/A,FALSE,"NAA9697";#N/A,#N/A,FALSE,"ECWEBB";#N/A,#N/A,FALSE,"MFT96";#N/A,#N/A,FALSE,"CTrecon"}</definedName>
    <definedName name="fg_4_1_3" hidden="1">{#N/A,#N/A,FALSE,"TMCOMP96";#N/A,#N/A,FALSE,"MAT96";#N/A,#N/A,FALSE,"FANDA96";#N/A,#N/A,FALSE,"INTRAN96";#N/A,#N/A,FALSE,"NAA9697";#N/A,#N/A,FALSE,"ECWEBB";#N/A,#N/A,FALSE,"MFT96";#N/A,#N/A,FALSE,"CTrecon"}</definedName>
    <definedName name="fg_4_1_3_1" hidden="1">{#N/A,#N/A,FALSE,"TMCOMP96";#N/A,#N/A,FALSE,"MAT96";#N/A,#N/A,FALSE,"FANDA96";#N/A,#N/A,FALSE,"INTRAN96";#N/A,#N/A,FALSE,"NAA9697";#N/A,#N/A,FALSE,"ECWEBB";#N/A,#N/A,FALSE,"MFT96";#N/A,#N/A,FALSE,"CTrecon"}</definedName>
    <definedName name="fg_4_1_3_2" hidden="1">{#N/A,#N/A,FALSE,"TMCOMP96";#N/A,#N/A,FALSE,"MAT96";#N/A,#N/A,FALSE,"FANDA96";#N/A,#N/A,FALSE,"INTRAN96";#N/A,#N/A,FALSE,"NAA9697";#N/A,#N/A,FALSE,"ECWEBB";#N/A,#N/A,FALSE,"MFT96";#N/A,#N/A,FALSE,"CTrecon"}</definedName>
    <definedName name="fg_4_1_3_3" hidden="1">{#N/A,#N/A,FALSE,"TMCOMP96";#N/A,#N/A,FALSE,"MAT96";#N/A,#N/A,FALSE,"FANDA96";#N/A,#N/A,FALSE,"INTRAN96";#N/A,#N/A,FALSE,"NAA9697";#N/A,#N/A,FALSE,"ECWEBB";#N/A,#N/A,FALSE,"MFT96";#N/A,#N/A,FALSE,"CTrecon"}</definedName>
    <definedName name="fg_4_1_3_4" hidden="1">{#N/A,#N/A,FALSE,"TMCOMP96";#N/A,#N/A,FALSE,"MAT96";#N/A,#N/A,FALSE,"FANDA96";#N/A,#N/A,FALSE,"INTRAN96";#N/A,#N/A,FALSE,"NAA9697";#N/A,#N/A,FALSE,"ECWEBB";#N/A,#N/A,FALSE,"MFT96";#N/A,#N/A,FALSE,"CTrecon"}</definedName>
    <definedName name="fg_4_1_3_5" hidden="1">{#N/A,#N/A,FALSE,"TMCOMP96";#N/A,#N/A,FALSE,"MAT96";#N/A,#N/A,FALSE,"FANDA96";#N/A,#N/A,FALSE,"INTRAN96";#N/A,#N/A,FALSE,"NAA9697";#N/A,#N/A,FALSE,"ECWEBB";#N/A,#N/A,FALSE,"MFT96";#N/A,#N/A,FALSE,"CTrecon"}</definedName>
    <definedName name="fg_4_1_4" hidden="1">{#N/A,#N/A,FALSE,"TMCOMP96";#N/A,#N/A,FALSE,"MAT96";#N/A,#N/A,FALSE,"FANDA96";#N/A,#N/A,FALSE,"INTRAN96";#N/A,#N/A,FALSE,"NAA9697";#N/A,#N/A,FALSE,"ECWEBB";#N/A,#N/A,FALSE,"MFT96";#N/A,#N/A,FALSE,"CTrecon"}</definedName>
    <definedName name="fg_4_1_4_1" hidden="1">{#N/A,#N/A,FALSE,"TMCOMP96";#N/A,#N/A,FALSE,"MAT96";#N/A,#N/A,FALSE,"FANDA96";#N/A,#N/A,FALSE,"INTRAN96";#N/A,#N/A,FALSE,"NAA9697";#N/A,#N/A,FALSE,"ECWEBB";#N/A,#N/A,FALSE,"MFT96";#N/A,#N/A,FALSE,"CTrecon"}</definedName>
    <definedName name="fg_4_1_4_2" hidden="1">{#N/A,#N/A,FALSE,"TMCOMP96";#N/A,#N/A,FALSE,"MAT96";#N/A,#N/A,FALSE,"FANDA96";#N/A,#N/A,FALSE,"INTRAN96";#N/A,#N/A,FALSE,"NAA9697";#N/A,#N/A,FALSE,"ECWEBB";#N/A,#N/A,FALSE,"MFT96";#N/A,#N/A,FALSE,"CTrecon"}</definedName>
    <definedName name="fg_4_1_4_3" hidden="1">{#N/A,#N/A,FALSE,"TMCOMP96";#N/A,#N/A,FALSE,"MAT96";#N/A,#N/A,FALSE,"FANDA96";#N/A,#N/A,FALSE,"INTRAN96";#N/A,#N/A,FALSE,"NAA9697";#N/A,#N/A,FALSE,"ECWEBB";#N/A,#N/A,FALSE,"MFT96";#N/A,#N/A,FALSE,"CTrecon"}</definedName>
    <definedName name="fg_4_1_4_4" hidden="1">{#N/A,#N/A,FALSE,"TMCOMP96";#N/A,#N/A,FALSE,"MAT96";#N/A,#N/A,FALSE,"FANDA96";#N/A,#N/A,FALSE,"INTRAN96";#N/A,#N/A,FALSE,"NAA9697";#N/A,#N/A,FALSE,"ECWEBB";#N/A,#N/A,FALSE,"MFT96";#N/A,#N/A,FALSE,"CTrecon"}</definedName>
    <definedName name="fg_4_1_4_5" hidden="1">{#N/A,#N/A,FALSE,"TMCOMP96";#N/A,#N/A,FALSE,"MAT96";#N/A,#N/A,FALSE,"FANDA96";#N/A,#N/A,FALSE,"INTRAN96";#N/A,#N/A,FALSE,"NAA9697";#N/A,#N/A,FALSE,"ECWEBB";#N/A,#N/A,FALSE,"MFT96";#N/A,#N/A,FALSE,"CTrecon"}</definedName>
    <definedName name="fg_4_1_5" hidden="1">{#N/A,#N/A,FALSE,"TMCOMP96";#N/A,#N/A,FALSE,"MAT96";#N/A,#N/A,FALSE,"FANDA96";#N/A,#N/A,FALSE,"INTRAN96";#N/A,#N/A,FALSE,"NAA9697";#N/A,#N/A,FALSE,"ECWEBB";#N/A,#N/A,FALSE,"MFT96";#N/A,#N/A,FALSE,"CTrecon"}</definedName>
    <definedName name="fg_4_1_5_1" hidden="1">{#N/A,#N/A,FALSE,"TMCOMP96";#N/A,#N/A,FALSE,"MAT96";#N/A,#N/A,FALSE,"FANDA96";#N/A,#N/A,FALSE,"INTRAN96";#N/A,#N/A,FALSE,"NAA9697";#N/A,#N/A,FALSE,"ECWEBB";#N/A,#N/A,FALSE,"MFT96";#N/A,#N/A,FALSE,"CTrecon"}</definedName>
    <definedName name="fg_4_1_5_2" hidden="1">{#N/A,#N/A,FALSE,"TMCOMP96";#N/A,#N/A,FALSE,"MAT96";#N/A,#N/A,FALSE,"FANDA96";#N/A,#N/A,FALSE,"INTRAN96";#N/A,#N/A,FALSE,"NAA9697";#N/A,#N/A,FALSE,"ECWEBB";#N/A,#N/A,FALSE,"MFT96";#N/A,#N/A,FALSE,"CTrecon"}</definedName>
    <definedName name="fg_4_1_5_3" hidden="1">{#N/A,#N/A,FALSE,"TMCOMP96";#N/A,#N/A,FALSE,"MAT96";#N/A,#N/A,FALSE,"FANDA96";#N/A,#N/A,FALSE,"INTRAN96";#N/A,#N/A,FALSE,"NAA9697";#N/A,#N/A,FALSE,"ECWEBB";#N/A,#N/A,FALSE,"MFT96";#N/A,#N/A,FALSE,"CTrecon"}</definedName>
    <definedName name="fg_4_1_5_4" hidden="1">{#N/A,#N/A,FALSE,"TMCOMP96";#N/A,#N/A,FALSE,"MAT96";#N/A,#N/A,FALSE,"FANDA96";#N/A,#N/A,FALSE,"INTRAN96";#N/A,#N/A,FALSE,"NAA9697";#N/A,#N/A,FALSE,"ECWEBB";#N/A,#N/A,FALSE,"MFT96";#N/A,#N/A,FALSE,"CTrecon"}</definedName>
    <definedName name="fg_4_1_5_5" hidden="1">{#N/A,#N/A,FALSE,"TMCOMP96";#N/A,#N/A,FALSE,"MAT96";#N/A,#N/A,FALSE,"FANDA96";#N/A,#N/A,FALSE,"INTRAN96";#N/A,#N/A,FALSE,"NAA9697";#N/A,#N/A,FALSE,"ECWEBB";#N/A,#N/A,FALSE,"MFT96";#N/A,#N/A,FALSE,"CTrecon"}</definedName>
    <definedName name="fg_4_2" hidden="1">{#N/A,#N/A,FALSE,"TMCOMP96";#N/A,#N/A,FALSE,"MAT96";#N/A,#N/A,FALSE,"FANDA96";#N/A,#N/A,FALSE,"INTRAN96";#N/A,#N/A,FALSE,"NAA9697";#N/A,#N/A,FALSE,"ECWEBB";#N/A,#N/A,FALSE,"MFT96";#N/A,#N/A,FALSE,"CTrecon"}</definedName>
    <definedName name="fg_4_2_1" hidden="1">{#N/A,#N/A,FALSE,"TMCOMP96";#N/A,#N/A,FALSE,"MAT96";#N/A,#N/A,FALSE,"FANDA96";#N/A,#N/A,FALSE,"INTRAN96";#N/A,#N/A,FALSE,"NAA9697";#N/A,#N/A,FALSE,"ECWEBB";#N/A,#N/A,FALSE,"MFT96";#N/A,#N/A,FALSE,"CTrecon"}</definedName>
    <definedName name="fg_4_2_2" hidden="1">{#N/A,#N/A,FALSE,"TMCOMP96";#N/A,#N/A,FALSE,"MAT96";#N/A,#N/A,FALSE,"FANDA96";#N/A,#N/A,FALSE,"INTRAN96";#N/A,#N/A,FALSE,"NAA9697";#N/A,#N/A,FALSE,"ECWEBB";#N/A,#N/A,FALSE,"MFT96";#N/A,#N/A,FALSE,"CTrecon"}</definedName>
    <definedName name="fg_4_2_3" hidden="1">{#N/A,#N/A,FALSE,"TMCOMP96";#N/A,#N/A,FALSE,"MAT96";#N/A,#N/A,FALSE,"FANDA96";#N/A,#N/A,FALSE,"INTRAN96";#N/A,#N/A,FALSE,"NAA9697";#N/A,#N/A,FALSE,"ECWEBB";#N/A,#N/A,FALSE,"MFT96";#N/A,#N/A,FALSE,"CTrecon"}</definedName>
    <definedName name="fg_4_2_4" hidden="1">{#N/A,#N/A,FALSE,"TMCOMP96";#N/A,#N/A,FALSE,"MAT96";#N/A,#N/A,FALSE,"FANDA96";#N/A,#N/A,FALSE,"INTRAN96";#N/A,#N/A,FALSE,"NAA9697";#N/A,#N/A,FALSE,"ECWEBB";#N/A,#N/A,FALSE,"MFT96";#N/A,#N/A,FALSE,"CTrecon"}</definedName>
    <definedName name="fg_4_2_5" hidden="1">{#N/A,#N/A,FALSE,"TMCOMP96";#N/A,#N/A,FALSE,"MAT96";#N/A,#N/A,FALSE,"FANDA96";#N/A,#N/A,FALSE,"INTRAN96";#N/A,#N/A,FALSE,"NAA9697";#N/A,#N/A,FALSE,"ECWEBB";#N/A,#N/A,FALSE,"MFT96";#N/A,#N/A,FALSE,"CTrecon"}</definedName>
    <definedName name="fg_4_3" hidden="1">{#N/A,#N/A,FALSE,"TMCOMP96";#N/A,#N/A,FALSE,"MAT96";#N/A,#N/A,FALSE,"FANDA96";#N/A,#N/A,FALSE,"INTRAN96";#N/A,#N/A,FALSE,"NAA9697";#N/A,#N/A,FALSE,"ECWEBB";#N/A,#N/A,FALSE,"MFT96";#N/A,#N/A,FALSE,"CTrecon"}</definedName>
    <definedName name="fg_4_3_1" hidden="1">{#N/A,#N/A,FALSE,"TMCOMP96";#N/A,#N/A,FALSE,"MAT96";#N/A,#N/A,FALSE,"FANDA96";#N/A,#N/A,FALSE,"INTRAN96";#N/A,#N/A,FALSE,"NAA9697";#N/A,#N/A,FALSE,"ECWEBB";#N/A,#N/A,FALSE,"MFT96";#N/A,#N/A,FALSE,"CTrecon"}</definedName>
    <definedName name="fg_4_3_2" hidden="1">{#N/A,#N/A,FALSE,"TMCOMP96";#N/A,#N/A,FALSE,"MAT96";#N/A,#N/A,FALSE,"FANDA96";#N/A,#N/A,FALSE,"INTRAN96";#N/A,#N/A,FALSE,"NAA9697";#N/A,#N/A,FALSE,"ECWEBB";#N/A,#N/A,FALSE,"MFT96";#N/A,#N/A,FALSE,"CTrecon"}</definedName>
    <definedName name="fg_4_3_3" hidden="1">{#N/A,#N/A,FALSE,"TMCOMP96";#N/A,#N/A,FALSE,"MAT96";#N/A,#N/A,FALSE,"FANDA96";#N/A,#N/A,FALSE,"INTRAN96";#N/A,#N/A,FALSE,"NAA9697";#N/A,#N/A,FALSE,"ECWEBB";#N/A,#N/A,FALSE,"MFT96";#N/A,#N/A,FALSE,"CTrecon"}</definedName>
    <definedName name="fg_4_3_4" hidden="1">{#N/A,#N/A,FALSE,"TMCOMP96";#N/A,#N/A,FALSE,"MAT96";#N/A,#N/A,FALSE,"FANDA96";#N/A,#N/A,FALSE,"INTRAN96";#N/A,#N/A,FALSE,"NAA9697";#N/A,#N/A,FALSE,"ECWEBB";#N/A,#N/A,FALSE,"MFT96";#N/A,#N/A,FALSE,"CTrecon"}</definedName>
    <definedName name="fg_4_3_5" hidden="1">{#N/A,#N/A,FALSE,"TMCOMP96";#N/A,#N/A,FALSE,"MAT96";#N/A,#N/A,FALSE,"FANDA96";#N/A,#N/A,FALSE,"INTRAN96";#N/A,#N/A,FALSE,"NAA9697";#N/A,#N/A,FALSE,"ECWEBB";#N/A,#N/A,FALSE,"MFT96";#N/A,#N/A,FALSE,"CTrecon"}</definedName>
    <definedName name="fg_4_4" hidden="1">{#N/A,#N/A,FALSE,"TMCOMP96";#N/A,#N/A,FALSE,"MAT96";#N/A,#N/A,FALSE,"FANDA96";#N/A,#N/A,FALSE,"INTRAN96";#N/A,#N/A,FALSE,"NAA9697";#N/A,#N/A,FALSE,"ECWEBB";#N/A,#N/A,FALSE,"MFT96";#N/A,#N/A,FALSE,"CTrecon"}</definedName>
    <definedName name="fg_4_4_1" hidden="1">{#N/A,#N/A,FALSE,"TMCOMP96";#N/A,#N/A,FALSE,"MAT96";#N/A,#N/A,FALSE,"FANDA96";#N/A,#N/A,FALSE,"INTRAN96";#N/A,#N/A,FALSE,"NAA9697";#N/A,#N/A,FALSE,"ECWEBB";#N/A,#N/A,FALSE,"MFT96";#N/A,#N/A,FALSE,"CTrecon"}</definedName>
    <definedName name="fg_4_4_2" hidden="1">{#N/A,#N/A,FALSE,"TMCOMP96";#N/A,#N/A,FALSE,"MAT96";#N/A,#N/A,FALSE,"FANDA96";#N/A,#N/A,FALSE,"INTRAN96";#N/A,#N/A,FALSE,"NAA9697";#N/A,#N/A,FALSE,"ECWEBB";#N/A,#N/A,FALSE,"MFT96";#N/A,#N/A,FALSE,"CTrecon"}</definedName>
    <definedName name="fg_4_4_3" hidden="1">{#N/A,#N/A,FALSE,"TMCOMP96";#N/A,#N/A,FALSE,"MAT96";#N/A,#N/A,FALSE,"FANDA96";#N/A,#N/A,FALSE,"INTRAN96";#N/A,#N/A,FALSE,"NAA9697";#N/A,#N/A,FALSE,"ECWEBB";#N/A,#N/A,FALSE,"MFT96";#N/A,#N/A,FALSE,"CTrecon"}</definedName>
    <definedName name="fg_4_4_4" hidden="1">{#N/A,#N/A,FALSE,"TMCOMP96";#N/A,#N/A,FALSE,"MAT96";#N/A,#N/A,FALSE,"FANDA96";#N/A,#N/A,FALSE,"INTRAN96";#N/A,#N/A,FALSE,"NAA9697";#N/A,#N/A,FALSE,"ECWEBB";#N/A,#N/A,FALSE,"MFT96";#N/A,#N/A,FALSE,"CTrecon"}</definedName>
    <definedName name="fg_4_4_5" hidden="1">{#N/A,#N/A,FALSE,"TMCOMP96";#N/A,#N/A,FALSE,"MAT96";#N/A,#N/A,FALSE,"FANDA96";#N/A,#N/A,FALSE,"INTRAN96";#N/A,#N/A,FALSE,"NAA9697";#N/A,#N/A,FALSE,"ECWEBB";#N/A,#N/A,FALSE,"MFT96";#N/A,#N/A,FALSE,"CTrecon"}</definedName>
    <definedName name="fg_4_5" hidden="1">{#N/A,#N/A,FALSE,"TMCOMP96";#N/A,#N/A,FALSE,"MAT96";#N/A,#N/A,FALSE,"FANDA96";#N/A,#N/A,FALSE,"INTRAN96";#N/A,#N/A,FALSE,"NAA9697";#N/A,#N/A,FALSE,"ECWEBB";#N/A,#N/A,FALSE,"MFT96";#N/A,#N/A,FALSE,"CTrecon"}</definedName>
    <definedName name="fg_4_5_1" hidden="1">{#N/A,#N/A,FALSE,"TMCOMP96";#N/A,#N/A,FALSE,"MAT96";#N/A,#N/A,FALSE,"FANDA96";#N/A,#N/A,FALSE,"INTRAN96";#N/A,#N/A,FALSE,"NAA9697";#N/A,#N/A,FALSE,"ECWEBB";#N/A,#N/A,FALSE,"MFT96";#N/A,#N/A,FALSE,"CTrecon"}</definedName>
    <definedName name="fg_4_5_2" hidden="1">{#N/A,#N/A,FALSE,"TMCOMP96";#N/A,#N/A,FALSE,"MAT96";#N/A,#N/A,FALSE,"FANDA96";#N/A,#N/A,FALSE,"INTRAN96";#N/A,#N/A,FALSE,"NAA9697";#N/A,#N/A,FALSE,"ECWEBB";#N/A,#N/A,FALSE,"MFT96";#N/A,#N/A,FALSE,"CTrecon"}</definedName>
    <definedName name="fg_4_5_3" hidden="1">{#N/A,#N/A,FALSE,"TMCOMP96";#N/A,#N/A,FALSE,"MAT96";#N/A,#N/A,FALSE,"FANDA96";#N/A,#N/A,FALSE,"INTRAN96";#N/A,#N/A,FALSE,"NAA9697";#N/A,#N/A,FALSE,"ECWEBB";#N/A,#N/A,FALSE,"MFT96";#N/A,#N/A,FALSE,"CTrecon"}</definedName>
    <definedName name="fg_4_5_4" hidden="1">{#N/A,#N/A,FALSE,"TMCOMP96";#N/A,#N/A,FALSE,"MAT96";#N/A,#N/A,FALSE,"FANDA96";#N/A,#N/A,FALSE,"INTRAN96";#N/A,#N/A,FALSE,"NAA9697";#N/A,#N/A,FALSE,"ECWEBB";#N/A,#N/A,FALSE,"MFT96";#N/A,#N/A,FALSE,"CTrecon"}</definedName>
    <definedName name="fg_4_5_5" hidden="1">{#N/A,#N/A,FALSE,"TMCOMP96";#N/A,#N/A,FALSE,"MAT96";#N/A,#N/A,FALSE,"FANDA96";#N/A,#N/A,FALSE,"INTRAN96";#N/A,#N/A,FALSE,"NAA9697";#N/A,#N/A,FALSE,"ECWEBB";#N/A,#N/A,FALSE,"MFT96";#N/A,#N/A,FALSE,"CTrecon"}</definedName>
    <definedName name="fg_5" hidden="1">{#N/A,#N/A,FALSE,"TMCOMP96";#N/A,#N/A,FALSE,"MAT96";#N/A,#N/A,FALSE,"FANDA96";#N/A,#N/A,FALSE,"INTRAN96";#N/A,#N/A,FALSE,"NAA9697";#N/A,#N/A,FALSE,"ECWEBB";#N/A,#N/A,FALSE,"MFT96";#N/A,#N/A,FALSE,"CTrecon"}</definedName>
    <definedName name="fg_5_1" hidden="1">{#N/A,#N/A,FALSE,"TMCOMP96";#N/A,#N/A,FALSE,"MAT96";#N/A,#N/A,FALSE,"FANDA96";#N/A,#N/A,FALSE,"INTRAN96";#N/A,#N/A,FALSE,"NAA9697";#N/A,#N/A,FALSE,"ECWEBB";#N/A,#N/A,FALSE,"MFT96";#N/A,#N/A,FALSE,"CTrecon"}</definedName>
    <definedName name="fg_5_1_1" hidden="1">{#N/A,#N/A,FALSE,"TMCOMP96";#N/A,#N/A,FALSE,"MAT96";#N/A,#N/A,FALSE,"FANDA96";#N/A,#N/A,FALSE,"INTRAN96";#N/A,#N/A,FALSE,"NAA9697";#N/A,#N/A,FALSE,"ECWEBB";#N/A,#N/A,FALSE,"MFT96";#N/A,#N/A,FALSE,"CTrecon"}</definedName>
    <definedName name="fg_5_1_1_1" hidden="1">{#N/A,#N/A,FALSE,"TMCOMP96";#N/A,#N/A,FALSE,"MAT96";#N/A,#N/A,FALSE,"FANDA96";#N/A,#N/A,FALSE,"INTRAN96";#N/A,#N/A,FALSE,"NAA9697";#N/A,#N/A,FALSE,"ECWEBB";#N/A,#N/A,FALSE,"MFT96";#N/A,#N/A,FALSE,"CTrecon"}</definedName>
    <definedName name="fg_5_1_1_1_1" hidden="1">{#N/A,#N/A,FALSE,"TMCOMP96";#N/A,#N/A,FALSE,"MAT96";#N/A,#N/A,FALSE,"FANDA96";#N/A,#N/A,FALSE,"INTRAN96";#N/A,#N/A,FALSE,"NAA9697";#N/A,#N/A,FALSE,"ECWEBB";#N/A,#N/A,FALSE,"MFT96";#N/A,#N/A,FALSE,"CTrecon"}</definedName>
    <definedName name="fg_5_1_1_1_2" hidden="1">{#N/A,#N/A,FALSE,"TMCOMP96";#N/A,#N/A,FALSE,"MAT96";#N/A,#N/A,FALSE,"FANDA96";#N/A,#N/A,FALSE,"INTRAN96";#N/A,#N/A,FALSE,"NAA9697";#N/A,#N/A,FALSE,"ECWEBB";#N/A,#N/A,FALSE,"MFT96";#N/A,#N/A,FALSE,"CTrecon"}</definedName>
    <definedName name="fg_5_1_1_1_3" hidden="1">{#N/A,#N/A,FALSE,"TMCOMP96";#N/A,#N/A,FALSE,"MAT96";#N/A,#N/A,FALSE,"FANDA96";#N/A,#N/A,FALSE,"INTRAN96";#N/A,#N/A,FALSE,"NAA9697";#N/A,#N/A,FALSE,"ECWEBB";#N/A,#N/A,FALSE,"MFT96";#N/A,#N/A,FALSE,"CTrecon"}</definedName>
    <definedName name="fg_5_1_1_1_4" hidden="1">{#N/A,#N/A,FALSE,"TMCOMP96";#N/A,#N/A,FALSE,"MAT96";#N/A,#N/A,FALSE,"FANDA96";#N/A,#N/A,FALSE,"INTRAN96";#N/A,#N/A,FALSE,"NAA9697";#N/A,#N/A,FALSE,"ECWEBB";#N/A,#N/A,FALSE,"MFT96";#N/A,#N/A,FALSE,"CTrecon"}</definedName>
    <definedName name="fg_5_1_1_1_5" hidden="1">{#N/A,#N/A,FALSE,"TMCOMP96";#N/A,#N/A,FALSE,"MAT96";#N/A,#N/A,FALSE,"FANDA96";#N/A,#N/A,FALSE,"INTRAN96";#N/A,#N/A,FALSE,"NAA9697";#N/A,#N/A,FALSE,"ECWEBB";#N/A,#N/A,FALSE,"MFT96";#N/A,#N/A,FALSE,"CTrecon"}</definedName>
    <definedName name="fg_5_1_1_2" hidden="1">{#N/A,#N/A,FALSE,"TMCOMP96";#N/A,#N/A,FALSE,"MAT96";#N/A,#N/A,FALSE,"FANDA96";#N/A,#N/A,FALSE,"INTRAN96";#N/A,#N/A,FALSE,"NAA9697";#N/A,#N/A,FALSE,"ECWEBB";#N/A,#N/A,FALSE,"MFT96";#N/A,#N/A,FALSE,"CTrecon"}</definedName>
    <definedName name="fg_5_1_1_2_1" hidden="1">{#N/A,#N/A,FALSE,"TMCOMP96";#N/A,#N/A,FALSE,"MAT96";#N/A,#N/A,FALSE,"FANDA96";#N/A,#N/A,FALSE,"INTRAN96";#N/A,#N/A,FALSE,"NAA9697";#N/A,#N/A,FALSE,"ECWEBB";#N/A,#N/A,FALSE,"MFT96";#N/A,#N/A,FALSE,"CTrecon"}</definedName>
    <definedName name="fg_5_1_1_2_2" hidden="1">{#N/A,#N/A,FALSE,"TMCOMP96";#N/A,#N/A,FALSE,"MAT96";#N/A,#N/A,FALSE,"FANDA96";#N/A,#N/A,FALSE,"INTRAN96";#N/A,#N/A,FALSE,"NAA9697";#N/A,#N/A,FALSE,"ECWEBB";#N/A,#N/A,FALSE,"MFT96";#N/A,#N/A,FALSE,"CTrecon"}</definedName>
    <definedName name="fg_5_1_1_2_3" hidden="1">{#N/A,#N/A,FALSE,"TMCOMP96";#N/A,#N/A,FALSE,"MAT96";#N/A,#N/A,FALSE,"FANDA96";#N/A,#N/A,FALSE,"INTRAN96";#N/A,#N/A,FALSE,"NAA9697";#N/A,#N/A,FALSE,"ECWEBB";#N/A,#N/A,FALSE,"MFT96";#N/A,#N/A,FALSE,"CTrecon"}</definedName>
    <definedName name="fg_5_1_1_2_4" hidden="1">{#N/A,#N/A,FALSE,"TMCOMP96";#N/A,#N/A,FALSE,"MAT96";#N/A,#N/A,FALSE,"FANDA96";#N/A,#N/A,FALSE,"INTRAN96";#N/A,#N/A,FALSE,"NAA9697";#N/A,#N/A,FALSE,"ECWEBB";#N/A,#N/A,FALSE,"MFT96";#N/A,#N/A,FALSE,"CTrecon"}</definedName>
    <definedName name="fg_5_1_1_2_5" hidden="1">{#N/A,#N/A,FALSE,"TMCOMP96";#N/A,#N/A,FALSE,"MAT96";#N/A,#N/A,FALSE,"FANDA96";#N/A,#N/A,FALSE,"INTRAN96";#N/A,#N/A,FALSE,"NAA9697";#N/A,#N/A,FALSE,"ECWEBB";#N/A,#N/A,FALSE,"MFT96";#N/A,#N/A,FALSE,"CTrecon"}</definedName>
    <definedName name="fg_5_1_1_3" hidden="1">{#N/A,#N/A,FALSE,"TMCOMP96";#N/A,#N/A,FALSE,"MAT96";#N/A,#N/A,FALSE,"FANDA96";#N/A,#N/A,FALSE,"INTRAN96";#N/A,#N/A,FALSE,"NAA9697";#N/A,#N/A,FALSE,"ECWEBB";#N/A,#N/A,FALSE,"MFT96";#N/A,#N/A,FALSE,"CTrecon"}</definedName>
    <definedName name="fg_5_1_1_4" hidden="1">{#N/A,#N/A,FALSE,"TMCOMP96";#N/A,#N/A,FALSE,"MAT96";#N/A,#N/A,FALSE,"FANDA96";#N/A,#N/A,FALSE,"INTRAN96";#N/A,#N/A,FALSE,"NAA9697";#N/A,#N/A,FALSE,"ECWEBB";#N/A,#N/A,FALSE,"MFT96";#N/A,#N/A,FALSE,"CTrecon"}</definedName>
    <definedName name="fg_5_1_1_5" hidden="1">{#N/A,#N/A,FALSE,"TMCOMP96";#N/A,#N/A,FALSE,"MAT96";#N/A,#N/A,FALSE,"FANDA96";#N/A,#N/A,FALSE,"INTRAN96";#N/A,#N/A,FALSE,"NAA9697";#N/A,#N/A,FALSE,"ECWEBB";#N/A,#N/A,FALSE,"MFT96";#N/A,#N/A,FALSE,"CTrecon"}</definedName>
    <definedName name="fg_5_1_2" hidden="1">{#N/A,#N/A,FALSE,"TMCOMP96";#N/A,#N/A,FALSE,"MAT96";#N/A,#N/A,FALSE,"FANDA96";#N/A,#N/A,FALSE,"INTRAN96";#N/A,#N/A,FALSE,"NAA9697";#N/A,#N/A,FALSE,"ECWEBB";#N/A,#N/A,FALSE,"MFT96";#N/A,#N/A,FALSE,"CTrecon"}</definedName>
    <definedName name="fg_5_1_2_1" hidden="1">{#N/A,#N/A,FALSE,"TMCOMP96";#N/A,#N/A,FALSE,"MAT96";#N/A,#N/A,FALSE,"FANDA96";#N/A,#N/A,FALSE,"INTRAN96";#N/A,#N/A,FALSE,"NAA9697";#N/A,#N/A,FALSE,"ECWEBB";#N/A,#N/A,FALSE,"MFT96";#N/A,#N/A,FALSE,"CTrecon"}</definedName>
    <definedName name="fg_5_1_2_2" hidden="1">{#N/A,#N/A,FALSE,"TMCOMP96";#N/A,#N/A,FALSE,"MAT96";#N/A,#N/A,FALSE,"FANDA96";#N/A,#N/A,FALSE,"INTRAN96";#N/A,#N/A,FALSE,"NAA9697";#N/A,#N/A,FALSE,"ECWEBB";#N/A,#N/A,FALSE,"MFT96";#N/A,#N/A,FALSE,"CTrecon"}</definedName>
    <definedName name="fg_5_1_2_3" hidden="1">{#N/A,#N/A,FALSE,"TMCOMP96";#N/A,#N/A,FALSE,"MAT96";#N/A,#N/A,FALSE,"FANDA96";#N/A,#N/A,FALSE,"INTRAN96";#N/A,#N/A,FALSE,"NAA9697";#N/A,#N/A,FALSE,"ECWEBB";#N/A,#N/A,FALSE,"MFT96";#N/A,#N/A,FALSE,"CTrecon"}</definedName>
    <definedName name="fg_5_1_2_4" hidden="1">{#N/A,#N/A,FALSE,"TMCOMP96";#N/A,#N/A,FALSE,"MAT96";#N/A,#N/A,FALSE,"FANDA96";#N/A,#N/A,FALSE,"INTRAN96";#N/A,#N/A,FALSE,"NAA9697";#N/A,#N/A,FALSE,"ECWEBB";#N/A,#N/A,FALSE,"MFT96";#N/A,#N/A,FALSE,"CTrecon"}</definedName>
    <definedName name="fg_5_1_2_5" hidden="1">{#N/A,#N/A,FALSE,"TMCOMP96";#N/A,#N/A,FALSE,"MAT96";#N/A,#N/A,FALSE,"FANDA96";#N/A,#N/A,FALSE,"INTRAN96";#N/A,#N/A,FALSE,"NAA9697";#N/A,#N/A,FALSE,"ECWEBB";#N/A,#N/A,FALSE,"MFT96";#N/A,#N/A,FALSE,"CTrecon"}</definedName>
    <definedName name="fg_5_1_3" hidden="1">{#N/A,#N/A,FALSE,"TMCOMP96";#N/A,#N/A,FALSE,"MAT96";#N/A,#N/A,FALSE,"FANDA96";#N/A,#N/A,FALSE,"INTRAN96";#N/A,#N/A,FALSE,"NAA9697";#N/A,#N/A,FALSE,"ECWEBB";#N/A,#N/A,FALSE,"MFT96";#N/A,#N/A,FALSE,"CTrecon"}</definedName>
    <definedName name="fg_5_1_3_1" hidden="1">{#N/A,#N/A,FALSE,"TMCOMP96";#N/A,#N/A,FALSE,"MAT96";#N/A,#N/A,FALSE,"FANDA96";#N/A,#N/A,FALSE,"INTRAN96";#N/A,#N/A,FALSE,"NAA9697";#N/A,#N/A,FALSE,"ECWEBB";#N/A,#N/A,FALSE,"MFT96";#N/A,#N/A,FALSE,"CTrecon"}</definedName>
    <definedName name="fg_5_1_3_2" hidden="1">{#N/A,#N/A,FALSE,"TMCOMP96";#N/A,#N/A,FALSE,"MAT96";#N/A,#N/A,FALSE,"FANDA96";#N/A,#N/A,FALSE,"INTRAN96";#N/A,#N/A,FALSE,"NAA9697";#N/A,#N/A,FALSE,"ECWEBB";#N/A,#N/A,FALSE,"MFT96";#N/A,#N/A,FALSE,"CTrecon"}</definedName>
    <definedName name="fg_5_1_3_3" hidden="1">{#N/A,#N/A,FALSE,"TMCOMP96";#N/A,#N/A,FALSE,"MAT96";#N/A,#N/A,FALSE,"FANDA96";#N/A,#N/A,FALSE,"INTRAN96";#N/A,#N/A,FALSE,"NAA9697";#N/A,#N/A,FALSE,"ECWEBB";#N/A,#N/A,FALSE,"MFT96";#N/A,#N/A,FALSE,"CTrecon"}</definedName>
    <definedName name="fg_5_1_3_4" hidden="1">{#N/A,#N/A,FALSE,"TMCOMP96";#N/A,#N/A,FALSE,"MAT96";#N/A,#N/A,FALSE,"FANDA96";#N/A,#N/A,FALSE,"INTRAN96";#N/A,#N/A,FALSE,"NAA9697";#N/A,#N/A,FALSE,"ECWEBB";#N/A,#N/A,FALSE,"MFT96";#N/A,#N/A,FALSE,"CTrecon"}</definedName>
    <definedName name="fg_5_1_3_5" hidden="1">{#N/A,#N/A,FALSE,"TMCOMP96";#N/A,#N/A,FALSE,"MAT96";#N/A,#N/A,FALSE,"FANDA96";#N/A,#N/A,FALSE,"INTRAN96";#N/A,#N/A,FALSE,"NAA9697";#N/A,#N/A,FALSE,"ECWEBB";#N/A,#N/A,FALSE,"MFT96";#N/A,#N/A,FALSE,"CTrecon"}</definedName>
    <definedName name="fg_5_1_4" hidden="1">{#N/A,#N/A,FALSE,"TMCOMP96";#N/A,#N/A,FALSE,"MAT96";#N/A,#N/A,FALSE,"FANDA96";#N/A,#N/A,FALSE,"INTRAN96";#N/A,#N/A,FALSE,"NAA9697";#N/A,#N/A,FALSE,"ECWEBB";#N/A,#N/A,FALSE,"MFT96";#N/A,#N/A,FALSE,"CTrecon"}</definedName>
    <definedName name="fg_5_1_4_1" hidden="1">{#N/A,#N/A,FALSE,"TMCOMP96";#N/A,#N/A,FALSE,"MAT96";#N/A,#N/A,FALSE,"FANDA96";#N/A,#N/A,FALSE,"INTRAN96";#N/A,#N/A,FALSE,"NAA9697";#N/A,#N/A,FALSE,"ECWEBB";#N/A,#N/A,FALSE,"MFT96";#N/A,#N/A,FALSE,"CTrecon"}</definedName>
    <definedName name="fg_5_1_4_2" hidden="1">{#N/A,#N/A,FALSE,"TMCOMP96";#N/A,#N/A,FALSE,"MAT96";#N/A,#N/A,FALSE,"FANDA96";#N/A,#N/A,FALSE,"INTRAN96";#N/A,#N/A,FALSE,"NAA9697";#N/A,#N/A,FALSE,"ECWEBB";#N/A,#N/A,FALSE,"MFT96";#N/A,#N/A,FALSE,"CTrecon"}</definedName>
    <definedName name="fg_5_1_4_3" hidden="1">{#N/A,#N/A,FALSE,"TMCOMP96";#N/A,#N/A,FALSE,"MAT96";#N/A,#N/A,FALSE,"FANDA96";#N/A,#N/A,FALSE,"INTRAN96";#N/A,#N/A,FALSE,"NAA9697";#N/A,#N/A,FALSE,"ECWEBB";#N/A,#N/A,FALSE,"MFT96";#N/A,#N/A,FALSE,"CTrecon"}</definedName>
    <definedName name="fg_5_1_4_4" hidden="1">{#N/A,#N/A,FALSE,"TMCOMP96";#N/A,#N/A,FALSE,"MAT96";#N/A,#N/A,FALSE,"FANDA96";#N/A,#N/A,FALSE,"INTRAN96";#N/A,#N/A,FALSE,"NAA9697";#N/A,#N/A,FALSE,"ECWEBB";#N/A,#N/A,FALSE,"MFT96";#N/A,#N/A,FALSE,"CTrecon"}</definedName>
    <definedName name="fg_5_1_4_5" hidden="1">{#N/A,#N/A,FALSE,"TMCOMP96";#N/A,#N/A,FALSE,"MAT96";#N/A,#N/A,FALSE,"FANDA96";#N/A,#N/A,FALSE,"INTRAN96";#N/A,#N/A,FALSE,"NAA9697";#N/A,#N/A,FALSE,"ECWEBB";#N/A,#N/A,FALSE,"MFT96";#N/A,#N/A,FALSE,"CTrecon"}</definedName>
    <definedName name="fg_5_1_5" hidden="1">{#N/A,#N/A,FALSE,"TMCOMP96";#N/A,#N/A,FALSE,"MAT96";#N/A,#N/A,FALSE,"FANDA96";#N/A,#N/A,FALSE,"INTRAN96";#N/A,#N/A,FALSE,"NAA9697";#N/A,#N/A,FALSE,"ECWEBB";#N/A,#N/A,FALSE,"MFT96";#N/A,#N/A,FALSE,"CTrecon"}</definedName>
    <definedName name="fg_5_1_5_1" hidden="1">{#N/A,#N/A,FALSE,"TMCOMP96";#N/A,#N/A,FALSE,"MAT96";#N/A,#N/A,FALSE,"FANDA96";#N/A,#N/A,FALSE,"INTRAN96";#N/A,#N/A,FALSE,"NAA9697";#N/A,#N/A,FALSE,"ECWEBB";#N/A,#N/A,FALSE,"MFT96";#N/A,#N/A,FALSE,"CTrecon"}</definedName>
    <definedName name="fg_5_1_5_2" hidden="1">{#N/A,#N/A,FALSE,"TMCOMP96";#N/A,#N/A,FALSE,"MAT96";#N/A,#N/A,FALSE,"FANDA96";#N/A,#N/A,FALSE,"INTRAN96";#N/A,#N/A,FALSE,"NAA9697";#N/A,#N/A,FALSE,"ECWEBB";#N/A,#N/A,FALSE,"MFT96";#N/A,#N/A,FALSE,"CTrecon"}</definedName>
    <definedName name="fg_5_1_5_3" hidden="1">{#N/A,#N/A,FALSE,"TMCOMP96";#N/A,#N/A,FALSE,"MAT96";#N/A,#N/A,FALSE,"FANDA96";#N/A,#N/A,FALSE,"INTRAN96";#N/A,#N/A,FALSE,"NAA9697";#N/A,#N/A,FALSE,"ECWEBB";#N/A,#N/A,FALSE,"MFT96";#N/A,#N/A,FALSE,"CTrecon"}</definedName>
    <definedName name="fg_5_1_5_4" hidden="1">{#N/A,#N/A,FALSE,"TMCOMP96";#N/A,#N/A,FALSE,"MAT96";#N/A,#N/A,FALSE,"FANDA96";#N/A,#N/A,FALSE,"INTRAN96";#N/A,#N/A,FALSE,"NAA9697";#N/A,#N/A,FALSE,"ECWEBB";#N/A,#N/A,FALSE,"MFT96";#N/A,#N/A,FALSE,"CTrecon"}</definedName>
    <definedName name="fg_5_1_5_5" hidden="1">{#N/A,#N/A,FALSE,"TMCOMP96";#N/A,#N/A,FALSE,"MAT96";#N/A,#N/A,FALSE,"FANDA96";#N/A,#N/A,FALSE,"INTRAN96";#N/A,#N/A,FALSE,"NAA9697";#N/A,#N/A,FALSE,"ECWEBB";#N/A,#N/A,FALSE,"MFT96";#N/A,#N/A,FALSE,"CTrecon"}</definedName>
    <definedName name="fg_5_2" hidden="1">{#N/A,#N/A,FALSE,"TMCOMP96";#N/A,#N/A,FALSE,"MAT96";#N/A,#N/A,FALSE,"FANDA96";#N/A,#N/A,FALSE,"INTRAN96";#N/A,#N/A,FALSE,"NAA9697";#N/A,#N/A,FALSE,"ECWEBB";#N/A,#N/A,FALSE,"MFT96";#N/A,#N/A,FALSE,"CTrecon"}</definedName>
    <definedName name="fg_5_2_1" hidden="1">{#N/A,#N/A,FALSE,"TMCOMP96";#N/A,#N/A,FALSE,"MAT96";#N/A,#N/A,FALSE,"FANDA96";#N/A,#N/A,FALSE,"INTRAN96";#N/A,#N/A,FALSE,"NAA9697";#N/A,#N/A,FALSE,"ECWEBB";#N/A,#N/A,FALSE,"MFT96";#N/A,#N/A,FALSE,"CTrecon"}</definedName>
    <definedName name="fg_5_2_2" hidden="1">{#N/A,#N/A,FALSE,"TMCOMP96";#N/A,#N/A,FALSE,"MAT96";#N/A,#N/A,FALSE,"FANDA96";#N/A,#N/A,FALSE,"INTRAN96";#N/A,#N/A,FALSE,"NAA9697";#N/A,#N/A,FALSE,"ECWEBB";#N/A,#N/A,FALSE,"MFT96";#N/A,#N/A,FALSE,"CTrecon"}</definedName>
    <definedName name="fg_5_2_3" hidden="1">{#N/A,#N/A,FALSE,"TMCOMP96";#N/A,#N/A,FALSE,"MAT96";#N/A,#N/A,FALSE,"FANDA96";#N/A,#N/A,FALSE,"INTRAN96";#N/A,#N/A,FALSE,"NAA9697";#N/A,#N/A,FALSE,"ECWEBB";#N/A,#N/A,FALSE,"MFT96";#N/A,#N/A,FALSE,"CTrecon"}</definedName>
    <definedName name="fg_5_2_4" hidden="1">{#N/A,#N/A,FALSE,"TMCOMP96";#N/A,#N/A,FALSE,"MAT96";#N/A,#N/A,FALSE,"FANDA96";#N/A,#N/A,FALSE,"INTRAN96";#N/A,#N/A,FALSE,"NAA9697";#N/A,#N/A,FALSE,"ECWEBB";#N/A,#N/A,FALSE,"MFT96";#N/A,#N/A,FALSE,"CTrecon"}</definedName>
    <definedName name="fg_5_2_5" hidden="1">{#N/A,#N/A,FALSE,"TMCOMP96";#N/A,#N/A,FALSE,"MAT96";#N/A,#N/A,FALSE,"FANDA96";#N/A,#N/A,FALSE,"INTRAN96";#N/A,#N/A,FALSE,"NAA9697";#N/A,#N/A,FALSE,"ECWEBB";#N/A,#N/A,FALSE,"MFT96";#N/A,#N/A,FALSE,"CTrecon"}</definedName>
    <definedName name="fg_5_3" hidden="1">{#N/A,#N/A,FALSE,"TMCOMP96";#N/A,#N/A,FALSE,"MAT96";#N/A,#N/A,FALSE,"FANDA96";#N/A,#N/A,FALSE,"INTRAN96";#N/A,#N/A,FALSE,"NAA9697";#N/A,#N/A,FALSE,"ECWEBB";#N/A,#N/A,FALSE,"MFT96";#N/A,#N/A,FALSE,"CTrecon"}</definedName>
    <definedName name="fg_5_3_1" hidden="1">{#N/A,#N/A,FALSE,"TMCOMP96";#N/A,#N/A,FALSE,"MAT96";#N/A,#N/A,FALSE,"FANDA96";#N/A,#N/A,FALSE,"INTRAN96";#N/A,#N/A,FALSE,"NAA9697";#N/A,#N/A,FALSE,"ECWEBB";#N/A,#N/A,FALSE,"MFT96";#N/A,#N/A,FALSE,"CTrecon"}</definedName>
    <definedName name="fg_5_3_2" hidden="1">{#N/A,#N/A,FALSE,"TMCOMP96";#N/A,#N/A,FALSE,"MAT96";#N/A,#N/A,FALSE,"FANDA96";#N/A,#N/A,FALSE,"INTRAN96";#N/A,#N/A,FALSE,"NAA9697";#N/A,#N/A,FALSE,"ECWEBB";#N/A,#N/A,FALSE,"MFT96";#N/A,#N/A,FALSE,"CTrecon"}</definedName>
    <definedName name="fg_5_3_3" hidden="1">{#N/A,#N/A,FALSE,"TMCOMP96";#N/A,#N/A,FALSE,"MAT96";#N/A,#N/A,FALSE,"FANDA96";#N/A,#N/A,FALSE,"INTRAN96";#N/A,#N/A,FALSE,"NAA9697";#N/A,#N/A,FALSE,"ECWEBB";#N/A,#N/A,FALSE,"MFT96";#N/A,#N/A,FALSE,"CTrecon"}</definedName>
    <definedName name="fg_5_3_4" hidden="1">{#N/A,#N/A,FALSE,"TMCOMP96";#N/A,#N/A,FALSE,"MAT96";#N/A,#N/A,FALSE,"FANDA96";#N/A,#N/A,FALSE,"INTRAN96";#N/A,#N/A,FALSE,"NAA9697";#N/A,#N/A,FALSE,"ECWEBB";#N/A,#N/A,FALSE,"MFT96";#N/A,#N/A,FALSE,"CTrecon"}</definedName>
    <definedName name="fg_5_3_5" hidden="1">{#N/A,#N/A,FALSE,"TMCOMP96";#N/A,#N/A,FALSE,"MAT96";#N/A,#N/A,FALSE,"FANDA96";#N/A,#N/A,FALSE,"INTRAN96";#N/A,#N/A,FALSE,"NAA9697";#N/A,#N/A,FALSE,"ECWEBB";#N/A,#N/A,FALSE,"MFT96";#N/A,#N/A,FALSE,"CTrecon"}</definedName>
    <definedName name="fg_5_4" hidden="1">{#N/A,#N/A,FALSE,"TMCOMP96";#N/A,#N/A,FALSE,"MAT96";#N/A,#N/A,FALSE,"FANDA96";#N/A,#N/A,FALSE,"INTRAN96";#N/A,#N/A,FALSE,"NAA9697";#N/A,#N/A,FALSE,"ECWEBB";#N/A,#N/A,FALSE,"MFT96";#N/A,#N/A,FALSE,"CTrecon"}</definedName>
    <definedName name="fg_5_4_1" hidden="1">{#N/A,#N/A,FALSE,"TMCOMP96";#N/A,#N/A,FALSE,"MAT96";#N/A,#N/A,FALSE,"FANDA96";#N/A,#N/A,FALSE,"INTRAN96";#N/A,#N/A,FALSE,"NAA9697";#N/A,#N/A,FALSE,"ECWEBB";#N/A,#N/A,FALSE,"MFT96";#N/A,#N/A,FALSE,"CTrecon"}</definedName>
    <definedName name="fg_5_4_2" hidden="1">{#N/A,#N/A,FALSE,"TMCOMP96";#N/A,#N/A,FALSE,"MAT96";#N/A,#N/A,FALSE,"FANDA96";#N/A,#N/A,FALSE,"INTRAN96";#N/A,#N/A,FALSE,"NAA9697";#N/A,#N/A,FALSE,"ECWEBB";#N/A,#N/A,FALSE,"MFT96";#N/A,#N/A,FALSE,"CTrecon"}</definedName>
    <definedName name="fg_5_4_3" hidden="1">{#N/A,#N/A,FALSE,"TMCOMP96";#N/A,#N/A,FALSE,"MAT96";#N/A,#N/A,FALSE,"FANDA96";#N/A,#N/A,FALSE,"INTRAN96";#N/A,#N/A,FALSE,"NAA9697";#N/A,#N/A,FALSE,"ECWEBB";#N/A,#N/A,FALSE,"MFT96";#N/A,#N/A,FALSE,"CTrecon"}</definedName>
    <definedName name="fg_5_4_4" hidden="1">{#N/A,#N/A,FALSE,"TMCOMP96";#N/A,#N/A,FALSE,"MAT96";#N/A,#N/A,FALSE,"FANDA96";#N/A,#N/A,FALSE,"INTRAN96";#N/A,#N/A,FALSE,"NAA9697";#N/A,#N/A,FALSE,"ECWEBB";#N/A,#N/A,FALSE,"MFT96";#N/A,#N/A,FALSE,"CTrecon"}</definedName>
    <definedName name="fg_5_4_5" hidden="1">{#N/A,#N/A,FALSE,"TMCOMP96";#N/A,#N/A,FALSE,"MAT96";#N/A,#N/A,FALSE,"FANDA96";#N/A,#N/A,FALSE,"INTRAN96";#N/A,#N/A,FALSE,"NAA9697";#N/A,#N/A,FALSE,"ECWEBB";#N/A,#N/A,FALSE,"MFT96";#N/A,#N/A,FALSE,"CTrecon"}</definedName>
    <definedName name="fg_5_5" hidden="1">{#N/A,#N/A,FALSE,"TMCOMP96";#N/A,#N/A,FALSE,"MAT96";#N/A,#N/A,FALSE,"FANDA96";#N/A,#N/A,FALSE,"INTRAN96";#N/A,#N/A,FALSE,"NAA9697";#N/A,#N/A,FALSE,"ECWEBB";#N/A,#N/A,FALSE,"MFT96";#N/A,#N/A,FALSE,"CTrecon"}</definedName>
    <definedName name="fg_5_5_1" hidden="1">{#N/A,#N/A,FALSE,"TMCOMP96";#N/A,#N/A,FALSE,"MAT96";#N/A,#N/A,FALSE,"FANDA96";#N/A,#N/A,FALSE,"INTRAN96";#N/A,#N/A,FALSE,"NAA9697";#N/A,#N/A,FALSE,"ECWEBB";#N/A,#N/A,FALSE,"MFT96";#N/A,#N/A,FALSE,"CTrecon"}</definedName>
    <definedName name="fg_5_5_2" hidden="1">{#N/A,#N/A,FALSE,"TMCOMP96";#N/A,#N/A,FALSE,"MAT96";#N/A,#N/A,FALSE,"FANDA96";#N/A,#N/A,FALSE,"INTRAN96";#N/A,#N/A,FALSE,"NAA9697";#N/A,#N/A,FALSE,"ECWEBB";#N/A,#N/A,FALSE,"MFT96";#N/A,#N/A,FALSE,"CTrecon"}</definedName>
    <definedName name="fg_5_5_3" hidden="1">{#N/A,#N/A,FALSE,"TMCOMP96";#N/A,#N/A,FALSE,"MAT96";#N/A,#N/A,FALSE,"FANDA96";#N/A,#N/A,FALSE,"INTRAN96";#N/A,#N/A,FALSE,"NAA9697";#N/A,#N/A,FALSE,"ECWEBB";#N/A,#N/A,FALSE,"MFT96";#N/A,#N/A,FALSE,"CTrecon"}</definedName>
    <definedName name="fg_5_5_4" hidden="1">{#N/A,#N/A,FALSE,"TMCOMP96";#N/A,#N/A,FALSE,"MAT96";#N/A,#N/A,FALSE,"FANDA96";#N/A,#N/A,FALSE,"INTRAN96";#N/A,#N/A,FALSE,"NAA9697";#N/A,#N/A,FALSE,"ECWEBB";#N/A,#N/A,FALSE,"MFT96";#N/A,#N/A,FALSE,"CTrecon"}</definedName>
    <definedName name="fg_5_5_5"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fd_1" hidden="1">{#N/A,#N/A,FALSE,"TMCOMP96";#N/A,#N/A,FALSE,"MAT96";#N/A,#N/A,FALSE,"FANDA96";#N/A,#N/A,FALSE,"INTRAN96";#N/A,#N/A,FALSE,"NAA9697";#N/A,#N/A,FALSE,"ECWEBB";#N/A,#N/A,FALSE,"MFT96";#N/A,#N/A,FALSE,"CTrecon"}</definedName>
    <definedName name="fgfd_1_1" hidden="1">{#N/A,#N/A,FALSE,"TMCOMP96";#N/A,#N/A,FALSE,"MAT96";#N/A,#N/A,FALSE,"FANDA96";#N/A,#N/A,FALSE,"INTRAN96";#N/A,#N/A,FALSE,"NAA9697";#N/A,#N/A,FALSE,"ECWEBB";#N/A,#N/A,FALSE,"MFT96";#N/A,#N/A,FALSE,"CTrecon"}</definedName>
    <definedName name="fgfd_1_1_1" hidden="1">{#N/A,#N/A,FALSE,"TMCOMP96";#N/A,#N/A,FALSE,"MAT96";#N/A,#N/A,FALSE,"FANDA96";#N/A,#N/A,FALSE,"INTRAN96";#N/A,#N/A,FALSE,"NAA9697";#N/A,#N/A,FALSE,"ECWEBB";#N/A,#N/A,FALSE,"MFT96";#N/A,#N/A,FALSE,"CTrecon"}</definedName>
    <definedName name="fgfd_1_1_1_1" hidden="1">{#N/A,#N/A,FALSE,"TMCOMP96";#N/A,#N/A,FALSE,"MAT96";#N/A,#N/A,FALSE,"FANDA96";#N/A,#N/A,FALSE,"INTRAN96";#N/A,#N/A,FALSE,"NAA9697";#N/A,#N/A,FALSE,"ECWEBB";#N/A,#N/A,FALSE,"MFT96";#N/A,#N/A,FALSE,"CTrecon"}</definedName>
    <definedName name="fgfd_1_1_1_1_1" hidden="1">{#N/A,#N/A,FALSE,"TMCOMP96";#N/A,#N/A,FALSE,"MAT96";#N/A,#N/A,FALSE,"FANDA96";#N/A,#N/A,FALSE,"INTRAN96";#N/A,#N/A,FALSE,"NAA9697";#N/A,#N/A,FALSE,"ECWEBB";#N/A,#N/A,FALSE,"MFT96";#N/A,#N/A,FALSE,"CTrecon"}</definedName>
    <definedName name="fgfd_1_1_1_1_1_1" hidden="1">{#N/A,#N/A,FALSE,"TMCOMP96";#N/A,#N/A,FALSE,"MAT96";#N/A,#N/A,FALSE,"FANDA96";#N/A,#N/A,FALSE,"INTRAN96";#N/A,#N/A,FALSE,"NAA9697";#N/A,#N/A,FALSE,"ECWEBB";#N/A,#N/A,FALSE,"MFT96";#N/A,#N/A,FALSE,"CTrecon"}</definedName>
    <definedName name="fgfd_1_1_1_1_1_2" hidden="1">{#N/A,#N/A,FALSE,"TMCOMP96";#N/A,#N/A,FALSE,"MAT96";#N/A,#N/A,FALSE,"FANDA96";#N/A,#N/A,FALSE,"INTRAN96";#N/A,#N/A,FALSE,"NAA9697";#N/A,#N/A,FALSE,"ECWEBB";#N/A,#N/A,FALSE,"MFT96";#N/A,#N/A,FALSE,"CTrecon"}</definedName>
    <definedName name="fgfd_1_1_1_1_1_3" hidden="1">{#N/A,#N/A,FALSE,"TMCOMP96";#N/A,#N/A,FALSE,"MAT96";#N/A,#N/A,FALSE,"FANDA96";#N/A,#N/A,FALSE,"INTRAN96";#N/A,#N/A,FALSE,"NAA9697";#N/A,#N/A,FALSE,"ECWEBB";#N/A,#N/A,FALSE,"MFT96";#N/A,#N/A,FALSE,"CTrecon"}</definedName>
    <definedName name="fgfd_1_1_1_1_1_4" hidden="1">{#N/A,#N/A,FALSE,"TMCOMP96";#N/A,#N/A,FALSE,"MAT96";#N/A,#N/A,FALSE,"FANDA96";#N/A,#N/A,FALSE,"INTRAN96";#N/A,#N/A,FALSE,"NAA9697";#N/A,#N/A,FALSE,"ECWEBB";#N/A,#N/A,FALSE,"MFT96";#N/A,#N/A,FALSE,"CTrecon"}</definedName>
    <definedName name="fgfd_1_1_1_1_1_5" hidden="1">{#N/A,#N/A,FALSE,"TMCOMP96";#N/A,#N/A,FALSE,"MAT96";#N/A,#N/A,FALSE,"FANDA96";#N/A,#N/A,FALSE,"INTRAN96";#N/A,#N/A,FALSE,"NAA9697";#N/A,#N/A,FALSE,"ECWEBB";#N/A,#N/A,FALSE,"MFT96";#N/A,#N/A,FALSE,"CTrecon"}</definedName>
    <definedName name="fgfd_1_1_1_1_2" hidden="1">{#N/A,#N/A,FALSE,"TMCOMP96";#N/A,#N/A,FALSE,"MAT96";#N/A,#N/A,FALSE,"FANDA96";#N/A,#N/A,FALSE,"INTRAN96";#N/A,#N/A,FALSE,"NAA9697";#N/A,#N/A,FALSE,"ECWEBB";#N/A,#N/A,FALSE,"MFT96";#N/A,#N/A,FALSE,"CTrecon"}</definedName>
    <definedName name="fgfd_1_1_1_1_2_1" hidden="1">{#N/A,#N/A,FALSE,"TMCOMP96";#N/A,#N/A,FALSE,"MAT96";#N/A,#N/A,FALSE,"FANDA96";#N/A,#N/A,FALSE,"INTRAN96";#N/A,#N/A,FALSE,"NAA9697";#N/A,#N/A,FALSE,"ECWEBB";#N/A,#N/A,FALSE,"MFT96";#N/A,#N/A,FALSE,"CTrecon"}</definedName>
    <definedName name="fgfd_1_1_1_1_2_2" hidden="1">{#N/A,#N/A,FALSE,"TMCOMP96";#N/A,#N/A,FALSE,"MAT96";#N/A,#N/A,FALSE,"FANDA96";#N/A,#N/A,FALSE,"INTRAN96";#N/A,#N/A,FALSE,"NAA9697";#N/A,#N/A,FALSE,"ECWEBB";#N/A,#N/A,FALSE,"MFT96";#N/A,#N/A,FALSE,"CTrecon"}</definedName>
    <definedName name="fgfd_1_1_1_1_2_3" hidden="1">{#N/A,#N/A,FALSE,"TMCOMP96";#N/A,#N/A,FALSE,"MAT96";#N/A,#N/A,FALSE,"FANDA96";#N/A,#N/A,FALSE,"INTRAN96";#N/A,#N/A,FALSE,"NAA9697";#N/A,#N/A,FALSE,"ECWEBB";#N/A,#N/A,FALSE,"MFT96";#N/A,#N/A,FALSE,"CTrecon"}</definedName>
    <definedName name="fgfd_1_1_1_1_2_4" hidden="1">{#N/A,#N/A,FALSE,"TMCOMP96";#N/A,#N/A,FALSE,"MAT96";#N/A,#N/A,FALSE,"FANDA96";#N/A,#N/A,FALSE,"INTRAN96";#N/A,#N/A,FALSE,"NAA9697";#N/A,#N/A,FALSE,"ECWEBB";#N/A,#N/A,FALSE,"MFT96";#N/A,#N/A,FALSE,"CTrecon"}</definedName>
    <definedName name="fgfd_1_1_1_1_2_5" hidden="1">{#N/A,#N/A,FALSE,"TMCOMP96";#N/A,#N/A,FALSE,"MAT96";#N/A,#N/A,FALSE,"FANDA96";#N/A,#N/A,FALSE,"INTRAN96";#N/A,#N/A,FALSE,"NAA9697";#N/A,#N/A,FALSE,"ECWEBB";#N/A,#N/A,FALSE,"MFT96";#N/A,#N/A,FALSE,"CTrecon"}</definedName>
    <definedName name="fgfd_1_1_1_1_3" hidden="1">{#N/A,#N/A,FALSE,"TMCOMP96";#N/A,#N/A,FALSE,"MAT96";#N/A,#N/A,FALSE,"FANDA96";#N/A,#N/A,FALSE,"INTRAN96";#N/A,#N/A,FALSE,"NAA9697";#N/A,#N/A,FALSE,"ECWEBB";#N/A,#N/A,FALSE,"MFT96";#N/A,#N/A,FALSE,"CTrecon"}</definedName>
    <definedName name="fgfd_1_1_1_1_4" hidden="1">{#N/A,#N/A,FALSE,"TMCOMP96";#N/A,#N/A,FALSE,"MAT96";#N/A,#N/A,FALSE,"FANDA96";#N/A,#N/A,FALSE,"INTRAN96";#N/A,#N/A,FALSE,"NAA9697";#N/A,#N/A,FALSE,"ECWEBB";#N/A,#N/A,FALSE,"MFT96";#N/A,#N/A,FALSE,"CTrecon"}</definedName>
    <definedName name="fgfd_1_1_1_1_5" hidden="1">{#N/A,#N/A,FALSE,"TMCOMP96";#N/A,#N/A,FALSE,"MAT96";#N/A,#N/A,FALSE,"FANDA96";#N/A,#N/A,FALSE,"INTRAN96";#N/A,#N/A,FALSE,"NAA9697";#N/A,#N/A,FALSE,"ECWEBB";#N/A,#N/A,FALSE,"MFT96";#N/A,#N/A,FALSE,"CTrecon"}</definedName>
    <definedName name="fgfd_1_1_1_2" hidden="1">{#N/A,#N/A,FALSE,"TMCOMP96";#N/A,#N/A,FALSE,"MAT96";#N/A,#N/A,FALSE,"FANDA96";#N/A,#N/A,FALSE,"INTRAN96";#N/A,#N/A,FALSE,"NAA9697";#N/A,#N/A,FALSE,"ECWEBB";#N/A,#N/A,FALSE,"MFT96";#N/A,#N/A,FALSE,"CTrecon"}</definedName>
    <definedName name="fgfd_1_1_1_2_1" hidden="1">{#N/A,#N/A,FALSE,"TMCOMP96";#N/A,#N/A,FALSE,"MAT96";#N/A,#N/A,FALSE,"FANDA96";#N/A,#N/A,FALSE,"INTRAN96";#N/A,#N/A,FALSE,"NAA9697";#N/A,#N/A,FALSE,"ECWEBB";#N/A,#N/A,FALSE,"MFT96";#N/A,#N/A,FALSE,"CTrecon"}</definedName>
    <definedName name="fgfd_1_1_1_2_2" hidden="1">{#N/A,#N/A,FALSE,"TMCOMP96";#N/A,#N/A,FALSE,"MAT96";#N/A,#N/A,FALSE,"FANDA96";#N/A,#N/A,FALSE,"INTRAN96";#N/A,#N/A,FALSE,"NAA9697";#N/A,#N/A,FALSE,"ECWEBB";#N/A,#N/A,FALSE,"MFT96";#N/A,#N/A,FALSE,"CTrecon"}</definedName>
    <definedName name="fgfd_1_1_1_2_3" hidden="1">{#N/A,#N/A,FALSE,"TMCOMP96";#N/A,#N/A,FALSE,"MAT96";#N/A,#N/A,FALSE,"FANDA96";#N/A,#N/A,FALSE,"INTRAN96";#N/A,#N/A,FALSE,"NAA9697";#N/A,#N/A,FALSE,"ECWEBB";#N/A,#N/A,FALSE,"MFT96";#N/A,#N/A,FALSE,"CTrecon"}</definedName>
    <definedName name="fgfd_1_1_1_2_4" hidden="1">{#N/A,#N/A,FALSE,"TMCOMP96";#N/A,#N/A,FALSE,"MAT96";#N/A,#N/A,FALSE,"FANDA96";#N/A,#N/A,FALSE,"INTRAN96";#N/A,#N/A,FALSE,"NAA9697";#N/A,#N/A,FALSE,"ECWEBB";#N/A,#N/A,FALSE,"MFT96";#N/A,#N/A,FALSE,"CTrecon"}</definedName>
    <definedName name="fgfd_1_1_1_2_5" hidden="1">{#N/A,#N/A,FALSE,"TMCOMP96";#N/A,#N/A,FALSE,"MAT96";#N/A,#N/A,FALSE,"FANDA96";#N/A,#N/A,FALSE,"INTRAN96";#N/A,#N/A,FALSE,"NAA9697";#N/A,#N/A,FALSE,"ECWEBB";#N/A,#N/A,FALSE,"MFT96";#N/A,#N/A,FALSE,"CTrecon"}</definedName>
    <definedName name="fgfd_1_1_1_3" hidden="1">{#N/A,#N/A,FALSE,"TMCOMP96";#N/A,#N/A,FALSE,"MAT96";#N/A,#N/A,FALSE,"FANDA96";#N/A,#N/A,FALSE,"INTRAN96";#N/A,#N/A,FALSE,"NAA9697";#N/A,#N/A,FALSE,"ECWEBB";#N/A,#N/A,FALSE,"MFT96";#N/A,#N/A,FALSE,"CTrecon"}</definedName>
    <definedName name="fgfd_1_1_1_3_1" hidden="1">{#N/A,#N/A,FALSE,"TMCOMP96";#N/A,#N/A,FALSE,"MAT96";#N/A,#N/A,FALSE,"FANDA96";#N/A,#N/A,FALSE,"INTRAN96";#N/A,#N/A,FALSE,"NAA9697";#N/A,#N/A,FALSE,"ECWEBB";#N/A,#N/A,FALSE,"MFT96";#N/A,#N/A,FALSE,"CTrecon"}</definedName>
    <definedName name="fgfd_1_1_1_3_2" hidden="1">{#N/A,#N/A,FALSE,"TMCOMP96";#N/A,#N/A,FALSE,"MAT96";#N/A,#N/A,FALSE,"FANDA96";#N/A,#N/A,FALSE,"INTRAN96";#N/A,#N/A,FALSE,"NAA9697";#N/A,#N/A,FALSE,"ECWEBB";#N/A,#N/A,FALSE,"MFT96";#N/A,#N/A,FALSE,"CTrecon"}</definedName>
    <definedName name="fgfd_1_1_1_3_3" hidden="1">{#N/A,#N/A,FALSE,"TMCOMP96";#N/A,#N/A,FALSE,"MAT96";#N/A,#N/A,FALSE,"FANDA96";#N/A,#N/A,FALSE,"INTRAN96";#N/A,#N/A,FALSE,"NAA9697";#N/A,#N/A,FALSE,"ECWEBB";#N/A,#N/A,FALSE,"MFT96";#N/A,#N/A,FALSE,"CTrecon"}</definedName>
    <definedName name="fgfd_1_1_1_3_4" hidden="1">{#N/A,#N/A,FALSE,"TMCOMP96";#N/A,#N/A,FALSE,"MAT96";#N/A,#N/A,FALSE,"FANDA96";#N/A,#N/A,FALSE,"INTRAN96";#N/A,#N/A,FALSE,"NAA9697";#N/A,#N/A,FALSE,"ECWEBB";#N/A,#N/A,FALSE,"MFT96";#N/A,#N/A,FALSE,"CTrecon"}</definedName>
    <definedName name="fgfd_1_1_1_3_5" hidden="1">{#N/A,#N/A,FALSE,"TMCOMP96";#N/A,#N/A,FALSE,"MAT96";#N/A,#N/A,FALSE,"FANDA96";#N/A,#N/A,FALSE,"INTRAN96";#N/A,#N/A,FALSE,"NAA9697";#N/A,#N/A,FALSE,"ECWEBB";#N/A,#N/A,FALSE,"MFT96";#N/A,#N/A,FALSE,"CTrecon"}</definedName>
    <definedName name="fgfd_1_1_1_4" hidden="1">{#N/A,#N/A,FALSE,"TMCOMP96";#N/A,#N/A,FALSE,"MAT96";#N/A,#N/A,FALSE,"FANDA96";#N/A,#N/A,FALSE,"INTRAN96";#N/A,#N/A,FALSE,"NAA9697";#N/A,#N/A,FALSE,"ECWEBB";#N/A,#N/A,FALSE,"MFT96";#N/A,#N/A,FALSE,"CTrecon"}</definedName>
    <definedName name="fgfd_1_1_1_4_1" hidden="1">{#N/A,#N/A,FALSE,"TMCOMP96";#N/A,#N/A,FALSE,"MAT96";#N/A,#N/A,FALSE,"FANDA96";#N/A,#N/A,FALSE,"INTRAN96";#N/A,#N/A,FALSE,"NAA9697";#N/A,#N/A,FALSE,"ECWEBB";#N/A,#N/A,FALSE,"MFT96";#N/A,#N/A,FALSE,"CTrecon"}</definedName>
    <definedName name="fgfd_1_1_1_4_2" hidden="1">{#N/A,#N/A,FALSE,"TMCOMP96";#N/A,#N/A,FALSE,"MAT96";#N/A,#N/A,FALSE,"FANDA96";#N/A,#N/A,FALSE,"INTRAN96";#N/A,#N/A,FALSE,"NAA9697";#N/A,#N/A,FALSE,"ECWEBB";#N/A,#N/A,FALSE,"MFT96";#N/A,#N/A,FALSE,"CTrecon"}</definedName>
    <definedName name="fgfd_1_1_1_4_3" hidden="1">{#N/A,#N/A,FALSE,"TMCOMP96";#N/A,#N/A,FALSE,"MAT96";#N/A,#N/A,FALSE,"FANDA96";#N/A,#N/A,FALSE,"INTRAN96";#N/A,#N/A,FALSE,"NAA9697";#N/A,#N/A,FALSE,"ECWEBB";#N/A,#N/A,FALSE,"MFT96";#N/A,#N/A,FALSE,"CTrecon"}</definedName>
    <definedName name="fgfd_1_1_1_4_4" hidden="1">{#N/A,#N/A,FALSE,"TMCOMP96";#N/A,#N/A,FALSE,"MAT96";#N/A,#N/A,FALSE,"FANDA96";#N/A,#N/A,FALSE,"INTRAN96";#N/A,#N/A,FALSE,"NAA9697";#N/A,#N/A,FALSE,"ECWEBB";#N/A,#N/A,FALSE,"MFT96";#N/A,#N/A,FALSE,"CTrecon"}</definedName>
    <definedName name="fgfd_1_1_1_4_5" hidden="1">{#N/A,#N/A,FALSE,"TMCOMP96";#N/A,#N/A,FALSE,"MAT96";#N/A,#N/A,FALSE,"FANDA96";#N/A,#N/A,FALSE,"INTRAN96";#N/A,#N/A,FALSE,"NAA9697";#N/A,#N/A,FALSE,"ECWEBB";#N/A,#N/A,FALSE,"MFT96";#N/A,#N/A,FALSE,"CTrecon"}</definedName>
    <definedName name="fgfd_1_1_1_5" hidden="1">{#N/A,#N/A,FALSE,"TMCOMP96";#N/A,#N/A,FALSE,"MAT96";#N/A,#N/A,FALSE,"FANDA96";#N/A,#N/A,FALSE,"INTRAN96";#N/A,#N/A,FALSE,"NAA9697";#N/A,#N/A,FALSE,"ECWEBB";#N/A,#N/A,FALSE,"MFT96";#N/A,#N/A,FALSE,"CTrecon"}</definedName>
    <definedName name="fgfd_1_1_1_5_1" hidden="1">{#N/A,#N/A,FALSE,"TMCOMP96";#N/A,#N/A,FALSE,"MAT96";#N/A,#N/A,FALSE,"FANDA96";#N/A,#N/A,FALSE,"INTRAN96";#N/A,#N/A,FALSE,"NAA9697";#N/A,#N/A,FALSE,"ECWEBB";#N/A,#N/A,FALSE,"MFT96";#N/A,#N/A,FALSE,"CTrecon"}</definedName>
    <definedName name="fgfd_1_1_1_5_2" hidden="1">{#N/A,#N/A,FALSE,"TMCOMP96";#N/A,#N/A,FALSE,"MAT96";#N/A,#N/A,FALSE,"FANDA96";#N/A,#N/A,FALSE,"INTRAN96";#N/A,#N/A,FALSE,"NAA9697";#N/A,#N/A,FALSE,"ECWEBB";#N/A,#N/A,FALSE,"MFT96";#N/A,#N/A,FALSE,"CTrecon"}</definedName>
    <definedName name="fgfd_1_1_1_5_3" hidden="1">{#N/A,#N/A,FALSE,"TMCOMP96";#N/A,#N/A,FALSE,"MAT96";#N/A,#N/A,FALSE,"FANDA96";#N/A,#N/A,FALSE,"INTRAN96";#N/A,#N/A,FALSE,"NAA9697";#N/A,#N/A,FALSE,"ECWEBB";#N/A,#N/A,FALSE,"MFT96";#N/A,#N/A,FALSE,"CTrecon"}</definedName>
    <definedName name="fgfd_1_1_1_5_4" hidden="1">{#N/A,#N/A,FALSE,"TMCOMP96";#N/A,#N/A,FALSE,"MAT96";#N/A,#N/A,FALSE,"FANDA96";#N/A,#N/A,FALSE,"INTRAN96";#N/A,#N/A,FALSE,"NAA9697";#N/A,#N/A,FALSE,"ECWEBB";#N/A,#N/A,FALSE,"MFT96";#N/A,#N/A,FALSE,"CTrecon"}</definedName>
    <definedName name="fgfd_1_1_1_5_5" hidden="1">{#N/A,#N/A,FALSE,"TMCOMP96";#N/A,#N/A,FALSE,"MAT96";#N/A,#N/A,FALSE,"FANDA96";#N/A,#N/A,FALSE,"INTRAN96";#N/A,#N/A,FALSE,"NAA9697";#N/A,#N/A,FALSE,"ECWEBB";#N/A,#N/A,FALSE,"MFT96";#N/A,#N/A,FALSE,"CTrecon"}</definedName>
    <definedName name="fgfd_1_1_2" hidden="1">{#N/A,#N/A,FALSE,"TMCOMP96";#N/A,#N/A,FALSE,"MAT96";#N/A,#N/A,FALSE,"FANDA96";#N/A,#N/A,FALSE,"INTRAN96";#N/A,#N/A,FALSE,"NAA9697";#N/A,#N/A,FALSE,"ECWEBB";#N/A,#N/A,FALSE,"MFT96";#N/A,#N/A,FALSE,"CTrecon"}</definedName>
    <definedName name="fgfd_1_1_2_1" hidden="1">{#N/A,#N/A,FALSE,"TMCOMP96";#N/A,#N/A,FALSE,"MAT96";#N/A,#N/A,FALSE,"FANDA96";#N/A,#N/A,FALSE,"INTRAN96";#N/A,#N/A,FALSE,"NAA9697";#N/A,#N/A,FALSE,"ECWEBB";#N/A,#N/A,FALSE,"MFT96";#N/A,#N/A,FALSE,"CTrecon"}</definedName>
    <definedName name="fgfd_1_1_2_2" hidden="1">{#N/A,#N/A,FALSE,"TMCOMP96";#N/A,#N/A,FALSE,"MAT96";#N/A,#N/A,FALSE,"FANDA96";#N/A,#N/A,FALSE,"INTRAN96";#N/A,#N/A,FALSE,"NAA9697";#N/A,#N/A,FALSE,"ECWEBB";#N/A,#N/A,FALSE,"MFT96";#N/A,#N/A,FALSE,"CTrecon"}</definedName>
    <definedName name="fgfd_1_1_2_3" hidden="1">{#N/A,#N/A,FALSE,"TMCOMP96";#N/A,#N/A,FALSE,"MAT96";#N/A,#N/A,FALSE,"FANDA96";#N/A,#N/A,FALSE,"INTRAN96";#N/A,#N/A,FALSE,"NAA9697";#N/A,#N/A,FALSE,"ECWEBB";#N/A,#N/A,FALSE,"MFT96";#N/A,#N/A,FALSE,"CTrecon"}</definedName>
    <definedName name="fgfd_1_1_2_4" hidden="1">{#N/A,#N/A,FALSE,"TMCOMP96";#N/A,#N/A,FALSE,"MAT96";#N/A,#N/A,FALSE,"FANDA96";#N/A,#N/A,FALSE,"INTRAN96";#N/A,#N/A,FALSE,"NAA9697";#N/A,#N/A,FALSE,"ECWEBB";#N/A,#N/A,FALSE,"MFT96";#N/A,#N/A,FALSE,"CTrecon"}</definedName>
    <definedName name="fgfd_1_1_2_5" hidden="1">{#N/A,#N/A,FALSE,"TMCOMP96";#N/A,#N/A,FALSE,"MAT96";#N/A,#N/A,FALSE,"FANDA96";#N/A,#N/A,FALSE,"INTRAN96";#N/A,#N/A,FALSE,"NAA9697";#N/A,#N/A,FALSE,"ECWEBB";#N/A,#N/A,FALSE,"MFT96";#N/A,#N/A,FALSE,"CTrecon"}</definedName>
    <definedName name="fgfd_1_1_3" hidden="1">{#N/A,#N/A,FALSE,"TMCOMP96";#N/A,#N/A,FALSE,"MAT96";#N/A,#N/A,FALSE,"FANDA96";#N/A,#N/A,FALSE,"INTRAN96";#N/A,#N/A,FALSE,"NAA9697";#N/A,#N/A,FALSE,"ECWEBB";#N/A,#N/A,FALSE,"MFT96";#N/A,#N/A,FALSE,"CTrecon"}</definedName>
    <definedName name="fgfd_1_1_3_1" hidden="1">{#N/A,#N/A,FALSE,"TMCOMP96";#N/A,#N/A,FALSE,"MAT96";#N/A,#N/A,FALSE,"FANDA96";#N/A,#N/A,FALSE,"INTRAN96";#N/A,#N/A,FALSE,"NAA9697";#N/A,#N/A,FALSE,"ECWEBB";#N/A,#N/A,FALSE,"MFT96";#N/A,#N/A,FALSE,"CTrecon"}</definedName>
    <definedName name="fgfd_1_1_3_2" hidden="1">{#N/A,#N/A,FALSE,"TMCOMP96";#N/A,#N/A,FALSE,"MAT96";#N/A,#N/A,FALSE,"FANDA96";#N/A,#N/A,FALSE,"INTRAN96";#N/A,#N/A,FALSE,"NAA9697";#N/A,#N/A,FALSE,"ECWEBB";#N/A,#N/A,FALSE,"MFT96";#N/A,#N/A,FALSE,"CTrecon"}</definedName>
    <definedName name="fgfd_1_1_3_3" hidden="1">{#N/A,#N/A,FALSE,"TMCOMP96";#N/A,#N/A,FALSE,"MAT96";#N/A,#N/A,FALSE,"FANDA96";#N/A,#N/A,FALSE,"INTRAN96";#N/A,#N/A,FALSE,"NAA9697";#N/A,#N/A,FALSE,"ECWEBB";#N/A,#N/A,FALSE,"MFT96";#N/A,#N/A,FALSE,"CTrecon"}</definedName>
    <definedName name="fgfd_1_1_3_4" hidden="1">{#N/A,#N/A,FALSE,"TMCOMP96";#N/A,#N/A,FALSE,"MAT96";#N/A,#N/A,FALSE,"FANDA96";#N/A,#N/A,FALSE,"INTRAN96";#N/A,#N/A,FALSE,"NAA9697";#N/A,#N/A,FALSE,"ECWEBB";#N/A,#N/A,FALSE,"MFT96";#N/A,#N/A,FALSE,"CTrecon"}</definedName>
    <definedName name="fgfd_1_1_3_5" hidden="1">{#N/A,#N/A,FALSE,"TMCOMP96";#N/A,#N/A,FALSE,"MAT96";#N/A,#N/A,FALSE,"FANDA96";#N/A,#N/A,FALSE,"INTRAN96";#N/A,#N/A,FALSE,"NAA9697";#N/A,#N/A,FALSE,"ECWEBB";#N/A,#N/A,FALSE,"MFT96";#N/A,#N/A,FALSE,"CTrecon"}</definedName>
    <definedName name="fgfd_1_1_4" hidden="1">{#N/A,#N/A,FALSE,"TMCOMP96";#N/A,#N/A,FALSE,"MAT96";#N/A,#N/A,FALSE,"FANDA96";#N/A,#N/A,FALSE,"INTRAN96";#N/A,#N/A,FALSE,"NAA9697";#N/A,#N/A,FALSE,"ECWEBB";#N/A,#N/A,FALSE,"MFT96";#N/A,#N/A,FALSE,"CTrecon"}</definedName>
    <definedName name="fgfd_1_1_4_1" hidden="1">{#N/A,#N/A,FALSE,"TMCOMP96";#N/A,#N/A,FALSE,"MAT96";#N/A,#N/A,FALSE,"FANDA96";#N/A,#N/A,FALSE,"INTRAN96";#N/A,#N/A,FALSE,"NAA9697";#N/A,#N/A,FALSE,"ECWEBB";#N/A,#N/A,FALSE,"MFT96";#N/A,#N/A,FALSE,"CTrecon"}</definedName>
    <definedName name="fgfd_1_1_4_2" hidden="1">{#N/A,#N/A,FALSE,"TMCOMP96";#N/A,#N/A,FALSE,"MAT96";#N/A,#N/A,FALSE,"FANDA96";#N/A,#N/A,FALSE,"INTRAN96";#N/A,#N/A,FALSE,"NAA9697";#N/A,#N/A,FALSE,"ECWEBB";#N/A,#N/A,FALSE,"MFT96";#N/A,#N/A,FALSE,"CTrecon"}</definedName>
    <definedName name="fgfd_1_1_4_3" hidden="1">{#N/A,#N/A,FALSE,"TMCOMP96";#N/A,#N/A,FALSE,"MAT96";#N/A,#N/A,FALSE,"FANDA96";#N/A,#N/A,FALSE,"INTRAN96";#N/A,#N/A,FALSE,"NAA9697";#N/A,#N/A,FALSE,"ECWEBB";#N/A,#N/A,FALSE,"MFT96";#N/A,#N/A,FALSE,"CTrecon"}</definedName>
    <definedName name="fgfd_1_1_4_4" hidden="1">{#N/A,#N/A,FALSE,"TMCOMP96";#N/A,#N/A,FALSE,"MAT96";#N/A,#N/A,FALSE,"FANDA96";#N/A,#N/A,FALSE,"INTRAN96";#N/A,#N/A,FALSE,"NAA9697";#N/A,#N/A,FALSE,"ECWEBB";#N/A,#N/A,FALSE,"MFT96";#N/A,#N/A,FALSE,"CTrecon"}</definedName>
    <definedName name="fgfd_1_1_4_5" hidden="1">{#N/A,#N/A,FALSE,"TMCOMP96";#N/A,#N/A,FALSE,"MAT96";#N/A,#N/A,FALSE,"FANDA96";#N/A,#N/A,FALSE,"INTRAN96";#N/A,#N/A,FALSE,"NAA9697";#N/A,#N/A,FALSE,"ECWEBB";#N/A,#N/A,FALSE,"MFT96";#N/A,#N/A,FALSE,"CTrecon"}</definedName>
    <definedName name="fgfd_1_1_5" hidden="1">{#N/A,#N/A,FALSE,"TMCOMP96";#N/A,#N/A,FALSE,"MAT96";#N/A,#N/A,FALSE,"FANDA96";#N/A,#N/A,FALSE,"INTRAN96";#N/A,#N/A,FALSE,"NAA9697";#N/A,#N/A,FALSE,"ECWEBB";#N/A,#N/A,FALSE,"MFT96";#N/A,#N/A,FALSE,"CTrecon"}</definedName>
    <definedName name="fgfd_1_1_5_1" hidden="1">{#N/A,#N/A,FALSE,"TMCOMP96";#N/A,#N/A,FALSE,"MAT96";#N/A,#N/A,FALSE,"FANDA96";#N/A,#N/A,FALSE,"INTRAN96";#N/A,#N/A,FALSE,"NAA9697";#N/A,#N/A,FALSE,"ECWEBB";#N/A,#N/A,FALSE,"MFT96";#N/A,#N/A,FALSE,"CTrecon"}</definedName>
    <definedName name="fgfd_1_1_5_2" hidden="1">{#N/A,#N/A,FALSE,"TMCOMP96";#N/A,#N/A,FALSE,"MAT96";#N/A,#N/A,FALSE,"FANDA96";#N/A,#N/A,FALSE,"INTRAN96";#N/A,#N/A,FALSE,"NAA9697";#N/A,#N/A,FALSE,"ECWEBB";#N/A,#N/A,FALSE,"MFT96";#N/A,#N/A,FALSE,"CTrecon"}</definedName>
    <definedName name="fgfd_1_1_5_3" hidden="1">{#N/A,#N/A,FALSE,"TMCOMP96";#N/A,#N/A,FALSE,"MAT96";#N/A,#N/A,FALSE,"FANDA96";#N/A,#N/A,FALSE,"INTRAN96";#N/A,#N/A,FALSE,"NAA9697";#N/A,#N/A,FALSE,"ECWEBB";#N/A,#N/A,FALSE,"MFT96";#N/A,#N/A,FALSE,"CTrecon"}</definedName>
    <definedName name="fgfd_1_1_5_4" hidden="1">{#N/A,#N/A,FALSE,"TMCOMP96";#N/A,#N/A,FALSE,"MAT96";#N/A,#N/A,FALSE,"FANDA96";#N/A,#N/A,FALSE,"INTRAN96";#N/A,#N/A,FALSE,"NAA9697";#N/A,#N/A,FALSE,"ECWEBB";#N/A,#N/A,FALSE,"MFT96";#N/A,#N/A,FALSE,"CTrecon"}</definedName>
    <definedName name="fgfd_1_1_5_5" hidden="1">{#N/A,#N/A,FALSE,"TMCOMP96";#N/A,#N/A,FALSE,"MAT96";#N/A,#N/A,FALSE,"FANDA96";#N/A,#N/A,FALSE,"INTRAN96";#N/A,#N/A,FALSE,"NAA9697";#N/A,#N/A,FALSE,"ECWEBB";#N/A,#N/A,FALSE,"MFT96";#N/A,#N/A,FALSE,"CTrecon"}</definedName>
    <definedName name="fgfd_1_2" hidden="1">{#N/A,#N/A,FALSE,"TMCOMP96";#N/A,#N/A,FALSE,"MAT96";#N/A,#N/A,FALSE,"FANDA96";#N/A,#N/A,FALSE,"INTRAN96";#N/A,#N/A,FALSE,"NAA9697";#N/A,#N/A,FALSE,"ECWEBB";#N/A,#N/A,FALSE,"MFT96";#N/A,#N/A,FALSE,"CTrecon"}</definedName>
    <definedName name="fgfd_1_2_1" hidden="1">{#N/A,#N/A,FALSE,"TMCOMP96";#N/A,#N/A,FALSE,"MAT96";#N/A,#N/A,FALSE,"FANDA96";#N/A,#N/A,FALSE,"INTRAN96";#N/A,#N/A,FALSE,"NAA9697";#N/A,#N/A,FALSE,"ECWEBB";#N/A,#N/A,FALSE,"MFT96";#N/A,#N/A,FALSE,"CTrecon"}</definedName>
    <definedName name="fgfd_1_2_1_1" hidden="1">{#N/A,#N/A,FALSE,"TMCOMP96";#N/A,#N/A,FALSE,"MAT96";#N/A,#N/A,FALSE,"FANDA96";#N/A,#N/A,FALSE,"INTRAN96";#N/A,#N/A,FALSE,"NAA9697";#N/A,#N/A,FALSE,"ECWEBB";#N/A,#N/A,FALSE,"MFT96";#N/A,#N/A,FALSE,"CTrecon"}</definedName>
    <definedName name="fgfd_1_2_1_1_1" hidden="1">{#N/A,#N/A,FALSE,"TMCOMP96";#N/A,#N/A,FALSE,"MAT96";#N/A,#N/A,FALSE,"FANDA96";#N/A,#N/A,FALSE,"INTRAN96";#N/A,#N/A,FALSE,"NAA9697";#N/A,#N/A,FALSE,"ECWEBB";#N/A,#N/A,FALSE,"MFT96";#N/A,#N/A,FALSE,"CTrecon"}</definedName>
    <definedName name="fgfd_1_2_1_1_1_1" hidden="1">{#N/A,#N/A,FALSE,"TMCOMP96";#N/A,#N/A,FALSE,"MAT96";#N/A,#N/A,FALSE,"FANDA96";#N/A,#N/A,FALSE,"INTRAN96";#N/A,#N/A,FALSE,"NAA9697";#N/A,#N/A,FALSE,"ECWEBB";#N/A,#N/A,FALSE,"MFT96";#N/A,#N/A,FALSE,"CTrecon"}</definedName>
    <definedName name="fgfd_1_2_1_1_1_2" hidden="1">{#N/A,#N/A,FALSE,"TMCOMP96";#N/A,#N/A,FALSE,"MAT96";#N/A,#N/A,FALSE,"FANDA96";#N/A,#N/A,FALSE,"INTRAN96";#N/A,#N/A,FALSE,"NAA9697";#N/A,#N/A,FALSE,"ECWEBB";#N/A,#N/A,FALSE,"MFT96";#N/A,#N/A,FALSE,"CTrecon"}</definedName>
    <definedName name="fgfd_1_2_1_1_1_3" hidden="1">{#N/A,#N/A,FALSE,"TMCOMP96";#N/A,#N/A,FALSE,"MAT96";#N/A,#N/A,FALSE,"FANDA96";#N/A,#N/A,FALSE,"INTRAN96";#N/A,#N/A,FALSE,"NAA9697";#N/A,#N/A,FALSE,"ECWEBB";#N/A,#N/A,FALSE,"MFT96";#N/A,#N/A,FALSE,"CTrecon"}</definedName>
    <definedName name="fgfd_1_2_1_1_1_4" hidden="1">{#N/A,#N/A,FALSE,"TMCOMP96";#N/A,#N/A,FALSE,"MAT96";#N/A,#N/A,FALSE,"FANDA96";#N/A,#N/A,FALSE,"INTRAN96";#N/A,#N/A,FALSE,"NAA9697";#N/A,#N/A,FALSE,"ECWEBB";#N/A,#N/A,FALSE,"MFT96";#N/A,#N/A,FALSE,"CTrecon"}</definedName>
    <definedName name="fgfd_1_2_1_1_1_5" hidden="1">{#N/A,#N/A,FALSE,"TMCOMP96";#N/A,#N/A,FALSE,"MAT96";#N/A,#N/A,FALSE,"FANDA96";#N/A,#N/A,FALSE,"INTRAN96";#N/A,#N/A,FALSE,"NAA9697";#N/A,#N/A,FALSE,"ECWEBB";#N/A,#N/A,FALSE,"MFT96";#N/A,#N/A,FALSE,"CTrecon"}</definedName>
    <definedName name="fgfd_1_2_1_1_2" hidden="1">{#N/A,#N/A,FALSE,"TMCOMP96";#N/A,#N/A,FALSE,"MAT96";#N/A,#N/A,FALSE,"FANDA96";#N/A,#N/A,FALSE,"INTRAN96";#N/A,#N/A,FALSE,"NAA9697";#N/A,#N/A,FALSE,"ECWEBB";#N/A,#N/A,FALSE,"MFT96";#N/A,#N/A,FALSE,"CTrecon"}</definedName>
    <definedName name="fgfd_1_2_1_1_2_1" hidden="1">{#N/A,#N/A,FALSE,"TMCOMP96";#N/A,#N/A,FALSE,"MAT96";#N/A,#N/A,FALSE,"FANDA96";#N/A,#N/A,FALSE,"INTRAN96";#N/A,#N/A,FALSE,"NAA9697";#N/A,#N/A,FALSE,"ECWEBB";#N/A,#N/A,FALSE,"MFT96";#N/A,#N/A,FALSE,"CTrecon"}</definedName>
    <definedName name="fgfd_1_2_1_1_2_2" hidden="1">{#N/A,#N/A,FALSE,"TMCOMP96";#N/A,#N/A,FALSE,"MAT96";#N/A,#N/A,FALSE,"FANDA96";#N/A,#N/A,FALSE,"INTRAN96";#N/A,#N/A,FALSE,"NAA9697";#N/A,#N/A,FALSE,"ECWEBB";#N/A,#N/A,FALSE,"MFT96";#N/A,#N/A,FALSE,"CTrecon"}</definedName>
    <definedName name="fgfd_1_2_1_1_2_3" hidden="1">{#N/A,#N/A,FALSE,"TMCOMP96";#N/A,#N/A,FALSE,"MAT96";#N/A,#N/A,FALSE,"FANDA96";#N/A,#N/A,FALSE,"INTRAN96";#N/A,#N/A,FALSE,"NAA9697";#N/A,#N/A,FALSE,"ECWEBB";#N/A,#N/A,FALSE,"MFT96";#N/A,#N/A,FALSE,"CTrecon"}</definedName>
    <definedName name="fgfd_1_2_1_1_2_4" hidden="1">{#N/A,#N/A,FALSE,"TMCOMP96";#N/A,#N/A,FALSE,"MAT96";#N/A,#N/A,FALSE,"FANDA96";#N/A,#N/A,FALSE,"INTRAN96";#N/A,#N/A,FALSE,"NAA9697";#N/A,#N/A,FALSE,"ECWEBB";#N/A,#N/A,FALSE,"MFT96";#N/A,#N/A,FALSE,"CTrecon"}</definedName>
    <definedName name="fgfd_1_2_1_1_2_5" hidden="1">{#N/A,#N/A,FALSE,"TMCOMP96";#N/A,#N/A,FALSE,"MAT96";#N/A,#N/A,FALSE,"FANDA96";#N/A,#N/A,FALSE,"INTRAN96";#N/A,#N/A,FALSE,"NAA9697";#N/A,#N/A,FALSE,"ECWEBB";#N/A,#N/A,FALSE,"MFT96";#N/A,#N/A,FALSE,"CTrecon"}</definedName>
    <definedName name="fgfd_1_2_1_1_3" hidden="1">{#N/A,#N/A,FALSE,"TMCOMP96";#N/A,#N/A,FALSE,"MAT96";#N/A,#N/A,FALSE,"FANDA96";#N/A,#N/A,FALSE,"INTRAN96";#N/A,#N/A,FALSE,"NAA9697";#N/A,#N/A,FALSE,"ECWEBB";#N/A,#N/A,FALSE,"MFT96";#N/A,#N/A,FALSE,"CTrecon"}</definedName>
    <definedName name="fgfd_1_2_1_1_4" hidden="1">{#N/A,#N/A,FALSE,"TMCOMP96";#N/A,#N/A,FALSE,"MAT96";#N/A,#N/A,FALSE,"FANDA96";#N/A,#N/A,FALSE,"INTRAN96";#N/A,#N/A,FALSE,"NAA9697";#N/A,#N/A,FALSE,"ECWEBB";#N/A,#N/A,FALSE,"MFT96";#N/A,#N/A,FALSE,"CTrecon"}</definedName>
    <definedName name="fgfd_1_2_1_1_5" hidden="1">{#N/A,#N/A,FALSE,"TMCOMP96";#N/A,#N/A,FALSE,"MAT96";#N/A,#N/A,FALSE,"FANDA96";#N/A,#N/A,FALSE,"INTRAN96";#N/A,#N/A,FALSE,"NAA9697";#N/A,#N/A,FALSE,"ECWEBB";#N/A,#N/A,FALSE,"MFT96";#N/A,#N/A,FALSE,"CTrecon"}</definedName>
    <definedName name="fgfd_1_2_1_2" hidden="1">{#N/A,#N/A,FALSE,"TMCOMP96";#N/A,#N/A,FALSE,"MAT96";#N/A,#N/A,FALSE,"FANDA96";#N/A,#N/A,FALSE,"INTRAN96";#N/A,#N/A,FALSE,"NAA9697";#N/A,#N/A,FALSE,"ECWEBB";#N/A,#N/A,FALSE,"MFT96";#N/A,#N/A,FALSE,"CTrecon"}</definedName>
    <definedName name="fgfd_1_2_1_2_1" hidden="1">{#N/A,#N/A,FALSE,"TMCOMP96";#N/A,#N/A,FALSE,"MAT96";#N/A,#N/A,FALSE,"FANDA96";#N/A,#N/A,FALSE,"INTRAN96";#N/A,#N/A,FALSE,"NAA9697";#N/A,#N/A,FALSE,"ECWEBB";#N/A,#N/A,FALSE,"MFT96";#N/A,#N/A,FALSE,"CTrecon"}</definedName>
    <definedName name="fgfd_1_2_1_2_2" hidden="1">{#N/A,#N/A,FALSE,"TMCOMP96";#N/A,#N/A,FALSE,"MAT96";#N/A,#N/A,FALSE,"FANDA96";#N/A,#N/A,FALSE,"INTRAN96";#N/A,#N/A,FALSE,"NAA9697";#N/A,#N/A,FALSE,"ECWEBB";#N/A,#N/A,FALSE,"MFT96";#N/A,#N/A,FALSE,"CTrecon"}</definedName>
    <definedName name="fgfd_1_2_1_2_3" hidden="1">{#N/A,#N/A,FALSE,"TMCOMP96";#N/A,#N/A,FALSE,"MAT96";#N/A,#N/A,FALSE,"FANDA96";#N/A,#N/A,FALSE,"INTRAN96";#N/A,#N/A,FALSE,"NAA9697";#N/A,#N/A,FALSE,"ECWEBB";#N/A,#N/A,FALSE,"MFT96";#N/A,#N/A,FALSE,"CTrecon"}</definedName>
    <definedName name="fgfd_1_2_1_2_4" hidden="1">{#N/A,#N/A,FALSE,"TMCOMP96";#N/A,#N/A,FALSE,"MAT96";#N/A,#N/A,FALSE,"FANDA96";#N/A,#N/A,FALSE,"INTRAN96";#N/A,#N/A,FALSE,"NAA9697";#N/A,#N/A,FALSE,"ECWEBB";#N/A,#N/A,FALSE,"MFT96";#N/A,#N/A,FALSE,"CTrecon"}</definedName>
    <definedName name="fgfd_1_2_1_2_5" hidden="1">{#N/A,#N/A,FALSE,"TMCOMP96";#N/A,#N/A,FALSE,"MAT96";#N/A,#N/A,FALSE,"FANDA96";#N/A,#N/A,FALSE,"INTRAN96";#N/A,#N/A,FALSE,"NAA9697";#N/A,#N/A,FALSE,"ECWEBB";#N/A,#N/A,FALSE,"MFT96";#N/A,#N/A,FALSE,"CTrecon"}</definedName>
    <definedName name="fgfd_1_2_1_3" hidden="1">{#N/A,#N/A,FALSE,"TMCOMP96";#N/A,#N/A,FALSE,"MAT96";#N/A,#N/A,FALSE,"FANDA96";#N/A,#N/A,FALSE,"INTRAN96";#N/A,#N/A,FALSE,"NAA9697";#N/A,#N/A,FALSE,"ECWEBB";#N/A,#N/A,FALSE,"MFT96";#N/A,#N/A,FALSE,"CTrecon"}</definedName>
    <definedName name="fgfd_1_2_1_3_1" hidden="1">{#N/A,#N/A,FALSE,"TMCOMP96";#N/A,#N/A,FALSE,"MAT96";#N/A,#N/A,FALSE,"FANDA96";#N/A,#N/A,FALSE,"INTRAN96";#N/A,#N/A,FALSE,"NAA9697";#N/A,#N/A,FALSE,"ECWEBB";#N/A,#N/A,FALSE,"MFT96";#N/A,#N/A,FALSE,"CTrecon"}</definedName>
    <definedName name="fgfd_1_2_1_3_2" hidden="1">{#N/A,#N/A,FALSE,"TMCOMP96";#N/A,#N/A,FALSE,"MAT96";#N/A,#N/A,FALSE,"FANDA96";#N/A,#N/A,FALSE,"INTRAN96";#N/A,#N/A,FALSE,"NAA9697";#N/A,#N/A,FALSE,"ECWEBB";#N/A,#N/A,FALSE,"MFT96";#N/A,#N/A,FALSE,"CTrecon"}</definedName>
    <definedName name="fgfd_1_2_1_3_3" hidden="1">{#N/A,#N/A,FALSE,"TMCOMP96";#N/A,#N/A,FALSE,"MAT96";#N/A,#N/A,FALSE,"FANDA96";#N/A,#N/A,FALSE,"INTRAN96";#N/A,#N/A,FALSE,"NAA9697";#N/A,#N/A,FALSE,"ECWEBB";#N/A,#N/A,FALSE,"MFT96";#N/A,#N/A,FALSE,"CTrecon"}</definedName>
    <definedName name="fgfd_1_2_1_3_4" hidden="1">{#N/A,#N/A,FALSE,"TMCOMP96";#N/A,#N/A,FALSE,"MAT96";#N/A,#N/A,FALSE,"FANDA96";#N/A,#N/A,FALSE,"INTRAN96";#N/A,#N/A,FALSE,"NAA9697";#N/A,#N/A,FALSE,"ECWEBB";#N/A,#N/A,FALSE,"MFT96";#N/A,#N/A,FALSE,"CTrecon"}</definedName>
    <definedName name="fgfd_1_2_1_3_5" hidden="1">{#N/A,#N/A,FALSE,"TMCOMP96";#N/A,#N/A,FALSE,"MAT96";#N/A,#N/A,FALSE,"FANDA96";#N/A,#N/A,FALSE,"INTRAN96";#N/A,#N/A,FALSE,"NAA9697";#N/A,#N/A,FALSE,"ECWEBB";#N/A,#N/A,FALSE,"MFT96";#N/A,#N/A,FALSE,"CTrecon"}</definedName>
    <definedName name="fgfd_1_2_1_4" hidden="1">{#N/A,#N/A,FALSE,"TMCOMP96";#N/A,#N/A,FALSE,"MAT96";#N/A,#N/A,FALSE,"FANDA96";#N/A,#N/A,FALSE,"INTRAN96";#N/A,#N/A,FALSE,"NAA9697";#N/A,#N/A,FALSE,"ECWEBB";#N/A,#N/A,FALSE,"MFT96";#N/A,#N/A,FALSE,"CTrecon"}</definedName>
    <definedName name="fgfd_1_2_1_4_1" hidden="1">{#N/A,#N/A,FALSE,"TMCOMP96";#N/A,#N/A,FALSE,"MAT96";#N/A,#N/A,FALSE,"FANDA96";#N/A,#N/A,FALSE,"INTRAN96";#N/A,#N/A,FALSE,"NAA9697";#N/A,#N/A,FALSE,"ECWEBB";#N/A,#N/A,FALSE,"MFT96";#N/A,#N/A,FALSE,"CTrecon"}</definedName>
    <definedName name="fgfd_1_2_1_4_2" hidden="1">{#N/A,#N/A,FALSE,"TMCOMP96";#N/A,#N/A,FALSE,"MAT96";#N/A,#N/A,FALSE,"FANDA96";#N/A,#N/A,FALSE,"INTRAN96";#N/A,#N/A,FALSE,"NAA9697";#N/A,#N/A,FALSE,"ECWEBB";#N/A,#N/A,FALSE,"MFT96";#N/A,#N/A,FALSE,"CTrecon"}</definedName>
    <definedName name="fgfd_1_2_1_4_3" hidden="1">{#N/A,#N/A,FALSE,"TMCOMP96";#N/A,#N/A,FALSE,"MAT96";#N/A,#N/A,FALSE,"FANDA96";#N/A,#N/A,FALSE,"INTRAN96";#N/A,#N/A,FALSE,"NAA9697";#N/A,#N/A,FALSE,"ECWEBB";#N/A,#N/A,FALSE,"MFT96";#N/A,#N/A,FALSE,"CTrecon"}</definedName>
    <definedName name="fgfd_1_2_1_4_4" hidden="1">{#N/A,#N/A,FALSE,"TMCOMP96";#N/A,#N/A,FALSE,"MAT96";#N/A,#N/A,FALSE,"FANDA96";#N/A,#N/A,FALSE,"INTRAN96";#N/A,#N/A,FALSE,"NAA9697";#N/A,#N/A,FALSE,"ECWEBB";#N/A,#N/A,FALSE,"MFT96";#N/A,#N/A,FALSE,"CTrecon"}</definedName>
    <definedName name="fgfd_1_2_1_4_5" hidden="1">{#N/A,#N/A,FALSE,"TMCOMP96";#N/A,#N/A,FALSE,"MAT96";#N/A,#N/A,FALSE,"FANDA96";#N/A,#N/A,FALSE,"INTRAN96";#N/A,#N/A,FALSE,"NAA9697";#N/A,#N/A,FALSE,"ECWEBB";#N/A,#N/A,FALSE,"MFT96";#N/A,#N/A,FALSE,"CTrecon"}</definedName>
    <definedName name="fgfd_1_2_1_5" hidden="1">{#N/A,#N/A,FALSE,"TMCOMP96";#N/A,#N/A,FALSE,"MAT96";#N/A,#N/A,FALSE,"FANDA96";#N/A,#N/A,FALSE,"INTRAN96";#N/A,#N/A,FALSE,"NAA9697";#N/A,#N/A,FALSE,"ECWEBB";#N/A,#N/A,FALSE,"MFT96";#N/A,#N/A,FALSE,"CTrecon"}</definedName>
    <definedName name="fgfd_1_2_1_5_1" hidden="1">{#N/A,#N/A,FALSE,"TMCOMP96";#N/A,#N/A,FALSE,"MAT96";#N/A,#N/A,FALSE,"FANDA96";#N/A,#N/A,FALSE,"INTRAN96";#N/A,#N/A,FALSE,"NAA9697";#N/A,#N/A,FALSE,"ECWEBB";#N/A,#N/A,FALSE,"MFT96";#N/A,#N/A,FALSE,"CTrecon"}</definedName>
    <definedName name="fgfd_1_2_1_5_2" hidden="1">{#N/A,#N/A,FALSE,"TMCOMP96";#N/A,#N/A,FALSE,"MAT96";#N/A,#N/A,FALSE,"FANDA96";#N/A,#N/A,FALSE,"INTRAN96";#N/A,#N/A,FALSE,"NAA9697";#N/A,#N/A,FALSE,"ECWEBB";#N/A,#N/A,FALSE,"MFT96";#N/A,#N/A,FALSE,"CTrecon"}</definedName>
    <definedName name="fgfd_1_2_1_5_3" hidden="1">{#N/A,#N/A,FALSE,"TMCOMP96";#N/A,#N/A,FALSE,"MAT96";#N/A,#N/A,FALSE,"FANDA96";#N/A,#N/A,FALSE,"INTRAN96";#N/A,#N/A,FALSE,"NAA9697";#N/A,#N/A,FALSE,"ECWEBB";#N/A,#N/A,FALSE,"MFT96";#N/A,#N/A,FALSE,"CTrecon"}</definedName>
    <definedName name="fgfd_1_2_1_5_4" hidden="1">{#N/A,#N/A,FALSE,"TMCOMP96";#N/A,#N/A,FALSE,"MAT96";#N/A,#N/A,FALSE,"FANDA96";#N/A,#N/A,FALSE,"INTRAN96";#N/A,#N/A,FALSE,"NAA9697";#N/A,#N/A,FALSE,"ECWEBB";#N/A,#N/A,FALSE,"MFT96";#N/A,#N/A,FALSE,"CTrecon"}</definedName>
    <definedName name="fgfd_1_2_1_5_5" hidden="1">{#N/A,#N/A,FALSE,"TMCOMP96";#N/A,#N/A,FALSE,"MAT96";#N/A,#N/A,FALSE,"FANDA96";#N/A,#N/A,FALSE,"INTRAN96";#N/A,#N/A,FALSE,"NAA9697";#N/A,#N/A,FALSE,"ECWEBB";#N/A,#N/A,FALSE,"MFT96";#N/A,#N/A,FALSE,"CTrecon"}</definedName>
    <definedName name="fgfd_1_2_2" hidden="1">{#N/A,#N/A,FALSE,"TMCOMP96";#N/A,#N/A,FALSE,"MAT96";#N/A,#N/A,FALSE,"FANDA96";#N/A,#N/A,FALSE,"INTRAN96";#N/A,#N/A,FALSE,"NAA9697";#N/A,#N/A,FALSE,"ECWEBB";#N/A,#N/A,FALSE,"MFT96";#N/A,#N/A,FALSE,"CTrecon"}</definedName>
    <definedName name="fgfd_1_2_2_1" hidden="1">{#N/A,#N/A,FALSE,"TMCOMP96";#N/A,#N/A,FALSE,"MAT96";#N/A,#N/A,FALSE,"FANDA96";#N/A,#N/A,FALSE,"INTRAN96";#N/A,#N/A,FALSE,"NAA9697";#N/A,#N/A,FALSE,"ECWEBB";#N/A,#N/A,FALSE,"MFT96";#N/A,#N/A,FALSE,"CTrecon"}</definedName>
    <definedName name="fgfd_1_2_2_2" hidden="1">{#N/A,#N/A,FALSE,"TMCOMP96";#N/A,#N/A,FALSE,"MAT96";#N/A,#N/A,FALSE,"FANDA96";#N/A,#N/A,FALSE,"INTRAN96";#N/A,#N/A,FALSE,"NAA9697";#N/A,#N/A,FALSE,"ECWEBB";#N/A,#N/A,FALSE,"MFT96";#N/A,#N/A,FALSE,"CTrecon"}</definedName>
    <definedName name="fgfd_1_2_2_3" hidden="1">{#N/A,#N/A,FALSE,"TMCOMP96";#N/A,#N/A,FALSE,"MAT96";#N/A,#N/A,FALSE,"FANDA96";#N/A,#N/A,FALSE,"INTRAN96";#N/A,#N/A,FALSE,"NAA9697";#N/A,#N/A,FALSE,"ECWEBB";#N/A,#N/A,FALSE,"MFT96";#N/A,#N/A,FALSE,"CTrecon"}</definedName>
    <definedName name="fgfd_1_2_2_4" hidden="1">{#N/A,#N/A,FALSE,"TMCOMP96";#N/A,#N/A,FALSE,"MAT96";#N/A,#N/A,FALSE,"FANDA96";#N/A,#N/A,FALSE,"INTRAN96";#N/A,#N/A,FALSE,"NAA9697";#N/A,#N/A,FALSE,"ECWEBB";#N/A,#N/A,FALSE,"MFT96";#N/A,#N/A,FALSE,"CTrecon"}</definedName>
    <definedName name="fgfd_1_2_2_5" hidden="1">{#N/A,#N/A,FALSE,"TMCOMP96";#N/A,#N/A,FALSE,"MAT96";#N/A,#N/A,FALSE,"FANDA96";#N/A,#N/A,FALSE,"INTRAN96";#N/A,#N/A,FALSE,"NAA9697";#N/A,#N/A,FALSE,"ECWEBB";#N/A,#N/A,FALSE,"MFT96";#N/A,#N/A,FALSE,"CTrecon"}</definedName>
    <definedName name="fgfd_1_2_3" hidden="1">{#N/A,#N/A,FALSE,"TMCOMP96";#N/A,#N/A,FALSE,"MAT96";#N/A,#N/A,FALSE,"FANDA96";#N/A,#N/A,FALSE,"INTRAN96";#N/A,#N/A,FALSE,"NAA9697";#N/A,#N/A,FALSE,"ECWEBB";#N/A,#N/A,FALSE,"MFT96";#N/A,#N/A,FALSE,"CTrecon"}</definedName>
    <definedName name="fgfd_1_2_3_1" hidden="1">{#N/A,#N/A,FALSE,"TMCOMP96";#N/A,#N/A,FALSE,"MAT96";#N/A,#N/A,FALSE,"FANDA96";#N/A,#N/A,FALSE,"INTRAN96";#N/A,#N/A,FALSE,"NAA9697";#N/A,#N/A,FALSE,"ECWEBB";#N/A,#N/A,FALSE,"MFT96";#N/A,#N/A,FALSE,"CTrecon"}</definedName>
    <definedName name="fgfd_1_2_3_2" hidden="1">{#N/A,#N/A,FALSE,"TMCOMP96";#N/A,#N/A,FALSE,"MAT96";#N/A,#N/A,FALSE,"FANDA96";#N/A,#N/A,FALSE,"INTRAN96";#N/A,#N/A,FALSE,"NAA9697";#N/A,#N/A,FALSE,"ECWEBB";#N/A,#N/A,FALSE,"MFT96";#N/A,#N/A,FALSE,"CTrecon"}</definedName>
    <definedName name="fgfd_1_2_3_3" hidden="1">{#N/A,#N/A,FALSE,"TMCOMP96";#N/A,#N/A,FALSE,"MAT96";#N/A,#N/A,FALSE,"FANDA96";#N/A,#N/A,FALSE,"INTRAN96";#N/A,#N/A,FALSE,"NAA9697";#N/A,#N/A,FALSE,"ECWEBB";#N/A,#N/A,FALSE,"MFT96";#N/A,#N/A,FALSE,"CTrecon"}</definedName>
    <definedName name="fgfd_1_2_3_4" hidden="1">{#N/A,#N/A,FALSE,"TMCOMP96";#N/A,#N/A,FALSE,"MAT96";#N/A,#N/A,FALSE,"FANDA96";#N/A,#N/A,FALSE,"INTRAN96";#N/A,#N/A,FALSE,"NAA9697";#N/A,#N/A,FALSE,"ECWEBB";#N/A,#N/A,FALSE,"MFT96";#N/A,#N/A,FALSE,"CTrecon"}</definedName>
    <definedName name="fgfd_1_2_3_5" hidden="1">{#N/A,#N/A,FALSE,"TMCOMP96";#N/A,#N/A,FALSE,"MAT96";#N/A,#N/A,FALSE,"FANDA96";#N/A,#N/A,FALSE,"INTRAN96";#N/A,#N/A,FALSE,"NAA9697";#N/A,#N/A,FALSE,"ECWEBB";#N/A,#N/A,FALSE,"MFT96";#N/A,#N/A,FALSE,"CTrecon"}</definedName>
    <definedName name="fgfd_1_2_4" hidden="1">{#N/A,#N/A,FALSE,"TMCOMP96";#N/A,#N/A,FALSE,"MAT96";#N/A,#N/A,FALSE,"FANDA96";#N/A,#N/A,FALSE,"INTRAN96";#N/A,#N/A,FALSE,"NAA9697";#N/A,#N/A,FALSE,"ECWEBB";#N/A,#N/A,FALSE,"MFT96";#N/A,#N/A,FALSE,"CTrecon"}</definedName>
    <definedName name="fgfd_1_2_4_1" hidden="1">{#N/A,#N/A,FALSE,"TMCOMP96";#N/A,#N/A,FALSE,"MAT96";#N/A,#N/A,FALSE,"FANDA96";#N/A,#N/A,FALSE,"INTRAN96";#N/A,#N/A,FALSE,"NAA9697";#N/A,#N/A,FALSE,"ECWEBB";#N/A,#N/A,FALSE,"MFT96";#N/A,#N/A,FALSE,"CTrecon"}</definedName>
    <definedName name="fgfd_1_2_4_2" hidden="1">{#N/A,#N/A,FALSE,"TMCOMP96";#N/A,#N/A,FALSE,"MAT96";#N/A,#N/A,FALSE,"FANDA96";#N/A,#N/A,FALSE,"INTRAN96";#N/A,#N/A,FALSE,"NAA9697";#N/A,#N/A,FALSE,"ECWEBB";#N/A,#N/A,FALSE,"MFT96";#N/A,#N/A,FALSE,"CTrecon"}</definedName>
    <definedName name="fgfd_1_2_4_3" hidden="1">{#N/A,#N/A,FALSE,"TMCOMP96";#N/A,#N/A,FALSE,"MAT96";#N/A,#N/A,FALSE,"FANDA96";#N/A,#N/A,FALSE,"INTRAN96";#N/A,#N/A,FALSE,"NAA9697";#N/A,#N/A,FALSE,"ECWEBB";#N/A,#N/A,FALSE,"MFT96";#N/A,#N/A,FALSE,"CTrecon"}</definedName>
    <definedName name="fgfd_1_2_4_4" hidden="1">{#N/A,#N/A,FALSE,"TMCOMP96";#N/A,#N/A,FALSE,"MAT96";#N/A,#N/A,FALSE,"FANDA96";#N/A,#N/A,FALSE,"INTRAN96";#N/A,#N/A,FALSE,"NAA9697";#N/A,#N/A,FALSE,"ECWEBB";#N/A,#N/A,FALSE,"MFT96";#N/A,#N/A,FALSE,"CTrecon"}</definedName>
    <definedName name="fgfd_1_2_4_5" hidden="1">{#N/A,#N/A,FALSE,"TMCOMP96";#N/A,#N/A,FALSE,"MAT96";#N/A,#N/A,FALSE,"FANDA96";#N/A,#N/A,FALSE,"INTRAN96";#N/A,#N/A,FALSE,"NAA9697";#N/A,#N/A,FALSE,"ECWEBB";#N/A,#N/A,FALSE,"MFT96";#N/A,#N/A,FALSE,"CTrecon"}</definedName>
    <definedName name="fgfd_1_2_5" hidden="1">{#N/A,#N/A,FALSE,"TMCOMP96";#N/A,#N/A,FALSE,"MAT96";#N/A,#N/A,FALSE,"FANDA96";#N/A,#N/A,FALSE,"INTRAN96";#N/A,#N/A,FALSE,"NAA9697";#N/A,#N/A,FALSE,"ECWEBB";#N/A,#N/A,FALSE,"MFT96";#N/A,#N/A,FALSE,"CTrecon"}</definedName>
    <definedName name="fgfd_1_2_5_1" hidden="1">{#N/A,#N/A,FALSE,"TMCOMP96";#N/A,#N/A,FALSE,"MAT96";#N/A,#N/A,FALSE,"FANDA96";#N/A,#N/A,FALSE,"INTRAN96";#N/A,#N/A,FALSE,"NAA9697";#N/A,#N/A,FALSE,"ECWEBB";#N/A,#N/A,FALSE,"MFT96";#N/A,#N/A,FALSE,"CTrecon"}</definedName>
    <definedName name="fgfd_1_2_5_2" hidden="1">{#N/A,#N/A,FALSE,"TMCOMP96";#N/A,#N/A,FALSE,"MAT96";#N/A,#N/A,FALSE,"FANDA96";#N/A,#N/A,FALSE,"INTRAN96";#N/A,#N/A,FALSE,"NAA9697";#N/A,#N/A,FALSE,"ECWEBB";#N/A,#N/A,FALSE,"MFT96";#N/A,#N/A,FALSE,"CTrecon"}</definedName>
    <definedName name="fgfd_1_2_5_3" hidden="1">{#N/A,#N/A,FALSE,"TMCOMP96";#N/A,#N/A,FALSE,"MAT96";#N/A,#N/A,FALSE,"FANDA96";#N/A,#N/A,FALSE,"INTRAN96";#N/A,#N/A,FALSE,"NAA9697";#N/A,#N/A,FALSE,"ECWEBB";#N/A,#N/A,FALSE,"MFT96";#N/A,#N/A,FALSE,"CTrecon"}</definedName>
    <definedName name="fgfd_1_2_5_4" hidden="1">{#N/A,#N/A,FALSE,"TMCOMP96";#N/A,#N/A,FALSE,"MAT96";#N/A,#N/A,FALSE,"FANDA96";#N/A,#N/A,FALSE,"INTRAN96";#N/A,#N/A,FALSE,"NAA9697";#N/A,#N/A,FALSE,"ECWEBB";#N/A,#N/A,FALSE,"MFT96";#N/A,#N/A,FALSE,"CTrecon"}</definedName>
    <definedName name="fgfd_1_2_5_5" hidden="1">{#N/A,#N/A,FALSE,"TMCOMP96";#N/A,#N/A,FALSE,"MAT96";#N/A,#N/A,FALSE,"FANDA96";#N/A,#N/A,FALSE,"INTRAN96";#N/A,#N/A,FALSE,"NAA9697";#N/A,#N/A,FALSE,"ECWEBB";#N/A,#N/A,FALSE,"MFT96";#N/A,#N/A,FALSE,"CTrecon"}</definedName>
    <definedName name="fgfd_1_3" hidden="1">{#N/A,#N/A,FALSE,"TMCOMP96";#N/A,#N/A,FALSE,"MAT96";#N/A,#N/A,FALSE,"FANDA96";#N/A,#N/A,FALSE,"INTRAN96";#N/A,#N/A,FALSE,"NAA9697";#N/A,#N/A,FALSE,"ECWEBB";#N/A,#N/A,FALSE,"MFT96";#N/A,#N/A,FALSE,"CTrecon"}</definedName>
    <definedName name="fgfd_1_3_1" hidden="1">{#N/A,#N/A,FALSE,"TMCOMP96";#N/A,#N/A,FALSE,"MAT96";#N/A,#N/A,FALSE,"FANDA96";#N/A,#N/A,FALSE,"INTRAN96";#N/A,#N/A,FALSE,"NAA9697";#N/A,#N/A,FALSE,"ECWEBB";#N/A,#N/A,FALSE,"MFT96";#N/A,#N/A,FALSE,"CTrecon"}</definedName>
    <definedName name="fgfd_1_3_1_1" hidden="1">{#N/A,#N/A,FALSE,"TMCOMP96";#N/A,#N/A,FALSE,"MAT96";#N/A,#N/A,FALSE,"FANDA96";#N/A,#N/A,FALSE,"INTRAN96";#N/A,#N/A,FALSE,"NAA9697";#N/A,#N/A,FALSE,"ECWEBB";#N/A,#N/A,FALSE,"MFT96";#N/A,#N/A,FALSE,"CTrecon"}</definedName>
    <definedName name="fgfd_1_3_1_1_1" hidden="1">{#N/A,#N/A,FALSE,"TMCOMP96";#N/A,#N/A,FALSE,"MAT96";#N/A,#N/A,FALSE,"FANDA96";#N/A,#N/A,FALSE,"INTRAN96";#N/A,#N/A,FALSE,"NAA9697";#N/A,#N/A,FALSE,"ECWEBB";#N/A,#N/A,FALSE,"MFT96";#N/A,#N/A,FALSE,"CTrecon"}</definedName>
    <definedName name="fgfd_1_3_1_1_1_1" hidden="1">{#N/A,#N/A,FALSE,"TMCOMP96";#N/A,#N/A,FALSE,"MAT96";#N/A,#N/A,FALSE,"FANDA96";#N/A,#N/A,FALSE,"INTRAN96";#N/A,#N/A,FALSE,"NAA9697";#N/A,#N/A,FALSE,"ECWEBB";#N/A,#N/A,FALSE,"MFT96";#N/A,#N/A,FALSE,"CTrecon"}</definedName>
    <definedName name="fgfd_1_3_1_1_1_2" hidden="1">{#N/A,#N/A,FALSE,"TMCOMP96";#N/A,#N/A,FALSE,"MAT96";#N/A,#N/A,FALSE,"FANDA96";#N/A,#N/A,FALSE,"INTRAN96";#N/A,#N/A,FALSE,"NAA9697";#N/A,#N/A,FALSE,"ECWEBB";#N/A,#N/A,FALSE,"MFT96";#N/A,#N/A,FALSE,"CTrecon"}</definedName>
    <definedName name="fgfd_1_3_1_1_1_3" hidden="1">{#N/A,#N/A,FALSE,"TMCOMP96";#N/A,#N/A,FALSE,"MAT96";#N/A,#N/A,FALSE,"FANDA96";#N/A,#N/A,FALSE,"INTRAN96";#N/A,#N/A,FALSE,"NAA9697";#N/A,#N/A,FALSE,"ECWEBB";#N/A,#N/A,FALSE,"MFT96";#N/A,#N/A,FALSE,"CTrecon"}</definedName>
    <definedName name="fgfd_1_3_1_1_1_4" hidden="1">{#N/A,#N/A,FALSE,"TMCOMP96";#N/A,#N/A,FALSE,"MAT96";#N/A,#N/A,FALSE,"FANDA96";#N/A,#N/A,FALSE,"INTRAN96";#N/A,#N/A,FALSE,"NAA9697";#N/A,#N/A,FALSE,"ECWEBB";#N/A,#N/A,FALSE,"MFT96";#N/A,#N/A,FALSE,"CTrecon"}</definedName>
    <definedName name="fgfd_1_3_1_1_1_5" hidden="1">{#N/A,#N/A,FALSE,"TMCOMP96";#N/A,#N/A,FALSE,"MAT96";#N/A,#N/A,FALSE,"FANDA96";#N/A,#N/A,FALSE,"INTRAN96";#N/A,#N/A,FALSE,"NAA9697";#N/A,#N/A,FALSE,"ECWEBB";#N/A,#N/A,FALSE,"MFT96";#N/A,#N/A,FALSE,"CTrecon"}</definedName>
    <definedName name="fgfd_1_3_1_1_2" hidden="1">{#N/A,#N/A,FALSE,"TMCOMP96";#N/A,#N/A,FALSE,"MAT96";#N/A,#N/A,FALSE,"FANDA96";#N/A,#N/A,FALSE,"INTRAN96";#N/A,#N/A,FALSE,"NAA9697";#N/A,#N/A,FALSE,"ECWEBB";#N/A,#N/A,FALSE,"MFT96";#N/A,#N/A,FALSE,"CTrecon"}</definedName>
    <definedName name="fgfd_1_3_1_1_2_1" hidden="1">{#N/A,#N/A,FALSE,"TMCOMP96";#N/A,#N/A,FALSE,"MAT96";#N/A,#N/A,FALSE,"FANDA96";#N/A,#N/A,FALSE,"INTRAN96";#N/A,#N/A,FALSE,"NAA9697";#N/A,#N/A,FALSE,"ECWEBB";#N/A,#N/A,FALSE,"MFT96";#N/A,#N/A,FALSE,"CTrecon"}</definedName>
    <definedName name="fgfd_1_3_1_1_2_2" hidden="1">{#N/A,#N/A,FALSE,"TMCOMP96";#N/A,#N/A,FALSE,"MAT96";#N/A,#N/A,FALSE,"FANDA96";#N/A,#N/A,FALSE,"INTRAN96";#N/A,#N/A,FALSE,"NAA9697";#N/A,#N/A,FALSE,"ECWEBB";#N/A,#N/A,FALSE,"MFT96";#N/A,#N/A,FALSE,"CTrecon"}</definedName>
    <definedName name="fgfd_1_3_1_1_2_3" hidden="1">{#N/A,#N/A,FALSE,"TMCOMP96";#N/A,#N/A,FALSE,"MAT96";#N/A,#N/A,FALSE,"FANDA96";#N/A,#N/A,FALSE,"INTRAN96";#N/A,#N/A,FALSE,"NAA9697";#N/A,#N/A,FALSE,"ECWEBB";#N/A,#N/A,FALSE,"MFT96";#N/A,#N/A,FALSE,"CTrecon"}</definedName>
    <definedName name="fgfd_1_3_1_1_2_4" hidden="1">{#N/A,#N/A,FALSE,"TMCOMP96";#N/A,#N/A,FALSE,"MAT96";#N/A,#N/A,FALSE,"FANDA96";#N/A,#N/A,FALSE,"INTRAN96";#N/A,#N/A,FALSE,"NAA9697";#N/A,#N/A,FALSE,"ECWEBB";#N/A,#N/A,FALSE,"MFT96";#N/A,#N/A,FALSE,"CTrecon"}</definedName>
    <definedName name="fgfd_1_3_1_1_2_5" hidden="1">{#N/A,#N/A,FALSE,"TMCOMP96";#N/A,#N/A,FALSE,"MAT96";#N/A,#N/A,FALSE,"FANDA96";#N/A,#N/A,FALSE,"INTRAN96";#N/A,#N/A,FALSE,"NAA9697";#N/A,#N/A,FALSE,"ECWEBB";#N/A,#N/A,FALSE,"MFT96";#N/A,#N/A,FALSE,"CTrecon"}</definedName>
    <definedName name="fgfd_1_3_1_1_3" hidden="1">{#N/A,#N/A,FALSE,"TMCOMP96";#N/A,#N/A,FALSE,"MAT96";#N/A,#N/A,FALSE,"FANDA96";#N/A,#N/A,FALSE,"INTRAN96";#N/A,#N/A,FALSE,"NAA9697";#N/A,#N/A,FALSE,"ECWEBB";#N/A,#N/A,FALSE,"MFT96";#N/A,#N/A,FALSE,"CTrecon"}</definedName>
    <definedName name="fgfd_1_3_1_1_4" hidden="1">{#N/A,#N/A,FALSE,"TMCOMP96";#N/A,#N/A,FALSE,"MAT96";#N/A,#N/A,FALSE,"FANDA96";#N/A,#N/A,FALSE,"INTRAN96";#N/A,#N/A,FALSE,"NAA9697";#N/A,#N/A,FALSE,"ECWEBB";#N/A,#N/A,FALSE,"MFT96";#N/A,#N/A,FALSE,"CTrecon"}</definedName>
    <definedName name="fgfd_1_3_1_1_5" hidden="1">{#N/A,#N/A,FALSE,"TMCOMP96";#N/A,#N/A,FALSE,"MAT96";#N/A,#N/A,FALSE,"FANDA96";#N/A,#N/A,FALSE,"INTRAN96";#N/A,#N/A,FALSE,"NAA9697";#N/A,#N/A,FALSE,"ECWEBB";#N/A,#N/A,FALSE,"MFT96";#N/A,#N/A,FALSE,"CTrecon"}</definedName>
    <definedName name="fgfd_1_3_1_2" hidden="1">{#N/A,#N/A,FALSE,"TMCOMP96";#N/A,#N/A,FALSE,"MAT96";#N/A,#N/A,FALSE,"FANDA96";#N/A,#N/A,FALSE,"INTRAN96";#N/A,#N/A,FALSE,"NAA9697";#N/A,#N/A,FALSE,"ECWEBB";#N/A,#N/A,FALSE,"MFT96";#N/A,#N/A,FALSE,"CTrecon"}</definedName>
    <definedName name="fgfd_1_3_1_2_1" hidden="1">{#N/A,#N/A,FALSE,"TMCOMP96";#N/A,#N/A,FALSE,"MAT96";#N/A,#N/A,FALSE,"FANDA96";#N/A,#N/A,FALSE,"INTRAN96";#N/A,#N/A,FALSE,"NAA9697";#N/A,#N/A,FALSE,"ECWEBB";#N/A,#N/A,FALSE,"MFT96";#N/A,#N/A,FALSE,"CTrecon"}</definedName>
    <definedName name="fgfd_1_3_1_2_2" hidden="1">{#N/A,#N/A,FALSE,"TMCOMP96";#N/A,#N/A,FALSE,"MAT96";#N/A,#N/A,FALSE,"FANDA96";#N/A,#N/A,FALSE,"INTRAN96";#N/A,#N/A,FALSE,"NAA9697";#N/A,#N/A,FALSE,"ECWEBB";#N/A,#N/A,FALSE,"MFT96";#N/A,#N/A,FALSE,"CTrecon"}</definedName>
    <definedName name="fgfd_1_3_1_2_3" hidden="1">{#N/A,#N/A,FALSE,"TMCOMP96";#N/A,#N/A,FALSE,"MAT96";#N/A,#N/A,FALSE,"FANDA96";#N/A,#N/A,FALSE,"INTRAN96";#N/A,#N/A,FALSE,"NAA9697";#N/A,#N/A,FALSE,"ECWEBB";#N/A,#N/A,FALSE,"MFT96";#N/A,#N/A,FALSE,"CTrecon"}</definedName>
    <definedName name="fgfd_1_3_1_2_4" hidden="1">{#N/A,#N/A,FALSE,"TMCOMP96";#N/A,#N/A,FALSE,"MAT96";#N/A,#N/A,FALSE,"FANDA96";#N/A,#N/A,FALSE,"INTRAN96";#N/A,#N/A,FALSE,"NAA9697";#N/A,#N/A,FALSE,"ECWEBB";#N/A,#N/A,FALSE,"MFT96";#N/A,#N/A,FALSE,"CTrecon"}</definedName>
    <definedName name="fgfd_1_3_1_2_5" hidden="1">{#N/A,#N/A,FALSE,"TMCOMP96";#N/A,#N/A,FALSE,"MAT96";#N/A,#N/A,FALSE,"FANDA96";#N/A,#N/A,FALSE,"INTRAN96";#N/A,#N/A,FALSE,"NAA9697";#N/A,#N/A,FALSE,"ECWEBB";#N/A,#N/A,FALSE,"MFT96";#N/A,#N/A,FALSE,"CTrecon"}</definedName>
    <definedName name="fgfd_1_3_1_3" hidden="1">{#N/A,#N/A,FALSE,"TMCOMP96";#N/A,#N/A,FALSE,"MAT96";#N/A,#N/A,FALSE,"FANDA96";#N/A,#N/A,FALSE,"INTRAN96";#N/A,#N/A,FALSE,"NAA9697";#N/A,#N/A,FALSE,"ECWEBB";#N/A,#N/A,FALSE,"MFT96";#N/A,#N/A,FALSE,"CTrecon"}</definedName>
    <definedName name="fgfd_1_3_1_3_1" hidden="1">{#N/A,#N/A,FALSE,"TMCOMP96";#N/A,#N/A,FALSE,"MAT96";#N/A,#N/A,FALSE,"FANDA96";#N/A,#N/A,FALSE,"INTRAN96";#N/A,#N/A,FALSE,"NAA9697";#N/A,#N/A,FALSE,"ECWEBB";#N/A,#N/A,FALSE,"MFT96";#N/A,#N/A,FALSE,"CTrecon"}</definedName>
    <definedName name="fgfd_1_3_1_3_2" hidden="1">{#N/A,#N/A,FALSE,"TMCOMP96";#N/A,#N/A,FALSE,"MAT96";#N/A,#N/A,FALSE,"FANDA96";#N/A,#N/A,FALSE,"INTRAN96";#N/A,#N/A,FALSE,"NAA9697";#N/A,#N/A,FALSE,"ECWEBB";#N/A,#N/A,FALSE,"MFT96";#N/A,#N/A,FALSE,"CTrecon"}</definedName>
    <definedName name="fgfd_1_3_1_3_3" hidden="1">{#N/A,#N/A,FALSE,"TMCOMP96";#N/A,#N/A,FALSE,"MAT96";#N/A,#N/A,FALSE,"FANDA96";#N/A,#N/A,FALSE,"INTRAN96";#N/A,#N/A,FALSE,"NAA9697";#N/A,#N/A,FALSE,"ECWEBB";#N/A,#N/A,FALSE,"MFT96";#N/A,#N/A,FALSE,"CTrecon"}</definedName>
    <definedName name="fgfd_1_3_1_3_4" hidden="1">{#N/A,#N/A,FALSE,"TMCOMP96";#N/A,#N/A,FALSE,"MAT96";#N/A,#N/A,FALSE,"FANDA96";#N/A,#N/A,FALSE,"INTRAN96";#N/A,#N/A,FALSE,"NAA9697";#N/A,#N/A,FALSE,"ECWEBB";#N/A,#N/A,FALSE,"MFT96";#N/A,#N/A,FALSE,"CTrecon"}</definedName>
    <definedName name="fgfd_1_3_1_3_5" hidden="1">{#N/A,#N/A,FALSE,"TMCOMP96";#N/A,#N/A,FALSE,"MAT96";#N/A,#N/A,FALSE,"FANDA96";#N/A,#N/A,FALSE,"INTRAN96";#N/A,#N/A,FALSE,"NAA9697";#N/A,#N/A,FALSE,"ECWEBB";#N/A,#N/A,FALSE,"MFT96";#N/A,#N/A,FALSE,"CTrecon"}</definedName>
    <definedName name="fgfd_1_3_1_4" hidden="1">{#N/A,#N/A,FALSE,"TMCOMP96";#N/A,#N/A,FALSE,"MAT96";#N/A,#N/A,FALSE,"FANDA96";#N/A,#N/A,FALSE,"INTRAN96";#N/A,#N/A,FALSE,"NAA9697";#N/A,#N/A,FALSE,"ECWEBB";#N/A,#N/A,FALSE,"MFT96";#N/A,#N/A,FALSE,"CTrecon"}</definedName>
    <definedName name="fgfd_1_3_1_4_1" hidden="1">{#N/A,#N/A,FALSE,"TMCOMP96";#N/A,#N/A,FALSE,"MAT96";#N/A,#N/A,FALSE,"FANDA96";#N/A,#N/A,FALSE,"INTRAN96";#N/A,#N/A,FALSE,"NAA9697";#N/A,#N/A,FALSE,"ECWEBB";#N/A,#N/A,FALSE,"MFT96";#N/A,#N/A,FALSE,"CTrecon"}</definedName>
    <definedName name="fgfd_1_3_1_4_2" hidden="1">{#N/A,#N/A,FALSE,"TMCOMP96";#N/A,#N/A,FALSE,"MAT96";#N/A,#N/A,FALSE,"FANDA96";#N/A,#N/A,FALSE,"INTRAN96";#N/A,#N/A,FALSE,"NAA9697";#N/A,#N/A,FALSE,"ECWEBB";#N/A,#N/A,FALSE,"MFT96";#N/A,#N/A,FALSE,"CTrecon"}</definedName>
    <definedName name="fgfd_1_3_1_4_3" hidden="1">{#N/A,#N/A,FALSE,"TMCOMP96";#N/A,#N/A,FALSE,"MAT96";#N/A,#N/A,FALSE,"FANDA96";#N/A,#N/A,FALSE,"INTRAN96";#N/A,#N/A,FALSE,"NAA9697";#N/A,#N/A,FALSE,"ECWEBB";#N/A,#N/A,FALSE,"MFT96";#N/A,#N/A,FALSE,"CTrecon"}</definedName>
    <definedName name="fgfd_1_3_1_4_4" hidden="1">{#N/A,#N/A,FALSE,"TMCOMP96";#N/A,#N/A,FALSE,"MAT96";#N/A,#N/A,FALSE,"FANDA96";#N/A,#N/A,FALSE,"INTRAN96";#N/A,#N/A,FALSE,"NAA9697";#N/A,#N/A,FALSE,"ECWEBB";#N/A,#N/A,FALSE,"MFT96";#N/A,#N/A,FALSE,"CTrecon"}</definedName>
    <definedName name="fgfd_1_3_1_4_5" hidden="1">{#N/A,#N/A,FALSE,"TMCOMP96";#N/A,#N/A,FALSE,"MAT96";#N/A,#N/A,FALSE,"FANDA96";#N/A,#N/A,FALSE,"INTRAN96";#N/A,#N/A,FALSE,"NAA9697";#N/A,#N/A,FALSE,"ECWEBB";#N/A,#N/A,FALSE,"MFT96";#N/A,#N/A,FALSE,"CTrecon"}</definedName>
    <definedName name="fgfd_1_3_1_5" hidden="1">{#N/A,#N/A,FALSE,"TMCOMP96";#N/A,#N/A,FALSE,"MAT96";#N/A,#N/A,FALSE,"FANDA96";#N/A,#N/A,FALSE,"INTRAN96";#N/A,#N/A,FALSE,"NAA9697";#N/A,#N/A,FALSE,"ECWEBB";#N/A,#N/A,FALSE,"MFT96";#N/A,#N/A,FALSE,"CTrecon"}</definedName>
    <definedName name="fgfd_1_3_1_5_1" hidden="1">{#N/A,#N/A,FALSE,"TMCOMP96";#N/A,#N/A,FALSE,"MAT96";#N/A,#N/A,FALSE,"FANDA96";#N/A,#N/A,FALSE,"INTRAN96";#N/A,#N/A,FALSE,"NAA9697";#N/A,#N/A,FALSE,"ECWEBB";#N/A,#N/A,FALSE,"MFT96";#N/A,#N/A,FALSE,"CTrecon"}</definedName>
    <definedName name="fgfd_1_3_1_5_2" hidden="1">{#N/A,#N/A,FALSE,"TMCOMP96";#N/A,#N/A,FALSE,"MAT96";#N/A,#N/A,FALSE,"FANDA96";#N/A,#N/A,FALSE,"INTRAN96";#N/A,#N/A,FALSE,"NAA9697";#N/A,#N/A,FALSE,"ECWEBB";#N/A,#N/A,FALSE,"MFT96";#N/A,#N/A,FALSE,"CTrecon"}</definedName>
    <definedName name="fgfd_1_3_1_5_3" hidden="1">{#N/A,#N/A,FALSE,"TMCOMP96";#N/A,#N/A,FALSE,"MAT96";#N/A,#N/A,FALSE,"FANDA96";#N/A,#N/A,FALSE,"INTRAN96";#N/A,#N/A,FALSE,"NAA9697";#N/A,#N/A,FALSE,"ECWEBB";#N/A,#N/A,FALSE,"MFT96";#N/A,#N/A,FALSE,"CTrecon"}</definedName>
    <definedName name="fgfd_1_3_1_5_4" hidden="1">{#N/A,#N/A,FALSE,"TMCOMP96";#N/A,#N/A,FALSE,"MAT96";#N/A,#N/A,FALSE,"FANDA96";#N/A,#N/A,FALSE,"INTRAN96";#N/A,#N/A,FALSE,"NAA9697";#N/A,#N/A,FALSE,"ECWEBB";#N/A,#N/A,FALSE,"MFT96";#N/A,#N/A,FALSE,"CTrecon"}</definedName>
    <definedName name="fgfd_1_3_1_5_5" hidden="1">{#N/A,#N/A,FALSE,"TMCOMP96";#N/A,#N/A,FALSE,"MAT96";#N/A,#N/A,FALSE,"FANDA96";#N/A,#N/A,FALSE,"INTRAN96";#N/A,#N/A,FALSE,"NAA9697";#N/A,#N/A,FALSE,"ECWEBB";#N/A,#N/A,FALSE,"MFT96";#N/A,#N/A,FALSE,"CTrecon"}</definedName>
    <definedName name="fgfd_1_3_2" hidden="1">{#N/A,#N/A,FALSE,"TMCOMP96";#N/A,#N/A,FALSE,"MAT96";#N/A,#N/A,FALSE,"FANDA96";#N/A,#N/A,FALSE,"INTRAN96";#N/A,#N/A,FALSE,"NAA9697";#N/A,#N/A,FALSE,"ECWEBB";#N/A,#N/A,FALSE,"MFT96";#N/A,#N/A,FALSE,"CTrecon"}</definedName>
    <definedName name="fgfd_1_3_2_1" hidden="1">{#N/A,#N/A,FALSE,"TMCOMP96";#N/A,#N/A,FALSE,"MAT96";#N/A,#N/A,FALSE,"FANDA96";#N/A,#N/A,FALSE,"INTRAN96";#N/A,#N/A,FALSE,"NAA9697";#N/A,#N/A,FALSE,"ECWEBB";#N/A,#N/A,FALSE,"MFT96";#N/A,#N/A,FALSE,"CTrecon"}</definedName>
    <definedName name="fgfd_1_3_2_2" hidden="1">{#N/A,#N/A,FALSE,"TMCOMP96";#N/A,#N/A,FALSE,"MAT96";#N/A,#N/A,FALSE,"FANDA96";#N/A,#N/A,FALSE,"INTRAN96";#N/A,#N/A,FALSE,"NAA9697";#N/A,#N/A,FALSE,"ECWEBB";#N/A,#N/A,FALSE,"MFT96";#N/A,#N/A,FALSE,"CTrecon"}</definedName>
    <definedName name="fgfd_1_3_2_3" hidden="1">{#N/A,#N/A,FALSE,"TMCOMP96";#N/A,#N/A,FALSE,"MAT96";#N/A,#N/A,FALSE,"FANDA96";#N/A,#N/A,FALSE,"INTRAN96";#N/A,#N/A,FALSE,"NAA9697";#N/A,#N/A,FALSE,"ECWEBB";#N/A,#N/A,FALSE,"MFT96";#N/A,#N/A,FALSE,"CTrecon"}</definedName>
    <definedName name="fgfd_1_3_2_4" hidden="1">{#N/A,#N/A,FALSE,"TMCOMP96";#N/A,#N/A,FALSE,"MAT96";#N/A,#N/A,FALSE,"FANDA96";#N/A,#N/A,FALSE,"INTRAN96";#N/A,#N/A,FALSE,"NAA9697";#N/A,#N/A,FALSE,"ECWEBB";#N/A,#N/A,FALSE,"MFT96";#N/A,#N/A,FALSE,"CTrecon"}</definedName>
    <definedName name="fgfd_1_3_2_5" hidden="1">{#N/A,#N/A,FALSE,"TMCOMP96";#N/A,#N/A,FALSE,"MAT96";#N/A,#N/A,FALSE,"FANDA96";#N/A,#N/A,FALSE,"INTRAN96";#N/A,#N/A,FALSE,"NAA9697";#N/A,#N/A,FALSE,"ECWEBB";#N/A,#N/A,FALSE,"MFT96";#N/A,#N/A,FALSE,"CTrecon"}</definedName>
    <definedName name="fgfd_1_3_3" hidden="1">{#N/A,#N/A,FALSE,"TMCOMP96";#N/A,#N/A,FALSE,"MAT96";#N/A,#N/A,FALSE,"FANDA96";#N/A,#N/A,FALSE,"INTRAN96";#N/A,#N/A,FALSE,"NAA9697";#N/A,#N/A,FALSE,"ECWEBB";#N/A,#N/A,FALSE,"MFT96";#N/A,#N/A,FALSE,"CTrecon"}</definedName>
    <definedName name="fgfd_1_3_3_1" hidden="1">{#N/A,#N/A,FALSE,"TMCOMP96";#N/A,#N/A,FALSE,"MAT96";#N/A,#N/A,FALSE,"FANDA96";#N/A,#N/A,FALSE,"INTRAN96";#N/A,#N/A,FALSE,"NAA9697";#N/A,#N/A,FALSE,"ECWEBB";#N/A,#N/A,FALSE,"MFT96";#N/A,#N/A,FALSE,"CTrecon"}</definedName>
    <definedName name="fgfd_1_3_3_2" hidden="1">{#N/A,#N/A,FALSE,"TMCOMP96";#N/A,#N/A,FALSE,"MAT96";#N/A,#N/A,FALSE,"FANDA96";#N/A,#N/A,FALSE,"INTRAN96";#N/A,#N/A,FALSE,"NAA9697";#N/A,#N/A,FALSE,"ECWEBB";#N/A,#N/A,FALSE,"MFT96";#N/A,#N/A,FALSE,"CTrecon"}</definedName>
    <definedName name="fgfd_1_3_3_3" hidden="1">{#N/A,#N/A,FALSE,"TMCOMP96";#N/A,#N/A,FALSE,"MAT96";#N/A,#N/A,FALSE,"FANDA96";#N/A,#N/A,FALSE,"INTRAN96";#N/A,#N/A,FALSE,"NAA9697";#N/A,#N/A,FALSE,"ECWEBB";#N/A,#N/A,FALSE,"MFT96";#N/A,#N/A,FALSE,"CTrecon"}</definedName>
    <definedName name="fgfd_1_3_3_4" hidden="1">{#N/A,#N/A,FALSE,"TMCOMP96";#N/A,#N/A,FALSE,"MAT96";#N/A,#N/A,FALSE,"FANDA96";#N/A,#N/A,FALSE,"INTRAN96";#N/A,#N/A,FALSE,"NAA9697";#N/A,#N/A,FALSE,"ECWEBB";#N/A,#N/A,FALSE,"MFT96";#N/A,#N/A,FALSE,"CTrecon"}</definedName>
    <definedName name="fgfd_1_3_3_5" hidden="1">{#N/A,#N/A,FALSE,"TMCOMP96";#N/A,#N/A,FALSE,"MAT96";#N/A,#N/A,FALSE,"FANDA96";#N/A,#N/A,FALSE,"INTRAN96";#N/A,#N/A,FALSE,"NAA9697";#N/A,#N/A,FALSE,"ECWEBB";#N/A,#N/A,FALSE,"MFT96";#N/A,#N/A,FALSE,"CTrecon"}</definedName>
    <definedName name="fgfd_1_3_4" hidden="1">{#N/A,#N/A,FALSE,"TMCOMP96";#N/A,#N/A,FALSE,"MAT96";#N/A,#N/A,FALSE,"FANDA96";#N/A,#N/A,FALSE,"INTRAN96";#N/A,#N/A,FALSE,"NAA9697";#N/A,#N/A,FALSE,"ECWEBB";#N/A,#N/A,FALSE,"MFT96";#N/A,#N/A,FALSE,"CTrecon"}</definedName>
    <definedName name="fgfd_1_3_4_1" hidden="1">{#N/A,#N/A,FALSE,"TMCOMP96";#N/A,#N/A,FALSE,"MAT96";#N/A,#N/A,FALSE,"FANDA96";#N/A,#N/A,FALSE,"INTRAN96";#N/A,#N/A,FALSE,"NAA9697";#N/A,#N/A,FALSE,"ECWEBB";#N/A,#N/A,FALSE,"MFT96";#N/A,#N/A,FALSE,"CTrecon"}</definedName>
    <definedName name="fgfd_1_3_4_2" hidden="1">{#N/A,#N/A,FALSE,"TMCOMP96";#N/A,#N/A,FALSE,"MAT96";#N/A,#N/A,FALSE,"FANDA96";#N/A,#N/A,FALSE,"INTRAN96";#N/A,#N/A,FALSE,"NAA9697";#N/A,#N/A,FALSE,"ECWEBB";#N/A,#N/A,FALSE,"MFT96";#N/A,#N/A,FALSE,"CTrecon"}</definedName>
    <definedName name="fgfd_1_3_4_3" hidden="1">{#N/A,#N/A,FALSE,"TMCOMP96";#N/A,#N/A,FALSE,"MAT96";#N/A,#N/A,FALSE,"FANDA96";#N/A,#N/A,FALSE,"INTRAN96";#N/A,#N/A,FALSE,"NAA9697";#N/A,#N/A,FALSE,"ECWEBB";#N/A,#N/A,FALSE,"MFT96";#N/A,#N/A,FALSE,"CTrecon"}</definedName>
    <definedName name="fgfd_1_3_4_4" hidden="1">{#N/A,#N/A,FALSE,"TMCOMP96";#N/A,#N/A,FALSE,"MAT96";#N/A,#N/A,FALSE,"FANDA96";#N/A,#N/A,FALSE,"INTRAN96";#N/A,#N/A,FALSE,"NAA9697";#N/A,#N/A,FALSE,"ECWEBB";#N/A,#N/A,FALSE,"MFT96";#N/A,#N/A,FALSE,"CTrecon"}</definedName>
    <definedName name="fgfd_1_3_4_5" hidden="1">{#N/A,#N/A,FALSE,"TMCOMP96";#N/A,#N/A,FALSE,"MAT96";#N/A,#N/A,FALSE,"FANDA96";#N/A,#N/A,FALSE,"INTRAN96";#N/A,#N/A,FALSE,"NAA9697";#N/A,#N/A,FALSE,"ECWEBB";#N/A,#N/A,FALSE,"MFT96";#N/A,#N/A,FALSE,"CTrecon"}</definedName>
    <definedName name="fgfd_1_3_5" hidden="1">{#N/A,#N/A,FALSE,"TMCOMP96";#N/A,#N/A,FALSE,"MAT96";#N/A,#N/A,FALSE,"FANDA96";#N/A,#N/A,FALSE,"INTRAN96";#N/A,#N/A,FALSE,"NAA9697";#N/A,#N/A,FALSE,"ECWEBB";#N/A,#N/A,FALSE,"MFT96";#N/A,#N/A,FALSE,"CTrecon"}</definedName>
    <definedName name="fgfd_1_3_5_1" hidden="1">{#N/A,#N/A,FALSE,"TMCOMP96";#N/A,#N/A,FALSE,"MAT96";#N/A,#N/A,FALSE,"FANDA96";#N/A,#N/A,FALSE,"INTRAN96";#N/A,#N/A,FALSE,"NAA9697";#N/A,#N/A,FALSE,"ECWEBB";#N/A,#N/A,FALSE,"MFT96";#N/A,#N/A,FALSE,"CTrecon"}</definedName>
    <definedName name="fgfd_1_3_5_2" hidden="1">{#N/A,#N/A,FALSE,"TMCOMP96";#N/A,#N/A,FALSE,"MAT96";#N/A,#N/A,FALSE,"FANDA96";#N/A,#N/A,FALSE,"INTRAN96";#N/A,#N/A,FALSE,"NAA9697";#N/A,#N/A,FALSE,"ECWEBB";#N/A,#N/A,FALSE,"MFT96";#N/A,#N/A,FALSE,"CTrecon"}</definedName>
    <definedName name="fgfd_1_3_5_3" hidden="1">{#N/A,#N/A,FALSE,"TMCOMP96";#N/A,#N/A,FALSE,"MAT96";#N/A,#N/A,FALSE,"FANDA96";#N/A,#N/A,FALSE,"INTRAN96";#N/A,#N/A,FALSE,"NAA9697";#N/A,#N/A,FALSE,"ECWEBB";#N/A,#N/A,FALSE,"MFT96";#N/A,#N/A,FALSE,"CTrecon"}</definedName>
    <definedName name="fgfd_1_3_5_4" hidden="1">{#N/A,#N/A,FALSE,"TMCOMP96";#N/A,#N/A,FALSE,"MAT96";#N/A,#N/A,FALSE,"FANDA96";#N/A,#N/A,FALSE,"INTRAN96";#N/A,#N/A,FALSE,"NAA9697";#N/A,#N/A,FALSE,"ECWEBB";#N/A,#N/A,FALSE,"MFT96";#N/A,#N/A,FALSE,"CTrecon"}</definedName>
    <definedName name="fgfd_1_3_5_5" hidden="1">{#N/A,#N/A,FALSE,"TMCOMP96";#N/A,#N/A,FALSE,"MAT96";#N/A,#N/A,FALSE,"FANDA96";#N/A,#N/A,FALSE,"INTRAN96";#N/A,#N/A,FALSE,"NAA9697";#N/A,#N/A,FALSE,"ECWEBB";#N/A,#N/A,FALSE,"MFT96";#N/A,#N/A,FALSE,"CTrecon"}</definedName>
    <definedName name="fgfd_1_4" hidden="1">{#N/A,#N/A,FALSE,"TMCOMP96";#N/A,#N/A,FALSE,"MAT96";#N/A,#N/A,FALSE,"FANDA96";#N/A,#N/A,FALSE,"INTRAN96";#N/A,#N/A,FALSE,"NAA9697";#N/A,#N/A,FALSE,"ECWEBB";#N/A,#N/A,FALSE,"MFT96";#N/A,#N/A,FALSE,"CTrecon"}</definedName>
    <definedName name="fgfd_1_4_1" hidden="1">{#N/A,#N/A,FALSE,"TMCOMP96";#N/A,#N/A,FALSE,"MAT96";#N/A,#N/A,FALSE,"FANDA96";#N/A,#N/A,FALSE,"INTRAN96";#N/A,#N/A,FALSE,"NAA9697";#N/A,#N/A,FALSE,"ECWEBB";#N/A,#N/A,FALSE,"MFT96";#N/A,#N/A,FALSE,"CTrecon"}</definedName>
    <definedName name="fgfd_1_4_1_1" hidden="1">{#N/A,#N/A,FALSE,"TMCOMP96";#N/A,#N/A,FALSE,"MAT96";#N/A,#N/A,FALSE,"FANDA96";#N/A,#N/A,FALSE,"INTRAN96";#N/A,#N/A,FALSE,"NAA9697";#N/A,#N/A,FALSE,"ECWEBB";#N/A,#N/A,FALSE,"MFT96";#N/A,#N/A,FALSE,"CTrecon"}</definedName>
    <definedName name="fgfd_1_4_1_1_1" hidden="1">{#N/A,#N/A,FALSE,"TMCOMP96";#N/A,#N/A,FALSE,"MAT96";#N/A,#N/A,FALSE,"FANDA96";#N/A,#N/A,FALSE,"INTRAN96";#N/A,#N/A,FALSE,"NAA9697";#N/A,#N/A,FALSE,"ECWEBB";#N/A,#N/A,FALSE,"MFT96";#N/A,#N/A,FALSE,"CTrecon"}</definedName>
    <definedName name="fgfd_1_4_1_1_2" hidden="1">{#N/A,#N/A,FALSE,"TMCOMP96";#N/A,#N/A,FALSE,"MAT96";#N/A,#N/A,FALSE,"FANDA96";#N/A,#N/A,FALSE,"INTRAN96";#N/A,#N/A,FALSE,"NAA9697";#N/A,#N/A,FALSE,"ECWEBB";#N/A,#N/A,FALSE,"MFT96";#N/A,#N/A,FALSE,"CTrecon"}</definedName>
    <definedName name="fgfd_1_4_1_1_3" hidden="1">{#N/A,#N/A,FALSE,"TMCOMP96";#N/A,#N/A,FALSE,"MAT96";#N/A,#N/A,FALSE,"FANDA96";#N/A,#N/A,FALSE,"INTRAN96";#N/A,#N/A,FALSE,"NAA9697";#N/A,#N/A,FALSE,"ECWEBB";#N/A,#N/A,FALSE,"MFT96";#N/A,#N/A,FALSE,"CTrecon"}</definedName>
    <definedName name="fgfd_1_4_1_1_4" hidden="1">{#N/A,#N/A,FALSE,"TMCOMP96";#N/A,#N/A,FALSE,"MAT96";#N/A,#N/A,FALSE,"FANDA96";#N/A,#N/A,FALSE,"INTRAN96";#N/A,#N/A,FALSE,"NAA9697";#N/A,#N/A,FALSE,"ECWEBB";#N/A,#N/A,FALSE,"MFT96";#N/A,#N/A,FALSE,"CTrecon"}</definedName>
    <definedName name="fgfd_1_4_1_1_5" hidden="1">{#N/A,#N/A,FALSE,"TMCOMP96";#N/A,#N/A,FALSE,"MAT96";#N/A,#N/A,FALSE,"FANDA96";#N/A,#N/A,FALSE,"INTRAN96";#N/A,#N/A,FALSE,"NAA9697";#N/A,#N/A,FALSE,"ECWEBB";#N/A,#N/A,FALSE,"MFT96";#N/A,#N/A,FALSE,"CTrecon"}</definedName>
    <definedName name="fgfd_1_4_1_2" hidden="1">{#N/A,#N/A,FALSE,"TMCOMP96";#N/A,#N/A,FALSE,"MAT96";#N/A,#N/A,FALSE,"FANDA96";#N/A,#N/A,FALSE,"INTRAN96";#N/A,#N/A,FALSE,"NAA9697";#N/A,#N/A,FALSE,"ECWEBB";#N/A,#N/A,FALSE,"MFT96";#N/A,#N/A,FALSE,"CTrecon"}</definedName>
    <definedName name="fgfd_1_4_1_2_1" hidden="1">{#N/A,#N/A,FALSE,"TMCOMP96";#N/A,#N/A,FALSE,"MAT96";#N/A,#N/A,FALSE,"FANDA96";#N/A,#N/A,FALSE,"INTRAN96";#N/A,#N/A,FALSE,"NAA9697";#N/A,#N/A,FALSE,"ECWEBB";#N/A,#N/A,FALSE,"MFT96";#N/A,#N/A,FALSE,"CTrecon"}</definedName>
    <definedName name="fgfd_1_4_1_2_2" hidden="1">{#N/A,#N/A,FALSE,"TMCOMP96";#N/A,#N/A,FALSE,"MAT96";#N/A,#N/A,FALSE,"FANDA96";#N/A,#N/A,FALSE,"INTRAN96";#N/A,#N/A,FALSE,"NAA9697";#N/A,#N/A,FALSE,"ECWEBB";#N/A,#N/A,FALSE,"MFT96";#N/A,#N/A,FALSE,"CTrecon"}</definedName>
    <definedName name="fgfd_1_4_1_2_3" hidden="1">{#N/A,#N/A,FALSE,"TMCOMP96";#N/A,#N/A,FALSE,"MAT96";#N/A,#N/A,FALSE,"FANDA96";#N/A,#N/A,FALSE,"INTRAN96";#N/A,#N/A,FALSE,"NAA9697";#N/A,#N/A,FALSE,"ECWEBB";#N/A,#N/A,FALSE,"MFT96";#N/A,#N/A,FALSE,"CTrecon"}</definedName>
    <definedName name="fgfd_1_4_1_2_4" hidden="1">{#N/A,#N/A,FALSE,"TMCOMP96";#N/A,#N/A,FALSE,"MAT96";#N/A,#N/A,FALSE,"FANDA96";#N/A,#N/A,FALSE,"INTRAN96";#N/A,#N/A,FALSE,"NAA9697";#N/A,#N/A,FALSE,"ECWEBB";#N/A,#N/A,FALSE,"MFT96";#N/A,#N/A,FALSE,"CTrecon"}</definedName>
    <definedName name="fgfd_1_4_1_2_5" hidden="1">{#N/A,#N/A,FALSE,"TMCOMP96";#N/A,#N/A,FALSE,"MAT96";#N/A,#N/A,FALSE,"FANDA96";#N/A,#N/A,FALSE,"INTRAN96";#N/A,#N/A,FALSE,"NAA9697";#N/A,#N/A,FALSE,"ECWEBB";#N/A,#N/A,FALSE,"MFT96";#N/A,#N/A,FALSE,"CTrecon"}</definedName>
    <definedName name="fgfd_1_4_1_3" hidden="1">{#N/A,#N/A,FALSE,"TMCOMP96";#N/A,#N/A,FALSE,"MAT96";#N/A,#N/A,FALSE,"FANDA96";#N/A,#N/A,FALSE,"INTRAN96";#N/A,#N/A,FALSE,"NAA9697";#N/A,#N/A,FALSE,"ECWEBB";#N/A,#N/A,FALSE,"MFT96";#N/A,#N/A,FALSE,"CTrecon"}</definedName>
    <definedName name="fgfd_1_4_1_3_1" hidden="1">{#N/A,#N/A,FALSE,"TMCOMP96";#N/A,#N/A,FALSE,"MAT96";#N/A,#N/A,FALSE,"FANDA96";#N/A,#N/A,FALSE,"INTRAN96";#N/A,#N/A,FALSE,"NAA9697";#N/A,#N/A,FALSE,"ECWEBB";#N/A,#N/A,FALSE,"MFT96";#N/A,#N/A,FALSE,"CTrecon"}</definedName>
    <definedName name="fgfd_1_4_1_3_2" hidden="1">{#N/A,#N/A,FALSE,"TMCOMP96";#N/A,#N/A,FALSE,"MAT96";#N/A,#N/A,FALSE,"FANDA96";#N/A,#N/A,FALSE,"INTRAN96";#N/A,#N/A,FALSE,"NAA9697";#N/A,#N/A,FALSE,"ECWEBB";#N/A,#N/A,FALSE,"MFT96";#N/A,#N/A,FALSE,"CTrecon"}</definedName>
    <definedName name="fgfd_1_4_1_3_3" hidden="1">{#N/A,#N/A,FALSE,"TMCOMP96";#N/A,#N/A,FALSE,"MAT96";#N/A,#N/A,FALSE,"FANDA96";#N/A,#N/A,FALSE,"INTRAN96";#N/A,#N/A,FALSE,"NAA9697";#N/A,#N/A,FALSE,"ECWEBB";#N/A,#N/A,FALSE,"MFT96";#N/A,#N/A,FALSE,"CTrecon"}</definedName>
    <definedName name="fgfd_1_4_1_3_4" hidden="1">{#N/A,#N/A,FALSE,"TMCOMP96";#N/A,#N/A,FALSE,"MAT96";#N/A,#N/A,FALSE,"FANDA96";#N/A,#N/A,FALSE,"INTRAN96";#N/A,#N/A,FALSE,"NAA9697";#N/A,#N/A,FALSE,"ECWEBB";#N/A,#N/A,FALSE,"MFT96";#N/A,#N/A,FALSE,"CTrecon"}</definedName>
    <definedName name="fgfd_1_4_1_3_5" hidden="1">{#N/A,#N/A,FALSE,"TMCOMP96";#N/A,#N/A,FALSE,"MAT96";#N/A,#N/A,FALSE,"FANDA96";#N/A,#N/A,FALSE,"INTRAN96";#N/A,#N/A,FALSE,"NAA9697";#N/A,#N/A,FALSE,"ECWEBB";#N/A,#N/A,FALSE,"MFT96";#N/A,#N/A,FALSE,"CTrecon"}</definedName>
    <definedName name="fgfd_1_4_1_4" hidden="1">{#N/A,#N/A,FALSE,"TMCOMP96";#N/A,#N/A,FALSE,"MAT96";#N/A,#N/A,FALSE,"FANDA96";#N/A,#N/A,FALSE,"INTRAN96";#N/A,#N/A,FALSE,"NAA9697";#N/A,#N/A,FALSE,"ECWEBB";#N/A,#N/A,FALSE,"MFT96";#N/A,#N/A,FALSE,"CTrecon"}</definedName>
    <definedName name="fgfd_1_4_1_4_1" hidden="1">{#N/A,#N/A,FALSE,"TMCOMP96";#N/A,#N/A,FALSE,"MAT96";#N/A,#N/A,FALSE,"FANDA96";#N/A,#N/A,FALSE,"INTRAN96";#N/A,#N/A,FALSE,"NAA9697";#N/A,#N/A,FALSE,"ECWEBB";#N/A,#N/A,FALSE,"MFT96";#N/A,#N/A,FALSE,"CTrecon"}</definedName>
    <definedName name="fgfd_1_4_1_4_2" hidden="1">{#N/A,#N/A,FALSE,"TMCOMP96";#N/A,#N/A,FALSE,"MAT96";#N/A,#N/A,FALSE,"FANDA96";#N/A,#N/A,FALSE,"INTRAN96";#N/A,#N/A,FALSE,"NAA9697";#N/A,#N/A,FALSE,"ECWEBB";#N/A,#N/A,FALSE,"MFT96";#N/A,#N/A,FALSE,"CTrecon"}</definedName>
    <definedName name="fgfd_1_4_1_4_3" hidden="1">{#N/A,#N/A,FALSE,"TMCOMP96";#N/A,#N/A,FALSE,"MAT96";#N/A,#N/A,FALSE,"FANDA96";#N/A,#N/A,FALSE,"INTRAN96";#N/A,#N/A,FALSE,"NAA9697";#N/A,#N/A,FALSE,"ECWEBB";#N/A,#N/A,FALSE,"MFT96";#N/A,#N/A,FALSE,"CTrecon"}</definedName>
    <definedName name="fgfd_1_4_1_4_4" hidden="1">{#N/A,#N/A,FALSE,"TMCOMP96";#N/A,#N/A,FALSE,"MAT96";#N/A,#N/A,FALSE,"FANDA96";#N/A,#N/A,FALSE,"INTRAN96";#N/A,#N/A,FALSE,"NAA9697";#N/A,#N/A,FALSE,"ECWEBB";#N/A,#N/A,FALSE,"MFT96";#N/A,#N/A,FALSE,"CTrecon"}</definedName>
    <definedName name="fgfd_1_4_1_4_5" hidden="1">{#N/A,#N/A,FALSE,"TMCOMP96";#N/A,#N/A,FALSE,"MAT96";#N/A,#N/A,FALSE,"FANDA96";#N/A,#N/A,FALSE,"INTRAN96";#N/A,#N/A,FALSE,"NAA9697";#N/A,#N/A,FALSE,"ECWEBB";#N/A,#N/A,FALSE,"MFT96";#N/A,#N/A,FALSE,"CTrecon"}</definedName>
    <definedName name="fgfd_1_4_1_5" hidden="1">{#N/A,#N/A,FALSE,"TMCOMP96";#N/A,#N/A,FALSE,"MAT96";#N/A,#N/A,FALSE,"FANDA96";#N/A,#N/A,FALSE,"INTRAN96";#N/A,#N/A,FALSE,"NAA9697";#N/A,#N/A,FALSE,"ECWEBB";#N/A,#N/A,FALSE,"MFT96";#N/A,#N/A,FALSE,"CTrecon"}</definedName>
    <definedName name="fgfd_1_4_1_5_1" hidden="1">{#N/A,#N/A,FALSE,"TMCOMP96";#N/A,#N/A,FALSE,"MAT96";#N/A,#N/A,FALSE,"FANDA96";#N/A,#N/A,FALSE,"INTRAN96";#N/A,#N/A,FALSE,"NAA9697";#N/A,#N/A,FALSE,"ECWEBB";#N/A,#N/A,FALSE,"MFT96";#N/A,#N/A,FALSE,"CTrecon"}</definedName>
    <definedName name="fgfd_1_4_1_5_2" hidden="1">{#N/A,#N/A,FALSE,"TMCOMP96";#N/A,#N/A,FALSE,"MAT96";#N/A,#N/A,FALSE,"FANDA96";#N/A,#N/A,FALSE,"INTRAN96";#N/A,#N/A,FALSE,"NAA9697";#N/A,#N/A,FALSE,"ECWEBB";#N/A,#N/A,FALSE,"MFT96";#N/A,#N/A,FALSE,"CTrecon"}</definedName>
    <definedName name="fgfd_1_4_1_5_3" hidden="1">{#N/A,#N/A,FALSE,"TMCOMP96";#N/A,#N/A,FALSE,"MAT96";#N/A,#N/A,FALSE,"FANDA96";#N/A,#N/A,FALSE,"INTRAN96";#N/A,#N/A,FALSE,"NAA9697";#N/A,#N/A,FALSE,"ECWEBB";#N/A,#N/A,FALSE,"MFT96";#N/A,#N/A,FALSE,"CTrecon"}</definedName>
    <definedName name="fgfd_1_4_1_5_4" hidden="1">{#N/A,#N/A,FALSE,"TMCOMP96";#N/A,#N/A,FALSE,"MAT96";#N/A,#N/A,FALSE,"FANDA96";#N/A,#N/A,FALSE,"INTRAN96";#N/A,#N/A,FALSE,"NAA9697";#N/A,#N/A,FALSE,"ECWEBB";#N/A,#N/A,FALSE,"MFT96";#N/A,#N/A,FALSE,"CTrecon"}</definedName>
    <definedName name="fgfd_1_4_1_5_5" hidden="1">{#N/A,#N/A,FALSE,"TMCOMP96";#N/A,#N/A,FALSE,"MAT96";#N/A,#N/A,FALSE,"FANDA96";#N/A,#N/A,FALSE,"INTRAN96";#N/A,#N/A,FALSE,"NAA9697";#N/A,#N/A,FALSE,"ECWEBB";#N/A,#N/A,FALSE,"MFT96";#N/A,#N/A,FALSE,"CTrecon"}</definedName>
    <definedName name="fgfd_1_4_2" hidden="1">{#N/A,#N/A,FALSE,"TMCOMP96";#N/A,#N/A,FALSE,"MAT96";#N/A,#N/A,FALSE,"FANDA96";#N/A,#N/A,FALSE,"INTRAN96";#N/A,#N/A,FALSE,"NAA9697";#N/A,#N/A,FALSE,"ECWEBB";#N/A,#N/A,FALSE,"MFT96";#N/A,#N/A,FALSE,"CTrecon"}</definedName>
    <definedName name="fgfd_1_4_2_1" hidden="1">{#N/A,#N/A,FALSE,"TMCOMP96";#N/A,#N/A,FALSE,"MAT96";#N/A,#N/A,FALSE,"FANDA96";#N/A,#N/A,FALSE,"INTRAN96";#N/A,#N/A,FALSE,"NAA9697";#N/A,#N/A,FALSE,"ECWEBB";#N/A,#N/A,FALSE,"MFT96";#N/A,#N/A,FALSE,"CTrecon"}</definedName>
    <definedName name="fgfd_1_4_2_2" hidden="1">{#N/A,#N/A,FALSE,"TMCOMP96";#N/A,#N/A,FALSE,"MAT96";#N/A,#N/A,FALSE,"FANDA96";#N/A,#N/A,FALSE,"INTRAN96";#N/A,#N/A,FALSE,"NAA9697";#N/A,#N/A,FALSE,"ECWEBB";#N/A,#N/A,FALSE,"MFT96";#N/A,#N/A,FALSE,"CTrecon"}</definedName>
    <definedName name="fgfd_1_4_2_3" hidden="1">{#N/A,#N/A,FALSE,"TMCOMP96";#N/A,#N/A,FALSE,"MAT96";#N/A,#N/A,FALSE,"FANDA96";#N/A,#N/A,FALSE,"INTRAN96";#N/A,#N/A,FALSE,"NAA9697";#N/A,#N/A,FALSE,"ECWEBB";#N/A,#N/A,FALSE,"MFT96";#N/A,#N/A,FALSE,"CTrecon"}</definedName>
    <definedName name="fgfd_1_4_2_4" hidden="1">{#N/A,#N/A,FALSE,"TMCOMP96";#N/A,#N/A,FALSE,"MAT96";#N/A,#N/A,FALSE,"FANDA96";#N/A,#N/A,FALSE,"INTRAN96";#N/A,#N/A,FALSE,"NAA9697";#N/A,#N/A,FALSE,"ECWEBB";#N/A,#N/A,FALSE,"MFT96";#N/A,#N/A,FALSE,"CTrecon"}</definedName>
    <definedName name="fgfd_1_4_2_5" hidden="1">{#N/A,#N/A,FALSE,"TMCOMP96";#N/A,#N/A,FALSE,"MAT96";#N/A,#N/A,FALSE,"FANDA96";#N/A,#N/A,FALSE,"INTRAN96";#N/A,#N/A,FALSE,"NAA9697";#N/A,#N/A,FALSE,"ECWEBB";#N/A,#N/A,FALSE,"MFT96";#N/A,#N/A,FALSE,"CTrecon"}</definedName>
    <definedName name="fgfd_1_4_3" hidden="1">{#N/A,#N/A,FALSE,"TMCOMP96";#N/A,#N/A,FALSE,"MAT96";#N/A,#N/A,FALSE,"FANDA96";#N/A,#N/A,FALSE,"INTRAN96";#N/A,#N/A,FALSE,"NAA9697";#N/A,#N/A,FALSE,"ECWEBB";#N/A,#N/A,FALSE,"MFT96";#N/A,#N/A,FALSE,"CTrecon"}</definedName>
    <definedName name="fgfd_1_4_3_1" hidden="1">{#N/A,#N/A,FALSE,"TMCOMP96";#N/A,#N/A,FALSE,"MAT96";#N/A,#N/A,FALSE,"FANDA96";#N/A,#N/A,FALSE,"INTRAN96";#N/A,#N/A,FALSE,"NAA9697";#N/A,#N/A,FALSE,"ECWEBB";#N/A,#N/A,FALSE,"MFT96";#N/A,#N/A,FALSE,"CTrecon"}</definedName>
    <definedName name="fgfd_1_4_3_2" hidden="1">{#N/A,#N/A,FALSE,"TMCOMP96";#N/A,#N/A,FALSE,"MAT96";#N/A,#N/A,FALSE,"FANDA96";#N/A,#N/A,FALSE,"INTRAN96";#N/A,#N/A,FALSE,"NAA9697";#N/A,#N/A,FALSE,"ECWEBB";#N/A,#N/A,FALSE,"MFT96";#N/A,#N/A,FALSE,"CTrecon"}</definedName>
    <definedName name="fgfd_1_4_3_3" hidden="1">{#N/A,#N/A,FALSE,"TMCOMP96";#N/A,#N/A,FALSE,"MAT96";#N/A,#N/A,FALSE,"FANDA96";#N/A,#N/A,FALSE,"INTRAN96";#N/A,#N/A,FALSE,"NAA9697";#N/A,#N/A,FALSE,"ECWEBB";#N/A,#N/A,FALSE,"MFT96";#N/A,#N/A,FALSE,"CTrecon"}</definedName>
    <definedName name="fgfd_1_4_3_4" hidden="1">{#N/A,#N/A,FALSE,"TMCOMP96";#N/A,#N/A,FALSE,"MAT96";#N/A,#N/A,FALSE,"FANDA96";#N/A,#N/A,FALSE,"INTRAN96";#N/A,#N/A,FALSE,"NAA9697";#N/A,#N/A,FALSE,"ECWEBB";#N/A,#N/A,FALSE,"MFT96";#N/A,#N/A,FALSE,"CTrecon"}</definedName>
    <definedName name="fgfd_1_4_3_5" hidden="1">{#N/A,#N/A,FALSE,"TMCOMP96";#N/A,#N/A,FALSE,"MAT96";#N/A,#N/A,FALSE,"FANDA96";#N/A,#N/A,FALSE,"INTRAN96";#N/A,#N/A,FALSE,"NAA9697";#N/A,#N/A,FALSE,"ECWEBB";#N/A,#N/A,FALSE,"MFT96";#N/A,#N/A,FALSE,"CTrecon"}</definedName>
    <definedName name="fgfd_1_4_4" hidden="1">{#N/A,#N/A,FALSE,"TMCOMP96";#N/A,#N/A,FALSE,"MAT96";#N/A,#N/A,FALSE,"FANDA96";#N/A,#N/A,FALSE,"INTRAN96";#N/A,#N/A,FALSE,"NAA9697";#N/A,#N/A,FALSE,"ECWEBB";#N/A,#N/A,FALSE,"MFT96";#N/A,#N/A,FALSE,"CTrecon"}</definedName>
    <definedName name="fgfd_1_4_4_1" hidden="1">{#N/A,#N/A,FALSE,"TMCOMP96";#N/A,#N/A,FALSE,"MAT96";#N/A,#N/A,FALSE,"FANDA96";#N/A,#N/A,FALSE,"INTRAN96";#N/A,#N/A,FALSE,"NAA9697";#N/A,#N/A,FALSE,"ECWEBB";#N/A,#N/A,FALSE,"MFT96";#N/A,#N/A,FALSE,"CTrecon"}</definedName>
    <definedName name="fgfd_1_4_4_2" hidden="1">{#N/A,#N/A,FALSE,"TMCOMP96";#N/A,#N/A,FALSE,"MAT96";#N/A,#N/A,FALSE,"FANDA96";#N/A,#N/A,FALSE,"INTRAN96";#N/A,#N/A,FALSE,"NAA9697";#N/A,#N/A,FALSE,"ECWEBB";#N/A,#N/A,FALSE,"MFT96";#N/A,#N/A,FALSE,"CTrecon"}</definedName>
    <definedName name="fgfd_1_4_4_3" hidden="1">{#N/A,#N/A,FALSE,"TMCOMP96";#N/A,#N/A,FALSE,"MAT96";#N/A,#N/A,FALSE,"FANDA96";#N/A,#N/A,FALSE,"INTRAN96";#N/A,#N/A,FALSE,"NAA9697";#N/A,#N/A,FALSE,"ECWEBB";#N/A,#N/A,FALSE,"MFT96";#N/A,#N/A,FALSE,"CTrecon"}</definedName>
    <definedName name="fgfd_1_4_4_4" hidden="1">{#N/A,#N/A,FALSE,"TMCOMP96";#N/A,#N/A,FALSE,"MAT96";#N/A,#N/A,FALSE,"FANDA96";#N/A,#N/A,FALSE,"INTRAN96";#N/A,#N/A,FALSE,"NAA9697";#N/A,#N/A,FALSE,"ECWEBB";#N/A,#N/A,FALSE,"MFT96";#N/A,#N/A,FALSE,"CTrecon"}</definedName>
    <definedName name="fgfd_1_4_4_5" hidden="1">{#N/A,#N/A,FALSE,"TMCOMP96";#N/A,#N/A,FALSE,"MAT96";#N/A,#N/A,FALSE,"FANDA96";#N/A,#N/A,FALSE,"INTRAN96";#N/A,#N/A,FALSE,"NAA9697";#N/A,#N/A,FALSE,"ECWEBB";#N/A,#N/A,FALSE,"MFT96";#N/A,#N/A,FALSE,"CTrecon"}</definedName>
    <definedName name="fgfd_1_4_5" hidden="1">{#N/A,#N/A,FALSE,"TMCOMP96";#N/A,#N/A,FALSE,"MAT96";#N/A,#N/A,FALSE,"FANDA96";#N/A,#N/A,FALSE,"INTRAN96";#N/A,#N/A,FALSE,"NAA9697";#N/A,#N/A,FALSE,"ECWEBB";#N/A,#N/A,FALSE,"MFT96";#N/A,#N/A,FALSE,"CTrecon"}</definedName>
    <definedName name="fgfd_1_4_5_1" hidden="1">{#N/A,#N/A,FALSE,"TMCOMP96";#N/A,#N/A,FALSE,"MAT96";#N/A,#N/A,FALSE,"FANDA96";#N/A,#N/A,FALSE,"INTRAN96";#N/A,#N/A,FALSE,"NAA9697";#N/A,#N/A,FALSE,"ECWEBB";#N/A,#N/A,FALSE,"MFT96";#N/A,#N/A,FALSE,"CTrecon"}</definedName>
    <definedName name="fgfd_1_4_5_2" hidden="1">{#N/A,#N/A,FALSE,"TMCOMP96";#N/A,#N/A,FALSE,"MAT96";#N/A,#N/A,FALSE,"FANDA96";#N/A,#N/A,FALSE,"INTRAN96";#N/A,#N/A,FALSE,"NAA9697";#N/A,#N/A,FALSE,"ECWEBB";#N/A,#N/A,FALSE,"MFT96";#N/A,#N/A,FALSE,"CTrecon"}</definedName>
    <definedName name="fgfd_1_4_5_3" hidden="1">{#N/A,#N/A,FALSE,"TMCOMP96";#N/A,#N/A,FALSE,"MAT96";#N/A,#N/A,FALSE,"FANDA96";#N/A,#N/A,FALSE,"INTRAN96";#N/A,#N/A,FALSE,"NAA9697";#N/A,#N/A,FALSE,"ECWEBB";#N/A,#N/A,FALSE,"MFT96";#N/A,#N/A,FALSE,"CTrecon"}</definedName>
    <definedName name="fgfd_1_4_5_4" hidden="1">{#N/A,#N/A,FALSE,"TMCOMP96";#N/A,#N/A,FALSE,"MAT96";#N/A,#N/A,FALSE,"FANDA96";#N/A,#N/A,FALSE,"INTRAN96";#N/A,#N/A,FALSE,"NAA9697";#N/A,#N/A,FALSE,"ECWEBB";#N/A,#N/A,FALSE,"MFT96";#N/A,#N/A,FALSE,"CTrecon"}</definedName>
    <definedName name="fgfd_1_4_5_5" hidden="1">{#N/A,#N/A,FALSE,"TMCOMP96";#N/A,#N/A,FALSE,"MAT96";#N/A,#N/A,FALSE,"FANDA96";#N/A,#N/A,FALSE,"INTRAN96";#N/A,#N/A,FALSE,"NAA9697";#N/A,#N/A,FALSE,"ECWEBB";#N/A,#N/A,FALSE,"MFT96";#N/A,#N/A,FALSE,"CTrecon"}</definedName>
    <definedName name="fgfd_1_5" hidden="1">{#N/A,#N/A,FALSE,"TMCOMP96";#N/A,#N/A,FALSE,"MAT96";#N/A,#N/A,FALSE,"FANDA96";#N/A,#N/A,FALSE,"INTRAN96";#N/A,#N/A,FALSE,"NAA9697";#N/A,#N/A,FALSE,"ECWEBB";#N/A,#N/A,FALSE,"MFT96";#N/A,#N/A,FALSE,"CTrecon"}</definedName>
    <definedName name="fgfd_1_5_1" hidden="1">{#N/A,#N/A,FALSE,"TMCOMP96";#N/A,#N/A,FALSE,"MAT96";#N/A,#N/A,FALSE,"FANDA96";#N/A,#N/A,FALSE,"INTRAN96";#N/A,#N/A,FALSE,"NAA9697";#N/A,#N/A,FALSE,"ECWEBB";#N/A,#N/A,FALSE,"MFT96";#N/A,#N/A,FALSE,"CTrecon"}</definedName>
    <definedName name="fgfd_1_5_1_1" hidden="1">{#N/A,#N/A,FALSE,"TMCOMP96";#N/A,#N/A,FALSE,"MAT96";#N/A,#N/A,FALSE,"FANDA96";#N/A,#N/A,FALSE,"INTRAN96";#N/A,#N/A,FALSE,"NAA9697";#N/A,#N/A,FALSE,"ECWEBB";#N/A,#N/A,FALSE,"MFT96";#N/A,#N/A,FALSE,"CTrecon"}</definedName>
    <definedName name="fgfd_1_5_1_2" hidden="1">{#N/A,#N/A,FALSE,"TMCOMP96";#N/A,#N/A,FALSE,"MAT96";#N/A,#N/A,FALSE,"FANDA96";#N/A,#N/A,FALSE,"INTRAN96";#N/A,#N/A,FALSE,"NAA9697";#N/A,#N/A,FALSE,"ECWEBB";#N/A,#N/A,FALSE,"MFT96";#N/A,#N/A,FALSE,"CTrecon"}</definedName>
    <definedName name="fgfd_1_5_1_3" hidden="1">{#N/A,#N/A,FALSE,"TMCOMP96";#N/A,#N/A,FALSE,"MAT96";#N/A,#N/A,FALSE,"FANDA96";#N/A,#N/A,FALSE,"INTRAN96";#N/A,#N/A,FALSE,"NAA9697";#N/A,#N/A,FALSE,"ECWEBB";#N/A,#N/A,FALSE,"MFT96";#N/A,#N/A,FALSE,"CTrecon"}</definedName>
    <definedName name="fgfd_1_5_1_4" hidden="1">{#N/A,#N/A,FALSE,"TMCOMP96";#N/A,#N/A,FALSE,"MAT96";#N/A,#N/A,FALSE,"FANDA96";#N/A,#N/A,FALSE,"INTRAN96";#N/A,#N/A,FALSE,"NAA9697";#N/A,#N/A,FALSE,"ECWEBB";#N/A,#N/A,FALSE,"MFT96";#N/A,#N/A,FALSE,"CTrecon"}</definedName>
    <definedName name="fgfd_1_5_1_5" hidden="1">{#N/A,#N/A,FALSE,"TMCOMP96";#N/A,#N/A,FALSE,"MAT96";#N/A,#N/A,FALSE,"FANDA96";#N/A,#N/A,FALSE,"INTRAN96";#N/A,#N/A,FALSE,"NAA9697";#N/A,#N/A,FALSE,"ECWEBB";#N/A,#N/A,FALSE,"MFT96";#N/A,#N/A,FALSE,"CTrecon"}</definedName>
    <definedName name="fgfd_1_5_2" hidden="1">{#N/A,#N/A,FALSE,"TMCOMP96";#N/A,#N/A,FALSE,"MAT96";#N/A,#N/A,FALSE,"FANDA96";#N/A,#N/A,FALSE,"INTRAN96";#N/A,#N/A,FALSE,"NAA9697";#N/A,#N/A,FALSE,"ECWEBB";#N/A,#N/A,FALSE,"MFT96";#N/A,#N/A,FALSE,"CTrecon"}</definedName>
    <definedName name="fgfd_1_5_2_1" hidden="1">{#N/A,#N/A,FALSE,"TMCOMP96";#N/A,#N/A,FALSE,"MAT96";#N/A,#N/A,FALSE,"FANDA96";#N/A,#N/A,FALSE,"INTRAN96";#N/A,#N/A,FALSE,"NAA9697";#N/A,#N/A,FALSE,"ECWEBB";#N/A,#N/A,FALSE,"MFT96";#N/A,#N/A,FALSE,"CTrecon"}</definedName>
    <definedName name="fgfd_1_5_2_2" hidden="1">{#N/A,#N/A,FALSE,"TMCOMP96";#N/A,#N/A,FALSE,"MAT96";#N/A,#N/A,FALSE,"FANDA96";#N/A,#N/A,FALSE,"INTRAN96";#N/A,#N/A,FALSE,"NAA9697";#N/A,#N/A,FALSE,"ECWEBB";#N/A,#N/A,FALSE,"MFT96";#N/A,#N/A,FALSE,"CTrecon"}</definedName>
    <definedName name="fgfd_1_5_2_3" hidden="1">{#N/A,#N/A,FALSE,"TMCOMP96";#N/A,#N/A,FALSE,"MAT96";#N/A,#N/A,FALSE,"FANDA96";#N/A,#N/A,FALSE,"INTRAN96";#N/A,#N/A,FALSE,"NAA9697";#N/A,#N/A,FALSE,"ECWEBB";#N/A,#N/A,FALSE,"MFT96";#N/A,#N/A,FALSE,"CTrecon"}</definedName>
    <definedName name="fgfd_1_5_2_4" hidden="1">{#N/A,#N/A,FALSE,"TMCOMP96";#N/A,#N/A,FALSE,"MAT96";#N/A,#N/A,FALSE,"FANDA96";#N/A,#N/A,FALSE,"INTRAN96";#N/A,#N/A,FALSE,"NAA9697";#N/A,#N/A,FALSE,"ECWEBB";#N/A,#N/A,FALSE,"MFT96";#N/A,#N/A,FALSE,"CTrecon"}</definedName>
    <definedName name="fgfd_1_5_2_5" hidden="1">{#N/A,#N/A,FALSE,"TMCOMP96";#N/A,#N/A,FALSE,"MAT96";#N/A,#N/A,FALSE,"FANDA96";#N/A,#N/A,FALSE,"INTRAN96";#N/A,#N/A,FALSE,"NAA9697";#N/A,#N/A,FALSE,"ECWEBB";#N/A,#N/A,FALSE,"MFT96";#N/A,#N/A,FALSE,"CTrecon"}</definedName>
    <definedName name="fgfd_1_5_3" hidden="1">{#N/A,#N/A,FALSE,"TMCOMP96";#N/A,#N/A,FALSE,"MAT96";#N/A,#N/A,FALSE,"FANDA96";#N/A,#N/A,FALSE,"INTRAN96";#N/A,#N/A,FALSE,"NAA9697";#N/A,#N/A,FALSE,"ECWEBB";#N/A,#N/A,FALSE,"MFT96";#N/A,#N/A,FALSE,"CTrecon"}</definedName>
    <definedName name="fgfd_1_5_3_1" hidden="1">{#N/A,#N/A,FALSE,"TMCOMP96";#N/A,#N/A,FALSE,"MAT96";#N/A,#N/A,FALSE,"FANDA96";#N/A,#N/A,FALSE,"INTRAN96";#N/A,#N/A,FALSE,"NAA9697";#N/A,#N/A,FALSE,"ECWEBB";#N/A,#N/A,FALSE,"MFT96";#N/A,#N/A,FALSE,"CTrecon"}</definedName>
    <definedName name="fgfd_1_5_3_2" hidden="1">{#N/A,#N/A,FALSE,"TMCOMP96";#N/A,#N/A,FALSE,"MAT96";#N/A,#N/A,FALSE,"FANDA96";#N/A,#N/A,FALSE,"INTRAN96";#N/A,#N/A,FALSE,"NAA9697";#N/A,#N/A,FALSE,"ECWEBB";#N/A,#N/A,FALSE,"MFT96";#N/A,#N/A,FALSE,"CTrecon"}</definedName>
    <definedName name="fgfd_1_5_3_3" hidden="1">{#N/A,#N/A,FALSE,"TMCOMP96";#N/A,#N/A,FALSE,"MAT96";#N/A,#N/A,FALSE,"FANDA96";#N/A,#N/A,FALSE,"INTRAN96";#N/A,#N/A,FALSE,"NAA9697";#N/A,#N/A,FALSE,"ECWEBB";#N/A,#N/A,FALSE,"MFT96";#N/A,#N/A,FALSE,"CTrecon"}</definedName>
    <definedName name="fgfd_1_5_3_4" hidden="1">{#N/A,#N/A,FALSE,"TMCOMP96";#N/A,#N/A,FALSE,"MAT96";#N/A,#N/A,FALSE,"FANDA96";#N/A,#N/A,FALSE,"INTRAN96";#N/A,#N/A,FALSE,"NAA9697";#N/A,#N/A,FALSE,"ECWEBB";#N/A,#N/A,FALSE,"MFT96";#N/A,#N/A,FALSE,"CTrecon"}</definedName>
    <definedName name="fgfd_1_5_3_5" hidden="1">{#N/A,#N/A,FALSE,"TMCOMP96";#N/A,#N/A,FALSE,"MAT96";#N/A,#N/A,FALSE,"FANDA96";#N/A,#N/A,FALSE,"INTRAN96";#N/A,#N/A,FALSE,"NAA9697";#N/A,#N/A,FALSE,"ECWEBB";#N/A,#N/A,FALSE,"MFT96";#N/A,#N/A,FALSE,"CTrecon"}</definedName>
    <definedName name="fgfd_1_5_4" hidden="1">{#N/A,#N/A,FALSE,"TMCOMP96";#N/A,#N/A,FALSE,"MAT96";#N/A,#N/A,FALSE,"FANDA96";#N/A,#N/A,FALSE,"INTRAN96";#N/A,#N/A,FALSE,"NAA9697";#N/A,#N/A,FALSE,"ECWEBB";#N/A,#N/A,FALSE,"MFT96";#N/A,#N/A,FALSE,"CTrecon"}</definedName>
    <definedName name="fgfd_1_5_4_1" hidden="1">{#N/A,#N/A,FALSE,"TMCOMP96";#N/A,#N/A,FALSE,"MAT96";#N/A,#N/A,FALSE,"FANDA96";#N/A,#N/A,FALSE,"INTRAN96";#N/A,#N/A,FALSE,"NAA9697";#N/A,#N/A,FALSE,"ECWEBB";#N/A,#N/A,FALSE,"MFT96";#N/A,#N/A,FALSE,"CTrecon"}</definedName>
    <definedName name="fgfd_1_5_4_2" hidden="1">{#N/A,#N/A,FALSE,"TMCOMP96";#N/A,#N/A,FALSE,"MAT96";#N/A,#N/A,FALSE,"FANDA96";#N/A,#N/A,FALSE,"INTRAN96";#N/A,#N/A,FALSE,"NAA9697";#N/A,#N/A,FALSE,"ECWEBB";#N/A,#N/A,FALSE,"MFT96";#N/A,#N/A,FALSE,"CTrecon"}</definedName>
    <definedName name="fgfd_1_5_4_3" hidden="1">{#N/A,#N/A,FALSE,"TMCOMP96";#N/A,#N/A,FALSE,"MAT96";#N/A,#N/A,FALSE,"FANDA96";#N/A,#N/A,FALSE,"INTRAN96";#N/A,#N/A,FALSE,"NAA9697";#N/A,#N/A,FALSE,"ECWEBB";#N/A,#N/A,FALSE,"MFT96";#N/A,#N/A,FALSE,"CTrecon"}</definedName>
    <definedName name="fgfd_1_5_4_4" hidden="1">{#N/A,#N/A,FALSE,"TMCOMP96";#N/A,#N/A,FALSE,"MAT96";#N/A,#N/A,FALSE,"FANDA96";#N/A,#N/A,FALSE,"INTRAN96";#N/A,#N/A,FALSE,"NAA9697";#N/A,#N/A,FALSE,"ECWEBB";#N/A,#N/A,FALSE,"MFT96";#N/A,#N/A,FALSE,"CTrecon"}</definedName>
    <definedName name="fgfd_1_5_4_5" hidden="1">{#N/A,#N/A,FALSE,"TMCOMP96";#N/A,#N/A,FALSE,"MAT96";#N/A,#N/A,FALSE,"FANDA96";#N/A,#N/A,FALSE,"INTRAN96";#N/A,#N/A,FALSE,"NAA9697";#N/A,#N/A,FALSE,"ECWEBB";#N/A,#N/A,FALSE,"MFT96";#N/A,#N/A,FALSE,"CTrecon"}</definedName>
    <definedName name="fgfd_1_5_5" hidden="1">{#N/A,#N/A,FALSE,"TMCOMP96";#N/A,#N/A,FALSE,"MAT96";#N/A,#N/A,FALSE,"FANDA96";#N/A,#N/A,FALSE,"INTRAN96";#N/A,#N/A,FALSE,"NAA9697";#N/A,#N/A,FALSE,"ECWEBB";#N/A,#N/A,FALSE,"MFT96";#N/A,#N/A,FALSE,"CTrecon"}</definedName>
    <definedName name="fgfd_1_5_5_1" hidden="1">{#N/A,#N/A,FALSE,"TMCOMP96";#N/A,#N/A,FALSE,"MAT96";#N/A,#N/A,FALSE,"FANDA96";#N/A,#N/A,FALSE,"INTRAN96";#N/A,#N/A,FALSE,"NAA9697";#N/A,#N/A,FALSE,"ECWEBB";#N/A,#N/A,FALSE,"MFT96";#N/A,#N/A,FALSE,"CTrecon"}</definedName>
    <definedName name="fgfd_1_5_5_2" hidden="1">{#N/A,#N/A,FALSE,"TMCOMP96";#N/A,#N/A,FALSE,"MAT96";#N/A,#N/A,FALSE,"FANDA96";#N/A,#N/A,FALSE,"INTRAN96";#N/A,#N/A,FALSE,"NAA9697";#N/A,#N/A,FALSE,"ECWEBB";#N/A,#N/A,FALSE,"MFT96";#N/A,#N/A,FALSE,"CTrecon"}</definedName>
    <definedName name="fgfd_1_5_5_3" hidden="1">{#N/A,#N/A,FALSE,"TMCOMP96";#N/A,#N/A,FALSE,"MAT96";#N/A,#N/A,FALSE,"FANDA96";#N/A,#N/A,FALSE,"INTRAN96";#N/A,#N/A,FALSE,"NAA9697";#N/A,#N/A,FALSE,"ECWEBB";#N/A,#N/A,FALSE,"MFT96";#N/A,#N/A,FALSE,"CTrecon"}</definedName>
    <definedName name="fgfd_1_5_5_4" hidden="1">{#N/A,#N/A,FALSE,"TMCOMP96";#N/A,#N/A,FALSE,"MAT96";#N/A,#N/A,FALSE,"FANDA96";#N/A,#N/A,FALSE,"INTRAN96";#N/A,#N/A,FALSE,"NAA9697";#N/A,#N/A,FALSE,"ECWEBB";#N/A,#N/A,FALSE,"MFT96";#N/A,#N/A,FALSE,"CTrecon"}</definedName>
    <definedName name="fgfd_1_5_5_5" hidden="1">{#N/A,#N/A,FALSE,"TMCOMP96";#N/A,#N/A,FALSE,"MAT96";#N/A,#N/A,FALSE,"FANDA96";#N/A,#N/A,FALSE,"INTRAN96";#N/A,#N/A,FALSE,"NAA9697";#N/A,#N/A,FALSE,"ECWEBB";#N/A,#N/A,FALSE,"MFT96";#N/A,#N/A,FALSE,"CTrecon"}</definedName>
    <definedName name="fgfd_2" hidden="1">{#N/A,#N/A,FALSE,"TMCOMP96";#N/A,#N/A,FALSE,"MAT96";#N/A,#N/A,FALSE,"FANDA96";#N/A,#N/A,FALSE,"INTRAN96";#N/A,#N/A,FALSE,"NAA9697";#N/A,#N/A,FALSE,"ECWEBB";#N/A,#N/A,FALSE,"MFT96";#N/A,#N/A,FALSE,"CTrecon"}</definedName>
    <definedName name="fgfd_2_1" hidden="1">{#N/A,#N/A,FALSE,"TMCOMP96";#N/A,#N/A,FALSE,"MAT96";#N/A,#N/A,FALSE,"FANDA96";#N/A,#N/A,FALSE,"INTRAN96";#N/A,#N/A,FALSE,"NAA9697";#N/A,#N/A,FALSE,"ECWEBB";#N/A,#N/A,FALSE,"MFT96";#N/A,#N/A,FALSE,"CTrecon"}</definedName>
    <definedName name="fgfd_2_1_1" hidden="1">{#N/A,#N/A,FALSE,"TMCOMP96";#N/A,#N/A,FALSE,"MAT96";#N/A,#N/A,FALSE,"FANDA96";#N/A,#N/A,FALSE,"INTRAN96";#N/A,#N/A,FALSE,"NAA9697";#N/A,#N/A,FALSE,"ECWEBB";#N/A,#N/A,FALSE,"MFT96";#N/A,#N/A,FALSE,"CTrecon"}</definedName>
    <definedName name="fgfd_2_1_1_1" hidden="1">{#N/A,#N/A,FALSE,"TMCOMP96";#N/A,#N/A,FALSE,"MAT96";#N/A,#N/A,FALSE,"FANDA96";#N/A,#N/A,FALSE,"INTRAN96";#N/A,#N/A,FALSE,"NAA9697";#N/A,#N/A,FALSE,"ECWEBB";#N/A,#N/A,FALSE,"MFT96";#N/A,#N/A,FALSE,"CTrecon"}</definedName>
    <definedName name="fgfd_2_1_1_1_1" hidden="1">{#N/A,#N/A,FALSE,"TMCOMP96";#N/A,#N/A,FALSE,"MAT96";#N/A,#N/A,FALSE,"FANDA96";#N/A,#N/A,FALSE,"INTRAN96";#N/A,#N/A,FALSE,"NAA9697";#N/A,#N/A,FALSE,"ECWEBB";#N/A,#N/A,FALSE,"MFT96";#N/A,#N/A,FALSE,"CTrecon"}</definedName>
    <definedName name="fgfd_2_1_1_1_2" hidden="1">{#N/A,#N/A,FALSE,"TMCOMP96";#N/A,#N/A,FALSE,"MAT96";#N/A,#N/A,FALSE,"FANDA96";#N/A,#N/A,FALSE,"INTRAN96";#N/A,#N/A,FALSE,"NAA9697";#N/A,#N/A,FALSE,"ECWEBB";#N/A,#N/A,FALSE,"MFT96";#N/A,#N/A,FALSE,"CTrecon"}</definedName>
    <definedName name="fgfd_2_1_1_1_3" hidden="1">{#N/A,#N/A,FALSE,"TMCOMP96";#N/A,#N/A,FALSE,"MAT96";#N/A,#N/A,FALSE,"FANDA96";#N/A,#N/A,FALSE,"INTRAN96";#N/A,#N/A,FALSE,"NAA9697";#N/A,#N/A,FALSE,"ECWEBB";#N/A,#N/A,FALSE,"MFT96";#N/A,#N/A,FALSE,"CTrecon"}</definedName>
    <definedName name="fgfd_2_1_1_1_4" hidden="1">{#N/A,#N/A,FALSE,"TMCOMP96";#N/A,#N/A,FALSE,"MAT96";#N/A,#N/A,FALSE,"FANDA96";#N/A,#N/A,FALSE,"INTRAN96";#N/A,#N/A,FALSE,"NAA9697";#N/A,#N/A,FALSE,"ECWEBB";#N/A,#N/A,FALSE,"MFT96";#N/A,#N/A,FALSE,"CTrecon"}</definedName>
    <definedName name="fgfd_2_1_1_1_5" hidden="1">{#N/A,#N/A,FALSE,"TMCOMP96";#N/A,#N/A,FALSE,"MAT96";#N/A,#N/A,FALSE,"FANDA96";#N/A,#N/A,FALSE,"INTRAN96";#N/A,#N/A,FALSE,"NAA9697";#N/A,#N/A,FALSE,"ECWEBB";#N/A,#N/A,FALSE,"MFT96";#N/A,#N/A,FALSE,"CTrecon"}</definedName>
    <definedName name="fgfd_2_1_1_2" hidden="1">{#N/A,#N/A,FALSE,"TMCOMP96";#N/A,#N/A,FALSE,"MAT96";#N/A,#N/A,FALSE,"FANDA96";#N/A,#N/A,FALSE,"INTRAN96";#N/A,#N/A,FALSE,"NAA9697";#N/A,#N/A,FALSE,"ECWEBB";#N/A,#N/A,FALSE,"MFT96";#N/A,#N/A,FALSE,"CTrecon"}</definedName>
    <definedName name="fgfd_2_1_1_2_1" hidden="1">{#N/A,#N/A,FALSE,"TMCOMP96";#N/A,#N/A,FALSE,"MAT96";#N/A,#N/A,FALSE,"FANDA96";#N/A,#N/A,FALSE,"INTRAN96";#N/A,#N/A,FALSE,"NAA9697";#N/A,#N/A,FALSE,"ECWEBB";#N/A,#N/A,FALSE,"MFT96";#N/A,#N/A,FALSE,"CTrecon"}</definedName>
    <definedName name="fgfd_2_1_1_2_2" hidden="1">{#N/A,#N/A,FALSE,"TMCOMP96";#N/A,#N/A,FALSE,"MAT96";#N/A,#N/A,FALSE,"FANDA96";#N/A,#N/A,FALSE,"INTRAN96";#N/A,#N/A,FALSE,"NAA9697";#N/A,#N/A,FALSE,"ECWEBB";#N/A,#N/A,FALSE,"MFT96";#N/A,#N/A,FALSE,"CTrecon"}</definedName>
    <definedName name="fgfd_2_1_1_2_3" hidden="1">{#N/A,#N/A,FALSE,"TMCOMP96";#N/A,#N/A,FALSE,"MAT96";#N/A,#N/A,FALSE,"FANDA96";#N/A,#N/A,FALSE,"INTRAN96";#N/A,#N/A,FALSE,"NAA9697";#N/A,#N/A,FALSE,"ECWEBB";#N/A,#N/A,FALSE,"MFT96";#N/A,#N/A,FALSE,"CTrecon"}</definedName>
    <definedName name="fgfd_2_1_1_2_4" hidden="1">{#N/A,#N/A,FALSE,"TMCOMP96";#N/A,#N/A,FALSE,"MAT96";#N/A,#N/A,FALSE,"FANDA96";#N/A,#N/A,FALSE,"INTRAN96";#N/A,#N/A,FALSE,"NAA9697";#N/A,#N/A,FALSE,"ECWEBB";#N/A,#N/A,FALSE,"MFT96";#N/A,#N/A,FALSE,"CTrecon"}</definedName>
    <definedName name="fgfd_2_1_1_2_5" hidden="1">{#N/A,#N/A,FALSE,"TMCOMP96";#N/A,#N/A,FALSE,"MAT96";#N/A,#N/A,FALSE,"FANDA96";#N/A,#N/A,FALSE,"INTRAN96";#N/A,#N/A,FALSE,"NAA9697";#N/A,#N/A,FALSE,"ECWEBB";#N/A,#N/A,FALSE,"MFT96";#N/A,#N/A,FALSE,"CTrecon"}</definedName>
    <definedName name="fgfd_2_1_1_3" hidden="1">{#N/A,#N/A,FALSE,"TMCOMP96";#N/A,#N/A,FALSE,"MAT96";#N/A,#N/A,FALSE,"FANDA96";#N/A,#N/A,FALSE,"INTRAN96";#N/A,#N/A,FALSE,"NAA9697";#N/A,#N/A,FALSE,"ECWEBB";#N/A,#N/A,FALSE,"MFT96";#N/A,#N/A,FALSE,"CTrecon"}</definedName>
    <definedName name="fgfd_2_1_1_4" hidden="1">{#N/A,#N/A,FALSE,"TMCOMP96";#N/A,#N/A,FALSE,"MAT96";#N/A,#N/A,FALSE,"FANDA96";#N/A,#N/A,FALSE,"INTRAN96";#N/A,#N/A,FALSE,"NAA9697";#N/A,#N/A,FALSE,"ECWEBB";#N/A,#N/A,FALSE,"MFT96";#N/A,#N/A,FALSE,"CTrecon"}</definedName>
    <definedName name="fgfd_2_1_1_5" hidden="1">{#N/A,#N/A,FALSE,"TMCOMP96";#N/A,#N/A,FALSE,"MAT96";#N/A,#N/A,FALSE,"FANDA96";#N/A,#N/A,FALSE,"INTRAN96";#N/A,#N/A,FALSE,"NAA9697";#N/A,#N/A,FALSE,"ECWEBB";#N/A,#N/A,FALSE,"MFT96";#N/A,#N/A,FALSE,"CTrecon"}</definedName>
    <definedName name="fgfd_2_1_2" hidden="1">{#N/A,#N/A,FALSE,"TMCOMP96";#N/A,#N/A,FALSE,"MAT96";#N/A,#N/A,FALSE,"FANDA96";#N/A,#N/A,FALSE,"INTRAN96";#N/A,#N/A,FALSE,"NAA9697";#N/A,#N/A,FALSE,"ECWEBB";#N/A,#N/A,FALSE,"MFT96";#N/A,#N/A,FALSE,"CTrecon"}</definedName>
    <definedName name="fgfd_2_1_2_1" hidden="1">{#N/A,#N/A,FALSE,"TMCOMP96";#N/A,#N/A,FALSE,"MAT96";#N/A,#N/A,FALSE,"FANDA96";#N/A,#N/A,FALSE,"INTRAN96";#N/A,#N/A,FALSE,"NAA9697";#N/A,#N/A,FALSE,"ECWEBB";#N/A,#N/A,FALSE,"MFT96";#N/A,#N/A,FALSE,"CTrecon"}</definedName>
    <definedName name="fgfd_2_1_2_2" hidden="1">{#N/A,#N/A,FALSE,"TMCOMP96";#N/A,#N/A,FALSE,"MAT96";#N/A,#N/A,FALSE,"FANDA96";#N/A,#N/A,FALSE,"INTRAN96";#N/A,#N/A,FALSE,"NAA9697";#N/A,#N/A,FALSE,"ECWEBB";#N/A,#N/A,FALSE,"MFT96";#N/A,#N/A,FALSE,"CTrecon"}</definedName>
    <definedName name="fgfd_2_1_2_3" hidden="1">{#N/A,#N/A,FALSE,"TMCOMP96";#N/A,#N/A,FALSE,"MAT96";#N/A,#N/A,FALSE,"FANDA96";#N/A,#N/A,FALSE,"INTRAN96";#N/A,#N/A,FALSE,"NAA9697";#N/A,#N/A,FALSE,"ECWEBB";#N/A,#N/A,FALSE,"MFT96";#N/A,#N/A,FALSE,"CTrecon"}</definedName>
    <definedName name="fgfd_2_1_2_4" hidden="1">{#N/A,#N/A,FALSE,"TMCOMP96";#N/A,#N/A,FALSE,"MAT96";#N/A,#N/A,FALSE,"FANDA96";#N/A,#N/A,FALSE,"INTRAN96";#N/A,#N/A,FALSE,"NAA9697";#N/A,#N/A,FALSE,"ECWEBB";#N/A,#N/A,FALSE,"MFT96";#N/A,#N/A,FALSE,"CTrecon"}</definedName>
    <definedName name="fgfd_2_1_2_5" hidden="1">{#N/A,#N/A,FALSE,"TMCOMP96";#N/A,#N/A,FALSE,"MAT96";#N/A,#N/A,FALSE,"FANDA96";#N/A,#N/A,FALSE,"INTRAN96";#N/A,#N/A,FALSE,"NAA9697";#N/A,#N/A,FALSE,"ECWEBB";#N/A,#N/A,FALSE,"MFT96";#N/A,#N/A,FALSE,"CTrecon"}</definedName>
    <definedName name="fgfd_2_1_3" hidden="1">{#N/A,#N/A,FALSE,"TMCOMP96";#N/A,#N/A,FALSE,"MAT96";#N/A,#N/A,FALSE,"FANDA96";#N/A,#N/A,FALSE,"INTRAN96";#N/A,#N/A,FALSE,"NAA9697";#N/A,#N/A,FALSE,"ECWEBB";#N/A,#N/A,FALSE,"MFT96";#N/A,#N/A,FALSE,"CTrecon"}</definedName>
    <definedName name="fgfd_2_1_3_1" hidden="1">{#N/A,#N/A,FALSE,"TMCOMP96";#N/A,#N/A,FALSE,"MAT96";#N/A,#N/A,FALSE,"FANDA96";#N/A,#N/A,FALSE,"INTRAN96";#N/A,#N/A,FALSE,"NAA9697";#N/A,#N/A,FALSE,"ECWEBB";#N/A,#N/A,FALSE,"MFT96";#N/A,#N/A,FALSE,"CTrecon"}</definedName>
    <definedName name="fgfd_2_1_3_2" hidden="1">{#N/A,#N/A,FALSE,"TMCOMP96";#N/A,#N/A,FALSE,"MAT96";#N/A,#N/A,FALSE,"FANDA96";#N/A,#N/A,FALSE,"INTRAN96";#N/A,#N/A,FALSE,"NAA9697";#N/A,#N/A,FALSE,"ECWEBB";#N/A,#N/A,FALSE,"MFT96";#N/A,#N/A,FALSE,"CTrecon"}</definedName>
    <definedName name="fgfd_2_1_3_3" hidden="1">{#N/A,#N/A,FALSE,"TMCOMP96";#N/A,#N/A,FALSE,"MAT96";#N/A,#N/A,FALSE,"FANDA96";#N/A,#N/A,FALSE,"INTRAN96";#N/A,#N/A,FALSE,"NAA9697";#N/A,#N/A,FALSE,"ECWEBB";#N/A,#N/A,FALSE,"MFT96";#N/A,#N/A,FALSE,"CTrecon"}</definedName>
    <definedName name="fgfd_2_1_3_4" hidden="1">{#N/A,#N/A,FALSE,"TMCOMP96";#N/A,#N/A,FALSE,"MAT96";#N/A,#N/A,FALSE,"FANDA96";#N/A,#N/A,FALSE,"INTRAN96";#N/A,#N/A,FALSE,"NAA9697";#N/A,#N/A,FALSE,"ECWEBB";#N/A,#N/A,FALSE,"MFT96";#N/A,#N/A,FALSE,"CTrecon"}</definedName>
    <definedName name="fgfd_2_1_3_5" hidden="1">{#N/A,#N/A,FALSE,"TMCOMP96";#N/A,#N/A,FALSE,"MAT96";#N/A,#N/A,FALSE,"FANDA96";#N/A,#N/A,FALSE,"INTRAN96";#N/A,#N/A,FALSE,"NAA9697";#N/A,#N/A,FALSE,"ECWEBB";#N/A,#N/A,FALSE,"MFT96";#N/A,#N/A,FALSE,"CTrecon"}</definedName>
    <definedName name="fgfd_2_1_4" hidden="1">{#N/A,#N/A,FALSE,"TMCOMP96";#N/A,#N/A,FALSE,"MAT96";#N/A,#N/A,FALSE,"FANDA96";#N/A,#N/A,FALSE,"INTRAN96";#N/A,#N/A,FALSE,"NAA9697";#N/A,#N/A,FALSE,"ECWEBB";#N/A,#N/A,FALSE,"MFT96";#N/A,#N/A,FALSE,"CTrecon"}</definedName>
    <definedName name="fgfd_2_1_4_1" hidden="1">{#N/A,#N/A,FALSE,"TMCOMP96";#N/A,#N/A,FALSE,"MAT96";#N/A,#N/A,FALSE,"FANDA96";#N/A,#N/A,FALSE,"INTRAN96";#N/A,#N/A,FALSE,"NAA9697";#N/A,#N/A,FALSE,"ECWEBB";#N/A,#N/A,FALSE,"MFT96";#N/A,#N/A,FALSE,"CTrecon"}</definedName>
    <definedName name="fgfd_2_1_4_2" hidden="1">{#N/A,#N/A,FALSE,"TMCOMP96";#N/A,#N/A,FALSE,"MAT96";#N/A,#N/A,FALSE,"FANDA96";#N/A,#N/A,FALSE,"INTRAN96";#N/A,#N/A,FALSE,"NAA9697";#N/A,#N/A,FALSE,"ECWEBB";#N/A,#N/A,FALSE,"MFT96";#N/A,#N/A,FALSE,"CTrecon"}</definedName>
    <definedName name="fgfd_2_1_4_3" hidden="1">{#N/A,#N/A,FALSE,"TMCOMP96";#N/A,#N/A,FALSE,"MAT96";#N/A,#N/A,FALSE,"FANDA96";#N/A,#N/A,FALSE,"INTRAN96";#N/A,#N/A,FALSE,"NAA9697";#N/A,#N/A,FALSE,"ECWEBB";#N/A,#N/A,FALSE,"MFT96";#N/A,#N/A,FALSE,"CTrecon"}</definedName>
    <definedName name="fgfd_2_1_4_4" hidden="1">{#N/A,#N/A,FALSE,"TMCOMP96";#N/A,#N/A,FALSE,"MAT96";#N/A,#N/A,FALSE,"FANDA96";#N/A,#N/A,FALSE,"INTRAN96";#N/A,#N/A,FALSE,"NAA9697";#N/A,#N/A,FALSE,"ECWEBB";#N/A,#N/A,FALSE,"MFT96";#N/A,#N/A,FALSE,"CTrecon"}</definedName>
    <definedName name="fgfd_2_1_4_5" hidden="1">{#N/A,#N/A,FALSE,"TMCOMP96";#N/A,#N/A,FALSE,"MAT96";#N/A,#N/A,FALSE,"FANDA96";#N/A,#N/A,FALSE,"INTRAN96";#N/A,#N/A,FALSE,"NAA9697";#N/A,#N/A,FALSE,"ECWEBB";#N/A,#N/A,FALSE,"MFT96";#N/A,#N/A,FALSE,"CTrecon"}</definedName>
    <definedName name="fgfd_2_1_5" hidden="1">{#N/A,#N/A,FALSE,"TMCOMP96";#N/A,#N/A,FALSE,"MAT96";#N/A,#N/A,FALSE,"FANDA96";#N/A,#N/A,FALSE,"INTRAN96";#N/A,#N/A,FALSE,"NAA9697";#N/A,#N/A,FALSE,"ECWEBB";#N/A,#N/A,FALSE,"MFT96";#N/A,#N/A,FALSE,"CTrecon"}</definedName>
    <definedName name="fgfd_2_1_5_1" hidden="1">{#N/A,#N/A,FALSE,"TMCOMP96";#N/A,#N/A,FALSE,"MAT96";#N/A,#N/A,FALSE,"FANDA96";#N/A,#N/A,FALSE,"INTRAN96";#N/A,#N/A,FALSE,"NAA9697";#N/A,#N/A,FALSE,"ECWEBB";#N/A,#N/A,FALSE,"MFT96";#N/A,#N/A,FALSE,"CTrecon"}</definedName>
    <definedName name="fgfd_2_1_5_2" hidden="1">{#N/A,#N/A,FALSE,"TMCOMP96";#N/A,#N/A,FALSE,"MAT96";#N/A,#N/A,FALSE,"FANDA96";#N/A,#N/A,FALSE,"INTRAN96";#N/A,#N/A,FALSE,"NAA9697";#N/A,#N/A,FALSE,"ECWEBB";#N/A,#N/A,FALSE,"MFT96";#N/A,#N/A,FALSE,"CTrecon"}</definedName>
    <definedName name="fgfd_2_1_5_3" hidden="1">{#N/A,#N/A,FALSE,"TMCOMP96";#N/A,#N/A,FALSE,"MAT96";#N/A,#N/A,FALSE,"FANDA96";#N/A,#N/A,FALSE,"INTRAN96";#N/A,#N/A,FALSE,"NAA9697";#N/A,#N/A,FALSE,"ECWEBB";#N/A,#N/A,FALSE,"MFT96";#N/A,#N/A,FALSE,"CTrecon"}</definedName>
    <definedName name="fgfd_2_1_5_4" hidden="1">{#N/A,#N/A,FALSE,"TMCOMP96";#N/A,#N/A,FALSE,"MAT96";#N/A,#N/A,FALSE,"FANDA96";#N/A,#N/A,FALSE,"INTRAN96";#N/A,#N/A,FALSE,"NAA9697";#N/A,#N/A,FALSE,"ECWEBB";#N/A,#N/A,FALSE,"MFT96";#N/A,#N/A,FALSE,"CTrecon"}</definedName>
    <definedName name="fgfd_2_1_5_5" hidden="1">{#N/A,#N/A,FALSE,"TMCOMP96";#N/A,#N/A,FALSE,"MAT96";#N/A,#N/A,FALSE,"FANDA96";#N/A,#N/A,FALSE,"INTRAN96";#N/A,#N/A,FALSE,"NAA9697";#N/A,#N/A,FALSE,"ECWEBB";#N/A,#N/A,FALSE,"MFT96";#N/A,#N/A,FALSE,"CTrecon"}</definedName>
    <definedName name="fgfd_2_2" hidden="1">{#N/A,#N/A,FALSE,"TMCOMP96";#N/A,#N/A,FALSE,"MAT96";#N/A,#N/A,FALSE,"FANDA96";#N/A,#N/A,FALSE,"INTRAN96";#N/A,#N/A,FALSE,"NAA9697";#N/A,#N/A,FALSE,"ECWEBB";#N/A,#N/A,FALSE,"MFT96";#N/A,#N/A,FALSE,"CTrecon"}</definedName>
    <definedName name="fgfd_2_2_1" hidden="1">{#N/A,#N/A,FALSE,"TMCOMP96";#N/A,#N/A,FALSE,"MAT96";#N/A,#N/A,FALSE,"FANDA96";#N/A,#N/A,FALSE,"INTRAN96";#N/A,#N/A,FALSE,"NAA9697";#N/A,#N/A,FALSE,"ECWEBB";#N/A,#N/A,FALSE,"MFT96";#N/A,#N/A,FALSE,"CTrecon"}</definedName>
    <definedName name="fgfd_2_2_2" hidden="1">{#N/A,#N/A,FALSE,"TMCOMP96";#N/A,#N/A,FALSE,"MAT96";#N/A,#N/A,FALSE,"FANDA96";#N/A,#N/A,FALSE,"INTRAN96";#N/A,#N/A,FALSE,"NAA9697";#N/A,#N/A,FALSE,"ECWEBB";#N/A,#N/A,FALSE,"MFT96";#N/A,#N/A,FALSE,"CTrecon"}</definedName>
    <definedName name="fgfd_2_2_3" hidden="1">{#N/A,#N/A,FALSE,"TMCOMP96";#N/A,#N/A,FALSE,"MAT96";#N/A,#N/A,FALSE,"FANDA96";#N/A,#N/A,FALSE,"INTRAN96";#N/A,#N/A,FALSE,"NAA9697";#N/A,#N/A,FALSE,"ECWEBB";#N/A,#N/A,FALSE,"MFT96";#N/A,#N/A,FALSE,"CTrecon"}</definedName>
    <definedName name="fgfd_2_2_4" hidden="1">{#N/A,#N/A,FALSE,"TMCOMP96";#N/A,#N/A,FALSE,"MAT96";#N/A,#N/A,FALSE,"FANDA96";#N/A,#N/A,FALSE,"INTRAN96";#N/A,#N/A,FALSE,"NAA9697";#N/A,#N/A,FALSE,"ECWEBB";#N/A,#N/A,FALSE,"MFT96";#N/A,#N/A,FALSE,"CTrecon"}</definedName>
    <definedName name="fgfd_2_2_5" hidden="1">{#N/A,#N/A,FALSE,"TMCOMP96";#N/A,#N/A,FALSE,"MAT96";#N/A,#N/A,FALSE,"FANDA96";#N/A,#N/A,FALSE,"INTRAN96";#N/A,#N/A,FALSE,"NAA9697";#N/A,#N/A,FALSE,"ECWEBB";#N/A,#N/A,FALSE,"MFT96";#N/A,#N/A,FALSE,"CTrecon"}</definedName>
    <definedName name="fgfd_2_3" hidden="1">{#N/A,#N/A,FALSE,"TMCOMP96";#N/A,#N/A,FALSE,"MAT96";#N/A,#N/A,FALSE,"FANDA96";#N/A,#N/A,FALSE,"INTRAN96";#N/A,#N/A,FALSE,"NAA9697";#N/A,#N/A,FALSE,"ECWEBB";#N/A,#N/A,FALSE,"MFT96";#N/A,#N/A,FALSE,"CTrecon"}</definedName>
    <definedName name="fgfd_2_3_1" hidden="1">{#N/A,#N/A,FALSE,"TMCOMP96";#N/A,#N/A,FALSE,"MAT96";#N/A,#N/A,FALSE,"FANDA96";#N/A,#N/A,FALSE,"INTRAN96";#N/A,#N/A,FALSE,"NAA9697";#N/A,#N/A,FALSE,"ECWEBB";#N/A,#N/A,FALSE,"MFT96";#N/A,#N/A,FALSE,"CTrecon"}</definedName>
    <definedName name="fgfd_2_3_2" hidden="1">{#N/A,#N/A,FALSE,"TMCOMP96";#N/A,#N/A,FALSE,"MAT96";#N/A,#N/A,FALSE,"FANDA96";#N/A,#N/A,FALSE,"INTRAN96";#N/A,#N/A,FALSE,"NAA9697";#N/A,#N/A,FALSE,"ECWEBB";#N/A,#N/A,FALSE,"MFT96";#N/A,#N/A,FALSE,"CTrecon"}</definedName>
    <definedName name="fgfd_2_3_3" hidden="1">{#N/A,#N/A,FALSE,"TMCOMP96";#N/A,#N/A,FALSE,"MAT96";#N/A,#N/A,FALSE,"FANDA96";#N/A,#N/A,FALSE,"INTRAN96";#N/A,#N/A,FALSE,"NAA9697";#N/A,#N/A,FALSE,"ECWEBB";#N/A,#N/A,FALSE,"MFT96";#N/A,#N/A,FALSE,"CTrecon"}</definedName>
    <definedName name="fgfd_2_3_4" hidden="1">{#N/A,#N/A,FALSE,"TMCOMP96";#N/A,#N/A,FALSE,"MAT96";#N/A,#N/A,FALSE,"FANDA96";#N/A,#N/A,FALSE,"INTRAN96";#N/A,#N/A,FALSE,"NAA9697";#N/A,#N/A,FALSE,"ECWEBB";#N/A,#N/A,FALSE,"MFT96";#N/A,#N/A,FALSE,"CTrecon"}</definedName>
    <definedName name="fgfd_2_3_5" hidden="1">{#N/A,#N/A,FALSE,"TMCOMP96";#N/A,#N/A,FALSE,"MAT96";#N/A,#N/A,FALSE,"FANDA96";#N/A,#N/A,FALSE,"INTRAN96";#N/A,#N/A,FALSE,"NAA9697";#N/A,#N/A,FALSE,"ECWEBB";#N/A,#N/A,FALSE,"MFT96";#N/A,#N/A,FALSE,"CTrecon"}</definedName>
    <definedName name="fgfd_2_4" hidden="1">{#N/A,#N/A,FALSE,"TMCOMP96";#N/A,#N/A,FALSE,"MAT96";#N/A,#N/A,FALSE,"FANDA96";#N/A,#N/A,FALSE,"INTRAN96";#N/A,#N/A,FALSE,"NAA9697";#N/A,#N/A,FALSE,"ECWEBB";#N/A,#N/A,FALSE,"MFT96";#N/A,#N/A,FALSE,"CTrecon"}</definedName>
    <definedName name="fgfd_2_4_1" hidden="1">{#N/A,#N/A,FALSE,"TMCOMP96";#N/A,#N/A,FALSE,"MAT96";#N/A,#N/A,FALSE,"FANDA96";#N/A,#N/A,FALSE,"INTRAN96";#N/A,#N/A,FALSE,"NAA9697";#N/A,#N/A,FALSE,"ECWEBB";#N/A,#N/A,FALSE,"MFT96";#N/A,#N/A,FALSE,"CTrecon"}</definedName>
    <definedName name="fgfd_2_4_2" hidden="1">{#N/A,#N/A,FALSE,"TMCOMP96";#N/A,#N/A,FALSE,"MAT96";#N/A,#N/A,FALSE,"FANDA96";#N/A,#N/A,FALSE,"INTRAN96";#N/A,#N/A,FALSE,"NAA9697";#N/A,#N/A,FALSE,"ECWEBB";#N/A,#N/A,FALSE,"MFT96";#N/A,#N/A,FALSE,"CTrecon"}</definedName>
    <definedName name="fgfd_2_4_3" hidden="1">{#N/A,#N/A,FALSE,"TMCOMP96";#N/A,#N/A,FALSE,"MAT96";#N/A,#N/A,FALSE,"FANDA96";#N/A,#N/A,FALSE,"INTRAN96";#N/A,#N/A,FALSE,"NAA9697";#N/A,#N/A,FALSE,"ECWEBB";#N/A,#N/A,FALSE,"MFT96";#N/A,#N/A,FALSE,"CTrecon"}</definedName>
    <definedName name="fgfd_2_4_4" hidden="1">{#N/A,#N/A,FALSE,"TMCOMP96";#N/A,#N/A,FALSE,"MAT96";#N/A,#N/A,FALSE,"FANDA96";#N/A,#N/A,FALSE,"INTRAN96";#N/A,#N/A,FALSE,"NAA9697";#N/A,#N/A,FALSE,"ECWEBB";#N/A,#N/A,FALSE,"MFT96";#N/A,#N/A,FALSE,"CTrecon"}</definedName>
    <definedName name="fgfd_2_4_5" hidden="1">{#N/A,#N/A,FALSE,"TMCOMP96";#N/A,#N/A,FALSE,"MAT96";#N/A,#N/A,FALSE,"FANDA96";#N/A,#N/A,FALSE,"INTRAN96";#N/A,#N/A,FALSE,"NAA9697";#N/A,#N/A,FALSE,"ECWEBB";#N/A,#N/A,FALSE,"MFT96";#N/A,#N/A,FALSE,"CTrecon"}</definedName>
    <definedName name="fgfd_2_5" hidden="1">{#N/A,#N/A,FALSE,"TMCOMP96";#N/A,#N/A,FALSE,"MAT96";#N/A,#N/A,FALSE,"FANDA96";#N/A,#N/A,FALSE,"INTRAN96";#N/A,#N/A,FALSE,"NAA9697";#N/A,#N/A,FALSE,"ECWEBB";#N/A,#N/A,FALSE,"MFT96";#N/A,#N/A,FALSE,"CTrecon"}</definedName>
    <definedName name="fgfd_2_5_1" hidden="1">{#N/A,#N/A,FALSE,"TMCOMP96";#N/A,#N/A,FALSE,"MAT96";#N/A,#N/A,FALSE,"FANDA96";#N/A,#N/A,FALSE,"INTRAN96";#N/A,#N/A,FALSE,"NAA9697";#N/A,#N/A,FALSE,"ECWEBB";#N/A,#N/A,FALSE,"MFT96";#N/A,#N/A,FALSE,"CTrecon"}</definedName>
    <definedName name="fgfd_2_5_2" hidden="1">{#N/A,#N/A,FALSE,"TMCOMP96";#N/A,#N/A,FALSE,"MAT96";#N/A,#N/A,FALSE,"FANDA96";#N/A,#N/A,FALSE,"INTRAN96";#N/A,#N/A,FALSE,"NAA9697";#N/A,#N/A,FALSE,"ECWEBB";#N/A,#N/A,FALSE,"MFT96";#N/A,#N/A,FALSE,"CTrecon"}</definedName>
    <definedName name="fgfd_2_5_3" hidden="1">{#N/A,#N/A,FALSE,"TMCOMP96";#N/A,#N/A,FALSE,"MAT96";#N/A,#N/A,FALSE,"FANDA96";#N/A,#N/A,FALSE,"INTRAN96";#N/A,#N/A,FALSE,"NAA9697";#N/A,#N/A,FALSE,"ECWEBB";#N/A,#N/A,FALSE,"MFT96";#N/A,#N/A,FALSE,"CTrecon"}</definedName>
    <definedName name="fgfd_2_5_4" hidden="1">{#N/A,#N/A,FALSE,"TMCOMP96";#N/A,#N/A,FALSE,"MAT96";#N/A,#N/A,FALSE,"FANDA96";#N/A,#N/A,FALSE,"INTRAN96";#N/A,#N/A,FALSE,"NAA9697";#N/A,#N/A,FALSE,"ECWEBB";#N/A,#N/A,FALSE,"MFT96";#N/A,#N/A,FALSE,"CTrecon"}</definedName>
    <definedName name="fgfd_2_5_5" hidden="1">{#N/A,#N/A,FALSE,"TMCOMP96";#N/A,#N/A,FALSE,"MAT96";#N/A,#N/A,FALSE,"FANDA96";#N/A,#N/A,FALSE,"INTRAN96";#N/A,#N/A,FALSE,"NAA9697";#N/A,#N/A,FALSE,"ECWEBB";#N/A,#N/A,FALSE,"MFT96";#N/A,#N/A,FALSE,"CTrecon"}</definedName>
    <definedName name="fgfd_3" hidden="1">{#N/A,#N/A,FALSE,"TMCOMP96";#N/A,#N/A,FALSE,"MAT96";#N/A,#N/A,FALSE,"FANDA96";#N/A,#N/A,FALSE,"INTRAN96";#N/A,#N/A,FALSE,"NAA9697";#N/A,#N/A,FALSE,"ECWEBB";#N/A,#N/A,FALSE,"MFT96";#N/A,#N/A,FALSE,"CTrecon"}</definedName>
    <definedName name="fgfd_3_1" hidden="1">{#N/A,#N/A,FALSE,"TMCOMP96";#N/A,#N/A,FALSE,"MAT96";#N/A,#N/A,FALSE,"FANDA96";#N/A,#N/A,FALSE,"INTRAN96";#N/A,#N/A,FALSE,"NAA9697";#N/A,#N/A,FALSE,"ECWEBB";#N/A,#N/A,FALSE,"MFT96";#N/A,#N/A,FALSE,"CTrecon"}</definedName>
    <definedName name="fgfd_3_1_1" hidden="1">{#N/A,#N/A,FALSE,"TMCOMP96";#N/A,#N/A,FALSE,"MAT96";#N/A,#N/A,FALSE,"FANDA96";#N/A,#N/A,FALSE,"INTRAN96";#N/A,#N/A,FALSE,"NAA9697";#N/A,#N/A,FALSE,"ECWEBB";#N/A,#N/A,FALSE,"MFT96";#N/A,#N/A,FALSE,"CTrecon"}</definedName>
    <definedName name="fgfd_3_1_1_1" hidden="1">{#N/A,#N/A,FALSE,"TMCOMP96";#N/A,#N/A,FALSE,"MAT96";#N/A,#N/A,FALSE,"FANDA96";#N/A,#N/A,FALSE,"INTRAN96";#N/A,#N/A,FALSE,"NAA9697";#N/A,#N/A,FALSE,"ECWEBB";#N/A,#N/A,FALSE,"MFT96";#N/A,#N/A,FALSE,"CTrecon"}</definedName>
    <definedName name="fgfd_3_1_1_1_1" hidden="1">{#N/A,#N/A,FALSE,"TMCOMP96";#N/A,#N/A,FALSE,"MAT96";#N/A,#N/A,FALSE,"FANDA96";#N/A,#N/A,FALSE,"INTRAN96";#N/A,#N/A,FALSE,"NAA9697";#N/A,#N/A,FALSE,"ECWEBB";#N/A,#N/A,FALSE,"MFT96";#N/A,#N/A,FALSE,"CTrecon"}</definedName>
    <definedName name="fgfd_3_1_1_1_2" hidden="1">{#N/A,#N/A,FALSE,"TMCOMP96";#N/A,#N/A,FALSE,"MAT96";#N/A,#N/A,FALSE,"FANDA96";#N/A,#N/A,FALSE,"INTRAN96";#N/A,#N/A,FALSE,"NAA9697";#N/A,#N/A,FALSE,"ECWEBB";#N/A,#N/A,FALSE,"MFT96";#N/A,#N/A,FALSE,"CTrecon"}</definedName>
    <definedName name="fgfd_3_1_1_1_3" hidden="1">{#N/A,#N/A,FALSE,"TMCOMP96";#N/A,#N/A,FALSE,"MAT96";#N/A,#N/A,FALSE,"FANDA96";#N/A,#N/A,FALSE,"INTRAN96";#N/A,#N/A,FALSE,"NAA9697";#N/A,#N/A,FALSE,"ECWEBB";#N/A,#N/A,FALSE,"MFT96";#N/A,#N/A,FALSE,"CTrecon"}</definedName>
    <definedName name="fgfd_3_1_1_1_4" hidden="1">{#N/A,#N/A,FALSE,"TMCOMP96";#N/A,#N/A,FALSE,"MAT96";#N/A,#N/A,FALSE,"FANDA96";#N/A,#N/A,FALSE,"INTRAN96";#N/A,#N/A,FALSE,"NAA9697";#N/A,#N/A,FALSE,"ECWEBB";#N/A,#N/A,FALSE,"MFT96";#N/A,#N/A,FALSE,"CTrecon"}</definedName>
    <definedName name="fgfd_3_1_1_1_5" hidden="1">{#N/A,#N/A,FALSE,"TMCOMP96";#N/A,#N/A,FALSE,"MAT96";#N/A,#N/A,FALSE,"FANDA96";#N/A,#N/A,FALSE,"INTRAN96";#N/A,#N/A,FALSE,"NAA9697";#N/A,#N/A,FALSE,"ECWEBB";#N/A,#N/A,FALSE,"MFT96";#N/A,#N/A,FALSE,"CTrecon"}</definedName>
    <definedName name="fgfd_3_1_1_2" hidden="1">{#N/A,#N/A,FALSE,"TMCOMP96";#N/A,#N/A,FALSE,"MAT96";#N/A,#N/A,FALSE,"FANDA96";#N/A,#N/A,FALSE,"INTRAN96";#N/A,#N/A,FALSE,"NAA9697";#N/A,#N/A,FALSE,"ECWEBB";#N/A,#N/A,FALSE,"MFT96";#N/A,#N/A,FALSE,"CTrecon"}</definedName>
    <definedName name="fgfd_3_1_1_2_1" hidden="1">{#N/A,#N/A,FALSE,"TMCOMP96";#N/A,#N/A,FALSE,"MAT96";#N/A,#N/A,FALSE,"FANDA96";#N/A,#N/A,FALSE,"INTRAN96";#N/A,#N/A,FALSE,"NAA9697";#N/A,#N/A,FALSE,"ECWEBB";#N/A,#N/A,FALSE,"MFT96";#N/A,#N/A,FALSE,"CTrecon"}</definedName>
    <definedName name="fgfd_3_1_1_2_2" hidden="1">{#N/A,#N/A,FALSE,"TMCOMP96";#N/A,#N/A,FALSE,"MAT96";#N/A,#N/A,FALSE,"FANDA96";#N/A,#N/A,FALSE,"INTRAN96";#N/A,#N/A,FALSE,"NAA9697";#N/A,#N/A,FALSE,"ECWEBB";#N/A,#N/A,FALSE,"MFT96";#N/A,#N/A,FALSE,"CTrecon"}</definedName>
    <definedName name="fgfd_3_1_1_2_3" hidden="1">{#N/A,#N/A,FALSE,"TMCOMP96";#N/A,#N/A,FALSE,"MAT96";#N/A,#N/A,FALSE,"FANDA96";#N/A,#N/A,FALSE,"INTRAN96";#N/A,#N/A,FALSE,"NAA9697";#N/A,#N/A,FALSE,"ECWEBB";#N/A,#N/A,FALSE,"MFT96";#N/A,#N/A,FALSE,"CTrecon"}</definedName>
    <definedName name="fgfd_3_1_1_2_4" hidden="1">{#N/A,#N/A,FALSE,"TMCOMP96";#N/A,#N/A,FALSE,"MAT96";#N/A,#N/A,FALSE,"FANDA96";#N/A,#N/A,FALSE,"INTRAN96";#N/A,#N/A,FALSE,"NAA9697";#N/A,#N/A,FALSE,"ECWEBB";#N/A,#N/A,FALSE,"MFT96";#N/A,#N/A,FALSE,"CTrecon"}</definedName>
    <definedName name="fgfd_3_1_1_2_5" hidden="1">{#N/A,#N/A,FALSE,"TMCOMP96";#N/A,#N/A,FALSE,"MAT96";#N/A,#N/A,FALSE,"FANDA96";#N/A,#N/A,FALSE,"INTRAN96";#N/A,#N/A,FALSE,"NAA9697";#N/A,#N/A,FALSE,"ECWEBB";#N/A,#N/A,FALSE,"MFT96";#N/A,#N/A,FALSE,"CTrecon"}</definedName>
    <definedName name="fgfd_3_1_1_3" hidden="1">{#N/A,#N/A,FALSE,"TMCOMP96";#N/A,#N/A,FALSE,"MAT96";#N/A,#N/A,FALSE,"FANDA96";#N/A,#N/A,FALSE,"INTRAN96";#N/A,#N/A,FALSE,"NAA9697";#N/A,#N/A,FALSE,"ECWEBB";#N/A,#N/A,FALSE,"MFT96";#N/A,#N/A,FALSE,"CTrecon"}</definedName>
    <definedName name="fgfd_3_1_1_4" hidden="1">{#N/A,#N/A,FALSE,"TMCOMP96";#N/A,#N/A,FALSE,"MAT96";#N/A,#N/A,FALSE,"FANDA96";#N/A,#N/A,FALSE,"INTRAN96";#N/A,#N/A,FALSE,"NAA9697";#N/A,#N/A,FALSE,"ECWEBB";#N/A,#N/A,FALSE,"MFT96";#N/A,#N/A,FALSE,"CTrecon"}</definedName>
    <definedName name="fgfd_3_1_1_5" hidden="1">{#N/A,#N/A,FALSE,"TMCOMP96";#N/A,#N/A,FALSE,"MAT96";#N/A,#N/A,FALSE,"FANDA96";#N/A,#N/A,FALSE,"INTRAN96";#N/A,#N/A,FALSE,"NAA9697";#N/A,#N/A,FALSE,"ECWEBB";#N/A,#N/A,FALSE,"MFT96";#N/A,#N/A,FALSE,"CTrecon"}</definedName>
    <definedName name="fgfd_3_1_2" hidden="1">{#N/A,#N/A,FALSE,"TMCOMP96";#N/A,#N/A,FALSE,"MAT96";#N/A,#N/A,FALSE,"FANDA96";#N/A,#N/A,FALSE,"INTRAN96";#N/A,#N/A,FALSE,"NAA9697";#N/A,#N/A,FALSE,"ECWEBB";#N/A,#N/A,FALSE,"MFT96";#N/A,#N/A,FALSE,"CTrecon"}</definedName>
    <definedName name="fgfd_3_1_2_1" hidden="1">{#N/A,#N/A,FALSE,"TMCOMP96";#N/A,#N/A,FALSE,"MAT96";#N/A,#N/A,FALSE,"FANDA96";#N/A,#N/A,FALSE,"INTRAN96";#N/A,#N/A,FALSE,"NAA9697";#N/A,#N/A,FALSE,"ECWEBB";#N/A,#N/A,FALSE,"MFT96";#N/A,#N/A,FALSE,"CTrecon"}</definedName>
    <definedName name="fgfd_3_1_2_2" hidden="1">{#N/A,#N/A,FALSE,"TMCOMP96";#N/A,#N/A,FALSE,"MAT96";#N/A,#N/A,FALSE,"FANDA96";#N/A,#N/A,FALSE,"INTRAN96";#N/A,#N/A,FALSE,"NAA9697";#N/A,#N/A,FALSE,"ECWEBB";#N/A,#N/A,FALSE,"MFT96";#N/A,#N/A,FALSE,"CTrecon"}</definedName>
    <definedName name="fgfd_3_1_2_3" hidden="1">{#N/A,#N/A,FALSE,"TMCOMP96";#N/A,#N/A,FALSE,"MAT96";#N/A,#N/A,FALSE,"FANDA96";#N/A,#N/A,FALSE,"INTRAN96";#N/A,#N/A,FALSE,"NAA9697";#N/A,#N/A,FALSE,"ECWEBB";#N/A,#N/A,FALSE,"MFT96";#N/A,#N/A,FALSE,"CTrecon"}</definedName>
    <definedName name="fgfd_3_1_2_4" hidden="1">{#N/A,#N/A,FALSE,"TMCOMP96";#N/A,#N/A,FALSE,"MAT96";#N/A,#N/A,FALSE,"FANDA96";#N/A,#N/A,FALSE,"INTRAN96";#N/A,#N/A,FALSE,"NAA9697";#N/A,#N/A,FALSE,"ECWEBB";#N/A,#N/A,FALSE,"MFT96";#N/A,#N/A,FALSE,"CTrecon"}</definedName>
    <definedName name="fgfd_3_1_2_5" hidden="1">{#N/A,#N/A,FALSE,"TMCOMP96";#N/A,#N/A,FALSE,"MAT96";#N/A,#N/A,FALSE,"FANDA96";#N/A,#N/A,FALSE,"INTRAN96";#N/A,#N/A,FALSE,"NAA9697";#N/A,#N/A,FALSE,"ECWEBB";#N/A,#N/A,FALSE,"MFT96";#N/A,#N/A,FALSE,"CTrecon"}</definedName>
    <definedName name="fgfd_3_1_3" hidden="1">{#N/A,#N/A,FALSE,"TMCOMP96";#N/A,#N/A,FALSE,"MAT96";#N/A,#N/A,FALSE,"FANDA96";#N/A,#N/A,FALSE,"INTRAN96";#N/A,#N/A,FALSE,"NAA9697";#N/A,#N/A,FALSE,"ECWEBB";#N/A,#N/A,FALSE,"MFT96";#N/A,#N/A,FALSE,"CTrecon"}</definedName>
    <definedName name="fgfd_3_1_3_1" hidden="1">{#N/A,#N/A,FALSE,"TMCOMP96";#N/A,#N/A,FALSE,"MAT96";#N/A,#N/A,FALSE,"FANDA96";#N/A,#N/A,FALSE,"INTRAN96";#N/A,#N/A,FALSE,"NAA9697";#N/A,#N/A,FALSE,"ECWEBB";#N/A,#N/A,FALSE,"MFT96";#N/A,#N/A,FALSE,"CTrecon"}</definedName>
    <definedName name="fgfd_3_1_3_2" hidden="1">{#N/A,#N/A,FALSE,"TMCOMP96";#N/A,#N/A,FALSE,"MAT96";#N/A,#N/A,FALSE,"FANDA96";#N/A,#N/A,FALSE,"INTRAN96";#N/A,#N/A,FALSE,"NAA9697";#N/A,#N/A,FALSE,"ECWEBB";#N/A,#N/A,FALSE,"MFT96";#N/A,#N/A,FALSE,"CTrecon"}</definedName>
    <definedName name="fgfd_3_1_3_3" hidden="1">{#N/A,#N/A,FALSE,"TMCOMP96";#N/A,#N/A,FALSE,"MAT96";#N/A,#N/A,FALSE,"FANDA96";#N/A,#N/A,FALSE,"INTRAN96";#N/A,#N/A,FALSE,"NAA9697";#N/A,#N/A,FALSE,"ECWEBB";#N/A,#N/A,FALSE,"MFT96";#N/A,#N/A,FALSE,"CTrecon"}</definedName>
    <definedName name="fgfd_3_1_3_4" hidden="1">{#N/A,#N/A,FALSE,"TMCOMP96";#N/A,#N/A,FALSE,"MAT96";#N/A,#N/A,FALSE,"FANDA96";#N/A,#N/A,FALSE,"INTRAN96";#N/A,#N/A,FALSE,"NAA9697";#N/A,#N/A,FALSE,"ECWEBB";#N/A,#N/A,FALSE,"MFT96";#N/A,#N/A,FALSE,"CTrecon"}</definedName>
    <definedName name="fgfd_3_1_3_5" hidden="1">{#N/A,#N/A,FALSE,"TMCOMP96";#N/A,#N/A,FALSE,"MAT96";#N/A,#N/A,FALSE,"FANDA96";#N/A,#N/A,FALSE,"INTRAN96";#N/A,#N/A,FALSE,"NAA9697";#N/A,#N/A,FALSE,"ECWEBB";#N/A,#N/A,FALSE,"MFT96";#N/A,#N/A,FALSE,"CTrecon"}</definedName>
    <definedName name="fgfd_3_1_4" hidden="1">{#N/A,#N/A,FALSE,"TMCOMP96";#N/A,#N/A,FALSE,"MAT96";#N/A,#N/A,FALSE,"FANDA96";#N/A,#N/A,FALSE,"INTRAN96";#N/A,#N/A,FALSE,"NAA9697";#N/A,#N/A,FALSE,"ECWEBB";#N/A,#N/A,FALSE,"MFT96";#N/A,#N/A,FALSE,"CTrecon"}</definedName>
    <definedName name="fgfd_3_1_4_1" hidden="1">{#N/A,#N/A,FALSE,"TMCOMP96";#N/A,#N/A,FALSE,"MAT96";#N/A,#N/A,FALSE,"FANDA96";#N/A,#N/A,FALSE,"INTRAN96";#N/A,#N/A,FALSE,"NAA9697";#N/A,#N/A,FALSE,"ECWEBB";#N/A,#N/A,FALSE,"MFT96";#N/A,#N/A,FALSE,"CTrecon"}</definedName>
    <definedName name="fgfd_3_1_4_2" hidden="1">{#N/A,#N/A,FALSE,"TMCOMP96";#N/A,#N/A,FALSE,"MAT96";#N/A,#N/A,FALSE,"FANDA96";#N/A,#N/A,FALSE,"INTRAN96";#N/A,#N/A,FALSE,"NAA9697";#N/A,#N/A,FALSE,"ECWEBB";#N/A,#N/A,FALSE,"MFT96";#N/A,#N/A,FALSE,"CTrecon"}</definedName>
    <definedName name="fgfd_3_1_4_3" hidden="1">{#N/A,#N/A,FALSE,"TMCOMP96";#N/A,#N/A,FALSE,"MAT96";#N/A,#N/A,FALSE,"FANDA96";#N/A,#N/A,FALSE,"INTRAN96";#N/A,#N/A,FALSE,"NAA9697";#N/A,#N/A,FALSE,"ECWEBB";#N/A,#N/A,FALSE,"MFT96";#N/A,#N/A,FALSE,"CTrecon"}</definedName>
    <definedName name="fgfd_3_1_4_4" hidden="1">{#N/A,#N/A,FALSE,"TMCOMP96";#N/A,#N/A,FALSE,"MAT96";#N/A,#N/A,FALSE,"FANDA96";#N/A,#N/A,FALSE,"INTRAN96";#N/A,#N/A,FALSE,"NAA9697";#N/A,#N/A,FALSE,"ECWEBB";#N/A,#N/A,FALSE,"MFT96";#N/A,#N/A,FALSE,"CTrecon"}</definedName>
    <definedName name="fgfd_3_1_4_5" hidden="1">{#N/A,#N/A,FALSE,"TMCOMP96";#N/A,#N/A,FALSE,"MAT96";#N/A,#N/A,FALSE,"FANDA96";#N/A,#N/A,FALSE,"INTRAN96";#N/A,#N/A,FALSE,"NAA9697";#N/A,#N/A,FALSE,"ECWEBB";#N/A,#N/A,FALSE,"MFT96";#N/A,#N/A,FALSE,"CTrecon"}</definedName>
    <definedName name="fgfd_3_1_5" hidden="1">{#N/A,#N/A,FALSE,"TMCOMP96";#N/A,#N/A,FALSE,"MAT96";#N/A,#N/A,FALSE,"FANDA96";#N/A,#N/A,FALSE,"INTRAN96";#N/A,#N/A,FALSE,"NAA9697";#N/A,#N/A,FALSE,"ECWEBB";#N/A,#N/A,FALSE,"MFT96";#N/A,#N/A,FALSE,"CTrecon"}</definedName>
    <definedName name="fgfd_3_1_5_1" hidden="1">{#N/A,#N/A,FALSE,"TMCOMP96";#N/A,#N/A,FALSE,"MAT96";#N/A,#N/A,FALSE,"FANDA96";#N/A,#N/A,FALSE,"INTRAN96";#N/A,#N/A,FALSE,"NAA9697";#N/A,#N/A,FALSE,"ECWEBB";#N/A,#N/A,FALSE,"MFT96";#N/A,#N/A,FALSE,"CTrecon"}</definedName>
    <definedName name="fgfd_3_1_5_2" hidden="1">{#N/A,#N/A,FALSE,"TMCOMP96";#N/A,#N/A,FALSE,"MAT96";#N/A,#N/A,FALSE,"FANDA96";#N/A,#N/A,FALSE,"INTRAN96";#N/A,#N/A,FALSE,"NAA9697";#N/A,#N/A,FALSE,"ECWEBB";#N/A,#N/A,FALSE,"MFT96";#N/A,#N/A,FALSE,"CTrecon"}</definedName>
    <definedName name="fgfd_3_1_5_3" hidden="1">{#N/A,#N/A,FALSE,"TMCOMP96";#N/A,#N/A,FALSE,"MAT96";#N/A,#N/A,FALSE,"FANDA96";#N/A,#N/A,FALSE,"INTRAN96";#N/A,#N/A,FALSE,"NAA9697";#N/A,#N/A,FALSE,"ECWEBB";#N/A,#N/A,FALSE,"MFT96";#N/A,#N/A,FALSE,"CTrecon"}</definedName>
    <definedName name="fgfd_3_1_5_4" hidden="1">{#N/A,#N/A,FALSE,"TMCOMP96";#N/A,#N/A,FALSE,"MAT96";#N/A,#N/A,FALSE,"FANDA96";#N/A,#N/A,FALSE,"INTRAN96";#N/A,#N/A,FALSE,"NAA9697";#N/A,#N/A,FALSE,"ECWEBB";#N/A,#N/A,FALSE,"MFT96";#N/A,#N/A,FALSE,"CTrecon"}</definedName>
    <definedName name="fgfd_3_1_5_5" hidden="1">{#N/A,#N/A,FALSE,"TMCOMP96";#N/A,#N/A,FALSE,"MAT96";#N/A,#N/A,FALSE,"FANDA96";#N/A,#N/A,FALSE,"INTRAN96";#N/A,#N/A,FALSE,"NAA9697";#N/A,#N/A,FALSE,"ECWEBB";#N/A,#N/A,FALSE,"MFT96";#N/A,#N/A,FALSE,"CTrecon"}</definedName>
    <definedName name="fgfd_3_2" hidden="1">{#N/A,#N/A,FALSE,"TMCOMP96";#N/A,#N/A,FALSE,"MAT96";#N/A,#N/A,FALSE,"FANDA96";#N/A,#N/A,FALSE,"INTRAN96";#N/A,#N/A,FALSE,"NAA9697";#N/A,#N/A,FALSE,"ECWEBB";#N/A,#N/A,FALSE,"MFT96";#N/A,#N/A,FALSE,"CTrecon"}</definedName>
    <definedName name="fgfd_3_2_1" hidden="1">{#N/A,#N/A,FALSE,"TMCOMP96";#N/A,#N/A,FALSE,"MAT96";#N/A,#N/A,FALSE,"FANDA96";#N/A,#N/A,FALSE,"INTRAN96";#N/A,#N/A,FALSE,"NAA9697";#N/A,#N/A,FALSE,"ECWEBB";#N/A,#N/A,FALSE,"MFT96";#N/A,#N/A,FALSE,"CTrecon"}</definedName>
    <definedName name="fgfd_3_2_2" hidden="1">{#N/A,#N/A,FALSE,"TMCOMP96";#N/A,#N/A,FALSE,"MAT96";#N/A,#N/A,FALSE,"FANDA96";#N/A,#N/A,FALSE,"INTRAN96";#N/A,#N/A,FALSE,"NAA9697";#N/A,#N/A,FALSE,"ECWEBB";#N/A,#N/A,FALSE,"MFT96";#N/A,#N/A,FALSE,"CTrecon"}</definedName>
    <definedName name="fgfd_3_2_3" hidden="1">{#N/A,#N/A,FALSE,"TMCOMP96";#N/A,#N/A,FALSE,"MAT96";#N/A,#N/A,FALSE,"FANDA96";#N/A,#N/A,FALSE,"INTRAN96";#N/A,#N/A,FALSE,"NAA9697";#N/A,#N/A,FALSE,"ECWEBB";#N/A,#N/A,FALSE,"MFT96";#N/A,#N/A,FALSE,"CTrecon"}</definedName>
    <definedName name="fgfd_3_2_4" hidden="1">{#N/A,#N/A,FALSE,"TMCOMP96";#N/A,#N/A,FALSE,"MAT96";#N/A,#N/A,FALSE,"FANDA96";#N/A,#N/A,FALSE,"INTRAN96";#N/A,#N/A,FALSE,"NAA9697";#N/A,#N/A,FALSE,"ECWEBB";#N/A,#N/A,FALSE,"MFT96";#N/A,#N/A,FALSE,"CTrecon"}</definedName>
    <definedName name="fgfd_3_2_5" hidden="1">{#N/A,#N/A,FALSE,"TMCOMP96";#N/A,#N/A,FALSE,"MAT96";#N/A,#N/A,FALSE,"FANDA96";#N/A,#N/A,FALSE,"INTRAN96";#N/A,#N/A,FALSE,"NAA9697";#N/A,#N/A,FALSE,"ECWEBB";#N/A,#N/A,FALSE,"MFT96";#N/A,#N/A,FALSE,"CTrecon"}</definedName>
    <definedName name="fgfd_3_3" hidden="1">{#N/A,#N/A,FALSE,"TMCOMP96";#N/A,#N/A,FALSE,"MAT96";#N/A,#N/A,FALSE,"FANDA96";#N/A,#N/A,FALSE,"INTRAN96";#N/A,#N/A,FALSE,"NAA9697";#N/A,#N/A,FALSE,"ECWEBB";#N/A,#N/A,FALSE,"MFT96";#N/A,#N/A,FALSE,"CTrecon"}</definedName>
    <definedName name="fgfd_3_3_1" hidden="1">{#N/A,#N/A,FALSE,"TMCOMP96";#N/A,#N/A,FALSE,"MAT96";#N/A,#N/A,FALSE,"FANDA96";#N/A,#N/A,FALSE,"INTRAN96";#N/A,#N/A,FALSE,"NAA9697";#N/A,#N/A,FALSE,"ECWEBB";#N/A,#N/A,FALSE,"MFT96";#N/A,#N/A,FALSE,"CTrecon"}</definedName>
    <definedName name="fgfd_3_3_2" hidden="1">{#N/A,#N/A,FALSE,"TMCOMP96";#N/A,#N/A,FALSE,"MAT96";#N/A,#N/A,FALSE,"FANDA96";#N/A,#N/A,FALSE,"INTRAN96";#N/A,#N/A,FALSE,"NAA9697";#N/A,#N/A,FALSE,"ECWEBB";#N/A,#N/A,FALSE,"MFT96";#N/A,#N/A,FALSE,"CTrecon"}</definedName>
    <definedName name="fgfd_3_3_3" hidden="1">{#N/A,#N/A,FALSE,"TMCOMP96";#N/A,#N/A,FALSE,"MAT96";#N/A,#N/A,FALSE,"FANDA96";#N/A,#N/A,FALSE,"INTRAN96";#N/A,#N/A,FALSE,"NAA9697";#N/A,#N/A,FALSE,"ECWEBB";#N/A,#N/A,FALSE,"MFT96";#N/A,#N/A,FALSE,"CTrecon"}</definedName>
    <definedName name="fgfd_3_3_4" hidden="1">{#N/A,#N/A,FALSE,"TMCOMP96";#N/A,#N/A,FALSE,"MAT96";#N/A,#N/A,FALSE,"FANDA96";#N/A,#N/A,FALSE,"INTRAN96";#N/A,#N/A,FALSE,"NAA9697";#N/A,#N/A,FALSE,"ECWEBB";#N/A,#N/A,FALSE,"MFT96";#N/A,#N/A,FALSE,"CTrecon"}</definedName>
    <definedName name="fgfd_3_3_5" hidden="1">{#N/A,#N/A,FALSE,"TMCOMP96";#N/A,#N/A,FALSE,"MAT96";#N/A,#N/A,FALSE,"FANDA96";#N/A,#N/A,FALSE,"INTRAN96";#N/A,#N/A,FALSE,"NAA9697";#N/A,#N/A,FALSE,"ECWEBB";#N/A,#N/A,FALSE,"MFT96";#N/A,#N/A,FALSE,"CTrecon"}</definedName>
    <definedName name="fgfd_3_4" hidden="1">{#N/A,#N/A,FALSE,"TMCOMP96";#N/A,#N/A,FALSE,"MAT96";#N/A,#N/A,FALSE,"FANDA96";#N/A,#N/A,FALSE,"INTRAN96";#N/A,#N/A,FALSE,"NAA9697";#N/A,#N/A,FALSE,"ECWEBB";#N/A,#N/A,FALSE,"MFT96";#N/A,#N/A,FALSE,"CTrecon"}</definedName>
    <definedName name="fgfd_3_4_1" hidden="1">{#N/A,#N/A,FALSE,"TMCOMP96";#N/A,#N/A,FALSE,"MAT96";#N/A,#N/A,FALSE,"FANDA96";#N/A,#N/A,FALSE,"INTRAN96";#N/A,#N/A,FALSE,"NAA9697";#N/A,#N/A,FALSE,"ECWEBB";#N/A,#N/A,FALSE,"MFT96";#N/A,#N/A,FALSE,"CTrecon"}</definedName>
    <definedName name="fgfd_3_4_2" hidden="1">{#N/A,#N/A,FALSE,"TMCOMP96";#N/A,#N/A,FALSE,"MAT96";#N/A,#N/A,FALSE,"FANDA96";#N/A,#N/A,FALSE,"INTRAN96";#N/A,#N/A,FALSE,"NAA9697";#N/A,#N/A,FALSE,"ECWEBB";#N/A,#N/A,FALSE,"MFT96";#N/A,#N/A,FALSE,"CTrecon"}</definedName>
    <definedName name="fgfd_3_4_3" hidden="1">{#N/A,#N/A,FALSE,"TMCOMP96";#N/A,#N/A,FALSE,"MAT96";#N/A,#N/A,FALSE,"FANDA96";#N/A,#N/A,FALSE,"INTRAN96";#N/A,#N/A,FALSE,"NAA9697";#N/A,#N/A,FALSE,"ECWEBB";#N/A,#N/A,FALSE,"MFT96";#N/A,#N/A,FALSE,"CTrecon"}</definedName>
    <definedName name="fgfd_3_4_4" hidden="1">{#N/A,#N/A,FALSE,"TMCOMP96";#N/A,#N/A,FALSE,"MAT96";#N/A,#N/A,FALSE,"FANDA96";#N/A,#N/A,FALSE,"INTRAN96";#N/A,#N/A,FALSE,"NAA9697";#N/A,#N/A,FALSE,"ECWEBB";#N/A,#N/A,FALSE,"MFT96";#N/A,#N/A,FALSE,"CTrecon"}</definedName>
    <definedName name="fgfd_3_4_5" hidden="1">{#N/A,#N/A,FALSE,"TMCOMP96";#N/A,#N/A,FALSE,"MAT96";#N/A,#N/A,FALSE,"FANDA96";#N/A,#N/A,FALSE,"INTRAN96";#N/A,#N/A,FALSE,"NAA9697";#N/A,#N/A,FALSE,"ECWEBB";#N/A,#N/A,FALSE,"MFT96";#N/A,#N/A,FALSE,"CTrecon"}</definedName>
    <definedName name="fgfd_3_5" hidden="1">{#N/A,#N/A,FALSE,"TMCOMP96";#N/A,#N/A,FALSE,"MAT96";#N/A,#N/A,FALSE,"FANDA96";#N/A,#N/A,FALSE,"INTRAN96";#N/A,#N/A,FALSE,"NAA9697";#N/A,#N/A,FALSE,"ECWEBB";#N/A,#N/A,FALSE,"MFT96";#N/A,#N/A,FALSE,"CTrecon"}</definedName>
    <definedName name="fgfd_3_5_1" hidden="1">{#N/A,#N/A,FALSE,"TMCOMP96";#N/A,#N/A,FALSE,"MAT96";#N/A,#N/A,FALSE,"FANDA96";#N/A,#N/A,FALSE,"INTRAN96";#N/A,#N/A,FALSE,"NAA9697";#N/A,#N/A,FALSE,"ECWEBB";#N/A,#N/A,FALSE,"MFT96";#N/A,#N/A,FALSE,"CTrecon"}</definedName>
    <definedName name="fgfd_3_5_2" hidden="1">{#N/A,#N/A,FALSE,"TMCOMP96";#N/A,#N/A,FALSE,"MAT96";#N/A,#N/A,FALSE,"FANDA96";#N/A,#N/A,FALSE,"INTRAN96";#N/A,#N/A,FALSE,"NAA9697";#N/A,#N/A,FALSE,"ECWEBB";#N/A,#N/A,FALSE,"MFT96";#N/A,#N/A,FALSE,"CTrecon"}</definedName>
    <definedName name="fgfd_3_5_3" hidden="1">{#N/A,#N/A,FALSE,"TMCOMP96";#N/A,#N/A,FALSE,"MAT96";#N/A,#N/A,FALSE,"FANDA96";#N/A,#N/A,FALSE,"INTRAN96";#N/A,#N/A,FALSE,"NAA9697";#N/A,#N/A,FALSE,"ECWEBB";#N/A,#N/A,FALSE,"MFT96";#N/A,#N/A,FALSE,"CTrecon"}</definedName>
    <definedName name="fgfd_3_5_4" hidden="1">{#N/A,#N/A,FALSE,"TMCOMP96";#N/A,#N/A,FALSE,"MAT96";#N/A,#N/A,FALSE,"FANDA96";#N/A,#N/A,FALSE,"INTRAN96";#N/A,#N/A,FALSE,"NAA9697";#N/A,#N/A,FALSE,"ECWEBB";#N/A,#N/A,FALSE,"MFT96";#N/A,#N/A,FALSE,"CTrecon"}</definedName>
    <definedName name="fgfd_3_5_5" hidden="1">{#N/A,#N/A,FALSE,"TMCOMP96";#N/A,#N/A,FALSE,"MAT96";#N/A,#N/A,FALSE,"FANDA96";#N/A,#N/A,FALSE,"INTRAN96";#N/A,#N/A,FALSE,"NAA9697";#N/A,#N/A,FALSE,"ECWEBB";#N/A,#N/A,FALSE,"MFT96";#N/A,#N/A,FALSE,"CTrecon"}</definedName>
    <definedName name="fgfd_4" hidden="1">{#N/A,#N/A,FALSE,"TMCOMP96";#N/A,#N/A,FALSE,"MAT96";#N/A,#N/A,FALSE,"FANDA96";#N/A,#N/A,FALSE,"INTRAN96";#N/A,#N/A,FALSE,"NAA9697";#N/A,#N/A,FALSE,"ECWEBB";#N/A,#N/A,FALSE,"MFT96";#N/A,#N/A,FALSE,"CTrecon"}</definedName>
    <definedName name="fgfd_4_1" hidden="1">{#N/A,#N/A,FALSE,"TMCOMP96";#N/A,#N/A,FALSE,"MAT96";#N/A,#N/A,FALSE,"FANDA96";#N/A,#N/A,FALSE,"INTRAN96";#N/A,#N/A,FALSE,"NAA9697";#N/A,#N/A,FALSE,"ECWEBB";#N/A,#N/A,FALSE,"MFT96";#N/A,#N/A,FALSE,"CTrecon"}</definedName>
    <definedName name="fgfd_4_1_1" hidden="1">{#N/A,#N/A,FALSE,"TMCOMP96";#N/A,#N/A,FALSE,"MAT96";#N/A,#N/A,FALSE,"FANDA96";#N/A,#N/A,FALSE,"INTRAN96";#N/A,#N/A,FALSE,"NAA9697";#N/A,#N/A,FALSE,"ECWEBB";#N/A,#N/A,FALSE,"MFT96";#N/A,#N/A,FALSE,"CTrecon"}</definedName>
    <definedName name="fgfd_4_1_1_1" hidden="1">{#N/A,#N/A,FALSE,"TMCOMP96";#N/A,#N/A,FALSE,"MAT96";#N/A,#N/A,FALSE,"FANDA96";#N/A,#N/A,FALSE,"INTRAN96";#N/A,#N/A,FALSE,"NAA9697";#N/A,#N/A,FALSE,"ECWEBB";#N/A,#N/A,FALSE,"MFT96";#N/A,#N/A,FALSE,"CTrecon"}</definedName>
    <definedName name="fgfd_4_1_1_1_1" hidden="1">{#N/A,#N/A,FALSE,"TMCOMP96";#N/A,#N/A,FALSE,"MAT96";#N/A,#N/A,FALSE,"FANDA96";#N/A,#N/A,FALSE,"INTRAN96";#N/A,#N/A,FALSE,"NAA9697";#N/A,#N/A,FALSE,"ECWEBB";#N/A,#N/A,FALSE,"MFT96";#N/A,#N/A,FALSE,"CTrecon"}</definedName>
    <definedName name="fgfd_4_1_1_1_2" hidden="1">{#N/A,#N/A,FALSE,"TMCOMP96";#N/A,#N/A,FALSE,"MAT96";#N/A,#N/A,FALSE,"FANDA96";#N/A,#N/A,FALSE,"INTRAN96";#N/A,#N/A,FALSE,"NAA9697";#N/A,#N/A,FALSE,"ECWEBB";#N/A,#N/A,FALSE,"MFT96";#N/A,#N/A,FALSE,"CTrecon"}</definedName>
    <definedName name="fgfd_4_1_1_1_3" hidden="1">{#N/A,#N/A,FALSE,"TMCOMP96";#N/A,#N/A,FALSE,"MAT96";#N/A,#N/A,FALSE,"FANDA96";#N/A,#N/A,FALSE,"INTRAN96";#N/A,#N/A,FALSE,"NAA9697";#N/A,#N/A,FALSE,"ECWEBB";#N/A,#N/A,FALSE,"MFT96";#N/A,#N/A,FALSE,"CTrecon"}</definedName>
    <definedName name="fgfd_4_1_1_1_4" hidden="1">{#N/A,#N/A,FALSE,"TMCOMP96";#N/A,#N/A,FALSE,"MAT96";#N/A,#N/A,FALSE,"FANDA96";#N/A,#N/A,FALSE,"INTRAN96";#N/A,#N/A,FALSE,"NAA9697";#N/A,#N/A,FALSE,"ECWEBB";#N/A,#N/A,FALSE,"MFT96";#N/A,#N/A,FALSE,"CTrecon"}</definedName>
    <definedName name="fgfd_4_1_1_1_5" hidden="1">{#N/A,#N/A,FALSE,"TMCOMP96";#N/A,#N/A,FALSE,"MAT96";#N/A,#N/A,FALSE,"FANDA96";#N/A,#N/A,FALSE,"INTRAN96";#N/A,#N/A,FALSE,"NAA9697";#N/A,#N/A,FALSE,"ECWEBB";#N/A,#N/A,FALSE,"MFT96";#N/A,#N/A,FALSE,"CTrecon"}</definedName>
    <definedName name="fgfd_4_1_1_2" hidden="1">{#N/A,#N/A,FALSE,"TMCOMP96";#N/A,#N/A,FALSE,"MAT96";#N/A,#N/A,FALSE,"FANDA96";#N/A,#N/A,FALSE,"INTRAN96";#N/A,#N/A,FALSE,"NAA9697";#N/A,#N/A,FALSE,"ECWEBB";#N/A,#N/A,FALSE,"MFT96";#N/A,#N/A,FALSE,"CTrecon"}</definedName>
    <definedName name="fgfd_4_1_1_2_1" hidden="1">{#N/A,#N/A,FALSE,"TMCOMP96";#N/A,#N/A,FALSE,"MAT96";#N/A,#N/A,FALSE,"FANDA96";#N/A,#N/A,FALSE,"INTRAN96";#N/A,#N/A,FALSE,"NAA9697";#N/A,#N/A,FALSE,"ECWEBB";#N/A,#N/A,FALSE,"MFT96";#N/A,#N/A,FALSE,"CTrecon"}</definedName>
    <definedName name="fgfd_4_1_1_2_2" hidden="1">{#N/A,#N/A,FALSE,"TMCOMP96";#N/A,#N/A,FALSE,"MAT96";#N/A,#N/A,FALSE,"FANDA96";#N/A,#N/A,FALSE,"INTRAN96";#N/A,#N/A,FALSE,"NAA9697";#N/A,#N/A,FALSE,"ECWEBB";#N/A,#N/A,FALSE,"MFT96";#N/A,#N/A,FALSE,"CTrecon"}</definedName>
    <definedName name="fgfd_4_1_1_2_3" hidden="1">{#N/A,#N/A,FALSE,"TMCOMP96";#N/A,#N/A,FALSE,"MAT96";#N/A,#N/A,FALSE,"FANDA96";#N/A,#N/A,FALSE,"INTRAN96";#N/A,#N/A,FALSE,"NAA9697";#N/A,#N/A,FALSE,"ECWEBB";#N/A,#N/A,FALSE,"MFT96";#N/A,#N/A,FALSE,"CTrecon"}</definedName>
    <definedName name="fgfd_4_1_1_2_4" hidden="1">{#N/A,#N/A,FALSE,"TMCOMP96";#N/A,#N/A,FALSE,"MAT96";#N/A,#N/A,FALSE,"FANDA96";#N/A,#N/A,FALSE,"INTRAN96";#N/A,#N/A,FALSE,"NAA9697";#N/A,#N/A,FALSE,"ECWEBB";#N/A,#N/A,FALSE,"MFT96";#N/A,#N/A,FALSE,"CTrecon"}</definedName>
    <definedName name="fgfd_4_1_1_2_5" hidden="1">{#N/A,#N/A,FALSE,"TMCOMP96";#N/A,#N/A,FALSE,"MAT96";#N/A,#N/A,FALSE,"FANDA96";#N/A,#N/A,FALSE,"INTRAN96";#N/A,#N/A,FALSE,"NAA9697";#N/A,#N/A,FALSE,"ECWEBB";#N/A,#N/A,FALSE,"MFT96";#N/A,#N/A,FALSE,"CTrecon"}</definedName>
    <definedName name="fgfd_4_1_1_3" hidden="1">{#N/A,#N/A,FALSE,"TMCOMP96";#N/A,#N/A,FALSE,"MAT96";#N/A,#N/A,FALSE,"FANDA96";#N/A,#N/A,FALSE,"INTRAN96";#N/A,#N/A,FALSE,"NAA9697";#N/A,#N/A,FALSE,"ECWEBB";#N/A,#N/A,FALSE,"MFT96";#N/A,#N/A,FALSE,"CTrecon"}</definedName>
    <definedName name="fgfd_4_1_1_4" hidden="1">{#N/A,#N/A,FALSE,"TMCOMP96";#N/A,#N/A,FALSE,"MAT96";#N/A,#N/A,FALSE,"FANDA96";#N/A,#N/A,FALSE,"INTRAN96";#N/A,#N/A,FALSE,"NAA9697";#N/A,#N/A,FALSE,"ECWEBB";#N/A,#N/A,FALSE,"MFT96";#N/A,#N/A,FALSE,"CTrecon"}</definedName>
    <definedName name="fgfd_4_1_1_5" hidden="1">{#N/A,#N/A,FALSE,"TMCOMP96";#N/A,#N/A,FALSE,"MAT96";#N/A,#N/A,FALSE,"FANDA96";#N/A,#N/A,FALSE,"INTRAN96";#N/A,#N/A,FALSE,"NAA9697";#N/A,#N/A,FALSE,"ECWEBB";#N/A,#N/A,FALSE,"MFT96";#N/A,#N/A,FALSE,"CTrecon"}</definedName>
    <definedName name="fgfd_4_1_2" hidden="1">{#N/A,#N/A,FALSE,"TMCOMP96";#N/A,#N/A,FALSE,"MAT96";#N/A,#N/A,FALSE,"FANDA96";#N/A,#N/A,FALSE,"INTRAN96";#N/A,#N/A,FALSE,"NAA9697";#N/A,#N/A,FALSE,"ECWEBB";#N/A,#N/A,FALSE,"MFT96";#N/A,#N/A,FALSE,"CTrecon"}</definedName>
    <definedName name="fgfd_4_1_2_1" hidden="1">{#N/A,#N/A,FALSE,"TMCOMP96";#N/A,#N/A,FALSE,"MAT96";#N/A,#N/A,FALSE,"FANDA96";#N/A,#N/A,FALSE,"INTRAN96";#N/A,#N/A,FALSE,"NAA9697";#N/A,#N/A,FALSE,"ECWEBB";#N/A,#N/A,FALSE,"MFT96";#N/A,#N/A,FALSE,"CTrecon"}</definedName>
    <definedName name="fgfd_4_1_2_2" hidden="1">{#N/A,#N/A,FALSE,"TMCOMP96";#N/A,#N/A,FALSE,"MAT96";#N/A,#N/A,FALSE,"FANDA96";#N/A,#N/A,FALSE,"INTRAN96";#N/A,#N/A,FALSE,"NAA9697";#N/A,#N/A,FALSE,"ECWEBB";#N/A,#N/A,FALSE,"MFT96";#N/A,#N/A,FALSE,"CTrecon"}</definedName>
    <definedName name="fgfd_4_1_2_3" hidden="1">{#N/A,#N/A,FALSE,"TMCOMP96";#N/A,#N/A,FALSE,"MAT96";#N/A,#N/A,FALSE,"FANDA96";#N/A,#N/A,FALSE,"INTRAN96";#N/A,#N/A,FALSE,"NAA9697";#N/A,#N/A,FALSE,"ECWEBB";#N/A,#N/A,FALSE,"MFT96";#N/A,#N/A,FALSE,"CTrecon"}</definedName>
    <definedName name="fgfd_4_1_2_4" hidden="1">{#N/A,#N/A,FALSE,"TMCOMP96";#N/A,#N/A,FALSE,"MAT96";#N/A,#N/A,FALSE,"FANDA96";#N/A,#N/A,FALSE,"INTRAN96";#N/A,#N/A,FALSE,"NAA9697";#N/A,#N/A,FALSE,"ECWEBB";#N/A,#N/A,FALSE,"MFT96";#N/A,#N/A,FALSE,"CTrecon"}</definedName>
    <definedName name="fgfd_4_1_2_5" hidden="1">{#N/A,#N/A,FALSE,"TMCOMP96";#N/A,#N/A,FALSE,"MAT96";#N/A,#N/A,FALSE,"FANDA96";#N/A,#N/A,FALSE,"INTRAN96";#N/A,#N/A,FALSE,"NAA9697";#N/A,#N/A,FALSE,"ECWEBB";#N/A,#N/A,FALSE,"MFT96";#N/A,#N/A,FALSE,"CTrecon"}</definedName>
    <definedName name="fgfd_4_1_3" hidden="1">{#N/A,#N/A,FALSE,"TMCOMP96";#N/A,#N/A,FALSE,"MAT96";#N/A,#N/A,FALSE,"FANDA96";#N/A,#N/A,FALSE,"INTRAN96";#N/A,#N/A,FALSE,"NAA9697";#N/A,#N/A,FALSE,"ECWEBB";#N/A,#N/A,FALSE,"MFT96";#N/A,#N/A,FALSE,"CTrecon"}</definedName>
    <definedName name="fgfd_4_1_3_1" hidden="1">{#N/A,#N/A,FALSE,"TMCOMP96";#N/A,#N/A,FALSE,"MAT96";#N/A,#N/A,FALSE,"FANDA96";#N/A,#N/A,FALSE,"INTRAN96";#N/A,#N/A,FALSE,"NAA9697";#N/A,#N/A,FALSE,"ECWEBB";#N/A,#N/A,FALSE,"MFT96";#N/A,#N/A,FALSE,"CTrecon"}</definedName>
    <definedName name="fgfd_4_1_3_2" hidden="1">{#N/A,#N/A,FALSE,"TMCOMP96";#N/A,#N/A,FALSE,"MAT96";#N/A,#N/A,FALSE,"FANDA96";#N/A,#N/A,FALSE,"INTRAN96";#N/A,#N/A,FALSE,"NAA9697";#N/A,#N/A,FALSE,"ECWEBB";#N/A,#N/A,FALSE,"MFT96";#N/A,#N/A,FALSE,"CTrecon"}</definedName>
    <definedName name="fgfd_4_1_3_3" hidden="1">{#N/A,#N/A,FALSE,"TMCOMP96";#N/A,#N/A,FALSE,"MAT96";#N/A,#N/A,FALSE,"FANDA96";#N/A,#N/A,FALSE,"INTRAN96";#N/A,#N/A,FALSE,"NAA9697";#N/A,#N/A,FALSE,"ECWEBB";#N/A,#N/A,FALSE,"MFT96";#N/A,#N/A,FALSE,"CTrecon"}</definedName>
    <definedName name="fgfd_4_1_3_4" hidden="1">{#N/A,#N/A,FALSE,"TMCOMP96";#N/A,#N/A,FALSE,"MAT96";#N/A,#N/A,FALSE,"FANDA96";#N/A,#N/A,FALSE,"INTRAN96";#N/A,#N/A,FALSE,"NAA9697";#N/A,#N/A,FALSE,"ECWEBB";#N/A,#N/A,FALSE,"MFT96";#N/A,#N/A,FALSE,"CTrecon"}</definedName>
    <definedName name="fgfd_4_1_3_5" hidden="1">{#N/A,#N/A,FALSE,"TMCOMP96";#N/A,#N/A,FALSE,"MAT96";#N/A,#N/A,FALSE,"FANDA96";#N/A,#N/A,FALSE,"INTRAN96";#N/A,#N/A,FALSE,"NAA9697";#N/A,#N/A,FALSE,"ECWEBB";#N/A,#N/A,FALSE,"MFT96";#N/A,#N/A,FALSE,"CTrecon"}</definedName>
    <definedName name="fgfd_4_1_4" hidden="1">{#N/A,#N/A,FALSE,"TMCOMP96";#N/A,#N/A,FALSE,"MAT96";#N/A,#N/A,FALSE,"FANDA96";#N/A,#N/A,FALSE,"INTRAN96";#N/A,#N/A,FALSE,"NAA9697";#N/A,#N/A,FALSE,"ECWEBB";#N/A,#N/A,FALSE,"MFT96";#N/A,#N/A,FALSE,"CTrecon"}</definedName>
    <definedName name="fgfd_4_1_4_1" hidden="1">{#N/A,#N/A,FALSE,"TMCOMP96";#N/A,#N/A,FALSE,"MAT96";#N/A,#N/A,FALSE,"FANDA96";#N/A,#N/A,FALSE,"INTRAN96";#N/A,#N/A,FALSE,"NAA9697";#N/A,#N/A,FALSE,"ECWEBB";#N/A,#N/A,FALSE,"MFT96";#N/A,#N/A,FALSE,"CTrecon"}</definedName>
    <definedName name="fgfd_4_1_4_2" hidden="1">{#N/A,#N/A,FALSE,"TMCOMP96";#N/A,#N/A,FALSE,"MAT96";#N/A,#N/A,FALSE,"FANDA96";#N/A,#N/A,FALSE,"INTRAN96";#N/A,#N/A,FALSE,"NAA9697";#N/A,#N/A,FALSE,"ECWEBB";#N/A,#N/A,FALSE,"MFT96";#N/A,#N/A,FALSE,"CTrecon"}</definedName>
    <definedName name="fgfd_4_1_4_3" hidden="1">{#N/A,#N/A,FALSE,"TMCOMP96";#N/A,#N/A,FALSE,"MAT96";#N/A,#N/A,FALSE,"FANDA96";#N/A,#N/A,FALSE,"INTRAN96";#N/A,#N/A,FALSE,"NAA9697";#N/A,#N/A,FALSE,"ECWEBB";#N/A,#N/A,FALSE,"MFT96";#N/A,#N/A,FALSE,"CTrecon"}</definedName>
    <definedName name="fgfd_4_1_4_4" hidden="1">{#N/A,#N/A,FALSE,"TMCOMP96";#N/A,#N/A,FALSE,"MAT96";#N/A,#N/A,FALSE,"FANDA96";#N/A,#N/A,FALSE,"INTRAN96";#N/A,#N/A,FALSE,"NAA9697";#N/A,#N/A,FALSE,"ECWEBB";#N/A,#N/A,FALSE,"MFT96";#N/A,#N/A,FALSE,"CTrecon"}</definedName>
    <definedName name="fgfd_4_1_4_5" hidden="1">{#N/A,#N/A,FALSE,"TMCOMP96";#N/A,#N/A,FALSE,"MAT96";#N/A,#N/A,FALSE,"FANDA96";#N/A,#N/A,FALSE,"INTRAN96";#N/A,#N/A,FALSE,"NAA9697";#N/A,#N/A,FALSE,"ECWEBB";#N/A,#N/A,FALSE,"MFT96";#N/A,#N/A,FALSE,"CTrecon"}</definedName>
    <definedName name="fgfd_4_1_5" hidden="1">{#N/A,#N/A,FALSE,"TMCOMP96";#N/A,#N/A,FALSE,"MAT96";#N/A,#N/A,FALSE,"FANDA96";#N/A,#N/A,FALSE,"INTRAN96";#N/A,#N/A,FALSE,"NAA9697";#N/A,#N/A,FALSE,"ECWEBB";#N/A,#N/A,FALSE,"MFT96";#N/A,#N/A,FALSE,"CTrecon"}</definedName>
    <definedName name="fgfd_4_1_5_1" hidden="1">{#N/A,#N/A,FALSE,"TMCOMP96";#N/A,#N/A,FALSE,"MAT96";#N/A,#N/A,FALSE,"FANDA96";#N/A,#N/A,FALSE,"INTRAN96";#N/A,#N/A,FALSE,"NAA9697";#N/A,#N/A,FALSE,"ECWEBB";#N/A,#N/A,FALSE,"MFT96";#N/A,#N/A,FALSE,"CTrecon"}</definedName>
    <definedName name="fgfd_4_1_5_2" hidden="1">{#N/A,#N/A,FALSE,"TMCOMP96";#N/A,#N/A,FALSE,"MAT96";#N/A,#N/A,FALSE,"FANDA96";#N/A,#N/A,FALSE,"INTRAN96";#N/A,#N/A,FALSE,"NAA9697";#N/A,#N/A,FALSE,"ECWEBB";#N/A,#N/A,FALSE,"MFT96";#N/A,#N/A,FALSE,"CTrecon"}</definedName>
    <definedName name="fgfd_4_1_5_3" hidden="1">{#N/A,#N/A,FALSE,"TMCOMP96";#N/A,#N/A,FALSE,"MAT96";#N/A,#N/A,FALSE,"FANDA96";#N/A,#N/A,FALSE,"INTRAN96";#N/A,#N/A,FALSE,"NAA9697";#N/A,#N/A,FALSE,"ECWEBB";#N/A,#N/A,FALSE,"MFT96";#N/A,#N/A,FALSE,"CTrecon"}</definedName>
    <definedName name="fgfd_4_1_5_4" hidden="1">{#N/A,#N/A,FALSE,"TMCOMP96";#N/A,#N/A,FALSE,"MAT96";#N/A,#N/A,FALSE,"FANDA96";#N/A,#N/A,FALSE,"INTRAN96";#N/A,#N/A,FALSE,"NAA9697";#N/A,#N/A,FALSE,"ECWEBB";#N/A,#N/A,FALSE,"MFT96";#N/A,#N/A,FALSE,"CTrecon"}</definedName>
    <definedName name="fgfd_4_1_5_5" hidden="1">{#N/A,#N/A,FALSE,"TMCOMP96";#N/A,#N/A,FALSE,"MAT96";#N/A,#N/A,FALSE,"FANDA96";#N/A,#N/A,FALSE,"INTRAN96";#N/A,#N/A,FALSE,"NAA9697";#N/A,#N/A,FALSE,"ECWEBB";#N/A,#N/A,FALSE,"MFT96";#N/A,#N/A,FALSE,"CTrecon"}</definedName>
    <definedName name="fgfd_4_2" hidden="1">{#N/A,#N/A,FALSE,"TMCOMP96";#N/A,#N/A,FALSE,"MAT96";#N/A,#N/A,FALSE,"FANDA96";#N/A,#N/A,FALSE,"INTRAN96";#N/A,#N/A,FALSE,"NAA9697";#N/A,#N/A,FALSE,"ECWEBB";#N/A,#N/A,FALSE,"MFT96";#N/A,#N/A,FALSE,"CTrecon"}</definedName>
    <definedName name="fgfd_4_2_1" hidden="1">{#N/A,#N/A,FALSE,"TMCOMP96";#N/A,#N/A,FALSE,"MAT96";#N/A,#N/A,FALSE,"FANDA96";#N/A,#N/A,FALSE,"INTRAN96";#N/A,#N/A,FALSE,"NAA9697";#N/A,#N/A,FALSE,"ECWEBB";#N/A,#N/A,FALSE,"MFT96";#N/A,#N/A,FALSE,"CTrecon"}</definedName>
    <definedName name="fgfd_4_2_2" hidden="1">{#N/A,#N/A,FALSE,"TMCOMP96";#N/A,#N/A,FALSE,"MAT96";#N/A,#N/A,FALSE,"FANDA96";#N/A,#N/A,FALSE,"INTRAN96";#N/A,#N/A,FALSE,"NAA9697";#N/A,#N/A,FALSE,"ECWEBB";#N/A,#N/A,FALSE,"MFT96";#N/A,#N/A,FALSE,"CTrecon"}</definedName>
    <definedName name="fgfd_4_2_3" hidden="1">{#N/A,#N/A,FALSE,"TMCOMP96";#N/A,#N/A,FALSE,"MAT96";#N/A,#N/A,FALSE,"FANDA96";#N/A,#N/A,FALSE,"INTRAN96";#N/A,#N/A,FALSE,"NAA9697";#N/A,#N/A,FALSE,"ECWEBB";#N/A,#N/A,FALSE,"MFT96";#N/A,#N/A,FALSE,"CTrecon"}</definedName>
    <definedName name="fgfd_4_2_4" hidden="1">{#N/A,#N/A,FALSE,"TMCOMP96";#N/A,#N/A,FALSE,"MAT96";#N/A,#N/A,FALSE,"FANDA96";#N/A,#N/A,FALSE,"INTRAN96";#N/A,#N/A,FALSE,"NAA9697";#N/A,#N/A,FALSE,"ECWEBB";#N/A,#N/A,FALSE,"MFT96";#N/A,#N/A,FALSE,"CTrecon"}</definedName>
    <definedName name="fgfd_4_2_5" hidden="1">{#N/A,#N/A,FALSE,"TMCOMP96";#N/A,#N/A,FALSE,"MAT96";#N/A,#N/A,FALSE,"FANDA96";#N/A,#N/A,FALSE,"INTRAN96";#N/A,#N/A,FALSE,"NAA9697";#N/A,#N/A,FALSE,"ECWEBB";#N/A,#N/A,FALSE,"MFT96";#N/A,#N/A,FALSE,"CTrecon"}</definedName>
    <definedName name="fgfd_4_3" hidden="1">{#N/A,#N/A,FALSE,"TMCOMP96";#N/A,#N/A,FALSE,"MAT96";#N/A,#N/A,FALSE,"FANDA96";#N/A,#N/A,FALSE,"INTRAN96";#N/A,#N/A,FALSE,"NAA9697";#N/A,#N/A,FALSE,"ECWEBB";#N/A,#N/A,FALSE,"MFT96";#N/A,#N/A,FALSE,"CTrecon"}</definedName>
    <definedName name="fgfd_4_3_1" hidden="1">{#N/A,#N/A,FALSE,"TMCOMP96";#N/A,#N/A,FALSE,"MAT96";#N/A,#N/A,FALSE,"FANDA96";#N/A,#N/A,FALSE,"INTRAN96";#N/A,#N/A,FALSE,"NAA9697";#N/A,#N/A,FALSE,"ECWEBB";#N/A,#N/A,FALSE,"MFT96";#N/A,#N/A,FALSE,"CTrecon"}</definedName>
    <definedName name="fgfd_4_3_2" hidden="1">{#N/A,#N/A,FALSE,"TMCOMP96";#N/A,#N/A,FALSE,"MAT96";#N/A,#N/A,FALSE,"FANDA96";#N/A,#N/A,FALSE,"INTRAN96";#N/A,#N/A,FALSE,"NAA9697";#N/A,#N/A,FALSE,"ECWEBB";#N/A,#N/A,FALSE,"MFT96";#N/A,#N/A,FALSE,"CTrecon"}</definedName>
    <definedName name="fgfd_4_3_3" hidden="1">{#N/A,#N/A,FALSE,"TMCOMP96";#N/A,#N/A,FALSE,"MAT96";#N/A,#N/A,FALSE,"FANDA96";#N/A,#N/A,FALSE,"INTRAN96";#N/A,#N/A,FALSE,"NAA9697";#N/A,#N/A,FALSE,"ECWEBB";#N/A,#N/A,FALSE,"MFT96";#N/A,#N/A,FALSE,"CTrecon"}</definedName>
    <definedName name="fgfd_4_3_4" hidden="1">{#N/A,#N/A,FALSE,"TMCOMP96";#N/A,#N/A,FALSE,"MAT96";#N/A,#N/A,FALSE,"FANDA96";#N/A,#N/A,FALSE,"INTRAN96";#N/A,#N/A,FALSE,"NAA9697";#N/A,#N/A,FALSE,"ECWEBB";#N/A,#N/A,FALSE,"MFT96";#N/A,#N/A,FALSE,"CTrecon"}</definedName>
    <definedName name="fgfd_4_3_5" hidden="1">{#N/A,#N/A,FALSE,"TMCOMP96";#N/A,#N/A,FALSE,"MAT96";#N/A,#N/A,FALSE,"FANDA96";#N/A,#N/A,FALSE,"INTRAN96";#N/A,#N/A,FALSE,"NAA9697";#N/A,#N/A,FALSE,"ECWEBB";#N/A,#N/A,FALSE,"MFT96";#N/A,#N/A,FALSE,"CTrecon"}</definedName>
    <definedName name="fgfd_4_4" hidden="1">{#N/A,#N/A,FALSE,"TMCOMP96";#N/A,#N/A,FALSE,"MAT96";#N/A,#N/A,FALSE,"FANDA96";#N/A,#N/A,FALSE,"INTRAN96";#N/A,#N/A,FALSE,"NAA9697";#N/A,#N/A,FALSE,"ECWEBB";#N/A,#N/A,FALSE,"MFT96";#N/A,#N/A,FALSE,"CTrecon"}</definedName>
    <definedName name="fgfd_4_4_1" hidden="1">{#N/A,#N/A,FALSE,"TMCOMP96";#N/A,#N/A,FALSE,"MAT96";#N/A,#N/A,FALSE,"FANDA96";#N/A,#N/A,FALSE,"INTRAN96";#N/A,#N/A,FALSE,"NAA9697";#N/A,#N/A,FALSE,"ECWEBB";#N/A,#N/A,FALSE,"MFT96";#N/A,#N/A,FALSE,"CTrecon"}</definedName>
    <definedName name="fgfd_4_4_2" hidden="1">{#N/A,#N/A,FALSE,"TMCOMP96";#N/A,#N/A,FALSE,"MAT96";#N/A,#N/A,FALSE,"FANDA96";#N/A,#N/A,FALSE,"INTRAN96";#N/A,#N/A,FALSE,"NAA9697";#N/A,#N/A,FALSE,"ECWEBB";#N/A,#N/A,FALSE,"MFT96";#N/A,#N/A,FALSE,"CTrecon"}</definedName>
    <definedName name="fgfd_4_4_3" hidden="1">{#N/A,#N/A,FALSE,"TMCOMP96";#N/A,#N/A,FALSE,"MAT96";#N/A,#N/A,FALSE,"FANDA96";#N/A,#N/A,FALSE,"INTRAN96";#N/A,#N/A,FALSE,"NAA9697";#N/A,#N/A,FALSE,"ECWEBB";#N/A,#N/A,FALSE,"MFT96";#N/A,#N/A,FALSE,"CTrecon"}</definedName>
    <definedName name="fgfd_4_4_4" hidden="1">{#N/A,#N/A,FALSE,"TMCOMP96";#N/A,#N/A,FALSE,"MAT96";#N/A,#N/A,FALSE,"FANDA96";#N/A,#N/A,FALSE,"INTRAN96";#N/A,#N/A,FALSE,"NAA9697";#N/A,#N/A,FALSE,"ECWEBB";#N/A,#N/A,FALSE,"MFT96";#N/A,#N/A,FALSE,"CTrecon"}</definedName>
    <definedName name="fgfd_4_4_5" hidden="1">{#N/A,#N/A,FALSE,"TMCOMP96";#N/A,#N/A,FALSE,"MAT96";#N/A,#N/A,FALSE,"FANDA96";#N/A,#N/A,FALSE,"INTRAN96";#N/A,#N/A,FALSE,"NAA9697";#N/A,#N/A,FALSE,"ECWEBB";#N/A,#N/A,FALSE,"MFT96";#N/A,#N/A,FALSE,"CTrecon"}</definedName>
    <definedName name="fgfd_4_5" hidden="1">{#N/A,#N/A,FALSE,"TMCOMP96";#N/A,#N/A,FALSE,"MAT96";#N/A,#N/A,FALSE,"FANDA96";#N/A,#N/A,FALSE,"INTRAN96";#N/A,#N/A,FALSE,"NAA9697";#N/A,#N/A,FALSE,"ECWEBB";#N/A,#N/A,FALSE,"MFT96";#N/A,#N/A,FALSE,"CTrecon"}</definedName>
    <definedName name="fgfd_4_5_1" hidden="1">{#N/A,#N/A,FALSE,"TMCOMP96";#N/A,#N/A,FALSE,"MAT96";#N/A,#N/A,FALSE,"FANDA96";#N/A,#N/A,FALSE,"INTRAN96";#N/A,#N/A,FALSE,"NAA9697";#N/A,#N/A,FALSE,"ECWEBB";#N/A,#N/A,FALSE,"MFT96";#N/A,#N/A,FALSE,"CTrecon"}</definedName>
    <definedName name="fgfd_4_5_2" hidden="1">{#N/A,#N/A,FALSE,"TMCOMP96";#N/A,#N/A,FALSE,"MAT96";#N/A,#N/A,FALSE,"FANDA96";#N/A,#N/A,FALSE,"INTRAN96";#N/A,#N/A,FALSE,"NAA9697";#N/A,#N/A,FALSE,"ECWEBB";#N/A,#N/A,FALSE,"MFT96";#N/A,#N/A,FALSE,"CTrecon"}</definedName>
    <definedName name="fgfd_4_5_3" hidden="1">{#N/A,#N/A,FALSE,"TMCOMP96";#N/A,#N/A,FALSE,"MAT96";#N/A,#N/A,FALSE,"FANDA96";#N/A,#N/A,FALSE,"INTRAN96";#N/A,#N/A,FALSE,"NAA9697";#N/A,#N/A,FALSE,"ECWEBB";#N/A,#N/A,FALSE,"MFT96";#N/A,#N/A,FALSE,"CTrecon"}</definedName>
    <definedName name="fgfd_4_5_4" hidden="1">{#N/A,#N/A,FALSE,"TMCOMP96";#N/A,#N/A,FALSE,"MAT96";#N/A,#N/A,FALSE,"FANDA96";#N/A,#N/A,FALSE,"INTRAN96";#N/A,#N/A,FALSE,"NAA9697";#N/A,#N/A,FALSE,"ECWEBB";#N/A,#N/A,FALSE,"MFT96";#N/A,#N/A,FALSE,"CTrecon"}</definedName>
    <definedName name="fgfd_4_5_5" hidden="1">{#N/A,#N/A,FALSE,"TMCOMP96";#N/A,#N/A,FALSE,"MAT96";#N/A,#N/A,FALSE,"FANDA96";#N/A,#N/A,FALSE,"INTRAN96";#N/A,#N/A,FALSE,"NAA9697";#N/A,#N/A,FALSE,"ECWEBB";#N/A,#N/A,FALSE,"MFT96";#N/A,#N/A,FALSE,"CTrecon"}</definedName>
    <definedName name="fgfd_5" hidden="1">{#N/A,#N/A,FALSE,"TMCOMP96";#N/A,#N/A,FALSE,"MAT96";#N/A,#N/A,FALSE,"FANDA96";#N/A,#N/A,FALSE,"INTRAN96";#N/A,#N/A,FALSE,"NAA9697";#N/A,#N/A,FALSE,"ECWEBB";#N/A,#N/A,FALSE,"MFT96";#N/A,#N/A,FALSE,"CTrecon"}</definedName>
    <definedName name="fgfd_5_1" hidden="1">{#N/A,#N/A,FALSE,"TMCOMP96";#N/A,#N/A,FALSE,"MAT96";#N/A,#N/A,FALSE,"FANDA96";#N/A,#N/A,FALSE,"INTRAN96";#N/A,#N/A,FALSE,"NAA9697";#N/A,#N/A,FALSE,"ECWEBB";#N/A,#N/A,FALSE,"MFT96";#N/A,#N/A,FALSE,"CTrecon"}</definedName>
    <definedName name="fgfd_5_1_1" hidden="1">{#N/A,#N/A,FALSE,"TMCOMP96";#N/A,#N/A,FALSE,"MAT96";#N/A,#N/A,FALSE,"FANDA96";#N/A,#N/A,FALSE,"INTRAN96";#N/A,#N/A,FALSE,"NAA9697";#N/A,#N/A,FALSE,"ECWEBB";#N/A,#N/A,FALSE,"MFT96";#N/A,#N/A,FALSE,"CTrecon"}</definedName>
    <definedName name="fgfd_5_1_1_1" hidden="1">{#N/A,#N/A,FALSE,"TMCOMP96";#N/A,#N/A,FALSE,"MAT96";#N/A,#N/A,FALSE,"FANDA96";#N/A,#N/A,FALSE,"INTRAN96";#N/A,#N/A,FALSE,"NAA9697";#N/A,#N/A,FALSE,"ECWEBB";#N/A,#N/A,FALSE,"MFT96";#N/A,#N/A,FALSE,"CTrecon"}</definedName>
    <definedName name="fgfd_5_1_1_1_1" hidden="1">{#N/A,#N/A,FALSE,"TMCOMP96";#N/A,#N/A,FALSE,"MAT96";#N/A,#N/A,FALSE,"FANDA96";#N/A,#N/A,FALSE,"INTRAN96";#N/A,#N/A,FALSE,"NAA9697";#N/A,#N/A,FALSE,"ECWEBB";#N/A,#N/A,FALSE,"MFT96";#N/A,#N/A,FALSE,"CTrecon"}</definedName>
    <definedName name="fgfd_5_1_1_1_2" hidden="1">{#N/A,#N/A,FALSE,"TMCOMP96";#N/A,#N/A,FALSE,"MAT96";#N/A,#N/A,FALSE,"FANDA96";#N/A,#N/A,FALSE,"INTRAN96";#N/A,#N/A,FALSE,"NAA9697";#N/A,#N/A,FALSE,"ECWEBB";#N/A,#N/A,FALSE,"MFT96";#N/A,#N/A,FALSE,"CTrecon"}</definedName>
    <definedName name="fgfd_5_1_1_1_3" hidden="1">{#N/A,#N/A,FALSE,"TMCOMP96";#N/A,#N/A,FALSE,"MAT96";#N/A,#N/A,FALSE,"FANDA96";#N/A,#N/A,FALSE,"INTRAN96";#N/A,#N/A,FALSE,"NAA9697";#N/A,#N/A,FALSE,"ECWEBB";#N/A,#N/A,FALSE,"MFT96";#N/A,#N/A,FALSE,"CTrecon"}</definedName>
    <definedName name="fgfd_5_1_1_1_4" hidden="1">{#N/A,#N/A,FALSE,"TMCOMP96";#N/A,#N/A,FALSE,"MAT96";#N/A,#N/A,FALSE,"FANDA96";#N/A,#N/A,FALSE,"INTRAN96";#N/A,#N/A,FALSE,"NAA9697";#N/A,#N/A,FALSE,"ECWEBB";#N/A,#N/A,FALSE,"MFT96";#N/A,#N/A,FALSE,"CTrecon"}</definedName>
    <definedName name="fgfd_5_1_1_1_5" hidden="1">{#N/A,#N/A,FALSE,"TMCOMP96";#N/A,#N/A,FALSE,"MAT96";#N/A,#N/A,FALSE,"FANDA96";#N/A,#N/A,FALSE,"INTRAN96";#N/A,#N/A,FALSE,"NAA9697";#N/A,#N/A,FALSE,"ECWEBB";#N/A,#N/A,FALSE,"MFT96";#N/A,#N/A,FALSE,"CTrecon"}</definedName>
    <definedName name="fgfd_5_1_1_2" hidden="1">{#N/A,#N/A,FALSE,"TMCOMP96";#N/A,#N/A,FALSE,"MAT96";#N/A,#N/A,FALSE,"FANDA96";#N/A,#N/A,FALSE,"INTRAN96";#N/A,#N/A,FALSE,"NAA9697";#N/A,#N/A,FALSE,"ECWEBB";#N/A,#N/A,FALSE,"MFT96";#N/A,#N/A,FALSE,"CTrecon"}</definedName>
    <definedName name="fgfd_5_1_1_2_1" hidden="1">{#N/A,#N/A,FALSE,"TMCOMP96";#N/A,#N/A,FALSE,"MAT96";#N/A,#N/A,FALSE,"FANDA96";#N/A,#N/A,FALSE,"INTRAN96";#N/A,#N/A,FALSE,"NAA9697";#N/A,#N/A,FALSE,"ECWEBB";#N/A,#N/A,FALSE,"MFT96";#N/A,#N/A,FALSE,"CTrecon"}</definedName>
    <definedName name="fgfd_5_1_1_2_2" hidden="1">{#N/A,#N/A,FALSE,"TMCOMP96";#N/A,#N/A,FALSE,"MAT96";#N/A,#N/A,FALSE,"FANDA96";#N/A,#N/A,FALSE,"INTRAN96";#N/A,#N/A,FALSE,"NAA9697";#N/A,#N/A,FALSE,"ECWEBB";#N/A,#N/A,FALSE,"MFT96";#N/A,#N/A,FALSE,"CTrecon"}</definedName>
    <definedName name="fgfd_5_1_1_2_3" hidden="1">{#N/A,#N/A,FALSE,"TMCOMP96";#N/A,#N/A,FALSE,"MAT96";#N/A,#N/A,FALSE,"FANDA96";#N/A,#N/A,FALSE,"INTRAN96";#N/A,#N/A,FALSE,"NAA9697";#N/A,#N/A,FALSE,"ECWEBB";#N/A,#N/A,FALSE,"MFT96";#N/A,#N/A,FALSE,"CTrecon"}</definedName>
    <definedName name="fgfd_5_1_1_2_4" hidden="1">{#N/A,#N/A,FALSE,"TMCOMP96";#N/A,#N/A,FALSE,"MAT96";#N/A,#N/A,FALSE,"FANDA96";#N/A,#N/A,FALSE,"INTRAN96";#N/A,#N/A,FALSE,"NAA9697";#N/A,#N/A,FALSE,"ECWEBB";#N/A,#N/A,FALSE,"MFT96";#N/A,#N/A,FALSE,"CTrecon"}</definedName>
    <definedName name="fgfd_5_1_1_2_5" hidden="1">{#N/A,#N/A,FALSE,"TMCOMP96";#N/A,#N/A,FALSE,"MAT96";#N/A,#N/A,FALSE,"FANDA96";#N/A,#N/A,FALSE,"INTRAN96";#N/A,#N/A,FALSE,"NAA9697";#N/A,#N/A,FALSE,"ECWEBB";#N/A,#N/A,FALSE,"MFT96";#N/A,#N/A,FALSE,"CTrecon"}</definedName>
    <definedName name="fgfd_5_1_1_3" hidden="1">{#N/A,#N/A,FALSE,"TMCOMP96";#N/A,#N/A,FALSE,"MAT96";#N/A,#N/A,FALSE,"FANDA96";#N/A,#N/A,FALSE,"INTRAN96";#N/A,#N/A,FALSE,"NAA9697";#N/A,#N/A,FALSE,"ECWEBB";#N/A,#N/A,FALSE,"MFT96";#N/A,#N/A,FALSE,"CTrecon"}</definedName>
    <definedName name="fgfd_5_1_1_4" hidden="1">{#N/A,#N/A,FALSE,"TMCOMP96";#N/A,#N/A,FALSE,"MAT96";#N/A,#N/A,FALSE,"FANDA96";#N/A,#N/A,FALSE,"INTRAN96";#N/A,#N/A,FALSE,"NAA9697";#N/A,#N/A,FALSE,"ECWEBB";#N/A,#N/A,FALSE,"MFT96";#N/A,#N/A,FALSE,"CTrecon"}</definedName>
    <definedName name="fgfd_5_1_1_5" hidden="1">{#N/A,#N/A,FALSE,"TMCOMP96";#N/A,#N/A,FALSE,"MAT96";#N/A,#N/A,FALSE,"FANDA96";#N/A,#N/A,FALSE,"INTRAN96";#N/A,#N/A,FALSE,"NAA9697";#N/A,#N/A,FALSE,"ECWEBB";#N/A,#N/A,FALSE,"MFT96";#N/A,#N/A,FALSE,"CTrecon"}</definedName>
    <definedName name="fgfd_5_1_2" hidden="1">{#N/A,#N/A,FALSE,"TMCOMP96";#N/A,#N/A,FALSE,"MAT96";#N/A,#N/A,FALSE,"FANDA96";#N/A,#N/A,FALSE,"INTRAN96";#N/A,#N/A,FALSE,"NAA9697";#N/A,#N/A,FALSE,"ECWEBB";#N/A,#N/A,FALSE,"MFT96";#N/A,#N/A,FALSE,"CTrecon"}</definedName>
    <definedName name="fgfd_5_1_2_1" hidden="1">{#N/A,#N/A,FALSE,"TMCOMP96";#N/A,#N/A,FALSE,"MAT96";#N/A,#N/A,FALSE,"FANDA96";#N/A,#N/A,FALSE,"INTRAN96";#N/A,#N/A,FALSE,"NAA9697";#N/A,#N/A,FALSE,"ECWEBB";#N/A,#N/A,FALSE,"MFT96";#N/A,#N/A,FALSE,"CTrecon"}</definedName>
    <definedName name="fgfd_5_1_2_2" hidden="1">{#N/A,#N/A,FALSE,"TMCOMP96";#N/A,#N/A,FALSE,"MAT96";#N/A,#N/A,FALSE,"FANDA96";#N/A,#N/A,FALSE,"INTRAN96";#N/A,#N/A,FALSE,"NAA9697";#N/A,#N/A,FALSE,"ECWEBB";#N/A,#N/A,FALSE,"MFT96";#N/A,#N/A,FALSE,"CTrecon"}</definedName>
    <definedName name="fgfd_5_1_2_3" hidden="1">{#N/A,#N/A,FALSE,"TMCOMP96";#N/A,#N/A,FALSE,"MAT96";#N/A,#N/A,FALSE,"FANDA96";#N/A,#N/A,FALSE,"INTRAN96";#N/A,#N/A,FALSE,"NAA9697";#N/A,#N/A,FALSE,"ECWEBB";#N/A,#N/A,FALSE,"MFT96";#N/A,#N/A,FALSE,"CTrecon"}</definedName>
    <definedName name="fgfd_5_1_2_4" hidden="1">{#N/A,#N/A,FALSE,"TMCOMP96";#N/A,#N/A,FALSE,"MAT96";#N/A,#N/A,FALSE,"FANDA96";#N/A,#N/A,FALSE,"INTRAN96";#N/A,#N/A,FALSE,"NAA9697";#N/A,#N/A,FALSE,"ECWEBB";#N/A,#N/A,FALSE,"MFT96";#N/A,#N/A,FALSE,"CTrecon"}</definedName>
    <definedName name="fgfd_5_1_2_5" hidden="1">{#N/A,#N/A,FALSE,"TMCOMP96";#N/A,#N/A,FALSE,"MAT96";#N/A,#N/A,FALSE,"FANDA96";#N/A,#N/A,FALSE,"INTRAN96";#N/A,#N/A,FALSE,"NAA9697";#N/A,#N/A,FALSE,"ECWEBB";#N/A,#N/A,FALSE,"MFT96";#N/A,#N/A,FALSE,"CTrecon"}</definedName>
    <definedName name="fgfd_5_1_3" hidden="1">{#N/A,#N/A,FALSE,"TMCOMP96";#N/A,#N/A,FALSE,"MAT96";#N/A,#N/A,FALSE,"FANDA96";#N/A,#N/A,FALSE,"INTRAN96";#N/A,#N/A,FALSE,"NAA9697";#N/A,#N/A,FALSE,"ECWEBB";#N/A,#N/A,FALSE,"MFT96";#N/A,#N/A,FALSE,"CTrecon"}</definedName>
    <definedName name="fgfd_5_1_3_1" hidden="1">{#N/A,#N/A,FALSE,"TMCOMP96";#N/A,#N/A,FALSE,"MAT96";#N/A,#N/A,FALSE,"FANDA96";#N/A,#N/A,FALSE,"INTRAN96";#N/A,#N/A,FALSE,"NAA9697";#N/A,#N/A,FALSE,"ECWEBB";#N/A,#N/A,FALSE,"MFT96";#N/A,#N/A,FALSE,"CTrecon"}</definedName>
    <definedName name="fgfd_5_1_3_2" hidden="1">{#N/A,#N/A,FALSE,"TMCOMP96";#N/A,#N/A,FALSE,"MAT96";#N/A,#N/A,FALSE,"FANDA96";#N/A,#N/A,FALSE,"INTRAN96";#N/A,#N/A,FALSE,"NAA9697";#N/A,#N/A,FALSE,"ECWEBB";#N/A,#N/A,FALSE,"MFT96";#N/A,#N/A,FALSE,"CTrecon"}</definedName>
    <definedName name="fgfd_5_1_3_3" hidden="1">{#N/A,#N/A,FALSE,"TMCOMP96";#N/A,#N/A,FALSE,"MAT96";#N/A,#N/A,FALSE,"FANDA96";#N/A,#N/A,FALSE,"INTRAN96";#N/A,#N/A,FALSE,"NAA9697";#N/A,#N/A,FALSE,"ECWEBB";#N/A,#N/A,FALSE,"MFT96";#N/A,#N/A,FALSE,"CTrecon"}</definedName>
    <definedName name="fgfd_5_1_3_4" hidden="1">{#N/A,#N/A,FALSE,"TMCOMP96";#N/A,#N/A,FALSE,"MAT96";#N/A,#N/A,FALSE,"FANDA96";#N/A,#N/A,FALSE,"INTRAN96";#N/A,#N/A,FALSE,"NAA9697";#N/A,#N/A,FALSE,"ECWEBB";#N/A,#N/A,FALSE,"MFT96";#N/A,#N/A,FALSE,"CTrecon"}</definedName>
    <definedName name="fgfd_5_1_3_5" hidden="1">{#N/A,#N/A,FALSE,"TMCOMP96";#N/A,#N/A,FALSE,"MAT96";#N/A,#N/A,FALSE,"FANDA96";#N/A,#N/A,FALSE,"INTRAN96";#N/A,#N/A,FALSE,"NAA9697";#N/A,#N/A,FALSE,"ECWEBB";#N/A,#N/A,FALSE,"MFT96";#N/A,#N/A,FALSE,"CTrecon"}</definedName>
    <definedName name="fgfd_5_1_4" hidden="1">{#N/A,#N/A,FALSE,"TMCOMP96";#N/A,#N/A,FALSE,"MAT96";#N/A,#N/A,FALSE,"FANDA96";#N/A,#N/A,FALSE,"INTRAN96";#N/A,#N/A,FALSE,"NAA9697";#N/A,#N/A,FALSE,"ECWEBB";#N/A,#N/A,FALSE,"MFT96";#N/A,#N/A,FALSE,"CTrecon"}</definedName>
    <definedName name="fgfd_5_1_4_1" hidden="1">{#N/A,#N/A,FALSE,"TMCOMP96";#N/A,#N/A,FALSE,"MAT96";#N/A,#N/A,FALSE,"FANDA96";#N/A,#N/A,FALSE,"INTRAN96";#N/A,#N/A,FALSE,"NAA9697";#N/A,#N/A,FALSE,"ECWEBB";#N/A,#N/A,FALSE,"MFT96";#N/A,#N/A,FALSE,"CTrecon"}</definedName>
    <definedName name="fgfd_5_1_4_2" hidden="1">{#N/A,#N/A,FALSE,"TMCOMP96";#N/A,#N/A,FALSE,"MAT96";#N/A,#N/A,FALSE,"FANDA96";#N/A,#N/A,FALSE,"INTRAN96";#N/A,#N/A,FALSE,"NAA9697";#N/A,#N/A,FALSE,"ECWEBB";#N/A,#N/A,FALSE,"MFT96";#N/A,#N/A,FALSE,"CTrecon"}</definedName>
    <definedName name="fgfd_5_1_4_3" hidden="1">{#N/A,#N/A,FALSE,"TMCOMP96";#N/A,#N/A,FALSE,"MAT96";#N/A,#N/A,FALSE,"FANDA96";#N/A,#N/A,FALSE,"INTRAN96";#N/A,#N/A,FALSE,"NAA9697";#N/A,#N/A,FALSE,"ECWEBB";#N/A,#N/A,FALSE,"MFT96";#N/A,#N/A,FALSE,"CTrecon"}</definedName>
    <definedName name="fgfd_5_1_4_4" hidden="1">{#N/A,#N/A,FALSE,"TMCOMP96";#N/A,#N/A,FALSE,"MAT96";#N/A,#N/A,FALSE,"FANDA96";#N/A,#N/A,FALSE,"INTRAN96";#N/A,#N/A,FALSE,"NAA9697";#N/A,#N/A,FALSE,"ECWEBB";#N/A,#N/A,FALSE,"MFT96";#N/A,#N/A,FALSE,"CTrecon"}</definedName>
    <definedName name="fgfd_5_1_4_5" hidden="1">{#N/A,#N/A,FALSE,"TMCOMP96";#N/A,#N/A,FALSE,"MAT96";#N/A,#N/A,FALSE,"FANDA96";#N/A,#N/A,FALSE,"INTRAN96";#N/A,#N/A,FALSE,"NAA9697";#N/A,#N/A,FALSE,"ECWEBB";#N/A,#N/A,FALSE,"MFT96";#N/A,#N/A,FALSE,"CTrecon"}</definedName>
    <definedName name="fgfd_5_1_5" hidden="1">{#N/A,#N/A,FALSE,"TMCOMP96";#N/A,#N/A,FALSE,"MAT96";#N/A,#N/A,FALSE,"FANDA96";#N/A,#N/A,FALSE,"INTRAN96";#N/A,#N/A,FALSE,"NAA9697";#N/A,#N/A,FALSE,"ECWEBB";#N/A,#N/A,FALSE,"MFT96";#N/A,#N/A,FALSE,"CTrecon"}</definedName>
    <definedName name="fgfd_5_1_5_1" hidden="1">{#N/A,#N/A,FALSE,"TMCOMP96";#N/A,#N/A,FALSE,"MAT96";#N/A,#N/A,FALSE,"FANDA96";#N/A,#N/A,FALSE,"INTRAN96";#N/A,#N/A,FALSE,"NAA9697";#N/A,#N/A,FALSE,"ECWEBB";#N/A,#N/A,FALSE,"MFT96";#N/A,#N/A,FALSE,"CTrecon"}</definedName>
    <definedName name="fgfd_5_1_5_2" hidden="1">{#N/A,#N/A,FALSE,"TMCOMP96";#N/A,#N/A,FALSE,"MAT96";#N/A,#N/A,FALSE,"FANDA96";#N/A,#N/A,FALSE,"INTRAN96";#N/A,#N/A,FALSE,"NAA9697";#N/A,#N/A,FALSE,"ECWEBB";#N/A,#N/A,FALSE,"MFT96";#N/A,#N/A,FALSE,"CTrecon"}</definedName>
    <definedName name="fgfd_5_1_5_3" hidden="1">{#N/A,#N/A,FALSE,"TMCOMP96";#N/A,#N/A,FALSE,"MAT96";#N/A,#N/A,FALSE,"FANDA96";#N/A,#N/A,FALSE,"INTRAN96";#N/A,#N/A,FALSE,"NAA9697";#N/A,#N/A,FALSE,"ECWEBB";#N/A,#N/A,FALSE,"MFT96";#N/A,#N/A,FALSE,"CTrecon"}</definedName>
    <definedName name="fgfd_5_1_5_4" hidden="1">{#N/A,#N/A,FALSE,"TMCOMP96";#N/A,#N/A,FALSE,"MAT96";#N/A,#N/A,FALSE,"FANDA96";#N/A,#N/A,FALSE,"INTRAN96";#N/A,#N/A,FALSE,"NAA9697";#N/A,#N/A,FALSE,"ECWEBB";#N/A,#N/A,FALSE,"MFT96";#N/A,#N/A,FALSE,"CTrecon"}</definedName>
    <definedName name="fgfd_5_1_5_5" hidden="1">{#N/A,#N/A,FALSE,"TMCOMP96";#N/A,#N/A,FALSE,"MAT96";#N/A,#N/A,FALSE,"FANDA96";#N/A,#N/A,FALSE,"INTRAN96";#N/A,#N/A,FALSE,"NAA9697";#N/A,#N/A,FALSE,"ECWEBB";#N/A,#N/A,FALSE,"MFT96";#N/A,#N/A,FALSE,"CTrecon"}</definedName>
    <definedName name="fgfd_5_2" hidden="1">{#N/A,#N/A,FALSE,"TMCOMP96";#N/A,#N/A,FALSE,"MAT96";#N/A,#N/A,FALSE,"FANDA96";#N/A,#N/A,FALSE,"INTRAN96";#N/A,#N/A,FALSE,"NAA9697";#N/A,#N/A,FALSE,"ECWEBB";#N/A,#N/A,FALSE,"MFT96";#N/A,#N/A,FALSE,"CTrecon"}</definedName>
    <definedName name="fgfd_5_2_1" hidden="1">{#N/A,#N/A,FALSE,"TMCOMP96";#N/A,#N/A,FALSE,"MAT96";#N/A,#N/A,FALSE,"FANDA96";#N/A,#N/A,FALSE,"INTRAN96";#N/A,#N/A,FALSE,"NAA9697";#N/A,#N/A,FALSE,"ECWEBB";#N/A,#N/A,FALSE,"MFT96";#N/A,#N/A,FALSE,"CTrecon"}</definedName>
    <definedName name="fgfd_5_2_2" hidden="1">{#N/A,#N/A,FALSE,"TMCOMP96";#N/A,#N/A,FALSE,"MAT96";#N/A,#N/A,FALSE,"FANDA96";#N/A,#N/A,FALSE,"INTRAN96";#N/A,#N/A,FALSE,"NAA9697";#N/A,#N/A,FALSE,"ECWEBB";#N/A,#N/A,FALSE,"MFT96";#N/A,#N/A,FALSE,"CTrecon"}</definedName>
    <definedName name="fgfd_5_2_3" hidden="1">{#N/A,#N/A,FALSE,"TMCOMP96";#N/A,#N/A,FALSE,"MAT96";#N/A,#N/A,FALSE,"FANDA96";#N/A,#N/A,FALSE,"INTRAN96";#N/A,#N/A,FALSE,"NAA9697";#N/A,#N/A,FALSE,"ECWEBB";#N/A,#N/A,FALSE,"MFT96";#N/A,#N/A,FALSE,"CTrecon"}</definedName>
    <definedName name="fgfd_5_2_4" hidden="1">{#N/A,#N/A,FALSE,"TMCOMP96";#N/A,#N/A,FALSE,"MAT96";#N/A,#N/A,FALSE,"FANDA96";#N/A,#N/A,FALSE,"INTRAN96";#N/A,#N/A,FALSE,"NAA9697";#N/A,#N/A,FALSE,"ECWEBB";#N/A,#N/A,FALSE,"MFT96";#N/A,#N/A,FALSE,"CTrecon"}</definedName>
    <definedName name="fgfd_5_2_5" hidden="1">{#N/A,#N/A,FALSE,"TMCOMP96";#N/A,#N/A,FALSE,"MAT96";#N/A,#N/A,FALSE,"FANDA96";#N/A,#N/A,FALSE,"INTRAN96";#N/A,#N/A,FALSE,"NAA9697";#N/A,#N/A,FALSE,"ECWEBB";#N/A,#N/A,FALSE,"MFT96";#N/A,#N/A,FALSE,"CTrecon"}</definedName>
    <definedName name="fgfd_5_3" hidden="1">{#N/A,#N/A,FALSE,"TMCOMP96";#N/A,#N/A,FALSE,"MAT96";#N/A,#N/A,FALSE,"FANDA96";#N/A,#N/A,FALSE,"INTRAN96";#N/A,#N/A,FALSE,"NAA9697";#N/A,#N/A,FALSE,"ECWEBB";#N/A,#N/A,FALSE,"MFT96";#N/A,#N/A,FALSE,"CTrecon"}</definedName>
    <definedName name="fgfd_5_3_1" hidden="1">{#N/A,#N/A,FALSE,"TMCOMP96";#N/A,#N/A,FALSE,"MAT96";#N/A,#N/A,FALSE,"FANDA96";#N/A,#N/A,FALSE,"INTRAN96";#N/A,#N/A,FALSE,"NAA9697";#N/A,#N/A,FALSE,"ECWEBB";#N/A,#N/A,FALSE,"MFT96";#N/A,#N/A,FALSE,"CTrecon"}</definedName>
    <definedName name="fgfd_5_3_2" hidden="1">{#N/A,#N/A,FALSE,"TMCOMP96";#N/A,#N/A,FALSE,"MAT96";#N/A,#N/A,FALSE,"FANDA96";#N/A,#N/A,FALSE,"INTRAN96";#N/A,#N/A,FALSE,"NAA9697";#N/A,#N/A,FALSE,"ECWEBB";#N/A,#N/A,FALSE,"MFT96";#N/A,#N/A,FALSE,"CTrecon"}</definedName>
    <definedName name="fgfd_5_3_3" hidden="1">{#N/A,#N/A,FALSE,"TMCOMP96";#N/A,#N/A,FALSE,"MAT96";#N/A,#N/A,FALSE,"FANDA96";#N/A,#N/A,FALSE,"INTRAN96";#N/A,#N/A,FALSE,"NAA9697";#N/A,#N/A,FALSE,"ECWEBB";#N/A,#N/A,FALSE,"MFT96";#N/A,#N/A,FALSE,"CTrecon"}</definedName>
    <definedName name="fgfd_5_3_4" hidden="1">{#N/A,#N/A,FALSE,"TMCOMP96";#N/A,#N/A,FALSE,"MAT96";#N/A,#N/A,FALSE,"FANDA96";#N/A,#N/A,FALSE,"INTRAN96";#N/A,#N/A,FALSE,"NAA9697";#N/A,#N/A,FALSE,"ECWEBB";#N/A,#N/A,FALSE,"MFT96";#N/A,#N/A,FALSE,"CTrecon"}</definedName>
    <definedName name="fgfd_5_3_5" hidden="1">{#N/A,#N/A,FALSE,"TMCOMP96";#N/A,#N/A,FALSE,"MAT96";#N/A,#N/A,FALSE,"FANDA96";#N/A,#N/A,FALSE,"INTRAN96";#N/A,#N/A,FALSE,"NAA9697";#N/A,#N/A,FALSE,"ECWEBB";#N/A,#N/A,FALSE,"MFT96";#N/A,#N/A,FALSE,"CTrecon"}</definedName>
    <definedName name="fgfd_5_4" hidden="1">{#N/A,#N/A,FALSE,"TMCOMP96";#N/A,#N/A,FALSE,"MAT96";#N/A,#N/A,FALSE,"FANDA96";#N/A,#N/A,FALSE,"INTRAN96";#N/A,#N/A,FALSE,"NAA9697";#N/A,#N/A,FALSE,"ECWEBB";#N/A,#N/A,FALSE,"MFT96";#N/A,#N/A,FALSE,"CTrecon"}</definedName>
    <definedName name="fgfd_5_4_1" hidden="1">{#N/A,#N/A,FALSE,"TMCOMP96";#N/A,#N/A,FALSE,"MAT96";#N/A,#N/A,FALSE,"FANDA96";#N/A,#N/A,FALSE,"INTRAN96";#N/A,#N/A,FALSE,"NAA9697";#N/A,#N/A,FALSE,"ECWEBB";#N/A,#N/A,FALSE,"MFT96";#N/A,#N/A,FALSE,"CTrecon"}</definedName>
    <definedName name="fgfd_5_4_2" hidden="1">{#N/A,#N/A,FALSE,"TMCOMP96";#N/A,#N/A,FALSE,"MAT96";#N/A,#N/A,FALSE,"FANDA96";#N/A,#N/A,FALSE,"INTRAN96";#N/A,#N/A,FALSE,"NAA9697";#N/A,#N/A,FALSE,"ECWEBB";#N/A,#N/A,FALSE,"MFT96";#N/A,#N/A,FALSE,"CTrecon"}</definedName>
    <definedName name="fgfd_5_4_3" hidden="1">{#N/A,#N/A,FALSE,"TMCOMP96";#N/A,#N/A,FALSE,"MAT96";#N/A,#N/A,FALSE,"FANDA96";#N/A,#N/A,FALSE,"INTRAN96";#N/A,#N/A,FALSE,"NAA9697";#N/A,#N/A,FALSE,"ECWEBB";#N/A,#N/A,FALSE,"MFT96";#N/A,#N/A,FALSE,"CTrecon"}</definedName>
    <definedName name="fgfd_5_4_4" hidden="1">{#N/A,#N/A,FALSE,"TMCOMP96";#N/A,#N/A,FALSE,"MAT96";#N/A,#N/A,FALSE,"FANDA96";#N/A,#N/A,FALSE,"INTRAN96";#N/A,#N/A,FALSE,"NAA9697";#N/A,#N/A,FALSE,"ECWEBB";#N/A,#N/A,FALSE,"MFT96";#N/A,#N/A,FALSE,"CTrecon"}</definedName>
    <definedName name="fgfd_5_4_5" hidden="1">{#N/A,#N/A,FALSE,"TMCOMP96";#N/A,#N/A,FALSE,"MAT96";#N/A,#N/A,FALSE,"FANDA96";#N/A,#N/A,FALSE,"INTRAN96";#N/A,#N/A,FALSE,"NAA9697";#N/A,#N/A,FALSE,"ECWEBB";#N/A,#N/A,FALSE,"MFT96";#N/A,#N/A,FALSE,"CTrecon"}</definedName>
    <definedName name="fgfd_5_5" hidden="1">{#N/A,#N/A,FALSE,"TMCOMP96";#N/A,#N/A,FALSE,"MAT96";#N/A,#N/A,FALSE,"FANDA96";#N/A,#N/A,FALSE,"INTRAN96";#N/A,#N/A,FALSE,"NAA9697";#N/A,#N/A,FALSE,"ECWEBB";#N/A,#N/A,FALSE,"MFT96";#N/A,#N/A,FALSE,"CTrecon"}</definedName>
    <definedName name="fgfd_5_5_1" hidden="1">{#N/A,#N/A,FALSE,"TMCOMP96";#N/A,#N/A,FALSE,"MAT96";#N/A,#N/A,FALSE,"FANDA96";#N/A,#N/A,FALSE,"INTRAN96";#N/A,#N/A,FALSE,"NAA9697";#N/A,#N/A,FALSE,"ECWEBB";#N/A,#N/A,FALSE,"MFT96";#N/A,#N/A,FALSE,"CTrecon"}</definedName>
    <definedName name="fgfd_5_5_2" hidden="1">{#N/A,#N/A,FALSE,"TMCOMP96";#N/A,#N/A,FALSE,"MAT96";#N/A,#N/A,FALSE,"FANDA96";#N/A,#N/A,FALSE,"INTRAN96";#N/A,#N/A,FALSE,"NAA9697";#N/A,#N/A,FALSE,"ECWEBB";#N/A,#N/A,FALSE,"MFT96";#N/A,#N/A,FALSE,"CTrecon"}</definedName>
    <definedName name="fgfd_5_5_3" hidden="1">{#N/A,#N/A,FALSE,"TMCOMP96";#N/A,#N/A,FALSE,"MAT96";#N/A,#N/A,FALSE,"FANDA96";#N/A,#N/A,FALSE,"INTRAN96";#N/A,#N/A,FALSE,"NAA9697";#N/A,#N/A,FALSE,"ECWEBB";#N/A,#N/A,FALSE,"MFT96";#N/A,#N/A,FALSE,"CTrecon"}</definedName>
    <definedName name="fgfd_5_5_4" hidden="1">{#N/A,#N/A,FALSE,"TMCOMP96";#N/A,#N/A,FALSE,"MAT96";#N/A,#N/A,FALSE,"FANDA96";#N/A,#N/A,FALSE,"INTRAN96";#N/A,#N/A,FALSE,"NAA9697";#N/A,#N/A,FALSE,"ECWEBB";#N/A,#N/A,FALSE,"MFT96";#N/A,#N/A,FALSE,"CTrecon"}</definedName>
    <definedName name="fgfd_5_5_5"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ghfgh_1" hidden="1">{#N/A,#N/A,FALSE,"TMCOMP96";#N/A,#N/A,FALSE,"MAT96";#N/A,#N/A,FALSE,"FANDA96";#N/A,#N/A,FALSE,"INTRAN96";#N/A,#N/A,FALSE,"NAA9697";#N/A,#N/A,FALSE,"ECWEBB";#N/A,#N/A,FALSE,"MFT96";#N/A,#N/A,FALSE,"CTrecon"}</definedName>
    <definedName name="fghfgh_1_1" hidden="1">{#N/A,#N/A,FALSE,"TMCOMP96";#N/A,#N/A,FALSE,"MAT96";#N/A,#N/A,FALSE,"FANDA96";#N/A,#N/A,FALSE,"INTRAN96";#N/A,#N/A,FALSE,"NAA9697";#N/A,#N/A,FALSE,"ECWEBB";#N/A,#N/A,FALSE,"MFT96";#N/A,#N/A,FALSE,"CTrecon"}</definedName>
    <definedName name="fghfgh_1_1_1" hidden="1">{#N/A,#N/A,FALSE,"TMCOMP96";#N/A,#N/A,FALSE,"MAT96";#N/A,#N/A,FALSE,"FANDA96";#N/A,#N/A,FALSE,"INTRAN96";#N/A,#N/A,FALSE,"NAA9697";#N/A,#N/A,FALSE,"ECWEBB";#N/A,#N/A,FALSE,"MFT96";#N/A,#N/A,FALSE,"CTrecon"}</definedName>
    <definedName name="fghfgh_1_1_1_1" hidden="1">{#N/A,#N/A,FALSE,"TMCOMP96";#N/A,#N/A,FALSE,"MAT96";#N/A,#N/A,FALSE,"FANDA96";#N/A,#N/A,FALSE,"INTRAN96";#N/A,#N/A,FALSE,"NAA9697";#N/A,#N/A,FALSE,"ECWEBB";#N/A,#N/A,FALSE,"MFT96";#N/A,#N/A,FALSE,"CTrecon"}</definedName>
    <definedName name="fghfgh_1_1_1_1_1" hidden="1">{#N/A,#N/A,FALSE,"TMCOMP96";#N/A,#N/A,FALSE,"MAT96";#N/A,#N/A,FALSE,"FANDA96";#N/A,#N/A,FALSE,"INTRAN96";#N/A,#N/A,FALSE,"NAA9697";#N/A,#N/A,FALSE,"ECWEBB";#N/A,#N/A,FALSE,"MFT96";#N/A,#N/A,FALSE,"CTrecon"}</definedName>
    <definedName name="fghfgh_1_1_1_1_1_1" hidden="1">{#N/A,#N/A,FALSE,"TMCOMP96";#N/A,#N/A,FALSE,"MAT96";#N/A,#N/A,FALSE,"FANDA96";#N/A,#N/A,FALSE,"INTRAN96";#N/A,#N/A,FALSE,"NAA9697";#N/A,#N/A,FALSE,"ECWEBB";#N/A,#N/A,FALSE,"MFT96";#N/A,#N/A,FALSE,"CTrecon"}</definedName>
    <definedName name="fghfgh_1_1_1_1_1_2" hidden="1">{#N/A,#N/A,FALSE,"TMCOMP96";#N/A,#N/A,FALSE,"MAT96";#N/A,#N/A,FALSE,"FANDA96";#N/A,#N/A,FALSE,"INTRAN96";#N/A,#N/A,FALSE,"NAA9697";#N/A,#N/A,FALSE,"ECWEBB";#N/A,#N/A,FALSE,"MFT96";#N/A,#N/A,FALSE,"CTrecon"}</definedName>
    <definedName name="fghfgh_1_1_1_1_1_3" hidden="1">{#N/A,#N/A,FALSE,"TMCOMP96";#N/A,#N/A,FALSE,"MAT96";#N/A,#N/A,FALSE,"FANDA96";#N/A,#N/A,FALSE,"INTRAN96";#N/A,#N/A,FALSE,"NAA9697";#N/A,#N/A,FALSE,"ECWEBB";#N/A,#N/A,FALSE,"MFT96";#N/A,#N/A,FALSE,"CTrecon"}</definedName>
    <definedName name="fghfgh_1_1_1_1_1_4" hidden="1">{#N/A,#N/A,FALSE,"TMCOMP96";#N/A,#N/A,FALSE,"MAT96";#N/A,#N/A,FALSE,"FANDA96";#N/A,#N/A,FALSE,"INTRAN96";#N/A,#N/A,FALSE,"NAA9697";#N/A,#N/A,FALSE,"ECWEBB";#N/A,#N/A,FALSE,"MFT96";#N/A,#N/A,FALSE,"CTrecon"}</definedName>
    <definedName name="fghfgh_1_1_1_1_1_5" hidden="1">{#N/A,#N/A,FALSE,"TMCOMP96";#N/A,#N/A,FALSE,"MAT96";#N/A,#N/A,FALSE,"FANDA96";#N/A,#N/A,FALSE,"INTRAN96";#N/A,#N/A,FALSE,"NAA9697";#N/A,#N/A,FALSE,"ECWEBB";#N/A,#N/A,FALSE,"MFT96";#N/A,#N/A,FALSE,"CTrecon"}</definedName>
    <definedName name="fghfgh_1_1_1_1_2" hidden="1">{#N/A,#N/A,FALSE,"TMCOMP96";#N/A,#N/A,FALSE,"MAT96";#N/A,#N/A,FALSE,"FANDA96";#N/A,#N/A,FALSE,"INTRAN96";#N/A,#N/A,FALSE,"NAA9697";#N/A,#N/A,FALSE,"ECWEBB";#N/A,#N/A,FALSE,"MFT96";#N/A,#N/A,FALSE,"CTrecon"}</definedName>
    <definedName name="fghfgh_1_1_1_1_2_1" hidden="1">{#N/A,#N/A,FALSE,"TMCOMP96";#N/A,#N/A,FALSE,"MAT96";#N/A,#N/A,FALSE,"FANDA96";#N/A,#N/A,FALSE,"INTRAN96";#N/A,#N/A,FALSE,"NAA9697";#N/A,#N/A,FALSE,"ECWEBB";#N/A,#N/A,FALSE,"MFT96";#N/A,#N/A,FALSE,"CTrecon"}</definedName>
    <definedName name="fghfgh_1_1_1_1_2_2" hidden="1">{#N/A,#N/A,FALSE,"TMCOMP96";#N/A,#N/A,FALSE,"MAT96";#N/A,#N/A,FALSE,"FANDA96";#N/A,#N/A,FALSE,"INTRAN96";#N/A,#N/A,FALSE,"NAA9697";#N/A,#N/A,FALSE,"ECWEBB";#N/A,#N/A,FALSE,"MFT96";#N/A,#N/A,FALSE,"CTrecon"}</definedName>
    <definedName name="fghfgh_1_1_1_1_2_3" hidden="1">{#N/A,#N/A,FALSE,"TMCOMP96";#N/A,#N/A,FALSE,"MAT96";#N/A,#N/A,FALSE,"FANDA96";#N/A,#N/A,FALSE,"INTRAN96";#N/A,#N/A,FALSE,"NAA9697";#N/A,#N/A,FALSE,"ECWEBB";#N/A,#N/A,FALSE,"MFT96";#N/A,#N/A,FALSE,"CTrecon"}</definedName>
    <definedName name="fghfgh_1_1_1_1_2_4" hidden="1">{#N/A,#N/A,FALSE,"TMCOMP96";#N/A,#N/A,FALSE,"MAT96";#N/A,#N/A,FALSE,"FANDA96";#N/A,#N/A,FALSE,"INTRAN96";#N/A,#N/A,FALSE,"NAA9697";#N/A,#N/A,FALSE,"ECWEBB";#N/A,#N/A,FALSE,"MFT96";#N/A,#N/A,FALSE,"CTrecon"}</definedName>
    <definedName name="fghfgh_1_1_1_1_2_5" hidden="1">{#N/A,#N/A,FALSE,"TMCOMP96";#N/A,#N/A,FALSE,"MAT96";#N/A,#N/A,FALSE,"FANDA96";#N/A,#N/A,FALSE,"INTRAN96";#N/A,#N/A,FALSE,"NAA9697";#N/A,#N/A,FALSE,"ECWEBB";#N/A,#N/A,FALSE,"MFT96";#N/A,#N/A,FALSE,"CTrecon"}</definedName>
    <definedName name="fghfgh_1_1_1_1_3" hidden="1">{#N/A,#N/A,FALSE,"TMCOMP96";#N/A,#N/A,FALSE,"MAT96";#N/A,#N/A,FALSE,"FANDA96";#N/A,#N/A,FALSE,"INTRAN96";#N/A,#N/A,FALSE,"NAA9697";#N/A,#N/A,FALSE,"ECWEBB";#N/A,#N/A,FALSE,"MFT96";#N/A,#N/A,FALSE,"CTrecon"}</definedName>
    <definedName name="fghfgh_1_1_1_1_4" hidden="1">{#N/A,#N/A,FALSE,"TMCOMP96";#N/A,#N/A,FALSE,"MAT96";#N/A,#N/A,FALSE,"FANDA96";#N/A,#N/A,FALSE,"INTRAN96";#N/A,#N/A,FALSE,"NAA9697";#N/A,#N/A,FALSE,"ECWEBB";#N/A,#N/A,FALSE,"MFT96";#N/A,#N/A,FALSE,"CTrecon"}</definedName>
    <definedName name="fghfgh_1_1_1_1_5" hidden="1">{#N/A,#N/A,FALSE,"TMCOMP96";#N/A,#N/A,FALSE,"MAT96";#N/A,#N/A,FALSE,"FANDA96";#N/A,#N/A,FALSE,"INTRAN96";#N/A,#N/A,FALSE,"NAA9697";#N/A,#N/A,FALSE,"ECWEBB";#N/A,#N/A,FALSE,"MFT96";#N/A,#N/A,FALSE,"CTrecon"}</definedName>
    <definedName name="fghfgh_1_1_1_2" hidden="1">{#N/A,#N/A,FALSE,"TMCOMP96";#N/A,#N/A,FALSE,"MAT96";#N/A,#N/A,FALSE,"FANDA96";#N/A,#N/A,FALSE,"INTRAN96";#N/A,#N/A,FALSE,"NAA9697";#N/A,#N/A,FALSE,"ECWEBB";#N/A,#N/A,FALSE,"MFT96";#N/A,#N/A,FALSE,"CTrecon"}</definedName>
    <definedName name="fghfgh_1_1_1_2_1" hidden="1">{#N/A,#N/A,FALSE,"TMCOMP96";#N/A,#N/A,FALSE,"MAT96";#N/A,#N/A,FALSE,"FANDA96";#N/A,#N/A,FALSE,"INTRAN96";#N/A,#N/A,FALSE,"NAA9697";#N/A,#N/A,FALSE,"ECWEBB";#N/A,#N/A,FALSE,"MFT96";#N/A,#N/A,FALSE,"CTrecon"}</definedName>
    <definedName name="fghfgh_1_1_1_2_2" hidden="1">{#N/A,#N/A,FALSE,"TMCOMP96";#N/A,#N/A,FALSE,"MAT96";#N/A,#N/A,FALSE,"FANDA96";#N/A,#N/A,FALSE,"INTRAN96";#N/A,#N/A,FALSE,"NAA9697";#N/A,#N/A,FALSE,"ECWEBB";#N/A,#N/A,FALSE,"MFT96";#N/A,#N/A,FALSE,"CTrecon"}</definedName>
    <definedName name="fghfgh_1_1_1_2_3" hidden="1">{#N/A,#N/A,FALSE,"TMCOMP96";#N/A,#N/A,FALSE,"MAT96";#N/A,#N/A,FALSE,"FANDA96";#N/A,#N/A,FALSE,"INTRAN96";#N/A,#N/A,FALSE,"NAA9697";#N/A,#N/A,FALSE,"ECWEBB";#N/A,#N/A,FALSE,"MFT96";#N/A,#N/A,FALSE,"CTrecon"}</definedName>
    <definedName name="fghfgh_1_1_1_2_4" hidden="1">{#N/A,#N/A,FALSE,"TMCOMP96";#N/A,#N/A,FALSE,"MAT96";#N/A,#N/A,FALSE,"FANDA96";#N/A,#N/A,FALSE,"INTRAN96";#N/A,#N/A,FALSE,"NAA9697";#N/A,#N/A,FALSE,"ECWEBB";#N/A,#N/A,FALSE,"MFT96";#N/A,#N/A,FALSE,"CTrecon"}</definedName>
    <definedName name="fghfgh_1_1_1_2_5" hidden="1">{#N/A,#N/A,FALSE,"TMCOMP96";#N/A,#N/A,FALSE,"MAT96";#N/A,#N/A,FALSE,"FANDA96";#N/A,#N/A,FALSE,"INTRAN96";#N/A,#N/A,FALSE,"NAA9697";#N/A,#N/A,FALSE,"ECWEBB";#N/A,#N/A,FALSE,"MFT96";#N/A,#N/A,FALSE,"CTrecon"}</definedName>
    <definedName name="fghfgh_1_1_1_3" hidden="1">{#N/A,#N/A,FALSE,"TMCOMP96";#N/A,#N/A,FALSE,"MAT96";#N/A,#N/A,FALSE,"FANDA96";#N/A,#N/A,FALSE,"INTRAN96";#N/A,#N/A,FALSE,"NAA9697";#N/A,#N/A,FALSE,"ECWEBB";#N/A,#N/A,FALSE,"MFT96";#N/A,#N/A,FALSE,"CTrecon"}</definedName>
    <definedName name="fghfgh_1_1_1_3_1" hidden="1">{#N/A,#N/A,FALSE,"TMCOMP96";#N/A,#N/A,FALSE,"MAT96";#N/A,#N/A,FALSE,"FANDA96";#N/A,#N/A,FALSE,"INTRAN96";#N/A,#N/A,FALSE,"NAA9697";#N/A,#N/A,FALSE,"ECWEBB";#N/A,#N/A,FALSE,"MFT96";#N/A,#N/A,FALSE,"CTrecon"}</definedName>
    <definedName name="fghfgh_1_1_1_3_2" hidden="1">{#N/A,#N/A,FALSE,"TMCOMP96";#N/A,#N/A,FALSE,"MAT96";#N/A,#N/A,FALSE,"FANDA96";#N/A,#N/A,FALSE,"INTRAN96";#N/A,#N/A,FALSE,"NAA9697";#N/A,#N/A,FALSE,"ECWEBB";#N/A,#N/A,FALSE,"MFT96";#N/A,#N/A,FALSE,"CTrecon"}</definedName>
    <definedName name="fghfgh_1_1_1_3_3" hidden="1">{#N/A,#N/A,FALSE,"TMCOMP96";#N/A,#N/A,FALSE,"MAT96";#N/A,#N/A,FALSE,"FANDA96";#N/A,#N/A,FALSE,"INTRAN96";#N/A,#N/A,FALSE,"NAA9697";#N/A,#N/A,FALSE,"ECWEBB";#N/A,#N/A,FALSE,"MFT96";#N/A,#N/A,FALSE,"CTrecon"}</definedName>
    <definedName name="fghfgh_1_1_1_3_4" hidden="1">{#N/A,#N/A,FALSE,"TMCOMP96";#N/A,#N/A,FALSE,"MAT96";#N/A,#N/A,FALSE,"FANDA96";#N/A,#N/A,FALSE,"INTRAN96";#N/A,#N/A,FALSE,"NAA9697";#N/A,#N/A,FALSE,"ECWEBB";#N/A,#N/A,FALSE,"MFT96";#N/A,#N/A,FALSE,"CTrecon"}</definedName>
    <definedName name="fghfgh_1_1_1_3_5" hidden="1">{#N/A,#N/A,FALSE,"TMCOMP96";#N/A,#N/A,FALSE,"MAT96";#N/A,#N/A,FALSE,"FANDA96";#N/A,#N/A,FALSE,"INTRAN96";#N/A,#N/A,FALSE,"NAA9697";#N/A,#N/A,FALSE,"ECWEBB";#N/A,#N/A,FALSE,"MFT96";#N/A,#N/A,FALSE,"CTrecon"}</definedName>
    <definedName name="fghfgh_1_1_1_4" hidden="1">{#N/A,#N/A,FALSE,"TMCOMP96";#N/A,#N/A,FALSE,"MAT96";#N/A,#N/A,FALSE,"FANDA96";#N/A,#N/A,FALSE,"INTRAN96";#N/A,#N/A,FALSE,"NAA9697";#N/A,#N/A,FALSE,"ECWEBB";#N/A,#N/A,FALSE,"MFT96";#N/A,#N/A,FALSE,"CTrecon"}</definedName>
    <definedName name="fghfgh_1_1_1_4_1" hidden="1">{#N/A,#N/A,FALSE,"TMCOMP96";#N/A,#N/A,FALSE,"MAT96";#N/A,#N/A,FALSE,"FANDA96";#N/A,#N/A,FALSE,"INTRAN96";#N/A,#N/A,FALSE,"NAA9697";#N/A,#N/A,FALSE,"ECWEBB";#N/A,#N/A,FALSE,"MFT96";#N/A,#N/A,FALSE,"CTrecon"}</definedName>
    <definedName name="fghfgh_1_1_1_4_2" hidden="1">{#N/A,#N/A,FALSE,"TMCOMP96";#N/A,#N/A,FALSE,"MAT96";#N/A,#N/A,FALSE,"FANDA96";#N/A,#N/A,FALSE,"INTRAN96";#N/A,#N/A,FALSE,"NAA9697";#N/A,#N/A,FALSE,"ECWEBB";#N/A,#N/A,FALSE,"MFT96";#N/A,#N/A,FALSE,"CTrecon"}</definedName>
    <definedName name="fghfgh_1_1_1_4_3" hidden="1">{#N/A,#N/A,FALSE,"TMCOMP96";#N/A,#N/A,FALSE,"MAT96";#N/A,#N/A,FALSE,"FANDA96";#N/A,#N/A,FALSE,"INTRAN96";#N/A,#N/A,FALSE,"NAA9697";#N/A,#N/A,FALSE,"ECWEBB";#N/A,#N/A,FALSE,"MFT96";#N/A,#N/A,FALSE,"CTrecon"}</definedName>
    <definedName name="fghfgh_1_1_1_4_4" hidden="1">{#N/A,#N/A,FALSE,"TMCOMP96";#N/A,#N/A,FALSE,"MAT96";#N/A,#N/A,FALSE,"FANDA96";#N/A,#N/A,FALSE,"INTRAN96";#N/A,#N/A,FALSE,"NAA9697";#N/A,#N/A,FALSE,"ECWEBB";#N/A,#N/A,FALSE,"MFT96";#N/A,#N/A,FALSE,"CTrecon"}</definedName>
    <definedName name="fghfgh_1_1_1_4_5" hidden="1">{#N/A,#N/A,FALSE,"TMCOMP96";#N/A,#N/A,FALSE,"MAT96";#N/A,#N/A,FALSE,"FANDA96";#N/A,#N/A,FALSE,"INTRAN96";#N/A,#N/A,FALSE,"NAA9697";#N/A,#N/A,FALSE,"ECWEBB";#N/A,#N/A,FALSE,"MFT96";#N/A,#N/A,FALSE,"CTrecon"}</definedName>
    <definedName name="fghfgh_1_1_1_5" hidden="1">{#N/A,#N/A,FALSE,"TMCOMP96";#N/A,#N/A,FALSE,"MAT96";#N/A,#N/A,FALSE,"FANDA96";#N/A,#N/A,FALSE,"INTRAN96";#N/A,#N/A,FALSE,"NAA9697";#N/A,#N/A,FALSE,"ECWEBB";#N/A,#N/A,FALSE,"MFT96";#N/A,#N/A,FALSE,"CTrecon"}</definedName>
    <definedName name="fghfgh_1_1_1_5_1" hidden="1">{#N/A,#N/A,FALSE,"TMCOMP96";#N/A,#N/A,FALSE,"MAT96";#N/A,#N/A,FALSE,"FANDA96";#N/A,#N/A,FALSE,"INTRAN96";#N/A,#N/A,FALSE,"NAA9697";#N/A,#N/A,FALSE,"ECWEBB";#N/A,#N/A,FALSE,"MFT96";#N/A,#N/A,FALSE,"CTrecon"}</definedName>
    <definedName name="fghfgh_1_1_1_5_2" hidden="1">{#N/A,#N/A,FALSE,"TMCOMP96";#N/A,#N/A,FALSE,"MAT96";#N/A,#N/A,FALSE,"FANDA96";#N/A,#N/A,FALSE,"INTRAN96";#N/A,#N/A,FALSE,"NAA9697";#N/A,#N/A,FALSE,"ECWEBB";#N/A,#N/A,FALSE,"MFT96";#N/A,#N/A,FALSE,"CTrecon"}</definedName>
    <definedName name="fghfgh_1_1_1_5_3" hidden="1">{#N/A,#N/A,FALSE,"TMCOMP96";#N/A,#N/A,FALSE,"MAT96";#N/A,#N/A,FALSE,"FANDA96";#N/A,#N/A,FALSE,"INTRAN96";#N/A,#N/A,FALSE,"NAA9697";#N/A,#N/A,FALSE,"ECWEBB";#N/A,#N/A,FALSE,"MFT96";#N/A,#N/A,FALSE,"CTrecon"}</definedName>
    <definedName name="fghfgh_1_1_1_5_4" hidden="1">{#N/A,#N/A,FALSE,"TMCOMP96";#N/A,#N/A,FALSE,"MAT96";#N/A,#N/A,FALSE,"FANDA96";#N/A,#N/A,FALSE,"INTRAN96";#N/A,#N/A,FALSE,"NAA9697";#N/A,#N/A,FALSE,"ECWEBB";#N/A,#N/A,FALSE,"MFT96";#N/A,#N/A,FALSE,"CTrecon"}</definedName>
    <definedName name="fghfgh_1_1_1_5_5" hidden="1">{#N/A,#N/A,FALSE,"TMCOMP96";#N/A,#N/A,FALSE,"MAT96";#N/A,#N/A,FALSE,"FANDA96";#N/A,#N/A,FALSE,"INTRAN96";#N/A,#N/A,FALSE,"NAA9697";#N/A,#N/A,FALSE,"ECWEBB";#N/A,#N/A,FALSE,"MFT96";#N/A,#N/A,FALSE,"CTrecon"}</definedName>
    <definedName name="fghfgh_1_1_2" hidden="1">{#N/A,#N/A,FALSE,"TMCOMP96";#N/A,#N/A,FALSE,"MAT96";#N/A,#N/A,FALSE,"FANDA96";#N/A,#N/A,FALSE,"INTRAN96";#N/A,#N/A,FALSE,"NAA9697";#N/A,#N/A,FALSE,"ECWEBB";#N/A,#N/A,FALSE,"MFT96";#N/A,#N/A,FALSE,"CTrecon"}</definedName>
    <definedName name="fghfgh_1_1_2_1" hidden="1">{#N/A,#N/A,FALSE,"TMCOMP96";#N/A,#N/A,FALSE,"MAT96";#N/A,#N/A,FALSE,"FANDA96";#N/A,#N/A,FALSE,"INTRAN96";#N/A,#N/A,FALSE,"NAA9697";#N/A,#N/A,FALSE,"ECWEBB";#N/A,#N/A,FALSE,"MFT96";#N/A,#N/A,FALSE,"CTrecon"}</definedName>
    <definedName name="fghfgh_1_1_2_2" hidden="1">{#N/A,#N/A,FALSE,"TMCOMP96";#N/A,#N/A,FALSE,"MAT96";#N/A,#N/A,FALSE,"FANDA96";#N/A,#N/A,FALSE,"INTRAN96";#N/A,#N/A,FALSE,"NAA9697";#N/A,#N/A,FALSE,"ECWEBB";#N/A,#N/A,FALSE,"MFT96";#N/A,#N/A,FALSE,"CTrecon"}</definedName>
    <definedName name="fghfgh_1_1_2_3" hidden="1">{#N/A,#N/A,FALSE,"TMCOMP96";#N/A,#N/A,FALSE,"MAT96";#N/A,#N/A,FALSE,"FANDA96";#N/A,#N/A,FALSE,"INTRAN96";#N/A,#N/A,FALSE,"NAA9697";#N/A,#N/A,FALSE,"ECWEBB";#N/A,#N/A,FALSE,"MFT96";#N/A,#N/A,FALSE,"CTrecon"}</definedName>
    <definedName name="fghfgh_1_1_2_4" hidden="1">{#N/A,#N/A,FALSE,"TMCOMP96";#N/A,#N/A,FALSE,"MAT96";#N/A,#N/A,FALSE,"FANDA96";#N/A,#N/A,FALSE,"INTRAN96";#N/A,#N/A,FALSE,"NAA9697";#N/A,#N/A,FALSE,"ECWEBB";#N/A,#N/A,FALSE,"MFT96";#N/A,#N/A,FALSE,"CTrecon"}</definedName>
    <definedName name="fghfgh_1_1_2_5" hidden="1">{#N/A,#N/A,FALSE,"TMCOMP96";#N/A,#N/A,FALSE,"MAT96";#N/A,#N/A,FALSE,"FANDA96";#N/A,#N/A,FALSE,"INTRAN96";#N/A,#N/A,FALSE,"NAA9697";#N/A,#N/A,FALSE,"ECWEBB";#N/A,#N/A,FALSE,"MFT96";#N/A,#N/A,FALSE,"CTrecon"}</definedName>
    <definedName name="fghfgh_1_1_3" hidden="1">{#N/A,#N/A,FALSE,"TMCOMP96";#N/A,#N/A,FALSE,"MAT96";#N/A,#N/A,FALSE,"FANDA96";#N/A,#N/A,FALSE,"INTRAN96";#N/A,#N/A,FALSE,"NAA9697";#N/A,#N/A,FALSE,"ECWEBB";#N/A,#N/A,FALSE,"MFT96";#N/A,#N/A,FALSE,"CTrecon"}</definedName>
    <definedName name="fghfgh_1_1_3_1" hidden="1">{#N/A,#N/A,FALSE,"TMCOMP96";#N/A,#N/A,FALSE,"MAT96";#N/A,#N/A,FALSE,"FANDA96";#N/A,#N/A,FALSE,"INTRAN96";#N/A,#N/A,FALSE,"NAA9697";#N/A,#N/A,FALSE,"ECWEBB";#N/A,#N/A,FALSE,"MFT96";#N/A,#N/A,FALSE,"CTrecon"}</definedName>
    <definedName name="fghfgh_1_1_3_2" hidden="1">{#N/A,#N/A,FALSE,"TMCOMP96";#N/A,#N/A,FALSE,"MAT96";#N/A,#N/A,FALSE,"FANDA96";#N/A,#N/A,FALSE,"INTRAN96";#N/A,#N/A,FALSE,"NAA9697";#N/A,#N/A,FALSE,"ECWEBB";#N/A,#N/A,FALSE,"MFT96";#N/A,#N/A,FALSE,"CTrecon"}</definedName>
    <definedName name="fghfgh_1_1_3_3" hidden="1">{#N/A,#N/A,FALSE,"TMCOMP96";#N/A,#N/A,FALSE,"MAT96";#N/A,#N/A,FALSE,"FANDA96";#N/A,#N/A,FALSE,"INTRAN96";#N/A,#N/A,FALSE,"NAA9697";#N/A,#N/A,FALSE,"ECWEBB";#N/A,#N/A,FALSE,"MFT96";#N/A,#N/A,FALSE,"CTrecon"}</definedName>
    <definedName name="fghfgh_1_1_3_4" hidden="1">{#N/A,#N/A,FALSE,"TMCOMP96";#N/A,#N/A,FALSE,"MAT96";#N/A,#N/A,FALSE,"FANDA96";#N/A,#N/A,FALSE,"INTRAN96";#N/A,#N/A,FALSE,"NAA9697";#N/A,#N/A,FALSE,"ECWEBB";#N/A,#N/A,FALSE,"MFT96";#N/A,#N/A,FALSE,"CTrecon"}</definedName>
    <definedName name="fghfgh_1_1_3_5" hidden="1">{#N/A,#N/A,FALSE,"TMCOMP96";#N/A,#N/A,FALSE,"MAT96";#N/A,#N/A,FALSE,"FANDA96";#N/A,#N/A,FALSE,"INTRAN96";#N/A,#N/A,FALSE,"NAA9697";#N/A,#N/A,FALSE,"ECWEBB";#N/A,#N/A,FALSE,"MFT96";#N/A,#N/A,FALSE,"CTrecon"}</definedName>
    <definedName name="fghfgh_1_1_4" hidden="1">{#N/A,#N/A,FALSE,"TMCOMP96";#N/A,#N/A,FALSE,"MAT96";#N/A,#N/A,FALSE,"FANDA96";#N/A,#N/A,FALSE,"INTRAN96";#N/A,#N/A,FALSE,"NAA9697";#N/A,#N/A,FALSE,"ECWEBB";#N/A,#N/A,FALSE,"MFT96";#N/A,#N/A,FALSE,"CTrecon"}</definedName>
    <definedName name="fghfgh_1_1_4_1" hidden="1">{#N/A,#N/A,FALSE,"TMCOMP96";#N/A,#N/A,FALSE,"MAT96";#N/A,#N/A,FALSE,"FANDA96";#N/A,#N/A,FALSE,"INTRAN96";#N/A,#N/A,FALSE,"NAA9697";#N/A,#N/A,FALSE,"ECWEBB";#N/A,#N/A,FALSE,"MFT96";#N/A,#N/A,FALSE,"CTrecon"}</definedName>
    <definedName name="fghfgh_1_1_4_2" hidden="1">{#N/A,#N/A,FALSE,"TMCOMP96";#N/A,#N/A,FALSE,"MAT96";#N/A,#N/A,FALSE,"FANDA96";#N/A,#N/A,FALSE,"INTRAN96";#N/A,#N/A,FALSE,"NAA9697";#N/A,#N/A,FALSE,"ECWEBB";#N/A,#N/A,FALSE,"MFT96";#N/A,#N/A,FALSE,"CTrecon"}</definedName>
    <definedName name="fghfgh_1_1_4_3" hidden="1">{#N/A,#N/A,FALSE,"TMCOMP96";#N/A,#N/A,FALSE,"MAT96";#N/A,#N/A,FALSE,"FANDA96";#N/A,#N/A,FALSE,"INTRAN96";#N/A,#N/A,FALSE,"NAA9697";#N/A,#N/A,FALSE,"ECWEBB";#N/A,#N/A,FALSE,"MFT96";#N/A,#N/A,FALSE,"CTrecon"}</definedName>
    <definedName name="fghfgh_1_1_4_4" hidden="1">{#N/A,#N/A,FALSE,"TMCOMP96";#N/A,#N/A,FALSE,"MAT96";#N/A,#N/A,FALSE,"FANDA96";#N/A,#N/A,FALSE,"INTRAN96";#N/A,#N/A,FALSE,"NAA9697";#N/A,#N/A,FALSE,"ECWEBB";#N/A,#N/A,FALSE,"MFT96";#N/A,#N/A,FALSE,"CTrecon"}</definedName>
    <definedName name="fghfgh_1_1_4_5" hidden="1">{#N/A,#N/A,FALSE,"TMCOMP96";#N/A,#N/A,FALSE,"MAT96";#N/A,#N/A,FALSE,"FANDA96";#N/A,#N/A,FALSE,"INTRAN96";#N/A,#N/A,FALSE,"NAA9697";#N/A,#N/A,FALSE,"ECWEBB";#N/A,#N/A,FALSE,"MFT96";#N/A,#N/A,FALSE,"CTrecon"}</definedName>
    <definedName name="fghfgh_1_1_5" hidden="1">{#N/A,#N/A,FALSE,"TMCOMP96";#N/A,#N/A,FALSE,"MAT96";#N/A,#N/A,FALSE,"FANDA96";#N/A,#N/A,FALSE,"INTRAN96";#N/A,#N/A,FALSE,"NAA9697";#N/A,#N/A,FALSE,"ECWEBB";#N/A,#N/A,FALSE,"MFT96";#N/A,#N/A,FALSE,"CTrecon"}</definedName>
    <definedName name="fghfgh_1_1_5_1" hidden="1">{#N/A,#N/A,FALSE,"TMCOMP96";#N/A,#N/A,FALSE,"MAT96";#N/A,#N/A,FALSE,"FANDA96";#N/A,#N/A,FALSE,"INTRAN96";#N/A,#N/A,FALSE,"NAA9697";#N/A,#N/A,FALSE,"ECWEBB";#N/A,#N/A,FALSE,"MFT96";#N/A,#N/A,FALSE,"CTrecon"}</definedName>
    <definedName name="fghfgh_1_1_5_2" hidden="1">{#N/A,#N/A,FALSE,"TMCOMP96";#N/A,#N/A,FALSE,"MAT96";#N/A,#N/A,FALSE,"FANDA96";#N/A,#N/A,FALSE,"INTRAN96";#N/A,#N/A,FALSE,"NAA9697";#N/A,#N/A,FALSE,"ECWEBB";#N/A,#N/A,FALSE,"MFT96";#N/A,#N/A,FALSE,"CTrecon"}</definedName>
    <definedName name="fghfgh_1_1_5_3" hidden="1">{#N/A,#N/A,FALSE,"TMCOMP96";#N/A,#N/A,FALSE,"MAT96";#N/A,#N/A,FALSE,"FANDA96";#N/A,#N/A,FALSE,"INTRAN96";#N/A,#N/A,FALSE,"NAA9697";#N/A,#N/A,FALSE,"ECWEBB";#N/A,#N/A,FALSE,"MFT96";#N/A,#N/A,FALSE,"CTrecon"}</definedName>
    <definedName name="fghfgh_1_1_5_4" hidden="1">{#N/A,#N/A,FALSE,"TMCOMP96";#N/A,#N/A,FALSE,"MAT96";#N/A,#N/A,FALSE,"FANDA96";#N/A,#N/A,FALSE,"INTRAN96";#N/A,#N/A,FALSE,"NAA9697";#N/A,#N/A,FALSE,"ECWEBB";#N/A,#N/A,FALSE,"MFT96";#N/A,#N/A,FALSE,"CTrecon"}</definedName>
    <definedName name="fghfgh_1_1_5_5" hidden="1">{#N/A,#N/A,FALSE,"TMCOMP96";#N/A,#N/A,FALSE,"MAT96";#N/A,#N/A,FALSE,"FANDA96";#N/A,#N/A,FALSE,"INTRAN96";#N/A,#N/A,FALSE,"NAA9697";#N/A,#N/A,FALSE,"ECWEBB";#N/A,#N/A,FALSE,"MFT96";#N/A,#N/A,FALSE,"CTrecon"}</definedName>
    <definedName name="fghfgh_1_2" hidden="1">{#N/A,#N/A,FALSE,"TMCOMP96";#N/A,#N/A,FALSE,"MAT96";#N/A,#N/A,FALSE,"FANDA96";#N/A,#N/A,FALSE,"INTRAN96";#N/A,#N/A,FALSE,"NAA9697";#N/A,#N/A,FALSE,"ECWEBB";#N/A,#N/A,FALSE,"MFT96";#N/A,#N/A,FALSE,"CTrecon"}</definedName>
    <definedName name="fghfgh_1_2_1" hidden="1">{#N/A,#N/A,FALSE,"TMCOMP96";#N/A,#N/A,FALSE,"MAT96";#N/A,#N/A,FALSE,"FANDA96";#N/A,#N/A,FALSE,"INTRAN96";#N/A,#N/A,FALSE,"NAA9697";#N/A,#N/A,FALSE,"ECWEBB";#N/A,#N/A,FALSE,"MFT96";#N/A,#N/A,FALSE,"CTrecon"}</definedName>
    <definedName name="fghfgh_1_2_1_1" hidden="1">{#N/A,#N/A,FALSE,"TMCOMP96";#N/A,#N/A,FALSE,"MAT96";#N/A,#N/A,FALSE,"FANDA96";#N/A,#N/A,FALSE,"INTRAN96";#N/A,#N/A,FALSE,"NAA9697";#N/A,#N/A,FALSE,"ECWEBB";#N/A,#N/A,FALSE,"MFT96";#N/A,#N/A,FALSE,"CTrecon"}</definedName>
    <definedName name="fghfgh_1_2_1_1_1" hidden="1">{#N/A,#N/A,FALSE,"TMCOMP96";#N/A,#N/A,FALSE,"MAT96";#N/A,#N/A,FALSE,"FANDA96";#N/A,#N/A,FALSE,"INTRAN96";#N/A,#N/A,FALSE,"NAA9697";#N/A,#N/A,FALSE,"ECWEBB";#N/A,#N/A,FALSE,"MFT96";#N/A,#N/A,FALSE,"CTrecon"}</definedName>
    <definedName name="fghfgh_1_2_1_1_1_1" hidden="1">{#N/A,#N/A,FALSE,"TMCOMP96";#N/A,#N/A,FALSE,"MAT96";#N/A,#N/A,FALSE,"FANDA96";#N/A,#N/A,FALSE,"INTRAN96";#N/A,#N/A,FALSE,"NAA9697";#N/A,#N/A,FALSE,"ECWEBB";#N/A,#N/A,FALSE,"MFT96";#N/A,#N/A,FALSE,"CTrecon"}</definedName>
    <definedName name="fghfgh_1_2_1_1_1_2" hidden="1">{#N/A,#N/A,FALSE,"TMCOMP96";#N/A,#N/A,FALSE,"MAT96";#N/A,#N/A,FALSE,"FANDA96";#N/A,#N/A,FALSE,"INTRAN96";#N/A,#N/A,FALSE,"NAA9697";#N/A,#N/A,FALSE,"ECWEBB";#N/A,#N/A,FALSE,"MFT96";#N/A,#N/A,FALSE,"CTrecon"}</definedName>
    <definedName name="fghfgh_1_2_1_1_1_3" hidden="1">{#N/A,#N/A,FALSE,"TMCOMP96";#N/A,#N/A,FALSE,"MAT96";#N/A,#N/A,FALSE,"FANDA96";#N/A,#N/A,FALSE,"INTRAN96";#N/A,#N/A,FALSE,"NAA9697";#N/A,#N/A,FALSE,"ECWEBB";#N/A,#N/A,FALSE,"MFT96";#N/A,#N/A,FALSE,"CTrecon"}</definedName>
    <definedName name="fghfgh_1_2_1_1_1_4" hidden="1">{#N/A,#N/A,FALSE,"TMCOMP96";#N/A,#N/A,FALSE,"MAT96";#N/A,#N/A,FALSE,"FANDA96";#N/A,#N/A,FALSE,"INTRAN96";#N/A,#N/A,FALSE,"NAA9697";#N/A,#N/A,FALSE,"ECWEBB";#N/A,#N/A,FALSE,"MFT96";#N/A,#N/A,FALSE,"CTrecon"}</definedName>
    <definedName name="fghfgh_1_2_1_1_1_5" hidden="1">{#N/A,#N/A,FALSE,"TMCOMP96";#N/A,#N/A,FALSE,"MAT96";#N/A,#N/A,FALSE,"FANDA96";#N/A,#N/A,FALSE,"INTRAN96";#N/A,#N/A,FALSE,"NAA9697";#N/A,#N/A,FALSE,"ECWEBB";#N/A,#N/A,FALSE,"MFT96";#N/A,#N/A,FALSE,"CTrecon"}</definedName>
    <definedName name="fghfgh_1_2_1_1_2" hidden="1">{#N/A,#N/A,FALSE,"TMCOMP96";#N/A,#N/A,FALSE,"MAT96";#N/A,#N/A,FALSE,"FANDA96";#N/A,#N/A,FALSE,"INTRAN96";#N/A,#N/A,FALSE,"NAA9697";#N/A,#N/A,FALSE,"ECWEBB";#N/A,#N/A,FALSE,"MFT96";#N/A,#N/A,FALSE,"CTrecon"}</definedName>
    <definedName name="fghfgh_1_2_1_1_2_1" hidden="1">{#N/A,#N/A,FALSE,"TMCOMP96";#N/A,#N/A,FALSE,"MAT96";#N/A,#N/A,FALSE,"FANDA96";#N/A,#N/A,FALSE,"INTRAN96";#N/A,#N/A,FALSE,"NAA9697";#N/A,#N/A,FALSE,"ECWEBB";#N/A,#N/A,FALSE,"MFT96";#N/A,#N/A,FALSE,"CTrecon"}</definedName>
    <definedName name="fghfgh_1_2_1_1_2_2" hidden="1">{#N/A,#N/A,FALSE,"TMCOMP96";#N/A,#N/A,FALSE,"MAT96";#N/A,#N/A,FALSE,"FANDA96";#N/A,#N/A,FALSE,"INTRAN96";#N/A,#N/A,FALSE,"NAA9697";#N/A,#N/A,FALSE,"ECWEBB";#N/A,#N/A,FALSE,"MFT96";#N/A,#N/A,FALSE,"CTrecon"}</definedName>
    <definedName name="fghfgh_1_2_1_1_2_3" hidden="1">{#N/A,#N/A,FALSE,"TMCOMP96";#N/A,#N/A,FALSE,"MAT96";#N/A,#N/A,FALSE,"FANDA96";#N/A,#N/A,FALSE,"INTRAN96";#N/A,#N/A,FALSE,"NAA9697";#N/A,#N/A,FALSE,"ECWEBB";#N/A,#N/A,FALSE,"MFT96";#N/A,#N/A,FALSE,"CTrecon"}</definedName>
    <definedName name="fghfgh_1_2_1_1_2_4" hidden="1">{#N/A,#N/A,FALSE,"TMCOMP96";#N/A,#N/A,FALSE,"MAT96";#N/A,#N/A,FALSE,"FANDA96";#N/A,#N/A,FALSE,"INTRAN96";#N/A,#N/A,FALSE,"NAA9697";#N/A,#N/A,FALSE,"ECWEBB";#N/A,#N/A,FALSE,"MFT96";#N/A,#N/A,FALSE,"CTrecon"}</definedName>
    <definedName name="fghfgh_1_2_1_1_2_5" hidden="1">{#N/A,#N/A,FALSE,"TMCOMP96";#N/A,#N/A,FALSE,"MAT96";#N/A,#N/A,FALSE,"FANDA96";#N/A,#N/A,FALSE,"INTRAN96";#N/A,#N/A,FALSE,"NAA9697";#N/A,#N/A,FALSE,"ECWEBB";#N/A,#N/A,FALSE,"MFT96";#N/A,#N/A,FALSE,"CTrecon"}</definedName>
    <definedName name="fghfgh_1_2_1_1_3" hidden="1">{#N/A,#N/A,FALSE,"TMCOMP96";#N/A,#N/A,FALSE,"MAT96";#N/A,#N/A,FALSE,"FANDA96";#N/A,#N/A,FALSE,"INTRAN96";#N/A,#N/A,FALSE,"NAA9697";#N/A,#N/A,FALSE,"ECWEBB";#N/A,#N/A,FALSE,"MFT96";#N/A,#N/A,FALSE,"CTrecon"}</definedName>
    <definedName name="fghfgh_1_2_1_1_4" hidden="1">{#N/A,#N/A,FALSE,"TMCOMP96";#N/A,#N/A,FALSE,"MAT96";#N/A,#N/A,FALSE,"FANDA96";#N/A,#N/A,FALSE,"INTRAN96";#N/A,#N/A,FALSE,"NAA9697";#N/A,#N/A,FALSE,"ECWEBB";#N/A,#N/A,FALSE,"MFT96";#N/A,#N/A,FALSE,"CTrecon"}</definedName>
    <definedName name="fghfgh_1_2_1_1_5" hidden="1">{#N/A,#N/A,FALSE,"TMCOMP96";#N/A,#N/A,FALSE,"MAT96";#N/A,#N/A,FALSE,"FANDA96";#N/A,#N/A,FALSE,"INTRAN96";#N/A,#N/A,FALSE,"NAA9697";#N/A,#N/A,FALSE,"ECWEBB";#N/A,#N/A,FALSE,"MFT96";#N/A,#N/A,FALSE,"CTrecon"}</definedName>
    <definedName name="fghfgh_1_2_1_2" hidden="1">{#N/A,#N/A,FALSE,"TMCOMP96";#N/A,#N/A,FALSE,"MAT96";#N/A,#N/A,FALSE,"FANDA96";#N/A,#N/A,FALSE,"INTRAN96";#N/A,#N/A,FALSE,"NAA9697";#N/A,#N/A,FALSE,"ECWEBB";#N/A,#N/A,FALSE,"MFT96";#N/A,#N/A,FALSE,"CTrecon"}</definedName>
    <definedName name="fghfgh_1_2_1_2_1" hidden="1">{#N/A,#N/A,FALSE,"TMCOMP96";#N/A,#N/A,FALSE,"MAT96";#N/A,#N/A,FALSE,"FANDA96";#N/A,#N/A,FALSE,"INTRAN96";#N/A,#N/A,FALSE,"NAA9697";#N/A,#N/A,FALSE,"ECWEBB";#N/A,#N/A,FALSE,"MFT96";#N/A,#N/A,FALSE,"CTrecon"}</definedName>
    <definedName name="fghfgh_1_2_1_2_2" hidden="1">{#N/A,#N/A,FALSE,"TMCOMP96";#N/A,#N/A,FALSE,"MAT96";#N/A,#N/A,FALSE,"FANDA96";#N/A,#N/A,FALSE,"INTRAN96";#N/A,#N/A,FALSE,"NAA9697";#N/A,#N/A,FALSE,"ECWEBB";#N/A,#N/A,FALSE,"MFT96";#N/A,#N/A,FALSE,"CTrecon"}</definedName>
    <definedName name="fghfgh_1_2_1_2_3" hidden="1">{#N/A,#N/A,FALSE,"TMCOMP96";#N/A,#N/A,FALSE,"MAT96";#N/A,#N/A,FALSE,"FANDA96";#N/A,#N/A,FALSE,"INTRAN96";#N/A,#N/A,FALSE,"NAA9697";#N/A,#N/A,FALSE,"ECWEBB";#N/A,#N/A,FALSE,"MFT96";#N/A,#N/A,FALSE,"CTrecon"}</definedName>
    <definedName name="fghfgh_1_2_1_2_4" hidden="1">{#N/A,#N/A,FALSE,"TMCOMP96";#N/A,#N/A,FALSE,"MAT96";#N/A,#N/A,FALSE,"FANDA96";#N/A,#N/A,FALSE,"INTRAN96";#N/A,#N/A,FALSE,"NAA9697";#N/A,#N/A,FALSE,"ECWEBB";#N/A,#N/A,FALSE,"MFT96";#N/A,#N/A,FALSE,"CTrecon"}</definedName>
    <definedName name="fghfgh_1_2_1_2_5" hidden="1">{#N/A,#N/A,FALSE,"TMCOMP96";#N/A,#N/A,FALSE,"MAT96";#N/A,#N/A,FALSE,"FANDA96";#N/A,#N/A,FALSE,"INTRAN96";#N/A,#N/A,FALSE,"NAA9697";#N/A,#N/A,FALSE,"ECWEBB";#N/A,#N/A,FALSE,"MFT96";#N/A,#N/A,FALSE,"CTrecon"}</definedName>
    <definedName name="fghfgh_1_2_1_3" hidden="1">{#N/A,#N/A,FALSE,"TMCOMP96";#N/A,#N/A,FALSE,"MAT96";#N/A,#N/A,FALSE,"FANDA96";#N/A,#N/A,FALSE,"INTRAN96";#N/A,#N/A,FALSE,"NAA9697";#N/A,#N/A,FALSE,"ECWEBB";#N/A,#N/A,FALSE,"MFT96";#N/A,#N/A,FALSE,"CTrecon"}</definedName>
    <definedName name="fghfgh_1_2_1_3_1" hidden="1">{#N/A,#N/A,FALSE,"TMCOMP96";#N/A,#N/A,FALSE,"MAT96";#N/A,#N/A,FALSE,"FANDA96";#N/A,#N/A,FALSE,"INTRAN96";#N/A,#N/A,FALSE,"NAA9697";#N/A,#N/A,FALSE,"ECWEBB";#N/A,#N/A,FALSE,"MFT96";#N/A,#N/A,FALSE,"CTrecon"}</definedName>
    <definedName name="fghfgh_1_2_1_3_2" hidden="1">{#N/A,#N/A,FALSE,"TMCOMP96";#N/A,#N/A,FALSE,"MAT96";#N/A,#N/A,FALSE,"FANDA96";#N/A,#N/A,FALSE,"INTRAN96";#N/A,#N/A,FALSE,"NAA9697";#N/A,#N/A,FALSE,"ECWEBB";#N/A,#N/A,FALSE,"MFT96";#N/A,#N/A,FALSE,"CTrecon"}</definedName>
    <definedName name="fghfgh_1_2_1_3_3" hidden="1">{#N/A,#N/A,FALSE,"TMCOMP96";#N/A,#N/A,FALSE,"MAT96";#N/A,#N/A,FALSE,"FANDA96";#N/A,#N/A,FALSE,"INTRAN96";#N/A,#N/A,FALSE,"NAA9697";#N/A,#N/A,FALSE,"ECWEBB";#N/A,#N/A,FALSE,"MFT96";#N/A,#N/A,FALSE,"CTrecon"}</definedName>
    <definedName name="fghfgh_1_2_1_3_4" hidden="1">{#N/A,#N/A,FALSE,"TMCOMP96";#N/A,#N/A,FALSE,"MAT96";#N/A,#N/A,FALSE,"FANDA96";#N/A,#N/A,FALSE,"INTRAN96";#N/A,#N/A,FALSE,"NAA9697";#N/A,#N/A,FALSE,"ECWEBB";#N/A,#N/A,FALSE,"MFT96";#N/A,#N/A,FALSE,"CTrecon"}</definedName>
    <definedName name="fghfgh_1_2_1_3_5" hidden="1">{#N/A,#N/A,FALSE,"TMCOMP96";#N/A,#N/A,FALSE,"MAT96";#N/A,#N/A,FALSE,"FANDA96";#N/A,#N/A,FALSE,"INTRAN96";#N/A,#N/A,FALSE,"NAA9697";#N/A,#N/A,FALSE,"ECWEBB";#N/A,#N/A,FALSE,"MFT96";#N/A,#N/A,FALSE,"CTrecon"}</definedName>
    <definedName name="fghfgh_1_2_1_4" hidden="1">{#N/A,#N/A,FALSE,"TMCOMP96";#N/A,#N/A,FALSE,"MAT96";#N/A,#N/A,FALSE,"FANDA96";#N/A,#N/A,FALSE,"INTRAN96";#N/A,#N/A,FALSE,"NAA9697";#N/A,#N/A,FALSE,"ECWEBB";#N/A,#N/A,FALSE,"MFT96";#N/A,#N/A,FALSE,"CTrecon"}</definedName>
    <definedName name="fghfgh_1_2_1_4_1" hidden="1">{#N/A,#N/A,FALSE,"TMCOMP96";#N/A,#N/A,FALSE,"MAT96";#N/A,#N/A,FALSE,"FANDA96";#N/A,#N/A,FALSE,"INTRAN96";#N/A,#N/A,FALSE,"NAA9697";#N/A,#N/A,FALSE,"ECWEBB";#N/A,#N/A,FALSE,"MFT96";#N/A,#N/A,FALSE,"CTrecon"}</definedName>
    <definedName name="fghfgh_1_2_1_4_2" hidden="1">{#N/A,#N/A,FALSE,"TMCOMP96";#N/A,#N/A,FALSE,"MAT96";#N/A,#N/A,FALSE,"FANDA96";#N/A,#N/A,FALSE,"INTRAN96";#N/A,#N/A,FALSE,"NAA9697";#N/A,#N/A,FALSE,"ECWEBB";#N/A,#N/A,FALSE,"MFT96";#N/A,#N/A,FALSE,"CTrecon"}</definedName>
    <definedName name="fghfgh_1_2_1_4_3" hidden="1">{#N/A,#N/A,FALSE,"TMCOMP96";#N/A,#N/A,FALSE,"MAT96";#N/A,#N/A,FALSE,"FANDA96";#N/A,#N/A,FALSE,"INTRAN96";#N/A,#N/A,FALSE,"NAA9697";#N/A,#N/A,FALSE,"ECWEBB";#N/A,#N/A,FALSE,"MFT96";#N/A,#N/A,FALSE,"CTrecon"}</definedName>
    <definedName name="fghfgh_1_2_1_4_4" hidden="1">{#N/A,#N/A,FALSE,"TMCOMP96";#N/A,#N/A,FALSE,"MAT96";#N/A,#N/A,FALSE,"FANDA96";#N/A,#N/A,FALSE,"INTRAN96";#N/A,#N/A,FALSE,"NAA9697";#N/A,#N/A,FALSE,"ECWEBB";#N/A,#N/A,FALSE,"MFT96";#N/A,#N/A,FALSE,"CTrecon"}</definedName>
    <definedName name="fghfgh_1_2_1_4_5" hidden="1">{#N/A,#N/A,FALSE,"TMCOMP96";#N/A,#N/A,FALSE,"MAT96";#N/A,#N/A,FALSE,"FANDA96";#N/A,#N/A,FALSE,"INTRAN96";#N/A,#N/A,FALSE,"NAA9697";#N/A,#N/A,FALSE,"ECWEBB";#N/A,#N/A,FALSE,"MFT96";#N/A,#N/A,FALSE,"CTrecon"}</definedName>
    <definedName name="fghfgh_1_2_1_5" hidden="1">{#N/A,#N/A,FALSE,"TMCOMP96";#N/A,#N/A,FALSE,"MAT96";#N/A,#N/A,FALSE,"FANDA96";#N/A,#N/A,FALSE,"INTRAN96";#N/A,#N/A,FALSE,"NAA9697";#N/A,#N/A,FALSE,"ECWEBB";#N/A,#N/A,FALSE,"MFT96";#N/A,#N/A,FALSE,"CTrecon"}</definedName>
    <definedName name="fghfgh_1_2_1_5_1" hidden="1">{#N/A,#N/A,FALSE,"TMCOMP96";#N/A,#N/A,FALSE,"MAT96";#N/A,#N/A,FALSE,"FANDA96";#N/A,#N/A,FALSE,"INTRAN96";#N/A,#N/A,FALSE,"NAA9697";#N/A,#N/A,FALSE,"ECWEBB";#N/A,#N/A,FALSE,"MFT96";#N/A,#N/A,FALSE,"CTrecon"}</definedName>
    <definedName name="fghfgh_1_2_1_5_2" hidden="1">{#N/A,#N/A,FALSE,"TMCOMP96";#N/A,#N/A,FALSE,"MAT96";#N/A,#N/A,FALSE,"FANDA96";#N/A,#N/A,FALSE,"INTRAN96";#N/A,#N/A,FALSE,"NAA9697";#N/A,#N/A,FALSE,"ECWEBB";#N/A,#N/A,FALSE,"MFT96";#N/A,#N/A,FALSE,"CTrecon"}</definedName>
    <definedName name="fghfgh_1_2_1_5_3" hidden="1">{#N/A,#N/A,FALSE,"TMCOMP96";#N/A,#N/A,FALSE,"MAT96";#N/A,#N/A,FALSE,"FANDA96";#N/A,#N/A,FALSE,"INTRAN96";#N/A,#N/A,FALSE,"NAA9697";#N/A,#N/A,FALSE,"ECWEBB";#N/A,#N/A,FALSE,"MFT96";#N/A,#N/A,FALSE,"CTrecon"}</definedName>
    <definedName name="fghfgh_1_2_1_5_4" hidden="1">{#N/A,#N/A,FALSE,"TMCOMP96";#N/A,#N/A,FALSE,"MAT96";#N/A,#N/A,FALSE,"FANDA96";#N/A,#N/A,FALSE,"INTRAN96";#N/A,#N/A,FALSE,"NAA9697";#N/A,#N/A,FALSE,"ECWEBB";#N/A,#N/A,FALSE,"MFT96";#N/A,#N/A,FALSE,"CTrecon"}</definedName>
    <definedName name="fghfgh_1_2_1_5_5" hidden="1">{#N/A,#N/A,FALSE,"TMCOMP96";#N/A,#N/A,FALSE,"MAT96";#N/A,#N/A,FALSE,"FANDA96";#N/A,#N/A,FALSE,"INTRAN96";#N/A,#N/A,FALSE,"NAA9697";#N/A,#N/A,FALSE,"ECWEBB";#N/A,#N/A,FALSE,"MFT96";#N/A,#N/A,FALSE,"CTrecon"}</definedName>
    <definedName name="fghfgh_1_2_2" hidden="1">{#N/A,#N/A,FALSE,"TMCOMP96";#N/A,#N/A,FALSE,"MAT96";#N/A,#N/A,FALSE,"FANDA96";#N/A,#N/A,FALSE,"INTRAN96";#N/A,#N/A,FALSE,"NAA9697";#N/A,#N/A,FALSE,"ECWEBB";#N/A,#N/A,FALSE,"MFT96";#N/A,#N/A,FALSE,"CTrecon"}</definedName>
    <definedName name="fghfgh_1_2_2_1" hidden="1">{#N/A,#N/A,FALSE,"TMCOMP96";#N/A,#N/A,FALSE,"MAT96";#N/A,#N/A,FALSE,"FANDA96";#N/A,#N/A,FALSE,"INTRAN96";#N/A,#N/A,FALSE,"NAA9697";#N/A,#N/A,FALSE,"ECWEBB";#N/A,#N/A,FALSE,"MFT96";#N/A,#N/A,FALSE,"CTrecon"}</definedName>
    <definedName name="fghfgh_1_2_2_2" hidden="1">{#N/A,#N/A,FALSE,"TMCOMP96";#N/A,#N/A,FALSE,"MAT96";#N/A,#N/A,FALSE,"FANDA96";#N/A,#N/A,FALSE,"INTRAN96";#N/A,#N/A,FALSE,"NAA9697";#N/A,#N/A,FALSE,"ECWEBB";#N/A,#N/A,FALSE,"MFT96";#N/A,#N/A,FALSE,"CTrecon"}</definedName>
    <definedName name="fghfgh_1_2_2_3" hidden="1">{#N/A,#N/A,FALSE,"TMCOMP96";#N/A,#N/A,FALSE,"MAT96";#N/A,#N/A,FALSE,"FANDA96";#N/A,#N/A,FALSE,"INTRAN96";#N/A,#N/A,FALSE,"NAA9697";#N/A,#N/A,FALSE,"ECWEBB";#N/A,#N/A,FALSE,"MFT96";#N/A,#N/A,FALSE,"CTrecon"}</definedName>
    <definedName name="fghfgh_1_2_2_4" hidden="1">{#N/A,#N/A,FALSE,"TMCOMP96";#N/A,#N/A,FALSE,"MAT96";#N/A,#N/A,FALSE,"FANDA96";#N/A,#N/A,FALSE,"INTRAN96";#N/A,#N/A,FALSE,"NAA9697";#N/A,#N/A,FALSE,"ECWEBB";#N/A,#N/A,FALSE,"MFT96";#N/A,#N/A,FALSE,"CTrecon"}</definedName>
    <definedName name="fghfgh_1_2_2_5" hidden="1">{#N/A,#N/A,FALSE,"TMCOMP96";#N/A,#N/A,FALSE,"MAT96";#N/A,#N/A,FALSE,"FANDA96";#N/A,#N/A,FALSE,"INTRAN96";#N/A,#N/A,FALSE,"NAA9697";#N/A,#N/A,FALSE,"ECWEBB";#N/A,#N/A,FALSE,"MFT96";#N/A,#N/A,FALSE,"CTrecon"}</definedName>
    <definedName name="fghfgh_1_2_3" hidden="1">{#N/A,#N/A,FALSE,"TMCOMP96";#N/A,#N/A,FALSE,"MAT96";#N/A,#N/A,FALSE,"FANDA96";#N/A,#N/A,FALSE,"INTRAN96";#N/A,#N/A,FALSE,"NAA9697";#N/A,#N/A,FALSE,"ECWEBB";#N/A,#N/A,FALSE,"MFT96";#N/A,#N/A,FALSE,"CTrecon"}</definedName>
    <definedName name="fghfgh_1_2_3_1" hidden="1">{#N/A,#N/A,FALSE,"TMCOMP96";#N/A,#N/A,FALSE,"MAT96";#N/A,#N/A,FALSE,"FANDA96";#N/A,#N/A,FALSE,"INTRAN96";#N/A,#N/A,FALSE,"NAA9697";#N/A,#N/A,FALSE,"ECWEBB";#N/A,#N/A,FALSE,"MFT96";#N/A,#N/A,FALSE,"CTrecon"}</definedName>
    <definedName name="fghfgh_1_2_3_2" hidden="1">{#N/A,#N/A,FALSE,"TMCOMP96";#N/A,#N/A,FALSE,"MAT96";#N/A,#N/A,FALSE,"FANDA96";#N/A,#N/A,FALSE,"INTRAN96";#N/A,#N/A,FALSE,"NAA9697";#N/A,#N/A,FALSE,"ECWEBB";#N/A,#N/A,FALSE,"MFT96";#N/A,#N/A,FALSE,"CTrecon"}</definedName>
    <definedName name="fghfgh_1_2_3_3" hidden="1">{#N/A,#N/A,FALSE,"TMCOMP96";#N/A,#N/A,FALSE,"MAT96";#N/A,#N/A,FALSE,"FANDA96";#N/A,#N/A,FALSE,"INTRAN96";#N/A,#N/A,FALSE,"NAA9697";#N/A,#N/A,FALSE,"ECWEBB";#N/A,#N/A,FALSE,"MFT96";#N/A,#N/A,FALSE,"CTrecon"}</definedName>
    <definedName name="fghfgh_1_2_3_4" hidden="1">{#N/A,#N/A,FALSE,"TMCOMP96";#N/A,#N/A,FALSE,"MAT96";#N/A,#N/A,FALSE,"FANDA96";#N/A,#N/A,FALSE,"INTRAN96";#N/A,#N/A,FALSE,"NAA9697";#N/A,#N/A,FALSE,"ECWEBB";#N/A,#N/A,FALSE,"MFT96";#N/A,#N/A,FALSE,"CTrecon"}</definedName>
    <definedName name="fghfgh_1_2_3_5" hidden="1">{#N/A,#N/A,FALSE,"TMCOMP96";#N/A,#N/A,FALSE,"MAT96";#N/A,#N/A,FALSE,"FANDA96";#N/A,#N/A,FALSE,"INTRAN96";#N/A,#N/A,FALSE,"NAA9697";#N/A,#N/A,FALSE,"ECWEBB";#N/A,#N/A,FALSE,"MFT96";#N/A,#N/A,FALSE,"CTrecon"}</definedName>
    <definedName name="fghfgh_1_2_4" hidden="1">{#N/A,#N/A,FALSE,"TMCOMP96";#N/A,#N/A,FALSE,"MAT96";#N/A,#N/A,FALSE,"FANDA96";#N/A,#N/A,FALSE,"INTRAN96";#N/A,#N/A,FALSE,"NAA9697";#N/A,#N/A,FALSE,"ECWEBB";#N/A,#N/A,FALSE,"MFT96";#N/A,#N/A,FALSE,"CTrecon"}</definedName>
    <definedName name="fghfgh_1_2_4_1" hidden="1">{#N/A,#N/A,FALSE,"TMCOMP96";#N/A,#N/A,FALSE,"MAT96";#N/A,#N/A,FALSE,"FANDA96";#N/A,#N/A,FALSE,"INTRAN96";#N/A,#N/A,FALSE,"NAA9697";#N/A,#N/A,FALSE,"ECWEBB";#N/A,#N/A,FALSE,"MFT96";#N/A,#N/A,FALSE,"CTrecon"}</definedName>
    <definedName name="fghfgh_1_2_4_2" hidden="1">{#N/A,#N/A,FALSE,"TMCOMP96";#N/A,#N/A,FALSE,"MAT96";#N/A,#N/A,FALSE,"FANDA96";#N/A,#N/A,FALSE,"INTRAN96";#N/A,#N/A,FALSE,"NAA9697";#N/A,#N/A,FALSE,"ECWEBB";#N/A,#N/A,FALSE,"MFT96";#N/A,#N/A,FALSE,"CTrecon"}</definedName>
    <definedName name="fghfgh_1_2_4_3" hidden="1">{#N/A,#N/A,FALSE,"TMCOMP96";#N/A,#N/A,FALSE,"MAT96";#N/A,#N/A,FALSE,"FANDA96";#N/A,#N/A,FALSE,"INTRAN96";#N/A,#N/A,FALSE,"NAA9697";#N/A,#N/A,FALSE,"ECWEBB";#N/A,#N/A,FALSE,"MFT96";#N/A,#N/A,FALSE,"CTrecon"}</definedName>
    <definedName name="fghfgh_1_2_4_4" hidden="1">{#N/A,#N/A,FALSE,"TMCOMP96";#N/A,#N/A,FALSE,"MAT96";#N/A,#N/A,FALSE,"FANDA96";#N/A,#N/A,FALSE,"INTRAN96";#N/A,#N/A,FALSE,"NAA9697";#N/A,#N/A,FALSE,"ECWEBB";#N/A,#N/A,FALSE,"MFT96";#N/A,#N/A,FALSE,"CTrecon"}</definedName>
    <definedName name="fghfgh_1_2_4_5" hidden="1">{#N/A,#N/A,FALSE,"TMCOMP96";#N/A,#N/A,FALSE,"MAT96";#N/A,#N/A,FALSE,"FANDA96";#N/A,#N/A,FALSE,"INTRAN96";#N/A,#N/A,FALSE,"NAA9697";#N/A,#N/A,FALSE,"ECWEBB";#N/A,#N/A,FALSE,"MFT96";#N/A,#N/A,FALSE,"CTrecon"}</definedName>
    <definedName name="fghfgh_1_2_5" hidden="1">{#N/A,#N/A,FALSE,"TMCOMP96";#N/A,#N/A,FALSE,"MAT96";#N/A,#N/A,FALSE,"FANDA96";#N/A,#N/A,FALSE,"INTRAN96";#N/A,#N/A,FALSE,"NAA9697";#N/A,#N/A,FALSE,"ECWEBB";#N/A,#N/A,FALSE,"MFT96";#N/A,#N/A,FALSE,"CTrecon"}</definedName>
    <definedName name="fghfgh_1_2_5_1" hidden="1">{#N/A,#N/A,FALSE,"TMCOMP96";#N/A,#N/A,FALSE,"MAT96";#N/A,#N/A,FALSE,"FANDA96";#N/A,#N/A,FALSE,"INTRAN96";#N/A,#N/A,FALSE,"NAA9697";#N/A,#N/A,FALSE,"ECWEBB";#N/A,#N/A,FALSE,"MFT96";#N/A,#N/A,FALSE,"CTrecon"}</definedName>
    <definedName name="fghfgh_1_2_5_2" hidden="1">{#N/A,#N/A,FALSE,"TMCOMP96";#N/A,#N/A,FALSE,"MAT96";#N/A,#N/A,FALSE,"FANDA96";#N/A,#N/A,FALSE,"INTRAN96";#N/A,#N/A,FALSE,"NAA9697";#N/A,#N/A,FALSE,"ECWEBB";#N/A,#N/A,FALSE,"MFT96";#N/A,#N/A,FALSE,"CTrecon"}</definedName>
    <definedName name="fghfgh_1_2_5_3" hidden="1">{#N/A,#N/A,FALSE,"TMCOMP96";#N/A,#N/A,FALSE,"MAT96";#N/A,#N/A,FALSE,"FANDA96";#N/A,#N/A,FALSE,"INTRAN96";#N/A,#N/A,FALSE,"NAA9697";#N/A,#N/A,FALSE,"ECWEBB";#N/A,#N/A,FALSE,"MFT96";#N/A,#N/A,FALSE,"CTrecon"}</definedName>
    <definedName name="fghfgh_1_2_5_4" hidden="1">{#N/A,#N/A,FALSE,"TMCOMP96";#N/A,#N/A,FALSE,"MAT96";#N/A,#N/A,FALSE,"FANDA96";#N/A,#N/A,FALSE,"INTRAN96";#N/A,#N/A,FALSE,"NAA9697";#N/A,#N/A,FALSE,"ECWEBB";#N/A,#N/A,FALSE,"MFT96";#N/A,#N/A,FALSE,"CTrecon"}</definedName>
    <definedName name="fghfgh_1_2_5_5" hidden="1">{#N/A,#N/A,FALSE,"TMCOMP96";#N/A,#N/A,FALSE,"MAT96";#N/A,#N/A,FALSE,"FANDA96";#N/A,#N/A,FALSE,"INTRAN96";#N/A,#N/A,FALSE,"NAA9697";#N/A,#N/A,FALSE,"ECWEBB";#N/A,#N/A,FALSE,"MFT96";#N/A,#N/A,FALSE,"CTrecon"}</definedName>
    <definedName name="fghfgh_1_3" hidden="1">{#N/A,#N/A,FALSE,"TMCOMP96";#N/A,#N/A,FALSE,"MAT96";#N/A,#N/A,FALSE,"FANDA96";#N/A,#N/A,FALSE,"INTRAN96";#N/A,#N/A,FALSE,"NAA9697";#N/A,#N/A,FALSE,"ECWEBB";#N/A,#N/A,FALSE,"MFT96";#N/A,#N/A,FALSE,"CTrecon"}</definedName>
    <definedName name="fghfgh_1_3_1" hidden="1">{#N/A,#N/A,FALSE,"TMCOMP96";#N/A,#N/A,FALSE,"MAT96";#N/A,#N/A,FALSE,"FANDA96";#N/A,#N/A,FALSE,"INTRAN96";#N/A,#N/A,FALSE,"NAA9697";#N/A,#N/A,FALSE,"ECWEBB";#N/A,#N/A,FALSE,"MFT96";#N/A,#N/A,FALSE,"CTrecon"}</definedName>
    <definedName name="fghfgh_1_3_1_1" hidden="1">{#N/A,#N/A,FALSE,"TMCOMP96";#N/A,#N/A,FALSE,"MAT96";#N/A,#N/A,FALSE,"FANDA96";#N/A,#N/A,FALSE,"INTRAN96";#N/A,#N/A,FALSE,"NAA9697";#N/A,#N/A,FALSE,"ECWEBB";#N/A,#N/A,FALSE,"MFT96";#N/A,#N/A,FALSE,"CTrecon"}</definedName>
    <definedName name="fghfgh_1_3_1_1_1" hidden="1">{#N/A,#N/A,FALSE,"TMCOMP96";#N/A,#N/A,FALSE,"MAT96";#N/A,#N/A,FALSE,"FANDA96";#N/A,#N/A,FALSE,"INTRAN96";#N/A,#N/A,FALSE,"NAA9697";#N/A,#N/A,FALSE,"ECWEBB";#N/A,#N/A,FALSE,"MFT96";#N/A,#N/A,FALSE,"CTrecon"}</definedName>
    <definedName name="fghfgh_1_3_1_1_1_1" hidden="1">{#N/A,#N/A,FALSE,"TMCOMP96";#N/A,#N/A,FALSE,"MAT96";#N/A,#N/A,FALSE,"FANDA96";#N/A,#N/A,FALSE,"INTRAN96";#N/A,#N/A,FALSE,"NAA9697";#N/A,#N/A,FALSE,"ECWEBB";#N/A,#N/A,FALSE,"MFT96";#N/A,#N/A,FALSE,"CTrecon"}</definedName>
    <definedName name="fghfgh_1_3_1_1_1_2" hidden="1">{#N/A,#N/A,FALSE,"TMCOMP96";#N/A,#N/A,FALSE,"MAT96";#N/A,#N/A,FALSE,"FANDA96";#N/A,#N/A,FALSE,"INTRAN96";#N/A,#N/A,FALSE,"NAA9697";#N/A,#N/A,FALSE,"ECWEBB";#N/A,#N/A,FALSE,"MFT96";#N/A,#N/A,FALSE,"CTrecon"}</definedName>
    <definedName name="fghfgh_1_3_1_1_1_3" hidden="1">{#N/A,#N/A,FALSE,"TMCOMP96";#N/A,#N/A,FALSE,"MAT96";#N/A,#N/A,FALSE,"FANDA96";#N/A,#N/A,FALSE,"INTRAN96";#N/A,#N/A,FALSE,"NAA9697";#N/A,#N/A,FALSE,"ECWEBB";#N/A,#N/A,FALSE,"MFT96";#N/A,#N/A,FALSE,"CTrecon"}</definedName>
    <definedName name="fghfgh_1_3_1_1_1_4" hidden="1">{#N/A,#N/A,FALSE,"TMCOMP96";#N/A,#N/A,FALSE,"MAT96";#N/A,#N/A,FALSE,"FANDA96";#N/A,#N/A,FALSE,"INTRAN96";#N/A,#N/A,FALSE,"NAA9697";#N/A,#N/A,FALSE,"ECWEBB";#N/A,#N/A,FALSE,"MFT96";#N/A,#N/A,FALSE,"CTrecon"}</definedName>
    <definedName name="fghfgh_1_3_1_1_1_5" hidden="1">{#N/A,#N/A,FALSE,"TMCOMP96";#N/A,#N/A,FALSE,"MAT96";#N/A,#N/A,FALSE,"FANDA96";#N/A,#N/A,FALSE,"INTRAN96";#N/A,#N/A,FALSE,"NAA9697";#N/A,#N/A,FALSE,"ECWEBB";#N/A,#N/A,FALSE,"MFT96";#N/A,#N/A,FALSE,"CTrecon"}</definedName>
    <definedName name="fghfgh_1_3_1_1_2" hidden="1">{#N/A,#N/A,FALSE,"TMCOMP96";#N/A,#N/A,FALSE,"MAT96";#N/A,#N/A,FALSE,"FANDA96";#N/A,#N/A,FALSE,"INTRAN96";#N/A,#N/A,FALSE,"NAA9697";#N/A,#N/A,FALSE,"ECWEBB";#N/A,#N/A,FALSE,"MFT96";#N/A,#N/A,FALSE,"CTrecon"}</definedName>
    <definedName name="fghfgh_1_3_1_1_2_1" hidden="1">{#N/A,#N/A,FALSE,"TMCOMP96";#N/A,#N/A,FALSE,"MAT96";#N/A,#N/A,FALSE,"FANDA96";#N/A,#N/A,FALSE,"INTRAN96";#N/A,#N/A,FALSE,"NAA9697";#N/A,#N/A,FALSE,"ECWEBB";#N/A,#N/A,FALSE,"MFT96";#N/A,#N/A,FALSE,"CTrecon"}</definedName>
    <definedName name="fghfgh_1_3_1_1_2_2" hidden="1">{#N/A,#N/A,FALSE,"TMCOMP96";#N/A,#N/A,FALSE,"MAT96";#N/A,#N/A,FALSE,"FANDA96";#N/A,#N/A,FALSE,"INTRAN96";#N/A,#N/A,FALSE,"NAA9697";#N/A,#N/A,FALSE,"ECWEBB";#N/A,#N/A,FALSE,"MFT96";#N/A,#N/A,FALSE,"CTrecon"}</definedName>
    <definedName name="fghfgh_1_3_1_1_2_3" hidden="1">{#N/A,#N/A,FALSE,"TMCOMP96";#N/A,#N/A,FALSE,"MAT96";#N/A,#N/A,FALSE,"FANDA96";#N/A,#N/A,FALSE,"INTRAN96";#N/A,#N/A,FALSE,"NAA9697";#N/A,#N/A,FALSE,"ECWEBB";#N/A,#N/A,FALSE,"MFT96";#N/A,#N/A,FALSE,"CTrecon"}</definedName>
    <definedName name="fghfgh_1_3_1_1_2_4" hidden="1">{#N/A,#N/A,FALSE,"TMCOMP96";#N/A,#N/A,FALSE,"MAT96";#N/A,#N/A,FALSE,"FANDA96";#N/A,#N/A,FALSE,"INTRAN96";#N/A,#N/A,FALSE,"NAA9697";#N/A,#N/A,FALSE,"ECWEBB";#N/A,#N/A,FALSE,"MFT96";#N/A,#N/A,FALSE,"CTrecon"}</definedName>
    <definedName name="fghfgh_1_3_1_1_2_5" hidden="1">{#N/A,#N/A,FALSE,"TMCOMP96";#N/A,#N/A,FALSE,"MAT96";#N/A,#N/A,FALSE,"FANDA96";#N/A,#N/A,FALSE,"INTRAN96";#N/A,#N/A,FALSE,"NAA9697";#N/A,#N/A,FALSE,"ECWEBB";#N/A,#N/A,FALSE,"MFT96";#N/A,#N/A,FALSE,"CTrecon"}</definedName>
    <definedName name="fghfgh_1_3_1_1_3" hidden="1">{#N/A,#N/A,FALSE,"TMCOMP96";#N/A,#N/A,FALSE,"MAT96";#N/A,#N/A,FALSE,"FANDA96";#N/A,#N/A,FALSE,"INTRAN96";#N/A,#N/A,FALSE,"NAA9697";#N/A,#N/A,FALSE,"ECWEBB";#N/A,#N/A,FALSE,"MFT96";#N/A,#N/A,FALSE,"CTrecon"}</definedName>
    <definedName name="fghfgh_1_3_1_1_4" hidden="1">{#N/A,#N/A,FALSE,"TMCOMP96";#N/A,#N/A,FALSE,"MAT96";#N/A,#N/A,FALSE,"FANDA96";#N/A,#N/A,FALSE,"INTRAN96";#N/A,#N/A,FALSE,"NAA9697";#N/A,#N/A,FALSE,"ECWEBB";#N/A,#N/A,FALSE,"MFT96";#N/A,#N/A,FALSE,"CTrecon"}</definedName>
    <definedName name="fghfgh_1_3_1_1_5" hidden="1">{#N/A,#N/A,FALSE,"TMCOMP96";#N/A,#N/A,FALSE,"MAT96";#N/A,#N/A,FALSE,"FANDA96";#N/A,#N/A,FALSE,"INTRAN96";#N/A,#N/A,FALSE,"NAA9697";#N/A,#N/A,FALSE,"ECWEBB";#N/A,#N/A,FALSE,"MFT96";#N/A,#N/A,FALSE,"CTrecon"}</definedName>
    <definedName name="fghfgh_1_3_1_2" hidden="1">{#N/A,#N/A,FALSE,"TMCOMP96";#N/A,#N/A,FALSE,"MAT96";#N/A,#N/A,FALSE,"FANDA96";#N/A,#N/A,FALSE,"INTRAN96";#N/A,#N/A,FALSE,"NAA9697";#N/A,#N/A,FALSE,"ECWEBB";#N/A,#N/A,FALSE,"MFT96";#N/A,#N/A,FALSE,"CTrecon"}</definedName>
    <definedName name="fghfgh_1_3_1_2_1" hidden="1">{#N/A,#N/A,FALSE,"TMCOMP96";#N/A,#N/A,FALSE,"MAT96";#N/A,#N/A,FALSE,"FANDA96";#N/A,#N/A,FALSE,"INTRAN96";#N/A,#N/A,FALSE,"NAA9697";#N/A,#N/A,FALSE,"ECWEBB";#N/A,#N/A,FALSE,"MFT96";#N/A,#N/A,FALSE,"CTrecon"}</definedName>
    <definedName name="fghfgh_1_3_1_2_2" hidden="1">{#N/A,#N/A,FALSE,"TMCOMP96";#N/A,#N/A,FALSE,"MAT96";#N/A,#N/A,FALSE,"FANDA96";#N/A,#N/A,FALSE,"INTRAN96";#N/A,#N/A,FALSE,"NAA9697";#N/A,#N/A,FALSE,"ECWEBB";#N/A,#N/A,FALSE,"MFT96";#N/A,#N/A,FALSE,"CTrecon"}</definedName>
    <definedName name="fghfgh_1_3_1_2_3" hidden="1">{#N/A,#N/A,FALSE,"TMCOMP96";#N/A,#N/A,FALSE,"MAT96";#N/A,#N/A,FALSE,"FANDA96";#N/A,#N/A,FALSE,"INTRAN96";#N/A,#N/A,FALSE,"NAA9697";#N/A,#N/A,FALSE,"ECWEBB";#N/A,#N/A,FALSE,"MFT96";#N/A,#N/A,FALSE,"CTrecon"}</definedName>
    <definedName name="fghfgh_1_3_1_2_4" hidden="1">{#N/A,#N/A,FALSE,"TMCOMP96";#N/A,#N/A,FALSE,"MAT96";#N/A,#N/A,FALSE,"FANDA96";#N/A,#N/A,FALSE,"INTRAN96";#N/A,#N/A,FALSE,"NAA9697";#N/A,#N/A,FALSE,"ECWEBB";#N/A,#N/A,FALSE,"MFT96";#N/A,#N/A,FALSE,"CTrecon"}</definedName>
    <definedName name="fghfgh_1_3_1_2_5" hidden="1">{#N/A,#N/A,FALSE,"TMCOMP96";#N/A,#N/A,FALSE,"MAT96";#N/A,#N/A,FALSE,"FANDA96";#N/A,#N/A,FALSE,"INTRAN96";#N/A,#N/A,FALSE,"NAA9697";#N/A,#N/A,FALSE,"ECWEBB";#N/A,#N/A,FALSE,"MFT96";#N/A,#N/A,FALSE,"CTrecon"}</definedName>
    <definedName name="fghfgh_1_3_1_3" hidden="1">{#N/A,#N/A,FALSE,"TMCOMP96";#N/A,#N/A,FALSE,"MAT96";#N/A,#N/A,FALSE,"FANDA96";#N/A,#N/A,FALSE,"INTRAN96";#N/A,#N/A,FALSE,"NAA9697";#N/A,#N/A,FALSE,"ECWEBB";#N/A,#N/A,FALSE,"MFT96";#N/A,#N/A,FALSE,"CTrecon"}</definedName>
    <definedName name="fghfgh_1_3_1_3_1" hidden="1">{#N/A,#N/A,FALSE,"TMCOMP96";#N/A,#N/A,FALSE,"MAT96";#N/A,#N/A,FALSE,"FANDA96";#N/A,#N/A,FALSE,"INTRAN96";#N/A,#N/A,FALSE,"NAA9697";#N/A,#N/A,FALSE,"ECWEBB";#N/A,#N/A,FALSE,"MFT96";#N/A,#N/A,FALSE,"CTrecon"}</definedName>
    <definedName name="fghfgh_1_3_1_3_2" hidden="1">{#N/A,#N/A,FALSE,"TMCOMP96";#N/A,#N/A,FALSE,"MAT96";#N/A,#N/A,FALSE,"FANDA96";#N/A,#N/A,FALSE,"INTRAN96";#N/A,#N/A,FALSE,"NAA9697";#N/A,#N/A,FALSE,"ECWEBB";#N/A,#N/A,FALSE,"MFT96";#N/A,#N/A,FALSE,"CTrecon"}</definedName>
    <definedName name="fghfgh_1_3_1_3_3" hidden="1">{#N/A,#N/A,FALSE,"TMCOMP96";#N/A,#N/A,FALSE,"MAT96";#N/A,#N/A,FALSE,"FANDA96";#N/A,#N/A,FALSE,"INTRAN96";#N/A,#N/A,FALSE,"NAA9697";#N/A,#N/A,FALSE,"ECWEBB";#N/A,#N/A,FALSE,"MFT96";#N/A,#N/A,FALSE,"CTrecon"}</definedName>
    <definedName name="fghfgh_1_3_1_3_4" hidden="1">{#N/A,#N/A,FALSE,"TMCOMP96";#N/A,#N/A,FALSE,"MAT96";#N/A,#N/A,FALSE,"FANDA96";#N/A,#N/A,FALSE,"INTRAN96";#N/A,#N/A,FALSE,"NAA9697";#N/A,#N/A,FALSE,"ECWEBB";#N/A,#N/A,FALSE,"MFT96";#N/A,#N/A,FALSE,"CTrecon"}</definedName>
    <definedName name="fghfgh_1_3_1_3_5" hidden="1">{#N/A,#N/A,FALSE,"TMCOMP96";#N/A,#N/A,FALSE,"MAT96";#N/A,#N/A,FALSE,"FANDA96";#N/A,#N/A,FALSE,"INTRAN96";#N/A,#N/A,FALSE,"NAA9697";#N/A,#N/A,FALSE,"ECWEBB";#N/A,#N/A,FALSE,"MFT96";#N/A,#N/A,FALSE,"CTrecon"}</definedName>
    <definedName name="fghfgh_1_3_1_4" hidden="1">{#N/A,#N/A,FALSE,"TMCOMP96";#N/A,#N/A,FALSE,"MAT96";#N/A,#N/A,FALSE,"FANDA96";#N/A,#N/A,FALSE,"INTRAN96";#N/A,#N/A,FALSE,"NAA9697";#N/A,#N/A,FALSE,"ECWEBB";#N/A,#N/A,FALSE,"MFT96";#N/A,#N/A,FALSE,"CTrecon"}</definedName>
    <definedName name="fghfgh_1_3_1_4_1" hidden="1">{#N/A,#N/A,FALSE,"TMCOMP96";#N/A,#N/A,FALSE,"MAT96";#N/A,#N/A,FALSE,"FANDA96";#N/A,#N/A,FALSE,"INTRAN96";#N/A,#N/A,FALSE,"NAA9697";#N/A,#N/A,FALSE,"ECWEBB";#N/A,#N/A,FALSE,"MFT96";#N/A,#N/A,FALSE,"CTrecon"}</definedName>
    <definedName name="fghfgh_1_3_1_4_2" hidden="1">{#N/A,#N/A,FALSE,"TMCOMP96";#N/A,#N/A,FALSE,"MAT96";#N/A,#N/A,FALSE,"FANDA96";#N/A,#N/A,FALSE,"INTRAN96";#N/A,#N/A,FALSE,"NAA9697";#N/A,#N/A,FALSE,"ECWEBB";#N/A,#N/A,FALSE,"MFT96";#N/A,#N/A,FALSE,"CTrecon"}</definedName>
    <definedName name="fghfgh_1_3_1_4_3" hidden="1">{#N/A,#N/A,FALSE,"TMCOMP96";#N/A,#N/A,FALSE,"MAT96";#N/A,#N/A,FALSE,"FANDA96";#N/A,#N/A,FALSE,"INTRAN96";#N/A,#N/A,FALSE,"NAA9697";#N/A,#N/A,FALSE,"ECWEBB";#N/A,#N/A,FALSE,"MFT96";#N/A,#N/A,FALSE,"CTrecon"}</definedName>
    <definedName name="fghfgh_1_3_1_4_4" hidden="1">{#N/A,#N/A,FALSE,"TMCOMP96";#N/A,#N/A,FALSE,"MAT96";#N/A,#N/A,FALSE,"FANDA96";#N/A,#N/A,FALSE,"INTRAN96";#N/A,#N/A,FALSE,"NAA9697";#N/A,#N/A,FALSE,"ECWEBB";#N/A,#N/A,FALSE,"MFT96";#N/A,#N/A,FALSE,"CTrecon"}</definedName>
    <definedName name="fghfgh_1_3_1_4_5" hidden="1">{#N/A,#N/A,FALSE,"TMCOMP96";#N/A,#N/A,FALSE,"MAT96";#N/A,#N/A,FALSE,"FANDA96";#N/A,#N/A,FALSE,"INTRAN96";#N/A,#N/A,FALSE,"NAA9697";#N/A,#N/A,FALSE,"ECWEBB";#N/A,#N/A,FALSE,"MFT96";#N/A,#N/A,FALSE,"CTrecon"}</definedName>
    <definedName name="fghfgh_1_3_1_5" hidden="1">{#N/A,#N/A,FALSE,"TMCOMP96";#N/A,#N/A,FALSE,"MAT96";#N/A,#N/A,FALSE,"FANDA96";#N/A,#N/A,FALSE,"INTRAN96";#N/A,#N/A,FALSE,"NAA9697";#N/A,#N/A,FALSE,"ECWEBB";#N/A,#N/A,FALSE,"MFT96";#N/A,#N/A,FALSE,"CTrecon"}</definedName>
    <definedName name="fghfgh_1_3_1_5_1" hidden="1">{#N/A,#N/A,FALSE,"TMCOMP96";#N/A,#N/A,FALSE,"MAT96";#N/A,#N/A,FALSE,"FANDA96";#N/A,#N/A,FALSE,"INTRAN96";#N/A,#N/A,FALSE,"NAA9697";#N/A,#N/A,FALSE,"ECWEBB";#N/A,#N/A,FALSE,"MFT96";#N/A,#N/A,FALSE,"CTrecon"}</definedName>
    <definedName name="fghfgh_1_3_1_5_2" hidden="1">{#N/A,#N/A,FALSE,"TMCOMP96";#N/A,#N/A,FALSE,"MAT96";#N/A,#N/A,FALSE,"FANDA96";#N/A,#N/A,FALSE,"INTRAN96";#N/A,#N/A,FALSE,"NAA9697";#N/A,#N/A,FALSE,"ECWEBB";#N/A,#N/A,FALSE,"MFT96";#N/A,#N/A,FALSE,"CTrecon"}</definedName>
    <definedName name="fghfgh_1_3_1_5_3" hidden="1">{#N/A,#N/A,FALSE,"TMCOMP96";#N/A,#N/A,FALSE,"MAT96";#N/A,#N/A,FALSE,"FANDA96";#N/A,#N/A,FALSE,"INTRAN96";#N/A,#N/A,FALSE,"NAA9697";#N/A,#N/A,FALSE,"ECWEBB";#N/A,#N/A,FALSE,"MFT96";#N/A,#N/A,FALSE,"CTrecon"}</definedName>
    <definedName name="fghfgh_1_3_1_5_4" hidden="1">{#N/A,#N/A,FALSE,"TMCOMP96";#N/A,#N/A,FALSE,"MAT96";#N/A,#N/A,FALSE,"FANDA96";#N/A,#N/A,FALSE,"INTRAN96";#N/A,#N/A,FALSE,"NAA9697";#N/A,#N/A,FALSE,"ECWEBB";#N/A,#N/A,FALSE,"MFT96";#N/A,#N/A,FALSE,"CTrecon"}</definedName>
    <definedName name="fghfgh_1_3_1_5_5" hidden="1">{#N/A,#N/A,FALSE,"TMCOMP96";#N/A,#N/A,FALSE,"MAT96";#N/A,#N/A,FALSE,"FANDA96";#N/A,#N/A,FALSE,"INTRAN96";#N/A,#N/A,FALSE,"NAA9697";#N/A,#N/A,FALSE,"ECWEBB";#N/A,#N/A,FALSE,"MFT96";#N/A,#N/A,FALSE,"CTrecon"}</definedName>
    <definedName name="fghfgh_1_3_2" hidden="1">{#N/A,#N/A,FALSE,"TMCOMP96";#N/A,#N/A,FALSE,"MAT96";#N/A,#N/A,FALSE,"FANDA96";#N/A,#N/A,FALSE,"INTRAN96";#N/A,#N/A,FALSE,"NAA9697";#N/A,#N/A,FALSE,"ECWEBB";#N/A,#N/A,FALSE,"MFT96";#N/A,#N/A,FALSE,"CTrecon"}</definedName>
    <definedName name="fghfgh_1_3_2_1" hidden="1">{#N/A,#N/A,FALSE,"TMCOMP96";#N/A,#N/A,FALSE,"MAT96";#N/A,#N/A,FALSE,"FANDA96";#N/A,#N/A,FALSE,"INTRAN96";#N/A,#N/A,FALSE,"NAA9697";#N/A,#N/A,FALSE,"ECWEBB";#N/A,#N/A,FALSE,"MFT96";#N/A,#N/A,FALSE,"CTrecon"}</definedName>
    <definedName name="fghfgh_1_3_2_2" hidden="1">{#N/A,#N/A,FALSE,"TMCOMP96";#N/A,#N/A,FALSE,"MAT96";#N/A,#N/A,FALSE,"FANDA96";#N/A,#N/A,FALSE,"INTRAN96";#N/A,#N/A,FALSE,"NAA9697";#N/A,#N/A,FALSE,"ECWEBB";#N/A,#N/A,FALSE,"MFT96";#N/A,#N/A,FALSE,"CTrecon"}</definedName>
    <definedName name="fghfgh_1_3_2_3" hidden="1">{#N/A,#N/A,FALSE,"TMCOMP96";#N/A,#N/A,FALSE,"MAT96";#N/A,#N/A,FALSE,"FANDA96";#N/A,#N/A,FALSE,"INTRAN96";#N/A,#N/A,FALSE,"NAA9697";#N/A,#N/A,FALSE,"ECWEBB";#N/A,#N/A,FALSE,"MFT96";#N/A,#N/A,FALSE,"CTrecon"}</definedName>
    <definedName name="fghfgh_1_3_2_4" hidden="1">{#N/A,#N/A,FALSE,"TMCOMP96";#N/A,#N/A,FALSE,"MAT96";#N/A,#N/A,FALSE,"FANDA96";#N/A,#N/A,FALSE,"INTRAN96";#N/A,#N/A,FALSE,"NAA9697";#N/A,#N/A,FALSE,"ECWEBB";#N/A,#N/A,FALSE,"MFT96";#N/A,#N/A,FALSE,"CTrecon"}</definedName>
    <definedName name="fghfgh_1_3_2_5" hidden="1">{#N/A,#N/A,FALSE,"TMCOMP96";#N/A,#N/A,FALSE,"MAT96";#N/A,#N/A,FALSE,"FANDA96";#N/A,#N/A,FALSE,"INTRAN96";#N/A,#N/A,FALSE,"NAA9697";#N/A,#N/A,FALSE,"ECWEBB";#N/A,#N/A,FALSE,"MFT96";#N/A,#N/A,FALSE,"CTrecon"}</definedName>
    <definedName name="fghfgh_1_3_3" hidden="1">{#N/A,#N/A,FALSE,"TMCOMP96";#N/A,#N/A,FALSE,"MAT96";#N/A,#N/A,FALSE,"FANDA96";#N/A,#N/A,FALSE,"INTRAN96";#N/A,#N/A,FALSE,"NAA9697";#N/A,#N/A,FALSE,"ECWEBB";#N/A,#N/A,FALSE,"MFT96";#N/A,#N/A,FALSE,"CTrecon"}</definedName>
    <definedName name="fghfgh_1_3_3_1" hidden="1">{#N/A,#N/A,FALSE,"TMCOMP96";#N/A,#N/A,FALSE,"MAT96";#N/A,#N/A,FALSE,"FANDA96";#N/A,#N/A,FALSE,"INTRAN96";#N/A,#N/A,FALSE,"NAA9697";#N/A,#N/A,FALSE,"ECWEBB";#N/A,#N/A,FALSE,"MFT96";#N/A,#N/A,FALSE,"CTrecon"}</definedName>
    <definedName name="fghfgh_1_3_3_2" hidden="1">{#N/A,#N/A,FALSE,"TMCOMP96";#N/A,#N/A,FALSE,"MAT96";#N/A,#N/A,FALSE,"FANDA96";#N/A,#N/A,FALSE,"INTRAN96";#N/A,#N/A,FALSE,"NAA9697";#N/A,#N/A,FALSE,"ECWEBB";#N/A,#N/A,FALSE,"MFT96";#N/A,#N/A,FALSE,"CTrecon"}</definedName>
    <definedName name="fghfgh_1_3_3_3" hidden="1">{#N/A,#N/A,FALSE,"TMCOMP96";#N/A,#N/A,FALSE,"MAT96";#N/A,#N/A,FALSE,"FANDA96";#N/A,#N/A,FALSE,"INTRAN96";#N/A,#N/A,FALSE,"NAA9697";#N/A,#N/A,FALSE,"ECWEBB";#N/A,#N/A,FALSE,"MFT96";#N/A,#N/A,FALSE,"CTrecon"}</definedName>
    <definedName name="fghfgh_1_3_3_4" hidden="1">{#N/A,#N/A,FALSE,"TMCOMP96";#N/A,#N/A,FALSE,"MAT96";#N/A,#N/A,FALSE,"FANDA96";#N/A,#N/A,FALSE,"INTRAN96";#N/A,#N/A,FALSE,"NAA9697";#N/A,#N/A,FALSE,"ECWEBB";#N/A,#N/A,FALSE,"MFT96";#N/A,#N/A,FALSE,"CTrecon"}</definedName>
    <definedName name="fghfgh_1_3_3_5" hidden="1">{#N/A,#N/A,FALSE,"TMCOMP96";#N/A,#N/A,FALSE,"MAT96";#N/A,#N/A,FALSE,"FANDA96";#N/A,#N/A,FALSE,"INTRAN96";#N/A,#N/A,FALSE,"NAA9697";#N/A,#N/A,FALSE,"ECWEBB";#N/A,#N/A,FALSE,"MFT96";#N/A,#N/A,FALSE,"CTrecon"}</definedName>
    <definedName name="fghfgh_1_3_4" hidden="1">{#N/A,#N/A,FALSE,"TMCOMP96";#N/A,#N/A,FALSE,"MAT96";#N/A,#N/A,FALSE,"FANDA96";#N/A,#N/A,FALSE,"INTRAN96";#N/A,#N/A,FALSE,"NAA9697";#N/A,#N/A,FALSE,"ECWEBB";#N/A,#N/A,FALSE,"MFT96";#N/A,#N/A,FALSE,"CTrecon"}</definedName>
    <definedName name="fghfgh_1_3_4_1" hidden="1">{#N/A,#N/A,FALSE,"TMCOMP96";#N/A,#N/A,FALSE,"MAT96";#N/A,#N/A,FALSE,"FANDA96";#N/A,#N/A,FALSE,"INTRAN96";#N/A,#N/A,FALSE,"NAA9697";#N/A,#N/A,FALSE,"ECWEBB";#N/A,#N/A,FALSE,"MFT96";#N/A,#N/A,FALSE,"CTrecon"}</definedName>
    <definedName name="fghfgh_1_3_4_2" hidden="1">{#N/A,#N/A,FALSE,"TMCOMP96";#N/A,#N/A,FALSE,"MAT96";#N/A,#N/A,FALSE,"FANDA96";#N/A,#N/A,FALSE,"INTRAN96";#N/A,#N/A,FALSE,"NAA9697";#N/A,#N/A,FALSE,"ECWEBB";#N/A,#N/A,FALSE,"MFT96";#N/A,#N/A,FALSE,"CTrecon"}</definedName>
    <definedName name="fghfgh_1_3_4_3" hidden="1">{#N/A,#N/A,FALSE,"TMCOMP96";#N/A,#N/A,FALSE,"MAT96";#N/A,#N/A,FALSE,"FANDA96";#N/A,#N/A,FALSE,"INTRAN96";#N/A,#N/A,FALSE,"NAA9697";#N/A,#N/A,FALSE,"ECWEBB";#N/A,#N/A,FALSE,"MFT96";#N/A,#N/A,FALSE,"CTrecon"}</definedName>
    <definedName name="fghfgh_1_3_4_4" hidden="1">{#N/A,#N/A,FALSE,"TMCOMP96";#N/A,#N/A,FALSE,"MAT96";#N/A,#N/A,FALSE,"FANDA96";#N/A,#N/A,FALSE,"INTRAN96";#N/A,#N/A,FALSE,"NAA9697";#N/A,#N/A,FALSE,"ECWEBB";#N/A,#N/A,FALSE,"MFT96";#N/A,#N/A,FALSE,"CTrecon"}</definedName>
    <definedName name="fghfgh_1_3_4_5" hidden="1">{#N/A,#N/A,FALSE,"TMCOMP96";#N/A,#N/A,FALSE,"MAT96";#N/A,#N/A,FALSE,"FANDA96";#N/A,#N/A,FALSE,"INTRAN96";#N/A,#N/A,FALSE,"NAA9697";#N/A,#N/A,FALSE,"ECWEBB";#N/A,#N/A,FALSE,"MFT96";#N/A,#N/A,FALSE,"CTrecon"}</definedName>
    <definedName name="fghfgh_1_3_5" hidden="1">{#N/A,#N/A,FALSE,"TMCOMP96";#N/A,#N/A,FALSE,"MAT96";#N/A,#N/A,FALSE,"FANDA96";#N/A,#N/A,FALSE,"INTRAN96";#N/A,#N/A,FALSE,"NAA9697";#N/A,#N/A,FALSE,"ECWEBB";#N/A,#N/A,FALSE,"MFT96";#N/A,#N/A,FALSE,"CTrecon"}</definedName>
    <definedName name="fghfgh_1_3_5_1" hidden="1">{#N/A,#N/A,FALSE,"TMCOMP96";#N/A,#N/A,FALSE,"MAT96";#N/A,#N/A,FALSE,"FANDA96";#N/A,#N/A,FALSE,"INTRAN96";#N/A,#N/A,FALSE,"NAA9697";#N/A,#N/A,FALSE,"ECWEBB";#N/A,#N/A,FALSE,"MFT96";#N/A,#N/A,FALSE,"CTrecon"}</definedName>
    <definedName name="fghfgh_1_3_5_2" hidden="1">{#N/A,#N/A,FALSE,"TMCOMP96";#N/A,#N/A,FALSE,"MAT96";#N/A,#N/A,FALSE,"FANDA96";#N/A,#N/A,FALSE,"INTRAN96";#N/A,#N/A,FALSE,"NAA9697";#N/A,#N/A,FALSE,"ECWEBB";#N/A,#N/A,FALSE,"MFT96";#N/A,#N/A,FALSE,"CTrecon"}</definedName>
    <definedName name="fghfgh_1_3_5_3" hidden="1">{#N/A,#N/A,FALSE,"TMCOMP96";#N/A,#N/A,FALSE,"MAT96";#N/A,#N/A,FALSE,"FANDA96";#N/A,#N/A,FALSE,"INTRAN96";#N/A,#N/A,FALSE,"NAA9697";#N/A,#N/A,FALSE,"ECWEBB";#N/A,#N/A,FALSE,"MFT96";#N/A,#N/A,FALSE,"CTrecon"}</definedName>
    <definedName name="fghfgh_1_3_5_4" hidden="1">{#N/A,#N/A,FALSE,"TMCOMP96";#N/A,#N/A,FALSE,"MAT96";#N/A,#N/A,FALSE,"FANDA96";#N/A,#N/A,FALSE,"INTRAN96";#N/A,#N/A,FALSE,"NAA9697";#N/A,#N/A,FALSE,"ECWEBB";#N/A,#N/A,FALSE,"MFT96";#N/A,#N/A,FALSE,"CTrecon"}</definedName>
    <definedName name="fghfgh_1_3_5_5" hidden="1">{#N/A,#N/A,FALSE,"TMCOMP96";#N/A,#N/A,FALSE,"MAT96";#N/A,#N/A,FALSE,"FANDA96";#N/A,#N/A,FALSE,"INTRAN96";#N/A,#N/A,FALSE,"NAA9697";#N/A,#N/A,FALSE,"ECWEBB";#N/A,#N/A,FALSE,"MFT96";#N/A,#N/A,FALSE,"CTrecon"}</definedName>
    <definedName name="fghfgh_1_4" hidden="1">{#N/A,#N/A,FALSE,"TMCOMP96";#N/A,#N/A,FALSE,"MAT96";#N/A,#N/A,FALSE,"FANDA96";#N/A,#N/A,FALSE,"INTRAN96";#N/A,#N/A,FALSE,"NAA9697";#N/A,#N/A,FALSE,"ECWEBB";#N/A,#N/A,FALSE,"MFT96";#N/A,#N/A,FALSE,"CTrecon"}</definedName>
    <definedName name="fghfgh_1_4_1" hidden="1">{#N/A,#N/A,FALSE,"TMCOMP96";#N/A,#N/A,FALSE,"MAT96";#N/A,#N/A,FALSE,"FANDA96";#N/A,#N/A,FALSE,"INTRAN96";#N/A,#N/A,FALSE,"NAA9697";#N/A,#N/A,FALSE,"ECWEBB";#N/A,#N/A,FALSE,"MFT96";#N/A,#N/A,FALSE,"CTrecon"}</definedName>
    <definedName name="fghfgh_1_4_1_1" hidden="1">{#N/A,#N/A,FALSE,"TMCOMP96";#N/A,#N/A,FALSE,"MAT96";#N/A,#N/A,FALSE,"FANDA96";#N/A,#N/A,FALSE,"INTRAN96";#N/A,#N/A,FALSE,"NAA9697";#N/A,#N/A,FALSE,"ECWEBB";#N/A,#N/A,FALSE,"MFT96";#N/A,#N/A,FALSE,"CTrecon"}</definedName>
    <definedName name="fghfgh_1_4_1_1_1" hidden="1">{#N/A,#N/A,FALSE,"TMCOMP96";#N/A,#N/A,FALSE,"MAT96";#N/A,#N/A,FALSE,"FANDA96";#N/A,#N/A,FALSE,"INTRAN96";#N/A,#N/A,FALSE,"NAA9697";#N/A,#N/A,FALSE,"ECWEBB";#N/A,#N/A,FALSE,"MFT96";#N/A,#N/A,FALSE,"CTrecon"}</definedName>
    <definedName name="fghfgh_1_4_1_1_2" hidden="1">{#N/A,#N/A,FALSE,"TMCOMP96";#N/A,#N/A,FALSE,"MAT96";#N/A,#N/A,FALSE,"FANDA96";#N/A,#N/A,FALSE,"INTRAN96";#N/A,#N/A,FALSE,"NAA9697";#N/A,#N/A,FALSE,"ECWEBB";#N/A,#N/A,FALSE,"MFT96";#N/A,#N/A,FALSE,"CTrecon"}</definedName>
    <definedName name="fghfgh_1_4_1_1_3" hidden="1">{#N/A,#N/A,FALSE,"TMCOMP96";#N/A,#N/A,FALSE,"MAT96";#N/A,#N/A,FALSE,"FANDA96";#N/A,#N/A,FALSE,"INTRAN96";#N/A,#N/A,FALSE,"NAA9697";#N/A,#N/A,FALSE,"ECWEBB";#N/A,#N/A,FALSE,"MFT96";#N/A,#N/A,FALSE,"CTrecon"}</definedName>
    <definedName name="fghfgh_1_4_1_1_4" hidden="1">{#N/A,#N/A,FALSE,"TMCOMP96";#N/A,#N/A,FALSE,"MAT96";#N/A,#N/A,FALSE,"FANDA96";#N/A,#N/A,FALSE,"INTRAN96";#N/A,#N/A,FALSE,"NAA9697";#N/A,#N/A,FALSE,"ECWEBB";#N/A,#N/A,FALSE,"MFT96";#N/A,#N/A,FALSE,"CTrecon"}</definedName>
    <definedName name="fghfgh_1_4_1_1_5" hidden="1">{#N/A,#N/A,FALSE,"TMCOMP96";#N/A,#N/A,FALSE,"MAT96";#N/A,#N/A,FALSE,"FANDA96";#N/A,#N/A,FALSE,"INTRAN96";#N/A,#N/A,FALSE,"NAA9697";#N/A,#N/A,FALSE,"ECWEBB";#N/A,#N/A,FALSE,"MFT96";#N/A,#N/A,FALSE,"CTrecon"}</definedName>
    <definedName name="fghfgh_1_4_1_2" hidden="1">{#N/A,#N/A,FALSE,"TMCOMP96";#N/A,#N/A,FALSE,"MAT96";#N/A,#N/A,FALSE,"FANDA96";#N/A,#N/A,FALSE,"INTRAN96";#N/A,#N/A,FALSE,"NAA9697";#N/A,#N/A,FALSE,"ECWEBB";#N/A,#N/A,FALSE,"MFT96";#N/A,#N/A,FALSE,"CTrecon"}</definedName>
    <definedName name="fghfgh_1_4_1_2_1" hidden="1">{#N/A,#N/A,FALSE,"TMCOMP96";#N/A,#N/A,FALSE,"MAT96";#N/A,#N/A,FALSE,"FANDA96";#N/A,#N/A,FALSE,"INTRAN96";#N/A,#N/A,FALSE,"NAA9697";#N/A,#N/A,FALSE,"ECWEBB";#N/A,#N/A,FALSE,"MFT96";#N/A,#N/A,FALSE,"CTrecon"}</definedName>
    <definedName name="fghfgh_1_4_1_2_2" hidden="1">{#N/A,#N/A,FALSE,"TMCOMP96";#N/A,#N/A,FALSE,"MAT96";#N/A,#N/A,FALSE,"FANDA96";#N/A,#N/A,FALSE,"INTRAN96";#N/A,#N/A,FALSE,"NAA9697";#N/A,#N/A,FALSE,"ECWEBB";#N/A,#N/A,FALSE,"MFT96";#N/A,#N/A,FALSE,"CTrecon"}</definedName>
    <definedName name="fghfgh_1_4_1_2_3" hidden="1">{#N/A,#N/A,FALSE,"TMCOMP96";#N/A,#N/A,FALSE,"MAT96";#N/A,#N/A,FALSE,"FANDA96";#N/A,#N/A,FALSE,"INTRAN96";#N/A,#N/A,FALSE,"NAA9697";#N/A,#N/A,FALSE,"ECWEBB";#N/A,#N/A,FALSE,"MFT96";#N/A,#N/A,FALSE,"CTrecon"}</definedName>
    <definedName name="fghfgh_1_4_1_2_4" hidden="1">{#N/A,#N/A,FALSE,"TMCOMP96";#N/A,#N/A,FALSE,"MAT96";#N/A,#N/A,FALSE,"FANDA96";#N/A,#N/A,FALSE,"INTRAN96";#N/A,#N/A,FALSE,"NAA9697";#N/A,#N/A,FALSE,"ECWEBB";#N/A,#N/A,FALSE,"MFT96";#N/A,#N/A,FALSE,"CTrecon"}</definedName>
    <definedName name="fghfgh_1_4_1_2_5" hidden="1">{#N/A,#N/A,FALSE,"TMCOMP96";#N/A,#N/A,FALSE,"MAT96";#N/A,#N/A,FALSE,"FANDA96";#N/A,#N/A,FALSE,"INTRAN96";#N/A,#N/A,FALSE,"NAA9697";#N/A,#N/A,FALSE,"ECWEBB";#N/A,#N/A,FALSE,"MFT96";#N/A,#N/A,FALSE,"CTrecon"}</definedName>
    <definedName name="fghfgh_1_4_1_3" hidden="1">{#N/A,#N/A,FALSE,"TMCOMP96";#N/A,#N/A,FALSE,"MAT96";#N/A,#N/A,FALSE,"FANDA96";#N/A,#N/A,FALSE,"INTRAN96";#N/A,#N/A,FALSE,"NAA9697";#N/A,#N/A,FALSE,"ECWEBB";#N/A,#N/A,FALSE,"MFT96";#N/A,#N/A,FALSE,"CTrecon"}</definedName>
    <definedName name="fghfgh_1_4_1_3_1" hidden="1">{#N/A,#N/A,FALSE,"TMCOMP96";#N/A,#N/A,FALSE,"MAT96";#N/A,#N/A,FALSE,"FANDA96";#N/A,#N/A,FALSE,"INTRAN96";#N/A,#N/A,FALSE,"NAA9697";#N/A,#N/A,FALSE,"ECWEBB";#N/A,#N/A,FALSE,"MFT96";#N/A,#N/A,FALSE,"CTrecon"}</definedName>
    <definedName name="fghfgh_1_4_1_3_2" hidden="1">{#N/A,#N/A,FALSE,"TMCOMP96";#N/A,#N/A,FALSE,"MAT96";#N/A,#N/A,FALSE,"FANDA96";#N/A,#N/A,FALSE,"INTRAN96";#N/A,#N/A,FALSE,"NAA9697";#N/A,#N/A,FALSE,"ECWEBB";#N/A,#N/A,FALSE,"MFT96";#N/A,#N/A,FALSE,"CTrecon"}</definedName>
    <definedName name="fghfgh_1_4_1_3_3" hidden="1">{#N/A,#N/A,FALSE,"TMCOMP96";#N/A,#N/A,FALSE,"MAT96";#N/A,#N/A,FALSE,"FANDA96";#N/A,#N/A,FALSE,"INTRAN96";#N/A,#N/A,FALSE,"NAA9697";#N/A,#N/A,FALSE,"ECWEBB";#N/A,#N/A,FALSE,"MFT96";#N/A,#N/A,FALSE,"CTrecon"}</definedName>
    <definedName name="fghfgh_1_4_1_3_4" hidden="1">{#N/A,#N/A,FALSE,"TMCOMP96";#N/A,#N/A,FALSE,"MAT96";#N/A,#N/A,FALSE,"FANDA96";#N/A,#N/A,FALSE,"INTRAN96";#N/A,#N/A,FALSE,"NAA9697";#N/A,#N/A,FALSE,"ECWEBB";#N/A,#N/A,FALSE,"MFT96";#N/A,#N/A,FALSE,"CTrecon"}</definedName>
    <definedName name="fghfgh_1_4_1_3_5" hidden="1">{#N/A,#N/A,FALSE,"TMCOMP96";#N/A,#N/A,FALSE,"MAT96";#N/A,#N/A,FALSE,"FANDA96";#N/A,#N/A,FALSE,"INTRAN96";#N/A,#N/A,FALSE,"NAA9697";#N/A,#N/A,FALSE,"ECWEBB";#N/A,#N/A,FALSE,"MFT96";#N/A,#N/A,FALSE,"CTrecon"}</definedName>
    <definedName name="fghfgh_1_4_1_4" hidden="1">{#N/A,#N/A,FALSE,"TMCOMP96";#N/A,#N/A,FALSE,"MAT96";#N/A,#N/A,FALSE,"FANDA96";#N/A,#N/A,FALSE,"INTRAN96";#N/A,#N/A,FALSE,"NAA9697";#N/A,#N/A,FALSE,"ECWEBB";#N/A,#N/A,FALSE,"MFT96";#N/A,#N/A,FALSE,"CTrecon"}</definedName>
    <definedName name="fghfgh_1_4_1_4_1" hidden="1">{#N/A,#N/A,FALSE,"TMCOMP96";#N/A,#N/A,FALSE,"MAT96";#N/A,#N/A,FALSE,"FANDA96";#N/A,#N/A,FALSE,"INTRAN96";#N/A,#N/A,FALSE,"NAA9697";#N/A,#N/A,FALSE,"ECWEBB";#N/A,#N/A,FALSE,"MFT96";#N/A,#N/A,FALSE,"CTrecon"}</definedName>
    <definedName name="fghfgh_1_4_1_4_2" hidden="1">{#N/A,#N/A,FALSE,"TMCOMP96";#N/A,#N/A,FALSE,"MAT96";#N/A,#N/A,FALSE,"FANDA96";#N/A,#N/A,FALSE,"INTRAN96";#N/A,#N/A,FALSE,"NAA9697";#N/A,#N/A,FALSE,"ECWEBB";#N/A,#N/A,FALSE,"MFT96";#N/A,#N/A,FALSE,"CTrecon"}</definedName>
    <definedName name="fghfgh_1_4_1_4_3" hidden="1">{#N/A,#N/A,FALSE,"TMCOMP96";#N/A,#N/A,FALSE,"MAT96";#N/A,#N/A,FALSE,"FANDA96";#N/A,#N/A,FALSE,"INTRAN96";#N/A,#N/A,FALSE,"NAA9697";#N/A,#N/A,FALSE,"ECWEBB";#N/A,#N/A,FALSE,"MFT96";#N/A,#N/A,FALSE,"CTrecon"}</definedName>
    <definedName name="fghfgh_1_4_1_4_4" hidden="1">{#N/A,#N/A,FALSE,"TMCOMP96";#N/A,#N/A,FALSE,"MAT96";#N/A,#N/A,FALSE,"FANDA96";#N/A,#N/A,FALSE,"INTRAN96";#N/A,#N/A,FALSE,"NAA9697";#N/A,#N/A,FALSE,"ECWEBB";#N/A,#N/A,FALSE,"MFT96";#N/A,#N/A,FALSE,"CTrecon"}</definedName>
    <definedName name="fghfgh_1_4_1_4_5" hidden="1">{#N/A,#N/A,FALSE,"TMCOMP96";#N/A,#N/A,FALSE,"MAT96";#N/A,#N/A,FALSE,"FANDA96";#N/A,#N/A,FALSE,"INTRAN96";#N/A,#N/A,FALSE,"NAA9697";#N/A,#N/A,FALSE,"ECWEBB";#N/A,#N/A,FALSE,"MFT96";#N/A,#N/A,FALSE,"CTrecon"}</definedName>
    <definedName name="fghfgh_1_4_1_5" hidden="1">{#N/A,#N/A,FALSE,"TMCOMP96";#N/A,#N/A,FALSE,"MAT96";#N/A,#N/A,FALSE,"FANDA96";#N/A,#N/A,FALSE,"INTRAN96";#N/A,#N/A,FALSE,"NAA9697";#N/A,#N/A,FALSE,"ECWEBB";#N/A,#N/A,FALSE,"MFT96";#N/A,#N/A,FALSE,"CTrecon"}</definedName>
    <definedName name="fghfgh_1_4_1_5_1" hidden="1">{#N/A,#N/A,FALSE,"TMCOMP96";#N/A,#N/A,FALSE,"MAT96";#N/A,#N/A,FALSE,"FANDA96";#N/A,#N/A,FALSE,"INTRAN96";#N/A,#N/A,FALSE,"NAA9697";#N/A,#N/A,FALSE,"ECWEBB";#N/A,#N/A,FALSE,"MFT96";#N/A,#N/A,FALSE,"CTrecon"}</definedName>
    <definedName name="fghfgh_1_4_1_5_2" hidden="1">{#N/A,#N/A,FALSE,"TMCOMP96";#N/A,#N/A,FALSE,"MAT96";#N/A,#N/A,FALSE,"FANDA96";#N/A,#N/A,FALSE,"INTRAN96";#N/A,#N/A,FALSE,"NAA9697";#N/A,#N/A,FALSE,"ECWEBB";#N/A,#N/A,FALSE,"MFT96";#N/A,#N/A,FALSE,"CTrecon"}</definedName>
    <definedName name="fghfgh_1_4_1_5_3" hidden="1">{#N/A,#N/A,FALSE,"TMCOMP96";#N/A,#N/A,FALSE,"MAT96";#N/A,#N/A,FALSE,"FANDA96";#N/A,#N/A,FALSE,"INTRAN96";#N/A,#N/A,FALSE,"NAA9697";#N/A,#N/A,FALSE,"ECWEBB";#N/A,#N/A,FALSE,"MFT96";#N/A,#N/A,FALSE,"CTrecon"}</definedName>
    <definedName name="fghfgh_1_4_1_5_4" hidden="1">{#N/A,#N/A,FALSE,"TMCOMP96";#N/A,#N/A,FALSE,"MAT96";#N/A,#N/A,FALSE,"FANDA96";#N/A,#N/A,FALSE,"INTRAN96";#N/A,#N/A,FALSE,"NAA9697";#N/A,#N/A,FALSE,"ECWEBB";#N/A,#N/A,FALSE,"MFT96";#N/A,#N/A,FALSE,"CTrecon"}</definedName>
    <definedName name="fghfgh_1_4_1_5_5" hidden="1">{#N/A,#N/A,FALSE,"TMCOMP96";#N/A,#N/A,FALSE,"MAT96";#N/A,#N/A,FALSE,"FANDA96";#N/A,#N/A,FALSE,"INTRAN96";#N/A,#N/A,FALSE,"NAA9697";#N/A,#N/A,FALSE,"ECWEBB";#N/A,#N/A,FALSE,"MFT96";#N/A,#N/A,FALSE,"CTrecon"}</definedName>
    <definedName name="fghfgh_1_4_2" hidden="1">{#N/A,#N/A,FALSE,"TMCOMP96";#N/A,#N/A,FALSE,"MAT96";#N/A,#N/A,FALSE,"FANDA96";#N/A,#N/A,FALSE,"INTRAN96";#N/A,#N/A,FALSE,"NAA9697";#N/A,#N/A,FALSE,"ECWEBB";#N/A,#N/A,FALSE,"MFT96";#N/A,#N/A,FALSE,"CTrecon"}</definedName>
    <definedName name="fghfgh_1_4_2_1" hidden="1">{#N/A,#N/A,FALSE,"TMCOMP96";#N/A,#N/A,FALSE,"MAT96";#N/A,#N/A,FALSE,"FANDA96";#N/A,#N/A,FALSE,"INTRAN96";#N/A,#N/A,FALSE,"NAA9697";#N/A,#N/A,FALSE,"ECWEBB";#N/A,#N/A,FALSE,"MFT96";#N/A,#N/A,FALSE,"CTrecon"}</definedName>
    <definedName name="fghfgh_1_4_2_2" hidden="1">{#N/A,#N/A,FALSE,"TMCOMP96";#N/A,#N/A,FALSE,"MAT96";#N/A,#N/A,FALSE,"FANDA96";#N/A,#N/A,FALSE,"INTRAN96";#N/A,#N/A,FALSE,"NAA9697";#N/A,#N/A,FALSE,"ECWEBB";#N/A,#N/A,FALSE,"MFT96";#N/A,#N/A,FALSE,"CTrecon"}</definedName>
    <definedName name="fghfgh_1_4_2_3" hidden="1">{#N/A,#N/A,FALSE,"TMCOMP96";#N/A,#N/A,FALSE,"MAT96";#N/A,#N/A,FALSE,"FANDA96";#N/A,#N/A,FALSE,"INTRAN96";#N/A,#N/A,FALSE,"NAA9697";#N/A,#N/A,FALSE,"ECWEBB";#N/A,#N/A,FALSE,"MFT96";#N/A,#N/A,FALSE,"CTrecon"}</definedName>
    <definedName name="fghfgh_1_4_2_4" hidden="1">{#N/A,#N/A,FALSE,"TMCOMP96";#N/A,#N/A,FALSE,"MAT96";#N/A,#N/A,FALSE,"FANDA96";#N/A,#N/A,FALSE,"INTRAN96";#N/A,#N/A,FALSE,"NAA9697";#N/A,#N/A,FALSE,"ECWEBB";#N/A,#N/A,FALSE,"MFT96";#N/A,#N/A,FALSE,"CTrecon"}</definedName>
    <definedName name="fghfgh_1_4_2_5" hidden="1">{#N/A,#N/A,FALSE,"TMCOMP96";#N/A,#N/A,FALSE,"MAT96";#N/A,#N/A,FALSE,"FANDA96";#N/A,#N/A,FALSE,"INTRAN96";#N/A,#N/A,FALSE,"NAA9697";#N/A,#N/A,FALSE,"ECWEBB";#N/A,#N/A,FALSE,"MFT96";#N/A,#N/A,FALSE,"CTrecon"}</definedName>
    <definedName name="fghfgh_1_4_3" hidden="1">{#N/A,#N/A,FALSE,"TMCOMP96";#N/A,#N/A,FALSE,"MAT96";#N/A,#N/A,FALSE,"FANDA96";#N/A,#N/A,FALSE,"INTRAN96";#N/A,#N/A,FALSE,"NAA9697";#N/A,#N/A,FALSE,"ECWEBB";#N/A,#N/A,FALSE,"MFT96";#N/A,#N/A,FALSE,"CTrecon"}</definedName>
    <definedName name="fghfgh_1_4_3_1" hidden="1">{#N/A,#N/A,FALSE,"TMCOMP96";#N/A,#N/A,FALSE,"MAT96";#N/A,#N/A,FALSE,"FANDA96";#N/A,#N/A,FALSE,"INTRAN96";#N/A,#N/A,FALSE,"NAA9697";#N/A,#N/A,FALSE,"ECWEBB";#N/A,#N/A,FALSE,"MFT96";#N/A,#N/A,FALSE,"CTrecon"}</definedName>
    <definedName name="fghfgh_1_4_3_2" hidden="1">{#N/A,#N/A,FALSE,"TMCOMP96";#N/A,#N/A,FALSE,"MAT96";#N/A,#N/A,FALSE,"FANDA96";#N/A,#N/A,FALSE,"INTRAN96";#N/A,#N/A,FALSE,"NAA9697";#N/A,#N/A,FALSE,"ECWEBB";#N/A,#N/A,FALSE,"MFT96";#N/A,#N/A,FALSE,"CTrecon"}</definedName>
    <definedName name="fghfgh_1_4_3_3" hidden="1">{#N/A,#N/A,FALSE,"TMCOMP96";#N/A,#N/A,FALSE,"MAT96";#N/A,#N/A,FALSE,"FANDA96";#N/A,#N/A,FALSE,"INTRAN96";#N/A,#N/A,FALSE,"NAA9697";#N/A,#N/A,FALSE,"ECWEBB";#N/A,#N/A,FALSE,"MFT96";#N/A,#N/A,FALSE,"CTrecon"}</definedName>
    <definedName name="fghfgh_1_4_3_4" hidden="1">{#N/A,#N/A,FALSE,"TMCOMP96";#N/A,#N/A,FALSE,"MAT96";#N/A,#N/A,FALSE,"FANDA96";#N/A,#N/A,FALSE,"INTRAN96";#N/A,#N/A,FALSE,"NAA9697";#N/A,#N/A,FALSE,"ECWEBB";#N/A,#N/A,FALSE,"MFT96";#N/A,#N/A,FALSE,"CTrecon"}</definedName>
    <definedName name="fghfgh_1_4_3_5" hidden="1">{#N/A,#N/A,FALSE,"TMCOMP96";#N/A,#N/A,FALSE,"MAT96";#N/A,#N/A,FALSE,"FANDA96";#N/A,#N/A,FALSE,"INTRAN96";#N/A,#N/A,FALSE,"NAA9697";#N/A,#N/A,FALSE,"ECWEBB";#N/A,#N/A,FALSE,"MFT96";#N/A,#N/A,FALSE,"CTrecon"}</definedName>
    <definedName name="fghfgh_1_4_4" hidden="1">{#N/A,#N/A,FALSE,"TMCOMP96";#N/A,#N/A,FALSE,"MAT96";#N/A,#N/A,FALSE,"FANDA96";#N/A,#N/A,FALSE,"INTRAN96";#N/A,#N/A,FALSE,"NAA9697";#N/A,#N/A,FALSE,"ECWEBB";#N/A,#N/A,FALSE,"MFT96";#N/A,#N/A,FALSE,"CTrecon"}</definedName>
    <definedName name="fghfgh_1_4_4_1" hidden="1">{#N/A,#N/A,FALSE,"TMCOMP96";#N/A,#N/A,FALSE,"MAT96";#N/A,#N/A,FALSE,"FANDA96";#N/A,#N/A,FALSE,"INTRAN96";#N/A,#N/A,FALSE,"NAA9697";#N/A,#N/A,FALSE,"ECWEBB";#N/A,#N/A,FALSE,"MFT96";#N/A,#N/A,FALSE,"CTrecon"}</definedName>
    <definedName name="fghfgh_1_4_4_2" hidden="1">{#N/A,#N/A,FALSE,"TMCOMP96";#N/A,#N/A,FALSE,"MAT96";#N/A,#N/A,FALSE,"FANDA96";#N/A,#N/A,FALSE,"INTRAN96";#N/A,#N/A,FALSE,"NAA9697";#N/A,#N/A,FALSE,"ECWEBB";#N/A,#N/A,FALSE,"MFT96";#N/A,#N/A,FALSE,"CTrecon"}</definedName>
    <definedName name="fghfgh_1_4_4_3" hidden="1">{#N/A,#N/A,FALSE,"TMCOMP96";#N/A,#N/A,FALSE,"MAT96";#N/A,#N/A,FALSE,"FANDA96";#N/A,#N/A,FALSE,"INTRAN96";#N/A,#N/A,FALSE,"NAA9697";#N/A,#N/A,FALSE,"ECWEBB";#N/A,#N/A,FALSE,"MFT96";#N/A,#N/A,FALSE,"CTrecon"}</definedName>
    <definedName name="fghfgh_1_4_4_4" hidden="1">{#N/A,#N/A,FALSE,"TMCOMP96";#N/A,#N/A,FALSE,"MAT96";#N/A,#N/A,FALSE,"FANDA96";#N/A,#N/A,FALSE,"INTRAN96";#N/A,#N/A,FALSE,"NAA9697";#N/A,#N/A,FALSE,"ECWEBB";#N/A,#N/A,FALSE,"MFT96";#N/A,#N/A,FALSE,"CTrecon"}</definedName>
    <definedName name="fghfgh_1_4_4_5" hidden="1">{#N/A,#N/A,FALSE,"TMCOMP96";#N/A,#N/A,FALSE,"MAT96";#N/A,#N/A,FALSE,"FANDA96";#N/A,#N/A,FALSE,"INTRAN96";#N/A,#N/A,FALSE,"NAA9697";#N/A,#N/A,FALSE,"ECWEBB";#N/A,#N/A,FALSE,"MFT96";#N/A,#N/A,FALSE,"CTrecon"}</definedName>
    <definedName name="fghfgh_1_4_5" hidden="1">{#N/A,#N/A,FALSE,"TMCOMP96";#N/A,#N/A,FALSE,"MAT96";#N/A,#N/A,FALSE,"FANDA96";#N/A,#N/A,FALSE,"INTRAN96";#N/A,#N/A,FALSE,"NAA9697";#N/A,#N/A,FALSE,"ECWEBB";#N/A,#N/A,FALSE,"MFT96";#N/A,#N/A,FALSE,"CTrecon"}</definedName>
    <definedName name="fghfgh_1_4_5_1" hidden="1">{#N/A,#N/A,FALSE,"TMCOMP96";#N/A,#N/A,FALSE,"MAT96";#N/A,#N/A,FALSE,"FANDA96";#N/A,#N/A,FALSE,"INTRAN96";#N/A,#N/A,FALSE,"NAA9697";#N/A,#N/A,FALSE,"ECWEBB";#N/A,#N/A,FALSE,"MFT96";#N/A,#N/A,FALSE,"CTrecon"}</definedName>
    <definedName name="fghfgh_1_4_5_2" hidden="1">{#N/A,#N/A,FALSE,"TMCOMP96";#N/A,#N/A,FALSE,"MAT96";#N/A,#N/A,FALSE,"FANDA96";#N/A,#N/A,FALSE,"INTRAN96";#N/A,#N/A,FALSE,"NAA9697";#N/A,#N/A,FALSE,"ECWEBB";#N/A,#N/A,FALSE,"MFT96";#N/A,#N/A,FALSE,"CTrecon"}</definedName>
    <definedName name="fghfgh_1_4_5_3" hidden="1">{#N/A,#N/A,FALSE,"TMCOMP96";#N/A,#N/A,FALSE,"MAT96";#N/A,#N/A,FALSE,"FANDA96";#N/A,#N/A,FALSE,"INTRAN96";#N/A,#N/A,FALSE,"NAA9697";#N/A,#N/A,FALSE,"ECWEBB";#N/A,#N/A,FALSE,"MFT96";#N/A,#N/A,FALSE,"CTrecon"}</definedName>
    <definedName name="fghfgh_1_4_5_4" hidden="1">{#N/A,#N/A,FALSE,"TMCOMP96";#N/A,#N/A,FALSE,"MAT96";#N/A,#N/A,FALSE,"FANDA96";#N/A,#N/A,FALSE,"INTRAN96";#N/A,#N/A,FALSE,"NAA9697";#N/A,#N/A,FALSE,"ECWEBB";#N/A,#N/A,FALSE,"MFT96";#N/A,#N/A,FALSE,"CTrecon"}</definedName>
    <definedName name="fghfgh_1_4_5_5" hidden="1">{#N/A,#N/A,FALSE,"TMCOMP96";#N/A,#N/A,FALSE,"MAT96";#N/A,#N/A,FALSE,"FANDA96";#N/A,#N/A,FALSE,"INTRAN96";#N/A,#N/A,FALSE,"NAA9697";#N/A,#N/A,FALSE,"ECWEBB";#N/A,#N/A,FALSE,"MFT96";#N/A,#N/A,FALSE,"CTrecon"}</definedName>
    <definedName name="fghfgh_1_5" hidden="1">{#N/A,#N/A,FALSE,"TMCOMP96";#N/A,#N/A,FALSE,"MAT96";#N/A,#N/A,FALSE,"FANDA96";#N/A,#N/A,FALSE,"INTRAN96";#N/A,#N/A,FALSE,"NAA9697";#N/A,#N/A,FALSE,"ECWEBB";#N/A,#N/A,FALSE,"MFT96";#N/A,#N/A,FALSE,"CTrecon"}</definedName>
    <definedName name="fghfgh_1_5_1" hidden="1">{#N/A,#N/A,FALSE,"TMCOMP96";#N/A,#N/A,FALSE,"MAT96";#N/A,#N/A,FALSE,"FANDA96";#N/A,#N/A,FALSE,"INTRAN96";#N/A,#N/A,FALSE,"NAA9697";#N/A,#N/A,FALSE,"ECWEBB";#N/A,#N/A,FALSE,"MFT96";#N/A,#N/A,FALSE,"CTrecon"}</definedName>
    <definedName name="fghfgh_1_5_1_1" hidden="1">{#N/A,#N/A,FALSE,"TMCOMP96";#N/A,#N/A,FALSE,"MAT96";#N/A,#N/A,FALSE,"FANDA96";#N/A,#N/A,FALSE,"INTRAN96";#N/A,#N/A,FALSE,"NAA9697";#N/A,#N/A,FALSE,"ECWEBB";#N/A,#N/A,FALSE,"MFT96";#N/A,#N/A,FALSE,"CTrecon"}</definedName>
    <definedName name="fghfgh_1_5_1_2" hidden="1">{#N/A,#N/A,FALSE,"TMCOMP96";#N/A,#N/A,FALSE,"MAT96";#N/A,#N/A,FALSE,"FANDA96";#N/A,#N/A,FALSE,"INTRAN96";#N/A,#N/A,FALSE,"NAA9697";#N/A,#N/A,FALSE,"ECWEBB";#N/A,#N/A,FALSE,"MFT96";#N/A,#N/A,FALSE,"CTrecon"}</definedName>
    <definedName name="fghfgh_1_5_1_3" hidden="1">{#N/A,#N/A,FALSE,"TMCOMP96";#N/A,#N/A,FALSE,"MAT96";#N/A,#N/A,FALSE,"FANDA96";#N/A,#N/A,FALSE,"INTRAN96";#N/A,#N/A,FALSE,"NAA9697";#N/A,#N/A,FALSE,"ECWEBB";#N/A,#N/A,FALSE,"MFT96";#N/A,#N/A,FALSE,"CTrecon"}</definedName>
    <definedName name="fghfgh_1_5_1_4" hidden="1">{#N/A,#N/A,FALSE,"TMCOMP96";#N/A,#N/A,FALSE,"MAT96";#N/A,#N/A,FALSE,"FANDA96";#N/A,#N/A,FALSE,"INTRAN96";#N/A,#N/A,FALSE,"NAA9697";#N/A,#N/A,FALSE,"ECWEBB";#N/A,#N/A,FALSE,"MFT96";#N/A,#N/A,FALSE,"CTrecon"}</definedName>
    <definedName name="fghfgh_1_5_1_5" hidden="1">{#N/A,#N/A,FALSE,"TMCOMP96";#N/A,#N/A,FALSE,"MAT96";#N/A,#N/A,FALSE,"FANDA96";#N/A,#N/A,FALSE,"INTRAN96";#N/A,#N/A,FALSE,"NAA9697";#N/A,#N/A,FALSE,"ECWEBB";#N/A,#N/A,FALSE,"MFT96";#N/A,#N/A,FALSE,"CTrecon"}</definedName>
    <definedName name="fghfgh_1_5_2" hidden="1">{#N/A,#N/A,FALSE,"TMCOMP96";#N/A,#N/A,FALSE,"MAT96";#N/A,#N/A,FALSE,"FANDA96";#N/A,#N/A,FALSE,"INTRAN96";#N/A,#N/A,FALSE,"NAA9697";#N/A,#N/A,FALSE,"ECWEBB";#N/A,#N/A,FALSE,"MFT96";#N/A,#N/A,FALSE,"CTrecon"}</definedName>
    <definedName name="fghfgh_1_5_2_1" hidden="1">{#N/A,#N/A,FALSE,"TMCOMP96";#N/A,#N/A,FALSE,"MAT96";#N/A,#N/A,FALSE,"FANDA96";#N/A,#N/A,FALSE,"INTRAN96";#N/A,#N/A,FALSE,"NAA9697";#N/A,#N/A,FALSE,"ECWEBB";#N/A,#N/A,FALSE,"MFT96";#N/A,#N/A,FALSE,"CTrecon"}</definedName>
    <definedName name="fghfgh_1_5_2_2" hidden="1">{#N/A,#N/A,FALSE,"TMCOMP96";#N/A,#N/A,FALSE,"MAT96";#N/A,#N/A,FALSE,"FANDA96";#N/A,#N/A,FALSE,"INTRAN96";#N/A,#N/A,FALSE,"NAA9697";#N/A,#N/A,FALSE,"ECWEBB";#N/A,#N/A,FALSE,"MFT96";#N/A,#N/A,FALSE,"CTrecon"}</definedName>
    <definedName name="fghfgh_1_5_2_3" hidden="1">{#N/A,#N/A,FALSE,"TMCOMP96";#N/A,#N/A,FALSE,"MAT96";#N/A,#N/A,FALSE,"FANDA96";#N/A,#N/A,FALSE,"INTRAN96";#N/A,#N/A,FALSE,"NAA9697";#N/A,#N/A,FALSE,"ECWEBB";#N/A,#N/A,FALSE,"MFT96";#N/A,#N/A,FALSE,"CTrecon"}</definedName>
    <definedName name="fghfgh_1_5_2_4" hidden="1">{#N/A,#N/A,FALSE,"TMCOMP96";#N/A,#N/A,FALSE,"MAT96";#N/A,#N/A,FALSE,"FANDA96";#N/A,#N/A,FALSE,"INTRAN96";#N/A,#N/A,FALSE,"NAA9697";#N/A,#N/A,FALSE,"ECWEBB";#N/A,#N/A,FALSE,"MFT96";#N/A,#N/A,FALSE,"CTrecon"}</definedName>
    <definedName name="fghfgh_1_5_2_5" hidden="1">{#N/A,#N/A,FALSE,"TMCOMP96";#N/A,#N/A,FALSE,"MAT96";#N/A,#N/A,FALSE,"FANDA96";#N/A,#N/A,FALSE,"INTRAN96";#N/A,#N/A,FALSE,"NAA9697";#N/A,#N/A,FALSE,"ECWEBB";#N/A,#N/A,FALSE,"MFT96";#N/A,#N/A,FALSE,"CTrecon"}</definedName>
    <definedName name="fghfgh_1_5_3" hidden="1">{#N/A,#N/A,FALSE,"TMCOMP96";#N/A,#N/A,FALSE,"MAT96";#N/A,#N/A,FALSE,"FANDA96";#N/A,#N/A,FALSE,"INTRAN96";#N/A,#N/A,FALSE,"NAA9697";#N/A,#N/A,FALSE,"ECWEBB";#N/A,#N/A,FALSE,"MFT96";#N/A,#N/A,FALSE,"CTrecon"}</definedName>
    <definedName name="fghfgh_1_5_3_1" hidden="1">{#N/A,#N/A,FALSE,"TMCOMP96";#N/A,#N/A,FALSE,"MAT96";#N/A,#N/A,FALSE,"FANDA96";#N/A,#N/A,FALSE,"INTRAN96";#N/A,#N/A,FALSE,"NAA9697";#N/A,#N/A,FALSE,"ECWEBB";#N/A,#N/A,FALSE,"MFT96";#N/A,#N/A,FALSE,"CTrecon"}</definedName>
    <definedName name="fghfgh_1_5_3_2" hidden="1">{#N/A,#N/A,FALSE,"TMCOMP96";#N/A,#N/A,FALSE,"MAT96";#N/A,#N/A,FALSE,"FANDA96";#N/A,#N/A,FALSE,"INTRAN96";#N/A,#N/A,FALSE,"NAA9697";#N/A,#N/A,FALSE,"ECWEBB";#N/A,#N/A,FALSE,"MFT96";#N/A,#N/A,FALSE,"CTrecon"}</definedName>
    <definedName name="fghfgh_1_5_3_3" hidden="1">{#N/A,#N/A,FALSE,"TMCOMP96";#N/A,#N/A,FALSE,"MAT96";#N/A,#N/A,FALSE,"FANDA96";#N/A,#N/A,FALSE,"INTRAN96";#N/A,#N/A,FALSE,"NAA9697";#N/A,#N/A,FALSE,"ECWEBB";#N/A,#N/A,FALSE,"MFT96";#N/A,#N/A,FALSE,"CTrecon"}</definedName>
    <definedName name="fghfgh_1_5_3_4" hidden="1">{#N/A,#N/A,FALSE,"TMCOMP96";#N/A,#N/A,FALSE,"MAT96";#N/A,#N/A,FALSE,"FANDA96";#N/A,#N/A,FALSE,"INTRAN96";#N/A,#N/A,FALSE,"NAA9697";#N/A,#N/A,FALSE,"ECWEBB";#N/A,#N/A,FALSE,"MFT96";#N/A,#N/A,FALSE,"CTrecon"}</definedName>
    <definedName name="fghfgh_1_5_3_5" hidden="1">{#N/A,#N/A,FALSE,"TMCOMP96";#N/A,#N/A,FALSE,"MAT96";#N/A,#N/A,FALSE,"FANDA96";#N/A,#N/A,FALSE,"INTRAN96";#N/A,#N/A,FALSE,"NAA9697";#N/A,#N/A,FALSE,"ECWEBB";#N/A,#N/A,FALSE,"MFT96";#N/A,#N/A,FALSE,"CTrecon"}</definedName>
    <definedName name="fghfgh_1_5_4" hidden="1">{#N/A,#N/A,FALSE,"TMCOMP96";#N/A,#N/A,FALSE,"MAT96";#N/A,#N/A,FALSE,"FANDA96";#N/A,#N/A,FALSE,"INTRAN96";#N/A,#N/A,FALSE,"NAA9697";#N/A,#N/A,FALSE,"ECWEBB";#N/A,#N/A,FALSE,"MFT96";#N/A,#N/A,FALSE,"CTrecon"}</definedName>
    <definedName name="fghfgh_1_5_4_1" hidden="1">{#N/A,#N/A,FALSE,"TMCOMP96";#N/A,#N/A,FALSE,"MAT96";#N/A,#N/A,FALSE,"FANDA96";#N/A,#N/A,FALSE,"INTRAN96";#N/A,#N/A,FALSE,"NAA9697";#N/A,#N/A,FALSE,"ECWEBB";#N/A,#N/A,FALSE,"MFT96";#N/A,#N/A,FALSE,"CTrecon"}</definedName>
    <definedName name="fghfgh_1_5_4_2" hidden="1">{#N/A,#N/A,FALSE,"TMCOMP96";#N/A,#N/A,FALSE,"MAT96";#N/A,#N/A,FALSE,"FANDA96";#N/A,#N/A,FALSE,"INTRAN96";#N/A,#N/A,FALSE,"NAA9697";#N/A,#N/A,FALSE,"ECWEBB";#N/A,#N/A,FALSE,"MFT96";#N/A,#N/A,FALSE,"CTrecon"}</definedName>
    <definedName name="fghfgh_1_5_4_3" hidden="1">{#N/A,#N/A,FALSE,"TMCOMP96";#N/A,#N/A,FALSE,"MAT96";#N/A,#N/A,FALSE,"FANDA96";#N/A,#N/A,FALSE,"INTRAN96";#N/A,#N/A,FALSE,"NAA9697";#N/A,#N/A,FALSE,"ECWEBB";#N/A,#N/A,FALSE,"MFT96";#N/A,#N/A,FALSE,"CTrecon"}</definedName>
    <definedName name="fghfgh_1_5_4_4" hidden="1">{#N/A,#N/A,FALSE,"TMCOMP96";#N/A,#N/A,FALSE,"MAT96";#N/A,#N/A,FALSE,"FANDA96";#N/A,#N/A,FALSE,"INTRAN96";#N/A,#N/A,FALSE,"NAA9697";#N/A,#N/A,FALSE,"ECWEBB";#N/A,#N/A,FALSE,"MFT96";#N/A,#N/A,FALSE,"CTrecon"}</definedName>
    <definedName name="fghfgh_1_5_4_5" hidden="1">{#N/A,#N/A,FALSE,"TMCOMP96";#N/A,#N/A,FALSE,"MAT96";#N/A,#N/A,FALSE,"FANDA96";#N/A,#N/A,FALSE,"INTRAN96";#N/A,#N/A,FALSE,"NAA9697";#N/A,#N/A,FALSE,"ECWEBB";#N/A,#N/A,FALSE,"MFT96";#N/A,#N/A,FALSE,"CTrecon"}</definedName>
    <definedName name="fghfgh_1_5_5" hidden="1">{#N/A,#N/A,FALSE,"TMCOMP96";#N/A,#N/A,FALSE,"MAT96";#N/A,#N/A,FALSE,"FANDA96";#N/A,#N/A,FALSE,"INTRAN96";#N/A,#N/A,FALSE,"NAA9697";#N/A,#N/A,FALSE,"ECWEBB";#N/A,#N/A,FALSE,"MFT96";#N/A,#N/A,FALSE,"CTrecon"}</definedName>
    <definedName name="fghfgh_1_5_5_1" hidden="1">{#N/A,#N/A,FALSE,"TMCOMP96";#N/A,#N/A,FALSE,"MAT96";#N/A,#N/A,FALSE,"FANDA96";#N/A,#N/A,FALSE,"INTRAN96";#N/A,#N/A,FALSE,"NAA9697";#N/A,#N/A,FALSE,"ECWEBB";#N/A,#N/A,FALSE,"MFT96";#N/A,#N/A,FALSE,"CTrecon"}</definedName>
    <definedName name="fghfgh_1_5_5_2" hidden="1">{#N/A,#N/A,FALSE,"TMCOMP96";#N/A,#N/A,FALSE,"MAT96";#N/A,#N/A,FALSE,"FANDA96";#N/A,#N/A,FALSE,"INTRAN96";#N/A,#N/A,FALSE,"NAA9697";#N/A,#N/A,FALSE,"ECWEBB";#N/A,#N/A,FALSE,"MFT96";#N/A,#N/A,FALSE,"CTrecon"}</definedName>
    <definedName name="fghfgh_1_5_5_3" hidden="1">{#N/A,#N/A,FALSE,"TMCOMP96";#N/A,#N/A,FALSE,"MAT96";#N/A,#N/A,FALSE,"FANDA96";#N/A,#N/A,FALSE,"INTRAN96";#N/A,#N/A,FALSE,"NAA9697";#N/A,#N/A,FALSE,"ECWEBB";#N/A,#N/A,FALSE,"MFT96";#N/A,#N/A,FALSE,"CTrecon"}</definedName>
    <definedName name="fghfgh_1_5_5_4" hidden="1">{#N/A,#N/A,FALSE,"TMCOMP96";#N/A,#N/A,FALSE,"MAT96";#N/A,#N/A,FALSE,"FANDA96";#N/A,#N/A,FALSE,"INTRAN96";#N/A,#N/A,FALSE,"NAA9697";#N/A,#N/A,FALSE,"ECWEBB";#N/A,#N/A,FALSE,"MFT96";#N/A,#N/A,FALSE,"CTrecon"}</definedName>
    <definedName name="fghfgh_1_5_5_5" hidden="1">{#N/A,#N/A,FALSE,"TMCOMP96";#N/A,#N/A,FALSE,"MAT96";#N/A,#N/A,FALSE,"FANDA96";#N/A,#N/A,FALSE,"INTRAN96";#N/A,#N/A,FALSE,"NAA9697";#N/A,#N/A,FALSE,"ECWEBB";#N/A,#N/A,FALSE,"MFT96";#N/A,#N/A,FALSE,"CTrecon"}</definedName>
    <definedName name="fghfgh_2" hidden="1">{#N/A,#N/A,FALSE,"TMCOMP96";#N/A,#N/A,FALSE,"MAT96";#N/A,#N/A,FALSE,"FANDA96";#N/A,#N/A,FALSE,"INTRAN96";#N/A,#N/A,FALSE,"NAA9697";#N/A,#N/A,FALSE,"ECWEBB";#N/A,#N/A,FALSE,"MFT96";#N/A,#N/A,FALSE,"CTrecon"}</definedName>
    <definedName name="fghfgh_2_1" hidden="1">{#N/A,#N/A,FALSE,"TMCOMP96";#N/A,#N/A,FALSE,"MAT96";#N/A,#N/A,FALSE,"FANDA96";#N/A,#N/A,FALSE,"INTRAN96";#N/A,#N/A,FALSE,"NAA9697";#N/A,#N/A,FALSE,"ECWEBB";#N/A,#N/A,FALSE,"MFT96";#N/A,#N/A,FALSE,"CTrecon"}</definedName>
    <definedName name="fghfgh_2_1_1" hidden="1">{#N/A,#N/A,FALSE,"TMCOMP96";#N/A,#N/A,FALSE,"MAT96";#N/A,#N/A,FALSE,"FANDA96";#N/A,#N/A,FALSE,"INTRAN96";#N/A,#N/A,FALSE,"NAA9697";#N/A,#N/A,FALSE,"ECWEBB";#N/A,#N/A,FALSE,"MFT96";#N/A,#N/A,FALSE,"CTrecon"}</definedName>
    <definedName name="fghfgh_2_1_1_1" hidden="1">{#N/A,#N/A,FALSE,"TMCOMP96";#N/A,#N/A,FALSE,"MAT96";#N/A,#N/A,FALSE,"FANDA96";#N/A,#N/A,FALSE,"INTRAN96";#N/A,#N/A,FALSE,"NAA9697";#N/A,#N/A,FALSE,"ECWEBB";#N/A,#N/A,FALSE,"MFT96";#N/A,#N/A,FALSE,"CTrecon"}</definedName>
    <definedName name="fghfgh_2_1_1_1_1" hidden="1">{#N/A,#N/A,FALSE,"TMCOMP96";#N/A,#N/A,FALSE,"MAT96";#N/A,#N/A,FALSE,"FANDA96";#N/A,#N/A,FALSE,"INTRAN96";#N/A,#N/A,FALSE,"NAA9697";#N/A,#N/A,FALSE,"ECWEBB";#N/A,#N/A,FALSE,"MFT96";#N/A,#N/A,FALSE,"CTrecon"}</definedName>
    <definedName name="fghfgh_2_1_1_1_2" hidden="1">{#N/A,#N/A,FALSE,"TMCOMP96";#N/A,#N/A,FALSE,"MAT96";#N/A,#N/A,FALSE,"FANDA96";#N/A,#N/A,FALSE,"INTRAN96";#N/A,#N/A,FALSE,"NAA9697";#N/A,#N/A,FALSE,"ECWEBB";#N/A,#N/A,FALSE,"MFT96";#N/A,#N/A,FALSE,"CTrecon"}</definedName>
    <definedName name="fghfgh_2_1_1_1_3" hidden="1">{#N/A,#N/A,FALSE,"TMCOMP96";#N/A,#N/A,FALSE,"MAT96";#N/A,#N/A,FALSE,"FANDA96";#N/A,#N/A,FALSE,"INTRAN96";#N/A,#N/A,FALSE,"NAA9697";#N/A,#N/A,FALSE,"ECWEBB";#N/A,#N/A,FALSE,"MFT96";#N/A,#N/A,FALSE,"CTrecon"}</definedName>
    <definedName name="fghfgh_2_1_1_1_4" hidden="1">{#N/A,#N/A,FALSE,"TMCOMP96";#N/A,#N/A,FALSE,"MAT96";#N/A,#N/A,FALSE,"FANDA96";#N/A,#N/A,FALSE,"INTRAN96";#N/A,#N/A,FALSE,"NAA9697";#N/A,#N/A,FALSE,"ECWEBB";#N/A,#N/A,FALSE,"MFT96";#N/A,#N/A,FALSE,"CTrecon"}</definedName>
    <definedName name="fghfgh_2_1_1_1_5" hidden="1">{#N/A,#N/A,FALSE,"TMCOMP96";#N/A,#N/A,FALSE,"MAT96";#N/A,#N/A,FALSE,"FANDA96";#N/A,#N/A,FALSE,"INTRAN96";#N/A,#N/A,FALSE,"NAA9697";#N/A,#N/A,FALSE,"ECWEBB";#N/A,#N/A,FALSE,"MFT96";#N/A,#N/A,FALSE,"CTrecon"}</definedName>
    <definedName name="fghfgh_2_1_1_2" hidden="1">{#N/A,#N/A,FALSE,"TMCOMP96";#N/A,#N/A,FALSE,"MAT96";#N/A,#N/A,FALSE,"FANDA96";#N/A,#N/A,FALSE,"INTRAN96";#N/A,#N/A,FALSE,"NAA9697";#N/A,#N/A,FALSE,"ECWEBB";#N/A,#N/A,FALSE,"MFT96";#N/A,#N/A,FALSE,"CTrecon"}</definedName>
    <definedName name="fghfgh_2_1_1_2_1" hidden="1">{#N/A,#N/A,FALSE,"TMCOMP96";#N/A,#N/A,FALSE,"MAT96";#N/A,#N/A,FALSE,"FANDA96";#N/A,#N/A,FALSE,"INTRAN96";#N/A,#N/A,FALSE,"NAA9697";#N/A,#N/A,FALSE,"ECWEBB";#N/A,#N/A,FALSE,"MFT96";#N/A,#N/A,FALSE,"CTrecon"}</definedName>
    <definedName name="fghfgh_2_1_1_2_2" hidden="1">{#N/A,#N/A,FALSE,"TMCOMP96";#N/A,#N/A,FALSE,"MAT96";#N/A,#N/A,FALSE,"FANDA96";#N/A,#N/A,FALSE,"INTRAN96";#N/A,#N/A,FALSE,"NAA9697";#N/A,#N/A,FALSE,"ECWEBB";#N/A,#N/A,FALSE,"MFT96";#N/A,#N/A,FALSE,"CTrecon"}</definedName>
    <definedName name="fghfgh_2_1_1_2_3" hidden="1">{#N/A,#N/A,FALSE,"TMCOMP96";#N/A,#N/A,FALSE,"MAT96";#N/A,#N/A,FALSE,"FANDA96";#N/A,#N/A,FALSE,"INTRAN96";#N/A,#N/A,FALSE,"NAA9697";#N/A,#N/A,FALSE,"ECWEBB";#N/A,#N/A,FALSE,"MFT96";#N/A,#N/A,FALSE,"CTrecon"}</definedName>
    <definedName name="fghfgh_2_1_1_2_4" hidden="1">{#N/A,#N/A,FALSE,"TMCOMP96";#N/A,#N/A,FALSE,"MAT96";#N/A,#N/A,FALSE,"FANDA96";#N/A,#N/A,FALSE,"INTRAN96";#N/A,#N/A,FALSE,"NAA9697";#N/A,#N/A,FALSE,"ECWEBB";#N/A,#N/A,FALSE,"MFT96";#N/A,#N/A,FALSE,"CTrecon"}</definedName>
    <definedName name="fghfgh_2_1_1_2_5" hidden="1">{#N/A,#N/A,FALSE,"TMCOMP96";#N/A,#N/A,FALSE,"MAT96";#N/A,#N/A,FALSE,"FANDA96";#N/A,#N/A,FALSE,"INTRAN96";#N/A,#N/A,FALSE,"NAA9697";#N/A,#N/A,FALSE,"ECWEBB";#N/A,#N/A,FALSE,"MFT96";#N/A,#N/A,FALSE,"CTrecon"}</definedName>
    <definedName name="fghfgh_2_1_1_3" hidden="1">{#N/A,#N/A,FALSE,"TMCOMP96";#N/A,#N/A,FALSE,"MAT96";#N/A,#N/A,FALSE,"FANDA96";#N/A,#N/A,FALSE,"INTRAN96";#N/A,#N/A,FALSE,"NAA9697";#N/A,#N/A,FALSE,"ECWEBB";#N/A,#N/A,FALSE,"MFT96";#N/A,#N/A,FALSE,"CTrecon"}</definedName>
    <definedName name="fghfgh_2_1_1_4" hidden="1">{#N/A,#N/A,FALSE,"TMCOMP96";#N/A,#N/A,FALSE,"MAT96";#N/A,#N/A,FALSE,"FANDA96";#N/A,#N/A,FALSE,"INTRAN96";#N/A,#N/A,FALSE,"NAA9697";#N/A,#N/A,FALSE,"ECWEBB";#N/A,#N/A,FALSE,"MFT96";#N/A,#N/A,FALSE,"CTrecon"}</definedName>
    <definedName name="fghfgh_2_1_1_5" hidden="1">{#N/A,#N/A,FALSE,"TMCOMP96";#N/A,#N/A,FALSE,"MAT96";#N/A,#N/A,FALSE,"FANDA96";#N/A,#N/A,FALSE,"INTRAN96";#N/A,#N/A,FALSE,"NAA9697";#N/A,#N/A,FALSE,"ECWEBB";#N/A,#N/A,FALSE,"MFT96";#N/A,#N/A,FALSE,"CTrecon"}</definedName>
    <definedName name="fghfgh_2_1_2" hidden="1">{#N/A,#N/A,FALSE,"TMCOMP96";#N/A,#N/A,FALSE,"MAT96";#N/A,#N/A,FALSE,"FANDA96";#N/A,#N/A,FALSE,"INTRAN96";#N/A,#N/A,FALSE,"NAA9697";#N/A,#N/A,FALSE,"ECWEBB";#N/A,#N/A,FALSE,"MFT96";#N/A,#N/A,FALSE,"CTrecon"}</definedName>
    <definedName name="fghfgh_2_1_2_1" hidden="1">{#N/A,#N/A,FALSE,"TMCOMP96";#N/A,#N/A,FALSE,"MAT96";#N/A,#N/A,FALSE,"FANDA96";#N/A,#N/A,FALSE,"INTRAN96";#N/A,#N/A,FALSE,"NAA9697";#N/A,#N/A,FALSE,"ECWEBB";#N/A,#N/A,FALSE,"MFT96";#N/A,#N/A,FALSE,"CTrecon"}</definedName>
    <definedName name="fghfgh_2_1_2_2" hidden="1">{#N/A,#N/A,FALSE,"TMCOMP96";#N/A,#N/A,FALSE,"MAT96";#N/A,#N/A,FALSE,"FANDA96";#N/A,#N/A,FALSE,"INTRAN96";#N/A,#N/A,FALSE,"NAA9697";#N/A,#N/A,FALSE,"ECWEBB";#N/A,#N/A,FALSE,"MFT96";#N/A,#N/A,FALSE,"CTrecon"}</definedName>
    <definedName name="fghfgh_2_1_2_3" hidden="1">{#N/A,#N/A,FALSE,"TMCOMP96";#N/A,#N/A,FALSE,"MAT96";#N/A,#N/A,FALSE,"FANDA96";#N/A,#N/A,FALSE,"INTRAN96";#N/A,#N/A,FALSE,"NAA9697";#N/A,#N/A,FALSE,"ECWEBB";#N/A,#N/A,FALSE,"MFT96";#N/A,#N/A,FALSE,"CTrecon"}</definedName>
    <definedName name="fghfgh_2_1_2_4" hidden="1">{#N/A,#N/A,FALSE,"TMCOMP96";#N/A,#N/A,FALSE,"MAT96";#N/A,#N/A,FALSE,"FANDA96";#N/A,#N/A,FALSE,"INTRAN96";#N/A,#N/A,FALSE,"NAA9697";#N/A,#N/A,FALSE,"ECWEBB";#N/A,#N/A,FALSE,"MFT96";#N/A,#N/A,FALSE,"CTrecon"}</definedName>
    <definedName name="fghfgh_2_1_2_5" hidden="1">{#N/A,#N/A,FALSE,"TMCOMP96";#N/A,#N/A,FALSE,"MAT96";#N/A,#N/A,FALSE,"FANDA96";#N/A,#N/A,FALSE,"INTRAN96";#N/A,#N/A,FALSE,"NAA9697";#N/A,#N/A,FALSE,"ECWEBB";#N/A,#N/A,FALSE,"MFT96";#N/A,#N/A,FALSE,"CTrecon"}</definedName>
    <definedName name="fghfgh_2_1_3" hidden="1">{#N/A,#N/A,FALSE,"TMCOMP96";#N/A,#N/A,FALSE,"MAT96";#N/A,#N/A,FALSE,"FANDA96";#N/A,#N/A,FALSE,"INTRAN96";#N/A,#N/A,FALSE,"NAA9697";#N/A,#N/A,FALSE,"ECWEBB";#N/A,#N/A,FALSE,"MFT96";#N/A,#N/A,FALSE,"CTrecon"}</definedName>
    <definedName name="fghfgh_2_1_3_1" hidden="1">{#N/A,#N/A,FALSE,"TMCOMP96";#N/A,#N/A,FALSE,"MAT96";#N/A,#N/A,FALSE,"FANDA96";#N/A,#N/A,FALSE,"INTRAN96";#N/A,#N/A,FALSE,"NAA9697";#N/A,#N/A,FALSE,"ECWEBB";#N/A,#N/A,FALSE,"MFT96";#N/A,#N/A,FALSE,"CTrecon"}</definedName>
    <definedName name="fghfgh_2_1_3_2" hidden="1">{#N/A,#N/A,FALSE,"TMCOMP96";#N/A,#N/A,FALSE,"MAT96";#N/A,#N/A,FALSE,"FANDA96";#N/A,#N/A,FALSE,"INTRAN96";#N/A,#N/A,FALSE,"NAA9697";#N/A,#N/A,FALSE,"ECWEBB";#N/A,#N/A,FALSE,"MFT96";#N/A,#N/A,FALSE,"CTrecon"}</definedName>
    <definedName name="fghfgh_2_1_3_3" hidden="1">{#N/A,#N/A,FALSE,"TMCOMP96";#N/A,#N/A,FALSE,"MAT96";#N/A,#N/A,FALSE,"FANDA96";#N/A,#N/A,FALSE,"INTRAN96";#N/A,#N/A,FALSE,"NAA9697";#N/A,#N/A,FALSE,"ECWEBB";#N/A,#N/A,FALSE,"MFT96";#N/A,#N/A,FALSE,"CTrecon"}</definedName>
    <definedName name="fghfgh_2_1_3_4" hidden="1">{#N/A,#N/A,FALSE,"TMCOMP96";#N/A,#N/A,FALSE,"MAT96";#N/A,#N/A,FALSE,"FANDA96";#N/A,#N/A,FALSE,"INTRAN96";#N/A,#N/A,FALSE,"NAA9697";#N/A,#N/A,FALSE,"ECWEBB";#N/A,#N/A,FALSE,"MFT96";#N/A,#N/A,FALSE,"CTrecon"}</definedName>
    <definedName name="fghfgh_2_1_3_5" hidden="1">{#N/A,#N/A,FALSE,"TMCOMP96";#N/A,#N/A,FALSE,"MAT96";#N/A,#N/A,FALSE,"FANDA96";#N/A,#N/A,FALSE,"INTRAN96";#N/A,#N/A,FALSE,"NAA9697";#N/A,#N/A,FALSE,"ECWEBB";#N/A,#N/A,FALSE,"MFT96";#N/A,#N/A,FALSE,"CTrecon"}</definedName>
    <definedName name="fghfgh_2_1_4" hidden="1">{#N/A,#N/A,FALSE,"TMCOMP96";#N/A,#N/A,FALSE,"MAT96";#N/A,#N/A,FALSE,"FANDA96";#N/A,#N/A,FALSE,"INTRAN96";#N/A,#N/A,FALSE,"NAA9697";#N/A,#N/A,FALSE,"ECWEBB";#N/A,#N/A,FALSE,"MFT96";#N/A,#N/A,FALSE,"CTrecon"}</definedName>
    <definedName name="fghfgh_2_1_4_1" hidden="1">{#N/A,#N/A,FALSE,"TMCOMP96";#N/A,#N/A,FALSE,"MAT96";#N/A,#N/A,FALSE,"FANDA96";#N/A,#N/A,FALSE,"INTRAN96";#N/A,#N/A,FALSE,"NAA9697";#N/A,#N/A,FALSE,"ECWEBB";#N/A,#N/A,FALSE,"MFT96";#N/A,#N/A,FALSE,"CTrecon"}</definedName>
    <definedName name="fghfgh_2_1_4_2" hidden="1">{#N/A,#N/A,FALSE,"TMCOMP96";#N/A,#N/A,FALSE,"MAT96";#N/A,#N/A,FALSE,"FANDA96";#N/A,#N/A,FALSE,"INTRAN96";#N/A,#N/A,FALSE,"NAA9697";#N/A,#N/A,FALSE,"ECWEBB";#N/A,#N/A,FALSE,"MFT96";#N/A,#N/A,FALSE,"CTrecon"}</definedName>
    <definedName name="fghfgh_2_1_4_3" hidden="1">{#N/A,#N/A,FALSE,"TMCOMP96";#N/A,#N/A,FALSE,"MAT96";#N/A,#N/A,FALSE,"FANDA96";#N/A,#N/A,FALSE,"INTRAN96";#N/A,#N/A,FALSE,"NAA9697";#N/A,#N/A,FALSE,"ECWEBB";#N/A,#N/A,FALSE,"MFT96";#N/A,#N/A,FALSE,"CTrecon"}</definedName>
    <definedName name="fghfgh_2_1_4_4" hidden="1">{#N/A,#N/A,FALSE,"TMCOMP96";#N/A,#N/A,FALSE,"MAT96";#N/A,#N/A,FALSE,"FANDA96";#N/A,#N/A,FALSE,"INTRAN96";#N/A,#N/A,FALSE,"NAA9697";#N/A,#N/A,FALSE,"ECWEBB";#N/A,#N/A,FALSE,"MFT96";#N/A,#N/A,FALSE,"CTrecon"}</definedName>
    <definedName name="fghfgh_2_1_4_5" hidden="1">{#N/A,#N/A,FALSE,"TMCOMP96";#N/A,#N/A,FALSE,"MAT96";#N/A,#N/A,FALSE,"FANDA96";#N/A,#N/A,FALSE,"INTRAN96";#N/A,#N/A,FALSE,"NAA9697";#N/A,#N/A,FALSE,"ECWEBB";#N/A,#N/A,FALSE,"MFT96";#N/A,#N/A,FALSE,"CTrecon"}</definedName>
    <definedName name="fghfgh_2_1_5" hidden="1">{#N/A,#N/A,FALSE,"TMCOMP96";#N/A,#N/A,FALSE,"MAT96";#N/A,#N/A,FALSE,"FANDA96";#N/A,#N/A,FALSE,"INTRAN96";#N/A,#N/A,FALSE,"NAA9697";#N/A,#N/A,FALSE,"ECWEBB";#N/A,#N/A,FALSE,"MFT96";#N/A,#N/A,FALSE,"CTrecon"}</definedName>
    <definedName name="fghfgh_2_1_5_1" hidden="1">{#N/A,#N/A,FALSE,"TMCOMP96";#N/A,#N/A,FALSE,"MAT96";#N/A,#N/A,FALSE,"FANDA96";#N/A,#N/A,FALSE,"INTRAN96";#N/A,#N/A,FALSE,"NAA9697";#N/A,#N/A,FALSE,"ECWEBB";#N/A,#N/A,FALSE,"MFT96";#N/A,#N/A,FALSE,"CTrecon"}</definedName>
    <definedName name="fghfgh_2_1_5_2" hidden="1">{#N/A,#N/A,FALSE,"TMCOMP96";#N/A,#N/A,FALSE,"MAT96";#N/A,#N/A,FALSE,"FANDA96";#N/A,#N/A,FALSE,"INTRAN96";#N/A,#N/A,FALSE,"NAA9697";#N/A,#N/A,FALSE,"ECWEBB";#N/A,#N/A,FALSE,"MFT96";#N/A,#N/A,FALSE,"CTrecon"}</definedName>
    <definedName name="fghfgh_2_1_5_3" hidden="1">{#N/A,#N/A,FALSE,"TMCOMP96";#N/A,#N/A,FALSE,"MAT96";#N/A,#N/A,FALSE,"FANDA96";#N/A,#N/A,FALSE,"INTRAN96";#N/A,#N/A,FALSE,"NAA9697";#N/A,#N/A,FALSE,"ECWEBB";#N/A,#N/A,FALSE,"MFT96";#N/A,#N/A,FALSE,"CTrecon"}</definedName>
    <definedName name="fghfgh_2_1_5_4" hidden="1">{#N/A,#N/A,FALSE,"TMCOMP96";#N/A,#N/A,FALSE,"MAT96";#N/A,#N/A,FALSE,"FANDA96";#N/A,#N/A,FALSE,"INTRAN96";#N/A,#N/A,FALSE,"NAA9697";#N/A,#N/A,FALSE,"ECWEBB";#N/A,#N/A,FALSE,"MFT96";#N/A,#N/A,FALSE,"CTrecon"}</definedName>
    <definedName name="fghfgh_2_1_5_5" hidden="1">{#N/A,#N/A,FALSE,"TMCOMP96";#N/A,#N/A,FALSE,"MAT96";#N/A,#N/A,FALSE,"FANDA96";#N/A,#N/A,FALSE,"INTRAN96";#N/A,#N/A,FALSE,"NAA9697";#N/A,#N/A,FALSE,"ECWEBB";#N/A,#N/A,FALSE,"MFT96";#N/A,#N/A,FALSE,"CTrecon"}</definedName>
    <definedName name="fghfgh_2_2" hidden="1">{#N/A,#N/A,FALSE,"TMCOMP96";#N/A,#N/A,FALSE,"MAT96";#N/A,#N/A,FALSE,"FANDA96";#N/A,#N/A,FALSE,"INTRAN96";#N/A,#N/A,FALSE,"NAA9697";#N/A,#N/A,FALSE,"ECWEBB";#N/A,#N/A,FALSE,"MFT96";#N/A,#N/A,FALSE,"CTrecon"}</definedName>
    <definedName name="fghfgh_2_2_1" hidden="1">{#N/A,#N/A,FALSE,"TMCOMP96";#N/A,#N/A,FALSE,"MAT96";#N/A,#N/A,FALSE,"FANDA96";#N/A,#N/A,FALSE,"INTRAN96";#N/A,#N/A,FALSE,"NAA9697";#N/A,#N/A,FALSE,"ECWEBB";#N/A,#N/A,FALSE,"MFT96";#N/A,#N/A,FALSE,"CTrecon"}</definedName>
    <definedName name="fghfgh_2_2_2" hidden="1">{#N/A,#N/A,FALSE,"TMCOMP96";#N/A,#N/A,FALSE,"MAT96";#N/A,#N/A,FALSE,"FANDA96";#N/A,#N/A,FALSE,"INTRAN96";#N/A,#N/A,FALSE,"NAA9697";#N/A,#N/A,FALSE,"ECWEBB";#N/A,#N/A,FALSE,"MFT96";#N/A,#N/A,FALSE,"CTrecon"}</definedName>
    <definedName name="fghfgh_2_2_3" hidden="1">{#N/A,#N/A,FALSE,"TMCOMP96";#N/A,#N/A,FALSE,"MAT96";#N/A,#N/A,FALSE,"FANDA96";#N/A,#N/A,FALSE,"INTRAN96";#N/A,#N/A,FALSE,"NAA9697";#N/A,#N/A,FALSE,"ECWEBB";#N/A,#N/A,FALSE,"MFT96";#N/A,#N/A,FALSE,"CTrecon"}</definedName>
    <definedName name="fghfgh_2_2_4" hidden="1">{#N/A,#N/A,FALSE,"TMCOMP96";#N/A,#N/A,FALSE,"MAT96";#N/A,#N/A,FALSE,"FANDA96";#N/A,#N/A,FALSE,"INTRAN96";#N/A,#N/A,FALSE,"NAA9697";#N/A,#N/A,FALSE,"ECWEBB";#N/A,#N/A,FALSE,"MFT96";#N/A,#N/A,FALSE,"CTrecon"}</definedName>
    <definedName name="fghfgh_2_2_5" hidden="1">{#N/A,#N/A,FALSE,"TMCOMP96";#N/A,#N/A,FALSE,"MAT96";#N/A,#N/A,FALSE,"FANDA96";#N/A,#N/A,FALSE,"INTRAN96";#N/A,#N/A,FALSE,"NAA9697";#N/A,#N/A,FALSE,"ECWEBB";#N/A,#N/A,FALSE,"MFT96";#N/A,#N/A,FALSE,"CTrecon"}</definedName>
    <definedName name="fghfgh_2_3" hidden="1">{#N/A,#N/A,FALSE,"TMCOMP96";#N/A,#N/A,FALSE,"MAT96";#N/A,#N/A,FALSE,"FANDA96";#N/A,#N/A,FALSE,"INTRAN96";#N/A,#N/A,FALSE,"NAA9697";#N/A,#N/A,FALSE,"ECWEBB";#N/A,#N/A,FALSE,"MFT96";#N/A,#N/A,FALSE,"CTrecon"}</definedName>
    <definedName name="fghfgh_2_3_1" hidden="1">{#N/A,#N/A,FALSE,"TMCOMP96";#N/A,#N/A,FALSE,"MAT96";#N/A,#N/A,FALSE,"FANDA96";#N/A,#N/A,FALSE,"INTRAN96";#N/A,#N/A,FALSE,"NAA9697";#N/A,#N/A,FALSE,"ECWEBB";#N/A,#N/A,FALSE,"MFT96";#N/A,#N/A,FALSE,"CTrecon"}</definedName>
    <definedName name="fghfgh_2_3_2" hidden="1">{#N/A,#N/A,FALSE,"TMCOMP96";#N/A,#N/A,FALSE,"MAT96";#N/A,#N/A,FALSE,"FANDA96";#N/A,#N/A,FALSE,"INTRAN96";#N/A,#N/A,FALSE,"NAA9697";#N/A,#N/A,FALSE,"ECWEBB";#N/A,#N/A,FALSE,"MFT96";#N/A,#N/A,FALSE,"CTrecon"}</definedName>
    <definedName name="fghfgh_2_3_3" hidden="1">{#N/A,#N/A,FALSE,"TMCOMP96";#N/A,#N/A,FALSE,"MAT96";#N/A,#N/A,FALSE,"FANDA96";#N/A,#N/A,FALSE,"INTRAN96";#N/A,#N/A,FALSE,"NAA9697";#N/A,#N/A,FALSE,"ECWEBB";#N/A,#N/A,FALSE,"MFT96";#N/A,#N/A,FALSE,"CTrecon"}</definedName>
    <definedName name="fghfgh_2_3_4" hidden="1">{#N/A,#N/A,FALSE,"TMCOMP96";#N/A,#N/A,FALSE,"MAT96";#N/A,#N/A,FALSE,"FANDA96";#N/A,#N/A,FALSE,"INTRAN96";#N/A,#N/A,FALSE,"NAA9697";#N/A,#N/A,FALSE,"ECWEBB";#N/A,#N/A,FALSE,"MFT96";#N/A,#N/A,FALSE,"CTrecon"}</definedName>
    <definedName name="fghfgh_2_3_5" hidden="1">{#N/A,#N/A,FALSE,"TMCOMP96";#N/A,#N/A,FALSE,"MAT96";#N/A,#N/A,FALSE,"FANDA96";#N/A,#N/A,FALSE,"INTRAN96";#N/A,#N/A,FALSE,"NAA9697";#N/A,#N/A,FALSE,"ECWEBB";#N/A,#N/A,FALSE,"MFT96";#N/A,#N/A,FALSE,"CTrecon"}</definedName>
    <definedName name="fghfgh_2_4" hidden="1">{#N/A,#N/A,FALSE,"TMCOMP96";#N/A,#N/A,FALSE,"MAT96";#N/A,#N/A,FALSE,"FANDA96";#N/A,#N/A,FALSE,"INTRAN96";#N/A,#N/A,FALSE,"NAA9697";#N/A,#N/A,FALSE,"ECWEBB";#N/A,#N/A,FALSE,"MFT96";#N/A,#N/A,FALSE,"CTrecon"}</definedName>
    <definedName name="fghfgh_2_4_1" hidden="1">{#N/A,#N/A,FALSE,"TMCOMP96";#N/A,#N/A,FALSE,"MAT96";#N/A,#N/A,FALSE,"FANDA96";#N/A,#N/A,FALSE,"INTRAN96";#N/A,#N/A,FALSE,"NAA9697";#N/A,#N/A,FALSE,"ECWEBB";#N/A,#N/A,FALSE,"MFT96";#N/A,#N/A,FALSE,"CTrecon"}</definedName>
    <definedName name="fghfgh_2_4_2" hidden="1">{#N/A,#N/A,FALSE,"TMCOMP96";#N/A,#N/A,FALSE,"MAT96";#N/A,#N/A,FALSE,"FANDA96";#N/A,#N/A,FALSE,"INTRAN96";#N/A,#N/A,FALSE,"NAA9697";#N/A,#N/A,FALSE,"ECWEBB";#N/A,#N/A,FALSE,"MFT96";#N/A,#N/A,FALSE,"CTrecon"}</definedName>
    <definedName name="fghfgh_2_4_3" hidden="1">{#N/A,#N/A,FALSE,"TMCOMP96";#N/A,#N/A,FALSE,"MAT96";#N/A,#N/A,FALSE,"FANDA96";#N/A,#N/A,FALSE,"INTRAN96";#N/A,#N/A,FALSE,"NAA9697";#N/A,#N/A,FALSE,"ECWEBB";#N/A,#N/A,FALSE,"MFT96";#N/A,#N/A,FALSE,"CTrecon"}</definedName>
    <definedName name="fghfgh_2_4_4" hidden="1">{#N/A,#N/A,FALSE,"TMCOMP96";#N/A,#N/A,FALSE,"MAT96";#N/A,#N/A,FALSE,"FANDA96";#N/A,#N/A,FALSE,"INTRAN96";#N/A,#N/A,FALSE,"NAA9697";#N/A,#N/A,FALSE,"ECWEBB";#N/A,#N/A,FALSE,"MFT96";#N/A,#N/A,FALSE,"CTrecon"}</definedName>
    <definedName name="fghfgh_2_4_5" hidden="1">{#N/A,#N/A,FALSE,"TMCOMP96";#N/A,#N/A,FALSE,"MAT96";#N/A,#N/A,FALSE,"FANDA96";#N/A,#N/A,FALSE,"INTRAN96";#N/A,#N/A,FALSE,"NAA9697";#N/A,#N/A,FALSE,"ECWEBB";#N/A,#N/A,FALSE,"MFT96";#N/A,#N/A,FALSE,"CTrecon"}</definedName>
    <definedName name="fghfgh_2_5" hidden="1">{#N/A,#N/A,FALSE,"TMCOMP96";#N/A,#N/A,FALSE,"MAT96";#N/A,#N/A,FALSE,"FANDA96";#N/A,#N/A,FALSE,"INTRAN96";#N/A,#N/A,FALSE,"NAA9697";#N/A,#N/A,FALSE,"ECWEBB";#N/A,#N/A,FALSE,"MFT96";#N/A,#N/A,FALSE,"CTrecon"}</definedName>
    <definedName name="fghfgh_2_5_1" hidden="1">{#N/A,#N/A,FALSE,"TMCOMP96";#N/A,#N/A,FALSE,"MAT96";#N/A,#N/A,FALSE,"FANDA96";#N/A,#N/A,FALSE,"INTRAN96";#N/A,#N/A,FALSE,"NAA9697";#N/A,#N/A,FALSE,"ECWEBB";#N/A,#N/A,FALSE,"MFT96";#N/A,#N/A,FALSE,"CTrecon"}</definedName>
    <definedName name="fghfgh_2_5_2" hidden="1">{#N/A,#N/A,FALSE,"TMCOMP96";#N/A,#N/A,FALSE,"MAT96";#N/A,#N/A,FALSE,"FANDA96";#N/A,#N/A,FALSE,"INTRAN96";#N/A,#N/A,FALSE,"NAA9697";#N/A,#N/A,FALSE,"ECWEBB";#N/A,#N/A,FALSE,"MFT96";#N/A,#N/A,FALSE,"CTrecon"}</definedName>
    <definedName name="fghfgh_2_5_3" hidden="1">{#N/A,#N/A,FALSE,"TMCOMP96";#N/A,#N/A,FALSE,"MAT96";#N/A,#N/A,FALSE,"FANDA96";#N/A,#N/A,FALSE,"INTRAN96";#N/A,#N/A,FALSE,"NAA9697";#N/A,#N/A,FALSE,"ECWEBB";#N/A,#N/A,FALSE,"MFT96";#N/A,#N/A,FALSE,"CTrecon"}</definedName>
    <definedName name="fghfgh_2_5_4" hidden="1">{#N/A,#N/A,FALSE,"TMCOMP96";#N/A,#N/A,FALSE,"MAT96";#N/A,#N/A,FALSE,"FANDA96";#N/A,#N/A,FALSE,"INTRAN96";#N/A,#N/A,FALSE,"NAA9697";#N/A,#N/A,FALSE,"ECWEBB";#N/A,#N/A,FALSE,"MFT96";#N/A,#N/A,FALSE,"CTrecon"}</definedName>
    <definedName name="fghfgh_2_5_5" hidden="1">{#N/A,#N/A,FALSE,"TMCOMP96";#N/A,#N/A,FALSE,"MAT96";#N/A,#N/A,FALSE,"FANDA96";#N/A,#N/A,FALSE,"INTRAN96";#N/A,#N/A,FALSE,"NAA9697";#N/A,#N/A,FALSE,"ECWEBB";#N/A,#N/A,FALSE,"MFT96";#N/A,#N/A,FALSE,"CTrecon"}</definedName>
    <definedName name="fghfgh_3" hidden="1">{#N/A,#N/A,FALSE,"TMCOMP96";#N/A,#N/A,FALSE,"MAT96";#N/A,#N/A,FALSE,"FANDA96";#N/A,#N/A,FALSE,"INTRAN96";#N/A,#N/A,FALSE,"NAA9697";#N/A,#N/A,FALSE,"ECWEBB";#N/A,#N/A,FALSE,"MFT96";#N/A,#N/A,FALSE,"CTrecon"}</definedName>
    <definedName name="fghfgh_3_1" hidden="1">{#N/A,#N/A,FALSE,"TMCOMP96";#N/A,#N/A,FALSE,"MAT96";#N/A,#N/A,FALSE,"FANDA96";#N/A,#N/A,FALSE,"INTRAN96";#N/A,#N/A,FALSE,"NAA9697";#N/A,#N/A,FALSE,"ECWEBB";#N/A,#N/A,FALSE,"MFT96";#N/A,#N/A,FALSE,"CTrecon"}</definedName>
    <definedName name="fghfgh_3_1_1" hidden="1">{#N/A,#N/A,FALSE,"TMCOMP96";#N/A,#N/A,FALSE,"MAT96";#N/A,#N/A,FALSE,"FANDA96";#N/A,#N/A,FALSE,"INTRAN96";#N/A,#N/A,FALSE,"NAA9697";#N/A,#N/A,FALSE,"ECWEBB";#N/A,#N/A,FALSE,"MFT96";#N/A,#N/A,FALSE,"CTrecon"}</definedName>
    <definedName name="fghfgh_3_1_1_1" hidden="1">{#N/A,#N/A,FALSE,"TMCOMP96";#N/A,#N/A,FALSE,"MAT96";#N/A,#N/A,FALSE,"FANDA96";#N/A,#N/A,FALSE,"INTRAN96";#N/A,#N/A,FALSE,"NAA9697";#N/A,#N/A,FALSE,"ECWEBB";#N/A,#N/A,FALSE,"MFT96";#N/A,#N/A,FALSE,"CTrecon"}</definedName>
    <definedName name="fghfgh_3_1_1_1_1" hidden="1">{#N/A,#N/A,FALSE,"TMCOMP96";#N/A,#N/A,FALSE,"MAT96";#N/A,#N/A,FALSE,"FANDA96";#N/A,#N/A,FALSE,"INTRAN96";#N/A,#N/A,FALSE,"NAA9697";#N/A,#N/A,FALSE,"ECWEBB";#N/A,#N/A,FALSE,"MFT96";#N/A,#N/A,FALSE,"CTrecon"}</definedName>
    <definedName name="fghfgh_3_1_1_1_2" hidden="1">{#N/A,#N/A,FALSE,"TMCOMP96";#N/A,#N/A,FALSE,"MAT96";#N/A,#N/A,FALSE,"FANDA96";#N/A,#N/A,FALSE,"INTRAN96";#N/A,#N/A,FALSE,"NAA9697";#N/A,#N/A,FALSE,"ECWEBB";#N/A,#N/A,FALSE,"MFT96";#N/A,#N/A,FALSE,"CTrecon"}</definedName>
    <definedName name="fghfgh_3_1_1_1_3" hidden="1">{#N/A,#N/A,FALSE,"TMCOMP96";#N/A,#N/A,FALSE,"MAT96";#N/A,#N/A,FALSE,"FANDA96";#N/A,#N/A,FALSE,"INTRAN96";#N/A,#N/A,FALSE,"NAA9697";#N/A,#N/A,FALSE,"ECWEBB";#N/A,#N/A,FALSE,"MFT96";#N/A,#N/A,FALSE,"CTrecon"}</definedName>
    <definedName name="fghfgh_3_1_1_1_4" hidden="1">{#N/A,#N/A,FALSE,"TMCOMP96";#N/A,#N/A,FALSE,"MAT96";#N/A,#N/A,FALSE,"FANDA96";#N/A,#N/A,FALSE,"INTRAN96";#N/A,#N/A,FALSE,"NAA9697";#N/A,#N/A,FALSE,"ECWEBB";#N/A,#N/A,FALSE,"MFT96";#N/A,#N/A,FALSE,"CTrecon"}</definedName>
    <definedName name="fghfgh_3_1_1_1_5" hidden="1">{#N/A,#N/A,FALSE,"TMCOMP96";#N/A,#N/A,FALSE,"MAT96";#N/A,#N/A,FALSE,"FANDA96";#N/A,#N/A,FALSE,"INTRAN96";#N/A,#N/A,FALSE,"NAA9697";#N/A,#N/A,FALSE,"ECWEBB";#N/A,#N/A,FALSE,"MFT96";#N/A,#N/A,FALSE,"CTrecon"}</definedName>
    <definedName name="fghfgh_3_1_1_2" hidden="1">{#N/A,#N/A,FALSE,"TMCOMP96";#N/A,#N/A,FALSE,"MAT96";#N/A,#N/A,FALSE,"FANDA96";#N/A,#N/A,FALSE,"INTRAN96";#N/A,#N/A,FALSE,"NAA9697";#N/A,#N/A,FALSE,"ECWEBB";#N/A,#N/A,FALSE,"MFT96";#N/A,#N/A,FALSE,"CTrecon"}</definedName>
    <definedName name="fghfgh_3_1_1_2_1" hidden="1">{#N/A,#N/A,FALSE,"TMCOMP96";#N/A,#N/A,FALSE,"MAT96";#N/A,#N/A,FALSE,"FANDA96";#N/A,#N/A,FALSE,"INTRAN96";#N/A,#N/A,FALSE,"NAA9697";#N/A,#N/A,FALSE,"ECWEBB";#N/A,#N/A,FALSE,"MFT96";#N/A,#N/A,FALSE,"CTrecon"}</definedName>
    <definedName name="fghfgh_3_1_1_2_2" hidden="1">{#N/A,#N/A,FALSE,"TMCOMP96";#N/A,#N/A,FALSE,"MAT96";#N/A,#N/A,FALSE,"FANDA96";#N/A,#N/A,FALSE,"INTRAN96";#N/A,#N/A,FALSE,"NAA9697";#N/A,#N/A,FALSE,"ECWEBB";#N/A,#N/A,FALSE,"MFT96";#N/A,#N/A,FALSE,"CTrecon"}</definedName>
    <definedName name="fghfgh_3_1_1_2_3" hidden="1">{#N/A,#N/A,FALSE,"TMCOMP96";#N/A,#N/A,FALSE,"MAT96";#N/A,#N/A,FALSE,"FANDA96";#N/A,#N/A,FALSE,"INTRAN96";#N/A,#N/A,FALSE,"NAA9697";#N/A,#N/A,FALSE,"ECWEBB";#N/A,#N/A,FALSE,"MFT96";#N/A,#N/A,FALSE,"CTrecon"}</definedName>
    <definedName name="fghfgh_3_1_1_2_4" hidden="1">{#N/A,#N/A,FALSE,"TMCOMP96";#N/A,#N/A,FALSE,"MAT96";#N/A,#N/A,FALSE,"FANDA96";#N/A,#N/A,FALSE,"INTRAN96";#N/A,#N/A,FALSE,"NAA9697";#N/A,#N/A,FALSE,"ECWEBB";#N/A,#N/A,FALSE,"MFT96";#N/A,#N/A,FALSE,"CTrecon"}</definedName>
    <definedName name="fghfgh_3_1_1_2_5" hidden="1">{#N/A,#N/A,FALSE,"TMCOMP96";#N/A,#N/A,FALSE,"MAT96";#N/A,#N/A,FALSE,"FANDA96";#N/A,#N/A,FALSE,"INTRAN96";#N/A,#N/A,FALSE,"NAA9697";#N/A,#N/A,FALSE,"ECWEBB";#N/A,#N/A,FALSE,"MFT96";#N/A,#N/A,FALSE,"CTrecon"}</definedName>
    <definedName name="fghfgh_3_1_1_3" hidden="1">{#N/A,#N/A,FALSE,"TMCOMP96";#N/A,#N/A,FALSE,"MAT96";#N/A,#N/A,FALSE,"FANDA96";#N/A,#N/A,FALSE,"INTRAN96";#N/A,#N/A,FALSE,"NAA9697";#N/A,#N/A,FALSE,"ECWEBB";#N/A,#N/A,FALSE,"MFT96";#N/A,#N/A,FALSE,"CTrecon"}</definedName>
    <definedName name="fghfgh_3_1_1_4" hidden="1">{#N/A,#N/A,FALSE,"TMCOMP96";#N/A,#N/A,FALSE,"MAT96";#N/A,#N/A,FALSE,"FANDA96";#N/A,#N/A,FALSE,"INTRAN96";#N/A,#N/A,FALSE,"NAA9697";#N/A,#N/A,FALSE,"ECWEBB";#N/A,#N/A,FALSE,"MFT96";#N/A,#N/A,FALSE,"CTrecon"}</definedName>
    <definedName name="fghfgh_3_1_1_5" hidden="1">{#N/A,#N/A,FALSE,"TMCOMP96";#N/A,#N/A,FALSE,"MAT96";#N/A,#N/A,FALSE,"FANDA96";#N/A,#N/A,FALSE,"INTRAN96";#N/A,#N/A,FALSE,"NAA9697";#N/A,#N/A,FALSE,"ECWEBB";#N/A,#N/A,FALSE,"MFT96";#N/A,#N/A,FALSE,"CTrecon"}</definedName>
    <definedName name="fghfgh_3_1_2" hidden="1">{#N/A,#N/A,FALSE,"TMCOMP96";#N/A,#N/A,FALSE,"MAT96";#N/A,#N/A,FALSE,"FANDA96";#N/A,#N/A,FALSE,"INTRAN96";#N/A,#N/A,FALSE,"NAA9697";#N/A,#N/A,FALSE,"ECWEBB";#N/A,#N/A,FALSE,"MFT96";#N/A,#N/A,FALSE,"CTrecon"}</definedName>
    <definedName name="fghfgh_3_1_2_1" hidden="1">{#N/A,#N/A,FALSE,"TMCOMP96";#N/A,#N/A,FALSE,"MAT96";#N/A,#N/A,FALSE,"FANDA96";#N/A,#N/A,FALSE,"INTRAN96";#N/A,#N/A,FALSE,"NAA9697";#N/A,#N/A,FALSE,"ECWEBB";#N/A,#N/A,FALSE,"MFT96";#N/A,#N/A,FALSE,"CTrecon"}</definedName>
    <definedName name="fghfgh_3_1_2_2" hidden="1">{#N/A,#N/A,FALSE,"TMCOMP96";#N/A,#N/A,FALSE,"MAT96";#N/A,#N/A,FALSE,"FANDA96";#N/A,#N/A,FALSE,"INTRAN96";#N/A,#N/A,FALSE,"NAA9697";#N/A,#N/A,FALSE,"ECWEBB";#N/A,#N/A,FALSE,"MFT96";#N/A,#N/A,FALSE,"CTrecon"}</definedName>
    <definedName name="fghfgh_3_1_2_3" hidden="1">{#N/A,#N/A,FALSE,"TMCOMP96";#N/A,#N/A,FALSE,"MAT96";#N/A,#N/A,FALSE,"FANDA96";#N/A,#N/A,FALSE,"INTRAN96";#N/A,#N/A,FALSE,"NAA9697";#N/A,#N/A,FALSE,"ECWEBB";#N/A,#N/A,FALSE,"MFT96";#N/A,#N/A,FALSE,"CTrecon"}</definedName>
    <definedName name="fghfgh_3_1_2_4" hidden="1">{#N/A,#N/A,FALSE,"TMCOMP96";#N/A,#N/A,FALSE,"MAT96";#N/A,#N/A,FALSE,"FANDA96";#N/A,#N/A,FALSE,"INTRAN96";#N/A,#N/A,FALSE,"NAA9697";#N/A,#N/A,FALSE,"ECWEBB";#N/A,#N/A,FALSE,"MFT96";#N/A,#N/A,FALSE,"CTrecon"}</definedName>
    <definedName name="fghfgh_3_1_2_5" hidden="1">{#N/A,#N/A,FALSE,"TMCOMP96";#N/A,#N/A,FALSE,"MAT96";#N/A,#N/A,FALSE,"FANDA96";#N/A,#N/A,FALSE,"INTRAN96";#N/A,#N/A,FALSE,"NAA9697";#N/A,#N/A,FALSE,"ECWEBB";#N/A,#N/A,FALSE,"MFT96";#N/A,#N/A,FALSE,"CTrecon"}</definedName>
    <definedName name="fghfgh_3_1_3" hidden="1">{#N/A,#N/A,FALSE,"TMCOMP96";#N/A,#N/A,FALSE,"MAT96";#N/A,#N/A,FALSE,"FANDA96";#N/A,#N/A,FALSE,"INTRAN96";#N/A,#N/A,FALSE,"NAA9697";#N/A,#N/A,FALSE,"ECWEBB";#N/A,#N/A,FALSE,"MFT96";#N/A,#N/A,FALSE,"CTrecon"}</definedName>
    <definedName name="fghfgh_3_1_3_1" hidden="1">{#N/A,#N/A,FALSE,"TMCOMP96";#N/A,#N/A,FALSE,"MAT96";#N/A,#N/A,FALSE,"FANDA96";#N/A,#N/A,FALSE,"INTRAN96";#N/A,#N/A,FALSE,"NAA9697";#N/A,#N/A,FALSE,"ECWEBB";#N/A,#N/A,FALSE,"MFT96";#N/A,#N/A,FALSE,"CTrecon"}</definedName>
    <definedName name="fghfgh_3_1_3_2" hidden="1">{#N/A,#N/A,FALSE,"TMCOMP96";#N/A,#N/A,FALSE,"MAT96";#N/A,#N/A,FALSE,"FANDA96";#N/A,#N/A,FALSE,"INTRAN96";#N/A,#N/A,FALSE,"NAA9697";#N/A,#N/A,FALSE,"ECWEBB";#N/A,#N/A,FALSE,"MFT96";#N/A,#N/A,FALSE,"CTrecon"}</definedName>
    <definedName name="fghfgh_3_1_3_3" hidden="1">{#N/A,#N/A,FALSE,"TMCOMP96";#N/A,#N/A,FALSE,"MAT96";#N/A,#N/A,FALSE,"FANDA96";#N/A,#N/A,FALSE,"INTRAN96";#N/A,#N/A,FALSE,"NAA9697";#N/A,#N/A,FALSE,"ECWEBB";#N/A,#N/A,FALSE,"MFT96";#N/A,#N/A,FALSE,"CTrecon"}</definedName>
    <definedName name="fghfgh_3_1_3_4" hidden="1">{#N/A,#N/A,FALSE,"TMCOMP96";#N/A,#N/A,FALSE,"MAT96";#N/A,#N/A,FALSE,"FANDA96";#N/A,#N/A,FALSE,"INTRAN96";#N/A,#N/A,FALSE,"NAA9697";#N/A,#N/A,FALSE,"ECWEBB";#N/A,#N/A,FALSE,"MFT96";#N/A,#N/A,FALSE,"CTrecon"}</definedName>
    <definedName name="fghfgh_3_1_3_5" hidden="1">{#N/A,#N/A,FALSE,"TMCOMP96";#N/A,#N/A,FALSE,"MAT96";#N/A,#N/A,FALSE,"FANDA96";#N/A,#N/A,FALSE,"INTRAN96";#N/A,#N/A,FALSE,"NAA9697";#N/A,#N/A,FALSE,"ECWEBB";#N/A,#N/A,FALSE,"MFT96";#N/A,#N/A,FALSE,"CTrecon"}</definedName>
    <definedName name="fghfgh_3_1_4" hidden="1">{#N/A,#N/A,FALSE,"TMCOMP96";#N/A,#N/A,FALSE,"MAT96";#N/A,#N/A,FALSE,"FANDA96";#N/A,#N/A,FALSE,"INTRAN96";#N/A,#N/A,FALSE,"NAA9697";#N/A,#N/A,FALSE,"ECWEBB";#N/A,#N/A,FALSE,"MFT96";#N/A,#N/A,FALSE,"CTrecon"}</definedName>
    <definedName name="fghfgh_3_1_4_1" hidden="1">{#N/A,#N/A,FALSE,"TMCOMP96";#N/A,#N/A,FALSE,"MAT96";#N/A,#N/A,FALSE,"FANDA96";#N/A,#N/A,FALSE,"INTRAN96";#N/A,#N/A,FALSE,"NAA9697";#N/A,#N/A,FALSE,"ECWEBB";#N/A,#N/A,FALSE,"MFT96";#N/A,#N/A,FALSE,"CTrecon"}</definedName>
    <definedName name="fghfgh_3_1_4_2" hidden="1">{#N/A,#N/A,FALSE,"TMCOMP96";#N/A,#N/A,FALSE,"MAT96";#N/A,#N/A,FALSE,"FANDA96";#N/A,#N/A,FALSE,"INTRAN96";#N/A,#N/A,FALSE,"NAA9697";#N/A,#N/A,FALSE,"ECWEBB";#N/A,#N/A,FALSE,"MFT96";#N/A,#N/A,FALSE,"CTrecon"}</definedName>
    <definedName name="fghfgh_3_1_4_3" hidden="1">{#N/A,#N/A,FALSE,"TMCOMP96";#N/A,#N/A,FALSE,"MAT96";#N/A,#N/A,FALSE,"FANDA96";#N/A,#N/A,FALSE,"INTRAN96";#N/A,#N/A,FALSE,"NAA9697";#N/A,#N/A,FALSE,"ECWEBB";#N/A,#N/A,FALSE,"MFT96";#N/A,#N/A,FALSE,"CTrecon"}</definedName>
    <definedName name="fghfgh_3_1_4_4" hidden="1">{#N/A,#N/A,FALSE,"TMCOMP96";#N/A,#N/A,FALSE,"MAT96";#N/A,#N/A,FALSE,"FANDA96";#N/A,#N/A,FALSE,"INTRAN96";#N/A,#N/A,FALSE,"NAA9697";#N/A,#N/A,FALSE,"ECWEBB";#N/A,#N/A,FALSE,"MFT96";#N/A,#N/A,FALSE,"CTrecon"}</definedName>
    <definedName name="fghfgh_3_1_4_5" hidden="1">{#N/A,#N/A,FALSE,"TMCOMP96";#N/A,#N/A,FALSE,"MAT96";#N/A,#N/A,FALSE,"FANDA96";#N/A,#N/A,FALSE,"INTRAN96";#N/A,#N/A,FALSE,"NAA9697";#N/A,#N/A,FALSE,"ECWEBB";#N/A,#N/A,FALSE,"MFT96";#N/A,#N/A,FALSE,"CTrecon"}</definedName>
    <definedName name="fghfgh_3_1_5" hidden="1">{#N/A,#N/A,FALSE,"TMCOMP96";#N/A,#N/A,FALSE,"MAT96";#N/A,#N/A,FALSE,"FANDA96";#N/A,#N/A,FALSE,"INTRAN96";#N/A,#N/A,FALSE,"NAA9697";#N/A,#N/A,FALSE,"ECWEBB";#N/A,#N/A,FALSE,"MFT96";#N/A,#N/A,FALSE,"CTrecon"}</definedName>
    <definedName name="fghfgh_3_1_5_1" hidden="1">{#N/A,#N/A,FALSE,"TMCOMP96";#N/A,#N/A,FALSE,"MAT96";#N/A,#N/A,FALSE,"FANDA96";#N/A,#N/A,FALSE,"INTRAN96";#N/A,#N/A,FALSE,"NAA9697";#N/A,#N/A,FALSE,"ECWEBB";#N/A,#N/A,FALSE,"MFT96";#N/A,#N/A,FALSE,"CTrecon"}</definedName>
    <definedName name="fghfgh_3_1_5_2" hidden="1">{#N/A,#N/A,FALSE,"TMCOMP96";#N/A,#N/A,FALSE,"MAT96";#N/A,#N/A,FALSE,"FANDA96";#N/A,#N/A,FALSE,"INTRAN96";#N/A,#N/A,FALSE,"NAA9697";#N/A,#N/A,FALSE,"ECWEBB";#N/A,#N/A,FALSE,"MFT96";#N/A,#N/A,FALSE,"CTrecon"}</definedName>
    <definedName name="fghfgh_3_1_5_3" hidden="1">{#N/A,#N/A,FALSE,"TMCOMP96";#N/A,#N/A,FALSE,"MAT96";#N/A,#N/A,FALSE,"FANDA96";#N/A,#N/A,FALSE,"INTRAN96";#N/A,#N/A,FALSE,"NAA9697";#N/A,#N/A,FALSE,"ECWEBB";#N/A,#N/A,FALSE,"MFT96";#N/A,#N/A,FALSE,"CTrecon"}</definedName>
    <definedName name="fghfgh_3_1_5_4" hidden="1">{#N/A,#N/A,FALSE,"TMCOMP96";#N/A,#N/A,FALSE,"MAT96";#N/A,#N/A,FALSE,"FANDA96";#N/A,#N/A,FALSE,"INTRAN96";#N/A,#N/A,FALSE,"NAA9697";#N/A,#N/A,FALSE,"ECWEBB";#N/A,#N/A,FALSE,"MFT96";#N/A,#N/A,FALSE,"CTrecon"}</definedName>
    <definedName name="fghfgh_3_1_5_5" hidden="1">{#N/A,#N/A,FALSE,"TMCOMP96";#N/A,#N/A,FALSE,"MAT96";#N/A,#N/A,FALSE,"FANDA96";#N/A,#N/A,FALSE,"INTRAN96";#N/A,#N/A,FALSE,"NAA9697";#N/A,#N/A,FALSE,"ECWEBB";#N/A,#N/A,FALSE,"MFT96";#N/A,#N/A,FALSE,"CTrecon"}</definedName>
    <definedName name="fghfgh_3_2" hidden="1">{#N/A,#N/A,FALSE,"TMCOMP96";#N/A,#N/A,FALSE,"MAT96";#N/A,#N/A,FALSE,"FANDA96";#N/A,#N/A,FALSE,"INTRAN96";#N/A,#N/A,FALSE,"NAA9697";#N/A,#N/A,FALSE,"ECWEBB";#N/A,#N/A,FALSE,"MFT96";#N/A,#N/A,FALSE,"CTrecon"}</definedName>
    <definedName name="fghfgh_3_2_1" hidden="1">{#N/A,#N/A,FALSE,"TMCOMP96";#N/A,#N/A,FALSE,"MAT96";#N/A,#N/A,FALSE,"FANDA96";#N/A,#N/A,FALSE,"INTRAN96";#N/A,#N/A,FALSE,"NAA9697";#N/A,#N/A,FALSE,"ECWEBB";#N/A,#N/A,FALSE,"MFT96";#N/A,#N/A,FALSE,"CTrecon"}</definedName>
    <definedName name="fghfgh_3_2_2" hidden="1">{#N/A,#N/A,FALSE,"TMCOMP96";#N/A,#N/A,FALSE,"MAT96";#N/A,#N/A,FALSE,"FANDA96";#N/A,#N/A,FALSE,"INTRAN96";#N/A,#N/A,FALSE,"NAA9697";#N/A,#N/A,FALSE,"ECWEBB";#N/A,#N/A,FALSE,"MFT96";#N/A,#N/A,FALSE,"CTrecon"}</definedName>
    <definedName name="fghfgh_3_2_3" hidden="1">{#N/A,#N/A,FALSE,"TMCOMP96";#N/A,#N/A,FALSE,"MAT96";#N/A,#N/A,FALSE,"FANDA96";#N/A,#N/A,FALSE,"INTRAN96";#N/A,#N/A,FALSE,"NAA9697";#N/A,#N/A,FALSE,"ECWEBB";#N/A,#N/A,FALSE,"MFT96";#N/A,#N/A,FALSE,"CTrecon"}</definedName>
    <definedName name="fghfgh_3_2_4" hidden="1">{#N/A,#N/A,FALSE,"TMCOMP96";#N/A,#N/A,FALSE,"MAT96";#N/A,#N/A,FALSE,"FANDA96";#N/A,#N/A,FALSE,"INTRAN96";#N/A,#N/A,FALSE,"NAA9697";#N/A,#N/A,FALSE,"ECWEBB";#N/A,#N/A,FALSE,"MFT96";#N/A,#N/A,FALSE,"CTrecon"}</definedName>
    <definedName name="fghfgh_3_2_5" hidden="1">{#N/A,#N/A,FALSE,"TMCOMP96";#N/A,#N/A,FALSE,"MAT96";#N/A,#N/A,FALSE,"FANDA96";#N/A,#N/A,FALSE,"INTRAN96";#N/A,#N/A,FALSE,"NAA9697";#N/A,#N/A,FALSE,"ECWEBB";#N/A,#N/A,FALSE,"MFT96";#N/A,#N/A,FALSE,"CTrecon"}</definedName>
    <definedName name="fghfgh_3_3" hidden="1">{#N/A,#N/A,FALSE,"TMCOMP96";#N/A,#N/A,FALSE,"MAT96";#N/A,#N/A,FALSE,"FANDA96";#N/A,#N/A,FALSE,"INTRAN96";#N/A,#N/A,FALSE,"NAA9697";#N/A,#N/A,FALSE,"ECWEBB";#N/A,#N/A,FALSE,"MFT96";#N/A,#N/A,FALSE,"CTrecon"}</definedName>
    <definedName name="fghfgh_3_3_1" hidden="1">{#N/A,#N/A,FALSE,"TMCOMP96";#N/A,#N/A,FALSE,"MAT96";#N/A,#N/A,FALSE,"FANDA96";#N/A,#N/A,FALSE,"INTRAN96";#N/A,#N/A,FALSE,"NAA9697";#N/A,#N/A,FALSE,"ECWEBB";#N/A,#N/A,FALSE,"MFT96";#N/A,#N/A,FALSE,"CTrecon"}</definedName>
    <definedName name="fghfgh_3_3_2" hidden="1">{#N/A,#N/A,FALSE,"TMCOMP96";#N/A,#N/A,FALSE,"MAT96";#N/A,#N/A,FALSE,"FANDA96";#N/A,#N/A,FALSE,"INTRAN96";#N/A,#N/A,FALSE,"NAA9697";#N/A,#N/A,FALSE,"ECWEBB";#N/A,#N/A,FALSE,"MFT96";#N/A,#N/A,FALSE,"CTrecon"}</definedName>
    <definedName name="fghfgh_3_3_3" hidden="1">{#N/A,#N/A,FALSE,"TMCOMP96";#N/A,#N/A,FALSE,"MAT96";#N/A,#N/A,FALSE,"FANDA96";#N/A,#N/A,FALSE,"INTRAN96";#N/A,#N/A,FALSE,"NAA9697";#N/A,#N/A,FALSE,"ECWEBB";#N/A,#N/A,FALSE,"MFT96";#N/A,#N/A,FALSE,"CTrecon"}</definedName>
    <definedName name="fghfgh_3_3_4" hidden="1">{#N/A,#N/A,FALSE,"TMCOMP96";#N/A,#N/A,FALSE,"MAT96";#N/A,#N/A,FALSE,"FANDA96";#N/A,#N/A,FALSE,"INTRAN96";#N/A,#N/A,FALSE,"NAA9697";#N/A,#N/A,FALSE,"ECWEBB";#N/A,#N/A,FALSE,"MFT96";#N/A,#N/A,FALSE,"CTrecon"}</definedName>
    <definedName name="fghfgh_3_3_5" hidden="1">{#N/A,#N/A,FALSE,"TMCOMP96";#N/A,#N/A,FALSE,"MAT96";#N/A,#N/A,FALSE,"FANDA96";#N/A,#N/A,FALSE,"INTRAN96";#N/A,#N/A,FALSE,"NAA9697";#N/A,#N/A,FALSE,"ECWEBB";#N/A,#N/A,FALSE,"MFT96";#N/A,#N/A,FALSE,"CTrecon"}</definedName>
    <definedName name="fghfgh_3_4" hidden="1">{#N/A,#N/A,FALSE,"TMCOMP96";#N/A,#N/A,FALSE,"MAT96";#N/A,#N/A,FALSE,"FANDA96";#N/A,#N/A,FALSE,"INTRAN96";#N/A,#N/A,FALSE,"NAA9697";#N/A,#N/A,FALSE,"ECWEBB";#N/A,#N/A,FALSE,"MFT96";#N/A,#N/A,FALSE,"CTrecon"}</definedName>
    <definedName name="fghfgh_3_4_1" hidden="1">{#N/A,#N/A,FALSE,"TMCOMP96";#N/A,#N/A,FALSE,"MAT96";#N/A,#N/A,FALSE,"FANDA96";#N/A,#N/A,FALSE,"INTRAN96";#N/A,#N/A,FALSE,"NAA9697";#N/A,#N/A,FALSE,"ECWEBB";#N/A,#N/A,FALSE,"MFT96";#N/A,#N/A,FALSE,"CTrecon"}</definedName>
    <definedName name="fghfgh_3_4_2" hidden="1">{#N/A,#N/A,FALSE,"TMCOMP96";#N/A,#N/A,FALSE,"MAT96";#N/A,#N/A,FALSE,"FANDA96";#N/A,#N/A,FALSE,"INTRAN96";#N/A,#N/A,FALSE,"NAA9697";#N/A,#N/A,FALSE,"ECWEBB";#N/A,#N/A,FALSE,"MFT96";#N/A,#N/A,FALSE,"CTrecon"}</definedName>
    <definedName name="fghfgh_3_4_3" hidden="1">{#N/A,#N/A,FALSE,"TMCOMP96";#N/A,#N/A,FALSE,"MAT96";#N/A,#N/A,FALSE,"FANDA96";#N/A,#N/A,FALSE,"INTRAN96";#N/A,#N/A,FALSE,"NAA9697";#N/A,#N/A,FALSE,"ECWEBB";#N/A,#N/A,FALSE,"MFT96";#N/A,#N/A,FALSE,"CTrecon"}</definedName>
    <definedName name="fghfgh_3_4_4" hidden="1">{#N/A,#N/A,FALSE,"TMCOMP96";#N/A,#N/A,FALSE,"MAT96";#N/A,#N/A,FALSE,"FANDA96";#N/A,#N/A,FALSE,"INTRAN96";#N/A,#N/A,FALSE,"NAA9697";#N/A,#N/A,FALSE,"ECWEBB";#N/A,#N/A,FALSE,"MFT96";#N/A,#N/A,FALSE,"CTrecon"}</definedName>
    <definedName name="fghfgh_3_4_5" hidden="1">{#N/A,#N/A,FALSE,"TMCOMP96";#N/A,#N/A,FALSE,"MAT96";#N/A,#N/A,FALSE,"FANDA96";#N/A,#N/A,FALSE,"INTRAN96";#N/A,#N/A,FALSE,"NAA9697";#N/A,#N/A,FALSE,"ECWEBB";#N/A,#N/A,FALSE,"MFT96";#N/A,#N/A,FALSE,"CTrecon"}</definedName>
    <definedName name="fghfgh_3_5" hidden="1">{#N/A,#N/A,FALSE,"TMCOMP96";#N/A,#N/A,FALSE,"MAT96";#N/A,#N/A,FALSE,"FANDA96";#N/A,#N/A,FALSE,"INTRAN96";#N/A,#N/A,FALSE,"NAA9697";#N/A,#N/A,FALSE,"ECWEBB";#N/A,#N/A,FALSE,"MFT96";#N/A,#N/A,FALSE,"CTrecon"}</definedName>
    <definedName name="fghfgh_3_5_1" hidden="1">{#N/A,#N/A,FALSE,"TMCOMP96";#N/A,#N/A,FALSE,"MAT96";#N/A,#N/A,FALSE,"FANDA96";#N/A,#N/A,FALSE,"INTRAN96";#N/A,#N/A,FALSE,"NAA9697";#N/A,#N/A,FALSE,"ECWEBB";#N/A,#N/A,FALSE,"MFT96";#N/A,#N/A,FALSE,"CTrecon"}</definedName>
    <definedName name="fghfgh_3_5_2" hidden="1">{#N/A,#N/A,FALSE,"TMCOMP96";#N/A,#N/A,FALSE,"MAT96";#N/A,#N/A,FALSE,"FANDA96";#N/A,#N/A,FALSE,"INTRAN96";#N/A,#N/A,FALSE,"NAA9697";#N/A,#N/A,FALSE,"ECWEBB";#N/A,#N/A,FALSE,"MFT96";#N/A,#N/A,FALSE,"CTrecon"}</definedName>
    <definedName name="fghfgh_3_5_3" hidden="1">{#N/A,#N/A,FALSE,"TMCOMP96";#N/A,#N/A,FALSE,"MAT96";#N/A,#N/A,FALSE,"FANDA96";#N/A,#N/A,FALSE,"INTRAN96";#N/A,#N/A,FALSE,"NAA9697";#N/A,#N/A,FALSE,"ECWEBB";#N/A,#N/A,FALSE,"MFT96";#N/A,#N/A,FALSE,"CTrecon"}</definedName>
    <definedName name="fghfgh_3_5_4" hidden="1">{#N/A,#N/A,FALSE,"TMCOMP96";#N/A,#N/A,FALSE,"MAT96";#N/A,#N/A,FALSE,"FANDA96";#N/A,#N/A,FALSE,"INTRAN96";#N/A,#N/A,FALSE,"NAA9697";#N/A,#N/A,FALSE,"ECWEBB";#N/A,#N/A,FALSE,"MFT96";#N/A,#N/A,FALSE,"CTrecon"}</definedName>
    <definedName name="fghfgh_3_5_5" hidden="1">{#N/A,#N/A,FALSE,"TMCOMP96";#N/A,#N/A,FALSE,"MAT96";#N/A,#N/A,FALSE,"FANDA96";#N/A,#N/A,FALSE,"INTRAN96";#N/A,#N/A,FALSE,"NAA9697";#N/A,#N/A,FALSE,"ECWEBB";#N/A,#N/A,FALSE,"MFT96";#N/A,#N/A,FALSE,"CTrecon"}</definedName>
    <definedName name="fghfgh_4" hidden="1">{#N/A,#N/A,FALSE,"TMCOMP96";#N/A,#N/A,FALSE,"MAT96";#N/A,#N/A,FALSE,"FANDA96";#N/A,#N/A,FALSE,"INTRAN96";#N/A,#N/A,FALSE,"NAA9697";#N/A,#N/A,FALSE,"ECWEBB";#N/A,#N/A,FALSE,"MFT96";#N/A,#N/A,FALSE,"CTrecon"}</definedName>
    <definedName name="fghfgh_4_1" hidden="1">{#N/A,#N/A,FALSE,"TMCOMP96";#N/A,#N/A,FALSE,"MAT96";#N/A,#N/A,FALSE,"FANDA96";#N/A,#N/A,FALSE,"INTRAN96";#N/A,#N/A,FALSE,"NAA9697";#N/A,#N/A,FALSE,"ECWEBB";#N/A,#N/A,FALSE,"MFT96";#N/A,#N/A,FALSE,"CTrecon"}</definedName>
    <definedName name="fghfgh_4_1_1" hidden="1">{#N/A,#N/A,FALSE,"TMCOMP96";#N/A,#N/A,FALSE,"MAT96";#N/A,#N/A,FALSE,"FANDA96";#N/A,#N/A,FALSE,"INTRAN96";#N/A,#N/A,FALSE,"NAA9697";#N/A,#N/A,FALSE,"ECWEBB";#N/A,#N/A,FALSE,"MFT96";#N/A,#N/A,FALSE,"CTrecon"}</definedName>
    <definedName name="fghfgh_4_1_1_1" hidden="1">{#N/A,#N/A,FALSE,"TMCOMP96";#N/A,#N/A,FALSE,"MAT96";#N/A,#N/A,FALSE,"FANDA96";#N/A,#N/A,FALSE,"INTRAN96";#N/A,#N/A,FALSE,"NAA9697";#N/A,#N/A,FALSE,"ECWEBB";#N/A,#N/A,FALSE,"MFT96";#N/A,#N/A,FALSE,"CTrecon"}</definedName>
    <definedName name="fghfgh_4_1_1_1_1" hidden="1">{#N/A,#N/A,FALSE,"TMCOMP96";#N/A,#N/A,FALSE,"MAT96";#N/A,#N/A,FALSE,"FANDA96";#N/A,#N/A,FALSE,"INTRAN96";#N/A,#N/A,FALSE,"NAA9697";#N/A,#N/A,FALSE,"ECWEBB";#N/A,#N/A,FALSE,"MFT96";#N/A,#N/A,FALSE,"CTrecon"}</definedName>
    <definedName name="fghfgh_4_1_1_1_2" hidden="1">{#N/A,#N/A,FALSE,"TMCOMP96";#N/A,#N/A,FALSE,"MAT96";#N/A,#N/A,FALSE,"FANDA96";#N/A,#N/A,FALSE,"INTRAN96";#N/A,#N/A,FALSE,"NAA9697";#N/A,#N/A,FALSE,"ECWEBB";#N/A,#N/A,FALSE,"MFT96";#N/A,#N/A,FALSE,"CTrecon"}</definedName>
    <definedName name="fghfgh_4_1_1_1_3" hidden="1">{#N/A,#N/A,FALSE,"TMCOMP96";#N/A,#N/A,FALSE,"MAT96";#N/A,#N/A,FALSE,"FANDA96";#N/A,#N/A,FALSE,"INTRAN96";#N/A,#N/A,FALSE,"NAA9697";#N/A,#N/A,FALSE,"ECWEBB";#N/A,#N/A,FALSE,"MFT96";#N/A,#N/A,FALSE,"CTrecon"}</definedName>
    <definedName name="fghfgh_4_1_1_1_4" hidden="1">{#N/A,#N/A,FALSE,"TMCOMP96";#N/A,#N/A,FALSE,"MAT96";#N/A,#N/A,FALSE,"FANDA96";#N/A,#N/A,FALSE,"INTRAN96";#N/A,#N/A,FALSE,"NAA9697";#N/A,#N/A,FALSE,"ECWEBB";#N/A,#N/A,FALSE,"MFT96";#N/A,#N/A,FALSE,"CTrecon"}</definedName>
    <definedName name="fghfgh_4_1_1_1_5" hidden="1">{#N/A,#N/A,FALSE,"TMCOMP96";#N/A,#N/A,FALSE,"MAT96";#N/A,#N/A,FALSE,"FANDA96";#N/A,#N/A,FALSE,"INTRAN96";#N/A,#N/A,FALSE,"NAA9697";#N/A,#N/A,FALSE,"ECWEBB";#N/A,#N/A,FALSE,"MFT96";#N/A,#N/A,FALSE,"CTrecon"}</definedName>
    <definedName name="fghfgh_4_1_1_2" hidden="1">{#N/A,#N/A,FALSE,"TMCOMP96";#N/A,#N/A,FALSE,"MAT96";#N/A,#N/A,FALSE,"FANDA96";#N/A,#N/A,FALSE,"INTRAN96";#N/A,#N/A,FALSE,"NAA9697";#N/A,#N/A,FALSE,"ECWEBB";#N/A,#N/A,FALSE,"MFT96";#N/A,#N/A,FALSE,"CTrecon"}</definedName>
    <definedName name="fghfgh_4_1_1_2_1" hidden="1">{#N/A,#N/A,FALSE,"TMCOMP96";#N/A,#N/A,FALSE,"MAT96";#N/A,#N/A,FALSE,"FANDA96";#N/A,#N/A,FALSE,"INTRAN96";#N/A,#N/A,FALSE,"NAA9697";#N/A,#N/A,FALSE,"ECWEBB";#N/A,#N/A,FALSE,"MFT96";#N/A,#N/A,FALSE,"CTrecon"}</definedName>
    <definedName name="fghfgh_4_1_1_2_2" hidden="1">{#N/A,#N/A,FALSE,"TMCOMP96";#N/A,#N/A,FALSE,"MAT96";#N/A,#N/A,FALSE,"FANDA96";#N/A,#N/A,FALSE,"INTRAN96";#N/A,#N/A,FALSE,"NAA9697";#N/A,#N/A,FALSE,"ECWEBB";#N/A,#N/A,FALSE,"MFT96";#N/A,#N/A,FALSE,"CTrecon"}</definedName>
    <definedName name="fghfgh_4_1_1_2_3" hidden="1">{#N/A,#N/A,FALSE,"TMCOMP96";#N/A,#N/A,FALSE,"MAT96";#N/A,#N/A,FALSE,"FANDA96";#N/A,#N/A,FALSE,"INTRAN96";#N/A,#N/A,FALSE,"NAA9697";#N/A,#N/A,FALSE,"ECWEBB";#N/A,#N/A,FALSE,"MFT96";#N/A,#N/A,FALSE,"CTrecon"}</definedName>
    <definedName name="fghfgh_4_1_1_2_4" hidden="1">{#N/A,#N/A,FALSE,"TMCOMP96";#N/A,#N/A,FALSE,"MAT96";#N/A,#N/A,FALSE,"FANDA96";#N/A,#N/A,FALSE,"INTRAN96";#N/A,#N/A,FALSE,"NAA9697";#N/A,#N/A,FALSE,"ECWEBB";#N/A,#N/A,FALSE,"MFT96";#N/A,#N/A,FALSE,"CTrecon"}</definedName>
    <definedName name="fghfgh_4_1_1_2_5" hidden="1">{#N/A,#N/A,FALSE,"TMCOMP96";#N/A,#N/A,FALSE,"MAT96";#N/A,#N/A,FALSE,"FANDA96";#N/A,#N/A,FALSE,"INTRAN96";#N/A,#N/A,FALSE,"NAA9697";#N/A,#N/A,FALSE,"ECWEBB";#N/A,#N/A,FALSE,"MFT96";#N/A,#N/A,FALSE,"CTrecon"}</definedName>
    <definedName name="fghfgh_4_1_1_3" hidden="1">{#N/A,#N/A,FALSE,"TMCOMP96";#N/A,#N/A,FALSE,"MAT96";#N/A,#N/A,FALSE,"FANDA96";#N/A,#N/A,FALSE,"INTRAN96";#N/A,#N/A,FALSE,"NAA9697";#N/A,#N/A,FALSE,"ECWEBB";#N/A,#N/A,FALSE,"MFT96";#N/A,#N/A,FALSE,"CTrecon"}</definedName>
    <definedName name="fghfgh_4_1_1_4" hidden="1">{#N/A,#N/A,FALSE,"TMCOMP96";#N/A,#N/A,FALSE,"MAT96";#N/A,#N/A,FALSE,"FANDA96";#N/A,#N/A,FALSE,"INTRAN96";#N/A,#N/A,FALSE,"NAA9697";#N/A,#N/A,FALSE,"ECWEBB";#N/A,#N/A,FALSE,"MFT96";#N/A,#N/A,FALSE,"CTrecon"}</definedName>
    <definedName name="fghfgh_4_1_1_5" hidden="1">{#N/A,#N/A,FALSE,"TMCOMP96";#N/A,#N/A,FALSE,"MAT96";#N/A,#N/A,FALSE,"FANDA96";#N/A,#N/A,FALSE,"INTRAN96";#N/A,#N/A,FALSE,"NAA9697";#N/A,#N/A,FALSE,"ECWEBB";#N/A,#N/A,FALSE,"MFT96";#N/A,#N/A,FALSE,"CTrecon"}</definedName>
    <definedName name="fghfgh_4_1_2" hidden="1">{#N/A,#N/A,FALSE,"TMCOMP96";#N/A,#N/A,FALSE,"MAT96";#N/A,#N/A,FALSE,"FANDA96";#N/A,#N/A,FALSE,"INTRAN96";#N/A,#N/A,FALSE,"NAA9697";#N/A,#N/A,FALSE,"ECWEBB";#N/A,#N/A,FALSE,"MFT96";#N/A,#N/A,FALSE,"CTrecon"}</definedName>
    <definedName name="fghfgh_4_1_2_1" hidden="1">{#N/A,#N/A,FALSE,"TMCOMP96";#N/A,#N/A,FALSE,"MAT96";#N/A,#N/A,FALSE,"FANDA96";#N/A,#N/A,FALSE,"INTRAN96";#N/A,#N/A,FALSE,"NAA9697";#N/A,#N/A,FALSE,"ECWEBB";#N/A,#N/A,FALSE,"MFT96";#N/A,#N/A,FALSE,"CTrecon"}</definedName>
    <definedName name="fghfgh_4_1_2_2" hidden="1">{#N/A,#N/A,FALSE,"TMCOMP96";#N/A,#N/A,FALSE,"MAT96";#N/A,#N/A,FALSE,"FANDA96";#N/A,#N/A,FALSE,"INTRAN96";#N/A,#N/A,FALSE,"NAA9697";#N/A,#N/A,FALSE,"ECWEBB";#N/A,#N/A,FALSE,"MFT96";#N/A,#N/A,FALSE,"CTrecon"}</definedName>
    <definedName name="fghfgh_4_1_2_3" hidden="1">{#N/A,#N/A,FALSE,"TMCOMP96";#N/A,#N/A,FALSE,"MAT96";#N/A,#N/A,FALSE,"FANDA96";#N/A,#N/A,FALSE,"INTRAN96";#N/A,#N/A,FALSE,"NAA9697";#N/A,#N/A,FALSE,"ECWEBB";#N/A,#N/A,FALSE,"MFT96";#N/A,#N/A,FALSE,"CTrecon"}</definedName>
    <definedName name="fghfgh_4_1_2_4" hidden="1">{#N/A,#N/A,FALSE,"TMCOMP96";#N/A,#N/A,FALSE,"MAT96";#N/A,#N/A,FALSE,"FANDA96";#N/A,#N/A,FALSE,"INTRAN96";#N/A,#N/A,FALSE,"NAA9697";#N/A,#N/A,FALSE,"ECWEBB";#N/A,#N/A,FALSE,"MFT96";#N/A,#N/A,FALSE,"CTrecon"}</definedName>
    <definedName name="fghfgh_4_1_2_5" hidden="1">{#N/A,#N/A,FALSE,"TMCOMP96";#N/A,#N/A,FALSE,"MAT96";#N/A,#N/A,FALSE,"FANDA96";#N/A,#N/A,FALSE,"INTRAN96";#N/A,#N/A,FALSE,"NAA9697";#N/A,#N/A,FALSE,"ECWEBB";#N/A,#N/A,FALSE,"MFT96";#N/A,#N/A,FALSE,"CTrecon"}</definedName>
    <definedName name="fghfgh_4_1_3" hidden="1">{#N/A,#N/A,FALSE,"TMCOMP96";#N/A,#N/A,FALSE,"MAT96";#N/A,#N/A,FALSE,"FANDA96";#N/A,#N/A,FALSE,"INTRAN96";#N/A,#N/A,FALSE,"NAA9697";#N/A,#N/A,FALSE,"ECWEBB";#N/A,#N/A,FALSE,"MFT96";#N/A,#N/A,FALSE,"CTrecon"}</definedName>
    <definedName name="fghfgh_4_1_3_1" hidden="1">{#N/A,#N/A,FALSE,"TMCOMP96";#N/A,#N/A,FALSE,"MAT96";#N/A,#N/A,FALSE,"FANDA96";#N/A,#N/A,FALSE,"INTRAN96";#N/A,#N/A,FALSE,"NAA9697";#N/A,#N/A,FALSE,"ECWEBB";#N/A,#N/A,FALSE,"MFT96";#N/A,#N/A,FALSE,"CTrecon"}</definedName>
    <definedName name="fghfgh_4_1_3_2" hidden="1">{#N/A,#N/A,FALSE,"TMCOMP96";#N/A,#N/A,FALSE,"MAT96";#N/A,#N/A,FALSE,"FANDA96";#N/A,#N/A,FALSE,"INTRAN96";#N/A,#N/A,FALSE,"NAA9697";#N/A,#N/A,FALSE,"ECWEBB";#N/A,#N/A,FALSE,"MFT96";#N/A,#N/A,FALSE,"CTrecon"}</definedName>
    <definedName name="fghfgh_4_1_3_3" hidden="1">{#N/A,#N/A,FALSE,"TMCOMP96";#N/A,#N/A,FALSE,"MAT96";#N/A,#N/A,FALSE,"FANDA96";#N/A,#N/A,FALSE,"INTRAN96";#N/A,#N/A,FALSE,"NAA9697";#N/A,#N/A,FALSE,"ECWEBB";#N/A,#N/A,FALSE,"MFT96";#N/A,#N/A,FALSE,"CTrecon"}</definedName>
    <definedName name="fghfgh_4_1_3_4" hidden="1">{#N/A,#N/A,FALSE,"TMCOMP96";#N/A,#N/A,FALSE,"MAT96";#N/A,#N/A,FALSE,"FANDA96";#N/A,#N/A,FALSE,"INTRAN96";#N/A,#N/A,FALSE,"NAA9697";#N/A,#N/A,FALSE,"ECWEBB";#N/A,#N/A,FALSE,"MFT96";#N/A,#N/A,FALSE,"CTrecon"}</definedName>
    <definedName name="fghfgh_4_1_3_5" hidden="1">{#N/A,#N/A,FALSE,"TMCOMP96";#N/A,#N/A,FALSE,"MAT96";#N/A,#N/A,FALSE,"FANDA96";#N/A,#N/A,FALSE,"INTRAN96";#N/A,#N/A,FALSE,"NAA9697";#N/A,#N/A,FALSE,"ECWEBB";#N/A,#N/A,FALSE,"MFT96";#N/A,#N/A,FALSE,"CTrecon"}</definedName>
    <definedName name="fghfgh_4_1_4" hidden="1">{#N/A,#N/A,FALSE,"TMCOMP96";#N/A,#N/A,FALSE,"MAT96";#N/A,#N/A,FALSE,"FANDA96";#N/A,#N/A,FALSE,"INTRAN96";#N/A,#N/A,FALSE,"NAA9697";#N/A,#N/A,FALSE,"ECWEBB";#N/A,#N/A,FALSE,"MFT96";#N/A,#N/A,FALSE,"CTrecon"}</definedName>
    <definedName name="fghfgh_4_1_4_1" hidden="1">{#N/A,#N/A,FALSE,"TMCOMP96";#N/A,#N/A,FALSE,"MAT96";#N/A,#N/A,FALSE,"FANDA96";#N/A,#N/A,FALSE,"INTRAN96";#N/A,#N/A,FALSE,"NAA9697";#N/A,#N/A,FALSE,"ECWEBB";#N/A,#N/A,FALSE,"MFT96";#N/A,#N/A,FALSE,"CTrecon"}</definedName>
    <definedName name="fghfgh_4_1_4_2" hidden="1">{#N/A,#N/A,FALSE,"TMCOMP96";#N/A,#N/A,FALSE,"MAT96";#N/A,#N/A,FALSE,"FANDA96";#N/A,#N/A,FALSE,"INTRAN96";#N/A,#N/A,FALSE,"NAA9697";#N/A,#N/A,FALSE,"ECWEBB";#N/A,#N/A,FALSE,"MFT96";#N/A,#N/A,FALSE,"CTrecon"}</definedName>
    <definedName name="fghfgh_4_1_4_3" hidden="1">{#N/A,#N/A,FALSE,"TMCOMP96";#N/A,#N/A,FALSE,"MAT96";#N/A,#N/A,FALSE,"FANDA96";#N/A,#N/A,FALSE,"INTRAN96";#N/A,#N/A,FALSE,"NAA9697";#N/A,#N/A,FALSE,"ECWEBB";#N/A,#N/A,FALSE,"MFT96";#N/A,#N/A,FALSE,"CTrecon"}</definedName>
    <definedName name="fghfgh_4_1_4_4" hidden="1">{#N/A,#N/A,FALSE,"TMCOMP96";#N/A,#N/A,FALSE,"MAT96";#N/A,#N/A,FALSE,"FANDA96";#N/A,#N/A,FALSE,"INTRAN96";#N/A,#N/A,FALSE,"NAA9697";#N/A,#N/A,FALSE,"ECWEBB";#N/A,#N/A,FALSE,"MFT96";#N/A,#N/A,FALSE,"CTrecon"}</definedName>
    <definedName name="fghfgh_4_1_4_5" hidden="1">{#N/A,#N/A,FALSE,"TMCOMP96";#N/A,#N/A,FALSE,"MAT96";#N/A,#N/A,FALSE,"FANDA96";#N/A,#N/A,FALSE,"INTRAN96";#N/A,#N/A,FALSE,"NAA9697";#N/A,#N/A,FALSE,"ECWEBB";#N/A,#N/A,FALSE,"MFT96";#N/A,#N/A,FALSE,"CTrecon"}</definedName>
    <definedName name="fghfgh_4_1_5" hidden="1">{#N/A,#N/A,FALSE,"TMCOMP96";#N/A,#N/A,FALSE,"MAT96";#N/A,#N/A,FALSE,"FANDA96";#N/A,#N/A,FALSE,"INTRAN96";#N/A,#N/A,FALSE,"NAA9697";#N/A,#N/A,FALSE,"ECWEBB";#N/A,#N/A,FALSE,"MFT96";#N/A,#N/A,FALSE,"CTrecon"}</definedName>
    <definedName name="fghfgh_4_1_5_1" hidden="1">{#N/A,#N/A,FALSE,"TMCOMP96";#N/A,#N/A,FALSE,"MAT96";#N/A,#N/A,FALSE,"FANDA96";#N/A,#N/A,FALSE,"INTRAN96";#N/A,#N/A,FALSE,"NAA9697";#N/A,#N/A,FALSE,"ECWEBB";#N/A,#N/A,FALSE,"MFT96";#N/A,#N/A,FALSE,"CTrecon"}</definedName>
    <definedName name="fghfgh_4_1_5_2" hidden="1">{#N/A,#N/A,FALSE,"TMCOMP96";#N/A,#N/A,FALSE,"MAT96";#N/A,#N/A,FALSE,"FANDA96";#N/A,#N/A,FALSE,"INTRAN96";#N/A,#N/A,FALSE,"NAA9697";#N/A,#N/A,FALSE,"ECWEBB";#N/A,#N/A,FALSE,"MFT96";#N/A,#N/A,FALSE,"CTrecon"}</definedName>
    <definedName name="fghfgh_4_1_5_3" hidden="1">{#N/A,#N/A,FALSE,"TMCOMP96";#N/A,#N/A,FALSE,"MAT96";#N/A,#N/A,FALSE,"FANDA96";#N/A,#N/A,FALSE,"INTRAN96";#N/A,#N/A,FALSE,"NAA9697";#N/A,#N/A,FALSE,"ECWEBB";#N/A,#N/A,FALSE,"MFT96";#N/A,#N/A,FALSE,"CTrecon"}</definedName>
    <definedName name="fghfgh_4_1_5_4" hidden="1">{#N/A,#N/A,FALSE,"TMCOMP96";#N/A,#N/A,FALSE,"MAT96";#N/A,#N/A,FALSE,"FANDA96";#N/A,#N/A,FALSE,"INTRAN96";#N/A,#N/A,FALSE,"NAA9697";#N/A,#N/A,FALSE,"ECWEBB";#N/A,#N/A,FALSE,"MFT96";#N/A,#N/A,FALSE,"CTrecon"}</definedName>
    <definedName name="fghfgh_4_1_5_5" hidden="1">{#N/A,#N/A,FALSE,"TMCOMP96";#N/A,#N/A,FALSE,"MAT96";#N/A,#N/A,FALSE,"FANDA96";#N/A,#N/A,FALSE,"INTRAN96";#N/A,#N/A,FALSE,"NAA9697";#N/A,#N/A,FALSE,"ECWEBB";#N/A,#N/A,FALSE,"MFT96";#N/A,#N/A,FALSE,"CTrecon"}</definedName>
    <definedName name="fghfgh_4_2" hidden="1">{#N/A,#N/A,FALSE,"TMCOMP96";#N/A,#N/A,FALSE,"MAT96";#N/A,#N/A,FALSE,"FANDA96";#N/A,#N/A,FALSE,"INTRAN96";#N/A,#N/A,FALSE,"NAA9697";#N/A,#N/A,FALSE,"ECWEBB";#N/A,#N/A,FALSE,"MFT96";#N/A,#N/A,FALSE,"CTrecon"}</definedName>
    <definedName name="fghfgh_4_2_1" hidden="1">{#N/A,#N/A,FALSE,"TMCOMP96";#N/A,#N/A,FALSE,"MAT96";#N/A,#N/A,FALSE,"FANDA96";#N/A,#N/A,FALSE,"INTRAN96";#N/A,#N/A,FALSE,"NAA9697";#N/A,#N/A,FALSE,"ECWEBB";#N/A,#N/A,FALSE,"MFT96";#N/A,#N/A,FALSE,"CTrecon"}</definedName>
    <definedName name="fghfgh_4_2_2" hidden="1">{#N/A,#N/A,FALSE,"TMCOMP96";#N/A,#N/A,FALSE,"MAT96";#N/A,#N/A,FALSE,"FANDA96";#N/A,#N/A,FALSE,"INTRAN96";#N/A,#N/A,FALSE,"NAA9697";#N/A,#N/A,FALSE,"ECWEBB";#N/A,#N/A,FALSE,"MFT96";#N/A,#N/A,FALSE,"CTrecon"}</definedName>
    <definedName name="fghfgh_4_2_3" hidden="1">{#N/A,#N/A,FALSE,"TMCOMP96";#N/A,#N/A,FALSE,"MAT96";#N/A,#N/A,FALSE,"FANDA96";#N/A,#N/A,FALSE,"INTRAN96";#N/A,#N/A,FALSE,"NAA9697";#N/A,#N/A,FALSE,"ECWEBB";#N/A,#N/A,FALSE,"MFT96";#N/A,#N/A,FALSE,"CTrecon"}</definedName>
    <definedName name="fghfgh_4_2_4" hidden="1">{#N/A,#N/A,FALSE,"TMCOMP96";#N/A,#N/A,FALSE,"MAT96";#N/A,#N/A,FALSE,"FANDA96";#N/A,#N/A,FALSE,"INTRAN96";#N/A,#N/A,FALSE,"NAA9697";#N/A,#N/A,FALSE,"ECWEBB";#N/A,#N/A,FALSE,"MFT96";#N/A,#N/A,FALSE,"CTrecon"}</definedName>
    <definedName name="fghfgh_4_2_5" hidden="1">{#N/A,#N/A,FALSE,"TMCOMP96";#N/A,#N/A,FALSE,"MAT96";#N/A,#N/A,FALSE,"FANDA96";#N/A,#N/A,FALSE,"INTRAN96";#N/A,#N/A,FALSE,"NAA9697";#N/A,#N/A,FALSE,"ECWEBB";#N/A,#N/A,FALSE,"MFT96";#N/A,#N/A,FALSE,"CTrecon"}</definedName>
    <definedName name="fghfgh_4_3" hidden="1">{#N/A,#N/A,FALSE,"TMCOMP96";#N/A,#N/A,FALSE,"MAT96";#N/A,#N/A,FALSE,"FANDA96";#N/A,#N/A,FALSE,"INTRAN96";#N/A,#N/A,FALSE,"NAA9697";#N/A,#N/A,FALSE,"ECWEBB";#N/A,#N/A,FALSE,"MFT96";#N/A,#N/A,FALSE,"CTrecon"}</definedName>
    <definedName name="fghfgh_4_3_1" hidden="1">{#N/A,#N/A,FALSE,"TMCOMP96";#N/A,#N/A,FALSE,"MAT96";#N/A,#N/A,FALSE,"FANDA96";#N/A,#N/A,FALSE,"INTRAN96";#N/A,#N/A,FALSE,"NAA9697";#N/A,#N/A,FALSE,"ECWEBB";#N/A,#N/A,FALSE,"MFT96";#N/A,#N/A,FALSE,"CTrecon"}</definedName>
    <definedName name="fghfgh_4_3_2" hidden="1">{#N/A,#N/A,FALSE,"TMCOMP96";#N/A,#N/A,FALSE,"MAT96";#N/A,#N/A,FALSE,"FANDA96";#N/A,#N/A,FALSE,"INTRAN96";#N/A,#N/A,FALSE,"NAA9697";#N/A,#N/A,FALSE,"ECWEBB";#N/A,#N/A,FALSE,"MFT96";#N/A,#N/A,FALSE,"CTrecon"}</definedName>
    <definedName name="fghfgh_4_3_3" hidden="1">{#N/A,#N/A,FALSE,"TMCOMP96";#N/A,#N/A,FALSE,"MAT96";#N/A,#N/A,FALSE,"FANDA96";#N/A,#N/A,FALSE,"INTRAN96";#N/A,#N/A,FALSE,"NAA9697";#N/A,#N/A,FALSE,"ECWEBB";#N/A,#N/A,FALSE,"MFT96";#N/A,#N/A,FALSE,"CTrecon"}</definedName>
    <definedName name="fghfgh_4_3_4" hidden="1">{#N/A,#N/A,FALSE,"TMCOMP96";#N/A,#N/A,FALSE,"MAT96";#N/A,#N/A,FALSE,"FANDA96";#N/A,#N/A,FALSE,"INTRAN96";#N/A,#N/A,FALSE,"NAA9697";#N/A,#N/A,FALSE,"ECWEBB";#N/A,#N/A,FALSE,"MFT96";#N/A,#N/A,FALSE,"CTrecon"}</definedName>
    <definedName name="fghfgh_4_3_5" hidden="1">{#N/A,#N/A,FALSE,"TMCOMP96";#N/A,#N/A,FALSE,"MAT96";#N/A,#N/A,FALSE,"FANDA96";#N/A,#N/A,FALSE,"INTRAN96";#N/A,#N/A,FALSE,"NAA9697";#N/A,#N/A,FALSE,"ECWEBB";#N/A,#N/A,FALSE,"MFT96";#N/A,#N/A,FALSE,"CTrecon"}</definedName>
    <definedName name="fghfgh_4_4" hidden="1">{#N/A,#N/A,FALSE,"TMCOMP96";#N/A,#N/A,FALSE,"MAT96";#N/A,#N/A,FALSE,"FANDA96";#N/A,#N/A,FALSE,"INTRAN96";#N/A,#N/A,FALSE,"NAA9697";#N/A,#N/A,FALSE,"ECWEBB";#N/A,#N/A,FALSE,"MFT96";#N/A,#N/A,FALSE,"CTrecon"}</definedName>
    <definedName name="fghfgh_4_4_1" hidden="1">{#N/A,#N/A,FALSE,"TMCOMP96";#N/A,#N/A,FALSE,"MAT96";#N/A,#N/A,FALSE,"FANDA96";#N/A,#N/A,FALSE,"INTRAN96";#N/A,#N/A,FALSE,"NAA9697";#N/A,#N/A,FALSE,"ECWEBB";#N/A,#N/A,FALSE,"MFT96";#N/A,#N/A,FALSE,"CTrecon"}</definedName>
    <definedName name="fghfgh_4_4_2" hidden="1">{#N/A,#N/A,FALSE,"TMCOMP96";#N/A,#N/A,FALSE,"MAT96";#N/A,#N/A,FALSE,"FANDA96";#N/A,#N/A,FALSE,"INTRAN96";#N/A,#N/A,FALSE,"NAA9697";#N/A,#N/A,FALSE,"ECWEBB";#N/A,#N/A,FALSE,"MFT96";#N/A,#N/A,FALSE,"CTrecon"}</definedName>
    <definedName name="fghfgh_4_4_3" hidden="1">{#N/A,#N/A,FALSE,"TMCOMP96";#N/A,#N/A,FALSE,"MAT96";#N/A,#N/A,FALSE,"FANDA96";#N/A,#N/A,FALSE,"INTRAN96";#N/A,#N/A,FALSE,"NAA9697";#N/A,#N/A,FALSE,"ECWEBB";#N/A,#N/A,FALSE,"MFT96";#N/A,#N/A,FALSE,"CTrecon"}</definedName>
    <definedName name="fghfgh_4_4_4" hidden="1">{#N/A,#N/A,FALSE,"TMCOMP96";#N/A,#N/A,FALSE,"MAT96";#N/A,#N/A,FALSE,"FANDA96";#N/A,#N/A,FALSE,"INTRAN96";#N/A,#N/A,FALSE,"NAA9697";#N/A,#N/A,FALSE,"ECWEBB";#N/A,#N/A,FALSE,"MFT96";#N/A,#N/A,FALSE,"CTrecon"}</definedName>
    <definedName name="fghfgh_4_4_5" hidden="1">{#N/A,#N/A,FALSE,"TMCOMP96";#N/A,#N/A,FALSE,"MAT96";#N/A,#N/A,FALSE,"FANDA96";#N/A,#N/A,FALSE,"INTRAN96";#N/A,#N/A,FALSE,"NAA9697";#N/A,#N/A,FALSE,"ECWEBB";#N/A,#N/A,FALSE,"MFT96";#N/A,#N/A,FALSE,"CTrecon"}</definedName>
    <definedName name="fghfgh_4_5" hidden="1">{#N/A,#N/A,FALSE,"TMCOMP96";#N/A,#N/A,FALSE,"MAT96";#N/A,#N/A,FALSE,"FANDA96";#N/A,#N/A,FALSE,"INTRAN96";#N/A,#N/A,FALSE,"NAA9697";#N/A,#N/A,FALSE,"ECWEBB";#N/A,#N/A,FALSE,"MFT96";#N/A,#N/A,FALSE,"CTrecon"}</definedName>
    <definedName name="fghfgh_4_5_1" hidden="1">{#N/A,#N/A,FALSE,"TMCOMP96";#N/A,#N/A,FALSE,"MAT96";#N/A,#N/A,FALSE,"FANDA96";#N/A,#N/A,FALSE,"INTRAN96";#N/A,#N/A,FALSE,"NAA9697";#N/A,#N/A,FALSE,"ECWEBB";#N/A,#N/A,FALSE,"MFT96";#N/A,#N/A,FALSE,"CTrecon"}</definedName>
    <definedName name="fghfgh_4_5_2" hidden="1">{#N/A,#N/A,FALSE,"TMCOMP96";#N/A,#N/A,FALSE,"MAT96";#N/A,#N/A,FALSE,"FANDA96";#N/A,#N/A,FALSE,"INTRAN96";#N/A,#N/A,FALSE,"NAA9697";#N/A,#N/A,FALSE,"ECWEBB";#N/A,#N/A,FALSE,"MFT96";#N/A,#N/A,FALSE,"CTrecon"}</definedName>
    <definedName name="fghfgh_4_5_3" hidden="1">{#N/A,#N/A,FALSE,"TMCOMP96";#N/A,#N/A,FALSE,"MAT96";#N/A,#N/A,FALSE,"FANDA96";#N/A,#N/A,FALSE,"INTRAN96";#N/A,#N/A,FALSE,"NAA9697";#N/A,#N/A,FALSE,"ECWEBB";#N/A,#N/A,FALSE,"MFT96";#N/A,#N/A,FALSE,"CTrecon"}</definedName>
    <definedName name="fghfgh_4_5_4" hidden="1">{#N/A,#N/A,FALSE,"TMCOMP96";#N/A,#N/A,FALSE,"MAT96";#N/A,#N/A,FALSE,"FANDA96";#N/A,#N/A,FALSE,"INTRAN96";#N/A,#N/A,FALSE,"NAA9697";#N/A,#N/A,FALSE,"ECWEBB";#N/A,#N/A,FALSE,"MFT96";#N/A,#N/A,FALSE,"CTrecon"}</definedName>
    <definedName name="fghfgh_4_5_5" hidden="1">{#N/A,#N/A,FALSE,"TMCOMP96";#N/A,#N/A,FALSE,"MAT96";#N/A,#N/A,FALSE,"FANDA96";#N/A,#N/A,FALSE,"INTRAN96";#N/A,#N/A,FALSE,"NAA9697";#N/A,#N/A,FALSE,"ECWEBB";#N/A,#N/A,FALSE,"MFT96";#N/A,#N/A,FALSE,"CTrecon"}</definedName>
    <definedName name="fghfgh_5" hidden="1">{#N/A,#N/A,FALSE,"TMCOMP96";#N/A,#N/A,FALSE,"MAT96";#N/A,#N/A,FALSE,"FANDA96";#N/A,#N/A,FALSE,"INTRAN96";#N/A,#N/A,FALSE,"NAA9697";#N/A,#N/A,FALSE,"ECWEBB";#N/A,#N/A,FALSE,"MFT96";#N/A,#N/A,FALSE,"CTrecon"}</definedName>
    <definedName name="fghfgh_5_1" hidden="1">{#N/A,#N/A,FALSE,"TMCOMP96";#N/A,#N/A,FALSE,"MAT96";#N/A,#N/A,FALSE,"FANDA96";#N/A,#N/A,FALSE,"INTRAN96";#N/A,#N/A,FALSE,"NAA9697";#N/A,#N/A,FALSE,"ECWEBB";#N/A,#N/A,FALSE,"MFT96";#N/A,#N/A,FALSE,"CTrecon"}</definedName>
    <definedName name="fghfgh_5_1_1" hidden="1">{#N/A,#N/A,FALSE,"TMCOMP96";#N/A,#N/A,FALSE,"MAT96";#N/A,#N/A,FALSE,"FANDA96";#N/A,#N/A,FALSE,"INTRAN96";#N/A,#N/A,FALSE,"NAA9697";#N/A,#N/A,FALSE,"ECWEBB";#N/A,#N/A,FALSE,"MFT96";#N/A,#N/A,FALSE,"CTrecon"}</definedName>
    <definedName name="fghfgh_5_1_1_1" hidden="1">{#N/A,#N/A,FALSE,"TMCOMP96";#N/A,#N/A,FALSE,"MAT96";#N/A,#N/A,FALSE,"FANDA96";#N/A,#N/A,FALSE,"INTRAN96";#N/A,#N/A,FALSE,"NAA9697";#N/A,#N/A,FALSE,"ECWEBB";#N/A,#N/A,FALSE,"MFT96";#N/A,#N/A,FALSE,"CTrecon"}</definedName>
    <definedName name="fghfgh_5_1_1_1_1" hidden="1">{#N/A,#N/A,FALSE,"TMCOMP96";#N/A,#N/A,FALSE,"MAT96";#N/A,#N/A,FALSE,"FANDA96";#N/A,#N/A,FALSE,"INTRAN96";#N/A,#N/A,FALSE,"NAA9697";#N/A,#N/A,FALSE,"ECWEBB";#N/A,#N/A,FALSE,"MFT96";#N/A,#N/A,FALSE,"CTrecon"}</definedName>
    <definedName name="fghfgh_5_1_1_1_2" hidden="1">{#N/A,#N/A,FALSE,"TMCOMP96";#N/A,#N/A,FALSE,"MAT96";#N/A,#N/A,FALSE,"FANDA96";#N/A,#N/A,FALSE,"INTRAN96";#N/A,#N/A,FALSE,"NAA9697";#N/A,#N/A,FALSE,"ECWEBB";#N/A,#N/A,FALSE,"MFT96";#N/A,#N/A,FALSE,"CTrecon"}</definedName>
    <definedName name="fghfgh_5_1_1_1_3" hidden="1">{#N/A,#N/A,FALSE,"TMCOMP96";#N/A,#N/A,FALSE,"MAT96";#N/A,#N/A,FALSE,"FANDA96";#N/A,#N/A,FALSE,"INTRAN96";#N/A,#N/A,FALSE,"NAA9697";#N/A,#N/A,FALSE,"ECWEBB";#N/A,#N/A,FALSE,"MFT96";#N/A,#N/A,FALSE,"CTrecon"}</definedName>
    <definedName name="fghfgh_5_1_1_1_4" hidden="1">{#N/A,#N/A,FALSE,"TMCOMP96";#N/A,#N/A,FALSE,"MAT96";#N/A,#N/A,FALSE,"FANDA96";#N/A,#N/A,FALSE,"INTRAN96";#N/A,#N/A,FALSE,"NAA9697";#N/A,#N/A,FALSE,"ECWEBB";#N/A,#N/A,FALSE,"MFT96";#N/A,#N/A,FALSE,"CTrecon"}</definedName>
    <definedName name="fghfgh_5_1_1_1_5" hidden="1">{#N/A,#N/A,FALSE,"TMCOMP96";#N/A,#N/A,FALSE,"MAT96";#N/A,#N/A,FALSE,"FANDA96";#N/A,#N/A,FALSE,"INTRAN96";#N/A,#N/A,FALSE,"NAA9697";#N/A,#N/A,FALSE,"ECWEBB";#N/A,#N/A,FALSE,"MFT96";#N/A,#N/A,FALSE,"CTrecon"}</definedName>
    <definedName name="fghfgh_5_1_1_2" hidden="1">{#N/A,#N/A,FALSE,"TMCOMP96";#N/A,#N/A,FALSE,"MAT96";#N/A,#N/A,FALSE,"FANDA96";#N/A,#N/A,FALSE,"INTRAN96";#N/A,#N/A,FALSE,"NAA9697";#N/A,#N/A,FALSE,"ECWEBB";#N/A,#N/A,FALSE,"MFT96";#N/A,#N/A,FALSE,"CTrecon"}</definedName>
    <definedName name="fghfgh_5_1_1_2_1" hidden="1">{#N/A,#N/A,FALSE,"TMCOMP96";#N/A,#N/A,FALSE,"MAT96";#N/A,#N/A,FALSE,"FANDA96";#N/A,#N/A,FALSE,"INTRAN96";#N/A,#N/A,FALSE,"NAA9697";#N/A,#N/A,FALSE,"ECWEBB";#N/A,#N/A,FALSE,"MFT96";#N/A,#N/A,FALSE,"CTrecon"}</definedName>
    <definedName name="fghfgh_5_1_1_2_2" hidden="1">{#N/A,#N/A,FALSE,"TMCOMP96";#N/A,#N/A,FALSE,"MAT96";#N/A,#N/A,FALSE,"FANDA96";#N/A,#N/A,FALSE,"INTRAN96";#N/A,#N/A,FALSE,"NAA9697";#N/A,#N/A,FALSE,"ECWEBB";#N/A,#N/A,FALSE,"MFT96";#N/A,#N/A,FALSE,"CTrecon"}</definedName>
    <definedName name="fghfgh_5_1_1_2_3" hidden="1">{#N/A,#N/A,FALSE,"TMCOMP96";#N/A,#N/A,FALSE,"MAT96";#N/A,#N/A,FALSE,"FANDA96";#N/A,#N/A,FALSE,"INTRAN96";#N/A,#N/A,FALSE,"NAA9697";#N/A,#N/A,FALSE,"ECWEBB";#N/A,#N/A,FALSE,"MFT96";#N/A,#N/A,FALSE,"CTrecon"}</definedName>
    <definedName name="fghfgh_5_1_1_2_4" hidden="1">{#N/A,#N/A,FALSE,"TMCOMP96";#N/A,#N/A,FALSE,"MAT96";#N/A,#N/A,FALSE,"FANDA96";#N/A,#N/A,FALSE,"INTRAN96";#N/A,#N/A,FALSE,"NAA9697";#N/A,#N/A,FALSE,"ECWEBB";#N/A,#N/A,FALSE,"MFT96";#N/A,#N/A,FALSE,"CTrecon"}</definedName>
    <definedName name="fghfgh_5_1_1_2_5" hidden="1">{#N/A,#N/A,FALSE,"TMCOMP96";#N/A,#N/A,FALSE,"MAT96";#N/A,#N/A,FALSE,"FANDA96";#N/A,#N/A,FALSE,"INTRAN96";#N/A,#N/A,FALSE,"NAA9697";#N/A,#N/A,FALSE,"ECWEBB";#N/A,#N/A,FALSE,"MFT96";#N/A,#N/A,FALSE,"CTrecon"}</definedName>
    <definedName name="fghfgh_5_1_1_3" hidden="1">{#N/A,#N/A,FALSE,"TMCOMP96";#N/A,#N/A,FALSE,"MAT96";#N/A,#N/A,FALSE,"FANDA96";#N/A,#N/A,FALSE,"INTRAN96";#N/A,#N/A,FALSE,"NAA9697";#N/A,#N/A,FALSE,"ECWEBB";#N/A,#N/A,FALSE,"MFT96";#N/A,#N/A,FALSE,"CTrecon"}</definedName>
    <definedName name="fghfgh_5_1_1_4" hidden="1">{#N/A,#N/A,FALSE,"TMCOMP96";#N/A,#N/A,FALSE,"MAT96";#N/A,#N/A,FALSE,"FANDA96";#N/A,#N/A,FALSE,"INTRAN96";#N/A,#N/A,FALSE,"NAA9697";#N/A,#N/A,FALSE,"ECWEBB";#N/A,#N/A,FALSE,"MFT96";#N/A,#N/A,FALSE,"CTrecon"}</definedName>
    <definedName name="fghfgh_5_1_1_5" hidden="1">{#N/A,#N/A,FALSE,"TMCOMP96";#N/A,#N/A,FALSE,"MAT96";#N/A,#N/A,FALSE,"FANDA96";#N/A,#N/A,FALSE,"INTRAN96";#N/A,#N/A,FALSE,"NAA9697";#N/A,#N/A,FALSE,"ECWEBB";#N/A,#N/A,FALSE,"MFT96";#N/A,#N/A,FALSE,"CTrecon"}</definedName>
    <definedName name="fghfgh_5_1_2" hidden="1">{#N/A,#N/A,FALSE,"TMCOMP96";#N/A,#N/A,FALSE,"MAT96";#N/A,#N/A,FALSE,"FANDA96";#N/A,#N/A,FALSE,"INTRAN96";#N/A,#N/A,FALSE,"NAA9697";#N/A,#N/A,FALSE,"ECWEBB";#N/A,#N/A,FALSE,"MFT96";#N/A,#N/A,FALSE,"CTrecon"}</definedName>
    <definedName name="fghfgh_5_1_2_1" hidden="1">{#N/A,#N/A,FALSE,"TMCOMP96";#N/A,#N/A,FALSE,"MAT96";#N/A,#N/A,FALSE,"FANDA96";#N/A,#N/A,FALSE,"INTRAN96";#N/A,#N/A,FALSE,"NAA9697";#N/A,#N/A,FALSE,"ECWEBB";#N/A,#N/A,FALSE,"MFT96";#N/A,#N/A,FALSE,"CTrecon"}</definedName>
    <definedName name="fghfgh_5_1_2_2" hidden="1">{#N/A,#N/A,FALSE,"TMCOMP96";#N/A,#N/A,FALSE,"MAT96";#N/A,#N/A,FALSE,"FANDA96";#N/A,#N/A,FALSE,"INTRAN96";#N/A,#N/A,FALSE,"NAA9697";#N/A,#N/A,FALSE,"ECWEBB";#N/A,#N/A,FALSE,"MFT96";#N/A,#N/A,FALSE,"CTrecon"}</definedName>
    <definedName name="fghfgh_5_1_2_3" hidden="1">{#N/A,#N/A,FALSE,"TMCOMP96";#N/A,#N/A,FALSE,"MAT96";#N/A,#N/A,FALSE,"FANDA96";#N/A,#N/A,FALSE,"INTRAN96";#N/A,#N/A,FALSE,"NAA9697";#N/A,#N/A,FALSE,"ECWEBB";#N/A,#N/A,FALSE,"MFT96";#N/A,#N/A,FALSE,"CTrecon"}</definedName>
    <definedName name="fghfgh_5_1_2_4" hidden="1">{#N/A,#N/A,FALSE,"TMCOMP96";#N/A,#N/A,FALSE,"MAT96";#N/A,#N/A,FALSE,"FANDA96";#N/A,#N/A,FALSE,"INTRAN96";#N/A,#N/A,FALSE,"NAA9697";#N/A,#N/A,FALSE,"ECWEBB";#N/A,#N/A,FALSE,"MFT96";#N/A,#N/A,FALSE,"CTrecon"}</definedName>
    <definedName name="fghfgh_5_1_2_5" hidden="1">{#N/A,#N/A,FALSE,"TMCOMP96";#N/A,#N/A,FALSE,"MAT96";#N/A,#N/A,FALSE,"FANDA96";#N/A,#N/A,FALSE,"INTRAN96";#N/A,#N/A,FALSE,"NAA9697";#N/A,#N/A,FALSE,"ECWEBB";#N/A,#N/A,FALSE,"MFT96";#N/A,#N/A,FALSE,"CTrecon"}</definedName>
    <definedName name="fghfgh_5_1_3" hidden="1">{#N/A,#N/A,FALSE,"TMCOMP96";#N/A,#N/A,FALSE,"MAT96";#N/A,#N/A,FALSE,"FANDA96";#N/A,#N/A,FALSE,"INTRAN96";#N/A,#N/A,FALSE,"NAA9697";#N/A,#N/A,FALSE,"ECWEBB";#N/A,#N/A,FALSE,"MFT96";#N/A,#N/A,FALSE,"CTrecon"}</definedName>
    <definedName name="fghfgh_5_1_3_1" hidden="1">{#N/A,#N/A,FALSE,"TMCOMP96";#N/A,#N/A,FALSE,"MAT96";#N/A,#N/A,FALSE,"FANDA96";#N/A,#N/A,FALSE,"INTRAN96";#N/A,#N/A,FALSE,"NAA9697";#N/A,#N/A,FALSE,"ECWEBB";#N/A,#N/A,FALSE,"MFT96";#N/A,#N/A,FALSE,"CTrecon"}</definedName>
    <definedName name="fghfgh_5_1_3_2" hidden="1">{#N/A,#N/A,FALSE,"TMCOMP96";#N/A,#N/A,FALSE,"MAT96";#N/A,#N/A,FALSE,"FANDA96";#N/A,#N/A,FALSE,"INTRAN96";#N/A,#N/A,FALSE,"NAA9697";#N/A,#N/A,FALSE,"ECWEBB";#N/A,#N/A,FALSE,"MFT96";#N/A,#N/A,FALSE,"CTrecon"}</definedName>
    <definedName name="fghfgh_5_1_3_3" hidden="1">{#N/A,#N/A,FALSE,"TMCOMP96";#N/A,#N/A,FALSE,"MAT96";#N/A,#N/A,FALSE,"FANDA96";#N/A,#N/A,FALSE,"INTRAN96";#N/A,#N/A,FALSE,"NAA9697";#N/A,#N/A,FALSE,"ECWEBB";#N/A,#N/A,FALSE,"MFT96";#N/A,#N/A,FALSE,"CTrecon"}</definedName>
    <definedName name="fghfgh_5_1_3_4" hidden="1">{#N/A,#N/A,FALSE,"TMCOMP96";#N/A,#N/A,FALSE,"MAT96";#N/A,#N/A,FALSE,"FANDA96";#N/A,#N/A,FALSE,"INTRAN96";#N/A,#N/A,FALSE,"NAA9697";#N/A,#N/A,FALSE,"ECWEBB";#N/A,#N/A,FALSE,"MFT96";#N/A,#N/A,FALSE,"CTrecon"}</definedName>
    <definedName name="fghfgh_5_1_3_5" hidden="1">{#N/A,#N/A,FALSE,"TMCOMP96";#N/A,#N/A,FALSE,"MAT96";#N/A,#N/A,FALSE,"FANDA96";#N/A,#N/A,FALSE,"INTRAN96";#N/A,#N/A,FALSE,"NAA9697";#N/A,#N/A,FALSE,"ECWEBB";#N/A,#N/A,FALSE,"MFT96";#N/A,#N/A,FALSE,"CTrecon"}</definedName>
    <definedName name="fghfgh_5_1_4" hidden="1">{#N/A,#N/A,FALSE,"TMCOMP96";#N/A,#N/A,FALSE,"MAT96";#N/A,#N/A,FALSE,"FANDA96";#N/A,#N/A,FALSE,"INTRAN96";#N/A,#N/A,FALSE,"NAA9697";#N/A,#N/A,FALSE,"ECWEBB";#N/A,#N/A,FALSE,"MFT96";#N/A,#N/A,FALSE,"CTrecon"}</definedName>
    <definedName name="fghfgh_5_1_4_1" hidden="1">{#N/A,#N/A,FALSE,"TMCOMP96";#N/A,#N/A,FALSE,"MAT96";#N/A,#N/A,FALSE,"FANDA96";#N/A,#N/A,FALSE,"INTRAN96";#N/A,#N/A,FALSE,"NAA9697";#N/A,#N/A,FALSE,"ECWEBB";#N/A,#N/A,FALSE,"MFT96";#N/A,#N/A,FALSE,"CTrecon"}</definedName>
    <definedName name="fghfgh_5_1_4_2" hidden="1">{#N/A,#N/A,FALSE,"TMCOMP96";#N/A,#N/A,FALSE,"MAT96";#N/A,#N/A,FALSE,"FANDA96";#N/A,#N/A,FALSE,"INTRAN96";#N/A,#N/A,FALSE,"NAA9697";#N/A,#N/A,FALSE,"ECWEBB";#N/A,#N/A,FALSE,"MFT96";#N/A,#N/A,FALSE,"CTrecon"}</definedName>
    <definedName name="fghfgh_5_1_4_3" hidden="1">{#N/A,#N/A,FALSE,"TMCOMP96";#N/A,#N/A,FALSE,"MAT96";#N/A,#N/A,FALSE,"FANDA96";#N/A,#N/A,FALSE,"INTRAN96";#N/A,#N/A,FALSE,"NAA9697";#N/A,#N/A,FALSE,"ECWEBB";#N/A,#N/A,FALSE,"MFT96";#N/A,#N/A,FALSE,"CTrecon"}</definedName>
    <definedName name="fghfgh_5_1_4_4" hidden="1">{#N/A,#N/A,FALSE,"TMCOMP96";#N/A,#N/A,FALSE,"MAT96";#N/A,#N/A,FALSE,"FANDA96";#N/A,#N/A,FALSE,"INTRAN96";#N/A,#N/A,FALSE,"NAA9697";#N/A,#N/A,FALSE,"ECWEBB";#N/A,#N/A,FALSE,"MFT96";#N/A,#N/A,FALSE,"CTrecon"}</definedName>
    <definedName name="fghfgh_5_1_4_5" hidden="1">{#N/A,#N/A,FALSE,"TMCOMP96";#N/A,#N/A,FALSE,"MAT96";#N/A,#N/A,FALSE,"FANDA96";#N/A,#N/A,FALSE,"INTRAN96";#N/A,#N/A,FALSE,"NAA9697";#N/A,#N/A,FALSE,"ECWEBB";#N/A,#N/A,FALSE,"MFT96";#N/A,#N/A,FALSE,"CTrecon"}</definedName>
    <definedName name="fghfgh_5_1_5" hidden="1">{#N/A,#N/A,FALSE,"TMCOMP96";#N/A,#N/A,FALSE,"MAT96";#N/A,#N/A,FALSE,"FANDA96";#N/A,#N/A,FALSE,"INTRAN96";#N/A,#N/A,FALSE,"NAA9697";#N/A,#N/A,FALSE,"ECWEBB";#N/A,#N/A,FALSE,"MFT96";#N/A,#N/A,FALSE,"CTrecon"}</definedName>
    <definedName name="fghfgh_5_1_5_1" hidden="1">{#N/A,#N/A,FALSE,"TMCOMP96";#N/A,#N/A,FALSE,"MAT96";#N/A,#N/A,FALSE,"FANDA96";#N/A,#N/A,FALSE,"INTRAN96";#N/A,#N/A,FALSE,"NAA9697";#N/A,#N/A,FALSE,"ECWEBB";#N/A,#N/A,FALSE,"MFT96";#N/A,#N/A,FALSE,"CTrecon"}</definedName>
    <definedName name="fghfgh_5_1_5_2" hidden="1">{#N/A,#N/A,FALSE,"TMCOMP96";#N/A,#N/A,FALSE,"MAT96";#N/A,#N/A,FALSE,"FANDA96";#N/A,#N/A,FALSE,"INTRAN96";#N/A,#N/A,FALSE,"NAA9697";#N/A,#N/A,FALSE,"ECWEBB";#N/A,#N/A,FALSE,"MFT96";#N/A,#N/A,FALSE,"CTrecon"}</definedName>
    <definedName name="fghfgh_5_1_5_3" hidden="1">{#N/A,#N/A,FALSE,"TMCOMP96";#N/A,#N/A,FALSE,"MAT96";#N/A,#N/A,FALSE,"FANDA96";#N/A,#N/A,FALSE,"INTRAN96";#N/A,#N/A,FALSE,"NAA9697";#N/A,#N/A,FALSE,"ECWEBB";#N/A,#N/A,FALSE,"MFT96";#N/A,#N/A,FALSE,"CTrecon"}</definedName>
    <definedName name="fghfgh_5_1_5_4" hidden="1">{#N/A,#N/A,FALSE,"TMCOMP96";#N/A,#N/A,FALSE,"MAT96";#N/A,#N/A,FALSE,"FANDA96";#N/A,#N/A,FALSE,"INTRAN96";#N/A,#N/A,FALSE,"NAA9697";#N/A,#N/A,FALSE,"ECWEBB";#N/A,#N/A,FALSE,"MFT96";#N/A,#N/A,FALSE,"CTrecon"}</definedName>
    <definedName name="fghfgh_5_1_5_5" hidden="1">{#N/A,#N/A,FALSE,"TMCOMP96";#N/A,#N/A,FALSE,"MAT96";#N/A,#N/A,FALSE,"FANDA96";#N/A,#N/A,FALSE,"INTRAN96";#N/A,#N/A,FALSE,"NAA9697";#N/A,#N/A,FALSE,"ECWEBB";#N/A,#N/A,FALSE,"MFT96";#N/A,#N/A,FALSE,"CTrecon"}</definedName>
    <definedName name="fghfgh_5_2" hidden="1">{#N/A,#N/A,FALSE,"TMCOMP96";#N/A,#N/A,FALSE,"MAT96";#N/A,#N/A,FALSE,"FANDA96";#N/A,#N/A,FALSE,"INTRAN96";#N/A,#N/A,FALSE,"NAA9697";#N/A,#N/A,FALSE,"ECWEBB";#N/A,#N/A,FALSE,"MFT96";#N/A,#N/A,FALSE,"CTrecon"}</definedName>
    <definedName name="fghfgh_5_2_1" hidden="1">{#N/A,#N/A,FALSE,"TMCOMP96";#N/A,#N/A,FALSE,"MAT96";#N/A,#N/A,FALSE,"FANDA96";#N/A,#N/A,FALSE,"INTRAN96";#N/A,#N/A,FALSE,"NAA9697";#N/A,#N/A,FALSE,"ECWEBB";#N/A,#N/A,FALSE,"MFT96";#N/A,#N/A,FALSE,"CTrecon"}</definedName>
    <definedName name="fghfgh_5_2_2" hidden="1">{#N/A,#N/A,FALSE,"TMCOMP96";#N/A,#N/A,FALSE,"MAT96";#N/A,#N/A,FALSE,"FANDA96";#N/A,#N/A,FALSE,"INTRAN96";#N/A,#N/A,FALSE,"NAA9697";#N/A,#N/A,FALSE,"ECWEBB";#N/A,#N/A,FALSE,"MFT96";#N/A,#N/A,FALSE,"CTrecon"}</definedName>
    <definedName name="fghfgh_5_2_3" hidden="1">{#N/A,#N/A,FALSE,"TMCOMP96";#N/A,#N/A,FALSE,"MAT96";#N/A,#N/A,FALSE,"FANDA96";#N/A,#N/A,FALSE,"INTRAN96";#N/A,#N/A,FALSE,"NAA9697";#N/A,#N/A,FALSE,"ECWEBB";#N/A,#N/A,FALSE,"MFT96";#N/A,#N/A,FALSE,"CTrecon"}</definedName>
    <definedName name="fghfgh_5_2_4" hidden="1">{#N/A,#N/A,FALSE,"TMCOMP96";#N/A,#N/A,FALSE,"MAT96";#N/A,#N/A,FALSE,"FANDA96";#N/A,#N/A,FALSE,"INTRAN96";#N/A,#N/A,FALSE,"NAA9697";#N/A,#N/A,FALSE,"ECWEBB";#N/A,#N/A,FALSE,"MFT96";#N/A,#N/A,FALSE,"CTrecon"}</definedName>
    <definedName name="fghfgh_5_2_5" hidden="1">{#N/A,#N/A,FALSE,"TMCOMP96";#N/A,#N/A,FALSE,"MAT96";#N/A,#N/A,FALSE,"FANDA96";#N/A,#N/A,FALSE,"INTRAN96";#N/A,#N/A,FALSE,"NAA9697";#N/A,#N/A,FALSE,"ECWEBB";#N/A,#N/A,FALSE,"MFT96";#N/A,#N/A,FALSE,"CTrecon"}</definedName>
    <definedName name="fghfgh_5_3" hidden="1">{#N/A,#N/A,FALSE,"TMCOMP96";#N/A,#N/A,FALSE,"MAT96";#N/A,#N/A,FALSE,"FANDA96";#N/A,#N/A,FALSE,"INTRAN96";#N/A,#N/A,FALSE,"NAA9697";#N/A,#N/A,FALSE,"ECWEBB";#N/A,#N/A,FALSE,"MFT96";#N/A,#N/A,FALSE,"CTrecon"}</definedName>
    <definedName name="fghfgh_5_3_1" hidden="1">{#N/A,#N/A,FALSE,"TMCOMP96";#N/A,#N/A,FALSE,"MAT96";#N/A,#N/A,FALSE,"FANDA96";#N/A,#N/A,FALSE,"INTRAN96";#N/A,#N/A,FALSE,"NAA9697";#N/A,#N/A,FALSE,"ECWEBB";#N/A,#N/A,FALSE,"MFT96";#N/A,#N/A,FALSE,"CTrecon"}</definedName>
    <definedName name="fghfgh_5_3_2" hidden="1">{#N/A,#N/A,FALSE,"TMCOMP96";#N/A,#N/A,FALSE,"MAT96";#N/A,#N/A,FALSE,"FANDA96";#N/A,#N/A,FALSE,"INTRAN96";#N/A,#N/A,FALSE,"NAA9697";#N/A,#N/A,FALSE,"ECWEBB";#N/A,#N/A,FALSE,"MFT96";#N/A,#N/A,FALSE,"CTrecon"}</definedName>
    <definedName name="fghfgh_5_3_3" hidden="1">{#N/A,#N/A,FALSE,"TMCOMP96";#N/A,#N/A,FALSE,"MAT96";#N/A,#N/A,FALSE,"FANDA96";#N/A,#N/A,FALSE,"INTRAN96";#N/A,#N/A,FALSE,"NAA9697";#N/A,#N/A,FALSE,"ECWEBB";#N/A,#N/A,FALSE,"MFT96";#N/A,#N/A,FALSE,"CTrecon"}</definedName>
    <definedName name="fghfgh_5_3_4" hidden="1">{#N/A,#N/A,FALSE,"TMCOMP96";#N/A,#N/A,FALSE,"MAT96";#N/A,#N/A,FALSE,"FANDA96";#N/A,#N/A,FALSE,"INTRAN96";#N/A,#N/A,FALSE,"NAA9697";#N/A,#N/A,FALSE,"ECWEBB";#N/A,#N/A,FALSE,"MFT96";#N/A,#N/A,FALSE,"CTrecon"}</definedName>
    <definedName name="fghfgh_5_3_5" hidden="1">{#N/A,#N/A,FALSE,"TMCOMP96";#N/A,#N/A,FALSE,"MAT96";#N/A,#N/A,FALSE,"FANDA96";#N/A,#N/A,FALSE,"INTRAN96";#N/A,#N/A,FALSE,"NAA9697";#N/A,#N/A,FALSE,"ECWEBB";#N/A,#N/A,FALSE,"MFT96";#N/A,#N/A,FALSE,"CTrecon"}</definedName>
    <definedName name="fghfgh_5_4" hidden="1">{#N/A,#N/A,FALSE,"TMCOMP96";#N/A,#N/A,FALSE,"MAT96";#N/A,#N/A,FALSE,"FANDA96";#N/A,#N/A,FALSE,"INTRAN96";#N/A,#N/A,FALSE,"NAA9697";#N/A,#N/A,FALSE,"ECWEBB";#N/A,#N/A,FALSE,"MFT96";#N/A,#N/A,FALSE,"CTrecon"}</definedName>
    <definedName name="fghfgh_5_4_1" hidden="1">{#N/A,#N/A,FALSE,"TMCOMP96";#N/A,#N/A,FALSE,"MAT96";#N/A,#N/A,FALSE,"FANDA96";#N/A,#N/A,FALSE,"INTRAN96";#N/A,#N/A,FALSE,"NAA9697";#N/A,#N/A,FALSE,"ECWEBB";#N/A,#N/A,FALSE,"MFT96";#N/A,#N/A,FALSE,"CTrecon"}</definedName>
    <definedName name="fghfgh_5_4_2" hidden="1">{#N/A,#N/A,FALSE,"TMCOMP96";#N/A,#N/A,FALSE,"MAT96";#N/A,#N/A,FALSE,"FANDA96";#N/A,#N/A,FALSE,"INTRAN96";#N/A,#N/A,FALSE,"NAA9697";#N/A,#N/A,FALSE,"ECWEBB";#N/A,#N/A,FALSE,"MFT96";#N/A,#N/A,FALSE,"CTrecon"}</definedName>
    <definedName name="fghfgh_5_4_3" hidden="1">{#N/A,#N/A,FALSE,"TMCOMP96";#N/A,#N/A,FALSE,"MAT96";#N/A,#N/A,FALSE,"FANDA96";#N/A,#N/A,FALSE,"INTRAN96";#N/A,#N/A,FALSE,"NAA9697";#N/A,#N/A,FALSE,"ECWEBB";#N/A,#N/A,FALSE,"MFT96";#N/A,#N/A,FALSE,"CTrecon"}</definedName>
    <definedName name="fghfgh_5_4_4" hidden="1">{#N/A,#N/A,FALSE,"TMCOMP96";#N/A,#N/A,FALSE,"MAT96";#N/A,#N/A,FALSE,"FANDA96";#N/A,#N/A,FALSE,"INTRAN96";#N/A,#N/A,FALSE,"NAA9697";#N/A,#N/A,FALSE,"ECWEBB";#N/A,#N/A,FALSE,"MFT96";#N/A,#N/A,FALSE,"CTrecon"}</definedName>
    <definedName name="fghfgh_5_4_5" hidden="1">{#N/A,#N/A,FALSE,"TMCOMP96";#N/A,#N/A,FALSE,"MAT96";#N/A,#N/A,FALSE,"FANDA96";#N/A,#N/A,FALSE,"INTRAN96";#N/A,#N/A,FALSE,"NAA9697";#N/A,#N/A,FALSE,"ECWEBB";#N/A,#N/A,FALSE,"MFT96";#N/A,#N/A,FALSE,"CTrecon"}</definedName>
    <definedName name="fghfgh_5_5" hidden="1">{#N/A,#N/A,FALSE,"TMCOMP96";#N/A,#N/A,FALSE,"MAT96";#N/A,#N/A,FALSE,"FANDA96";#N/A,#N/A,FALSE,"INTRAN96";#N/A,#N/A,FALSE,"NAA9697";#N/A,#N/A,FALSE,"ECWEBB";#N/A,#N/A,FALSE,"MFT96";#N/A,#N/A,FALSE,"CTrecon"}</definedName>
    <definedName name="fghfgh_5_5_1" hidden="1">{#N/A,#N/A,FALSE,"TMCOMP96";#N/A,#N/A,FALSE,"MAT96";#N/A,#N/A,FALSE,"FANDA96";#N/A,#N/A,FALSE,"INTRAN96";#N/A,#N/A,FALSE,"NAA9697";#N/A,#N/A,FALSE,"ECWEBB";#N/A,#N/A,FALSE,"MFT96";#N/A,#N/A,FALSE,"CTrecon"}</definedName>
    <definedName name="fghfgh_5_5_2" hidden="1">{#N/A,#N/A,FALSE,"TMCOMP96";#N/A,#N/A,FALSE,"MAT96";#N/A,#N/A,FALSE,"FANDA96";#N/A,#N/A,FALSE,"INTRAN96";#N/A,#N/A,FALSE,"NAA9697";#N/A,#N/A,FALSE,"ECWEBB";#N/A,#N/A,FALSE,"MFT96";#N/A,#N/A,FALSE,"CTrecon"}</definedName>
    <definedName name="fghfgh_5_5_3" hidden="1">{#N/A,#N/A,FALSE,"TMCOMP96";#N/A,#N/A,FALSE,"MAT96";#N/A,#N/A,FALSE,"FANDA96";#N/A,#N/A,FALSE,"INTRAN96";#N/A,#N/A,FALSE,"NAA9697";#N/A,#N/A,FALSE,"ECWEBB";#N/A,#N/A,FALSE,"MFT96";#N/A,#N/A,FALSE,"CTrecon"}</definedName>
    <definedName name="fghfgh_5_5_4" hidden="1">{#N/A,#N/A,FALSE,"TMCOMP96";#N/A,#N/A,FALSE,"MAT96";#N/A,#N/A,FALSE,"FANDA96";#N/A,#N/A,FALSE,"INTRAN96";#N/A,#N/A,FALSE,"NAA9697";#N/A,#N/A,FALSE,"ECWEBB";#N/A,#N/A,FALSE,"MFT96";#N/A,#N/A,FALSE,"CTrecon"}</definedName>
    <definedName name="fghfgh_5_5_5"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hj_1" hidden="1">{#N/A,#N/A,FALSE,"TMCOMP96";#N/A,#N/A,FALSE,"MAT96";#N/A,#N/A,FALSE,"FANDA96";#N/A,#N/A,FALSE,"INTRAN96";#N/A,#N/A,FALSE,"NAA9697";#N/A,#N/A,FALSE,"ECWEBB";#N/A,#N/A,FALSE,"MFT96";#N/A,#N/A,FALSE,"CTrecon"}</definedName>
    <definedName name="ghj_1_1" hidden="1">{#N/A,#N/A,FALSE,"TMCOMP96";#N/A,#N/A,FALSE,"MAT96";#N/A,#N/A,FALSE,"FANDA96";#N/A,#N/A,FALSE,"INTRAN96";#N/A,#N/A,FALSE,"NAA9697";#N/A,#N/A,FALSE,"ECWEBB";#N/A,#N/A,FALSE,"MFT96";#N/A,#N/A,FALSE,"CTrecon"}</definedName>
    <definedName name="ghj_1_1_1" hidden="1">{#N/A,#N/A,FALSE,"TMCOMP96";#N/A,#N/A,FALSE,"MAT96";#N/A,#N/A,FALSE,"FANDA96";#N/A,#N/A,FALSE,"INTRAN96";#N/A,#N/A,FALSE,"NAA9697";#N/A,#N/A,FALSE,"ECWEBB";#N/A,#N/A,FALSE,"MFT96";#N/A,#N/A,FALSE,"CTrecon"}</definedName>
    <definedName name="ghj_1_1_1_1" hidden="1">{#N/A,#N/A,FALSE,"TMCOMP96";#N/A,#N/A,FALSE,"MAT96";#N/A,#N/A,FALSE,"FANDA96";#N/A,#N/A,FALSE,"INTRAN96";#N/A,#N/A,FALSE,"NAA9697";#N/A,#N/A,FALSE,"ECWEBB";#N/A,#N/A,FALSE,"MFT96";#N/A,#N/A,FALSE,"CTrecon"}</definedName>
    <definedName name="ghj_1_1_1_1_1" hidden="1">{#N/A,#N/A,FALSE,"TMCOMP96";#N/A,#N/A,FALSE,"MAT96";#N/A,#N/A,FALSE,"FANDA96";#N/A,#N/A,FALSE,"INTRAN96";#N/A,#N/A,FALSE,"NAA9697";#N/A,#N/A,FALSE,"ECWEBB";#N/A,#N/A,FALSE,"MFT96";#N/A,#N/A,FALSE,"CTrecon"}</definedName>
    <definedName name="ghj_1_1_1_1_1_1" hidden="1">{#N/A,#N/A,FALSE,"TMCOMP96";#N/A,#N/A,FALSE,"MAT96";#N/A,#N/A,FALSE,"FANDA96";#N/A,#N/A,FALSE,"INTRAN96";#N/A,#N/A,FALSE,"NAA9697";#N/A,#N/A,FALSE,"ECWEBB";#N/A,#N/A,FALSE,"MFT96";#N/A,#N/A,FALSE,"CTrecon"}</definedName>
    <definedName name="ghj_1_1_1_1_1_2" hidden="1">{#N/A,#N/A,FALSE,"TMCOMP96";#N/A,#N/A,FALSE,"MAT96";#N/A,#N/A,FALSE,"FANDA96";#N/A,#N/A,FALSE,"INTRAN96";#N/A,#N/A,FALSE,"NAA9697";#N/A,#N/A,FALSE,"ECWEBB";#N/A,#N/A,FALSE,"MFT96";#N/A,#N/A,FALSE,"CTrecon"}</definedName>
    <definedName name="ghj_1_1_1_1_1_3" hidden="1">{#N/A,#N/A,FALSE,"TMCOMP96";#N/A,#N/A,FALSE,"MAT96";#N/A,#N/A,FALSE,"FANDA96";#N/A,#N/A,FALSE,"INTRAN96";#N/A,#N/A,FALSE,"NAA9697";#N/A,#N/A,FALSE,"ECWEBB";#N/A,#N/A,FALSE,"MFT96";#N/A,#N/A,FALSE,"CTrecon"}</definedName>
    <definedName name="ghj_1_1_1_1_1_4" hidden="1">{#N/A,#N/A,FALSE,"TMCOMP96";#N/A,#N/A,FALSE,"MAT96";#N/A,#N/A,FALSE,"FANDA96";#N/A,#N/A,FALSE,"INTRAN96";#N/A,#N/A,FALSE,"NAA9697";#N/A,#N/A,FALSE,"ECWEBB";#N/A,#N/A,FALSE,"MFT96";#N/A,#N/A,FALSE,"CTrecon"}</definedName>
    <definedName name="ghj_1_1_1_1_1_5" hidden="1">{#N/A,#N/A,FALSE,"TMCOMP96";#N/A,#N/A,FALSE,"MAT96";#N/A,#N/A,FALSE,"FANDA96";#N/A,#N/A,FALSE,"INTRAN96";#N/A,#N/A,FALSE,"NAA9697";#N/A,#N/A,FALSE,"ECWEBB";#N/A,#N/A,FALSE,"MFT96";#N/A,#N/A,FALSE,"CTrecon"}</definedName>
    <definedName name="ghj_1_1_1_1_2" hidden="1">{#N/A,#N/A,FALSE,"TMCOMP96";#N/A,#N/A,FALSE,"MAT96";#N/A,#N/A,FALSE,"FANDA96";#N/A,#N/A,FALSE,"INTRAN96";#N/A,#N/A,FALSE,"NAA9697";#N/A,#N/A,FALSE,"ECWEBB";#N/A,#N/A,FALSE,"MFT96";#N/A,#N/A,FALSE,"CTrecon"}</definedName>
    <definedName name="ghj_1_1_1_1_2_1" hidden="1">{#N/A,#N/A,FALSE,"TMCOMP96";#N/A,#N/A,FALSE,"MAT96";#N/A,#N/A,FALSE,"FANDA96";#N/A,#N/A,FALSE,"INTRAN96";#N/A,#N/A,FALSE,"NAA9697";#N/A,#N/A,FALSE,"ECWEBB";#N/A,#N/A,FALSE,"MFT96";#N/A,#N/A,FALSE,"CTrecon"}</definedName>
    <definedName name="ghj_1_1_1_1_2_2" hidden="1">{#N/A,#N/A,FALSE,"TMCOMP96";#N/A,#N/A,FALSE,"MAT96";#N/A,#N/A,FALSE,"FANDA96";#N/A,#N/A,FALSE,"INTRAN96";#N/A,#N/A,FALSE,"NAA9697";#N/A,#N/A,FALSE,"ECWEBB";#N/A,#N/A,FALSE,"MFT96";#N/A,#N/A,FALSE,"CTrecon"}</definedName>
    <definedName name="ghj_1_1_1_1_2_3" hidden="1">{#N/A,#N/A,FALSE,"TMCOMP96";#N/A,#N/A,FALSE,"MAT96";#N/A,#N/A,FALSE,"FANDA96";#N/A,#N/A,FALSE,"INTRAN96";#N/A,#N/A,FALSE,"NAA9697";#N/A,#N/A,FALSE,"ECWEBB";#N/A,#N/A,FALSE,"MFT96";#N/A,#N/A,FALSE,"CTrecon"}</definedName>
    <definedName name="ghj_1_1_1_1_2_4" hidden="1">{#N/A,#N/A,FALSE,"TMCOMP96";#N/A,#N/A,FALSE,"MAT96";#N/A,#N/A,FALSE,"FANDA96";#N/A,#N/A,FALSE,"INTRAN96";#N/A,#N/A,FALSE,"NAA9697";#N/A,#N/A,FALSE,"ECWEBB";#N/A,#N/A,FALSE,"MFT96";#N/A,#N/A,FALSE,"CTrecon"}</definedName>
    <definedName name="ghj_1_1_1_1_2_5" hidden="1">{#N/A,#N/A,FALSE,"TMCOMP96";#N/A,#N/A,FALSE,"MAT96";#N/A,#N/A,FALSE,"FANDA96";#N/A,#N/A,FALSE,"INTRAN96";#N/A,#N/A,FALSE,"NAA9697";#N/A,#N/A,FALSE,"ECWEBB";#N/A,#N/A,FALSE,"MFT96";#N/A,#N/A,FALSE,"CTrecon"}</definedName>
    <definedName name="ghj_1_1_1_1_3" hidden="1">{#N/A,#N/A,FALSE,"TMCOMP96";#N/A,#N/A,FALSE,"MAT96";#N/A,#N/A,FALSE,"FANDA96";#N/A,#N/A,FALSE,"INTRAN96";#N/A,#N/A,FALSE,"NAA9697";#N/A,#N/A,FALSE,"ECWEBB";#N/A,#N/A,FALSE,"MFT96";#N/A,#N/A,FALSE,"CTrecon"}</definedName>
    <definedName name="ghj_1_1_1_1_4" hidden="1">{#N/A,#N/A,FALSE,"TMCOMP96";#N/A,#N/A,FALSE,"MAT96";#N/A,#N/A,FALSE,"FANDA96";#N/A,#N/A,FALSE,"INTRAN96";#N/A,#N/A,FALSE,"NAA9697";#N/A,#N/A,FALSE,"ECWEBB";#N/A,#N/A,FALSE,"MFT96";#N/A,#N/A,FALSE,"CTrecon"}</definedName>
    <definedName name="ghj_1_1_1_1_5" hidden="1">{#N/A,#N/A,FALSE,"TMCOMP96";#N/A,#N/A,FALSE,"MAT96";#N/A,#N/A,FALSE,"FANDA96";#N/A,#N/A,FALSE,"INTRAN96";#N/A,#N/A,FALSE,"NAA9697";#N/A,#N/A,FALSE,"ECWEBB";#N/A,#N/A,FALSE,"MFT96";#N/A,#N/A,FALSE,"CTrecon"}</definedName>
    <definedName name="ghj_1_1_1_2" hidden="1">{#N/A,#N/A,FALSE,"TMCOMP96";#N/A,#N/A,FALSE,"MAT96";#N/A,#N/A,FALSE,"FANDA96";#N/A,#N/A,FALSE,"INTRAN96";#N/A,#N/A,FALSE,"NAA9697";#N/A,#N/A,FALSE,"ECWEBB";#N/A,#N/A,FALSE,"MFT96";#N/A,#N/A,FALSE,"CTrecon"}</definedName>
    <definedName name="ghj_1_1_1_2_1" hidden="1">{#N/A,#N/A,FALSE,"TMCOMP96";#N/A,#N/A,FALSE,"MAT96";#N/A,#N/A,FALSE,"FANDA96";#N/A,#N/A,FALSE,"INTRAN96";#N/A,#N/A,FALSE,"NAA9697";#N/A,#N/A,FALSE,"ECWEBB";#N/A,#N/A,FALSE,"MFT96";#N/A,#N/A,FALSE,"CTrecon"}</definedName>
    <definedName name="ghj_1_1_1_2_2" hidden="1">{#N/A,#N/A,FALSE,"TMCOMP96";#N/A,#N/A,FALSE,"MAT96";#N/A,#N/A,FALSE,"FANDA96";#N/A,#N/A,FALSE,"INTRAN96";#N/A,#N/A,FALSE,"NAA9697";#N/A,#N/A,FALSE,"ECWEBB";#N/A,#N/A,FALSE,"MFT96";#N/A,#N/A,FALSE,"CTrecon"}</definedName>
    <definedName name="ghj_1_1_1_2_3" hidden="1">{#N/A,#N/A,FALSE,"TMCOMP96";#N/A,#N/A,FALSE,"MAT96";#N/A,#N/A,FALSE,"FANDA96";#N/A,#N/A,FALSE,"INTRAN96";#N/A,#N/A,FALSE,"NAA9697";#N/A,#N/A,FALSE,"ECWEBB";#N/A,#N/A,FALSE,"MFT96";#N/A,#N/A,FALSE,"CTrecon"}</definedName>
    <definedName name="ghj_1_1_1_2_4" hidden="1">{#N/A,#N/A,FALSE,"TMCOMP96";#N/A,#N/A,FALSE,"MAT96";#N/A,#N/A,FALSE,"FANDA96";#N/A,#N/A,FALSE,"INTRAN96";#N/A,#N/A,FALSE,"NAA9697";#N/A,#N/A,FALSE,"ECWEBB";#N/A,#N/A,FALSE,"MFT96";#N/A,#N/A,FALSE,"CTrecon"}</definedName>
    <definedName name="ghj_1_1_1_2_5" hidden="1">{#N/A,#N/A,FALSE,"TMCOMP96";#N/A,#N/A,FALSE,"MAT96";#N/A,#N/A,FALSE,"FANDA96";#N/A,#N/A,FALSE,"INTRAN96";#N/A,#N/A,FALSE,"NAA9697";#N/A,#N/A,FALSE,"ECWEBB";#N/A,#N/A,FALSE,"MFT96";#N/A,#N/A,FALSE,"CTrecon"}</definedName>
    <definedName name="ghj_1_1_1_3" hidden="1">{#N/A,#N/A,FALSE,"TMCOMP96";#N/A,#N/A,FALSE,"MAT96";#N/A,#N/A,FALSE,"FANDA96";#N/A,#N/A,FALSE,"INTRAN96";#N/A,#N/A,FALSE,"NAA9697";#N/A,#N/A,FALSE,"ECWEBB";#N/A,#N/A,FALSE,"MFT96";#N/A,#N/A,FALSE,"CTrecon"}</definedName>
    <definedName name="ghj_1_1_1_3_1" hidden="1">{#N/A,#N/A,FALSE,"TMCOMP96";#N/A,#N/A,FALSE,"MAT96";#N/A,#N/A,FALSE,"FANDA96";#N/A,#N/A,FALSE,"INTRAN96";#N/A,#N/A,FALSE,"NAA9697";#N/A,#N/A,FALSE,"ECWEBB";#N/A,#N/A,FALSE,"MFT96";#N/A,#N/A,FALSE,"CTrecon"}</definedName>
    <definedName name="ghj_1_1_1_3_2" hidden="1">{#N/A,#N/A,FALSE,"TMCOMP96";#N/A,#N/A,FALSE,"MAT96";#N/A,#N/A,FALSE,"FANDA96";#N/A,#N/A,FALSE,"INTRAN96";#N/A,#N/A,FALSE,"NAA9697";#N/A,#N/A,FALSE,"ECWEBB";#N/A,#N/A,FALSE,"MFT96";#N/A,#N/A,FALSE,"CTrecon"}</definedName>
    <definedName name="ghj_1_1_1_3_3" hidden="1">{#N/A,#N/A,FALSE,"TMCOMP96";#N/A,#N/A,FALSE,"MAT96";#N/A,#N/A,FALSE,"FANDA96";#N/A,#N/A,FALSE,"INTRAN96";#N/A,#N/A,FALSE,"NAA9697";#N/A,#N/A,FALSE,"ECWEBB";#N/A,#N/A,FALSE,"MFT96";#N/A,#N/A,FALSE,"CTrecon"}</definedName>
    <definedName name="ghj_1_1_1_3_4" hidden="1">{#N/A,#N/A,FALSE,"TMCOMP96";#N/A,#N/A,FALSE,"MAT96";#N/A,#N/A,FALSE,"FANDA96";#N/A,#N/A,FALSE,"INTRAN96";#N/A,#N/A,FALSE,"NAA9697";#N/A,#N/A,FALSE,"ECWEBB";#N/A,#N/A,FALSE,"MFT96";#N/A,#N/A,FALSE,"CTrecon"}</definedName>
    <definedName name="ghj_1_1_1_3_5" hidden="1">{#N/A,#N/A,FALSE,"TMCOMP96";#N/A,#N/A,FALSE,"MAT96";#N/A,#N/A,FALSE,"FANDA96";#N/A,#N/A,FALSE,"INTRAN96";#N/A,#N/A,FALSE,"NAA9697";#N/A,#N/A,FALSE,"ECWEBB";#N/A,#N/A,FALSE,"MFT96";#N/A,#N/A,FALSE,"CTrecon"}</definedName>
    <definedName name="ghj_1_1_1_4" hidden="1">{#N/A,#N/A,FALSE,"TMCOMP96";#N/A,#N/A,FALSE,"MAT96";#N/A,#N/A,FALSE,"FANDA96";#N/A,#N/A,FALSE,"INTRAN96";#N/A,#N/A,FALSE,"NAA9697";#N/A,#N/A,FALSE,"ECWEBB";#N/A,#N/A,FALSE,"MFT96";#N/A,#N/A,FALSE,"CTrecon"}</definedName>
    <definedName name="ghj_1_1_1_4_1" hidden="1">{#N/A,#N/A,FALSE,"TMCOMP96";#N/A,#N/A,FALSE,"MAT96";#N/A,#N/A,FALSE,"FANDA96";#N/A,#N/A,FALSE,"INTRAN96";#N/A,#N/A,FALSE,"NAA9697";#N/A,#N/A,FALSE,"ECWEBB";#N/A,#N/A,FALSE,"MFT96";#N/A,#N/A,FALSE,"CTrecon"}</definedName>
    <definedName name="ghj_1_1_1_4_2" hidden="1">{#N/A,#N/A,FALSE,"TMCOMP96";#N/A,#N/A,FALSE,"MAT96";#N/A,#N/A,FALSE,"FANDA96";#N/A,#N/A,FALSE,"INTRAN96";#N/A,#N/A,FALSE,"NAA9697";#N/A,#N/A,FALSE,"ECWEBB";#N/A,#N/A,FALSE,"MFT96";#N/A,#N/A,FALSE,"CTrecon"}</definedName>
    <definedName name="ghj_1_1_1_4_3" hidden="1">{#N/A,#N/A,FALSE,"TMCOMP96";#N/A,#N/A,FALSE,"MAT96";#N/A,#N/A,FALSE,"FANDA96";#N/A,#N/A,FALSE,"INTRAN96";#N/A,#N/A,FALSE,"NAA9697";#N/A,#N/A,FALSE,"ECWEBB";#N/A,#N/A,FALSE,"MFT96";#N/A,#N/A,FALSE,"CTrecon"}</definedName>
    <definedName name="ghj_1_1_1_4_4" hidden="1">{#N/A,#N/A,FALSE,"TMCOMP96";#N/A,#N/A,FALSE,"MAT96";#N/A,#N/A,FALSE,"FANDA96";#N/A,#N/A,FALSE,"INTRAN96";#N/A,#N/A,FALSE,"NAA9697";#N/A,#N/A,FALSE,"ECWEBB";#N/A,#N/A,FALSE,"MFT96";#N/A,#N/A,FALSE,"CTrecon"}</definedName>
    <definedName name="ghj_1_1_1_4_5" hidden="1">{#N/A,#N/A,FALSE,"TMCOMP96";#N/A,#N/A,FALSE,"MAT96";#N/A,#N/A,FALSE,"FANDA96";#N/A,#N/A,FALSE,"INTRAN96";#N/A,#N/A,FALSE,"NAA9697";#N/A,#N/A,FALSE,"ECWEBB";#N/A,#N/A,FALSE,"MFT96";#N/A,#N/A,FALSE,"CTrecon"}</definedName>
    <definedName name="ghj_1_1_1_5" hidden="1">{#N/A,#N/A,FALSE,"TMCOMP96";#N/A,#N/A,FALSE,"MAT96";#N/A,#N/A,FALSE,"FANDA96";#N/A,#N/A,FALSE,"INTRAN96";#N/A,#N/A,FALSE,"NAA9697";#N/A,#N/A,FALSE,"ECWEBB";#N/A,#N/A,FALSE,"MFT96";#N/A,#N/A,FALSE,"CTrecon"}</definedName>
    <definedName name="ghj_1_1_1_5_1" hidden="1">{#N/A,#N/A,FALSE,"TMCOMP96";#N/A,#N/A,FALSE,"MAT96";#N/A,#N/A,FALSE,"FANDA96";#N/A,#N/A,FALSE,"INTRAN96";#N/A,#N/A,FALSE,"NAA9697";#N/A,#N/A,FALSE,"ECWEBB";#N/A,#N/A,FALSE,"MFT96";#N/A,#N/A,FALSE,"CTrecon"}</definedName>
    <definedName name="ghj_1_1_1_5_2" hidden="1">{#N/A,#N/A,FALSE,"TMCOMP96";#N/A,#N/A,FALSE,"MAT96";#N/A,#N/A,FALSE,"FANDA96";#N/A,#N/A,FALSE,"INTRAN96";#N/A,#N/A,FALSE,"NAA9697";#N/A,#N/A,FALSE,"ECWEBB";#N/A,#N/A,FALSE,"MFT96";#N/A,#N/A,FALSE,"CTrecon"}</definedName>
    <definedName name="ghj_1_1_1_5_3" hidden="1">{#N/A,#N/A,FALSE,"TMCOMP96";#N/A,#N/A,FALSE,"MAT96";#N/A,#N/A,FALSE,"FANDA96";#N/A,#N/A,FALSE,"INTRAN96";#N/A,#N/A,FALSE,"NAA9697";#N/A,#N/A,FALSE,"ECWEBB";#N/A,#N/A,FALSE,"MFT96";#N/A,#N/A,FALSE,"CTrecon"}</definedName>
    <definedName name="ghj_1_1_1_5_4" hidden="1">{#N/A,#N/A,FALSE,"TMCOMP96";#N/A,#N/A,FALSE,"MAT96";#N/A,#N/A,FALSE,"FANDA96";#N/A,#N/A,FALSE,"INTRAN96";#N/A,#N/A,FALSE,"NAA9697";#N/A,#N/A,FALSE,"ECWEBB";#N/A,#N/A,FALSE,"MFT96";#N/A,#N/A,FALSE,"CTrecon"}</definedName>
    <definedName name="ghj_1_1_1_5_5" hidden="1">{#N/A,#N/A,FALSE,"TMCOMP96";#N/A,#N/A,FALSE,"MAT96";#N/A,#N/A,FALSE,"FANDA96";#N/A,#N/A,FALSE,"INTRAN96";#N/A,#N/A,FALSE,"NAA9697";#N/A,#N/A,FALSE,"ECWEBB";#N/A,#N/A,FALSE,"MFT96";#N/A,#N/A,FALSE,"CTrecon"}</definedName>
    <definedName name="ghj_1_1_2" hidden="1">{#N/A,#N/A,FALSE,"TMCOMP96";#N/A,#N/A,FALSE,"MAT96";#N/A,#N/A,FALSE,"FANDA96";#N/A,#N/A,FALSE,"INTRAN96";#N/A,#N/A,FALSE,"NAA9697";#N/A,#N/A,FALSE,"ECWEBB";#N/A,#N/A,FALSE,"MFT96";#N/A,#N/A,FALSE,"CTrecon"}</definedName>
    <definedName name="ghj_1_1_2_1" hidden="1">{#N/A,#N/A,FALSE,"TMCOMP96";#N/A,#N/A,FALSE,"MAT96";#N/A,#N/A,FALSE,"FANDA96";#N/A,#N/A,FALSE,"INTRAN96";#N/A,#N/A,FALSE,"NAA9697";#N/A,#N/A,FALSE,"ECWEBB";#N/A,#N/A,FALSE,"MFT96";#N/A,#N/A,FALSE,"CTrecon"}</definedName>
    <definedName name="ghj_1_1_2_2" hidden="1">{#N/A,#N/A,FALSE,"TMCOMP96";#N/A,#N/A,FALSE,"MAT96";#N/A,#N/A,FALSE,"FANDA96";#N/A,#N/A,FALSE,"INTRAN96";#N/A,#N/A,FALSE,"NAA9697";#N/A,#N/A,FALSE,"ECWEBB";#N/A,#N/A,FALSE,"MFT96";#N/A,#N/A,FALSE,"CTrecon"}</definedName>
    <definedName name="ghj_1_1_2_3" hidden="1">{#N/A,#N/A,FALSE,"TMCOMP96";#N/A,#N/A,FALSE,"MAT96";#N/A,#N/A,FALSE,"FANDA96";#N/A,#N/A,FALSE,"INTRAN96";#N/A,#N/A,FALSE,"NAA9697";#N/A,#N/A,FALSE,"ECWEBB";#N/A,#N/A,FALSE,"MFT96";#N/A,#N/A,FALSE,"CTrecon"}</definedName>
    <definedName name="ghj_1_1_2_4" hidden="1">{#N/A,#N/A,FALSE,"TMCOMP96";#N/A,#N/A,FALSE,"MAT96";#N/A,#N/A,FALSE,"FANDA96";#N/A,#N/A,FALSE,"INTRAN96";#N/A,#N/A,FALSE,"NAA9697";#N/A,#N/A,FALSE,"ECWEBB";#N/A,#N/A,FALSE,"MFT96";#N/A,#N/A,FALSE,"CTrecon"}</definedName>
    <definedName name="ghj_1_1_2_5" hidden="1">{#N/A,#N/A,FALSE,"TMCOMP96";#N/A,#N/A,FALSE,"MAT96";#N/A,#N/A,FALSE,"FANDA96";#N/A,#N/A,FALSE,"INTRAN96";#N/A,#N/A,FALSE,"NAA9697";#N/A,#N/A,FALSE,"ECWEBB";#N/A,#N/A,FALSE,"MFT96";#N/A,#N/A,FALSE,"CTrecon"}</definedName>
    <definedName name="ghj_1_1_3" hidden="1">{#N/A,#N/A,FALSE,"TMCOMP96";#N/A,#N/A,FALSE,"MAT96";#N/A,#N/A,FALSE,"FANDA96";#N/A,#N/A,FALSE,"INTRAN96";#N/A,#N/A,FALSE,"NAA9697";#N/A,#N/A,FALSE,"ECWEBB";#N/A,#N/A,FALSE,"MFT96";#N/A,#N/A,FALSE,"CTrecon"}</definedName>
    <definedName name="ghj_1_1_3_1" hidden="1">{#N/A,#N/A,FALSE,"TMCOMP96";#N/A,#N/A,FALSE,"MAT96";#N/A,#N/A,FALSE,"FANDA96";#N/A,#N/A,FALSE,"INTRAN96";#N/A,#N/A,FALSE,"NAA9697";#N/A,#N/A,FALSE,"ECWEBB";#N/A,#N/A,FALSE,"MFT96";#N/A,#N/A,FALSE,"CTrecon"}</definedName>
    <definedName name="ghj_1_1_3_2" hidden="1">{#N/A,#N/A,FALSE,"TMCOMP96";#N/A,#N/A,FALSE,"MAT96";#N/A,#N/A,FALSE,"FANDA96";#N/A,#N/A,FALSE,"INTRAN96";#N/A,#N/A,FALSE,"NAA9697";#N/A,#N/A,FALSE,"ECWEBB";#N/A,#N/A,FALSE,"MFT96";#N/A,#N/A,FALSE,"CTrecon"}</definedName>
    <definedName name="ghj_1_1_3_3" hidden="1">{#N/A,#N/A,FALSE,"TMCOMP96";#N/A,#N/A,FALSE,"MAT96";#N/A,#N/A,FALSE,"FANDA96";#N/A,#N/A,FALSE,"INTRAN96";#N/A,#N/A,FALSE,"NAA9697";#N/A,#N/A,FALSE,"ECWEBB";#N/A,#N/A,FALSE,"MFT96";#N/A,#N/A,FALSE,"CTrecon"}</definedName>
    <definedName name="ghj_1_1_3_4" hidden="1">{#N/A,#N/A,FALSE,"TMCOMP96";#N/A,#N/A,FALSE,"MAT96";#N/A,#N/A,FALSE,"FANDA96";#N/A,#N/A,FALSE,"INTRAN96";#N/A,#N/A,FALSE,"NAA9697";#N/A,#N/A,FALSE,"ECWEBB";#N/A,#N/A,FALSE,"MFT96";#N/A,#N/A,FALSE,"CTrecon"}</definedName>
    <definedName name="ghj_1_1_3_5" hidden="1">{#N/A,#N/A,FALSE,"TMCOMP96";#N/A,#N/A,FALSE,"MAT96";#N/A,#N/A,FALSE,"FANDA96";#N/A,#N/A,FALSE,"INTRAN96";#N/A,#N/A,FALSE,"NAA9697";#N/A,#N/A,FALSE,"ECWEBB";#N/A,#N/A,FALSE,"MFT96";#N/A,#N/A,FALSE,"CTrecon"}</definedName>
    <definedName name="ghj_1_1_4" hidden="1">{#N/A,#N/A,FALSE,"TMCOMP96";#N/A,#N/A,FALSE,"MAT96";#N/A,#N/A,FALSE,"FANDA96";#N/A,#N/A,FALSE,"INTRAN96";#N/A,#N/A,FALSE,"NAA9697";#N/A,#N/A,FALSE,"ECWEBB";#N/A,#N/A,FALSE,"MFT96";#N/A,#N/A,FALSE,"CTrecon"}</definedName>
    <definedName name="ghj_1_1_4_1" hidden="1">{#N/A,#N/A,FALSE,"TMCOMP96";#N/A,#N/A,FALSE,"MAT96";#N/A,#N/A,FALSE,"FANDA96";#N/A,#N/A,FALSE,"INTRAN96";#N/A,#N/A,FALSE,"NAA9697";#N/A,#N/A,FALSE,"ECWEBB";#N/A,#N/A,FALSE,"MFT96";#N/A,#N/A,FALSE,"CTrecon"}</definedName>
    <definedName name="ghj_1_1_4_2" hidden="1">{#N/A,#N/A,FALSE,"TMCOMP96";#N/A,#N/A,FALSE,"MAT96";#N/A,#N/A,FALSE,"FANDA96";#N/A,#N/A,FALSE,"INTRAN96";#N/A,#N/A,FALSE,"NAA9697";#N/A,#N/A,FALSE,"ECWEBB";#N/A,#N/A,FALSE,"MFT96";#N/A,#N/A,FALSE,"CTrecon"}</definedName>
    <definedName name="ghj_1_1_4_3" hidden="1">{#N/A,#N/A,FALSE,"TMCOMP96";#N/A,#N/A,FALSE,"MAT96";#N/A,#N/A,FALSE,"FANDA96";#N/A,#N/A,FALSE,"INTRAN96";#N/A,#N/A,FALSE,"NAA9697";#N/A,#N/A,FALSE,"ECWEBB";#N/A,#N/A,FALSE,"MFT96";#N/A,#N/A,FALSE,"CTrecon"}</definedName>
    <definedName name="ghj_1_1_4_4" hidden="1">{#N/A,#N/A,FALSE,"TMCOMP96";#N/A,#N/A,FALSE,"MAT96";#N/A,#N/A,FALSE,"FANDA96";#N/A,#N/A,FALSE,"INTRAN96";#N/A,#N/A,FALSE,"NAA9697";#N/A,#N/A,FALSE,"ECWEBB";#N/A,#N/A,FALSE,"MFT96";#N/A,#N/A,FALSE,"CTrecon"}</definedName>
    <definedName name="ghj_1_1_4_5" hidden="1">{#N/A,#N/A,FALSE,"TMCOMP96";#N/A,#N/A,FALSE,"MAT96";#N/A,#N/A,FALSE,"FANDA96";#N/A,#N/A,FALSE,"INTRAN96";#N/A,#N/A,FALSE,"NAA9697";#N/A,#N/A,FALSE,"ECWEBB";#N/A,#N/A,FALSE,"MFT96";#N/A,#N/A,FALSE,"CTrecon"}</definedName>
    <definedName name="ghj_1_1_5" hidden="1">{#N/A,#N/A,FALSE,"TMCOMP96";#N/A,#N/A,FALSE,"MAT96";#N/A,#N/A,FALSE,"FANDA96";#N/A,#N/A,FALSE,"INTRAN96";#N/A,#N/A,FALSE,"NAA9697";#N/A,#N/A,FALSE,"ECWEBB";#N/A,#N/A,FALSE,"MFT96";#N/A,#N/A,FALSE,"CTrecon"}</definedName>
    <definedName name="ghj_1_1_5_1" hidden="1">{#N/A,#N/A,FALSE,"TMCOMP96";#N/A,#N/A,FALSE,"MAT96";#N/A,#N/A,FALSE,"FANDA96";#N/A,#N/A,FALSE,"INTRAN96";#N/A,#N/A,FALSE,"NAA9697";#N/A,#N/A,FALSE,"ECWEBB";#N/A,#N/A,FALSE,"MFT96";#N/A,#N/A,FALSE,"CTrecon"}</definedName>
    <definedName name="ghj_1_1_5_2" hidden="1">{#N/A,#N/A,FALSE,"TMCOMP96";#N/A,#N/A,FALSE,"MAT96";#N/A,#N/A,FALSE,"FANDA96";#N/A,#N/A,FALSE,"INTRAN96";#N/A,#N/A,FALSE,"NAA9697";#N/A,#N/A,FALSE,"ECWEBB";#N/A,#N/A,FALSE,"MFT96";#N/A,#N/A,FALSE,"CTrecon"}</definedName>
    <definedName name="ghj_1_1_5_3" hidden="1">{#N/A,#N/A,FALSE,"TMCOMP96";#N/A,#N/A,FALSE,"MAT96";#N/A,#N/A,FALSE,"FANDA96";#N/A,#N/A,FALSE,"INTRAN96";#N/A,#N/A,FALSE,"NAA9697";#N/A,#N/A,FALSE,"ECWEBB";#N/A,#N/A,FALSE,"MFT96";#N/A,#N/A,FALSE,"CTrecon"}</definedName>
    <definedName name="ghj_1_1_5_4" hidden="1">{#N/A,#N/A,FALSE,"TMCOMP96";#N/A,#N/A,FALSE,"MAT96";#N/A,#N/A,FALSE,"FANDA96";#N/A,#N/A,FALSE,"INTRAN96";#N/A,#N/A,FALSE,"NAA9697";#N/A,#N/A,FALSE,"ECWEBB";#N/A,#N/A,FALSE,"MFT96";#N/A,#N/A,FALSE,"CTrecon"}</definedName>
    <definedName name="ghj_1_1_5_5" hidden="1">{#N/A,#N/A,FALSE,"TMCOMP96";#N/A,#N/A,FALSE,"MAT96";#N/A,#N/A,FALSE,"FANDA96";#N/A,#N/A,FALSE,"INTRAN96";#N/A,#N/A,FALSE,"NAA9697";#N/A,#N/A,FALSE,"ECWEBB";#N/A,#N/A,FALSE,"MFT96";#N/A,#N/A,FALSE,"CTrecon"}</definedName>
    <definedName name="ghj_1_2" hidden="1">{#N/A,#N/A,FALSE,"TMCOMP96";#N/A,#N/A,FALSE,"MAT96";#N/A,#N/A,FALSE,"FANDA96";#N/A,#N/A,FALSE,"INTRAN96";#N/A,#N/A,FALSE,"NAA9697";#N/A,#N/A,FALSE,"ECWEBB";#N/A,#N/A,FALSE,"MFT96";#N/A,#N/A,FALSE,"CTrecon"}</definedName>
    <definedName name="ghj_1_2_1" hidden="1">{#N/A,#N/A,FALSE,"TMCOMP96";#N/A,#N/A,FALSE,"MAT96";#N/A,#N/A,FALSE,"FANDA96";#N/A,#N/A,FALSE,"INTRAN96";#N/A,#N/A,FALSE,"NAA9697";#N/A,#N/A,FALSE,"ECWEBB";#N/A,#N/A,FALSE,"MFT96";#N/A,#N/A,FALSE,"CTrecon"}</definedName>
    <definedName name="ghj_1_2_1_1" hidden="1">{#N/A,#N/A,FALSE,"TMCOMP96";#N/A,#N/A,FALSE,"MAT96";#N/A,#N/A,FALSE,"FANDA96";#N/A,#N/A,FALSE,"INTRAN96";#N/A,#N/A,FALSE,"NAA9697";#N/A,#N/A,FALSE,"ECWEBB";#N/A,#N/A,FALSE,"MFT96";#N/A,#N/A,FALSE,"CTrecon"}</definedName>
    <definedName name="ghj_1_2_1_1_1" hidden="1">{#N/A,#N/A,FALSE,"TMCOMP96";#N/A,#N/A,FALSE,"MAT96";#N/A,#N/A,FALSE,"FANDA96";#N/A,#N/A,FALSE,"INTRAN96";#N/A,#N/A,FALSE,"NAA9697";#N/A,#N/A,FALSE,"ECWEBB";#N/A,#N/A,FALSE,"MFT96";#N/A,#N/A,FALSE,"CTrecon"}</definedName>
    <definedName name="ghj_1_2_1_1_1_1" hidden="1">{#N/A,#N/A,FALSE,"TMCOMP96";#N/A,#N/A,FALSE,"MAT96";#N/A,#N/A,FALSE,"FANDA96";#N/A,#N/A,FALSE,"INTRAN96";#N/A,#N/A,FALSE,"NAA9697";#N/A,#N/A,FALSE,"ECWEBB";#N/A,#N/A,FALSE,"MFT96";#N/A,#N/A,FALSE,"CTrecon"}</definedName>
    <definedName name="ghj_1_2_1_1_1_2" hidden="1">{#N/A,#N/A,FALSE,"TMCOMP96";#N/A,#N/A,FALSE,"MAT96";#N/A,#N/A,FALSE,"FANDA96";#N/A,#N/A,FALSE,"INTRAN96";#N/A,#N/A,FALSE,"NAA9697";#N/A,#N/A,FALSE,"ECWEBB";#N/A,#N/A,FALSE,"MFT96";#N/A,#N/A,FALSE,"CTrecon"}</definedName>
    <definedName name="ghj_1_2_1_1_1_3" hidden="1">{#N/A,#N/A,FALSE,"TMCOMP96";#N/A,#N/A,FALSE,"MAT96";#N/A,#N/A,FALSE,"FANDA96";#N/A,#N/A,FALSE,"INTRAN96";#N/A,#N/A,FALSE,"NAA9697";#N/A,#N/A,FALSE,"ECWEBB";#N/A,#N/A,FALSE,"MFT96";#N/A,#N/A,FALSE,"CTrecon"}</definedName>
    <definedName name="ghj_1_2_1_1_1_4" hidden="1">{#N/A,#N/A,FALSE,"TMCOMP96";#N/A,#N/A,FALSE,"MAT96";#N/A,#N/A,FALSE,"FANDA96";#N/A,#N/A,FALSE,"INTRAN96";#N/A,#N/A,FALSE,"NAA9697";#N/A,#N/A,FALSE,"ECWEBB";#N/A,#N/A,FALSE,"MFT96";#N/A,#N/A,FALSE,"CTrecon"}</definedName>
    <definedName name="ghj_1_2_1_1_1_5" hidden="1">{#N/A,#N/A,FALSE,"TMCOMP96";#N/A,#N/A,FALSE,"MAT96";#N/A,#N/A,FALSE,"FANDA96";#N/A,#N/A,FALSE,"INTRAN96";#N/A,#N/A,FALSE,"NAA9697";#N/A,#N/A,FALSE,"ECWEBB";#N/A,#N/A,FALSE,"MFT96";#N/A,#N/A,FALSE,"CTrecon"}</definedName>
    <definedName name="ghj_1_2_1_1_2" hidden="1">{#N/A,#N/A,FALSE,"TMCOMP96";#N/A,#N/A,FALSE,"MAT96";#N/A,#N/A,FALSE,"FANDA96";#N/A,#N/A,FALSE,"INTRAN96";#N/A,#N/A,FALSE,"NAA9697";#N/A,#N/A,FALSE,"ECWEBB";#N/A,#N/A,FALSE,"MFT96";#N/A,#N/A,FALSE,"CTrecon"}</definedName>
    <definedName name="ghj_1_2_1_1_2_1" hidden="1">{#N/A,#N/A,FALSE,"TMCOMP96";#N/A,#N/A,FALSE,"MAT96";#N/A,#N/A,FALSE,"FANDA96";#N/A,#N/A,FALSE,"INTRAN96";#N/A,#N/A,FALSE,"NAA9697";#N/A,#N/A,FALSE,"ECWEBB";#N/A,#N/A,FALSE,"MFT96";#N/A,#N/A,FALSE,"CTrecon"}</definedName>
    <definedName name="ghj_1_2_1_1_2_2" hidden="1">{#N/A,#N/A,FALSE,"TMCOMP96";#N/A,#N/A,FALSE,"MAT96";#N/A,#N/A,FALSE,"FANDA96";#N/A,#N/A,FALSE,"INTRAN96";#N/A,#N/A,FALSE,"NAA9697";#N/A,#N/A,FALSE,"ECWEBB";#N/A,#N/A,FALSE,"MFT96";#N/A,#N/A,FALSE,"CTrecon"}</definedName>
    <definedName name="ghj_1_2_1_1_2_3" hidden="1">{#N/A,#N/A,FALSE,"TMCOMP96";#N/A,#N/A,FALSE,"MAT96";#N/A,#N/A,FALSE,"FANDA96";#N/A,#N/A,FALSE,"INTRAN96";#N/A,#N/A,FALSE,"NAA9697";#N/A,#N/A,FALSE,"ECWEBB";#N/A,#N/A,FALSE,"MFT96";#N/A,#N/A,FALSE,"CTrecon"}</definedName>
    <definedName name="ghj_1_2_1_1_2_4" hidden="1">{#N/A,#N/A,FALSE,"TMCOMP96";#N/A,#N/A,FALSE,"MAT96";#N/A,#N/A,FALSE,"FANDA96";#N/A,#N/A,FALSE,"INTRAN96";#N/A,#N/A,FALSE,"NAA9697";#N/A,#N/A,FALSE,"ECWEBB";#N/A,#N/A,FALSE,"MFT96";#N/A,#N/A,FALSE,"CTrecon"}</definedName>
    <definedName name="ghj_1_2_1_1_2_5" hidden="1">{#N/A,#N/A,FALSE,"TMCOMP96";#N/A,#N/A,FALSE,"MAT96";#N/A,#N/A,FALSE,"FANDA96";#N/A,#N/A,FALSE,"INTRAN96";#N/A,#N/A,FALSE,"NAA9697";#N/A,#N/A,FALSE,"ECWEBB";#N/A,#N/A,FALSE,"MFT96";#N/A,#N/A,FALSE,"CTrecon"}</definedName>
    <definedName name="ghj_1_2_1_1_3" hidden="1">{#N/A,#N/A,FALSE,"TMCOMP96";#N/A,#N/A,FALSE,"MAT96";#N/A,#N/A,FALSE,"FANDA96";#N/A,#N/A,FALSE,"INTRAN96";#N/A,#N/A,FALSE,"NAA9697";#N/A,#N/A,FALSE,"ECWEBB";#N/A,#N/A,FALSE,"MFT96";#N/A,#N/A,FALSE,"CTrecon"}</definedName>
    <definedName name="ghj_1_2_1_1_4" hidden="1">{#N/A,#N/A,FALSE,"TMCOMP96";#N/A,#N/A,FALSE,"MAT96";#N/A,#N/A,FALSE,"FANDA96";#N/A,#N/A,FALSE,"INTRAN96";#N/A,#N/A,FALSE,"NAA9697";#N/A,#N/A,FALSE,"ECWEBB";#N/A,#N/A,FALSE,"MFT96";#N/A,#N/A,FALSE,"CTrecon"}</definedName>
    <definedName name="ghj_1_2_1_1_5" hidden="1">{#N/A,#N/A,FALSE,"TMCOMP96";#N/A,#N/A,FALSE,"MAT96";#N/A,#N/A,FALSE,"FANDA96";#N/A,#N/A,FALSE,"INTRAN96";#N/A,#N/A,FALSE,"NAA9697";#N/A,#N/A,FALSE,"ECWEBB";#N/A,#N/A,FALSE,"MFT96";#N/A,#N/A,FALSE,"CTrecon"}</definedName>
    <definedName name="ghj_1_2_1_2" hidden="1">{#N/A,#N/A,FALSE,"TMCOMP96";#N/A,#N/A,FALSE,"MAT96";#N/A,#N/A,FALSE,"FANDA96";#N/A,#N/A,FALSE,"INTRAN96";#N/A,#N/A,FALSE,"NAA9697";#N/A,#N/A,FALSE,"ECWEBB";#N/A,#N/A,FALSE,"MFT96";#N/A,#N/A,FALSE,"CTrecon"}</definedName>
    <definedName name="ghj_1_2_1_2_1" hidden="1">{#N/A,#N/A,FALSE,"TMCOMP96";#N/A,#N/A,FALSE,"MAT96";#N/A,#N/A,FALSE,"FANDA96";#N/A,#N/A,FALSE,"INTRAN96";#N/A,#N/A,FALSE,"NAA9697";#N/A,#N/A,FALSE,"ECWEBB";#N/A,#N/A,FALSE,"MFT96";#N/A,#N/A,FALSE,"CTrecon"}</definedName>
    <definedName name="ghj_1_2_1_2_2" hidden="1">{#N/A,#N/A,FALSE,"TMCOMP96";#N/A,#N/A,FALSE,"MAT96";#N/A,#N/A,FALSE,"FANDA96";#N/A,#N/A,FALSE,"INTRAN96";#N/A,#N/A,FALSE,"NAA9697";#N/A,#N/A,FALSE,"ECWEBB";#N/A,#N/A,FALSE,"MFT96";#N/A,#N/A,FALSE,"CTrecon"}</definedName>
    <definedName name="ghj_1_2_1_2_3" hidden="1">{#N/A,#N/A,FALSE,"TMCOMP96";#N/A,#N/A,FALSE,"MAT96";#N/A,#N/A,FALSE,"FANDA96";#N/A,#N/A,FALSE,"INTRAN96";#N/A,#N/A,FALSE,"NAA9697";#N/A,#N/A,FALSE,"ECWEBB";#N/A,#N/A,FALSE,"MFT96";#N/A,#N/A,FALSE,"CTrecon"}</definedName>
    <definedName name="ghj_1_2_1_2_4" hidden="1">{#N/A,#N/A,FALSE,"TMCOMP96";#N/A,#N/A,FALSE,"MAT96";#N/A,#N/A,FALSE,"FANDA96";#N/A,#N/A,FALSE,"INTRAN96";#N/A,#N/A,FALSE,"NAA9697";#N/A,#N/A,FALSE,"ECWEBB";#N/A,#N/A,FALSE,"MFT96";#N/A,#N/A,FALSE,"CTrecon"}</definedName>
    <definedName name="ghj_1_2_1_2_5" hidden="1">{#N/A,#N/A,FALSE,"TMCOMP96";#N/A,#N/A,FALSE,"MAT96";#N/A,#N/A,FALSE,"FANDA96";#N/A,#N/A,FALSE,"INTRAN96";#N/A,#N/A,FALSE,"NAA9697";#N/A,#N/A,FALSE,"ECWEBB";#N/A,#N/A,FALSE,"MFT96";#N/A,#N/A,FALSE,"CTrecon"}</definedName>
    <definedName name="ghj_1_2_1_3" hidden="1">{#N/A,#N/A,FALSE,"TMCOMP96";#N/A,#N/A,FALSE,"MAT96";#N/A,#N/A,FALSE,"FANDA96";#N/A,#N/A,FALSE,"INTRAN96";#N/A,#N/A,FALSE,"NAA9697";#N/A,#N/A,FALSE,"ECWEBB";#N/A,#N/A,FALSE,"MFT96";#N/A,#N/A,FALSE,"CTrecon"}</definedName>
    <definedName name="ghj_1_2_1_3_1" hidden="1">{#N/A,#N/A,FALSE,"TMCOMP96";#N/A,#N/A,FALSE,"MAT96";#N/A,#N/A,FALSE,"FANDA96";#N/A,#N/A,FALSE,"INTRAN96";#N/A,#N/A,FALSE,"NAA9697";#N/A,#N/A,FALSE,"ECWEBB";#N/A,#N/A,FALSE,"MFT96";#N/A,#N/A,FALSE,"CTrecon"}</definedName>
    <definedName name="ghj_1_2_1_3_2" hidden="1">{#N/A,#N/A,FALSE,"TMCOMP96";#N/A,#N/A,FALSE,"MAT96";#N/A,#N/A,FALSE,"FANDA96";#N/A,#N/A,FALSE,"INTRAN96";#N/A,#N/A,FALSE,"NAA9697";#N/A,#N/A,FALSE,"ECWEBB";#N/A,#N/A,FALSE,"MFT96";#N/A,#N/A,FALSE,"CTrecon"}</definedName>
    <definedName name="ghj_1_2_1_3_3" hidden="1">{#N/A,#N/A,FALSE,"TMCOMP96";#N/A,#N/A,FALSE,"MAT96";#N/A,#N/A,FALSE,"FANDA96";#N/A,#N/A,FALSE,"INTRAN96";#N/A,#N/A,FALSE,"NAA9697";#N/A,#N/A,FALSE,"ECWEBB";#N/A,#N/A,FALSE,"MFT96";#N/A,#N/A,FALSE,"CTrecon"}</definedName>
    <definedName name="ghj_1_2_1_3_4" hidden="1">{#N/A,#N/A,FALSE,"TMCOMP96";#N/A,#N/A,FALSE,"MAT96";#N/A,#N/A,FALSE,"FANDA96";#N/A,#N/A,FALSE,"INTRAN96";#N/A,#N/A,FALSE,"NAA9697";#N/A,#N/A,FALSE,"ECWEBB";#N/A,#N/A,FALSE,"MFT96";#N/A,#N/A,FALSE,"CTrecon"}</definedName>
    <definedName name="ghj_1_2_1_3_5" hidden="1">{#N/A,#N/A,FALSE,"TMCOMP96";#N/A,#N/A,FALSE,"MAT96";#N/A,#N/A,FALSE,"FANDA96";#N/A,#N/A,FALSE,"INTRAN96";#N/A,#N/A,FALSE,"NAA9697";#N/A,#N/A,FALSE,"ECWEBB";#N/A,#N/A,FALSE,"MFT96";#N/A,#N/A,FALSE,"CTrecon"}</definedName>
    <definedName name="ghj_1_2_1_4" hidden="1">{#N/A,#N/A,FALSE,"TMCOMP96";#N/A,#N/A,FALSE,"MAT96";#N/A,#N/A,FALSE,"FANDA96";#N/A,#N/A,FALSE,"INTRAN96";#N/A,#N/A,FALSE,"NAA9697";#N/A,#N/A,FALSE,"ECWEBB";#N/A,#N/A,FALSE,"MFT96";#N/A,#N/A,FALSE,"CTrecon"}</definedName>
    <definedName name="ghj_1_2_1_4_1" hidden="1">{#N/A,#N/A,FALSE,"TMCOMP96";#N/A,#N/A,FALSE,"MAT96";#N/A,#N/A,FALSE,"FANDA96";#N/A,#N/A,FALSE,"INTRAN96";#N/A,#N/A,FALSE,"NAA9697";#N/A,#N/A,FALSE,"ECWEBB";#N/A,#N/A,FALSE,"MFT96";#N/A,#N/A,FALSE,"CTrecon"}</definedName>
    <definedName name="ghj_1_2_1_4_2" hidden="1">{#N/A,#N/A,FALSE,"TMCOMP96";#N/A,#N/A,FALSE,"MAT96";#N/A,#N/A,FALSE,"FANDA96";#N/A,#N/A,FALSE,"INTRAN96";#N/A,#N/A,FALSE,"NAA9697";#N/A,#N/A,FALSE,"ECWEBB";#N/A,#N/A,FALSE,"MFT96";#N/A,#N/A,FALSE,"CTrecon"}</definedName>
    <definedName name="ghj_1_2_1_4_3" hidden="1">{#N/A,#N/A,FALSE,"TMCOMP96";#N/A,#N/A,FALSE,"MAT96";#N/A,#N/A,FALSE,"FANDA96";#N/A,#N/A,FALSE,"INTRAN96";#N/A,#N/A,FALSE,"NAA9697";#N/A,#N/A,FALSE,"ECWEBB";#N/A,#N/A,FALSE,"MFT96";#N/A,#N/A,FALSE,"CTrecon"}</definedName>
    <definedName name="ghj_1_2_1_4_4" hidden="1">{#N/A,#N/A,FALSE,"TMCOMP96";#N/A,#N/A,FALSE,"MAT96";#N/A,#N/A,FALSE,"FANDA96";#N/A,#N/A,FALSE,"INTRAN96";#N/A,#N/A,FALSE,"NAA9697";#N/A,#N/A,FALSE,"ECWEBB";#N/A,#N/A,FALSE,"MFT96";#N/A,#N/A,FALSE,"CTrecon"}</definedName>
    <definedName name="ghj_1_2_1_4_5" hidden="1">{#N/A,#N/A,FALSE,"TMCOMP96";#N/A,#N/A,FALSE,"MAT96";#N/A,#N/A,FALSE,"FANDA96";#N/A,#N/A,FALSE,"INTRAN96";#N/A,#N/A,FALSE,"NAA9697";#N/A,#N/A,FALSE,"ECWEBB";#N/A,#N/A,FALSE,"MFT96";#N/A,#N/A,FALSE,"CTrecon"}</definedName>
    <definedName name="ghj_1_2_1_5" hidden="1">{#N/A,#N/A,FALSE,"TMCOMP96";#N/A,#N/A,FALSE,"MAT96";#N/A,#N/A,FALSE,"FANDA96";#N/A,#N/A,FALSE,"INTRAN96";#N/A,#N/A,FALSE,"NAA9697";#N/A,#N/A,FALSE,"ECWEBB";#N/A,#N/A,FALSE,"MFT96";#N/A,#N/A,FALSE,"CTrecon"}</definedName>
    <definedName name="ghj_1_2_1_5_1" hidden="1">{#N/A,#N/A,FALSE,"TMCOMP96";#N/A,#N/A,FALSE,"MAT96";#N/A,#N/A,FALSE,"FANDA96";#N/A,#N/A,FALSE,"INTRAN96";#N/A,#N/A,FALSE,"NAA9697";#N/A,#N/A,FALSE,"ECWEBB";#N/A,#N/A,FALSE,"MFT96";#N/A,#N/A,FALSE,"CTrecon"}</definedName>
    <definedName name="ghj_1_2_1_5_2" hidden="1">{#N/A,#N/A,FALSE,"TMCOMP96";#N/A,#N/A,FALSE,"MAT96";#N/A,#N/A,FALSE,"FANDA96";#N/A,#N/A,FALSE,"INTRAN96";#N/A,#N/A,FALSE,"NAA9697";#N/A,#N/A,FALSE,"ECWEBB";#N/A,#N/A,FALSE,"MFT96";#N/A,#N/A,FALSE,"CTrecon"}</definedName>
    <definedName name="ghj_1_2_1_5_3" hidden="1">{#N/A,#N/A,FALSE,"TMCOMP96";#N/A,#N/A,FALSE,"MAT96";#N/A,#N/A,FALSE,"FANDA96";#N/A,#N/A,FALSE,"INTRAN96";#N/A,#N/A,FALSE,"NAA9697";#N/A,#N/A,FALSE,"ECWEBB";#N/A,#N/A,FALSE,"MFT96";#N/A,#N/A,FALSE,"CTrecon"}</definedName>
    <definedName name="ghj_1_2_1_5_4" hidden="1">{#N/A,#N/A,FALSE,"TMCOMP96";#N/A,#N/A,FALSE,"MAT96";#N/A,#N/A,FALSE,"FANDA96";#N/A,#N/A,FALSE,"INTRAN96";#N/A,#N/A,FALSE,"NAA9697";#N/A,#N/A,FALSE,"ECWEBB";#N/A,#N/A,FALSE,"MFT96";#N/A,#N/A,FALSE,"CTrecon"}</definedName>
    <definedName name="ghj_1_2_1_5_5" hidden="1">{#N/A,#N/A,FALSE,"TMCOMP96";#N/A,#N/A,FALSE,"MAT96";#N/A,#N/A,FALSE,"FANDA96";#N/A,#N/A,FALSE,"INTRAN96";#N/A,#N/A,FALSE,"NAA9697";#N/A,#N/A,FALSE,"ECWEBB";#N/A,#N/A,FALSE,"MFT96";#N/A,#N/A,FALSE,"CTrecon"}</definedName>
    <definedName name="ghj_1_2_2" hidden="1">{#N/A,#N/A,FALSE,"TMCOMP96";#N/A,#N/A,FALSE,"MAT96";#N/A,#N/A,FALSE,"FANDA96";#N/A,#N/A,FALSE,"INTRAN96";#N/A,#N/A,FALSE,"NAA9697";#N/A,#N/A,FALSE,"ECWEBB";#N/A,#N/A,FALSE,"MFT96";#N/A,#N/A,FALSE,"CTrecon"}</definedName>
    <definedName name="ghj_1_2_2_1" hidden="1">{#N/A,#N/A,FALSE,"TMCOMP96";#N/A,#N/A,FALSE,"MAT96";#N/A,#N/A,FALSE,"FANDA96";#N/A,#N/A,FALSE,"INTRAN96";#N/A,#N/A,FALSE,"NAA9697";#N/A,#N/A,FALSE,"ECWEBB";#N/A,#N/A,FALSE,"MFT96";#N/A,#N/A,FALSE,"CTrecon"}</definedName>
    <definedName name="ghj_1_2_2_2" hidden="1">{#N/A,#N/A,FALSE,"TMCOMP96";#N/A,#N/A,FALSE,"MAT96";#N/A,#N/A,FALSE,"FANDA96";#N/A,#N/A,FALSE,"INTRAN96";#N/A,#N/A,FALSE,"NAA9697";#N/A,#N/A,FALSE,"ECWEBB";#N/A,#N/A,FALSE,"MFT96";#N/A,#N/A,FALSE,"CTrecon"}</definedName>
    <definedName name="ghj_1_2_2_3" hidden="1">{#N/A,#N/A,FALSE,"TMCOMP96";#N/A,#N/A,FALSE,"MAT96";#N/A,#N/A,FALSE,"FANDA96";#N/A,#N/A,FALSE,"INTRAN96";#N/A,#N/A,FALSE,"NAA9697";#N/A,#N/A,FALSE,"ECWEBB";#N/A,#N/A,FALSE,"MFT96";#N/A,#N/A,FALSE,"CTrecon"}</definedName>
    <definedName name="ghj_1_2_2_4" hidden="1">{#N/A,#N/A,FALSE,"TMCOMP96";#N/A,#N/A,FALSE,"MAT96";#N/A,#N/A,FALSE,"FANDA96";#N/A,#N/A,FALSE,"INTRAN96";#N/A,#N/A,FALSE,"NAA9697";#N/A,#N/A,FALSE,"ECWEBB";#N/A,#N/A,FALSE,"MFT96";#N/A,#N/A,FALSE,"CTrecon"}</definedName>
    <definedName name="ghj_1_2_2_5" hidden="1">{#N/A,#N/A,FALSE,"TMCOMP96";#N/A,#N/A,FALSE,"MAT96";#N/A,#N/A,FALSE,"FANDA96";#N/A,#N/A,FALSE,"INTRAN96";#N/A,#N/A,FALSE,"NAA9697";#N/A,#N/A,FALSE,"ECWEBB";#N/A,#N/A,FALSE,"MFT96";#N/A,#N/A,FALSE,"CTrecon"}</definedName>
    <definedName name="ghj_1_2_3" hidden="1">{#N/A,#N/A,FALSE,"TMCOMP96";#N/A,#N/A,FALSE,"MAT96";#N/A,#N/A,FALSE,"FANDA96";#N/A,#N/A,FALSE,"INTRAN96";#N/A,#N/A,FALSE,"NAA9697";#N/A,#N/A,FALSE,"ECWEBB";#N/A,#N/A,FALSE,"MFT96";#N/A,#N/A,FALSE,"CTrecon"}</definedName>
    <definedName name="ghj_1_2_3_1" hidden="1">{#N/A,#N/A,FALSE,"TMCOMP96";#N/A,#N/A,FALSE,"MAT96";#N/A,#N/A,FALSE,"FANDA96";#N/A,#N/A,FALSE,"INTRAN96";#N/A,#N/A,FALSE,"NAA9697";#N/A,#N/A,FALSE,"ECWEBB";#N/A,#N/A,FALSE,"MFT96";#N/A,#N/A,FALSE,"CTrecon"}</definedName>
    <definedName name="ghj_1_2_3_2" hidden="1">{#N/A,#N/A,FALSE,"TMCOMP96";#N/A,#N/A,FALSE,"MAT96";#N/A,#N/A,FALSE,"FANDA96";#N/A,#N/A,FALSE,"INTRAN96";#N/A,#N/A,FALSE,"NAA9697";#N/A,#N/A,FALSE,"ECWEBB";#N/A,#N/A,FALSE,"MFT96";#N/A,#N/A,FALSE,"CTrecon"}</definedName>
    <definedName name="ghj_1_2_3_3" hidden="1">{#N/A,#N/A,FALSE,"TMCOMP96";#N/A,#N/A,FALSE,"MAT96";#N/A,#N/A,FALSE,"FANDA96";#N/A,#N/A,FALSE,"INTRAN96";#N/A,#N/A,FALSE,"NAA9697";#N/A,#N/A,FALSE,"ECWEBB";#N/A,#N/A,FALSE,"MFT96";#N/A,#N/A,FALSE,"CTrecon"}</definedName>
    <definedName name="ghj_1_2_3_4" hidden="1">{#N/A,#N/A,FALSE,"TMCOMP96";#N/A,#N/A,FALSE,"MAT96";#N/A,#N/A,FALSE,"FANDA96";#N/A,#N/A,FALSE,"INTRAN96";#N/A,#N/A,FALSE,"NAA9697";#N/A,#N/A,FALSE,"ECWEBB";#N/A,#N/A,FALSE,"MFT96";#N/A,#N/A,FALSE,"CTrecon"}</definedName>
    <definedName name="ghj_1_2_3_5" hidden="1">{#N/A,#N/A,FALSE,"TMCOMP96";#N/A,#N/A,FALSE,"MAT96";#N/A,#N/A,FALSE,"FANDA96";#N/A,#N/A,FALSE,"INTRAN96";#N/A,#N/A,FALSE,"NAA9697";#N/A,#N/A,FALSE,"ECWEBB";#N/A,#N/A,FALSE,"MFT96";#N/A,#N/A,FALSE,"CTrecon"}</definedName>
    <definedName name="ghj_1_2_4" hidden="1">{#N/A,#N/A,FALSE,"TMCOMP96";#N/A,#N/A,FALSE,"MAT96";#N/A,#N/A,FALSE,"FANDA96";#N/A,#N/A,FALSE,"INTRAN96";#N/A,#N/A,FALSE,"NAA9697";#N/A,#N/A,FALSE,"ECWEBB";#N/A,#N/A,FALSE,"MFT96";#N/A,#N/A,FALSE,"CTrecon"}</definedName>
    <definedName name="ghj_1_2_4_1" hidden="1">{#N/A,#N/A,FALSE,"TMCOMP96";#N/A,#N/A,FALSE,"MAT96";#N/A,#N/A,FALSE,"FANDA96";#N/A,#N/A,FALSE,"INTRAN96";#N/A,#N/A,FALSE,"NAA9697";#N/A,#N/A,FALSE,"ECWEBB";#N/A,#N/A,FALSE,"MFT96";#N/A,#N/A,FALSE,"CTrecon"}</definedName>
    <definedName name="ghj_1_2_4_2" hidden="1">{#N/A,#N/A,FALSE,"TMCOMP96";#N/A,#N/A,FALSE,"MAT96";#N/A,#N/A,FALSE,"FANDA96";#N/A,#N/A,FALSE,"INTRAN96";#N/A,#N/A,FALSE,"NAA9697";#N/A,#N/A,FALSE,"ECWEBB";#N/A,#N/A,FALSE,"MFT96";#N/A,#N/A,FALSE,"CTrecon"}</definedName>
    <definedName name="ghj_1_2_4_3" hidden="1">{#N/A,#N/A,FALSE,"TMCOMP96";#N/A,#N/A,FALSE,"MAT96";#N/A,#N/A,FALSE,"FANDA96";#N/A,#N/A,FALSE,"INTRAN96";#N/A,#N/A,FALSE,"NAA9697";#N/A,#N/A,FALSE,"ECWEBB";#N/A,#N/A,FALSE,"MFT96";#N/A,#N/A,FALSE,"CTrecon"}</definedName>
    <definedName name="ghj_1_2_4_4" hidden="1">{#N/A,#N/A,FALSE,"TMCOMP96";#N/A,#N/A,FALSE,"MAT96";#N/A,#N/A,FALSE,"FANDA96";#N/A,#N/A,FALSE,"INTRAN96";#N/A,#N/A,FALSE,"NAA9697";#N/A,#N/A,FALSE,"ECWEBB";#N/A,#N/A,FALSE,"MFT96";#N/A,#N/A,FALSE,"CTrecon"}</definedName>
    <definedName name="ghj_1_2_4_5" hidden="1">{#N/A,#N/A,FALSE,"TMCOMP96";#N/A,#N/A,FALSE,"MAT96";#N/A,#N/A,FALSE,"FANDA96";#N/A,#N/A,FALSE,"INTRAN96";#N/A,#N/A,FALSE,"NAA9697";#N/A,#N/A,FALSE,"ECWEBB";#N/A,#N/A,FALSE,"MFT96";#N/A,#N/A,FALSE,"CTrecon"}</definedName>
    <definedName name="ghj_1_2_5" hidden="1">{#N/A,#N/A,FALSE,"TMCOMP96";#N/A,#N/A,FALSE,"MAT96";#N/A,#N/A,FALSE,"FANDA96";#N/A,#N/A,FALSE,"INTRAN96";#N/A,#N/A,FALSE,"NAA9697";#N/A,#N/A,FALSE,"ECWEBB";#N/A,#N/A,FALSE,"MFT96";#N/A,#N/A,FALSE,"CTrecon"}</definedName>
    <definedName name="ghj_1_2_5_1" hidden="1">{#N/A,#N/A,FALSE,"TMCOMP96";#N/A,#N/A,FALSE,"MAT96";#N/A,#N/A,FALSE,"FANDA96";#N/A,#N/A,FALSE,"INTRAN96";#N/A,#N/A,FALSE,"NAA9697";#N/A,#N/A,FALSE,"ECWEBB";#N/A,#N/A,FALSE,"MFT96";#N/A,#N/A,FALSE,"CTrecon"}</definedName>
    <definedName name="ghj_1_2_5_2" hidden="1">{#N/A,#N/A,FALSE,"TMCOMP96";#N/A,#N/A,FALSE,"MAT96";#N/A,#N/A,FALSE,"FANDA96";#N/A,#N/A,FALSE,"INTRAN96";#N/A,#N/A,FALSE,"NAA9697";#N/A,#N/A,FALSE,"ECWEBB";#N/A,#N/A,FALSE,"MFT96";#N/A,#N/A,FALSE,"CTrecon"}</definedName>
    <definedName name="ghj_1_2_5_3" hidden="1">{#N/A,#N/A,FALSE,"TMCOMP96";#N/A,#N/A,FALSE,"MAT96";#N/A,#N/A,FALSE,"FANDA96";#N/A,#N/A,FALSE,"INTRAN96";#N/A,#N/A,FALSE,"NAA9697";#N/A,#N/A,FALSE,"ECWEBB";#N/A,#N/A,FALSE,"MFT96";#N/A,#N/A,FALSE,"CTrecon"}</definedName>
    <definedName name="ghj_1_2_5_4" hidden="1">{#N/A,#N/A,FALSE,"TMCOMP96";#N/A,#N/A,FALSE,"MAT96";#N/A,#N/A,FALSE,"FANDA96";#N/A,#N/A,FALSE,"INTRAN96";#N/A,#N/A,FALSE,"NAA9697";#N/A,#N/A,FALSE,"ECWEBB";#N/A,#N/A,FALSE,"MFT96";#N/A,#N/A,FALSE,"CTrecon"}</definedName>
    <definedName name="ghj_1_2_5_5" hidden="1">{#N/A,#N/A,FALSE,"TMCOMP96";#N/A,#N/A,FALSE,"MAT96";#N/A,#N/A,FALSE,"FANDA96";#N/A,#N/A,FALSE,"INTRAN96";#N/A,#N/A,FALSE,"NAA9697";#N/A,#N/A,FALSE,"ECWEBB";#N/A,#N/A,FALSE,"MFT96";#N/A,#N/A,FALSE,"CTrecon"}</definedName>
    <definedName name="ghj_1_3" hidden="1">{#N/A,#N/A,FALSE,"TMCOMP96";#N/A,#N/A,FALSE,"MAT96";#N/A,#N/A,FALSE,"FANDA96";#N/A,#N/A,FALSE,"INTRAN96";#N/A,#N/A,FALSE,"NAA9697";#N/A,#N/A,FALSE,"ECWEBB";#N/A,#N/A,FALSE,"MFT96";#N/A,#N/A,FALSE,"CTrecon"}</definedName>
    <definedName name="ghj_1_3_1" hidden="1">{#N/A,#N/A,FALSE,"TMCOMP96";#N/A,#N/A,FALSE,"MAT96";#N/A,#N/A,FALSE,"FANDA96";#N/A,#N/A,FALSE,"INTRAN96";#N/A,#N/A,FALSE,"NAA9697";#N/A,#N/A,FALSE,"ECWEBB";#N/A,#N/A,FALSE,"MFT96";#N/A,#N/A,FALSE,"CTrecon"}</definedName>
    <definedName name="ghj_1_3_1_1" hidden="1">{#N/A,#N/A,FALSE,"TMCOMP96";#N/A,#N/A,FALSE,"MAT96";#N/A,#N/A,FALSE,"FANDA96";#N/A,#N/A,FALSE,"INTRAN96";#N/A,#N/A,FALSE,"NAA9697";#N/A,#N/A,FALSE,"ECWEBB";#N/A,#N/A,FALSE,"MFT96";#N/A,#N/A,FALSE,"CTrecon"}</definedName>
    <definedName name="ghj_1_3_1_1_1" hidden="1">{#N/A,#N/A,FALSE,"TMCOMP96";#N/A,#N/A,FALSE,"MAT96";#N/A,#N/A,FALSE,"FANDA96";#N/A,#N/A,FALSE,"INTRAN96";#N/A,#N/A,FALSE,"NAA9697";#N/A,#N/A,FALSE,"ECWEBB";#N/A,#N/A,FALSE,"MFT96";#N/A,#N/A,FALSE,"CTrecon"}</definedName>
    <definedName name="ghj_1_3_1_1_1_1" hidden="1">{#N/A,#N/A,FALSE,"TMCOMP96";#N/A,#N/A,FALSE,"MAT96";#N/A,#N/A,FALSE,"FANDA96";#N/A,#N/A,FALSE,"INTRAN96";#N/A,#N/A,FALSE,"NAA9697";#N/A,#N/A,FALSE,"ECWEBB";#N/A,#N/A,FALSE,"MFT96";#N/A,#N/A,FALSE,"CTrecon"}</definedName>
    <definedName name="ghj_1_3_1_1_1_2" hidden="1">{#N/A,#N/A,FALSE,"TMCOMP96";#N/A,#N/A,FALSE,"MAT96";#N/A,#N/A,FALSE,"FANDA96";#N/A,#N/A,FALSE,"INTRAN96";#N/A,#N/A,FALSE,"NAA9697";#N/A,#N/A,FALSE,"ECWEBB";#N/A,#N/A,FALSE,"MFT96";#N/A,#N/A,FALSE,"CTrecon"}</definedName>
    <definedName name="ghj_1_3_1_1_1_3" hidden="1">{#N/A,#N/A,FALSE,"TMCOMP96";#N/A,#N/A,FALSE,"MAT96";#N/A,#N/A,FALSE,"FANDA96";#N/A,#N/A,FALSE,"INTRAN96";#N/A,#N/A,FALSE,"NAA9697";#N/A,#N/A,FALSE,"ECWEBB";#N/A,#N/A,FALSE,"MFT96";#N/A,#N/A,FALSE,"CTrecon"}</definedName>
    <definedName name="ghj_1_3_1_1_1_4" hidden="1">{#N/A,#N/A,FALSE,"TMCOMP96";#N/A,#N/A,FALSE,"MAT96";#N/A,#N/A,FALSE,"FANDA96";#N/A,#N/A,FALSE,"INTRAN96";#N/A,#N/A,FALSE,"NAA9697";#N/A,#N/A,FALSE,"ECWEBB";#N/A,#N/A,FALSE,"MFT96";#N/A,#N/A,FALSE,"CTrecon"}</definedName>
    <definedName name="ghj_1_3_1_1_1_5" hidden="1">{#N/A,#N/A,FALSE,"TMCOMP96";#N/A,#N/A,FALSE,"MAT96";#N/A,#N/A,FALSE,"FANDA96";#N/A,#N/A,FALSE,"INTRAN96";#N/A,#N/A,FALSE,"NAA9697";#N/A,#N/A,FALSE,"ECWEBB";#N/A,#N/A,FALSE,"MFT96";#N/A,#N/A,FALSE,"CTrecon"}</definedName>
    <definedName name="ghj_1_3_1_1_2" hidden="1">{#N/A,#N/A,FALSE,"TMCOMP96";#N/A,#N/A,FALSE,"MAT96";#N/A,#N/A,FALSE,"FANDA96";#N/A,#N/A,FALSE,"INTRAN96";#N/A,#N/A,FALSE,"NAA9697";#N/A,#N/A,FALSE,"ECWEBB";#N/A,#N/A,FALSE,"MFT96";#N/A,#N/A,FALSE,"CTrecon"}</definedName>
    <definedName name="ghj_1_3_1_1_2_1" hidden="1">{#N/A,#N/A,FALSE,"TMCOMP96";#N/A,#N/A,FALSE,"MAT96";#N/A,#N/A,FALSE,"FANDA96";#N/A,#N/A,FALSE,"INTRAN96";#N/A,#N/A,FALSE,"NAA9697";#N/A,#N/A,FALSE,"ECWEBB";#N/A,#N/A,FALSE,"MFT96";#N/A,#N/A,FALSE,"CTrecon"}</definedName>
    <definedName name="ghj_1_3_1_1_2_2" hidden="1">{#N/A,#N/A,FALSE,"TMCOMP96";#N/A,#N/A,FALSE,"MAT96";#N/A,#N/A,FALSE,"FANDA96";#N/A,#N/A,FALSE,"INTRAN96";#N/A,#N/A,FALSE,"NAA9697";#N/A,#N/A,FALSE,"ECWEBB";#N/A,#N/A,FALSE,"MFT96";#N/A,#N/A,FALSE,"CTrecon"}</definedName>
    <definedName name="ghj_1_3_1_1_2_3" hidden="1">{#N/A,#N/A,FALSE,"TMCOMP96";#N/A,#N/A,FALSE,"MAT96";#N/A,#N/A,FALSE,"FANDA96";#N/A,#N/A,FALSE,"INTRAN96";#N/A,#N/A,FALSE,"NAA9697";#N/A,#N/A,FALSE,"ECWEBB";#N/A,#N/A,FALSE,"MFT96";#N/A,#N/A,FALSE,"CTrecon"}</definedName>
    <definedName name="ghj_1_3_1_1_2_4" hidden="1">{#N/A,#N/A,FALSE,"TMCOMP96";#N/A,#N/A,FALSE,"MAT96";#N/A,#N/A,FALSE,"FANDA96";#N/A,#N/A,FALSE,"INTRAN96";#N/A,#N/A,FALSE,"NAA9697";#N/A,#N/A,FALSE,"ECWEBB";#N/A,#N/A,FALSE,"MFT96";#N/A,#N/A,FALSE,"CTrecon"}</definedName>
    <definedName name="ghj_1_3_1_1_2_5" hidden="1">{#N/A,#N/A,FALSE,"TMCOMP96";#N/A,#N/A,FALSE,"MAT96";#N/A,#N/A,FALSE,"FANDA96";#N/A,#N/A,FALSE,"INTRAN96";#N/A,#N/A,FALSE,"NAA9697";#N/A,#N/A,FALSE,"ECWEBB";#N/A,#N/A,FALSE,"MFT96";#N/A,#N/A,FALSE,"CTrecon"}</definedName>
    <definedName name="ghj_1_3_1_1_3" hidden="1">{#N/A,#N/A,FALSE,"TMCOMP96";#N/A,#N/A,FALSE,"MAT96";#N/A,#N/A,FALSE,"FANDA96";#N/A,#N/A,FALSE,"INTRAN96";#N/A,#N/A,FALSE,"NAA9697";#N/A,#N/A,FALSE,"ECWEBB";#N/A,#N/A,FALSE,"MFT96";#N/A,#N/A,FALSE,"CTrecon"}</definedName>
    <definedName name="ghj_1_3_1_1_4" hidden="1">{#N/A,#N/A,FALSE,"TMCOMP96";#N/A,#N/A,FALSE,"MAT96";#N/A,#N/A,FALSE,"FANDA96";#N/A,#N/A,FALSE,"INTRAN96";#N/A,#N/A,FALSE,"NAA9697";#N/A,#N/A,FALSE,"ECWEBB";#N/A,#N/A,FALSE,"MFT96";#N/A,#N/A,FALSE,"CTrecon"}</definedName>
    <definedName name="ghj_1_3_1_1_5" hidden="1">{#N/A,#N/A,FALSE,"TMCOMP96";#N/A,#N/A,FALSE,"MAT96";#N/A,#N/A,FALSE,"FANDA96";#N/A,#N/A,FALSE,"INTRAN96";#N/A,#N/A,FALSE,"NAA9697";#N/A,#N/A,FALSE,"ECWEBB";#N/A,#N/A,FALSE,"MFT96";#N/A,#N/A,FALSE,"CTrecon"}</definedName>
    <definedName name="ghj_1_3_1_2" hidden="1">{#N/A,#N/A,FALSE,"TMCOMP96";#N/A,#N/A,FALSE,"MAT96";#N/A,#N/A,FALSE,"FANDA96";#N/A,#N/A,FALSE,"INTRAN96";#N/A,#N/A,FALSE,"NAA9697";#N/A,#N/A,FALSE,"ECWEBB";#N/A,#N/A,FALSE,"MFT96";#N/A,#N/A,FALSE,"CTrecon"}</definedName>
    <definedName name="ghj_1_3_1_2_1" hidden="1">{#N/A,#N/A,FALSE,"TMCOMP96";#N/A,#N/A,FALSE,"MAT96";#N/A,#N/A,FALSE,"FANDA96";#N/A,#N/A,FALSE,"INTRAN96";#N/A,#N/A,FALSE,"NAA9697";#N/A,#N/A,FALSE,"ECWEBB";#N/A,#N/A,FALSE,"MFT96";#N/A,#N/A,FALSE,"CTrecon"}</definedName>
    <definedName name="ghj_1_3_1_2_2" hidden="1">{#N/A,#N/A,FALSE,"TMCOMP96";#N/A,#N/A,FALSE,"MAT96";#N/A,#N/A,FALSE,"FANDA96";#N/A,#N/A,FALSE,"INTRAN96";#N/A,#N/A,FALSE,"NAA9697";#N/A,#N/A,FALSE,"ECWEBB";#N/A,#N/A,FALSE,"MFT96";#N/A,#N/A,FALSE,"CTrecon"}</definedName>
    <definedName name="ghj_1_3_1_2_3" hidden="1">{#N/A,#N/A,FALSE,"TMCOMP96";#N/A,#N/A,FALSE,"MAT96";#N/A,#N/A,FALSE,"FANDA96";#N/A,#N/A,FALSE,"INTRAN96";#N/A,#N/A,FALSE,"NAA9697";#N/A,#N/A,FALSE,"ECWEBB";#N/A,#N/A,FALSE,"MFT96";#N/A,#N/A,FALSE,"CTrecon"}</definedName>
    <definedName name="ghj_1_3_1_2_4" hidden="1">{#N/A,#N/A,FALSE,"TMCOMP96";#N/A,#N/A,FALSE,"MAT96";#N/A,#N/A,FALSE,"FANDA96";#N/A,#N/A,FALSE,"INTRAN96";#N/A,#N/A,FALSE,"NAA9697";#N/A,#N/A,FALSE,"ECWEBB";#N/A,#N/A,FALSE,"MFT96";#N/A,#N/A,FALSE,"CTrecon"}</definedName>
    <definedName name="ghj_1_3_1_2_5" hidden="1">{#N/A,#N/A,FALSE,"TMCOMP96";#N/A,#N/A,FALSE,"MAT96";#N/A,#N/A,FALSE,"FANDA96";#N/A,#N/A,FALSE,"INTRAN96";#N/A,#N/A,FALSE,"NAA9697";#N/A,#N/A,FALSE,"ECWEBB";#N/A,#N/A,FALSE,"MFT96";#N/A,#N/A,FALSE,"CTrecon"}</definedName>
    <definedName name="ghj_1_3_1_3" hidden="1">{#N/A,#N/A,FALSE,"TMCOMP96";#N/A,#N/A,FALSE,"MAT96";#N/A,#N/A,FALSE,"FANDA96";#N/A,#N/A,FALSE,"INTRAN96";#N/A,#N/A,FALSE,"NAA9697";#N/A,#N/A,FALSE,"ECWEBB";#N/A,#N/A,FALSE,"MFT96";#N/A,#N/A,FALSE,"CTrecon"}</definedName>
    <definedName name="ghj_1_3_1_3_1" hidden="1">{#N/A,#N/A,FALSE,"TMCOMP96";#N/A,#N/A,FALSE,"MAT96";#N/A,#N/A,FALSE,"FANDA96";#N/A,#N/A,FALSE,"INTRAN96";#N/A,#N/A,FALSE,"NAA9697";#N/A,#N/A,FALSE,"ECWEBB";#N/A,#N/A,FALSE,"MFT96";#N/A,#N/A,FALSE,"CTrecon"}</definedName>
    <definedName name="ghj_1_3_1_3_2" hidden="1">{#N/A,#N/A,FALSE,"TMCOMP96";#N/A,#N/A,FALSE,"MAT96";#N/A,#N/A,FALSE,"FANDA96";#N/A,#N/A,FALSE,"INTRAN96";#N/A,#N/A,FALSE,"NAA9697";#N/A,#N/A,FALSE,"ECWEBB";#N/A,#N/A,FALSE,"MFT96";#N/A,#N/A,FALSE,"CTrecon"}</definedName>
    <definedName name="ghj_1_3_1_3_3" hidden="1">{#N/A,#N/A,FALSE,"TMCOMP96";#N/A,#N/A,FALSE,"MAT96";#N/A,#N/A,FALSE,"FANDA96";#N/A,#N/A,FALSE,"INTRAN96";#N/A,#N/A,FALSE,"NAA9697";#N/A,#N/A,FALSE,"ECWEBB";#N/A,#N/A,FALSE,"MFT96";#N/A,#N/A,FALSE,"CTrecon"}</definedName>
    <definedName name="ghj_1_3_1_3_4" hidden="1">{#N/A,#N/A,FALSE,"TMCOMP96";#N/A,#N/A,FALSE,"MAT96";#N/A,#N/A,FALSE,"FANDA96";#N/A,#N/A,FALSE,"INTRAN96";#N/A,#N/A,FALSE,"NAA9697";#N/A,#N/A,FALSE,"ECWEBB";#N/A,#N/A,FALSE,"MFT96";#N/A,#N/A,FALSE,"CTrecon"}</definedName>
    <definedName name="ghj_1_3_1_3_5" hidden="1">{#N/A,#N/A,FALSE,"TMCOMP96";#N/A,#N/A,FALSE,"MAT96";#N/A,#N/A,FALSE,"FANDA96";#N/A,#N/A,FALSE,"INTRAN96";#N/A,#N/A,FALSE,"NAA9697";#N/A,#N/A,FALSE,"ECWEBB";#N/A,#N/A,FALSE,"MFT96";#N/A,#N/A,FALSE,"CTrecon"}</definedName>
    <definedName name="ghj_1_3_1_4" hidden="1">{#N/A,#N/A,FALSE,"TMCOMP96";#N/A,#N/A,FALSE,"MAT96";#N/A,#N/A,FALSE,"FANDA96";#N/A,#N/A,FALSE,"INTRAN96";#N/A,#N/A,FALSE,"NAA9697";#N/A,#N/A,FALSE,"ECWEBB";#N/A,#N/A,FALSE,"MFT96";#N/A,#N/A,FALSE,"CTrecon"}</definedName>
    <definedName name="ghj_1_3_1_4_1" hidden="1">{#N/A,#N/A,FALSE,"TMCOMP96";#N/A,#N/A,FALSE,"MAT96";#N/A,#N/A,FALSE,"FANDA96";#N/A,#N/A,FALSE,"INTRAN96";#N/A,#N/A,FALSE,"NAA9697";#N/A,#N/A,FALSE,"ECWEBB";#N/A,#N/A,FALSE,"MFT96";#N/A,#N/A,FALSE,"CTrecon"}</definedName>
    <definedName name="ghj_1_3_1_4_2" hidden="1">{#N/A,#N/A,FALSE,"TMCOMP96";#N/A,#N/A,FALSE,"MAT96";#N/A,#N/A,FALSE,"FANDA96";#N/A,#N/A,FALSE,"INTRAN96";#N/A,#N/A,FALSE,"NAA9697";#N/A,#N/A,FALSE,"ECWEBB";#N/A,#N/A,FALSE,"MFT96";#N/A,#N/A,FALSE,"CTrecon"}</definedName>
    <definedName name="ghj_1_3_1_4_3" hidden="1">{#N/A,#N/A,FALSE,"TMCOMP96";#N/A,#N/A,FALSE,"MAT96";#N/A,#N/A,FALSE,"FANDA96";#N/A,#N/A,FALSE,"INTRAN96";#N/A,#N/A,FALSE,"NAA9697";#N/A,#N/A,FALSE,"ECWEBB";#N/A,#N/A,FALSE,"MFT96";#N/A,#N/A,FALSE,"CTrecon"}</definedName>
    <definedName name="ghj_1_3_1_4_4" hidden="1">{#N/A,#N/A,FALSE,"TMCOMP96";#N/A,#N/A,FALSE,"MAT96";#N/A,#N/A,FALSE,"FANDA96";#N/A,#N/A,FALSE,"INTRAN96";#N/A,#N/A,FALSE,"NAA9697";#N/A,#N/A,FALSE,"ECWEBB";#N/A,#N/A,FALSE,"MFT96";#N/A,#N/A,FALSE,"CTrecon"}</definedName>
    <definedName name="ghj_1_3_1_4_5" hidden="1">{#N/A,#N/A,FALSE,"TMCOMP96";#N/A,#N/A,FALSE,"MAT96";#N/A,#N/A,FALSE,"FANDA96";#N/A,#N/A,FALSE,"INTRAN96";#N/A,#N/A,FALSE,"NAA9697";#N/A,#N/A,FALSE,"ECWEBB";#N/A,#N/A,FALSE,"MFT96";#N/A,#N/A,FALSE,"CTrecon"}</definedName>
    <definedName name="ghj_1_3_1_5" hidden="1">{#N/A,#N/A,FALSE,"TMCOMP96";#N/A,#N/A,FALSE,"MAT96";#N/A,#N/A,FALSE,"FANDA96";#N/A,#N/A,FALSE,"INTRAN96";#N/A,#N/A,FALSE,"NAA9697";#N/A,#N/A,FALSE,"ECWEBB";#N/A,#N/A,FALSE,"MFT96";#N/A,#N/A,FALSE,"CTrecon"}</definedName>
    <definedName name="ghj_1_3_1_5_1" hidden="1">{#N/A,#N/A,FALSE,"TMCOMP96";#N/A,#N/A,FALSE,"MAT96";#N/A,#N/A,FALSE,"FANDA96";#N/A,#N/A,FALSE,"INTRAN96";#N/A,#N/A,FALSE,"NAA9697";#N/A,#N/A,FALSE,"ECWEBB";#N/A,#N/A,FALSE,"MFT96";#N/A,#N/A,FALSE,"CTrecon"}</definedName>
    <definedName name="ghj_1_3_1_5_2" hidden="1">{#N/A,#N/A,FALSE,"TMCOMP96";#N/A,#N/A,FALSE,"MAT96";#N/A,#N/A,FALSE,"FANDA96";#N/A,#N/A,FALSE,"INTRAN96";#N/A,#N/A,FALSE,"NAA9697";#N/A,#N/A,FALSE,"ECWEBB";#N/A,#N/A,FALSE,"MFT96";#N/A,#N/A,FALSE,"CTrecon"}</definedName>
    <definedName name="ghj_1_3_1_5_3" hidden="1">{#N/A,#N/A,FALSE,"TMCOMP96";#N/A,#N/A,FALSE,"MAT96";#N/A,#N/A,FALSE,"FANDA96";#N/A,#N/A,FALSE,"INTRAN96";#N/A,#N/A,FALSE,"NAA9697";#N/A,#N/A,FALSE,"ECWEBB";#N/A,#N/A,FALSE,"MFT96";#N/A,#N/A,FALSE,"CTrecon"}</definedName>
    <definedName name="ghj_1_3_1_5_4" hidden="1">{#N/A,#N/A,FALSE,"TMCOMP96";#N/A,#N/A,FALSE,"MAT96";#N/A,#N/A,FALSE,"FANDA96";#N/A,#N/A,FALSE,"INTRAN96";#N/A,#N/A,FALSE,"NAA9697";#N/A,#N/A,FALSE,"ECWEBB";#N/A,#N/A,FALSE,"MFT96";#N/A,#N/A,FALSE,"CTrecon"}</definedName>
    <definedName name="ghj_1_3_1_5_5" hidden="1">{#N/A,#N/A,FALSE,"TMCOMP96";#N/A,#N/A,FALSE,"MAT96";#N/A,#N/A,FALSE,"FANDA96";#N/A,#N/A,FALSE,"INTRAN96";#N/A,#N/A,FALSE,"NAA9697";#N/A,#N/A,FALSE,"ECWEBB";#N/A,#N/A,FALSE,"MFT96";#N/A,#N/A,FALSE,"CTrecon"}</definedName>
    <definedName name="ghj_1_3_2" hidden="1">{#N/A,#N/A,FALSE,"TMCOMP96";#N/A,#N/A,FALSE,"MAT96";#N/A,#N/A,FALSE,"FANDA96";#N/A,#N/A,FALSE,"INTRAN96";#N/A,#N/A,FALSE,"NAA9697";#N/A,#N/A,FALSE,"ECWEBB";#N/A,#N/A,FALSE,"MFT96";#N/A,#N/A,FALSE,"CTrecon"}</definedName>
    <definedName name="ghj_1_3_2_1" hidden="1">{#N/A,#N/A,FALSE,"TMCOMP96";#N/A,#N/A,FALSE,"MAT96";#N/A,#N/A,FALSE,"FANDA96";#N/A,#N/A,FALSE,"INTRAN96";#N/A,#N/A,FALSE,"NAA9697";#N/A,#N/A,FALSE,"ECWEBB";#N/A,#N/A,FALSE,"MFT96";#N/A,#N/A,FALSE,"CTrecon"}</definedName>
    <definedName name="ghj_1_3_2_2" hidden="1">{#N/A,#N/A,FALSE,"TMCOMP96";#N/A,#N/A,FALSE,"MAT96";#N/A,#N/A,FALSE,"FANDA96";#N/A,#N/A,FALSE,"INTRAN96";#N/A,#N/A,FALSE,"NAA9697";#N/A,#N/A,FALSE,"ECWEBB";#N/A,#N/A,FALSE,"MFT96";#N/A,#N/A,FALSE,"CTrecon"}</definedName>
    <definedName name="ghj_1_3_2_3" hidden="1">{#N/A,#N/A,FALSE,"TMCOMP96";#N/A,#N/A,FALSE,"MAT96";#N/A,#N/A,FALSE,"FANDA96";#N/A,#N/A,FALSE,"INTRAN96";#N/A,#N/A,FALSE,"NAA9697";#N/A,#N/A,FALSE,"ECWEBB";#N/A,#N/A,FALSE,"MFT96";#N/A,#N/A,FALSE,"CTrecon"}</definedName>
    <definedName name="ghj_1_3_2_4" hidden="1">{#N/A,#N/A,FALSE,"TMCOMP96";#N/A,#N/A,FALSE,"MAT96";#N/A,#N/A,FALSE,"FANDA96";#N/A,#N/A,FALSE,"INTRAN96";#N/A,#N/A,FALSE,"NAA9697";#N/A,#N/A,FALSE,"ECWEBB";#N/A,#N/A,FALSE,"MFT96";#N/A,#N/A,FALSE,"CTrecon"}</definedName>
    <definedName name="ghj_1_3_2_5" hidden="1">{#N/A,#N/A,FALSE,"TMCOMP96";#N/A,#N/A,FALSE,"MAT96";#N/A,#N/A,FALSE,"FANDA96";#N/A,#N/A,FALSE,"INTRAN96";#N/A,#N/A,FALSE,"NAA9697";#N/A,#N/A,FALSE,"ECWEBB";#N/A,#N/A,FALSE,"MFT96";#N/A,#N/A,FALSE,"CTrecon"}</definedName>
    <definedName name="ghj_1_3_3" hidden="1">{#N/A,#N/A,FALSE,"TMCOMP96";#N/A,#N/A,FALSE,"MAT96";#N/A,#N/A,FALSE,"FANDA96";#N/A,#N/A,FALSE,"INTRAN96";#N/A,#N/A,FALSE,"NAA9697";#N/A,#N/A,FALSE,"ECWEBB";#N/A,#N/A,FALSE,"MFT96";#N/A,#N/A,FALSE,"CTrecon"}</definedName>
    <definedName name="ghj_1_3_3_1" hidden="1">{#N/A,#N/A,FALSE,"TMCOMP96";#N/A,#N/A,FALSE,"MAT96";#N/A,#N/A,FALSE,"FANDA96";#N/A,#N/A,FALSE,"INTRAN96";#N/A,#N/A,FALSE,"NAA9697";#N/A,#N/A,FALSE,"ECWEBB";#N/A,#N/A,FALSE,"MFT96";#N/A,#N/A,FALSE,"CTrecon"}</definedName>
    <definedName name="ghj_1_3_3_2" hidden="1">{#N/A,#N/A,FALSE,"TMCOMP96";#N/A,#N/A,FALSE,"MAT96";#N/A,#N/A,FALSE,"FANDA96";#N/A,#N/A,FALSE,"INTRAN96";#N/A,#N/A,FALSE,"NAA9697";#N/A,#N/A,FALSE,"ECWEBB";#N/A,#N/A,FALSE,"MFT96";#N/A,#N/A,FALSE,"CTrecon"}</definedName>
    <definedName name="ghj_1_3_3_3" hidden="1">{#N/A,#N/A,FALSE,"TMCOMP96";#N/A,#N/A,FALSE,"MAT96";#N/A,#N/A,FALSE,"FANDA96";#N/A,#N/A,FALSE,"INTRAN96";#N/A,#N/A,FALSE,"NAA9697";#N/A,#N/A,FALSE,"ECWEBB";#N/A,#N/A,FALSE,"MFT96";#N/A,#N/A,FALSE,"CTrecon"}</definedName>
    <definedName name="ghj_1_3_3_4" hidden="1">{#N/A,#N/A,FALSE,"TMCOMP96";#N/A,#N/A,FALSE,"MAT96";#N/A,#N/A,FALSE,"FANDA96";#N/A,#N/A,FALSE,"INTRAN96";#N/A,#N/A,FALSE,"NAA9697";#N/A,#N/A,FALSE,"ECWEBB";#N/A,#N/A,FALSE,"MFT96";#N/A,#N/A,FALSE,"CTrecon"}</definedName>
    <definedName name="ghj_1_3_3_5" hidden="1">{#N/A,#N/A,FALSE,"TMCOMP96";#N/A,#N/A,FALSE,"MAT96";#N/A,#N/A,FALSE,"FANDA96";#N/A,#N/A,FALSE,"INTRAN96";#N/A,#N/A,FALSE,"NAA9697";#N/A,#N/A,FALSE,"ECWEBB";#N/A,#N/A,FALSE,"MFT96";#N/A,#N/A,FALSE,"CTrecon"}</definedName>
    <definedName name="ghj_1_3_4" hidden="1">{#N/A,#N/A,FALSE,"TMCOMP96";#N/A,#N/A,FALSE,"MAT96";#N/A,#N/A,FALSE,"FANDA96";#N/A,#N/A,FALSE,"INTRAN96";#N/A,#N/A,FALSE,"NAA9697";#N/A,#N/A,FALSE,"ECWEBB";#N/A,#N/A,FALSE,"MFT96";#N/A,#N/A,FALSE,"CTrecon"}</definedName>
    <definedName name="ghj_1_3_4_1" hidden="1">{#N/A,#N/A,FALSE,"TMCOMP96";#N/A,#N/A,FALSE,"MAT96";#N/A,#N/A,FALSE,"FANDA96";#N/A,#N/A,FALSE,"INTRAN96";#N/A,#N/A,FALSE,"NAA9697";#N/A,#N/A,FALSE,"ECWEBB";#N/A,#N/A,FALSE,"MFT96";#N/A,#N/A,FALSE,"CTrecon"}</definedName>
    <definedName name="ghj_1_3_4_2" hidden="1">{#N/A,#N/A,FALSE,"TMCOMP96";#N/A,#N/A,FALSE,"MAT96";#N/A,#N/A,FALSE,"FANDA96";#N/A,#N/A,FALSE,"INTRAN96";#N/A,#N/A,FALSE,"NAA9697";#N/A,#N/A,FALSE,"ECWEBB";#N/A,#N/A,FALSE,"MFT96";#N/A,#N/A,FALSE,"CTrecon"}</definedName>
    <definedName name="ghj_1_3_4_3" hidden="1">{#N/A,#N/A,FALSE,"TMCOMP96";#N/A,#N/A,FALSE,"MAT96";#N/A,#N/A,FALSE,"FANDA96";#N/A,#N/A,FALSE,"INTRAN96";#N/A,#N/A,FALSE,"NAA9697";#N/A,#N/A,FALSE,"ECWEBB";#N/A,#N/A,FALSE,"MFT96";#N/A,#N/A,FALSE,"CTrecon"}</definedName>
    <definedName name="ghj_1_3_4_4" hidden="1">{#N/A,#N/A,FALSE,"TMCOMP96";#N/A,#N/A,FALSE,"MAT96";#N/A,#N/A,FALSE,"FANDA96";#N/A,#N/A,FALSE,"INTRAN96";#N/A,#N/A,FALSE,"NAA9697";#N/A,#N/A,FALSE,"ECWEBB";#N/A,#N/A,FALSE,"MFT96";#N/A,#N/A,FALSE,"CTrecon"}</definedName>
    <definedName name="ghj_1_3_4_5" hidden="1">{#N/A,#N/A,FALSE,"TMCOMP96";#N/A,#N/A,FALSE,"MAT96";#N/A,#N/A,FALSE,"FANDA96";#N/A,#N/A,FALSE,"INTRAN96";#N/A,#N/A,FALSE,"NAA9697";#N/A,#N/A,FALSE,"ECWEBB";#N/A,#N/A,FALSE,"MFT96";#N/A,#N/A,FALSE,"CTrecon"}</definedName>
    <definedName name="ghj_1_3_5" hidden="1">{#N/A,#N/A,FALSE,"TMCOMP96";#N/A,#N/A,FALSE,"MAT96";#N/A,#N/A,FALSE,"FANDA96";#N/A,#N/A,FALSE,"INTRAN96";#N/A,#N/A,FALSE,"NAA9697";#N/A,#N/A,FALSE,"ECWEBB";#N/A,#N/A,FALSE,"MFT96";#N/A,#N/A,FALSE,"CTrecon"}</definedName>
    <definedName name="ghj_1_3_5_1" hidden="1">{#N/A,#N/A,FALSE,"TMCOMP96";#N/A,#N/A,FALSE,"MAT96";#N/A,#N/A,FALSE,"FANDA96";#N/A,#N/A,FALSE,"INTRAN96";#N/A,#N/A,FALSE,"NAA9697";#N/A,#N/A,FALSE,"ECWEBB";#N/A,#N/A,FALSE,"MFT96";#N/A,#N/A,FALSE,"CTrecon"}</definedName>
    <definedName name="ghj_1_3_5_2" hidden="1">{#N/A,#N/A,FALSE,"TMCOMP96";#N/A,#N/A,FALSE,"MAT96";#N/A,#N/A,FALSE,"FANDA96";#N/A,#N/A,FALSE,"INTRAN96";#N/A,#N/A,FALSE,"NAA9697";#N/A,#N/A,FALSE,"ECWEBB";#N/A,#N/A,FALSE,"MFT96";#N/A,#N/A,FALSE,"CTrecon"}</definedName>
    <definedName name="ghj_1_3_5_3" hidden="1">{#N/A,#N/A,FALSE,"TMCOMP96";#N/A,#N/A,FALSE,"MAT96";#N/A,#N/A,FALSE,"FANDA96";#N/A,#N/A,FALSE,"INTRAN96";#N/A,#N/A,FALSE,"NAA9697";#N/A,#N/A,FALSE,"ECWEBB";#N/A,#N/A,FALSE,"MFT96";#N/A,#N/A,FALSE,"CTrecon"}</definedName>
    <definedName name="ghj_1_3_5_4" hidden="1">{#N/A,#N/A,FALSE,"TMCOMP96";#N/A,#N/A,FALSE,"MAT96";#N/A,#N/A,FALSE,"FANDA96";#N/A,#N/A,FALSE,"INTRAN96";#N/A,#N/A,FALSE,"NAA9697";#N/A,#N/A,FALSE,"ECWEBB";#N/A,#N/A,FALSE,"MFT96";#N/A,#N/A,FALSE,"CTrecon"}</definedName>
    <definedName name="ghj_1_3_5_5" hidden="1">{#N/A,#N/A,FALSE,"TMCOMP96";#N/A,#N/A,FALSE,"MAT96";#N/A,#N/A,FALSE,"FANDA96";#N/A,#N/A,FALSE,"INTRAN96";#N/A,#N/A,FALSE,"NAA9697";#N/A,#N/A,FALSE,"ECWEBB";#N/A,#N/A,FALSE,"MFT96";#N/A,#N/A,FALSE,"CTrecon"}</definedName>
    <definedName name="ghj_1_4" hidden="1">{#N/A,#N/A,FALSE,"TMCOMP96";#N/A,#N/A,FALSE,"MAT96";#N/A,#N/A,FALSE,"FANDA96";#N/A,#N/A,FALSE,"INTRAN96";#N/A,#N/A,FALSE,"NAA9697";#N/A,#N/A,FALSE,"ECWEBB";#N/A,#N/A,FALSE,"MFT96";#N/A,#N/A,FALSE,"CTrecon"}</definedName>
    <definedName name="ghj_1_4_1" hidden="1">{#N/A,#N/A,FALSE,"TMCOMP96";#N/A,#N/A,FALSE,"MAT96";#N/A,#N/A,FALSE,"FANDA96";#N/A,#N/A,FALSE,"INTRAN96";#N/A,#N/A,FALSE,"NAA9697";#N/A,#N/A,FALSE,"ECWEBB";#N/A,#N/A,FALSE,"MFT96";#N/A,#N/A,FALSE,"CTrecon"}</definedName>
    <definedName name="ghj_1_4_1_1" hidden="1">{#N/A,#N/A,FALSE,"TMCOMP96";#N/A,#N/A,FALSE,"MAT96";#N/A,#N/A,FALSE,"FANDA96";#N/A,#N/A,FALSE,"INTRAN96";#N/A,#N/A,FALSE,"NAA9697";#N/A,#N/A,FALSE,"ECWEBB";#N/A,#N/A,FALSE,"MFT96";#N/A,#N/A,FALSE,"CTrecon"}</definedName>
    <definedName name="ghj_1_4_1_1_1" hidden="1">{#N/A,#N/A,FALSE,"TMCOMP96";#N/A,#N/A,FALSE,"MAT96";#N/A,#N/A,FALSE,"FANDA96";#N/A,#N/A,FALSE,"INTRAN96";#N/A,#N/A,FALSE,"NAA9697";#N/A,#N/A,FALSE,"ECWEBB";#N/A,#N/A,FALSE,"MFT96";#N/A,#N/A,FALSE,"CTrecon"}</definedName>
    <definedName name="ghj_1_4_1_1_2" hidden="1">{#N/A,#N/A,FALSE,"TMCOMP96";#N/A,#N/A,FALSE,"MAT96";#N/A,#N/A,FALSE,"FANDA96";#N/A,#N/A,FALSE,"INTRAN96";#N/A,#N/A,FALSE,"NAA9697";#N/A,#N/A,FALSE,"ECWEBB";#N/A,#N/A,FALSE,"MFT96";#N/A,#N/A,FALSE,"CTrecon"}</definedName>
    <definedName name="ghj_1_4_1_1_3" hidden="1">{#N/A,#N/A,FALSE,"TMCOMP96";#N/A,#N/A,FALSE,"MAT96";#N/A,#N/A,FALSE,"FANDA96";#N/A,#N/A,FALSE,"INTRAN96";#N/A,#N/A,FALSE,"NAA9697";#N/A,#N/A,FALSE,"ECWEBB";#N/A,#N/A,FALSE,"MFT96";#N/A,#N/A,FALSE,"CTrecon"}</definedName>
    <definedName name="ghj_1_4_1_1_4" hidden="1">{#N/A,#N/A,FALSE,"TMCOMP96";#N/A,#N/A,FALSE,"MAT96";#N/A,#N/A,FALSE,"FANDA96";#N/A,#N/A,FALSE,"INTRAN96";#N/A,#N/A,FALSE,"NAA9697";#N/A,#N/A,FALSE,"ECWEBB";#N/A,#N/A,FALSE,"MFT96";#N/A,#N/A,FALSE,"CTrecon"}</definedName>
    <definedName name="ghj_1_4_1_1_5" hidden="1">{#N/A,#N/A,FALSE,"TMCOMP96";#N/A,#N/A,FALSE,"MAT96";#N/A,#N/A,FALSE,"FANDA96";#N/A,#N/A,FALSE,"INTRAN96";#N/A,#N/A,FALSE,"NAA9697";#N/A,#N/A,FALSE,"ECWEBB";#N/A,#N/A,FALSE,"MFT96";#N/A,#N/A,FALSE,"CTrecon"}</definedName>
    <definedName name="ghj_1_4_1_2" hidden="1">{#N/A,#N/A,FALSE,"TMCOMP96";#N/A,#N/A,FALSE,"MAT96";#N/A,#N/A,FALSE,"FANDA96";#N/A,#N/A,FALSE,"INTRAN96";#N/A,#N/A,FALSE,"NAA9697";#N/A,#N/A,FALSE,"ECWEBB";#N/A,#N/A,FALSE,"MFT96";#N/A,#N/A,FALSE,"CTrecon"}</definedName>
    <definedName name="ghj_1_4_1_2_1" hidden="1">{#N/A,#N/A,FALSE,"TMCOMP96";#N/A,#N/A,FALSE,"MAT96";#N/A,#N/A,FALSE,"FANDA96";#N/A,#N/A,FALSE,"INTRAN96";#N/A,#N/A,FALSE,"NAA9697";#N/A,#N/A,FALSE,"ECWEBB";#N/A,#N/A,FALSE,"MFT96";#N/A,#N/A,FALSE,"CTrecon"}</definedName>
    <definedName name="ghj_1_4_1_2_2" hidden="1">{#N/A,#N/A,FALSE,"TMCOMP96";#N/A,#N/A,FALSE,"MAT96";#N/A,#N/A,FALSE,"FANDA96";#N/A,#N/A,FALSE,"INTRAN96";#N/A,#N/A,FALSE,"NAA9697";#N/A,#N/A,FALSE,"ECWEBB";#N/A,#N/A,FALSE,"MFT96";#N/A,#N/A,FALSE,"CTrecon"}</definedName>
    <definedName name="ghj_1_4_1_2_3" hidden="1">{#N/A,#N/A,FALSE,"TMCOMP96";#N/A,#N/A,FALSE,"MAT96";#N/A,#N/A,FALSE,"FANDA96";#N/A,#N/A,FALSE,"INTRAN96";#N/A,#N/A,FALSE,"NAA9697";#N/A,#N/A,FALSE,"ECWEBB";#N/A,#N/A,FALSE,"MFT96";#N/A,#N/A,FALSE,"CTrecon"}</definedName>
    <definedName name="ghj_1_4_1_2_4" hidden="1">{#N/A,#N/A,FALSE,"TMCOMP96";#N/A,#N/A,FALSE,"MAT96";#N/A,#N/A,FALSE,"FANDA96";#N/A,#N/A,FALSE,"INTRAN96";#N/A,#N/A,FALSE,"NAA9697";#N/A,#N/A,FALSE,"ECWEBB";#N/A,#N/A,FALSE,"MFT96";#N/A,#N/A,FALSE,"CTrecon"}</definedName>
    <definedName name="ghj_1_4_1_2_5" hidden="1">{#N/A,#N/A,FALSE,"TMCOMP96";#N/A,#N/A,FALSE,"MAT96";#N/A,#N/A,FALSE,"FANDA96";#N/A,#N/A,FALSE,"INTRAN96";#N/A,#N/A,FALSE,"NAA9697";#N/A,#N/A,FALSE,"ECWEBB";#N/A,#N/A,FALSE,"MFT96";#N/A,#N/A,FALSE,"CTrecon"}</definedName>
    <definedName name="ghj_1_4_1_3" hidden="1">{#N/A,#N/A,FALSE,"TMCOMP96";#N/A,#N/A,FALSE,"MAT96";#N/A,#N/A,FALSE,"FANDA96";#N/A,#N/A,FALSE,"INTRAN96";#N/A,#N/A,FALSE,"NAA9697";#N/A,#N/A,FALSE,"ECWEBB";#N/A,#N/A,FALSE,"MFT96";#N/A,#N/A,FALSE,"CTrecon"}</definedName>
    <definedName name="ghj_1_4_1_3_1" hidden="1">{#N/A,#N/A,FALSE,"TMCOMP96";#N/A,#N/A,FALSE,"MAT96";#N/A,#N/A,FALSE,"FANDA96";#N/A,#N/A,FALSE,"INTRAN96";#N/A,#N/A,FALSE,"NAA9697";#N/A,#N/A,FALSE,"ECWEBB";#N/A,#N/A,FALSE,"MFT96";#N/A,#N/A,FALSE,"CTrecon"}</definedName>
    <definedName name="ghj_1_4_1_3_2" hidden="1">{#N/A,#N/A,FALSE,"TMCOMP96";#N/A,#N/A,FALSE,"MAT96";#N/A,#N/A,FALSE,"FANDA96";#N/A,#N/A,FALSE,"INTRAN96";#N/A,#N/A,FALSE,"NAA9697";#N/A,#N/A,FALSE,"ECWEBB";#N/A,#N/A,FALSE,"MFT96";#N/A,#N/A,FALSE,"CTrecon"}</definedName>
    <definedName name="ghj_1_4_1_3_3" hidden="1">{#N/A,#N/A,FALSE,"TMCOMP96";#N/A,#N/A,FALSE,"MAT96";#N/A,#N/A,FALSE,"FANDA96";#N/A,#N/A,FALSE,"INTRAN96";#N/A,#N/A,FALSE,"NAA9697";#N/A,#N/A,FALSE,"ECWEBB";#N/A,#N/A,FALSE,"MFT96";#N/A,#N/A,FALSE,"CTrecon"}</definedName>
    <definedName name="ghj_1_4_1_3_4" hidden="1">{#N/A,#N/A,FALSE,"TMCOMP96";#N/A,#N/A,FALSE,"MAT96";#N/A,#N/A,FALSE,"FANDA96";#N/A,#N/A,FALSE,"INTRAN96";#N/A,#N/A,FALSE,"NAA9697";#N/A,#N/A,FALSE,"ECWEBB";#N/A,#N/A,FALSE,"MFT96";#N/A,#N/A,FALSE,"CTrecon"}</definedName>
    <definedName name="ghj_1_4_1_3_5" hidden="1">{#N/A,#N/A,FALSE,"TMCOMP96";#N/A,#N/A,FALSE,"MAT96";#N/A,#N/A,FALSE,"FANDA96";#N/A,#N/A,FALSE,"INTRAN96";#N/A,#N/A,FALSE,"NAA9697";#N/A,#N/A,FALSE,"ECWEBB";#N/A,#N/A,FALSE,"MFT96";#N/A,#N/A,FALSE,"CTrecon"}</definedName>
    <definedName name="ghj_1_4_1_4" hidden="1">{#N/A,#N/A,FALSE,"TMCOMP96";#N/A,#N/A,FALSE,"MAT96";#N/A,#N/A,FALSE,"FANDA96";#N/A,#N/A,FALSE,"INTRAN96";#N/A,#N/A,FALSE,"NAA9697";#N/A,#N/A,FALSE,"ECWEBB";#N/A,#N/A,FALSE,"MFT96";#N/A,#N/A,FALSE,"CTrecon"}</definedName>
    <definedName name="ghj_1_4_1_4_1" hidden="1">{#N/A,#N/A,FALSE,"TMCOMP96";#N/A,#N/A,FALSE,"MAT96";#N/A,#N/A,FALSE,"FANDA96";#N/A,#N/A,FALSE,"INTRAN96";#N/A,#N/A,FALSE,"NAA9697";#N/A,#N/A,FALSE,"ECWEBB";#N/A,#N/A,FALSE,"MFT96";#N/A,#N/A,FALSE,"CTrecon"}</definedName>
    <definedName name="ghj_1_4_1_4_2" hidden="1">{#N/A,#N/A,FALSE,"TMCOMP96";#N/A,#N/A,FALSE,"MAT96";#N/A,#N/A,FALSE,"FANDA96";#N/A,#N/A,FALSE,"INTRAN96";#N/A,#N/A,FALSE,"NAA9697";#N/A,#N/A,FALSE,"ECWEBB";#N/A,#N/A,FALSE,"MFT96";#N/A,#N/A,FALSE,"CTrecon"}</definedName>
    <definedName name="ghj_1_4_1_4_3" hidden="1">{#N/A,#N/A,FALSE,"TMCOMP96";#N/A,#N/A,FALSE,"MAT96";#N/A,#N/A,FALSE,"FANDA96";#N/A,#N/A,FALSE,"INTRAN96";#N/A,#N/A,FALSE,"NAA9697";#N/A,#N/A,FALSE,"ECWEBB";#N/A,#N/A,FALSE,"MFT96";#N/A,#N/A,FALSE,"CTrecon"}</definedName>
    <definedName name="ghj_1_4_1_4_4" hidden="1">{#N/A,#N/A,FALSE,"TMCOMP96";#N/A,#N/A,FALSE,"MAT96";#N/A,#N/A,FALSE,"FANDA96";#N/A,#N/A,FALSE,"INTRAN96";#N/A,#N/A,FALSE,"NAA9697";#N/A,#N/A,FALSE,"ECWEBB";#N/A,#N/A,FALSE,"MFT96";#N/A,#N/A,FALSE,"CTrecon"}</definedName>
    <definedName name="ghj_1_4_1_4_5" hidden="1">{#N/A,#N/A,FALSE,"TMCOMP96";#N/A,#N/A,FALSE,"MAT96";#N/A,#N/A,FALSE,"FANDA96";#N/A,#N/A,FALSE,"INTRAN96";#N/A,#N/A,FALSE,"NAA9697";#N/A,#N/A,FALSE,"ECWEBB";#N/A,#N/A,FALSE,"MFT96";#N/A,#N/A,FALSE,"CTrecon"}</definedName>
    <definedName name="ghj_1_4_1_5" hidden="1">{#N/A,#N/A,FALSE,"TMCOMP96";#N/A,#N/A,FALSE,"MAT96";#N/A,#N/A,FALSE,"FANDA96";#N/A,#N/A,FALSE,"INTRAN96";#N/A,#N/A,FALSE,"NAA9697";#N/A,#N/A,FALSE,"ECWEBB";#N/A,#N/A,FALSE,"MFT96";#N/A,#N/A,FALSE,"CTrecon"}</definedName>
    <definedName name="ghj_1_4_1_5_1" hidden="1">{#N/A,#N/A,FALSE,"TMCOMP96";#N/A,#N/A,FALSE,"MAT96";#N/A,#N/A,FALSE,"FANDA96";#N/A,#N/A,FALSE,"INTRAN96";#N/A,#N/A,FALSE,"NAA9697";#N/A,#N/A,FALSE,"ECWEBB";#N/A,#N/A,FALSE,"MFT96";#N/A,#N/A,FALSE,"CTrecon"}</definedName>
    <definedName name="ghj_1_4_1_5_2" hidden="1">{#N/A,#N/A,FALSE,"TMCOMP96";#N/A,#N/A,FALSE,"MAT96";#N/A,#N/A,FALSE,"FANDA96";#N/A,#N/A,FALSE,"INTRAN96";#N/A,#N/A,FALSE,"NAA9697";#N/A,#N/A,FALSE,"ECWEBB";#N/A,#N/A,FALSE,"MFT96";#N/A,#N/A,FALSE,"CTrecon"}</definedName>
    <definedName name="ghj_1_4_1_5_3" hidden="1">{#N/A,#N/A,FALSE,"TMCOMP96";#N/A,#N/A,FALSE,"MAT96";#N/A,#N/A,FALSE,"FANDA96";#N/A,#N/A,FALSE,"INTRAN96";#N/A,#N/A,FALSE,"NAA9697";#N/A,#N/A,FALSE,"ECWEBB";#N/A,#N/A,FALSE,"MFT96";#N/A,#N/A,FALSE,"CTrecon"}</definedName>
    <definedName name="ghj_1_4_1_5_4" hidden="1">{#N/A,#N/A,FALSE,"TMCOMP96";#N/A,#N/A,FALSE,"MAT96";#N/A,#N/A,FALSE,"FANDA96";#N/A,#N/A,FALSE,"INTRAN96";#N/A,#N/A,FALSE,"NAA9697";#N/A,#N/A,FALSE,"ECWEBB";#N/A,#N/A,FALSE,"MFT96";#N/A,#N/A,FALSE,"CTrecon"}</definedName>
    <definedName name="ghj_1_4_1_5_5" hidden="1">{#N/A,#N/A,FALSE,"TMCOMP96";#N/A,#N/A,FALSE,"MAT96";#N/A,#N/A,FALSE,"FANDA96";#N/A,#N/A,FALSE,"INTRAN96";#N/A,#N/A,FALSE,"NAA9697";#N/A,#N/A,FALSE,"ECWEBB";#N/A,#N/A,FALSE,"MFT96";#N/A,#N/A,FALSE,"CTrecon"}</definedName>
    <definedName name="ghj_1_4_2" hidden="1">{#N/A,#N/A,FALSE,"TMCOMP96";#N/A,#N/A,FALSE,"MAT96";#N/A,#N/A,FALSE,"FANDA96";#N/A,#N/A,FALSE,"INTRAN96";#N/A,#N/A,FALSE,"NAA9697";#N/A,#N/A,FALSE,"ECWEBB";#N/A,#N/A,FALSE,"MFT96";#N/A,#N/A,FALSE,"CTrecon"}</definedName>
    <definedName name="ghj_1_4_2_1" hidden="1">{#N/A,#N/A,FALSE,"TMCOMP96";#N/A,#N/A,FALSE,"MAT96";#N/A,#N/A,FALSE,"FANDA96";#N/A,#N/A,FALSE,"INTRAN96";#N/A,#N/A,FALSE,"NAA9697";#N/A,#N/A,FALSE,"ECWEBB";#N/A,#N/A,FALSE,"MFT96";#N/A,#N/A,FALSE,"CTrecon"}</definedName>
    <definedName name="ghj_1_4_2_2" hidden="1">{#N/A,#N/A,FALSE,"TMCOMP96";#N/A,#N/A,FALSE,"MAT96";#N/A,#N/A,FALSE,"FANDA96";#N/A,#N/A,FALSE,"INTRAN96";#N/A,#N/A,FALSE,"NAA9697";#N/A,#N/A,FALSE,"ECWEBB";#N/A,#N/A,FALSE,"MFT96";#N/A,#N/A,FALSE,"CTrecon"}</definedName>
    <definedName name="ghj_1_4_2_3" hidden="1">{#N/A,#N/A,FALSE,"TMCOMP96";#N/A,#N/A,FALSE,"MAT96";#N/A,#N/A,FALSE,"FANDA96";#N/A,#N/A,FALSE,"INTRAN96";#N/A,#N/A,FALSE,"NAA9697";#N/A,#N/A,FALSE,"ECWEBB";#N/A,#N/A,FALSE,"MFT96";#N/A,#N/A,FALSE,"CTrecon"}</definedName>
    <definedName name="ghj_1_4_2_4" hidden="1">{#N/A,#N/A,FALSE,"TMCOMP96";#N/A,#N/A,FALSE,"MAT96";#N/A,#N/A,FALSE,"FANDA96";#N/A,#N/A,FALSE,"INTRAN96";#N/A,#N/A,FALSE,"NAA9697";#N/A,#N/A,FALSE,"ECWEBB";#N/A,#N/A,FALSE,"MFT96";#N/A,#N/A,FALSE,"CTrecon"}</definedName>
    <definedName name="ghj_1_4_2_5" hidden="1">{#N/A,#N/A,FALSE,"TMCOMP96";#N/A,#N/A,FALSE,"MAT96";#N/A,#N/A,FALSE,"FANDA96";#N/A,#N/A,FALSE,"INTRAN96";#N/A,#N/A,FALSE,"NAA9697";#N/A,#N/A,FALSE,"ECWEBB";#N/A,#N/A,FALSE,"MFT96";#N/A,#N/A,FALSE,"CTrecon"}</definedName>
    <definedName name="ghj_1_4_3" hidden="1">{#N/A,#N/A,FALSE,"TMCOMP96";#N/A,#N/A,FALSE,"MAT96";#N/A,#N/A,FALSE,"FANDA96";#N/A,#N/A,FALSE,"INTRAN96";#N/A,#N/A,FALSE,"NAA9697";#N/A,#N/A,FALSE,"ECWEBB";#N/A,#N/A,FALSE,"MFT96";#N/A,#N/A,FALSE,"CTrecon"}</definedName>
    <definedName name="ghj_1_4_3_1" hidden="1">{#N/A,#N/A,FALSE,"TMCOMP96";#N/A,#N/A,FALSE,"MAT96";#N/A,#N/A,FALSE,"FANDA96";#N/A,#N/A,FALSE,"INTRAN96";#N/A,#N/A,FALSE,"NAA9697";#N/A,#N/A,FALSE,"ECWEBB";#N/A,#N/A,FALSE,"MFT96";#N/A,#N/A,FALSE,"CTrecon"}</definedName>
    <definedName name="ghj_1_4_3_2" hidden="1">{#N/A,#N/A,FALSE,"TMCOMP96";#N/A,#N/A,FALSE,"MAT96";#N/A,#N/A,FALSE,"FANDA96";#N/A,#N/A,FALSE,"INTRAN96";#N/A,#N/A,FALSE,"NAA9697";#N/A,#N/A,FALSE,"ECWEBB";#N/A,#N/A,FALSE,"MFT96";#N/A,#N/A,FALSE,"CTrecon"}</definedName>
    <definedName name="ghj_1_4_3_3" hidden="1">{#N/A,#N/A,FALSE,"TMCOMP96";#N/A,#N/A,FALSE,"MAT96";#N/A,#N/A,FALSE,"FANDA96";#N/A,#N/A,FALSE,"INTRAN96";#N/A,#N/A,FALSE,"NAA9697";#N/A,#N/A,FALSE,"ECWEBB";#N/A,#N/A,FALSE,"MFT96";#N/A,#N/A,FALSE,"CTrecon"}</definedName>
    <definedName name="ghj_1_4_3_4" hidden="1">{#N/A,#N/A,FALSE,"TMCOMP96";#N/A,#N/A,FALSE,"MAT96";#N/A,#N/A,FALSE,"FANDA96";#N/A,#N/A,FALSE,"INTRAN96";#N/A,#N/A,FALSE,"NAA9697";#N/A,#N/A,FALSE,"ECWEBB";#N/A,#N/A,FALSE,"MFT96";#N/A,#N/A,FALSE,"CTrecon"}</definedName>
    <definedName name="ghj_1_4_3_5" hidden="1">{#N/A,#N/A,FALSE,"TMCOMP96";#N/A,#N/A,FALSE,"MAT96";#N/A,#N/A,FALSE,"FANDA96";#N/A,#N/A,FALSE,"INTRAN96";#N/A,#N/A,FALSE,"NAA9697";#N/A,#N/A,FALSE,"ECWEBB";#N/A,#N/A,FALSE,"MFT96";#N/A,#N/A,FALSE,"CTrecon"}</definedName>
    <definedName name="ghj_1_4_4" hidden="1">{#N/A,#N/A,FALSE,"TMCOMP96";#N/A,#N/A,FALSE,"MAT96";#N/A,#N/A,FALSE,"FANDA96";#N/A,#N/A,FALSE,"INTRAN96";#N/A,#N/A,FALSE,"NAA9697";#N/A,#N/A,FALSE,"ECWEBB";#N/A,#N/A,FALSE,"MFT96";#N/A,#N/A,FALSE,"CTrecon"}</definedName>
    <definedName name="ghj_1_4_4_1" hidden="1">{#N/A,#N/A,FALSE,"TMCOMP96";#N/A,#N/A,FALSE,"MAT96";#N/A,#N/A,FALSE,"FANDA96";#N/A,#N/A,FALSE,"INTRAN96";#N/A,#N/A,FALSE,"NAA9697";#N/A,#N/A,FALSE,"ECWEBB";#N/A,#N/A,FALSE,"MFT96";#N/A,#N/A,FALSE,"CTrecon"}</definedName>
    <definedName name="ghj_1_4_4_2" hidden="1">{#N/A,#N/A,FALSE,"TMCOMP96";#N/A,#N/A,FALSE,"MAT96";#N/A,#N/A,FALSE,"FANDA96";#N/A,#N/A,FALSE,"INTRAN96";#N/A,#N/A,FALSE,"NAA9697";#N/A,#N/A,FALSE,"ECWEBB";#N/A,#N/A,FALSE,"MFT96";#N/A,#N/A,FALSE,"CTrecon"}</definedName>
    <definedName name="ghj_1_4_4_3" hidden="1">{#N/A,#N/A,FALSE,"TMCOMP96";#N/A,#N/A,FALSE,"MAT96";#N/A,#N/A,FALSE,"FANDA96";#N/A,#N/A,FALSE,"INTRAN96";#N/A,#N/A,FALSE,"NAA9697";#N/A,#N/A,FALSE,"ECWEBB";#N/A,#N/A,FALSE,"MFT96";#N/A,#N/A,FALSE,"CTrecon"}</definedName>
    <definedName name="ghj_1_4_4_4" hidden="1">{#N/A,#N/A,FALSE,"TMCOMP96";#N/A,#N/A,FALSE,"MAT96";#N/A,#N/A,FALSE,"FANDA96";#N/A,#N/A,FALSE,"INTRAN96";#N/A,#N/A,FALSE,"NAA9697";#N/A,#N/A,FALSE,"ECWEBB";#N/A,#N/A,FALSE,"MFT96";#N/A,#N/A,FALSE,"CTrecon"}</definedName>
    <definedName name="ghj_1_4_4_5" hidden="1">{#N/A,#N/A,FALSE,"TMCOMP96";#N/A,#N/A,FALSE,"MAT96";#N/A,#N/A,FALSE,"FANDA96";#N/A,#N/A,FALSE,"INTRAN96";#N/A,#N/A,FALSE,"NAA9697";#N/A,#N/A,FALSE,"ECWEBB";#N/A,#N/A,FALSE,"MFT96";#N/A,#N/A,FALSE,"CTrecon"}</definedName>
    <definedName name="ghj_1_4_5" hidden="1">{#N/A,#N/A,FALSE,"TMCOMP96";#N/A,#N/A,FALSE,"MAT96";#N/A,#N/A,FALSE,"FANDA96";#N/A,#N/A,FALSE,"INTRAN96";#N/A,#N/A,FALSE,"NAA9697";#N/A,#N/A,FALSE,"ECWEBB";#N/A,#N/A,FALSE,"MFT96";#N/A,#N/A,FALSE,"CTrecon"}</definedName>
    <definedName name="ghj_1_4_5_1" hidden="1">{#N/A,#N/A,FALSE,"TMCOMP96";#N/A,#N/A,FALSE,"MAT96";#N/A,#N/A,FALSE,"FANDA96";#N/A,#N/A,FALSE,"INTRAN96";#N/A,#N/A,FALSE,"NAA9697";#N/A,#N/A,FALSE,"ECWEBB";#N/A,#N/A,FALSE,"MFT96";#N/A,#N/A,FALSE,"CTrecon"}</definedName>
    <definedName name="ghj_1_4_5_2" hidden="1">{#N/A,#N/A,FALSE,"TMCOMP96";#N/A,#N/A,FALSE,"MAT96";#N/A,#N/A,FALSE,"FANDA96";#N/A,#N/A,FALSE,"INTRAN96";#N/A,#N/A,FALSE,"NAA9697";#N/A,#N/A,FALSE,"ECWEBB";#N/A,#N/A,FALSE,"MFT96";#N/A,#N/A,FALSE,"CTrecon"}</definedName>
    <definedName name="ghj_1_4_5_3" hidden="1">{#N/A,#N/A,FALSE,"TMCOMP96";#N/A,#N/A,FALSE,"MAT96";#N/A,#N/A,FALSE,"FANDA96";#N/A,#N/A,FALSE,"INTRAN96";#N/A,#N/A,FALSE,"NAA9697";#N/A,#N/A,FALSE,"ECWEBB";#N/A,#N/A,FALSE,"MFT96";#N/A,#N/A,FALSE,"CTrecon"}</definedName>
    <definedName name="ghj_1_4_5_4" hidden="1">{#N/A,#N/A,FALSE,"TMCOMP96";#N/A,#N/A,FALSE,"MAT96";#N/A,#N/A,FALSE,"FANDA96";#N/A,#N/A,FALSE,"INTRAN96";#N/A,#N/A,FALSE,"NAA9697";#N/A,#N/A,FALSE,"ECWEBB";#N/A,#N/A,FALSE,"MFT96";#N/A,#N/A,FALSE,"CTrecon"}</definedName>
    <definedName name="ghj_1_4_5_5" hidden="1">{#N/A,#N/A,FALSE,"TMCOMP96";#N/A,#N/A,FALSE,"MAT96";#N/A,#N/A,FALSE,"FANDA96";#N/A,#N/A,FALSE,"INTRAN96";#N/A,#N/A,FALSE,"NAA9697";#N/A,#N/A,FALSE,"ECWEBB";#N/A,#N/A,FALSE,"MFT96";#N/A,#N/A,FALSE,"CTrecon"}</definedName>
    <definedName name="ghj_1_5" hidden="1">{#N/A,#N/A,FALSE,"TMCOMP96";#N/A,#N/A,FALSE,"MAT96";#N/A,#N/A,FALSE,"FANDA96";#N/A,#N/A,FALSE,"INTRAN96";#N/A,#N/A,FALSE,"NAA9697";#N/A,#N/A,FALSE,"ECWEBB";#N/A,#N/A,FALSE,"MFT96";#N/A,#N/A,FALSE,"CTrecon"}</definedName>
    <definedName name="ghj_1_5_1" hidden="1">{#N/A,#N/A,FALSE,"TMCOMP96";#N/A,#N/A,FALSE,"MAT96";#N/A,#N/A,FALSE,"FANDA96";#N/A,#N/A,FALSE,"INTRAN96";#N/A,#N/A,FALSE,"NAA9697";#N/A,#N/A,FALSE,"ECWEBB";#N/A,#N/A,FALSE,"MFT96";#N/A,#N/A,FALSE,"CTrecon"}</definedName>
    <definedName name="ghj_1_5_1_1" hidden="1">{#N/A,#N/A,FALSE,"TMCOMP96";#N/A,#N/A,FALSE,"MAT96";#N/A,#N/A,FALSE,"FANDA96";#N/A,#N/A,FALSE,"INTRAN96";#N/A,#N/A,FALSE,"NAA9697";#N/A,#N/A,FALSE,"ECWEBB";#N/A,#N/A,FALSE,"MFT96";#N/A,#N/A,FALSE,"CTrecon"}</definedName>
    <definedName name="ghj_1_5_1_2" hidden="1">{#N/A,#N/A,FALSE,"TMCOMP96";#N/A,#N/A,FALSE,"MAT96";#N/A,#N/A,FALSE,"FANDA96";#N/A,#N/A,FALSE,"INTRAN96";#N/A,#N/A,FALSE,"NAA9697";#N/A,#N/A,FALSE,"ECWEBB";#N/A,#N/A,FALSE,"MFT96";#N/A,#N/A,FALSE,"CTrecon"}</definedName>
    <definedName name="ghj_1_5_1_3" hidden="1">{#N/A,#N/A,FALSE,"TMCOMP96";#N/A,#N/A,FALSE,"MAT96";#N/A,#N/A,FALSE,"FANDA96";#N/A,#N/A,FALSE,"INTRAN96";#N/A,#N/A,FALSE,"NAA9697";#N/A,#N/A,FALSE,"ECWEBB";#N/A,#N/A,FALSE,"MFT96";#N/A,#N/A,FALSE,"CTrecon"}</definedName>
    <definedName name="ghj_1_5_1_4" hidden="1">{#N/A,#N/A,FALSE,"TMCOMP96";#N/A,#N/A,FALSE,"MAT96";#N/A,#N/A,FALSE,"FANDA96";#N/A,#N/A,FALSE,"INTRAN96";#N/A,#N/A,FALSE,"NAA9697";#N/A,#N/A,FALSE,"ECWEBB";#N/A,#N/A,FALSE,"MFT96";#N/A,#N/A,FALSE,"CTrecon"}</definedName>
    <definedName name="ghj_1_5_1_5" hidden="1">{#N/A,#N/A,FALSE,"TMCOMP96";#N/A,#N/A,FALSE,"MAT96";#N/A,#N/A,FALSE,"FANDA96";#N/A,#N/A,FALSE,"INTRAN96";#N/A,#N/A,FALSE,"NAA9697";#N/A,#N/A,FALSE,"ECWEBB";#N/A,#N/A,FALSE,"MFT96";#N/A,#N/A,FALSE,"CTrecon"}</definedName>
    <definedName name="ghj_1_5_2" hidden="1">{#N/A,#N/A,FALSE,"TMCOMP96";#N/A,#N/A,FALSE,"MAT96";#N/A,#N/A,FALSE,"FANDA96";#N/A,#N/A,FALSE,"INTRAN96";#N/A,#N/A,FALSE,"NAA9697";#N/A,#N/A,FALSE,"ECWEBB";#N/A,#N/A,FALSE,"MFT96";#N/A,#N/A,FALSE,"CTrecon"}</definedName>
    <definedName name="ghj_1_5_2_1" hidden="1">{#N/A,#N/A,FALSE,"TMCOMP96";#N/A,#N/A,FALSE,"MAT96";#N/A,#N/A,FALSE,"FANDA96";#N/A,#N/A,FALSE,"INTRAN96";#N/A,#N/A,FALSE,"NAA9697";#N/A,#N/A,FALSE,"ECWEBB";#N/A,#N/A,FALSE,"MFT96";#N/A,#N/A,FALSE,"CTrecon"}</definedName>
    <definedName name="ghj_1_5_2_2" hidden="1">{#N/A,#N/A,FALSE,"TMCOMP96";#N/A,#N/A,FALSE,"MAT96";#N/A,#N/A,FALSE,"FANDA96";#N/A,#N/A,FALSE,"INTRAN96";#N/A,#N/A,FALSE,"NAA9697";#N/A,#N/A,FALSE,"ECWEBB";#N/A,#N/A,FALSE,"MFT96";#N/A,#N/A,FALSE,"CTrecon"}</definedName>
    <definedName name="ghj_1_5_2_3" hidden="1">{#N/A,#N/A,FALSE,"TMCOMP96";#N/A,#N/A,FALSE,"MAT96";#N/A,#N/A,FALSE,"FANDA96";#N/A,#N/A,FALSE,"INTRAN96";#N/A,#N/A,FALSE,"NAA9697";#N/A,#N/A,FALSE,"ECWEBB";#N/A,#N/A,FALSE,"MFT96";#N/A,#N/A,FALSE,"CTrecon"}</definedName>
    <definedName name="ghj_1_5_2_4" hidden="1">{#N/A,#N/A,FALSE,"TMCOMP96";#N/A,#N/A,FALSE,"MAT96";#N/A,#N/A,FALSE,"FANDA96";#N/A,#N/A,FALSE,"INTRAN96";#N/A,#N/A,FALSE,"NAA9697";#N/A,#N/A,FALSE,"ECWEBB";#N/A,#N/A,FALSE,"MFT96";#N/A,#N/A,FALSE,"CTrecon"}</definedName>
    <definedName name="ghj_1_5_2_5" hidden="1">{#N/A,#N/A,FALSE,"TMCOMP96";#N/A,#N/A,FALSE,"MAT96";#N/A,#N/A,FALSE,"FANDA96";#N/A,#N/A,FALSE,"INTRAN96";#N/A,#N/A,FALSE,"NAA9697";#N/A,#N/A,FALSE,"ECWEBB";#N/A,#N/A,FALSE,"MFT96";#N/A,#N/A,FALSE,"CTrecon"}</definedName>
    <definedName name="ghj_1_5_3" hidden="1">{#N/A,#N/A,FALSE,"TMCOMP96";#N/A,#N/A,FALSE,"MAT96";#N/A,#N/A,FALSE,"FANDA96";#N/A,#N/A,FALSE,"INTRAN96";#N/A,#N/A,FALSE,"NAA9697";#N/A,#N/A,FALSE,"ECWEBB";#N/A,#N/A,FALSE,"MFT96";#N/A,#N/A,FALSE,"CTrecon"}</definedName>
    <definedName name="ghj_1_5_3_1" hidden="1">{#N/A,#N/A,FALSE,"TMCOMP96";#N/A,#N/A,FALSE,"MAT96";#N/A,#N/A,FALSE,"FANDA96";#N/A,#N/A,FALSE,"INTRAN96";#N/A,#N/A,FALSE,"NAA9697";#N/A,#N/A,FALSE,"ECWEBB";#N/A,#N/A,FALSE,"MFT96";#N/A,#N/A,FALSE,"CTrecon"}</definedName>
    <definedName name="ghj_1_5_3_2" hidden="1">{#N/A,#N/A,FALSE,"TMCOMP96";#N/A,#N/A,FALSE,"MAT96";#N/A,#N/A,FALSE,"FANDA96";#N/A,#N/A,FALSE,"INTRAN96";#N/A,#N/A,FALSE,"NAA9697";#N/A,#N/A,FALSE,"ECWEBB";#N/A,#N/A,FALSE,"MFT96";#N/A,#N/A,FALSE,"CTrecon"}</definedName>
    <definedName name="ghj_1_5_3_3" hidden="1">{#N/A,#N/A,FALSE,"TMCOMP96";#N/A,#N/A,FALSE,"MAT96";#N/A,#N/A,FALSE,"FANDA96";#N/A,#N/A,FALSE,"INTRAN96";#N/A,#N/A,FALSE,"NAA9697";#N/A,#N/A,FALSE,"ECWEBB";#N/A,#N/A,FALSE,"MFT96";#N/A,#N/A,FALSE,"CTrecon"}</definedName>
    <definedName name="ghj_1_5_3_4" hidden="1">{#N/A,#N/A,FALSE,"TMCOMP96";#N/A,#N/A,FALSE,"MAT96";#N/A,#N/A,FALSE,"FANDA96";#N/A,#N/A,FALSE,"INTRAN96";#N/A,#N/A,FALSE,"NAA9697";#N/A,#N/A,FALSE,"ECWEBB";#N/A,#N/A,FALSE,"MFT96";#N/A,#N/A,FALSE,"CTrecon"}</definedName>
    <definedName name="ghj_1_5_3_5" hidden="1">{#N/A,#N/A,FALSE,"TMCOMP96";#N/A,#N/A,FALSE,"MAT96";#N/A,#N/A,FALSE,"FANDA96";#N/A,#N/A,FALSE,"INTRAN96";#N/A,#N/A,FALSE,"NAA9697";#N/A,#N/A,FALSE,"ECWEBB";#N/A,#N/A,FALSE,"MFT96";#N/A,#N/A,FALSE,"CTrecon"}</definedName>
    <definedName name="ghj_1_5_4" hidden="1">{#N/A,#N/A,FALSE,"TMCOMP96";#N/A,#N/A,FALSE,"MAT96";#N/A,#N/A,FALSE,"FANDA96";#N/A,#N/A,FALSE,"INTRAN96";#N/A,#N/A,FALSE,"NAA9697";#N/A,#N/A,FALSE,"ECWEBB";#N/A,#N/A,FALSE,"MFT96";#N/A,#N/A,FALSE,"CTrecon"}</definedName>
    <definedName name="ghj_1_5_4_1" hidden="1">{#N/A,#N/A,FALSE,"TMCOMP96";#N/A,#N/A,FALSE,"MAT96";#N/A,#N/A,FALSE,"FANDA96";#N/A,#N/A,FALSE,"INTRAN96";#N/A,#N/A,FALSE,"NAA9697";#N/A,#N/A,FALSE,"ECWEBB";#N/A,#N/A,FALSE,"MFT96";#N/A,#N/A,FALSE,"CTrecon"}</definedName>
    <definedName name="ghj_1_5_4_2" hidden="1">{#N/A,#N/A,FALSE,"TMCOMP96";#N/A,#N/A,FALSE,"MAT96";#N/A,#N/A,FALSE,"FANDA96";#N/A,#N/A,FALSE,"INTRAN96";#N/A,#N/A,FALSE,"NAA9697";#N/A,#N/A,FALSE,"ECWEBB";#N/A,#N/A,FALSE,"MFT96";#N/A,#N/A,FALSE,"CTrecon"}</definedName>
    <definedName name="ghj_1_5_4_3" hidden="1">{#N/A,#N/A,FALSE,"TMCOMP96";#N/A,#N/A,FALSE,"MAT96";#N/A,#N/A,FALSE,"FANDA96";#N/A,#N/A,FALSE,"INTRAN96";#N/A,#N/A,FALSE,"NAA9697";#N/A,#N/A,FALSE,"ECWEBB";#N/A,#N/A,FALSE,"MFT96";#N/A,#N/A,FALSE,"CTrecon"}</definedName>
    <definedName name="ghj_1_5_4_4" hidden="1">{#N/A,#N/A,FALSE,"TMCOMP96";#N/A,#N/A,FALSE,"MAT96";#N/A,#N/A,FALSE,"FANDA96";#N/A,#N/A,FALSE,"INTRAN96";#N/A,#N/A,FALSE,"NAA9697";#N/A,#N/A,FALSE,"ECWEBB";#N/A,#N/A,FALSE,"MFT96";#N/A,#N/A,FALSE,"CTrecon"}</definedName>
    <definedName name="ghj_1_5_4_5" hidden="1">{#N/A,#N/A,FALSE,"TMCOMP96";#N/A,#N/A,FALSE,"MAT96";#N/A,#N/A,FALSE,"FANDA96";#N/A,#N/A,FALSE,"INTRAN96";#N/A,#N/A,FALSE,"NAA9697";#N/A,#N/A,FALSE,"ECWEBB";#N/A,#N/A,FALSE,"MFT96";#N/A,#N/A,FALSE,"CTrecon"}</definedName>
    <definedName name="ghj_1_5_5" hidden="1">{#N/A,#N/A,FALSE,"TMCOMP96";#N/A,#N/A,FALSE,"MAT96";#N/A,#N/A,FALSE,"FANDA96";#N/A,#N/A,FALSE,"INTRAN96";#N/A,#N/A,FALSE,"NAA9697";#N/A,#N/A,FALSE,"ECWEBB";#N/A,#N/A,FALSE,"MFT96";#N/A,#N/A,FALSE,"CTrecon"}</definedName>
    <definedName name="ghj_1_5_5_1" hidden="1">{#N/A,#N/A,FALSE,"TMCOMP96";#N/A,#N/A,FALSE,"MAT96";#N/A,#N/A,FALSE,"FANDA96";#N/A,#N/A,FALSE,"INTRAN96";#N/A,#N/A,FALSE,"NAA9697";#N/A,#N/A,FALSE,"ECWEBB";#N/A,#N/A,FALSE,"MFT96";#N/A,#N/A,FALSE,"CTrecon"}</definedName>
    <definedName name="ghj_1_5_5_2" hidden="1">{#N/A,#N/A,FALSE,"TMCOMP96";#N/A,#N/A,FALSE,"MAT96";#N/A,#N/A,FALSE,"FANDA96";#N/A,#N/A,FALSE,"INTRAN96";#N/A,#N/A,FALSE,"NAA9697";#N/A,#N/A,FALSE,"ECWEBB";#N/A,#N/A,FALSE,"MFT96";#N/A,#N/A,FALSE,"CTrecon"}</definedName>
    <definedName name="ghj_1_5_5_3" hidden="1">{#N/A,#N/A,FALSE,"TMCOMP96";#N/A,#N/A,FALSE,"MAT96";#N/A,#N/A,FALSE,"FANDA96";#N/A,#N/A,FALSE,"INTRAN96";#N/A,#N/A,FALSE,"NAA9697";#N/A,#N/A,FALSE,"ECWEBB";#N/A,#N/A,FALSE,"MFT96";#N/A,#N/A,FALSE,"CTrecon"}</definedName>
    <definedName name="ghj_1_5_5_4" hidden="1">{#N/A,#N/A,FALSE,"TMCOMP96";#N/A,#N/A,FALSE,"MAT96";#N/A,#N/A,FALSE,"FANDA96";#N/A,#N/A,FALSE,"INTRAN96";#N/A,#N/A,FALSE,"NAA9697";#N/A,#N/A,FALSE,"ECWEBB";#N/A,#N/A,FALSE,"MFT96";#N/A,#N/A,FALSE,"CTrecon"}</definedName>
    <definedName name="ghj_1_5_5_5" hidden="1">{#N/A,#N/A,FALSE,"TMCOMP96";#N/A,#N/A,FALSE,"MAT96";#N/A,#N/A,FALSE,"FANDA96";#N/A,#N/A,FALSE,"INTRAN96";#N/A,#N/A,FALSE,"NAA9697";#N/A,#N/A,FALSE,"ECWEBB";#N/A,#N/A,FALSE,"MFT96";#N/A,#N/A,FALSE,"CTrecon"}</definedName>
    <definedName name="ghj_2" hidden="1">{#N/A,#N/A,FALSE,"TMCOMP96";#N/A,#N/A,FALSE,"MAT96";#N/A,#N/A,FALSE,"FANDA96";#N/A,#N/A,FALSE,"INTRAN96";#N/A,#N/A,FALSE,"NAA9697";#N/A,#N/A,FALSE,"ECWEBB";#N/A,#N/A,FALSE,"MFT96";#N/A,#N/A,FALSE,"CTrecon"}</definedName>
    <definedName name="ghj_2_1" hidden="1">{#N/A,#N/A,FALSE,"TMCOMP96";#N/A,#N/A,FALSE,"MAT96";#N/A,#N/A,FALSE,"FANDA96";#N/A,#N/A,FALSE,"INTRAN96";#N/A,#N/A,FALSE,"NAA9697";#N/A,#N/A,FALSE,"ECWEBB";#N/A,#N/A,FALSE,"MFT96";#N/A,#N/A,FALSE,"CTrecon"}</definedName>
    <definedName name="ghj_2_1_1" hidden="1">{#N/A,#N/A,FALSE,"TMCOMP96";#N/A,#N/A,FALSE,"MAT96";#N/A,#N/A,FALSE,"FANDA96";#N/A,#N/A,FALSE,"INTRAN96";#N/A,#N/A,FALSE,"NAA9697";#N/A,#N/A,FALSE,"ECWEBB";#N/A,#N/A,FALSE,"MFT96";#N/A,#N/A,FALSE,"CTrecon"}</definedName>
    <definedName name="ghj_2_1_1_1" hidden="1">{#N/A,#N/A,FALSE,"TMCOMP96";#N/A,#N/A,FALSE,"MAT96";#N/A,#N/A,FALSE,"FANDA96";#N/A,#N/A,FALSE,"INTRAN96";#N/A,#N/A,FALSE,"NAA9697";#N/A,#N/A,FALSE,"ECWEBB";#N/A,#N/A,FALSE,"MFT96";#N/A,#N/A,FALSE,"CTrecon"}</definedName>
    <definedName name="ghj_2_1_1_1_1" hidden="1">{#N/A,#N/A,FALSE,"TMCOMP96";#N/A,#N/A,FALSE,"MAT96";#N/A,#N/A,FALSE,"FANDA96";#N/A,#N/A,FALSE,"INTRAN96";#N/A,#N/A,FALSE,"NAA9697";#N/A,#N/A,FALSE,"ECWEBB";#N/A,#N/A,FALSE,"MFT96";#N/A,#N/A,FALSE,"CTrecon"}</definedName>
    <definedName name="ghj_2_1_1_1_2" hidden="1">{#N/A,#N/A,FALSE,"TMCOMP96";#N/A,#N/A,FALSE,"MAT96";#N/A,#N/A,FALSE,"FANDA96";#N/A,#N/A,FALSE,"INTRAN96";#N/A,#N/A,FALSE,"NAA9697";#N/A,#N/A,FALSE,"ECWEBB";#N/A,#N/A,FALSE,"MFT96";#N/A,#N/A,FALSE,"CTrecon"}</definedName>
    <definedName name="ghj_2_1_1_1_3" hidden="1">{#N/A,#N/A,FALSE,"TMCOMP96";#N/A,#N/A,FALSE,"MAT96";#N/A,#N/A,FALSE,"FANDA96";#N/A,#N/A,FALSE,"INTRAN96";#N/A,#N/A,FALSE,"NAA9697";#N/A,#N/A,FALSE,"ECWEBB";#N/A,#N/A,FALSE,"MFT96";#N/A,#N/A,FALSE,"CTrecon"}</definedName>
    <definedName name="ghj_2_1_1_1_4" hidden="1">{#N/A,#N/A,FALSE,"TMCOMP96";#N/A,#N/A,FALSE,"MAT96";#N/A,#N/A,FALSE,"FANDA96";#N/A,#N/A,FALSE,"INTRAN96";#N/A,#N/A,FALSE,"NAA9697";#N/A,#N/A,FALSE,"ECWEBB";#N/A,#N/A,FALSE,"MFT96";#N/A,#N/A,FALSE,"CTrecon"}</definedName>
    <definedName name="ghj_2_1_1_1_5" hidden="1">{#N/A,#N/A,FALSE,"TMCOMP96";#N/A,#N/A,FALSE,"MAT96";#N/A,#N/A,FALSE,"FANDA96";#N/A,#N/A,FALSE,"INTRAN96";#N/A,#N/A,FALSE,"NAA9697";#N/A,#N/A,FALSE,"ECWEBB";#N/A,#N/A,FALSE,"MFT96";#N/A,#N/A,FALSE,"CTrecon"}</definedName>
    <definedName name="ghj_2_1_1_2" hidden="1">{#N/A,#N/A,FALSE,"TMCOMP96";#N/A,#N/A,FALSE,"MAT96";#N/A,#N/A,FALSE,"FANDA96";#N/A,#N/A,FALSE,"INTRAN96";#N/A,#N/A,FALSE,"NAA9697";#N/A,#N/A,FALSE,"ECWEBB";#N/A,#N/A,FALSE,"MFT96";#N/A,#N/A,FALSE,"CTrecon"}</definedName>
    <definedName name="ghj_2_1_1_2_1" hidden="1">{#N/A,#N/A,FALSE,"TMCOMP96";#N/A,#N/A,FALSE,"MAT96";#N/A,#N/A,FALSE,"FANDA96";#N/A,#N/A,FALSE,"INTRAN96";#N/A,#N/A,FALSE,"NAA9697";#N/A,#N/A,FALSE,"ECWEBB";#N/A,#N/A,FALSE,"MFT96";#N/A,#N/A,FALSE,"CTrecon"}</definedName>
    <definedName name="ghj_2_1_1_2_2" hidden="1">{#N/A,#N/A,FALSE,"TMCOMP96";#N/A,#N/A,FALSE,"MAT96";#N/A,#N/A,FALSE,"FANDA96";#N/A,#N/A,FALSE,"INTRAN96";#N/A,#N/A,FALSE,"NAA9697";#N/A,#N/A,FALSE,"ECWEBB";#N/A,#N/A,FALSE,"MFT96";#N/A,#N/A,FALSE,"CTrecon"}</definedName>
    <definedName name="ghj_2_1_1_2_3" hidden="1">{#N/A,#N/A,FALSE,"TMCOMP96";#N/A,#N/A,FALSE,"MAT96";#N/A,#N/A,FALSE,"FANDA96";#N/A,#N/A,FALSE,"INTRAN96";#N/A,#N/A,FALSE,"NAA9697";#N/A,#N/A,FALSE,"ECWEBB";#N/A,#N/A,FALSE,"MFT96";#N/A,#N/A,FALSE,"CTrecon"}</definedName>
    <definedName name="ghj_2_1_1_2_4" hidden="1">{#N/A,#N/A,FALSE,"TMCOMP96";#N/A,#N/A,FALSE,"MAT96";#N/A,#N/A,FALSE,"FANDA96";#N/A,#N/A,FALSE,"INTRAN96";#N/A,#N/A,FALSE,"NAA9697";#N/A,#N/A,FALSE,"ECWEBB";#N/A,#N/A,FALSE,"MFT96";#N/A,#N/A,FALSE,"CTrecon"}</definedName>
    <definedName name="ghj_2_1_1_2_5" hidden="1">{#N/A,#N/A,FALSE,"TMCOMP96";#N/A,#N/A,FALSE,"MAT96";#N/A,#N/A,FALSE,"FANDA96";#N/A,#N/A,FALSE,"INTRAN96";#N/A,#N/A,FALSE,"NAA9697";#N/A,#N/A,FALSE,"ECWEBB";#N/A,#N/A,FALSE,"MFT96";#N/A,#N/A,FALSE,"CTrecon"}</definedName>
    <definedName name="ghj_2_1_1_3" hidden="1">{#N/A,#N/A,FALSE,"TMCOMP96";#N/A,#N/A,FALSE,"MAT96";#N/A,#N/A,FALSE,"FANDA96";#N/A,#N/A,FALSE,"INTRAN96";#N/A,#N/A,FALSE,"NAA9697";#N/A,#N/A,FALSE,"ECWEBB";#N/A,#N/A,FALSE,"MFT96";#N/A,#N/A,FALSE,"CTrecon"}</definedName>
    <definedName name="ghj_2_1_1_4" hidden="1">{#N/A,#N/A,FALSE,"TMCOMP96";#N/A,#N/A,FALSE,"MAT96";#N/A,#N/A,FALSE,"FANDA96";#N/A,#N/A,FALSE,"INTRAN96";#N/A,#N/A,FALSE,"NAA9697";#N/A,#N/A,FALSE,"ECWEBB";#N/A,#N/A,FALSE,"MFT96";#N/A,#N/A,FALSE,"CTrecon"}</definedName>
    <definedName name="ghj_2_1_1_5" hidden="1">{#N/A,#N/A,FALSE,"TMCOMP96";#N/A,#N/A,FALSE,"MAT96";#N/A,#N/A,FALSE,"FANDA96";#N/A,#N/A,FALSE,"INTRAN96";#N/A,#N/A,FALSE,"NAA9697";#N/A,#N/A,FALSE,"ECWEBB";#N/A,#N/A,FALSE,"MFT96";#N/A,#N/A,FALSE,"CTrecon"}</definedName>
    <definedName name="ghj_2_1_2" hidden="1">{#N/A,#N/A,FALSE,"TMCOMP96";#N/A,#N/A,FALSE,"MAT96";#N/A,#N/A,FALSE,"FANDA96";#N/A,#N/A,FALSE,"INTRAN96";#N/A,#N/A,FALSE,"NAA9697";#N/A,#N/A,FALSE,"ECWEBB";#N/A,#N/A,FALSE,"MFT96";#N/A,#N/A,FALSE,"CTrecon"}</definedName>
    <definedName name="ghj_2_1_2_1" hidden="1">{#N/A,#N/A,FALSE,"TMCOMP96";#N/A,#N/A,FALSE,"MAT96";#N/A,#N/A,FALSE,"FANDA96";#N/A,#N/A,FALSE,"INTRAN96";#N/A,#N/A,FALSE,"NAA9697";#N/A,#N/A,FALSE,"ECWEBB";#N/A,#N/A,FALSE,"MFT96";#N/A,#N/A,FALSE,"CTrecon"}</definedName>
    <definedName name="ghj_2_1_2_2" hidden="1">{#N/A,#N/A,FALSE,"TMCOMP96";#N/A,#N/A,FALSE,"MAT96";#N/A,#N/A,FALSE,"FANDA96";#N/A,#N/A,FALSE,"INTRAN96";#N/A,#N/A,FALSE,"NAA9697";#N/A,#N/A,FALSE,"ECWEBB";#N/A,#N/A,FALSE,"MFT96";#N/A,#N/A,FALSE,"CTrecon"}</definedName>
    <definedName name="ghj_2_1_2_3" hidden="1">{#N/A,#N/A,FALSE,"TMCOMP96";#N/A,#N/A,FALSE,"MAT96";#N/A,#N/A,FALSE,"FANDA96";#N/A,#N/A,FALSE,"INTRAN96";#N/A,#N/A,FALSE,"NAA9697";#N/A,#N/A,FALSE,"ECWEBB";#N/A,#N/A,FALSE,"MFT96";#N/A,#N/A,FALSE,"CTrecon"}</definedName>
    <definedName name="ghj_2_1_2_4" hidden="1">{#N/A,#N/A,FALSE,"TMCOMP96";#N/A,#N/A,FALSE,"MAT96";#N/A,#N/A,FALSE,"FANDA96";#N/A,#N/A,FALSE,"INTRAN96";#N/A,#N/A,FALSE,"NAA9697";#N/A,#N/A,FALSE,"ECWEBB";#N/A,#N/A,FALSE,"MFT96";#N/A,#N/A,FALSE,"CTrecon"}</definedName>
    <definedName name="ghj_2_1_2_5" hidden="1">{#N/A,#N/A,FALSE,"TMCOMP96";#N/A,#N/A,FALSE,"MAT96";#N/A,#N/A,FALSE,"FANDA96";#N/A,#N/A,FALSE,"INTRAN96";#N/A,#N/A,FALSE,"NAA9697";#N/A,#N/A,FALSE,"ECWEBB";#N/A,#N/A,FALSE,"MFT96";#N/A,#N/A,FALSE,"CTrecon"}</definedName>
    <definedName name="ghj_2_1_3" hidden="1">{#N/A,#N/A,FALSE,"TMCOMP96";#N/A,#N/A,FALSE,"MAT96";#N/A,#N/A,FALSE,"FANDA96";#N/A,#N/A,FALSE,"INTRAN96";#N/A,#N/A,FALSE,"NAA9697";#N/A,#N/A,FALSE,"ECWEBB";#N/A,#N/A,FALSE,"MFT96";#N/A,#N/A,FALSE,"CTrecon"}</definedName>
    <definedName name="ghj_2_1_3_1" hidden="1">{#N/A,#N/A,FALSE,"TMCOMP96";#N/A,#N/A,FALSE,"MAT96";#N/A,#N/A,FALSE,"FANDA96";#N/A,#N/A,FALSE,"INTRAN96";#N/A,#N/A,FALSE,"NAA9697";#N/A,#N/A,FALSE,"ECWEBB";#N/A,#N/A,FALSE,"MFT96";#N/A,#N/A,FALSE,"CTrecon"}</definedName>
    <definedName name="ghj_2_1_3_2" hidden="1">{#N/A,#N/A,FALSE,"TMCOMP96";#N/A,#N/A,FALSE,"MAT96";#N/A,#N/A,FALSE,"FANDA96";#N/A,#N/A,FALSE,"INTRAN96";#N/A,#N/A,FALSE,"NAA9697";#N/A,#N/A,FALSE,"ECWEBB";#N/A,#N/A,FALSE,"MFT96";#N/A,#N/A,FALSE,"CTrecon"}</definedName>
    <definedName name="ghj_2_1_3_3" hidden="1">{#N/A,#N/A,FALSE,"TMCOMP96";#N/A,#N/A,FALSE,"MAT96";#N/A,#N/A,FALSE,"FANDA96";#N/A,#N/A,FALSE,"INTRAN96";#N/A,#N/A,FALSE,"NAA9697";#N/A,#N/A,FALSE,"ECWEBB";#N/A,#N/A,FALSE,"MFT96";#N/A,#N/A,FALSE,"CTrecon"}</definedName>
    <definedName name="ghj_2_1_3_4" hidden="1">{#N/A,#N/A,FALSE,"TMCOMP96";#N/A,#N/A,FALSE,"MAT96";#N/A,#N/A,FALSE,"FANDA96";#N/A,#N/A,FALSE,"INTRAN96";#N/A,#N/A,FALSE,"NAA9697";#N/A,#N/A,FALSE,"ECWEBB";#N/A,#N/A,FALSE,"MFT96";#N/A,#N/A,FALSE,"CTrecon"}</definedName>
    <definedName name="ghj_2_1_3_5" hidden="1">{#N/A,#N/A,FALSE,"TMCOMP96";#N/A,#N/A,FALSE,"MAT96";#N/A,#N/A,FALSE,"FANDA96";#N/A,#N/A,FALSE,"INTRAN96";#N/A,#N/A,FALSE,"NAA9697";#N/A,#N/A,FALSE,"ECWEBB";#N/A,#N/A,FALSE,"MFT96";#N/A,#N/A,FALSE,"CTrecon"}</definedName>
    <definedName name="ghj_2_1_4" hidden="1">{#N/A,#N/A,FALSE,"TMCOMP96";#N/A,#N/A,FALSE,"MAT96";#N/A,#N/A,FALSE,"FANDA96";#N/A,#N/A,FALSE,"INTRAN96";#N/A,#N/A,FALSE,"NAA9697";#N/A,#N/A,FALSE,"ECWEBB";#N/A,#N/A,FALSE,"MFT96";#N/A,#N/A,FALSE,"CTrecon"}</definedName>
    <definedName name="ghj_2_1_4_1" hidden="1">{#N/A,#N/A,FALSE,"TMCOMP96";#N/A,#N/A,FALSE,"MAT96";#N/A,#N/A,FALSE,"FANDA96";#N/A,#N/A,FALSE,"INTRAN96";#N/A,#N/A,FALSE,"NAA9697";#N/A,#N/A,FALSE,"ECWEBB";#N/A,#N/A,FALSE,"MFT96";#N/A,#N/A,FALSE,"CTrecon"}</definedName>
    <definedName name="ghj_2_1_4_2" hidden="1">{#N/A,#N/A,FALSE,"TMCOMP96";#N/A,#N/A,FALSE,"MAT96";#N/A,#N/A,FALSE,"FANDA96";#N/A,#N/A,FALSE,"INTRAN96";#N/A,#N/A,FALSE,"NAA9697";#N/A,#N/A,FALSE,"ECWEBB";#N/A,#N/A,FALSE,"MFT96";#N/A,#N/A,FALSE,"CTrecon"}</definedName>
    <definedName name="ghj_2_1_4_3" hidden="1">{#N/A,#N/A,FALSE,"TMCOMP96";#N/A,#N/A,FALSE,"MAT96";#N/A,#N/A,FALSE,"FANDA96";#N/A,#N/A,FALSE,"INTRAN96";#N/A,#N/A,FALSE,"NAA9697";#N/A,#N/A,FALSE,"ECWEBB";#N/A,#N/A,FALSE,"MFT96";#N/A,#N/A,FALSE,"CTrecon"}</definedName>
    <definedName name="ghj_2_1_4_4" hidden="1">{#N/A,#N/A,FALSE,"TMCOMP96";#N/A,#N/A,FALSE,"MAT96";#N/A,#N/A,FALSE,"FANDA96";#N/A,#N/A,FALSE,"INTRAN96";#N/A,#N/A,FALSE,"NAA9697";#N/A,#N/A,FALSE,"ECWEBB";#N/A,#N/A,FALSE,"MFT96";#N/A,#N/A,FALSE,"CTrecon"}</definedName>
    <definedName name="ghj_2_1_4_5" hidden="1">{#N/A,#N/A,FALSE,"TMCOMP96";#N/A,#N/A,FALSE,"MAT96";#N/A,#N/A,FALSE,"FANDA96";#N/A,#N/A,FALSE,"INTRAN96";#N/A,#N/A,FALSE,"NAA9697";#N/A,#N/A,FALSE,"ECWEBB";#N/A,#N/A,FALSE,"MFT96";#N/A,#N/A,FALSE,"CTrecon"}</definedName>
    <definedName name="ghj_2_1_5" hidden="1">{#N/A,#N/A,FALSE,"TMCOMP96";#N/A,#N/A,FALSE,"MAT96";#N/A,#N/A,FALSE,"FANDA96";#N/A,#N/A,FALSE,"INTRAN96";#N/A,#N/A,FALSE,"NAA9697";#N/A,#N/A,FALSE,"ECWEBB";#N/A,#N/A,FALSE,"MFT96";#N/A,#N/A,FALSE,"CTrecon"}</definedName>
    <definedName name="ghj_2_1_5_1" hidden="1">{#N/A,#N/A,FALSE,"TMCOMP96";#N/A,#N/A,FALSE,"MAT96";#N/A,#N/A,FALSE,"FANDA96";#N/A,#N/A,FALSE,"INTRAN96";#N/A,#N/A,FALSE,"NAA9697";#N/A,#N/A,FALSE,"ECWEBB";#N/A,#N/A,FALSE,"MFT96";#N/A,#N/A,FALSE,"CTrecon"}</definedName>
    <definedName name="ghj_2_1_5_2" hidden="1">{#N/A,#N/A,FALSE,"TMCOMP96";#N/A,#N/A,FALSE,"MAT96";#N/A,#N/A,FALSE,"FANDA96";#N/A,#N/A,FALSE,"INTRAN96";#N/A,#N/A,FALSE,"NAA9697";#N/A,#N/A,FALSE,"ECWEBB";#N/A,#N/A,FALSE,"MFT96";#N/A,#N/A,FALSE,"CTrecon"}</definedName>
    <definedName name="ghj_2_1_5_3" hidden="1">{#N/A,#N/A,FALSE,"TMCOMP96";#N/A,#N/A,FALSE,"MAT96";#N/A,#N/A,FALSE,"FANDA96";#N/A,#N/A,FALSE,"INTRAN96";#N/A,#N/A,FALSE,"NAA9697";#N/A,#N/A,FALSE,"ECWEBB";#N/A,#N/A,FALSE,"MFT96";#N/A,#N/A,FALSE,"CTrecon"}</definedName>
    <definedName name="ghj_2_1_5_4" hidden="1">{#N/A,#N/A,FALSE,"TMCOMP96";#N/A,#N/A,FALSE,"MAT96";#N/A,#N/A,FALSE,"FANDA96";#N/A,#N/A,FALSE,"INTRAN96";#N/A,#N/A,FALSE,"NAA9697";#N/A,#N/A,FALSE,"ECWEBB";#N/A,#N/A,FALSE,"MFT96";#N/A,#N/A,FALSE,"CTrecon"}</definedName>
    <definedName name="ghj_2_1_5_5" hidden="1">{#N/A,#N/A,FALSE,"TMCOMP96";#N/A,#N/A,FALSE,"MAT96";#N/A,#N/A,FALSE,"FANDA96";#N/A,#N/A,FALSE,"INTRAN96";#N/A,#N/A,FALSE,"NAA9697";#N/A,#N/A,FALSE,"ECWEBB";#N/A,#N/A,FALSE,"MFT96";#N/A,#N/A,FALSE,"CTrecon"}</definedName>
    <definedName name="ghj_2_2" hidden="1">{#N/A,#N/A,FALSE,"TMCOMP96";#N/A,#N/A,FALSE,"MAT96";#N/A,#N/A,FALSE,"FANDA96";#N/A,#N/A,FALSE,"INTRAN96";#N/A,#N/A,FALSE,"NAA9697";#N/A,#N/A,FALSE,"ECWEBB";#N/A,#N/A,FALSE,"MFT96";#N/A,#N/A,FALSE,"CTrecon"}</definedName>
    <definedName name="ghj_2_2_1" hidden="1">{#N/A,#N/A,FALSE,"TMCOMP96";#N/A,#N/A,FALSE,"MAT96";#N/A,#N/A,FALSE,"FANDA96";#N/A,#N/A,FALSE,"INTRAN96";#N/A,#N/A,FALSE,"NAA9697";#N/A,#N/A,FALSE,"ECWEBB";#N/A,#N/A,FALSE,"MFT96";#N/A,#N/A,FALSE,"CTrecon"}</definedName>
    <definedName name="ghj_2_2_2" hidden="1">{#N/A,#N/A,FALSE,"TMCOMP96";#N/A,#N/A,FALSE,"MAT96";#N/A,#N/A,FALSE,"FANDA96";#N/A,#N/A,FALSE,"INTRAN96";#N/A,#N/A,FALSE,"NAA9697";#N/A,#N/A,FALSE,"ECWEBB";#N/A,#N/A,FALSE,"MFT96";#N/A,#N/A,FALSE,"CTrecon"}</definedName>
    <definedName name="ghj_2_2_3" hidden="1">{#N/A,#N/A,FALSE,"TMCOMP96";#N/A,#N/A,FALSE,"MAT96";#N/A,#N/A,FALSE,"FANDA96";#N/A,#N/A,FALSE,"INTRAN96";#N/A,#N/A,FALSE,"NAA9697";#N/A,#N/A,FALSE,"ECWEBB";#N/A,#N/A,FALSE,"MFT96";#N/A,#N/A,FALSE,"CTrecon"}</definedName>
    <definedName name="ghj_2_2_4" hidden="1">{#N/A,#N/A,FALSE,"TMCOMP96";#N/A,#N/A,FALSE,"MAT96";#N/A,#N/A,FALSE,"FANDA96";#N/A,#N/A,FALSE,"INTRAN96";#N/A,#N/A,FALSE,"NAA9697";#N/A,#N/A,FALSE,"ECWEBB";#N/A,#N/A,FALSE,"MFT96";#N/A,#N/A,FALSE,"CTrecon"}</definedName>
    <definedName name="ghj_2_2_5" hidden="1">{#N/A,#N/A,FALSE,"TMCOMP96";#N/A,#N/A,FALSE,"MAT96";#N/A,#N/A,FALSE,"FANDA96";#N/A,#N/A,FALSE,"INTRAN96";#N/A,#N/A,FALSE,"NAA9697";#N/A,#N/A,FALSE,"ECWEBB";#N/A,#N/A,FALSE,"MFT96";#N/A,#N/A,FALSE,"CTrecon"}</definedName>
    <definedName name="ghj_2_3" hidden="1">{#N/A,#N/A,FALSE,"TMCOMP96";#N/A,#N/A,FALSE,"MAT96";#N/A,#N/A,FALSE,"FANDA96";#N/A,#N/A,FALSE,"INTRAN96";#N/A,#N/A,FALSE,"NAA9697";#N/A,#N/A,FALSE,"ECWEBB";#N/A,#N/A,FALSE,"MFT96";#N/A,#N/A,FALSE,"CTrecon"}</definedName>
    <definedName name="ghj_2_3_1" hidden="1">{#N/A,#N/A,FALSE,"TMCOMP96";#N/A,#N/A,FALSE,"MAT96";#N/A,#N/A,FALSE,"FANDA96";#N/A,#N/A,FALSE,"INTRAN96";#N/A,#N/A,FALSE,"NAA9697";#N/A,#N/A,FALSE,"ECWEBB";#N/A,#N/A,FALSE,"MFT96";#N/A,#N/A,FALSE,"CTrecon"}</definedName>
    <definedName name="ghj_2_3_2" hidden="1">{#N/A,#N/A,FALSE,"TMCOMP96";#N/A,#N/A,FALSE,"MAT96";#N/A,#N/A,FALSE,"FANDA96";#N/A,#N/A,FALSE,"INTRAN96";#N/A,#N/A,FALSE,"NAA9697";#N/A,#N/A,FALSE,"ECWEBB";#N/A,#N/A,FALSE,"MFT96";#N/A,#N/A,FALSE,"CTrecon"}</definedName>
    <definedName name="ghj_2_3_3" hidden="1">{#N/A,#N/A,FALSE,"TMCOMP96";#N/A,#N/A,FALSE,"MAT96";#N/A,#N/A,FALSE,"FANDA96";#N/A,#N/A,FALSE,"INTRAN96";#N/A,#N/A,FALSE,"NAA9697";#N/A,#N/A,FALSE,"ECWEBB";#N/A,#N/A,FALSE,"MFT96";#N/A,#N/A,FALSE,"CTrecon"}</definedName>
    <definedName name="ghj_2_3_4" hidden="1">{#N/A,#N/A,FALSE,"TMCOMP96";#N/A,#N/A,FALSE,"MAT96";#N/A,#N/A,FALSE,"FANDA96";#N/A,#N/A,FALSE,"INTRAN96";#N/A,#N/A,FALSE,"NAA9697";#N/A,#N/A,FALSE,"ECWEBB";#N/A,#N/A,FALSE,"MFT96";#N/A,#N/A,FALSE,"CTrecon"}</definedName>
    <definedName name="ghj_2_3_5" hidden="1">{#N/A,#N/A,FALSE,"TMCOMP96";#N/A,#N/A,FALSE,"MAT96";#N/A,#N/A,FALSE,"FANDA96";#N/A,#N/A,FALSE,"INTRAN96";#N/A,#N/A,FALSE,"NAA9697";#N/A,#N/A,FALSE,"ECWEBB";#N/A,#N/A,FALSE,"MFT96";#N/A,#N/A,FALSE,"CTrecon"}</definedName>
    <definedName name="ghj_2_4" hidden="1">{#N/A,#N/A,FALSE,"TMCOMP96";#N/A,#N/A,FALSE,"MAT96";#N/A,#N/A,FALSE,"FANDA96";#N/A,#N/A,FALSE,"INTRAN96";#N/A,#N/A,FALSE,"NAA9697";#N/A,#N/A,FALSE,"ECWEBB";#N/A,#N/A,FALSE,"MFT96";#N/A,#N/A,FALSE,"CTrecon"}</definedName>
    <definedName name="ghj_2_4_1" hidden="1">{#N/A,#N/A,FALSE,"TMCOMP96";#N/A,#N/A,FALSE,"MAT96";#N/A,#N/A,FALSE,"FANDA96";#N/A,#N/A,FALSE,"INTRAN96";#N/A,#N/A,FALSE,"NAA9697";#N/A,#N/A,FALSE,"ECWEBB";#N/A,#N/A,FALSE,"MFT96";#N/A,#N/A,FALSE,"CTrecon"}</definedName>
    <definedName name="ghj_2_4_2" hidden="1">{#N/A,#N/A,FALSE,"TMCOMP96";#N/A,#N/A,FALSE,"MAT96";#N/A,#N/A,FALSE,"FANDA96";#N/A,#N/A,FALSE,"INTRAN96";#N/A,#N/A,FALSE,"NAA9697";#N/A,#N/A,FALSE,"ECWEBB";#N/A,#N/A,FALSE,"MFT96";#N/A,#N/A,FALSE,"CTrecon"}</definedName>
    <definedName name="ghj_2_4_3" hidden="1">{#N/A,#N/A,FALSE,"TMCOMP96";#N/A,#N/A,FALSE,"MAT96";#N/A,#N/A,FALSE,"FANDA96";#N/A,#N/A,FALSE,"INTRAN96";#N/A,#N/A,FALSE,"NAA9697";#N/A,#N/A,FALSE,"ECWEBB";#N/A,#N/A,FALSE,"MFT96";#N/A,#N/A,FALSE,"CTrecon"}</definedName>
    <definedName name="ghj_2_4_4" hidden="1">{#N/A,#N/A,FALSE,"TMCOMP96";#N/A,#N/A,FALSE,"MAT96";#N/A,#N/A,FALSE,"FANDA96";#N/A,#N/A,FALSE,"INTRAN96";#N/A,#N/A,FALSE,"NAA9697";#N/A,#N/A,FALSE,"ECWEBB";#N/A,#N/A,FALSE,"MFT96";#N/A,#N/A,FALSE,"CTrecon"}</definedName>
    <definedName name="ghj_2_4_5" hidden="1">{#N/A,#N/A,FALSE,"TMCOMP96";#N/A,#N/A,FALSE,"MAT96";#N/A,#N/A,FALSE,"FANDA96";#N/A,#N/A,FALSE,"INTRAN96";#N/A,#N/A,FALSE,"NAA9697";#N/A,#N/A,FALSE,"ECWEBB";#N/A,#N/A,FALSE,"MFT96";#N/A,#N/A,FALSE,"CTrecon"}</definedName>
    <definedName name="ghj_2_5" hidden="1">{#N/A,#N/A,FALSE,"TMCOMP96";#N/A,#N/A,FALSE,"MAT96";#N/A,#N/A,FALSE,"FANDA96";#N/A,#N/A,FALSE,"INTRAN96";#N/A,#N/A,FALSE,"NAA9697";#N/A,#N/A,FALSE,"ECWEBB";#N/A,#N/A,FALSE,"MFT96";#N/A,#N/A,FALSE,"CTrecon"}</definedName>
    <definedName name="ghj_2_5_1" hidden="1">{#N/A,#N/A,FALSE,"TMCOMP96";#N/A,#N/A,FALSE,"MAT96";#N/A,#N/A,FALSE,"FANDA96";#N/A,#N/A,FALSE,"INTRAN96";#N/A,#N/A,FALSE,"NAA9697";#N/A,#N/A,FALSE,"ECWEBB";#N/A,#N/A,FALSE,"MFT96";#N/A,#N/A,FALSE,"CTrecon"}</definedName>
    <definedName name="ghj_2_5_2" hidden="1">{#N/A,#N/A,FALSE,"TMCOMP96";#N/A,#N/A,FALSE,"MAT96";#N/A,#N/A,FALSE,"FANDA96";#N/A,#N/A,FALSE,"INTRAN96";#N/A,#N/A,FALSE,"NAA9697";#N/A,#N/A,FALSE,"ECWEBB";#N/A,#N/A,FALSE,"MFT96";#N/A,#N/A,FALSE,"CTrecon"}</definedName>
    <definedName name="ghj_2_5_3" hidden="1">{#N/A,#N/A,FALSE,"TMCOMP96";#N/A,#N/A,FALSE,"MAT96";#N/A,#N/A,FALSE,"FANDA96";#N/A,#N/A,FALSE,"INTRAN96";#N/A,#N/A,FALSE,"NAA9697";#N/A,#N/A,FALSE,"ECWEBB";#N/A,#N/A,FALSE,"MFT96";#N/A,#N/A,FALSE,"CTrecon"}</definedName>
    <definedName name="ghj_2_5_4" hidden="1">{#N/A,#N/A,FALSE,"TMCOMP96";#N/A,#N/A,FALSE,"MAT96";#N/A,#N/A,FALSE,"FANDA96";#N/A,#N/A,FALSE,"INTRAN96";#N/A,#N/A,FALSE,"NAA9697";#N/A,#N/A,FALSE,"ECWEBB";#N/A,#N/A,FALSE,"MFT96";#N/A,#N/A,FALSE,"CTrecon"}</definedName>
    <definedName name="ghj_2_5_5" hidden="1">{#N/A,#N/A,FALSE,"TMCOMP96";#N/A,#N/A,FALSE,"MAT96";#N/A,#N/A,FALSE,"FANDA96";#N/A,#N/A,FALSE,"INTRAN96";#N/A,#N/A,FALSE,"NAA9697";#N/A,#N/A,FALSE,"ECWEBB";#N/A,#N/A,FALSE,"MFT96";#N/A,#N/A,FALSE,"CTrecon"}</definedName>
    <definedName name="ghj_3" hidden="1">{#N/A,#N/A,FALSE,"TMCOMP96";#N/A,#N/A,FALSE,"MAT96";#N/A,#N/A,FALSE,"FANDA96";#N/A,#N/A,FALSE,"INTRAN96";#N/A,#N/A,FALSE,"NAA9697";#N/A,#N/A,FALSE,"ECWEBB";#N/A,#N/A,FALSE,"MFT96";#N/A,#N/A,FALSE,"CTrecon"}</definedName>
    <definedName name="ghj_3_1" hidden="1">{#N/A,#N/A,FALSE,"TMCOMP96";#N/A,#N/A,FALSE,"MAT96";#N/A,#N/A,FALSE,"FANDA96";#N/A,#N/A,FALSE,"INTRAN96";#N/A,#N/A,FALSE,"NAA9697";#N/A,#N/A,FALSE,"ECWEBB";#N/A,#N/A,FALSE,"MFT96";#N/A,#N/A,FALSE,"CTrecon"}</definedName>
    <definedName name="ghj_3_1_1" hidden="1">{#N/A,#N/A,FALSE,"TMCOMP96";#N/A,#N/A,FALSE,"MAT96";#N/A,#N/A,FALSE,"FANDA96";#N/A,#N/A,FALSE,"INTRAN96";#N/A,#N/A,FALSE,"NAA9697";#N/A,#N/A,FALSE,"ECWEBB";#N/A,#N/A,FALSE,"MFT96";#N/A,#N/A,FALSE,"CTrecon"}</definedName>
    <definedName name="ghj_3_1_1_1" hidden="1">{#N/A,#N/A,FALSE,"TMCOMP96";#N/A,#N/A,FALSE,"MAT96";#N/A,#N/A,FALSE,"FANDA96";#N/A,#N/A,FALSE,"INTRAN96";#N/A,#N/A,FALSE,"NAA9697";#N/A,#N/A,FALSE,"ECWEBB";#N/A,#N/A,FALSE,"MFT96";#N/A,#N/A,FALSE,"CTrecon"}</definedName>
    <definedName name="ghj_3_1_1_1_1" hidden="1">{#N/A,#N/A,FALSE,"TMCOMP96";#N/A,#N/A,FALSE,"MAT96";#N/A,#N/A,FALSE,"FANDA96";#N/A,#N/A,FALSE,"INTRAN96";#N/A,#N/A,FALSE,"NAA9697";#N/A,#N/A,FALSE,"ECWEBB";#N/A,#N/A,FALSE,"MFT96";#N/A,#N/A,FALSE,"CTrecon"}</definedName>
    <definedName name="ghj_3_1_1_1_2" hidden="1">{#N/A,#N/A,FALSE,"TMCOMP96";#N/A,#N/A,FALSE,"MAT96";#N/A,#N/A,FALSE,"FANDA96";#N/A,#N/A,FALSE,"INTRAN96";#N/A,#N/A,FALSE,"NAA9697";#N/A,#N/A,FALSE,"ECWEBB";#N/A,#N/A,FALSE,"MFT96";#N/A,#N/A,FALSE,"CTrecon"}</definedName>
    <definedName name="ghj_3_1_1_1_3" hidden="1">{#N/A,#N/A,FALSE,"TMCOMP96";#N/A,#N/A,FALSE,"MAT96";#N/A,#N/A,FALSE,"FANDA96";#N/A,#N/A,FALSE,"INTRAN96";#N/A,#N/A,FALSE,"NAA9697";#N/A,#N/A,FALSE,"ECWEBB";#N/A,#N/A,FALSE,"MFT96";#N/A,#N/A,FALSE,"CTrecon"}</definedName>
    <definedName name="ghj_3_1_1_1_4" hidden="1">{#N/A,#N/A,FALSE,"TMCOMP96";#N/A,#N/A,FALSE,"MAT96";#N/A,#N/A,FALSE,"FANDA96";#N/A,#N/A,FALSE,"INTRAN96";#N/A,#N/A,FALSE,"NAA9697";#N/A,#N/A,FALSE,"ECWEBB";#N/A,#N/A,FALSE,"MFT96";#N/A,#N/A,FALSE,"CTrecon"}</definedName>
    <definedName name="ghj_3_1_1_1_5" hidden="1">{#N/A,#N/A,FALSE,"TMCOMP96";#N/A,#N/A,FALSE,"MAT96";#N/A,#N/A,FALSE,"FANDA96";#N/A,#N/A,FALSE,"INTRAN96";#N/A,#N/A,FALSE,"NAA9697";#N/A,#N/A,FALSE,"ECWEBB";#N/A,#N/A,FALSE,"MFT96";#N/A,#N/A,FALSE,"CTrecon"}</definedName>
    <definedName name="ghj_3_1_1_2" hidden="1">{#N/A,#N/A,FALSE,"TMCOMP96";#N/A,#N/A,FALSE,"MAT96";#N/A,#N/A,FALSE,"FANDA96";#N/A,#N/A,FALSE,"INTRAN96";#N/A,#N/A,FALSE,"NAA9697";#N/A,#N/A,FALSE,"ECWEBB";#N/A,#N/A,FALSE,"MFT96";#N/A,#N/A,FALSE,"CTrecon"}</definedName>
    <definedName name="ghj_3_1_1_2_1" hidden="1">{#N/A,#N/A,FALSE,"TMCOMP96";#N/A,#N/A,FALSE,"MAT96";#N/A,#N/A,FALSE,"FANDA96";#N/A,#N/A,FALSE,"INTRAN96";#N/A,#N/A,FALSE,"NAA9697";#N/A,#N/A,FALSE,"ECWEBB";#N/A,#N/A,FALSE,"MFT96";#N/A,#N/A,FALSE,"CTrecon"}</definedName>
    <definedName name="ghj_3_1_1_2_2" hidden="1">{#N/A,#N/A,FALSE,"TMCOMP96";#N/A,#N/A,FALSE,"MAT96";#N/A,#N/A,FALSE,"FANDA96";#N/A,#N/A,FALSE,"INTRAN96";#N/A,#N/A,FALSE,"NAA9697";#N/A,#N/A,FALSE,"ECWEBB";#N/A,#N/A,FALSE,"MFT96";#N/A,#N/A,FALSE,"CTrecon"}</definedName>
    <definedName name="ghj_3_1_1_2_3" hidden="1">{#N/A,#N/A,FALSE,"TMCOMP96";#N/A,#N/A,FALSE,"MAT96";#N/A,#N/A,FALSE,"FANDA96";#N/A,#N/A,FALSE,"INTRAN96";#N/A,#N/A,FALSE,"NAA9697";#N/A,#N/A,FALSE,"ECWEBB";#N/A,#N/A,FALSE,"MFT96";#N/A,#N/A,FALSE,"CTrecon"}</definedName>
    <definedName name="ghj_3_1_1_2_4" hidden="1">{#N/A,#N/A,FALSE,"TMCOMP96";#N/A,#N/A,FALSE,"MAT96";#N/A,#N/A,FALSE,"FANDA96";#N/A,#N/A,FALSE,"INTRAN96";#N/A,#N/A,FALSE,"NAA9697";#N/A,#N/A,FALSE,"ECWEBB";#N/A,#N/A,FALSE,"MFT96";#N/A,#N/A,FALSE,"CTrecon"}</definedName>
    <definedName name="ghj_3_1_1_2_5" hidden="1">{#N/A,#N/A,FALSE,"TMCOMP96";#N/A,#N/A,FALSE,"MAT96";#N/A,#N/A,FALSE,"FANDA96";#N/A,#N/A,FALSE,"INTRAN96";#N/A,#N/A,FALSE,"NAA9697";#N/A,#N/A,FALSE,"ECWEBB";#N/A,#N/A,FALSE,"MFT96";#N/A,#N/A,FALSE,"CTrecon"}</definedName>
    <definedName name="ghj_3_1_1_3" hidden="1">{#N/A,#N/A,FALSE,"TMCOMP96";#N/A,#N/A,FALSE,"MAT96";#N/A,#N/A,FALSE,"FANDA96";#N/A,#N/A,FALSE,"INTRAN96";#N/A,#N/A,FALSE,"NAA9697";#N/A,#N/A,FALSE,"ECWEBB";#N/A,#N/A,FALSE,"MFT96";#N/A,#N/A,FALSE,"CTrecon"}</definedName>
    <definedName name="ghj_3_1_1_4" hidden="1">{#N/A,#N/A,FALSE,"TMCOMP96";#N/A,#N/A,FALSE,"MAT96";#N/A,#N/A,FALSE,"FANDA96";#N/A,#N/A,FALSE,"INTRAN96";#N/A,#N/A,FALSE,"NAA9697";#N/A,#N/A,FALSE,"ECWEBB";#N/A,#N/A,FALSE,"MFT96";#N/A,#N/A,FALSE,"CTrecon"}</definedName>
    <definedName name="ghj_3_1_1_5" hidden="1">{#N/A,#N/A,FALSE,"TMCOMP96";#N/A,#N/A,FALSE,"MAT96";#N/A,#N/A,FALSE,"FANDA96";#N/A,#N/A,FALSE,"INTRAN96";#N/A,#N/A,FALSE,"NAA9697";#N/A,#N/A,FALSE,"ECWEBB";#N/A,#N/A,FALSE,"MFT96";#N/A,#N/A,FALSE,"CTrecon"}</definedName>
    <definedName name="ghj_3_1_2" hidden="1">{#N/A,#N/A,FALSE,"TMCOMP96";#N/A,#N/A,FALSE,"MAT96";#N/A,#N/A,FALSE,"FANDA96";#N/A,#N/A,FALSE,"INTRAN96";#N/A,#N/A,FALSE,"NAA9697";#N/A,#N/A,FALSE,"ECWEBB";#N/A,#N/A,FALSE,"MFT96";#N/A,#N/A,FALSE,"CTrecon"}</definedName>
    <definedName name="ghj_3_1_2_1" hidden="1">{#N/A,#N/A,FALSE,"TMCOMP96";#N/A,#N/A,FALSE,"MAT96";#N/A,#N/A,FALSE,"FANDA96";#N/A,#N/A,FALSE,"INTRAN96";#N/A,#N/A,FALSE,"NAA9697";#N/A,#N/A,FALSE,"ECWEBB";#N/A,#N/A,FALSE,"MFT96";#N/A,#N/A,FALSE,"CTrecon"}</definedName>
    <definedName name="ghj_3_1_2_2" hidden="1">{#N/A,#N/A,FALSE,"TMCOMP96";#N/A,#N/A,FALSE,"MAT96";#N/A,#N/A,FALSE,"FANDA96";#N/A,#N/A,FALSE,"INTRAN96";#N/A,#N/A,FALSE,"NAA9697";#N/A,#N/A,FALSE,"ECWEBB";#N/A,#N/A,FALSE,"MFT96";#N/A,#N/A,FALSE,"CTrecon"}</definedName>
    <definedName name="ghj_3_1_2_3" hidden="1">{#N/A,#N/A,FALSE,"TMCOMP96";#N/A,#N/A,FALSE,"MAT96";#N/A,#N/A,FALSE,"FANDA96";#N/A,#N/A,FALSE,"INTRAN96";#N/A,#N/A,FALSE,"NAA9697";#N/A,#N/A,FALSE,"ECWEBB";#N/A,#N/A,FALSE,"MFT96";#N/A,#N/A,FALSE,"CTrecon"}</definedName>
    <definedName name="ghj_3_1_2_4" hidden="1">{#N/A,#N/A,FALSE,"TMCOMP96";#N/A,#N/A,FALSE,"MAT96";#N/A,#N/A,FALSE,"FANDA96";#N/A,#N/A,FALSE,"INTRAN96";#N/A,#N/A,FALSE,"NAA9697";#N/A,#N/A,FALSE,"ECWEBB";#N/A,#N/A,FALSE,"MFT96";#N/A,#N/A,FALSE,"CTrecon"}</definedName>
    <definedName name="ghj_3_1_2_5" hidden="1">{#N/A,#N/A,FALSE,"TMCOMP96";#N/A,#N/A,FALSE,"MAT96";#N/A,#N/A,FALSE,"FANDA96";#N/A,#N/A,FALSE,"INTRAN96";#N/A,#N/A,FALSE,"NAA9697";#N/A,#N/A,FALSE,"ECWEBB";#N/A,#N/A,FALSE,"MFT96";#N/A,#N/A,FALSE,"CTrecon"}</definedName>
    <definedName name="ghj_3_1_3" hidden="1">{#N/A,#N/A,FALSE,"TMCOMP96";#N/A,#N/A,FALSE,"MAT96";#N/A,#N/A,FALSE,"FANDA96";#N/A,#N/A,FALSE,"INTRAN96";#N/A,#N/A,FALSE,"NAA9697";#N/A,#N/A,FALSE,"ECWEBB";#N/A,#N/A,FALSE,"MFT96";#N/A,#N/A,FALSE,"CTrecon"}</definedName>
    <definedName name="ghj_3_1_3_1" hidden="1">{#N/A,#N/A,FALSE,"TMCOMP96";#N/A,#N/A,FALSE,"MAT96";#N/A,#N/A,FALSE,"FANDA96";#N/A,#N/A,FALSE,"INTRAN96";#N/A,#N/A,FALSE,"NAA9697";#N/A,#N/A,FALSE,"ECWEBB";#N/A,#N/A,FALSE,"MFT96";#N/A,#N/A,FALSE,"CTrecon"}</definedName>
    <definedName name="ghj_3_1_3_2" hidden="1">{#N/A,#N/A,FALSE,"TMCOMP96";#N/A,#N/A,FALSE,"MAT96";#N/A,#N/A,FALSE,"FANDA96";#N/A,#N/A,FALSE,"INTRAN96";#N/A,#N/A,FALSE,"NAA9697";#N/A,#N/A,FALSE,"ECWEBB";#N/A,#N/A,FALSE,"MFT96";#N/A,#N/A,FALSE,"CTrecon"}</definedName>
    <definedName name="ghj_3_1_3_3" hidden="1">{#N/A,#N/A,FALSE,"TMCOMP96";#N/A,#N/A,FALSE,"MAT96";#N/A,#N/A,FALSE,"FANDA96";#N/A,#N/A,FALSE,"INTRAN96";#N/A,#N/A,FALSE,"NAA9697";#N/A,#N/A,FALSE,"ECWEBB";#N/A,#N/A,FALSE,"MFT96";#N/A,#N/A,FALSE,"CTrecon"}</definedName>
    <definedName name="ghj_3_1_3_4" hidden="1">{#N/A,#N/A,FALSE,"TMCOMP96";#N/A,#N/A,FALSE,"MAT96";#N/A,#N/A,FALSE,"FANDA96";#N/A,#N/A,FALSE,"INTRAN96";#N/A,#N/A,FALSE,"NAA9697";#N/A,#N/A,FALSE,"ECWEBB";#N/A,#N/A,FALSE,"MFT96";#N/A,#N/A,FALSE,"CTrecon"}</definedName>
    <definedName name="ghj_3_1_3_5" hidden="1">{#N/A,#N/A,FALSE,"TMCOMP96";#N/A,#N/A,FALSE,"MAT96";#N/A,#N/A,FALSE,"FANDA96";#N/A,#N/A,FALSE,"INTRAN96";#N/A,#N/A,FALSE,"NAA9697";#N/A,#N/A,FALSE,"ECWEBB";#N/A,#N/A,FALSE,"MFT96";#N/A,#N/A,FALSE,"CTrecon"}</definedName>
    <definedName name="ghj_3_1_4" hidden="1">{#N/A,#N/A,FALSE,"TMCOMP96";#N/A,#N/A,FALSE,"MAT96";#N/A,#N/A,FALSE,"FANDA96";#N/A,#N/A,FALSE,"INTRAN96";#N/A,#N/A,FALSE,"NAA9697";#N/A,#N/A,FALSE,"ECWEBB";#N/A,#N/A,FALSE,"MFT96";#N/A,#N/A,FALSE,"CTrecon"}</definedName>
    <definedName name="ghj_3_1_4_1" hidden="1">{#N/A,#N/A,FALSE,"TMCOMP96";#N/A,#N/A,FALSE,"MAT96";#N/A,#N/A,FALSE,"FANDA96";#N/A,#N/A,FALSE,"INTRAN96";#N/A,#N/A,FALSE,"NAA9697";#N/A,#N/A,FALSE,"ECWEBB";#N/A,#N/A,FALSE,"MFT96";#N/A,#N/A,FALSE,"CTrecon"}</definedName>
    <definedName name="ghj_3_1_4_2" hidden="1">{#N/A,#N/A,FALSE,"TMCOMP96";#N/A,#N/A,FALSE,"MAT96";#N/A,#N/A,FALSE,"FANDA96";#N/A,#N/A,FALSE,"INTRAN96";#N/A,#N/A,FALSE,"NAA9697";#N/A,#N/A,FALSE,"ECWEBB";#N/A,#N/A,FALSE,"MFT96";#N/A,#N/A,FALSE,"CTrecon"}</definedName>
    <definedName name="ghj_3_1_4_3" hidden="1">{#N/A,#N/A,FALSE,"TMCOMP96";#N/A,#N/A,FALSE,"MAT96";#N/A,#N/A,FALSE,"FANDA96";#N/A,#N/A,FALSE,"INTRAN96";#N/A,#N/A,FALSE,"NAA9697";#N/A,#N/A,FALSE,"ECWEBB";#N/A,#N/A,FALSE,"MFT96";#N/A,#N/A,FALSE,"CTrecon"}</definedName>
    <definedName name="ghj_3_1_4_4" hidden="1">{#N/A,#N/A,FALSE,"TMCOMP96";#N/A,#N/A,FALSE,"MAT96";#N/A,#N/A,FALSE,"FANDA96";#N/A,#N/A,FALSE,"INTRAN96";#N/A,#N/A,FALSE,"NAA9697";#N/A,#N/A,FALSE,"ECWEBB";#N/A,#N/A,FALSE,"MFT96";#N/A,#N/A,FALSE,"CTrecon"}</definedName>
    <definedName name="ghj_3_1_4_5" hidden="1">{#N/A,#N/A,FALSE,"TMCOMP96";#N/A,#N/A,FALSE,"MAT96";#N/A,#N/A,FALSE,"FANDA96";#N/A,#N/A,FALSE,"INTRAN96";#N/A,#N/A,FALSE,"NAA9697";#N/A,#N/A,FALSE,"ECWEBB";#N/A,#N/A,FALSE,"MFT96";#N/A,#N/A,FALSE,"CTrecon"}</definedName>
    <definedName name="ghj_3_1_5" hidden="1">{#N/A,#N/A,FALSE,"TMCOMP96";#N/A,#N/A,FALSE,"MAT96";#N/A,#N/A,FALSE,"FANDA96";#N/A,#N/A,FALSE,"INTRAN96";#N/A,#N/A,FALSE,"NAA9697";#N/A,#N/A,FALSE,"ECWEBB";#N/A,#N/A,FALSE,"MFT96";#N/A,#N/A,FALSE,"CTrecon"}</definedName>
    <definedName name="ghj_3_1_5_1" hidden="1">{#N/A,#N/A,FALSE,"TMCOMP96";#N/A,#N/A,FALSE,"MAT96";#N/A,#N/A,FALSE,"FANDA96";#N/A,#N/A,FALSE,"INTRAN96";#N/A,#N/A,FALSE,"NAA9697";#N/A,#N/A,FALSE,"ECWEBB";#N/A,#N/A,FALSE,"MFT96";#N/A,#N/A,FALSE,"CTrecon"}</definedName>
    <definedName name="ghj_3_1_5_2" hidden="1">{#N/A,#N/A,FALSE,"TMCOMP96";#N/A,#N/A,FALSE,"MAT96";#N/A,#N/A,FALSE,"FANDA96";#N/A,#N/A,FALSE,"INTRAN96";#N/A,#N/A,FALSE,"NAA9697";#N/A,#N/A,FALSE,"ECWEBB";#N/A,#N/A,FALSE,"MFT96";#N/A,#N/A,FALSE,"CTrecon"}</definedName>
    <definedName name="ghj_3_1_5_3" hidden="1">{#N/A,#N/A,FALSE,"TMCOMP96";#N/A,#N/A,FALSE,"MAT96";#N/A,#N/A,FALSE,"FANDA96";#N/A,#N/A,FALSE,"INTRAN96";#N/A,#N/A,FALSE,"NAA9697";#N/A,#N/A,FALSE,"ECWEBB";#N/A,#N/A,FALSE,"MFT96";#N/A,#N/A,FALSE,"CTrecon"}</definedName>
    <definedName name="ghj_3_1_5_4" hidden="1">{#N/A,#N/A,FALSE,"TMCOMP96";#N/A,#N/A,FALSE,"MAT96";#N/A,#N/A,FALSE,"FANDA96";#N/A,#N/A,FALSE,"INTRAN96";#N/A,#N/A,FALSE,"NAA9697";#N/A,#N/A,FALSE,"ECWEBB";#N/A,#N/A,FALSE,"MFT96";#N/A,#N/A,FALSE,"CTrecon"}</definedName>
    <definedName name="ghj_3_1_5_5" hidden="1">{#N/A,#N/A,FALSE,"TMCOMP96";#N/A,#N/A,FALSE,"MAT96";#N/A,#N/A,FALSE,"FANDA96";#N/A,#N/A,FALSE,"INTRAN96";#N/A,#N/A,FALSE,"NAA9697";#N/A,#N/A,FALSE,"ECWEBB";#N/A,#N/A,FALSE,"MFT96";#N/A,#N/A,FALSE,"CTrecon"}</definedName>
    <definedName name="ghj_3_2" hidden="1">{#N/A,#N/A,FALSE,"TMCOMP96";#N/A,#N/A,FALSE,"MAT96";#N/A,#N/A,FALSE,"FANDA96";#N/A,#N/A,FALSE,"INTRAN96";#N/A,#N/A,FALSE,"NAA9697";#N/A,#N/A,FALSE,"ECWEBB";#N/A,#N/A,FALSE,"MFT96";#N/A,#N/A,FALSE,"CTrecon"}</definedName>
    <definedName name="ghj_3_2_1" hidden="1">{#N/A,#N/A,FALSE,"TMCOMP96";#N/A,#N/A,FALSE,"MAT96";#N/A,#N/A,FALSE,"FANDA96";#N/A,#N/A,FALSE,"INTRAN96";#N/A,#N/A,FALSE,"NAA9697";#N/A,#N/A,FALSE,"ECWEBB";#N/A,#N/A,FALSE,"MFT96";#N/A,#N/A,FALSE,"CTrecon"}</definedName>
    <definedName name="ghj_3_2_2" hidden="1">{#N/A,#N/A,FALSE,"TMCOMP96";#N/A,#N/A,FALSE,"MAT96";#N/A,#N/A,FALSE,"FANDA96";#N/A,#N/A,FALSE,"INTRAN96";#N/A,#N/A,FALSE,"NAA9697";#N/A,#N/A,FALSE,"ECWEBB";#N/A,#N/A,FALSE,"MFT96";#N/A,#N/A,FALSE,"CTrecon"}</definedName>
    <definedName name="ghj_3_2_3" hidden="1">{#N/A,#N/A,FALSE,"TMCOMP96";#N/A,#N/A,FALSE,"MAT96";#N/A,#N/A,FALSE,"FANDA96";#N/A,#N/A,FALSE,"INTRAN96";#N/A,#N/A,FALSE,"NAA9697";#N/A,#N/A,FALSE,"ECWEBB";#N/A,#N/A,FALSE,"MFT96";#N/A,#N/A,FALSE,"CTrecon"}</definedName>
    <definedName name="ghj_3_2_4" hidden="1">{#N/A,#N/A,FALSE,"TMCOMP96";#N/A,#N/A,FALSE,"MAT96";#N/A,#N/A,FALSE,"FANDA96";#N/A,#N/A,FALSE,"INTRAN96";#N/A,#N/A,FALSE,"NAA9697";#N/A,#N/A,FALSE,"ECWEBB";#N/A,#N/A,FALSE,"MFT96";#N/A,#N/A,FALSE,"CTrecon"}</definedName>
    <definedName name="ghj_3_2_5" hidden="1">{#N/A,#N/A,FALSE,"TMCOMP96";#N/A,#N/A,FALSE,"MAT96";#N/A,#N/A,FALSE,"FANDA96";#N/A,#N/A,FALSE,"INTRAN96";#N/A,#N/A,FALSE,"NAA9697";#N/A,#N/A,FALSE,"ECWEBB";#N/A,#N/A,FALSE,"MFT96";#N/A,#N/A,FALSE,"CTrecon"}</definedName>
    <definedName name="ghj_3_3" hidden="1">{#N/A,#N/A,FALSE,"TMCOMP96";#N/A,#N/A,FALSE,"MAT96";#N/A,#N/A,FALSE,"FANDA96";#N/A,#N/A,FALSE,"INTRAN96";#N/A,#N/A,FALSE,"NAA9697";#N/A,#N/A,FALSE,"ECWEBB";#N/A,#N/A,FALSE,"MFT96";#N/A,#N/A,FALSE,"CTrecon"}</definedName>
    <definedName name="ghj_3_3_1" hidden="1">{#N/A,#N/A,FALSE,"TMCOMP96";#N/A,#N/A,FALSE,"MAT96";#N/A,#N/A,FALSE,"FANDA96";#N/A,#N/A,FALSE,"INTRAN96";#N/A,#N/A,FALSE,"NAA9697";#N/A,#N/A,FALSE,"ECWEBB";#N/A,#N/A,FALSE,"MFT96";#N/A,#N/A,FALSE,"CTrecon"}</definedName>
    <definedName name="ghj_3_3_2" hidden="1">{#N/A,#N/A,FALSE,"TMCOMP96";#N/A,#N/A,FALSE,"MAT96";#N/A,#N/A,FALSE,"FANDA96";#N/A,#N/A,FALSE,"INTRAN96";#N/A,#N/A,FALSE,"NAA9697";#N/A,#N/A,FALSE,"ECWEBB";#N/A,#N/A,FALSE,"MFT96";#N/A,#N/A,FALSE,"CTrecon"}</definedName>
    <definedName name="ghj_3_3_3" hidden="1">{#N/A,#N/A,FALSE,"TMCOMP96";#N/A,#N/A,FALSE,"MAT96";#N/A,#N/A,FALSE,"FANDA96";#N/A,#N/A,FALSE,"INTRAN96";#N/A,#N/A,FALSE,"NAA9697";#N/A,#N/A,FALSE,"ECWEBB";#N/A,#N/A,FALSE,"MFT96";#N/A,#N/A,FALSE,"CTrecon"}</definedName>
    <definedName name="ghj_3_3_4" hidden="1">{#N/A,#N/A,FALSE,"TMCOMP96";#N/A,#N/A,FALSE,"MAT96";#N/A,#N/A,FALSE,"FANDA96";#N/A,#N/A,FALSE,"INTRAN96";#N/A,#N/A,FALSE,"NAA9697";#N/A,#N/A,FALSE,"ECWEBB";#N/A,#N/A,FALSE,"MFT96";#N/A,#N/A,FALSE,"CTrecon"}</definedName>
    <definedName name="ghj_3_3_5" hidden="1">{#N/A,#N/A,FALSE,"TMCOMP96";#N/A,#N/A,FALSE,"MAT96";#N/A,#N/A,FALSE,"FANDA96";#N/A,#N/A,FALSE,"INTRAN96";#N/A,#N/A,FALSE,"NAA9697";#N/A,#N/A,FALSE,"ECWEBB";#N/A,#N/A,FALSE,"MFT96";#N/A,#N/A,FALSE,"CTrecon"}</definedName>
    <definedName name="ghj_3_4" hidden="1">{#N/A,#N/A,FALSE,"TMCOMP96";#N/A,#N/A,FALSE,"MAT96";#N/A,#N/A,FALSE,"FANDA96";#N/A,#N/A,FALSE,"INTRAN96";#N/A,#N/A,FALSE,"NAA9697";#N/A,#N/A,FALSE,"ECWEBB";#N/A,#N/A,FALSE,"MFT96";#N/A,#N/A,FALSE,"CTrecon"}</definedName>
    <definedName name="ghj_3_4_1" hidden="1">{#N/A,#N/A,FALSE,"TMCOMP96";#N/A,#N/A,FALSE,"MAT96";#N/A,#N/A,FALSE,"FANDA96";#N/A,#N/A,FALSE,"INTRAN96";#N/A,#N/A,FALSE,"NAA9697";#N/A,#N/A,FALSE,"ECWEBB";#N/A,#N/A,FALSE,"MFT96";#N/A,#N/A,FALSE,"CTrecon"}</definedName>
    <definedName name="ghj_3_4_2" hidden="1">{#N/A,#N/A,FALSE,"TMCOMP96";#N/A,#N/A,FALSE,"MAT96";#N/A,#N/A,FALSE,"FANDA96";#N/A,#N/A,FALSE,"INTRAN96";#N/A,#N/A,FALSE,"NAA9697";#N/A,#N/A,FALSE,"ECWEBB";#N/A,#N/A,FALSE,"MFT96";#N/A,#N/A,FALSE,"CTrecon"}</definedName>
    <definedName name="ghj_3_4_3" hidden="1">{#N/A,#N/A,FALSE,"TMCOMP96";#N/A,#N/A,FALSE,"MAT96";#N/A,#N/A,FALSE,"FANDA96";#N/A,#N/A,FALSE,"INTRAN96";#N/A,#N/A,FALSE,"NAA9697";#N/A,#N/A,FALSE,"ECWEBB";#N/A,#N/A,FALSE,"MFT96";#N/A,#N/A,FALSE,"CTrecon"}</definedName>
    <definedName name="ghj_3_4_4" hidden="1">{#N/A,#N/A,FALSE,"TMCOMP96";#N/A,#N/A,FALSE,"MAT96";#N/A,#N/A,FALSE,"FANDA96";#N/A,#N/A,FALSE,"INTRAN96";#N/A,#N/A,FALSE,"NAA9697";#N/A,#N/A,FALSE,"ECWEBB";#N/A,#N/A,FALSE,"MFT96";#N/A,#N/A,FALSE,"CTrecon"}</definedName>
    <definedName name="ghj_3_4_5" hidden="1">{#N/A,#N/A,FALSE,"TMCOMP96";#N/A,#N/A,FALSE,"MAT96";#N/A,#N/A,FALSE,"FANDA96";#N/A,#N/A,FALSE,"INTRAN96";#N/A,#N/A,FALSE,"NAA9697";#N/A,#N/A,FALSE,"ECWEBB";#N/A,#N/A,FALSE,"MFT96";#N/A,#N/A,FALSE,"CTrecon"}</definedName>
    <definedName name="ghj_3_5" hidden="1">{#N/A,#N/A,FALSE,"TMCOMP96";#N/A,#N/A,FALSE,"MAT96";#N/A,#N/A,FALSE,"FANDA96";#N/A,#N/A,FALSE,"INTRAN96";#N/A,#N/A,FALSE,"NAA9697";#N/A,#N/A,FALSE,"ECWEBB";#N/A,#N/A,FALSE,"MFT96";#N/A,#N/A,FALSE,"CTrecon"}</definedName>
    <definedName name="ghj_3_5_1" hidden="1">{#N/A,#N/A,FALSE,"TMCOMP96";#N/A,#N/A,FALSE,"MAT96";#N/A,#N/A,FALSE,"FANDA96";#N/A,#N/A,FALSE,"INTRAN96";#N/A,#N/A,FALSE,"NAA9697";#N/A,#N/A,FALSE,"ECWEBB";#N/A,#N/A,FALSE,"MFT96";#N/A,#N/A,FALSE,"CTrecon"}</definedName>
    <definedName name="ghj_3_5_2" hidden="1">{#N/A,#N/A,FALSE,"TMCOMP96";#N/A,#N/A,FALSE,"MAT96";#N/A,#N/A,FALSE,"FANDA96";#N/A,#N/A,FALSE,"INTRAN96";#N/A,#N/A,FALSE,"NAA9697";#N/A,#N/A,FALSE,"ECWEBB";#N/A,#N/A,FALSE,"MFT96";#N/A,#N/A,FALSE,"CTrecon"}</definedName>
    <definedName name="ghj_3_5_3" hidden="1">{#N/A,#N/A,FALSE,"TMCOMP96";#N/A,#N/A,FALSE,"MAT96";#N/A,#N/A,FALSE,"FANDA96";#N/A,#N/A,FALSE,"INTRAN96";#N/A,#N/A,FALSE,"NAA9697";#N/A,#N/A,FALSE,"ECWEBB";#N/A,#N/A,FALSE,"MFT96";#N/A,#N/A,FALSE,"CTrecon"}</definedName>
    <definedName name="ghj_3_5_4" hidden="1">{#N/A,#N/A,FALSE,"TMCOMP96";#N/A,#N/A,FALSE,"MAT96";#N/A,#N/A,FALSE,"FANDA96";#N/A,#N/A,FALSE,"INTRAN96";#N/A,#N/A,FALSE,"NAA9697";#N/A,#N/A,FALSE,"ECWEBB";#N/A,#N/A,FALSE,"MFT96";#N/A,#N/A,FALSE,"CTrecon"}</definedName>
    <definedName name="ghj_3_5_5" hidden="1">{#N/A,#N/A,FALSE,"TMCOMP96";#N/A,#N/A,FALSE,"MAT96";#N/A,#N/A,FALSE,"FANDA96";#N/A,#N/A,FALSE,"INTRAN96";#N/A,#N/A,FALSE,"NAA9697";#N/A,#N/A,FALSE,"ECWEBB";#N/A,#N/A,FALSE,"MFT96";#N/A,#N/A,FALSE,"CTrecon"}</definedName>
    <definedName name="ghj_4" hidden="1">{#N/A,#N/A,FALSE,"TMCOMP96";#N/A,#N/A,FALSE,"MAT96";#N/A,#N/A,FALSE,"FANDA96";#N/A,#N/A,FALSE,"INTRAN96";#N/A,#N/A,FALSE,"NAA9697";#N/A,#N/A,FALSE,"ECWEBB";#N/A,#N/A,FALSE,"MFT96";#N/A,#N/A,FALSE,"CTrecon"}</definedName>
    <definedName name="ghj_4_1" hidden="1">{#N/A,#N/A,FALSE,"TMCOMP96";#N/A,#N/A,FALSE,"MAT96";#N/A,#N/A,FALSE,"FANDA96";#N/A,#N/A,FALSE,"INTRAN96";#N/A,#N/A,FALSE,"NAA9697";#N/A,#N/A,FALSE,"ECWEBB";#N/A,#N/A,FALSE,"MFT96";#N/A,#N/A,FALSE,"CTrecon"}</definedName>
    <definedName name="ghj_4_1_1" hidden="1">{#N/A,#N/A,FALSE,"TMCOMP96";#N/A,#N/A,FALSE,"MAT96";#N/A,#N/A,FALSE,"FANDA96";#N/A,#N/A,FALSE,"INTRAN96";#N/A,#N/A,FALSE,"NAA9697";#N/A,#N/A,FALSE,"ECWEBB";#N/A,#N/A,FALSE,"MFT96";#N/A,#N/A,FALSE,"CTrecon"}</definedName>
    <definedName name="ghj_4_1_1_1" hidden="1">{#N/A,#N/A,FALSE,"TMCOMP96";#N/A,#N/A,FALSE,"MAT96";#N/A,#N/A,FALSE,"FANDA96";#N/A,#N/A,FALSE,"INTRAN96";#N/A,#N/A,FALSE,"NAA9697";#N/A,#N/A,FALSE,"ECWEBB";#N/A,#N/A,FALSE,"MFT96";#N/A,#N/A,FALSE,"CTrecon"}</definedName>
    <definedName name="ghj_4_1_1_1_1" hidden="1">{#N/A,#N/A,FALSE,"TMCOMP96";#N/A,#N/A,FALSE,"MAT96";#N/A,#N/A,FALSE,"FANDA96";#N/A,#N/A,FALSE,"INTRAN96";#N/A,#N/A,FALSE,"NAA9697";#N/A,#N/A,FALSE,"ECWEBB";#N/A,#N/A,FALSE,"MFT96";#N/A,#N/A,FALSE,"CTrecon"}</definedName>
    <definedName name="ghj_4_1_1_1_2" hidden="1">{#N/A,#N/A,FALSE,"TMCOMP96";#N/A,#N/A,FALSE,"MAT96";#N/A,#N/A,FALSE,"FANDA96";#N/A,#N/A,FALSE,"INTRAN96";#N/A,#N/A,FALSE,"NAA9697";#N/A,#N/A,FALSE,"ECWEBB";#N/A,#N/A,FALSE,"MFT96";#N/A,#N/A,FALSE,"CTrecon"}</definedName>
    <definedName name="ghj_4_1_1_1_3" hidden="1">{#N/A,#N/A,FALSE,"TMCOMP96";#N/A,#N/A,FALSE,"MAT96";#N/A,#N/A,FALSE,"FANDA96";#N/A,#N/A,FALSE,"INTRAN96";#N/A,#N/A,FALSE,"NAA9697";#N/A,#N/A,FALSE,"ECWEBB";#N/A,#N/A,FALSE,"MFT96";#N/A,#N/A,FALSE,"CTrecon"}</definedName>
    <definedName name="ghj_4_1_1_1_4" hidden="1">{#N/A,#N/A,FALSE,"TMCOMP96";#N/A,#N/A,FALSE,"MAT96";#N/A,#N/A,FALSE,"FANDA96";#N/A,#N/A,FALSE,"INTRAN96";#N/A,#N/A,FALSE,"NAA9697";#N/A,#N/A,FALSE,"ECWEBB";#N/A,#N/A,FALSE,"MFT96";#N/A,#N/A,FALSE,"CTrecon"}</definedName>
    <definedName name="ghj_4_1_1_1_5" hidden="1">{#N/A,#N/A,FALSE,"TMCOMP96";#N/A,#N/A,FALSE,"MAT96";#N/A,#N/A,FALSE,"FANDA96";#N/A,#N/A,FALSE,"INTRAN96";#N/A,#N/A,FALSE,"NAA9697";#N/A,#N/A,FALSE,"ECWEBB";#N/A,#N/A,FALSE,"MFT96";#N/A,#N/A,FALSE,"CTrecon"}</definedName>
    <definedName name="ghj_4_1_1_2" hidden="1">{#N/A,#N/A,FALSE,"TMCOMP96";#N/A,#N/A,FALSE,"MAT96";#N/A,#N/A,FALSE,"FANDA96";#N/A,#N/A,FALSE,"INTRAN96";#N/A,#N/A,FALSE,"NAA9697";#N/A,#N/A,FALSE,"ECWEBB";#N/A,#N/A,FALSE,"MFT96";#N/A,#N/A,FALSE,"CTrecon"}</definedName>
    <definedName name="ghj_4_1_1_2_1" hidden="1">{#N/A,#N/A,FALSE,"TMCOMP96";#N/A,#N/A,FALSE,"MAT96";#N/A,#N/A,FALSE,"FANDA96";#N/A,#N/A,FALSE,"INTRAN96";#N/A,#N/A,FALSE,"NAA9697";#N/A,#N/A,FALSE,"ECWEBB";#N/A,#N/A,FALSE,"MFT96";#N/A,#N/A,FALSE,"CTrecon"}</definedName>
    <definedName name="ghj_4_1_1_2_2" hidden="1">{#N/A,#N/A,FALSE,"TMCOMP96";#N/A,#N/A,FALSE,"MAT96";#N/A,#N/A,FALSE,"FANDA96";#N/A,#N/A,FALSE,"INTRAN96";#N/A,#N/A,FALSE,"NAA9697";#N/A,#N/A,FALSE,"ECWEBB";#N/A,#N/A,FALSE,"MFT96";#N/A,#N/A,FALSE,"CTrecon"}</definedName>
    <definedName name="ghj_4_1_1_2_3" hidden="1">{#N/A,#N/A,FALSE,"TMCOMP96";#N/A,#N/A,FALSE,"MAT96";#N/A,#N/A,FALSE,"FANDA96";#N/A,#N/A,FALSE,"INTRAN96";#N/A,#N/A,FALSE,"NAA9697";#N/A,#N/A,FALSE,"ECWEBB";#N/A,#N/A,FALSE,"MFT96";#N/A,#N/A,FALSE,"CTrecon"}</definedName>
    <definedName name="ghj_4_1_1_2_4" hidden="1">{#N/A,#N/A,FALSE,"TMCOMP96";#N/A,#N/A,FALSE,"MAT96";#N/A,#N/A,FALSE,"FANDA96";#N/A,#N/A,FALSE,"INTRAN96";#N/A,#N/A,FALSE,"NAA9697";#N/A,#N/A,FALSE,"ECWEBB";#N/A,#N/A,FALSE,"MFT96";#N/A,#N/A,FALSE,"CTrecon"}</definedName>
    <definedName name="ghj_4_1_1_2_5" hidden="1">{#N/A,#N/A,FALSE,"TMCOMP96";#N/A,#N/A,FALSE,"MAT96";#N/A,#N/A,FALSE,"FANDA96";#N/A,#N/A,FALSE,"INTRAN96";#N/A,#N/A,FALSE,"NAA9697";#N/A,#N/A,FALSE,"ECWEBB";#N/A,#N/A,FALSE,"MFT96";#N/A,#N/A,FALSE,"CTrecon"}</definedName>
    <definedName name="ghj_4_1_1_3" hidden="1">{#N/A,#N/A,FALSE,"TMCOMP96";#N/A,#N/A,FALSE,"MAT96";#N/A,#N/A,FALSE,"FANDA96";#N/A,#N/A,FALSE,"INTRAN96";#N/A,#N/A,FALSE,"NAA9697";#N/A,#N/A,FALSE,"ECWEBB";#N/A,#N/A,FALSE,"MFT96";#N/A,#N/A,FALSE,"CTrecon"}</definedName>
    <definedName name="ghj_4_1_1_4" hidden="1">{#N/A,#N/A,FALSE,"TMCOMP96";#N/A,#N/A,FALSE,"MAT96";#N/A,#N/A,FALSE,"FANDA96";#N/A,#N/A,FALSE,"INTRAN96";#N/A,#N/A,FALSE,"NAA9697";#N/A,#N/A,FALSE,"ECWEBB";#N/A,#N/A,FALSE,"MFT96";#N/A,#N/A,FALSE,"CTrecon"}</definedName>
    <definedName name="ghj_4_1_1_5" hidden="1">{#N/A,#N/A,FALSE,"TMCOMP96";#N/A,#N/A,FALSE,"MAT96";#N/A,#N/A,FALSE,"FANDA96";#N/A,#N/A,FALSE,"INTRAN96";#N/A,#N/A,FALSE,"NAA9697";#N/A,#N/A,FALSE,"ECWEBB";#N/A,#N/A,FALSE,"MFT96";#N/A,#N/A,FALSE,"CTrecon"}</definedName>
    <definedName name="ghj_4_1_2" hidden="1">{#N/A,#N/A,FALSE,"TMCOMP96";#N/A,#N/A,FALSE,"MAT96";#N/A,#N/A,FALSE,"FANDA96";#N/A,#N/A,FALSE,"INTRAN96";#N/A,#N/A,FALSE,"NAA9697";#N/A,#N/A,FALSE,"ECWEBB";#N/A,#N/A,FALSE,"MFT96";#N/A,#N/A,FALSE,"CTrecon"}</definedName>
    <definedName name="ghj_4_1_2_1" hidden="1">{#N/A,#N/A,FALSE,"TMCOMP96";#N/A,#N/A,FALSE,"MAT96";#N/A,#N/A,FALSE,"FANDA96";#N/A,#N/A,FALSE,"INTRAN96";#N/A,#N/A,FALSE,"NAA9697";#N/A,#N/A,FALSE,"ECWEBB";#N/A,#N/A,FALSE,"MFT96";#N/A,#N/A,FALSE,"CTrecon"}</definedName>
    <definedName name="ghj_4_1_2_2" hidden="1">{#N/A,#N/A,FALSE,"TMCOMP96";#N/A,#N/A,FALSE,"MAT96";#N/A,#N/A,FALSE,"FANDA96";#N/A,#N/A,FALSE,"INTRAN96";#N/A,#N/A,FALSE,"NAA9697";#N/A,#N/A,FALSE,"ECWEBB";#N/A,#N/A,FALSE,"MFT96";#N/A,#N/A,FALSE,"CTrecon"}</definedName>
    <definedName name="ghj_4_1_2_3" hidden="1">{#N/A,#N/A,FALSE,"TMCOMP96";#N/A,#N/A,FALSE,"MAT96";#N/A,#N/A,FALSE,"FANDA96";#N/A,#N/A,FALSE,"INTRAN96";#N/A,#N/A,FALSE,"NAA9697";#N/A,#N/A,FALSE,"ECWEBB";#N/A,#N/A,FALSE,"MFT96";#N/A,#N/A,FALSE,"CTrecon"}</definedName>
    <definedName name="ghj_4_1_2_4" hidden="1">{#N/A,#N/A,FALSE,"TMCOMP96";#N/A,#N/A,FALSE,"MAT96";#N/A,#N/A,FALSE,"FANDA96";#N/A,#N/A,FALSE,"INTRAN96";#N/A,#N/A,FALSE,"NAA9697";#N/A,#N/A,FALSE,"ECWEBB";#N/A,#N/A,FALSE,"MFT96";#N/A,#N/A,FALSE,"CTrecon"}</definedName>
    <definedName name="ghj_4_1_2_5" hidden="1">{#N/A,#N/A,FALSE,"TMCOMP96";#N/A,#N/A,FALSE,"MAT96";#N/A,#N/A,FALSE,"FANDA96";#N/A,#N/A,FALSE,"INTRAN96";#N/A,#N/A,FALSE,"NAA9697";#N/A,#N/A,FALSE,"ECWEBB";#N/A,#N/A,FALSE,"MFT96";#N/A,#N/A,FALSE,"CTrecon"}</definedName>
    <definedName name="ghj_4_1_3" hidden="1">{#N/A,#N/A,FALSE,"TMCOMP96";#N/A,#N/A,FALSE,"MAT96";#N/A,#N/A,FALSE,"FANDA96";#N/A,#N/A,FALSE,"INTRAN96";#N/A,#N/A,FALSE,"NAA9697";#N/A,#N/A,FALSE,"ECWEBB";#N/A,#N/A,FALSE,"MFT96";#N/A,#N/A,FALSE,"CTrecon"}</definedName>
    <definedName name="ghj_4_1_3_1" hidden="1">{#N/A,#N/A,FALSE,"TMCOMP96";#N/A,#N/A,FALSE,"MAT96";#N/A,#N/A,FALSE,"FANDA96";#N/A,#N/A,FALSE,"INTRAN96";#N/A,#N/A,FALSE,"NAA9697";#N/A,#N/A,FALSE,"ECWEBB";#N/A,#N/A,FALSE,"MFT96";#N/A,#N/A,FALSE,"CTrecon"}</definedName>
    <definedName name="ghj_4_1_3_2" hidden="1">{#N/A,#N/A,FALSE,"TMCOMP96";#N/A,#N/A,FALSE,"MAT96";#N/A,#N/A,FALSE,"FANDA96";#N/A,#N/A,FALSE,"INTRAN96";#N/A,#N/A,FALSE,"NAA9697";#N/A,#N/A,FALSE,"ECWEBB";#N/A,#N/A,FALSE,"MFT96";#N/A,#N/A,FALSE,"CTrecon"}</definedName>
    <definedName name="ghj_4_1_3_3" hidden="1">{#N/A,#N/A,FALSE,"TMCOMP96";#N/A,#N/A,FALSE,"MAT96";#N/A,#N/A,FALSE,"FANDA96";#N/A,#N/A,FALSE,"INTRAN96";#N/A,#N/A,FALSE,"NAA9697";#N/A,#N/A,FALSE,"ECWEBB";#N/A,#N/A,FALSE,"MFT96";#N/A,#N/A,FALSE,"CTrecon"}</definedName>
    <definedName name="ghj_4_1_3_4" hidden="1">{#N/A,#N/A,FALSE,"TMCOMP96";#N/A,#N/A,FALSE,"MAT96";#N/A,#N/A,FALSE,"FANDA96";#N/A,#N/A,FALSE,"INTRAN96";#N/A,#N/A,FALSE,"NAA9697";#N/A,#N/A,FALSE,"ECWEBB";#N/A,#N/A,FALSE,"MFT96";#N/A,#N/A,FALSE,"CTrecon"}</definedName>
    <definedName name="ghj_4_1_3_5" hidden="1">{#N/A,#N/A,FALSE,"TMCOMP96";#N/A,#N/A,FALSE,"MAT96";#N/A,#N/A,FALSE,"FANDA96";#N/A,#N/A,FALSE,"INTRAN96";#N/A,#N/A,FALSE,"NAA9697";#N/A,#N/A,FALSE,"ECWEBB";#N/A,#N/A,FALSE,"MFT96";#N/A,#N/A,FALSE,"CTrecon"}</definedName>
    <definedName name="ghj_4_1_4" hidden="1">{#N/A,#N/A,FALSE,"TMCOMP96";#N/A,#N/A,FALSE,"MAT96";#N/A,#N/A,FALSE,"FANDA96";#N/A,#N/A,FALSE,"INTRAN96";#N/A,#N/A,FALSE,"NAA9697";#N/A,#N/A,FALSE,"ECWEBB";#N/A,#N/A,FALSE,"MFT96";#N/A,#N/A,FALSE,"CTrecon"}</definedName>
    <definedName name="ghj_4_1_4_1" hidden="1">{#N/A,#N/A,FALSE,"TMCOMP96";#N/A,#N/A,FALSE,"MAT96";#N/A,#N/A,FALSE,"FANDA96";#N/A,#N/A,FALSE,"INTRAN96";#N/A,#N/A,FALSE,"NAA9697";#N/A,#N/A,FALSE,"ECWEBB";#N/A,#N/A,FALSE,"MFT96";#N/A,#N/A,FALSE,"CTrecon"}</definedName>
    <definedName name="ghj_4_1_4_2" hidden="1">{#N/A,#N/A,FALSE,"TMCOMP96";#N/A,#N/A,FALSE,"MAT96";#N/A,#N/A,FALSE,"FANDA96";#N/A,#N/A,FALSE,"INTRAN96";#N/A,#N/A,FALSE,"NAA9697";#N/A,#N/A,FALSE,"ECWEBB";#N/A,#N/A,FALSE,"MFT96";#N/A,#N/A,FALSE,"CTrecon"}</definedName>
    <definedName name="ghj_4_1_4_3" hidden="1">{#N/A,#N/A,FALSE,"TMCOMP96";#N/A,#N/A,FALSE,"MAT96";#N/A,#N/A,FALSE,"FANDA96";#N/A,#N/A,FALSE,"INTRAN96";#N/A,#N/A,FALSE,"NAA9697";#N/A,#N/A,FALSE,"ECWEBB";#N/A,#N/A,FALSE,"MFT96";#N/A,#N/A,FALSE,"CTrecon"}</definedName>
    <definedName name="ghj_4_1_4_4" hidden="1">{#N/A,#N/A,FALSE,"TMCOMP96";#N/A,#N/A,FALSE,"MAT96";#N/A,#N/A,FALSE,"FANDA96";#N/A,#N/A,FALSE,"INTRAN96";#N/A,#N/A,FALSE,"NAA9697";#N/A,#N/A,FALSE,"ECWEBB";#N/A,#N/A,FALSE,"MFT96";#N/A,#N/A,FALSE,"CTrecon"}</definedName>
    <definedName name="ghj_4_1_4_5" hidden="1">{#N/A,#N/A,FALSE,"TMCOMP96";#N/A,#N/A,FALSE,"MAT96";#N/A,#N/A,FALSE,"FANDA96";#N/A,#N/A,FALSE,"INTRAN96";#N/A,#N/A,FALSE,"NAA9697";#N/A,#N/A,FALSE,"ECWEBB";#N/A,#N/A,FALSE,"MFT96";#N/A,#N/A,FALSE,"CTrecon"}</definedName>
    <definedName name="ghj_4_1_5" hidden="1">{#N/A,#N/A,FALSE,"TMCOMP96";#N/A,#N/A,FALSE,"MAT96";#N/A,#N/A,FALSE,"FANDA96";#N/A,#N/A,FALSE,"INTRAN96";#N/A,#N/A,FALSE,"NAA9697";#N/A,#N/A,FALSE,"ECWEBB";#N/A,#N/A,FALSE,"MFT96";#N/A,#N/A,FALSE,"CTrecon"}</definedName>
    <definedName name="ghj_4_1_5_1" hidden="1">{#N/A,#N/A,FALSE,"TMCOMP96";#N/A,#N/A,FALSE,"MAT96";#N/A,#N/A,FALSE,"FANDA96";#N/A,#N/A,FALSE,"INTRAN96";#N/A,#N/A,FALSE,"NAA9697";#N/A,#N/A,FALSE,"ECWEBB";#N/A,#N/A,FALSE,"MFT96";#N/A,#N/A,FALSE,"CTrecon"}</definedName>
    <definedName name="ghj_4_1_5_2" hidden="1">{#N/A,#N/A,FALSE,"TMCOMP96";#N/A,#N/A,FALSE,"MAT96";#N/A,#N/A,FALSE,"FANDA96";#N/A,#N/A,FALSE,"INTRAN96";#N/A,#N/A,FALSE,"NAA9697";#N/A,#N/A,FALSE,"ECWEBB";#N/A,#N/A,FALSE,"MFT96";#N/A,#N/A,FALSE,"CTrecon"}</definedName>
    <definedName name="ghj_4_1_5_3" hidden="1">{#N/A,#N/A,FALSE,"TMCOMP96";#N/A,#N/A,FALSE,"MAT96";#N/A,#N/A,FALSE,"FANDA96";#N/A,#N/A,FALSE,"INTRAN96";#N/A,#N/A,FALSE,"NAA9697";#N/A,#N/A,FALSE,"ECWEBB";#N/A,#N/A,FALSE,"MFT96";#N/A,#N/A,FALSE,"CTrecon"}</definedName>
    <definedName name="ghj_4_1_5_4" hidden="1">{#N/A,#N/A,FALSE,"TMCOMP96";#N/A,#N/A,FALSE,"MAT96";#N/A,#N/A,FALSE,"FANDA96";#N/A,#N/A,FALSE,"INTRAN96";#N/A,#N/A,FALSE,"NAA9697";#N/A,#N/A,FALSE,"ECWEBB";#N/A,#N/A,FALSE,"MFT96";#N/A,#N/A,FALSE,"CTrecon"}</definedName>
    <definedName name="ghj_4_1_5_5" hidden="1">{#N/A,#N/A,FALSE,"TMCOMP96";#N/A,#N/A,FALSE,"MAT96";#N/A,#N/A,FALSE,"FANDA96";#N/A,#N/A,FALSE,"INTRAN96";#N/A,#N/A,FALSE,"NAA9697";#N/A,#N/A,FALSE,"ECWEBB";#N/A,#N/A,FALSE,"MFT96";#N/A,#N/A,FALSE,"CTrecon"}</definedName>
    <definedName name="ghj_4_2" hidden="1">{#N/A,#N/A,FALSE,"TMCOMP96";#N/A,#N/A,FALSE,"MAT96";#N/A,#N/A,FALSE,"FANDA96";#N/A,#N/A,FALSE,"INTRAN96";#N/A,#N/A,FALSE,"NAA9697";#N/A,#N/A,FALSE,"ECWEBB";#N/A,#N/A,FALSE,"MFT96";#N/A,#N/A,FALSE,"CTrecon"}</definedName>
    <definedName name="ghj_4_2_1" hidden="1">{#N/A,#N/A,FALSE,"TMCOMP96";#N/A,#N/A,FALSE,"MAT96";#N/A,#N/A,FALSE,"FANDA96";#N/A,#N/A,FALSE,"INTRAN96";#N/A,#N/A,FALSE,"NAA9697";#N/A,#N/A,FALSE,"ECWEBB";#N/A,#N/A,FALSE,"MFT96";#N/A,#N/A,FALSE,"CTrecon"}</definedName>
    <definedName name="ghj_4_2_2" hidden="1">{#N/A,#N/A,FALSE,"TMCOMP96";#N/A,#N/A,FALSE,"MAT96";#N/A,#N/A,FALSE,"FANDA96";#N/A,#N/A,FALSE,"INTRAN96";#N/A,#N/A,FALSE,"NAA9697";#N/A,#N/A,FALSE,"ECWEBB";#N/A,#N/A,FALSE,"MFT96";#N/A,#N/A,FALSE,"CTrecon"}</definedName>
    <definedName name="ghj_4_2_3" hidden="1">{#N/A,#N/A,FALSE,"TMCOMP96";#N/A,#N/A,FALSE,"MAT96";#N/A,#N/A,FALSE,"FANDA96";#N/A,#N/A,FALSE,"INTRAN96";#N/A,#N/A,FALSE,"NAA9697";#N/A,#N/A,FALSE,"ECWEBB";#N/A,#N/A,FALSE,"MFT96";#N/A,#N/A,FALSE,"CTrecon"}</definedName>
    <definedName name="ghj_4_2_4" hidden="1">{#N/A,#N/A,FALSE,"TMCOMP96";#N/A,#N/A,FALSE,"MAT96";#N/A,#N/A,FALSE,"FANDA96";#N/A,#N/A,FALSE,"INTRAN96";#N/A,#N/A,FALSE,"NAA9697";#N/A,#N/A,FALSE,"ECWEBB";#N/A,#N/A,FALSE,"MFT96";#N/A,#N/A,FALSE,"CTrecon"}</definedName>
    <definedName name="ghj_4_2_5" hidden="1">{#N/A,#N/A,FALSE,"TMCOMP96";#N/A,#N/A,FALSE,"MAT96";#N/A,#N/A,FALSE,"FANDA96";#N/A,#N/A,FALSE,"INTRAN96";#N/A,#N/A,FALSE,"NAA9697";#N/A,#N/A,FALSE,"ECWEBB";#N/A,#N/A,FALSE,"MFT96";#N/A,#N/A,FALSE,"CTrecon"}</definedName>
    <definedName name="ghj_4_3" hidden="1">{#N/A,#N/A,FALSE,"TMCOMP96";#N/A,#N/A,FALSE,"MAT96";#N/A,#N/A,FALSE,"FANDA96";#N/A,#N/A,FALSE,"INTRAN96";#N/A,#N/A,FALSE,"NAA9697";#N/A,#N/A,FALSE,"ECWEBB";#N/A,#N/A,FALSE,"MFT96";#N/A,#N/A,FALSE,"CTrecon"}</definedName>
    <definedName name="ghj_4_3_1" hidden="1">{#N/A,#N/A,FALSE,"TMCOMP96";#N/A,#N/A,FALSE,"MAT96";#N/A,#N/A,FALSE,"FANDA96";#N/A,#N/A,FALSE,"INTRAN96";#N/A,#N/A,FALSE,"NAA9697";#N/A,#N/A,FALSE,"ECWEBB";#N/A,#N/A,FALSE,"MFT96";#N/A,#N/A,FALSE,"CTrecon"}</definedName>
    <definedName name="ghj_4_3_2" hidden="1">{#N/A,#N/A,FALSE,"TMCOMP96";#N/A,#N/A,FALSE,"MAT96";#N/A,#N/A,FALSE,"FANDA96";#N/A,#N/A,FALSE,"INTRAN96";#N/A,#N/A,FALSE,"NAA9697";#N/A,#N/A,FALSE,"ECWEBB";#N/A,#N/A,FALSE,"MFT96";#N/A,#N/A,FALSE,"CTrecon"}</definedName>
    <definedName name="ghj_4_3_3" hidden="1">{#N/A,#N/A,FALSE,"TMCOMP96";#N/A,#N/A,FALSE,"MAT96";#N/A,#N/A,FALSE,"FANDA96";#N/A,#N/A,FALSE,"INTRAN96";#N/A,#N/A,FALSE,"NAA9697";#N/A,#N/A,FALSE,"ECWEBB";#N/A,#N/A,FALSE,"MFT96";#N/A,#N/A,FALSE,"CTrecon"}</definedName>
    <definedName name="ghj_4_3_4" hidden="1">{#N/A,#N/A,FALSE,"TMCOMP96";#N/A,#N/A,FALSE,"MAT96";#N/A,#N/A,FALSE,"FANDA96";#N/A,#N/A,FALSE,"INTRAN96";#N/A,#N/A,FALSE,"NAA9697";#N/A,#N/A,FALSE,"ECWEBB";#N/A,#N/A,FALSE,"MFT96";#N/A,#N/A,FALSE,"CTrecon"}</definedName>
    <definedName name="ghj_4_3_5" hidden="1">{#N/A,#N/A,FALSE,"TMCOMP96";#N/A,#N/A,FALSE,"MAT96";#N/A,#N/A,FALSE,"FANDA96";#N/A,#N/A,FALSE,"INTRAN96";#N/A,#N/A,FALSE,"NAA9697";#N/A,#N/A,FALSE,"ECWEBB";#N/A,#N/A,FALSE,"MFT96";#N/A,#N/A,FALSE,"CTrecon"}</definedName>
    <definedName name="ghj_4_4" hidden="1">{#N/A,#N/A,FALSE,"TMCOMP96";#N/A,#N/A,FALSE,"MAT96";#N/A,#N/A,FALSE,"FANDA96";#N/A,#N/A,FALSE,"INTRAN96";#N/A,#N/A,FALSE,"NAA9697";#N/A,#N/A,FALSE,"ECWEBB";#N/A,#N/A,FALSE,"MFT96";#N/A,#N/A,FALSE,"CTrecon"}</definedName>
    <definedName name="ghj_4_4_1" hidden="1">{#N/A,#N/A,FALSE,"TMCOMP96";#N/A,#N/A,FALSE,"MAT96";#N/A,#N/A,FALSE,"FANDA96";#N/A,#N/A,FALSE,"INTRAN96";#N/A,#N/A,FALSE,"NAA9697";#N/A,#N/A,FALSE,"ECWEBB";#N/A,#N/A,FALSE,"MFT96";#N/A,#N/A,FALSE,"CTrecon"}</definedName>
    <definedName name="ghj_4_4_2" hidden="1">{#N/A,#N/A,FALSE,"TMCOMP96";#N/A,#N/A,FALSE,"MAT96";#N/A,#N/A,FALSE,"FANDA96";#N/A,#N/A,FALSE,"INTRAN96";#N/A,#N/A,FALSE,"NAA9697";#N/A,#N/A,FALSE,"ECWEBB";#N/A,#N/A,FALSE,"MFT96";#N/A,#N/A,FALSE,"CTrecon"}</definedName>
    <definedName name="ghj_4_4_3" hidden="1">{#N/A,#N/A,FALSE,"TMCOMP96";#N/A,#N/A,FALSE,"MAT96";#N/A,#N/A,FALSE,"FANDA96";#N/A,#N/A,FALSE,"INTRAN96";#N/A,#N/A,FALSE,"NAA9697";#N/A,#N/A,FALSE,"ECWEBB";#N/A,#N/A,FALSE,"MFT96";#N/A,#N/A,FALSE,"CTrecon"}</definedName>
    <definedName name="ghj_4_4_4" hidden="1">{#N/A,#N/A,FALSE,"TMCOMP96";#N/A,#N/A,FALSE,"MAT96";#N/A,#N/A,FALSE,"FANDA96";#N/A,#N/A,FALSE,"INTRAN96";#N/A,#N/A,FALSE,"NAA9697";#N/A,#N/A,FALSE,"ECWEBB";#N/A,#N/A,FALSE,"MFT96";#N/A,#N/A,FALSE,"CTrecon"}</definedName>
    <definedName name="ghj_4_4_5" hidden="1">{#N/A,#N/A,FALSE,"TMCOMP96";#N/A,#N/A,FALSE,"MAT96";#N/A,#N/A,FALSE,"FANDA96";#N/A,#N/A,FALSE,"INTRAN96";#N/A,#N/A,FALSE,"NAA9697";#N/A,#N/A,FALSE,"ECWEBB";#N/A,#N/A,FALSE,"MFT96";#N/A,#N/A,FALSE,"CTrecon"}</definedName>
    <definedName name="ghj_4_5" hidden="1">{#N/A,#N/A,FALSE,"TMCOMP96";#N/A,#N/A,FALSE,"MAT96";#N/A,#N/A,FALSE,"FANDA96";#N/A,#N/A,FALSE,"INTRAN96";#N/A,#N/A,FALSE,"NAA9697";#N/A,#N/A,FALSE,"ECWEBB";#N/A,#N/A,FALSE,"MFT96";#N/A,#N/A,FALSE,"CTrecon"}</definedName>
    <definedName name="ghj_4_5_1" hidden="1">{#N/A,#N/A,FALSE,"TMCOMP96";#N/A,#N/A,FALSE,"MAT96";#N/A,#N/A,FALSE,"FANDA96";#N/A,#N/A,FALSE,"INTRAN96";#N/A,#N/A,FALSE,"NAA9697";#N/A,#N/A,FALSE,"ECWEBB";#N/A,#N/A,FALSE,"MFT96";#N/A,#N/A,FALSE,"CTrecon"}</definedName>
    <definedName name="ghj_4_5_2" hidden="1">{#N/A,#N/A,FALSE,"TMCOMP96";#N/A,#N/A,FALSE,"MAT96";#N/A,#N/A,FALSE,"FANDA96";#N/A,#N/A,FALSE,"INTRAN96";#N/A,#N/A,FALSE,"NAA9697";#N/A,#N/A,FALSE,"ECWEBB";#N/A,#N/A,FALSE,"MFT96";#N/A,#N/A,FALSE,"CTrecon"}</definedName>
    <definedName name="ghj_4_5_3" hidden="1">{#N/A,#N/A,FALSE,"TMCOMP96";#N/A,#N/A,FALSE,"MAT96";#N/A,#N/A,FALSE,"FANDA96";#N/A,#N/A,FALSE,"INTRAN96";#N/A,#N/A,FALSE,"NAA9697";#N/A,#N/A,FALSE,"ECWEBB";#N/A,#N/A,FALSE,"MFT96";#N/A,#N/A,FALSE,"CTrecon"}</definedName>
    <definedName name="ghj_4_5_4" hidden="1">{#N/A,#N/A,FALSE,"TMCOMP96";#N/A,#N/A,FALSE,"MAT96";#N/A,#N/A,FALSE,"FANDA96";#N/A,#N/A,FALSE,"INTRAN96";#N/A,#N/A,FALSE,"NAA9697";#N/A,#N/A,FALSE,"ECWEBB";#N/A,#N/A,FALSE,"MFT96";#N/A,#N/A,FALSE,"CTrecon"}</definedName>
    <definedName name="ghj_4_5_5" hidden="1">{#N/A,#N/A,FALSE,"TMCOMP96";#N/A,#N/A,FALSE,"MAT96";#N/A,#N/A,FALSE,"FANDA96";#N/A,#N/A,FALSE,"INTRAN96";#N/A,#N/A,FALSE,"NAA9697";#N/A,#N/A,FALSE,"ECWEBB";#N/A,#N/A,FALSE,"MFT96";#N/A,#N/A,FALSE,"CTrecon"}</definedName>
    <definedName name="ghj_5" hidden="1">{#N/A,#N/A,FALSE,"TMCOMP96";#N/A,#N/A,FALSE,"MAT96";#N/A,#N/A,FALSE,"FANDA96";#N/A,#N/A,FALSE,"INTRAN96";#N/A,#N/A,FALSE,"NAA9697";#N/A,#N/A,FALSE,"ECWEBB";#N/A,#N/A,FALSE,"MFT96";#N/A,#N/A,FALSE,"CTrecon"}</definedName>
    <definedName name="ghj_5_1" hidden="1">{#N/A,#N/A,FALSE,"TMCOMP96";#N/A,#N/A,FALSE,"MAT96";#N/A,#N/A,FALSE,"FANDA96";#N/A,#N/A,FALSE,"INTRAN96";#N/A,#N/A,FALSE,"NAA9697";#N/A,#N/A,FALSE,"ECWEBB";#N/A,#N/A,FALSE,"MFT96";#N/A,#N/A,FALSE,"CTrecon"}</definedName>
    <definedName name="ghj_5_1_1" hidden="1">{#N/A,#N/A,FALSE,"TMCOMP96";#N/A,#N/A,FALSE,"MAT96";#N/A,#N/A,FALSE,"FANDA96";#N/A,#N/A,FALSE,"INTRAN96";#N/A,#N/A,FALSE,"NAA9697";#N/A,#N/A,FALSE,"ECWEBB";#N/A,#N/A,FALSE,"MFT96";#N/A,#N/A,FALSE,"CTrecon"}</definedName>
    <definedName name="ghj_5_1_1_1" hidden="1">{#N/A,#N/A,FALSE,"TMCOMP96";#N/A,#N/A,FALSE,"MAT96";#N/A,#N/A,FALSE,"FANDA96";#N/A,#N/A,FALSE,"INTRAN96";#N/A,#N/A,FALSE,"NAA9697";#N/A,#N/A,FALSE,"ECWEBB";#N/A,#N/A,FALSE,"MFT96";#N/A,#N/A,FALSE,"CTrecon"}</definedName>
    <definedName name="ghj_5_1_1_1_1" hidden="1">{#N/A,#N/A,FALSE,"TMCOMP96";#N/A,#N/A,FALSE,"MAT96";#N/A,#N/A,FALSE,"FANDA96";#N/A,#N/A,FALSE,"INTRAN96";#N/A,#N/A,FALSE,"NAA9697";#N/A,#N/A,FALSE,"ECWEBB";#N/A,#N/A,FALSE,"MFT96";#N/A,#N/A,FALSE,"CTrecon"}</definedName>
    <definedName name="ghj_5_1_1_1_2" hidden="1">{#N/A,#N/A,FALSE,"TMCOMP96";#N/A,#N/A,FALSE,"MAT96";#N/A,#N/A,FALSE,"FANDA96";#N/A,#N/A,FALSE,"INTRAN96";#N/A,#N/A,FALSE,"NAA9697";#N/A,#N/A,FALSE,"ECWEBB";#N/A,#N/A,FALSE,"MFT96";#N/A,#N/A,FALSE,"CTrecon"}</definedName>
    <definedName name="ghj_5_1_1_1_3" hidden="1">{#N/A,#N/A,FALSE,"TMCOMP96";#N/A,#N/A,FALSE,"MAT96";#N/A,#N/A,FALSE,"FANDA96";#N/A,#N/A,FALSE,"INTRAN96";#N/A,#N/A,FALSE,"NAA9697";#N/A,#N/A,FALSE,"ECWEBB";#N/A,#N/A,FALSE,"MFT96";#N/A,#N/A,FALSE,"CTrecon"}</definedName>
    <definedName name="ghj_5_1_1_1_4" hidden="1">{#N/A,#N/A,FALSE,"TMCOMP96";#N/A,#N/A,FALSE,"MAT96";#N/A,#N/A,FALSE,"FANDA96";#N/A,#N/A,FALSE,"INTRAN96";#N/A,#N/A,FALSE,"NAA9697";#N/A,#N/A,FALSE,"ECWEBB";#N/A,#N/A,FALSE,"MFT96";#N/A,#N/A,FALSE,"CTrecon"}</definedName>
    <definedName name="ghj_5_1_1_1_5" hidden="1">{#N/A,#N/A,FALSE,"TMCOMP96";#N/A,#N/A,FALSE,"MAT96";#N/A,#N/A,FALSE,"FANDA96";#N/A,#N/A,FALSE,"INTRAN96";#N/A,#N/A,FALSE,"NAA9697";#N/A,#N/A,FALSE,"ECWEBB";#N/A,#N/A,FALSE,"MFT96";#N/A,#N/A,FALSE,"CTrecon"}</definedName>
    <definedName name="ghj_5_1_1_2" hidden="1">{#N/A,#N/A,FALSE,"TMCOMP96";#N/A,#N/A,FALSE,"MAT96";#N/A,#N/A,FALSE,"FANDA96";#N/A,#N/A,FALSE,"INTRAN96";#N/A,#N/A,FALSE,"NAA9697";#N/A,#N/A,FALSE,"ECWEBB";#N/A,#N/A,FALSE,"MFT96";#N/A,#N/A,FALSE,"CTrecon"}</definedName>
    <definedName name="ghj_5_1_1_2_1" hidden="1">{#N/A,#N/A,FALSE,"TMCOMP96";#N/A,#N/A,FALSE,"MAT96";#N/A,#N/A,FALSE,"FANDA96";#N/A,#N/A,FALSE,"INTRAN96";#N/A,#N/A,FALSE,"NAA9697";#N/A,#N/A,FALSE,"ECWEBB";#N/A,#N/A,FALSE,"MFT96";#N/A,#N/A,FALSE,"CTrecon"}</definedName>
    <definedName name="ghj_5_1_1_2_2" hidden="1">{#N/A,#N/A,FALSE,"TMCOMP96";#N/A,#N/A,FALSE,"MAT96";#N/A,#N/A,FALSE,"FANDA96";#N/A,#N/A,FALSE,"INTRAN96";#N/A,#N/A,FALSE,"NAA9697";#N/A,#N/A,FALSE,"ECWEBB";#N/A,#N/A,FALSE,"MFT96";#N/A,#N/A,FALSE,"CTrecon"}</definedName>
    <definedName name="ghj_5_1_1_2_3" hidden="1">{#N/A,#N/A,FALSE,"TMCOMP96";#N/A,#N/A,FALSE,"MAT96";#N/A,#N/A,FALSE,"FANDA96";#N/A,#N/A,FALSE,"INTRAN96";#N/A,#N/A,FALSE,"NAA9697";#N/A,#N/A,FALSE,"ECWEBB";#N/A,#N/A,FALSE,"MFT96";#N/A,#N/A,FALSE,"CTrecon"}</definedName>
    <definedName name="ghj_5_1_1_2_4" hidden="1">{#N/A,#N/A,FALSE,"TMCOMP96";#N/A,#N/A,FALSE,"MAT96";#N/A,#N/A,FALSE,"FANDA96";#N/A,#N/A,FALSE,"INTRAN96";#N/A,#N/A,FALSE,"NAA9697";#N/A,#N/A,FALSE,"ECWEBB";#N/A,#N/A,FALSE,"MFT96";#N/A,#N/A,FALSE,"CTrecon"}</definedName>
    <definedName name="ghj_5_1_1_2_5" hidden="1">{#N/A,#N/A,FALSE,"TMCOMP96";#N/A,#N/A,FALSE,"MAT96";#N/A,#N/A,FALSE,"FANDA96";#N/A,#N/A,FALSE,"INTRAN96";#N/A,#N/A,FALSE,"NAA9697";#N/A,#N/A,FALSE,"ECWEBB";#N/A,#N/A,FALSE,"MFT96";#N/A,#N/A,FALSE,"CTrecon"}</definedName>
    <definedName name="ghj_5_1_1_3" hidden="1">{#N/A,#N/A,FALSE,"TMCOMP96";#N/A,#N/A,FALSE,"MAT96";#N/A,#N/A,FALSE,"FANDA96";#N/A,#N/A,FALSE,"INTRAN96";#N/A,#N/A,FALSE,"NAA9697";#N/A,#N/A,FALSE,"ECWEBB";#N/A,#N/A,FALSE,"MFT96";#N/A,#N/A,FALSE,"CTrecon"}</definedName>
    <definedName name="ghj_5_1_1_4" hidden="1">{#N/A,#N/A,FALSE,"TMCOMP96";#N/A,#N/A,FALSE,"MAT96";#N/A,#N/A,FALSE,"FANDA96";#N/A,#N/A,FALSE,"INTRAN96";#N/A,#N/A,FALSE,"NAA9697";#N/A,#N/A,FALSE,"ECWEBB";#N/A,#N/A,FALSE,"MFT96";#N/A,#N/A,FALSE,"CTrecon"}</definedName>
    <definedName name="ghj_5_1_1_5" hidden="1">{#N/A,#N/A,FALSE,"TMCOMP96";#N/A,#N/A,FALSE,"MAT96";#N/A,#N/A,FALSE,"FANDA96";#N/A,#N/A,FALSE,"INTRAN96";#N/A,#N/A,FALSE,"NAA9697";#N/A,#N/A,FALSE,"ECWEBB";#N/A,#N/A,FALSE,"MFT96";#N/A,#N/A,FALSE,"CTrecon"}</definedName>
    <definedName name="ghj_5_1_2" hidden="1">{#N/A,#N/A,FALSE,"TMCOMP96";#N/A,#N/A,FALSE,"MAT96";#N/A,#N/A,FALSE,"FANDA96";#N/A,#N/A,FALSE,"INTRAN96";#N/A,#N/A,FALSE,"NAA9697";#N/A,#N/A,FALSE,"ECWEBB";#N/A,#N/A,FALSE,"MFT96";#N/A,#N/A,FALSE,"CTrecon"}</definedName>
    <definedName name="ghj_5_1_2_1" hidden="1">{#N/A,#N/A,FALSE,"TMCOMP96";#N/A,#N/A,FALSE,"MAT96";#N/A,#N/A,FALSE,"FANDA96";#N/A,#N/A,FALSE,"INTRAN96";#N/A,#N/A,FALSE,"NAA9697";#N/A,#N/A,FALSE,"ECWEBB";#N/A,#N/A,FALSE,"MFT96";#N/A,#N/A,FALSE,"CTrecon"}</definedName>
    <definedName name="ghj_5_1_2_2" hidden="1">{#N/A,#N/A,FALSE,"TMCOMP96";#N/A,#N/A,FALSE,"MAT96";#N/A,#N/A,FALSE,"FANDA96";#N/A,#N/A,FALSE,"INTRAN96";#N/A,#N/A,FALSE,"NAA9697";#N/A,#N/A,FALSE,"ECWEBB";#N/A,#N/A,FALSE,"MFT96";#N/A,#N/A,FALSE,"CTrecon"}</definedName>
    <definedName name="ghj_5_1_2_3" hidden="1">{#N/A,#N/A,FALSE,"TMCOMP96";#N/A,#N/A,FALSE,"MAT96";#N/A,#N/A,FALSE,"FANDA96";#N/A,#N/A,FALSE,"INTRAN96";#N/A,#N/A,FALSE,"NAA9697";#N/A,#N/A,FALSE,"ECWEBB";#N/A,#N/A,FALSE,"MFT96";#N/A,#N/A,FALSE,"CTrecon"}</definedName>
    <definedName name="ghj_5_1_2_4" hidden="1">{#N/A,#N/A,FALSE,"TMCOMP96";#N/A,#N/A,FALSE,"MAT96";#N/A,#N/A,FALSE,"FANDA96";#N/A,#N/A,FALSE,"INTRAN96";#N/A,#N/A,FALSE,"NAA9697";#N/A,#N/A,FALSE,"ECWEBB";#N/A,#N/A,FALSE,"MFT96";#N/A,#N/A,FALSE,"CTrecon"}</definedName>
    <definedName name="ghj_5_1_2_5" hidden="1">{#N/A,#N/A,FALSE,"TMCOMP96";#N/A,#N/A,FALSE,"MAT96";#N/A,#N/A,FALSE,"FANDA96";#N/A,#N/A,FALSE,"INTRAN96";#N/A,#N/A,FALSE,"NAA9697";#N/A,#N/A,FALSE,"ECWEBB";#N/A,#N/A,FALSE,"MFT96";#N/A,#N/A,FALSE,"CTrecon"}</definedName>
    <definedName name="ghj_5_1_3" hidden="1">{#N/A,#N/A,FALSE,"TMCOMP96";#N/A,#N/A,FALSE,"MAT96";#N/A,#N/A,FALSE,"FANDA96";#N/A,#N/A,FALSE,"INTRAN96";#N/A,#N/A,FALSE,"NAA9697";#N/A,#N/A,FALSE,"ECWEBB";#N/A,#N/A,FALSE,"MFT96";#N/A,#N/A,FALSE,"CTrecon"}</definedName>
    <definedName name="ghj_5_1_3_1" hidden="1">{#N/A,#N/A,FALSE,"TMCOMP96";#N/A,#N/A,FALSE,"MAT96";#N/A,#N/A,FALSE,"FANDA96";#N/A,#N/A,FALSE,"INTRAN96";#N/A,#N/A,FALSE,"NAA9697";#N/A,#N/A,FALSE,"ECWEBB";#N/A,#N/A,FALSE,"MFT96";#N/A,#N/A,FALSE,"CTrecon"}</definedName>
    <definedName name="ghj_5_1_3_2" hidden="1">{#N/A,#N/A,FALSE,"TMCOMP96";#N/A,#N/A,FALSE,"MAT96";#N/A,#N/A,FALSE,"FANDA96";#N/A,#N/A,FALSE,"INTRAN96";#N/A,#N/A,FALSE,"NAA9697";#N/A,#N/A,FALSE,"ECWEBB";#N/A,#N/A,FALSE,"MFT96";#N/A,#N/A,FALSE,"CTrecon"}</definedName>
    <definedName name="ghj_5_1_3_3" hidden="1">{#N/A,#N/A,FALSE,"TMCOMP96";#N/A,#N/A,FALSE,"MAT96";#N/A,#N/A,FALSE,"FANDA96";#N/A,#N/A,FALSE,"INTRAN96";#N/A,#N/A,FALSE,"NAA9697";#N/A,#N/A,FALSE,"ECWEBB";#N/A,#N/A,FALSE,"MFT96";#N/A,#N/A,FALSE,"CTrecon"}</definedName>
    <definedName name="ghj_5_1_3_4" hidden="1">{#N/A,#N/A,FALSE,"TMCOMP96";#N/A,#N/A,FALSE,"MAT96";#N/A,#N/A,FALSE,"FANDA96";#N/A,#N/A,FALSE,"INTRAN96";#N/A,#N/A,FALSE,"NAA9697";#N/A,#N/A,FALSE,"ECWEBB";#N/A,#N/A,FALSE,"MFT96";#N/A,#N/A,FALSE,"CTrecon"}</definedName>
    <definedName name="ghj_5_1_3_5" hidden="1">{#N/A,#N/A,FALSE,"TMCOMP96";#N/A,#N/A,FALSE,"MAT96";#N/A,#N/A,FALSE,"FANDA96";#N/A,#N/A,FALSE,"INTRAN96";#N/A,#N/A,FALSE,"NAA9697";#N/A,#N/A,FALSE,"ECWEBB";#N/A,#N/A,FALSE,"MFT96";#N/A,#N/A,FALSE,"CTrecon"}</definedName>
    <definedName name="ghj_5_1_4" hidden="1">{#N/A,#N/A,FALSE,"TMCOMP96";#N/A,#N/A,FALSE,"MAT96";#N/A,#N/A,FALSE,"FANDA96";#N/A,#N/A,FALSE,"INTRAN96";#N/A,#N/A,FALSE,"NAA9697";#N/A,#N/A,FALSE,"ECWEBB";#N/A,#N/A,FALSE,"MFT96";#N/A,#N/A,FALSE,"CTrecon"}</definedName>
    <definedName name="ghj_5_1_4_1" hidden="1">{#N/A,#N/A,FALSE,"TMCOMP96";#N/A,#N/A,FALSE,"MAT96";#N/A,#N/A,FALSE,"FANDA96";#N/A,#N/A,FALSE,"INTRAN96";#N/A,#N/A,FALSE,"NAA9697";#N/A,#N/A,FALSE,"ECWEBB";#N/A,#N/A,FALSE,"MFT96";#N/A,#N/A,FALSE,"CTrecon"}</definedName>
    <definedName name="ghj_5_1_4_2" hidden="1">{#N/A,#N/A,FALSE,"TMCOMP96";#N/A,#N/A,FALSE,"MAT96";#N/A,#N/A,FALSE,"FANDA96";#N/A,#N/A,FALSE,"INTRAN96";#N/A,#N/A,FALSE,"NAA9697";#N/A,#N/A,FALSE,"ECWEBB";#N/A,#N/A,FALSE,"MFT96";#N/A,#N/A,FALSE,"CTrecon"}</definedName>
    <definedName name="ghj_5_1_4_3" hidden="1">{#N/A,#N/A,FALSE,"TMCOMP96";#N/A,#N/A,FALSE,"MAT96";#N/A,#N/A,FALSE,"FANDA96";#N/A,#N/A,FALSE,"INTRAN96";#N/A,#N/A,FALSE,"NAA9697";#N/A,#N/A,FALSE,"ECWEBB";#N/A,#N/A,FALSE,"MFT96";#N/A,#N/A,FALSE,"CTrecon"}</definedName>
    <definedName name="ghj_5_1_4_4" hidden="1">{#N/A,#N/A,FALSE,"TMCOMP96";#N/A,#N/A,FALSE,"MAT96";#N/A,#N/A,FALSE,"FANDA96";#N/A,#N/A,FALSE,"INTRAN96";#N/A,#N/A,FALSE,"NAA9697";#N/A,#N/A,FALSE,"ECWEBB";#N/A,#N/A,FALSE,"MFT96";#N/A,#N/A,FALSE,"CTrecon"}</definedName>
    <definedName name="ghj_5_1_4_5" hidden="1">{#N/A,#N/A,FALSE,"TMCOMP96";#N/A,#N/A,FALSE,"MAT96";#N/A,#N/A,FALSE,"FANDA96";#N/A,#N/A,FALSE,"INTRAN96";#N/A,#N/A,FALSE,"NAA9697";#N/A,#N/A,FALSE,"ECWEBB";#N/A,#N/A,FALSE,"MFT96";#N/A,#N/A,FALSE,"CTrecon"}</definedName>
    <definedName name="ghj_5_1_5" hidden="1">{#N/A,#N/A,FALSE,"TMCOMP96";#N/A,#N/A,FALSE,"MAT96";#N/A,#N/A,FALSE,"FANDA96";#N/A,#N/A,FALSE,"INTRAN96";#N/A,#N/A,FALSE,"NAA9697";#N/A,#N/A,FALSE,"ECWEBB";#N/A,#N/A,FALSE,"MFT96";#N/A,#N/A,FALSE,"CTrecon"}</definedName>
    <definedName name="ghj_5_1_5_1" hidden="1">{#N/A,#N/A,FALSE,"TMCOMP96";#N/A,#N/A,FALSE,"MAT96";#N/A,#N/A,FALSE,"FANDA96";#N/A,#N/A,FALSE,"INTRAN96";#N/A,#N/A,FALSE,"NAA9697";#N/A,#N/A,FALSE,"ECWEBB";#N/A,#N/A,FALSE,"MFT96";#N/A,#N/A,FALSE,"CTrecon"}</definedName>
    <definedName name="ghj_5_1_5_2" hidden="1">{#N/A,#N/A,FALSE,"TMCOMP96";#N/A,#N/A,FALSE,"MAT96";#N/A,#N/A,FALSE,"FANDA96";#N/A,#N/A,FALSE,"INTRAN96";#N/A,#N/A,FALSE,"NAA9697";#N/A,#N/A,FALSE,"ECWEBB";#N/A,#N/A,FALSE,"MFT96";#N/A,#N/A,FALSE,"CTrecon"}</definedName>
    <definedName name="ghj_5_1_5_3" hidden="1">{#N/A,#N/A,FALSE,"TMCOMP96";#N/A,#N/A,FALSE,"MAT96";#N/A,#N/A,FALSE,"FANDA96";#N/A,#N/A,FALSE,"INTRAN96";#N/A,#N/A,FALSE,"NAA9697";#N/A,#N/A,FALSE,"ECWEBB";#N/A,#N/A,FALSE,"MFT96";#N/A,#N/A,FALSE,"CTrecon"}</definedName>
    <definedName name="ghj_5_1_5_4" hidden="1">{#N/A,#N/A,FALSE,"TMCOMP96";#N/A,#N/A,FALSE,"MAT96";#N/A,#N/A,FALSE,"FANDA96";#N/A,#N/A,FALSE,"INTRAN96";#N/A,#N/A,FALSE,"NAA9697";#N/A,#N/A,FALSE,"ECWEBB";#N/A,#N/A,FALSE,"MFT96";#N/A,#N/A,FALSE,"CTrecon"}</definedName>
    <definedName name="ghj_5_1_5_5" hidden="1">{#N/A,#N/A,FALSE,"TMCOMP96";#N/A,#N/A,FALSE,"MAT96";#N/A,#N/A,FALSE,"FANDA96";#N/A,#N/A,FALSE,"INTRAN96";#N/A,#N/A,FALSE,"NAA9697";#N/A,#N/A,FALSE,"ECWEBB";#N/A,#N/A,FALSE,"MFT96";#N/A,#N/A,FALSE,"CTrecon"}</definedName>
    <definedName name="ghj_5_2" hidden="1">{#N/A,#N/A,FALSE,"TMCOMP96";#N/A,#N/A,FALSE,"MAT96";#N/A,#N/A,FALSE,"FANDA96";#N/A,#N/A,FALSE,"INTRAN96";#N/A,#N/A,FALSE,"NAA9697";#N/A,#N/A,FALSE,"ECWEBB";#N/A,#N/A,FALSE,"MFT96";#N/A,#N/A,FALSE,"CTrecon"}</definedName>
    <definedName name="ghj_5_2_1" hidden="1">{#N/A,#N/A,FALSE,"TMCOMP96";#N/A,#N/A,FALSE,"MAT96";#N/A,#N/A,FALSE,"FANDA96";#N/A,#N/A,FALSE,"INTRAN96";#N/A,#N/A,FALSE,"NAA9697";#N/A,#N/A,FALSE,"ECWEBB";#N/A,#N/A,FALSE,"MFT96";#N/A,#N/A,FALSE,"CTrecon"}</definedName>
    <definedName name="ghj_5_2_2" hidden="1">{#N/A,#N/A,FALSE,"TMCOMP96";#N/A,#N/A,FALSE,"MAT96";#N/A,#N/A,FALSE,"FANDA96";#N/A,#N/A,FALSE,"INTRAN96";#N/A,#N/A,FALSE,"NAA9697";#N/A,#N/A,FALSE,"ECWEBB";#N/A,#N/A,FALSE,"MFT96";#N/A,#N/A,FALSE,"CTrecon"}</definedName>
    <definedName name="ghj_5_2_3" hidden="1">{#N/A,#N/A,FALSE,"TMCOMP96";#N/A,#N/A,FALSE,"MAT96";#N/A,#N/A,FALSE,"FANDA96";#N/A,#N/A,FALSE,"INTRAN96";#N/A,#N/A,FALSE,"NAA9697";#N/A,#N/A,FALSE,"ECWEBB";#N/A,#N/A,FALSE,"MFT96";#N/A,#N/A,FALSE,"CTrecon"}</definedName>
    <definedName name="ghj_5_2_4" hidden="1">{#N/A,#N/A,FALSE,"TMCOMP96";#N/A,#N/A,FALSE,"MAT96";#N/A,#N/A,FALSE,"FANDA96";#N/A,#N/A,FALSE,"INTRAN96";#N/A,#N/A,FALSE,"NAA9697";#N/A,#N/A,FALSE,"ECWEBB";#N/A,#N/A,FALSE,"MFT96";#N/A,#N/A,FALSE,"CTrecon"}</definedName>
    <definedName name="ghj_5_2_5" hidden="1">{#N/A,#N/A,FALSE,"TMCOMP96";#N/A,#N/A,FALSE,"MAT96";#N/A,#N/A,FALSE,"FANDA96";#N/A,#N/A,FALSE,"INTRAN96";#N/A,#N/A,FALSE,"NAA9697";#N/A,#N/A,FALSE,"ECWEBB";#N/A,#N/A,FALSE,"MFT96";#N/A,#N/A,FALSE,"CTrecon"}</definedName>
    <definedName name="ghj_5_3" hidden="1">{#N/A,#N/A,FALSE,"TMCOMP96";#N/A,#N/A,FALSE,"MAT96";#N/A,#N/A,FALSE,"FANDA96";#N/A,#N/A,FALSE,"INTRAN96";#N/A,#N/A,FALSE,"NAA9697";#N/A,#N/A,FALSE,"ECWEBB";#N/A,#N/A,FALSE,"MFT96";#N/A,#N/A,FALSE,"CTrecon"}</definedName>
    <definedName name="ghj_5_3_1" hidden="1">{#N/A,#N/A,FALSE,"TMCOMP96";#N/A,#N/A,FALSE,"MAT96";#N/A,#N/A,FALSE,"FANDA96";#N/A,#N/A,FALSE,"INTRAN96";#N/A,#N/A,FALSE,"NAA9697";#N/A,#N/A,FALSE,"ECWEBB";#N/A,#N/A,FALSE,"MFT96";#N/A,#N/A,FALSE,"CTrecon"}</definedName>
    <definedName name="ghj_5_3_2" hidden="1">{#N/A,#N/A,FALSE,"TMCOMP96";#N/A,#N/A,FALSE,"MAT96";#N/A,#N/A,FALSE,"FANDA96";#N/A,#N/A,FALSE,"INTRAN96";#N/A,#N/A,FALSE,"NAA9697";#N/A,#N/A,FALSE,"ECWEBB";#N/A,#N/A,FALSE,"MFT96";#N/A,#N/A,FALSE,"CTrecon"}</definedName>
    <definedName name="ghj_5_3_3" hidden="1">{#N/A,#N/A,FALSE,"TMCOMP96";#N/A,#N/A,FALSE,"MAT96";#N/A,#N/A,FALSE,"FANDA96";#N/A,#N/A,FALSE,"INTRAN96";#N/A,#N/A,FALSE,"NAA9697";#N/A,#N/A,FALSE,"ECWEBB";#N/A,#N/A,FALSE,"MFT96";#N/A,#N/A,FALSE,"CTrecon"}</definedName>
    <definedName name="ghj_5_3_4" hidden="1">{#N/A,#N/A,FALSE,"TMCOMP96";#N/A,#N/A,FALSE,"MAT96";#N/A,#N/A,FALSE,"FANDA96";#N/A,#N/A,FALSE,"INTRAN96";#N/A,#N/A,FALSE,"NAA9697";#N/A,#N/A,FALSE,"ECWEBB";#N/A,#N/A,FALSE,"MFT96";#N/A,#N/A,FALSE,"CTrecon"}</definedName>
    <definedName name="ghj_5_3_5" hidden="1">{#N/A,#N/A,FALSE,"TMCOMP96";#N/A,#N/A,FALSE,"MAT96";#N/A,#N/A,FALSE,"FANDA96";#N/A,#N/A,FALSE,"INTRAN96";#N/A,#N/A,FALSE,"NAA9697";#N/A,#N/A,FALSE,"ECWEBB";#N/A,#N/A,FALSE,"MFT96";#N/A,#N/A,FALSE,"CTrecon"}</definedName>
    <definedName name="ghj_5_4" hidden="1">{#N/A,#N/A,FALSE,"TMCOMP96";#N/A,#N/A,FALSE,"MAT96";#N/A,#N/A,FALSE,"FANDA96";#N/A,#N/A,FALSE,"INTRAN96";#N/A,#N/A,FALSE,"NAA9697";#N/A,#N/A,FALSE,"ECWEBB";#N/A,#N/A,FALSE,"MFT96";#N/A,#N/A,FALSE,"CTrecon"}</definedName>
    <definedName name="ghj_5_4_1" hidden="1">{#N/A,#N/A,FALSE,"TMCOMP96";#N/A,#N/A,FALSE,"MAT96";#N/A,#N/A,FALSE,"FANDA96";#N/A,#N/A,FALSE,"INTRAN96";#N/A,#N/A,FALSE,"NAA9697";#N/A,#N/A,FALSE,"ECWEBB";#N/A,#N/A,FALSE,"MFT96";#N/A,#N/A,FALSE,"CTrecon"}</definedName>
    <definedName name="ghj_5_4_2" hidden="1">{#N/A,#N/A,FALSE,"TMCOMP96";#N/A,#N/A,FALSE,"MAT96";#N/A,#N/A,FALSE,"FANDA96";#N/A,#N/A,FALSE,"INTRAN96";#N/A,#N/A,FALSE,"NAA9697";#N/A,#N/A,FALSE,"ECWEBB";#N/A,#N/A,FALSE,"MFT96";#N/A,#N/A,FALSE,"CTrecon"}</definedName>
    <definedName name="ghj_5_4_3" hidden="1">{#N/A,#N/A,FALSE,"TMCOMP96";#N/A,#N/A,FALSE,"MAT96";#N/A,#N/A,FALSE,"FANDA96";#N/A,#N/A,FALSE,"INTRAN96";#N/A,#N/A,FALSE,"NAA9697";#N/A,#N/A,FALSE,"ECWEBB";#N/A,#N/A,FALSE,"MFT96";#N/A,#N/A,FALSE,"CTrecon"}</definedName>
    <definedName name="ghj_5_4_4" hidden="1">{#N/A,#N/A,FALSE,"TMCOMP96";#N/A,#N/A,FALSE,"MAT96";#N/A,#N/A,FALSE,"FANDA96";#N/A,#N/A,FALSE,"INTRAN96";#N/A,#N/A,FALSE,"NAA9697";#N/A,#N/A,FALSE,"ECWEBB";#N/A,#N/A,FALSE,"MFT96";#N/A,#N/A,FALSE,"CTrecon"}</definedName>
    <definedName name="ghj_5_4_5" hidden="1">{#N/A,#N/A,FALSE,"TMCOMP96";#N/A,#N/A,FALSE,"MAT96";#N/A,#N/A,FALSE,"FANDA96";#N/A,#N/A,FALSE,"INTRAN96";#N/A,#N/A,FALSE,"NAA9697";#N/A,#N/A,FALSE,"ECWEBB";#N/A,#N/A,FALSE,"MFT96";#N/A,#N/A,FALSE,"CTrecon"}</definedName>
    <definedName name="ghj_5_5" hidden="1">{#N/A,#N/A,FALSE,"TMCOMP96";#N/A,#N/A,FALSE,"MAT96";#N/A,#N/A,FALSE,"FANDA96";#N/A,#N/A,FALSE,"INTRAN96";#N/A,#N/A,FALSE,"NAA9697";#N/A,#N/A,FALSE,"ECWEBB";#N/A,#N/A,FALSE,"MFT96";#N/A,#N/A,FALSE,"CTrecon"}</definedName>
    <definedName name="ghj_5_5_1" hidden="1">{#N/A,#N/A,FALSE,"TMCOMP96";#N/A,#N/A,FALSE,"MAT96";#N/A,#N/A,FALSE,"FANDA96";#N/A,#N/A,FALSE,"INTRAN96";#N/A,#N/A,FALSE,"NAA9697";#N/A,#N/A,FALSE,"ECWEBB";#N/A,#N/A,FALSE,"MFT96";#N/A,#N/A,FALSE,"CTrecon"}</definedName>
    <definedName name="ghj_5_5_2" hidden="1">{#N/A,#N/A,FALSE,"TMCOMP96";#N/A,#N/A,FALSE,"MAT96";#N/A,#N/A,FALSE,"FANDA96";#N/A,#N/A,FALSE,"INTRAN96";#N/A,#N/A,FALSE,"NAA9697";#N/A,#N/A,FALSE,"ECWEBB";#N/A,#N/A,FALSE,"MFT96";#N/A,#N/A,FALSE,"CTrecon"}</definedName>
    <definedName name="ghj_5_5_3" hidden="1">{#N/A,#N/A,FALSE,"TMCOMP96";#N/A,#N/A,FALSE,"MAT96";#N/A,#N/A,FALSE,"FANDA96";#N/A,#N/A,FALSE,"INTRAN96";#N/A,#N/A,FALSE,"NAA9697";#N/A,#N/A,FALSE,"ECWEBB";#N/A,#N/A,FALSE,"MFT96";#N/A,#N/A,FALSE,"CTrecon"}</definedName>
    <definedName name="ghj_5_5_4" hidden="1">{#N/A,#N/A,FALSE,"TMCOMP96";#N/A,#N/A,FALSE,"MAT96";#N/A,#N/A,FALSE,"FANDA96";#N/A,#N/A,FALSE,"INTRAN96";#N/A,#N/A,FALSE,"NAA9697";#N/A,#N/A,FALSE,"ECWEBB";#N/A,#N/A,FALSE,"MFT96";#N/A,#N/A,FALSE,"CTrecon"}</definedName>
    <definedName name="ghj_5_5_5" hidden="1">{#N/A,#N/A,FALSE,"TMCOMP96";#N/A,#N/A,FALSE,"MAT96";#N/A,#N/A,FALSE,"FANDA96";#N/A,#N/A,FALSE,"INTRAN96";#N/A,#N/A,FALSE,"NAA9697";#N/A,#N/A,FALSE,"ECWEBB";#N/A,#N/A,FALSE,"MFT96";#N/A,#N/A,FALSE,"CTrecon"}</definedName>
    <definedName name="HTML_CodePage" hidden="1">1252</definedName>
    <definedName name="HTML_Control" hidden="1">{"'Trust by name'!$A$6:$E$350","'Trust by name'!$A$1:$D$348"}</definedName>
    <definedName name="HTML_Control_1" hidden="1">{"'Trust by name'!$A$6:$E$350","'Trust by name'!$A$1:$D$348"}</definedName>
    <definedName name="HTML_Control_1_1" hidden="1">{"'Trust by name'!$A$6:$E$350","'Trust by name'!$A$1:$D$348"}</definedName>
    <definedName name="HTML_Control_1_1_1" hidden="1">{"'Trust by name'!$A$6:$E$350","'Trust by name'!$A$1:$D$348"}</definedName>
    <definedName name="HTML_Control_1_1_1_1" hidden="1">{"'Trust by name'!$A$6:$E$350","'Trust by name'!$A$1:$D$348"}</definedName>
    <definedName name="HTML_Control_1_1_1_1_1" hidden="1">{"'Trust by name'!$A$6:$E$350","'Trust by name'!$A$1:$D$348"}</definedName>
    <definedName name="HTML_Control_1_1_1_1_1_1" hidden="1">{"'Trust by name'!$A$6:$E$350","'Trust by name'!$A$1:$D$348"}</definedName>
    <definedName name="HTML_Control_1_1_1_1_1_2" hidden="1">{"'Trust by name'!$A$6:$E$350","'Trust by name'!$A$1:$D$348"}</definedName>
    <definedName name="HTML_Control_1_1_1_1_1_3" hidden="1">{"'Trust by name'!$A$6:$E$350","'Trust by name'!$A$1:$D$348"}</definedName>
    <definedName name="HTML_Control_1_1_1_1_1_4" hidden="1">{"'Trust by name'!$A$6:$E$350","'Trust by name'!$A$1:$D$348"}</definedName>
    <definedName name="HTML_Control_1_1_1_1_1_5" hidden="1">{"'Trust by name'!$A$6:$E$350","'Trust by name'!$A$1:$D$348"}</definedName>
    <definedName name="HTML_Control_1_1_1_1_2" hidden="1">{"'Trust by name'!$A$6:$E$350","'Trust by name'!$A$1:$D$348"}</definedName>
    <definedName name="HTML_Control_1_1_1_1_2_1" hidden="1">{"'Trust by name'!$A$6:$E$350","'Trust by name'!$A$1:$D$348"}</definedName>
    <definedName name="HTML_Control_1_1_1_1_2_2" hidden="1">{"'Trust by name'!$A$6:$E$350","'Trust by name'!$A$1:$D$348"}</definedName>
    <definedName name="HTML_Control_1_1_1_1_2_3" hidden="1">{"'Trust by name'!$A$6:$E$350","'Trust by name'!$A$1:$D$348"}</definedName>
    <definedName name="HTML_Control_1_1_1_1_2_4" hidden="1">{"'Trust by name'!$A$6:$E$350","'Trust by name'!$A$1:$D$348"}</definedName>
    <definedName name="HTML_Control_1_1_1_1_2_5" hidden="1">{"'Trust by name'!$A$6:$E$350","'Trust by name'!$A$1:$D$348"}</definedName>
    <definedName name="HTML_Control_1_1_1_1_3" hidden="1">{"'Trust by name'!$A$6:$E$350","'Trust by name'!$A$1:$D$348"}</definedName>
    <definedName name="HTML_Control_1_1_1_1_4" hidden="1">{"'Trust by name'!$A$6:$E$350","'Trust by name'!$A$1:$D$348"}</definedName>
    <definedName name="HTML_Control_1_1_1_1_5" hidden="1">{"'Trust by name'!$A$6:$E$350","'Trust by name'!$A$1:$D$348"}</definedName>
    <definedName name="HTML_Control_1_1_1_2" hidden="1">{"'Trust by name'!$A$6:$E$350","'Trust by name'!$A$1:$D$348"}</definedName>
    <definedName name="HTML_Control_1_1_1_2_1" hidden="1">{"'Trust by name'!$A$6:$E$350","'Trust by name'!$A$1:$D$348"}</definedName>
    <definedName name="HTML_Control_1_1_1_2_2" hidden="1">{"'Trust by name'!$A$6:$E$350","'Trust by name'!$A$1:$D$348"}</definedName>
    <definedName name="HTML_Control_1_1_1_2_3" hidden="1">{"'Trust by name'!$A$6:$E$350","'Trust by name'!$A$1:$D$348"}</definedName>
    <definedName name="HTML_Control_1_1_1_2_4" hidden="1">{"'Trust by name'!$A$6:$E$350","'Trust by name'!$A$1:$D$348"}</definedName>
    <definedName name="HTML_Control_1_1_1_2_5" hidden="1">{"'Trust by name'!$A$6:$E$350","'Trust by name'!$A$1:$D$348"}</definedName>
    <definedName name="HTML_Control_1_1_1_3" hidden="1">{"'Trust by name'!$A$6:$E$350","'Trust by name'!$A$1:$D$348"}</definedName>
    <definedName name="HTML_Control_1_1_1_3_1" hidden="1">{"'Trust by name'!$A$6:$E$350","'Trust by name'!$A$1:$D$348"}</definedName>
    <definedName name="HTML_Control_1_1_1_3_2" hidden="1">{"'Trust by name'!$A$6:$E$350","'Trust by name'!$A$1:$D$348"}</definedName>
    <definedName name="HTML_Control_1_1_1_3_3" hidden="1">{"'Trust by name'!$A$6:$E$350","'Trust by name'!$A$1:$D$348"}</definedName>
    <definedName name="HTML_Control_1_1_1_3_4" hidden="1">{"'Trust by name'!$A$6:$E$350","'Trust by name'!$A$1:$D$348"}</definedName>
    <definedName name="HTML_Control_1_1_1_3_5" hidden="1">{"'Trust by name'!$A$6:$E$350","'Trust by name'!$A$1:$D$348"}</definedName>
    <definedName name="HTML_Control_1_1_1_4" hidden="1">{"'Trust by name'!$A$6:$E$350","'Trust by name'!$A$1:$D$348"}</definedName>
    <definedName name="HTML_Control_1_1_1_4_1" hidden="1">{"'Trust by name'!$A$6:$E$350","'Trust by name'!$A$1:$D$348"}</definedName>
    <definedName name="HTML_Control_1_1_1_4_2" hidden="1">{"'Trust by name'!$A$6:$E$350","'Trust by name'!$A$1:$D$348"}</definedName>
    <definedName name="HTML_Control_1_1_1_4_3" hidden="1">{"'Trust by name'!$A$6:$E$350","'Trust by name'!$A$1:$D$348"}</definedName>
    <definedName name="HTML_Control_1_1_1_4_4" hidden="1">{"'Trust by name'!$A$6:$E$350","'Trust by name'!$A$1:$D$348"}</definedName>
    <definedName name="HTML_Control_1_1_1_4_5" hidden="1">{"'Trust by name'!$A$6:$E$350","'Trust by name'!$A$1:$D$348"}</definedName>
    <definedName name="HTML_Control_1_1_1_5" hidden="1">{"'Trust by name'!$A$6:$E$350","'Trust by name'!$A$1:$D$348"}</definedName>
    <definedName name="HTML_Control_1_1_1_5_1" hidden="1">{"'Trust by name'!$A$6:$E$350","'Trust by name'!$A$1:$D$348"}</definedName>
    <definedName name="HTML_Control_1_1_1_5_2" hidden="1">{"'Trust by name'!$A$6:$E$350","'Trust by name'!$A$1:$D$348"}</definedName>
    <definedName name="HTML_Control_1_1_1_5_3" hidden="1">{"'Trust by name'!$A$6:$E$350","'Trust by name'!$A$1:$D$348"}</definedName>
    <definedName name="HTML_Control_1_1_1_5_4" hidden="1">{"'Trust by name'!$A$6:$E$350","'Trust by name'!$A$1:$D$348"}</definedName>
    <definedName name="HTML_Control_1_1_1_5_5" hidden="1">{"'Trust by name'!$A$6:$E$350","'Trust by name'!$A$1:$D$348"}</definedName>
    <definedName name="HTML_Control_1_1_2" hidden="1">{"'Trust by name'!$A$6:$E$350","'Trust by name'!$A$1:$D$348"}</definedName>
    <definedName name="HTML_Control_1_1_2_1" hidden="1">{"'Trust by name'!$A$6:$E$350","'Trust by name'!$A$1:$D$348"}</definedName>
    <definedName name="HTML_Control_1_1_2_2" hidden="1">{"'Trust by name'!$A$6:$E$350","'Trust by name'!$A$1:$D$348"}</definedName>
    <definedName name="HTML_Control_1_1_2_3" hidden="1">{"'Trust by name'!$A$6:$E$350","'Trust by name'!$A$1:$D$348"}</definedName>
    <definedName name="HTML_Control_1_1_2_4" hidden="1">{"'Trust by name'!$A$6:$E$350","'Trust by name'!$A$1:$D$348"}</definedName>
    <definedName name="HTML_Control_1_1_2_5" hidden="1">{"'Trust by name'!$A$6:$E$350","'Trust by name'!$A$1:$D$348"}</definedName>
    <definedName name="HTML_Control_1_1_3" hidden="1">{"'Trust by name'!$A$6:$E$350","'Trust by name'!$A$1:$D$348"}</definedName>
    <definedName name="HTML_Control_1_1_3_1" hidden="1">{"'Trust by name'!$A$6:$E$350","'Trust by name'!$A$1:$D$348"}</definedName>
    <definedName name="HTML_Control_1_1_3_2" hidden="1">{"'Trust by name'!$A$6:$E$350","'Trust by name'!$A$1:$D$348"}</definedName>
    <definedName name="HTML_Control_1_1_3_3" hidden="1">{"'Trust by name'!$A$6:$E$350","'Trust by name'!$A$1:$D$348"}</definedName>
    <definedName name="HTML_Control_1_1_3_4" hidden="1">{"'Trust by name'!$A$6:$E$350","'Trust by name'!$A$1:$D$348"}</definedName>
    <definedName name="HTML_Control_1_1_3_5" hidden="1">{"'Trust by name'!$A$6:$E$350","'Trust by name'!$A$1:$D$348"}</definedName>
    <definedName name="HTML_Control_1_1_4" hidden="1">{"'Trust by name'!$A$6:$E$350","'Trust by name'!$A$1:$D$348"}</definedName>
    <definedName name="HTML_Control_1_1_4_1" hidden="1">{"'Trust by name'!$A$6:$E$350","'Trust by name'!$A$1:$D$348"}</definedName>
    <definedName name="HTML_Control_1_1_4_2" hidden="1">{"'Trust by name'!$A$6:$E$350","'Trust by name'!$A$1:$D$348"}</definedName>
    <definedName name="HTML_Control_1_1_4_3" hidden="1">{"'Trust by name'!$A$6:$E$350","'Trust by name'!$A$1:$D$348"}</definedName>
    <definedName name="HTML_Control_1_1_4_4" hidden="1">{"'Trust by name'!$A$6:$E$350","'Trust by name'!$A$1:$D$348"}</definedName>
    <definedName name="HTML_Control_1_1_4_5" hidden="1">{"'Trust by name'!$A$6:$E$350","'Trust by name'!$A$1:$D$348"}</definedName>
    <definedName name="HTML_Control_1_1_5" hidden="1">{"'Trust by name'!$A$6:$E$350","'Trust by name'!$A$1:$D$348"}</definedName>
    <definedName name="HTML_Control_1_1_5_1" hidden="1">{"'Trust by name'!$A$6:$E$350","'Trust by name'!$A$1:$D$348"}</definedName>
    <definedName name="HTML_Control_1_1_5_2" hidden="1">{"'Trust by name'!$A$6:$E$350","'Trust by name'!$A$1:$D$348"}</definedName>
    <definedName name="HTML_Control_1_1_5_3" hidden="1">{"'Trust by name'!$A$6:$E$350","'Trust by name'!$A$1:$D$348"}</definedName>
    <definedName name="HTML_Control_1_1_5_4" hidden="1">{"'Trust by name'!$A$6:$E$350","'Trust by name'!$A$1:$D$348"}</definedName>
    <definedName name="HTML_Control_1_1_5_5" hidden="1">{"'Trust by name'!$A$6:$E$350","'Trust by name'!$A$1:$D$348"}</definedName>
    <definedName name="HTML_Control_1_2" hidden="1">{"'Trust by name'!$A$6:$E$350","'Trust by name'!$A$1:$D$348"}</definedName>
    <definedName name="HTML_Control_1_2_1" hidden="1">{"'Trust by name'!$A$6:$E$350","'Trust by name'!$A$1:$D$348"}</definedName>
    <definedName name="HTML_Control_1_2_1_1" hidden="1">{"'Trust by name'!$A$6:$E$350","'Trust by name'!$A$1:$D$348"}</definedName>
    <definedName name="HTML_Control_1_2_1_1_1" hidden="1">{"'Trust by name'!$A$6:$E$350","'Trust by name'!$A$1:$D$348"}</definedName>
    <definedName name="HTML_Control_1_2_1_1_1_1" hidden="1">{"'Trust by name'!$A$6:$E$350","'Trust by name'!$A$1:$D$348"}</definedName>
    <definedName name="HTML_Control_1_2_1_1_1_2" hidden="1">{"'Trust by name'!$A$6:$E$350","'Trust by name'!$A$1:$D$348"}</definedName>
    <definedName name="HTML_Control_1_2_1_1_1_3" hidden="1">{"'Trust by name'!$A$6:$E$350","'Trust by name'!$A$1:$D$348"}</definedName>
    <definedName name="HTML_Control_1_2_1_1_1_4" hidden="1">{"'Trust by name'!$A$6:$E$350","'Trust by name'!$A$1:$D$348"}</definedName>
    <definedName name="HTML_Control_1_2_1_1_1_5" hidden="1">{"'Trust by name'!$A$6:$E$350","'Trust by name'!$A$1:$D$348"}</definedName>
    <definedName name="HTML_Control_1_2_1_1_2" hidden="1">{"'Trust by name'!$A$6:$E$350","'Trust by name'!$A$1:$D$348"}</definedName>
    <definedName name="HTML_Control_1_2_1_1_2_1" hidden="1">{"'Trust by name'!$A$6:$E$350","'Trust by name'!$A$1:$D$348"}</definedName>
    <definedName name="HTML_Control_1_2_1_1_2_2" hidden="1">{"'Trust by name'!$A$6:$E$350","'Trust by name'!$A$1:$D$348"}</definedName>
    <definedName name="HTML_Control_1_2_1_1_2_3" hidden="1">{"'Trust by name'!$A$6:$E$350","'Trust by name'!$A$1:$D$348"}</definedName>
    <definedName name="HTML_Control_1_2_1_1_2_4" hidden="1">{"'Trust by name'!$A$6:$E$350","'Trust by name'!$A$1:$D$348"}</definedName>
    <definedName name="HTML_Control_1_2_1_1_2_5" hidden="1">{"'Trust by name'!$A$6:$E$350","'Trust by name'!$A$1:$D$348"}</definedName>
    <definedName name="HTML_Control_1_2_1_1_3" hidden="1">{"'Trust by name'!$A$6:$E$350","'Trust by name'!$A$1:$D$348"}</definedName>
    <definedName name="HTML_Control_1_2_1_1_4" hidden="1">{"'Trust by name'!$A$6:$E$350","'Trust by name'!$A$1:$D$348"}</definedName>
    <definedName name="HTML_Control_1_2_1_1_5" hidden="1">{"'Trust by name'!$A$6:$E$350","'Trust by name'!$A$1:$D$348"}</definedName>
    <definedName name="HTML_Control_1_2_1_2" hidden="1">{"'Trust by name'!$A$6:$E$350","'Trust by name'!$A$1:$D$348"}</definedName>
    <definedName name="HTML_Control_1_2_1_2_1" hidden="1">{"'Trust by name'!$A$6:$E$350","'Trust by name'!$A$1:$D$348"}</definedName>
    <definedName name="HTML_Control_1_2_1_2_2" hidden="1">{"'Trust by name'!$A$6:$E$350","'Trust by name'!$A$1:$D$348"}</definedName>
    <definedName name="HTML_Control_1_2_1_2_3" hidden="1">{"'Trust by name'!$A$6:$E$350","'Trust by name'!$A$1:$D$348"}</definedName>
    <definedName name="HTML_Control_1_2_1_2_4" hidden="1">{"'Trust by name'!$A$6:$E$350","'Trust by name'!$A$1:$D$348"}</definedName>
    <definedName name="HTML_Control_1_2_1_2_5" hidden="1">{"'Trust by name'!$A$6:$E$350","'Trust by name'!$A$1:$D$348"}</definedName>
    <definedName name="HTML_Control_1_2_1_3" hidden="1">{"'Trust by name'!$A$6:$E$350","'Trust by name'!$A$1:$D$348"}</definedName>
    <definedName name="HTML_Control_1_2_1_3_1" hidden="1">{"'Trust by name'!$A$6:$E$350","'Trust by name'!$A$1:$D$348"}</definedName>
    <definedName name="HTML_Control_1_2_1_3_2" hidden="1">{"'Trust by name'!$A$6:$E$350","'Trust by name'!$A$1:$D$348"}</definedName>
    <definedName name="HTML_Control_1_2_1_3_3" hidden="1">{"'Trust by name'!$A$6:$E$350","'Trust by name'!$A$1:$D$348"}</definedName>
    <definedName name="HTML_Control_1_2_1_3_4" hidden="1">{"'Trust by name'!$A$6:$E$350","'Trust by name'!$A$1:$D$348"}</definedName>
    <definedName name="HTML_Control_1_2_1_3_5" hidden="1">{"'Trust by name'!$A$6:$E$350","'Trust by name'!$A$1:$D$348"}</definedName>
    <definedName name="HTML_Control_1_2_1_4" hidden="1">{"'Trust by name'!$A$6:$E$350","'Trust by name'!$A$1:$D$348"}</definedName>
    <definedName name="HTML_Control_1_2_1_4_1" hidden="1">{"'Trust by name'!$A$6:$E$350","'Trust by name'!$A$1:$D$348"}</definedName>
    <definedName name="HTML_Control_1_2_1_4_2" hidden="1">{"'Trust by name'!$A$6:$E$350","'Trust by name'!$A$1:$D$348"}</definedName>
    <definedName name="HTML_Control_1_2_1_4_3" hidden="1">{"'Trust by name'!$A$6:$E$350","'Trust by name'!$A$1:$D$348"}</definedName>
    <definedName name="HTML_Control_1_2_1_4_4" hidden="1">{"'Trust by name'!$A$6:$E$350","'Trust by name'!$A$1:$D$348"}</definedName>
    <definedName name="HTML_Control_1_2_1_4_5" hidden="1">{"'Trust by name'!$A$6:$E$350","'Trust by name'!$A$1:$D$348"}</definedName>
    <definedName name="HTML_Control_1_2_1_5" hidden="1">{"'Trust by name'!$A$6:$E$350","'Trust by name'!$A$1:$D$348"}</definedName>
    <definedName name="HTML_Control_1_2_1_5_1" hidden="1">{"'Trust by name'!$A$6:$E$350","'Trust by name'!$A$1:$D$348"}</definedName>
    <definedName name="HTML_Control_1_2_1_5_2" hidden="1">{"'Trust by name'!$A$6:$E$350","'Trust by name'!$A$1:$D$348"}</definedName>
    <definedName name="HTML_Control_1_2_1_5_3" hidden="1">{"'Trust by name'!$A$6:$E$350","'Trust by name'!$A$1:$D$348"}</definedName>
    <definedName name="HTML_Control_1_2_1_5_4" hidden="1">{"'Trust by name'!$A$6:$E$350","'Trust by name'!$A$1:$D$348"}</definedName>
    <definedName name="HTML_Control_1_2_1_5_5" hidden="1">{"'Trust by name'!$A$6:$E$350","'Trust by name'!$A$1:$D$348"}</definedName>
    <definedName name="HTML_Control_1_2_2" hidden="1">{"'Trust by name'!$A$6:$E$350","'Trust by name'!$A$1:$D$348"}</definedName>
    <definedName name="HTML_Control_1_2_2_1" hidden="1">{"'Trust by name'!$A$6:$E$350","'Trust by name'!$A$1:$D$348"}</definedName>
    <definedName name="HTML_Control_1_2_2_2" hidden="1">{"'Trust by name'!$A$6:$E$350","'Trust by name'!$A$1:$D$348"}</definedName>
    <definedName name="HTML_Control_1_2_2_3" hidden="1">{"'Trust by name'!$A$6:$E$350","'Trust by name'!$A$1:$D$348"}</definedName>
    <definedName name="HTML_Control_1_2_2_4" hidden="1">{"'Trust by name'!$A$6:$E$350","'Trust by name'!$A$1:$D$348"}</definedName>
    <definedName name="HTML_Control_1_2_2_5" hidden="1">{"'Trust by name'!$A$6:$E$350","'Trust by name'!$A$1:$D$348"}</definedName>
    <definedName name="HTML_Control_1_2_3" hidden="1">{"'Trust by name'!$A$6:$E$350","'Trust by name'!$A$1:$D$348"}</definedName>
    <definedName name="HTML_Control_1_2_3_1" hidden="1">{"'Trust by name'!$A$6:$E$350","'Trust by name'!$A$1:$D$348"}</definedName>
    <definedName name="HTML_Control_1_2_3_2" hidden="1">{"'Trust by name'!$A$6:$E$350","'Trust by name'!$A$1:$D$348"}</definedName>
    <definedName name="HTML_Control_1_2_3_3" hidden="1">{"'Trust by name'!$A$6:$E$350","'Trust by name'!$A$1:$D$348"}</definedName>
    <definedName name="HTML_Control_1_2_3_4" hidden="1">{"'Trust by name'!$A$6:$E$350","'Trust by name'!$A$1:$D$348"}</definedName>
    <definedName name="HTML_Control_1_2_3_5" hidden="1">{"'Trust by name'!$A$6:$E$350","'Trust by name'!$A$1:$D$348"}</definedName>
    <definedName name="HTML_Control_1_2_4" hidden="1">{"'Trust by name'!$A$6:$E$350","'Trust by name'!$A$1:$D$348"}</definedName>
    <definedName name="HTML_Control_1_2_4_1" hidden="1">{"'Trust by name'!$A$6:$E$350","'Trust by name'!$A$1:$D$348"}</definedName>
    <definedName name="HTML_Control_1_2_4_2" hidden="1">{"'Trust by name'!$A$6:$E$350","'Trust by name'!$A$1:$D$348"}</definedName>
    <definedName name="HTML_Control_1_2_4_3" hidden="1">{"'Trust by name'!$A$6:$E$350","'Trust by name'!$A$1:$D$348"}</definedName>
    <definedName name="HTML_Control_1_2_4_4" hidden="1">{"'Trust by name'!$A$6:$E$350","'Trust by name'!$A$1:$D$348"}</definedName>
    <definedName name="HTML_Control_1_2_4_5" hidden="1">{"'Trust by name'!$A$6:$E$350","'Trust by name'!$A$1:$D$348"}</definedName>
    <definedName name="HTML_Control_1_2_5" hidden="1">{"'Trust by name'!$A$6:$E$350","'Trust by name'!$A$1:$D$348"}</definedName>
    <definedName name="HTML_Control_1_2_5_1" hidden="1">{"'Trust by name'!$A$6:$E$350","'Trust by name'!$A$1:$D$348"}</definedName>
    <definedName name="HTML_Control_1_2_5_2" hidden="1">{"'Trust by name'!$A$6:$E$350","'Trust by name'!$A$1:$D$348"}</definedName>
    <definedName name="HTML_Control_1_2_5_3" hidden="1">{"'Trust by name'!$A$6:$E$350","'Trust by name'!$A$1:$D$348"}</definedName>
    <definedName name="HTML_Control_1_2_5_4" hidden="1">{"'Trust by name'!$A$6:$E$350","'Trust by name'!$A$1:$D$348"}</definedName>
    <definedName name="HTML_Control_1_2_5_5" hidden="1">{"'Trust by name'!$A$6:$E$350","'Trust by name'!$A$1:$D$348"}</definedName>
    <definedName name="HTML_Control_1_3" hidden="1">{"'Trust by name'!$A$6:$E$350","'Trust by name'!$A$1:$D$348"}</definedName>
    <definedName name="HTML_Control_1_3_1" hidden="1">{"'Trust by name'!$A$6:$E$350","'Trust by name'!$A$1:$D$348"}</definedName>
    <definedName name="HTML_Control_1_3_1_1" hidden="1">{"'Trust by name'!$A$6:$E$350","'Trust by name'!$A$1:$D$348"}</definedName>
    <definedName name="HTML_Control_1_3_1_1_1" hidden="1">{"'Trust by name'!$A$6:$E$350","'Trust by name'!$A$1:$D$348"}</definedName>
    <definedName name="HTML_Control_1_3_1_1_1_1" hidden="1">{"'Trust by name'!$A$6:$E$350","'Trust by name'!$A$1:$D$348"}</definedName>
    <definedName name="HTML_Control_1_3_1_1_1_2" hidden="1">{"'Trust by name'!$A$6:$E$350","'Trust by name'!$A$1:$D$348"}</definedName>
    <definedName name="HTML_Control_1_3_1_1_1_3" hidden="1">{"'Trust by name'!$A$6:$E$350","'Trust by name'!$A$1:$D$348"}</definedName>
    <definedName name="HTML_Control_1_3_1_1_1_4" hidden="1">{"'Trust by name'!$A$6:$E$350","'Trust by name'!$A$1:$D$348"}</definedName>
    <definedName name="HTML_Control_1_3_1_1_1_5" hidden="1">{"'Trust by name'!$A$6:$E$350","'Trust by name'!$A$1:$D$348"}</definedName>
    <definedName name="HTML_Control_1_3_1_1_2" hidden="1">{"'Trust by name'!$A$6:$E$350","'Trust by name'!$A$1:$D$348"}</definedName>
    <definedName name="HTML_Control_1_3_1_1_2_1" hidden="1">{"'Trust by name'!$A$6:$E$350","'Trust by name'!$A$1:$D$348"}</definedName>
    <definedName name="HTML_Control_1_3_1_1_2_2" hidden="1">{"'Trust by name'!$A$6:$E$350","'Trust by name'!$A$1:$D$348"}</definedName>
    <definedName name="HTML_Control_1_3_1_1_2_3" hidden="1">{"'Trust by name'!$A$6:$E$350","'Trust by name'!$A$1:$D$348"}</definedName>
    <definedName name="HTML_Control_1_3_1_1_2_4" hidden="1">{"'Trust by name'!$A$6:$E$350","'Trust by name'!$A$1:$D$348"}</definedName>
    <definedName name="HTML_Control_1_3_1_1_2_5" hidden="1">{"'Trust by name'!$A$6:$E$350","'Trust by name'!$A$1:$D$348"}</definedName>
    <definedName name="HTML_Control_1_3_1_1_3" hidden="1">{"'Trust by name'!$A$6:$E$350","'Trust by name'!$A$1:$D$348"}</definedName>
    <definedName name="HTML_Control_1_3_1_1_4" hidden="1">{"'Trust by name'!$A$6:$E$350","'Trust by name'!$A$1:$D$348"}</definedName>
    <definedName name="HTML_Control_1_3_1_1_5" hidden="1">{"'Trust by name'!$A$6:$E$350","'Trust by name'!$A$1:$D$348"}</definedName>
    <definedName name="HTML_Control_1_3_1_2" hidden="1">{"'Trust by name'!$A$6:$E$350","'Trust by name'!$A$1:$D$348"}</definedName>
    <definedName name="HTML_Control_1_3_1_2_1" hidden="1">{"'Trust by name'!$A$6:$E$350","'Trust by name'!$A$1:$D$348"}</definedName>
    <definedName name="HTML_Control_1_3_1_2_2" hidden="1">{"'Trust by name'!$A$6:$E$350","'Trust by name'!$A$1:$D$348"}</definedName>
    <definedName name="HTML_Control_1_3_1_2_3" hidden="1">{"'Trust by name'!$A$6:$E$350","'Trust by name'!$A$1:$D$348"}</definedName>
    <definedName name="HTML_Control_1_3_1_2_4" hidden="1">{"'Trust by name'!$A$6:$E$350","'Trust by name'!$A$1:$D$348"}</definedName>
    <definedName name="HTML_Control_1_3_1_2_5" hidden="1">{"'Trust by name'!$A$6:$E$350","'Trust by name'!$A$1:$D$348"}</definedName>
    <definedName name="HTML_Control_1_3_1_3" hidden="1">{"'Trust by name'!$A$6:$E$350","'Trust by name'!$A$1:$D$348"}</definedName>
    <definedName name="HTML_Control_1_3_1_3_1" hidden="1">{"'Trust by name'!$A$6:$E$350","'Trust by name'!$A$1:$D$348"}</definedName>
    <definedName name="HTML_Control_1_3_1_3_2" hidden="1">{"'Trust by name'!$A$6:$E$350","'Trust by name'!$A$1:$D$348"}</definedName>
    <definedName name="HTML_Control_1_3_1_3_3" hidden="1">{"'Trust by name'!$A$6:$E$350","'Trust by name'!$A$1:$D$348"}</definedName>
    <definedName name="HTML_Control_1_3_1_3_4" hidden="1">{"'Trust by name'!$A$6:$E$350","'Trust by name'!$A$1:$D$348"}</definedName>
    <definedName name="HTML_Control_1_3_1_3_5" hidden="1">{"'Trust by name'!$A$6:$E$350","'Trust by name'!$A$1:$D$348"}</definedName>
    <definedName name="HTML_Control_1_3_1_4" hidden="1">{"'Trust by name'!$A$6:$E$350","'Trust by name'!$A$1:$D$348"}</definedName>
    <definedName name="HTML_Control_1_3_1_4_1" hidden="1">{"'Trust by name'!$A$6:$E$350","'Trust by name'!$A$1:$D$348"}</definedName>
    <definedName name="HTML_Control_1_3_1_4_2" hidden="1">{"'Trust by name'!$A$6:$E$350","'Trust by name'!$A$1:$D$348"}</definedName>
    <definedName name="HTML_Control_1_3_1_4_3" hidden="1">{"'Trust by name'!$A$6:$E$350","'Trust by name'!$A$1:$D$348"}</definedName>
    <definedName name="HTML_Control_1_3_1_4_4" hidden="1">{"'Trust by name'!$A$6:$E$350","'Trust by name'!$A$1:$D$348"}</definedName>
    <definedName name="HTML_Control_1_3_1_4_5" hidden="1">{"'Trust by name'!$A$6:$E$350","'Trust by name'!$A$1:$D$348"}</definedName>
    <definedName name="HTML_Control_1_3_1_5" hidden="1">{"'Trust by name'!$A$6:$E$350","'Trust by name'!$A$1:$D$348"}</definedName>
    <definedName name="HTML_Control_1_3_1_5_1" hidden="1">{"'Trust by name'!$A$6:$E$350","'Trust by name'!$A$1:$D$348"}</definedName>
    <definedName name="HTML_Control_1_3_1_5_2" hidden="1">{"'Trust by name'!$A$6:$E$350","'Trust by name'!$A$1:$D$348"}</definedName>
    <definedName name="HTML_Control_1_3_1_5_3" hidden="1">{"'Trust by name'!$A$6:$E$350","'Trust by name'!$A$1:$D$348"}</definedName>
    <definedName name="HTML_Control_1_3_1_5_4" hidden="1">{"'Trust by name'!$A$6:$E$350","'Trust by name'!$A$1:$D$348"}</definedName>
    <definedName name="HTML_Control_1_3_1_5_5" hidden="1">{"'Trust by name'!$A$6:$E$350","'Trust by name'!$A$1:$D$348"}</definedName>
    <definedName name="HTML_Control_1_3_2" hidden="1">{"'Trust by name'!$A$6:$E$350","'Trust by name'!$A$1:$D$348"}</definedName>
    <definedName name="HTML_Control_1_3_2_1" hidden="1">{"'Trust by name'!$A$6:$E$350","'Trust by name'!$A$1:$D$348"}</definedName>
    <definedName name="HTML_Control_1_3_2_2" hidden="1">{"'Trust by name'!$A$6:$E$350","'Trust by name'!$A$1:$D$348"}</definedName>
    <definedName name="HTML_Control_1_3_2_3" hidden="1">{"'Trust by name'!$A$6:$E$350","'Trust by name'!$A$1:$D$348"}</definedName>
    <definedName name="HTML_Control_1_3_2_4" hidden="1">{"'Trust by name'!$A$6:$E$350","'Trust by name'!$A$1:$D$348"}</definedName>
    <definedName name="HTML_Control_1_3_2_5" hidden="1">{"'Trust by name'!$A$6:$E$350","'Trust by name'!$A$1:$D$348"}</definedName>
    <definedName name="HTML_Control_1_3_3" hidden="1">{"'Trust by name'!$A$6:$E$350","'Trust by name'!$A$1:$D$348"}</definedName>
    <definedName name="HTML_Control_1_3_3_1" hidden="1">{"'Trust by name'!$A$6:$E$350","'Trust by name'!$A$1:$D$348"}</definedName>
    <definedName name="HTML_Control_1_3_3_2" hidden="1">{"'Trust by name'!$A$6:$E$350","'Trust by name'!$A$1:$D$348"}</definedName>
    <definedName name="HTML_Control_1_3_3_3" hidden="1">{"'Trust by name'!$A$6:$E$350","'Trust by name'!$A$1:$D$348"}</definedName>
    <definedName name="HTML_Control_1_3_3_4" hidden="1">{"'Trust by name'!$A$6:$E$350","'Trust by name'!$A$1:$D$348"}</definedName>
    <definedName name="HTML_Control_1_3_3_5" hidden="1">{"'Trust by name'!$A$6:$E$350","'Trust by name'!$A$1:$D$348"}</definedName>
    <definedName name="HTML_Control_1_3_4" hidden="1">{"'Trust by name'!$A$6:$E$350","'Trust by name'!$A$1:$D$348"}</definedName>
    <definedName name="HTML_Control_1_3_4_1" hidden="1">{"'Trust by name'!$A$6:$E$350","'Trust by name'!$A$1:$D$348"}</definedName>
    <definedName name="HTML_Control_1_3_4_2" hidden="1">{"'Trust by name'!$A$6:$E$350","'Trust by name'!$A$1:$D$348"}</definedName>
    <definedName name="HTML_Control_1_3_4_3" hidden="1">{"'Trust by name'!$A$6:$E$350","'Trust by name'!$A$1:$D$348"}</definedName>
    <definedName name="HTML_Control_1_3_4_4" hidden="1">{"'Trust by name'!$A$6:$E$350","'Trust by name'!$A$1:$D$348"}</definedName>
    <definedName name="HTML_Control_1_3_4_5" hidden="1">{"'Trust by name'!$A$6:$E$350","'Trust by name'!$A$1:$D$348"}</definedName>
    <definedName name="HTML_Control_1_3_5" hidden="1">{"'Trust by name'!$A$6:$E$350","'Trust by name'!$A$1:$D$348"}</definedName>
    <definedName name="HTML_Control_1_3_5_1" hidden="1">{"'Trust by name'!$A$6:$E$350","'Trust by name'!$A$1:$D$348"}</definedName>
    <definedName name="HTML_Control_1_3_5_2" hidden="1">{"'Trust by name'!$A$6:$E$350","'Trust by name'!$A$1:$D$348"}</definedName>
    <definedName name="HTML_Control_1_3_5_3" hidden="1">{"'Trust by name'!$A$6:$E$350","'Trust by name'!$A$1:$D$348"}</definedName>
    <definedName name="HTML_Control_1_3_5_4" hidden="1">{"'Trust by name'!$A$6:$E$350","'Trust by name'!$A$1:$D$348"}</definedName>
    <definedName name="HTML_Control_1_3_5_5" hidden="1">{"'Trust by name'!$A$6:$E$350","'Trust by name'!$A$1:$D$348"}</definedName>
    <definedName name="HTML_Control_1_4" hidden="1">{"'Trust by name'!$A$6:$E$350","'Trust by name'!$A$1:$D$348"}</definedName>
    <definedName name="HTML_Control_1_4_1" hidden="1">{"'Trust by name'!$A$6:$E$350","'Trust by name'!$A$1:$D$348"}</definedName>
    <definedName name="HTML_Control_1_4_1_1" hidden="1">{"'Trust by name'!$A$6:$E$350","'Trust by name'!$A$1:$D$348"}</definedName>
    <definedName name="HTML_Control_1_4_1_1_1" hidden="1">{"'Trust by name'!$A$6:$E$350","'Trust by name'!$A$1:$D$348"}</definedName>
    <definedName name="HTML_Control_1_4_1_1_2" hidden="1">{"'Trust by name'!$A$6:$E$350","'Trust by name'!$A$1:$D$348"}</definedName>
    <definedName name="HTML_Control_1_4_1_1_3" hidden="1">{"'Trust by name'!$A$6:$E$350","'Trust by name'!$A$1:$D$348"}</definedName>
    <definedName name="HTML_Control_1_4_1_1_4" hidden="1">{"'Trust by name'!$A$6:$E$350","'Trust by name'!$A$1:$D$348"}</definedName>
    <definedName name="HTML_Control_1_4_1_1_5" hidden="1">{"'Trust by name'!$A$6:$E$350","'Trust by name'!$A$1:$D$348"}</definedName>
    <definedName name="HTML_Control_1_4_1_2" hidden="1">{"'Trust by name'!$A$6:$E$350","'Trust by name'!$A$1:$D$348"}</definedName>
    <definedName name="HTML_Control_1_4_1_2_1" hidden="1">{"'Trust by name'!$A$6:$E$350","'Trust by name'!$A$1:$D$348"}</definedName>
    <definedName name="HTML_Control_1_4_1_2_2" hidden="1">{"'Trust by name'!$A$6:$E$350","'Trust by name'!$A$1:$D$348"}</definedName>
    <definedName name="HTML_Control_1_4_1_2_3" hidden="1">{"'Trust by name'!$A$6:$E$350","'Trust by name'!$A$1:$D$348"}</definedName>
    <definedName name="HTML_Control_1_4_1_2_4" hidden="1">{"'Trust by name'!$A$6:$E$350","'Trust by name'!$A$1:$D$348"}</definedName>
    <definedName name="HTML_Control_1_4_1_2_5" hidden="1">{"'Trust by name'!$A$6:$E$350","'Trust by name'!$A$1:$D$348"}</definedName>
    <definedName name="HTML_Control_1_4_1_3" hidden="1">{"'Trust by name'!$A$6:$E$350","'Trust by name'!$A$1:$D$348"}</definedName>
    <definedName name="HTML_Control_1_4_1_3_1" hidden="1">{"'Trust by name'!$A$6:$E$350","'Trust by name'!$A$1:$D$348"}</definedName>
    <definedName name="HTML_Control_1_4_1_3_2" hidden="1">{"'Trust by name'!$A$6:$E$350","'Trust by name'!$A$1:$D$348"}</definedName>
    <definedName name="HTML_Control_1_4_1_3_3" hidden="1">{"'Trust by name'!$A$6:$E$350","'Trust by name'!$A$1:$D$348"}</definedName>
    <definedName name="HTML_Control_1_4_1_3_4" hidden="1">{"'Trust by name'!$A$6:$E$350","'Trust by name'!$A$1:$D$348"}</definedName>
    <definedName name="HTML_Control_1_4_1_3_5" hidden="1">{"'Trust by name'!$A$6:$E$350","'Trust by name'!$A$1:$D$348"}</definedName>
    <definedName name="HTML_Control_1_4_1_4" hidden="1">{"'Trust by name'!$A$6:$E$350","'Trust by name'!$A$1:$D$348"}</definedName>
    <definedName name="HTML_Control_1_4_1_4_1" hidden="1">{"'Trust by name'!$A$6:$E$350","'Trust by name'!$A$1:$D$348"}</definedName>
    <definedName name="HTML_Control_1_4_1_4_2" hidden="1">{"'Trust by name'!$A$6:$E$350","'Trust by name'!$A$1:$D$348"}</definedName>
    <definedName name="HTML_Control_1_4_1_4_3" hidden="1">{"'Trust by name'!$A$6:$E$350","'Trust by name'!$A$1:$D$348"}</definedName>
    <definedName name="HTML_Control_1_4_1_4_4" hidden="1">{"'Trust by name'!$A$6:$E$350","'Trust by name'!$A$1:$D$348"}</definedName>
    <definedName name="HTML_Control_1_4_1_4_5" hidden="1">{"'Trust by name'!$A$6:$E$350","'Trust by name'!$A$1:$D$348"}</definedName>
    <definedName name="HTML_Control_1_4_1_5" hidden="1">{"'Trust by name'!$A$6:$E$350","'Trust by name'!$A$1:$D$348"}</definedName>
    <definedName name="HTML_Control_1_4_1_5_1" hidden="1">{"'Trust by name'!$A$6:$E$350","'Trust by name'!$A$1:$D$348"}</definedName>
    <definedName name="HTML_Control_1_4_1_5_2" hidden="1">{"'Trust by name'!$A$6:$E$350","'Trust by name'!$A$1:$D$348"}</definedName>
    <definedName name="HTML_Control_1_4_1_5_3" hidden="1">{"'Trust by name'!$A$6:$E$350","'Trust by name'!$A$1:$D$348"}</definedName>
    <definedName name="HTML_Control_1_4_1_5_4" hidden="1">{"'Trust by name'!$A$6:$E$350","'Trust by name'!$A$1:$D$348"}</definedName>
    <definedName name="HTML_Control_1_4_1_5_5" hidden="1">{"'Trust by name'!$A$6:$E$350","'Trust by name'!$A$1:$D$348"}</definedName>
    <definedName name="HTML_Control_1_4_2" hidden="1">{"'Trust by name'!$A$6:$E$350","'Trust by name'!$A$1:$D$348"}</definedName>
    <definedName name="HTML_Control_1_4_2_1" hidden="1">{"'Trust by name'!$A$6:$E$350","'Trust by name'!$A$1:$D$348"}</definedName>
    <definedName name="HTML_Control_1_4_2_2" hidden="1">{"'Trust by name'!$A$6:$E$350","'Trust by name'!$A$1:$D$348"}</definedName>
    <definedName name="HTML_Control_1_4_2_3" hidden="1">{"'Trust by name'!$A$6:$E$350","'Trust by name'!$A$1:$D$348"}</definedName>
    <definedName name="HTML_Control_1_4_2_4" hidden="1">{"'Trust by name'!$A$6:$E$350","'Trust by name'!$A$1:$D$348"}</definedName>
    <definedName name="HTML_Control_1_4_2_5" hidden="1">{"'Trust by name'!$A$6:$E$350","'Trust by name'!$A$1:$D$348"}</definedName>
    <definedName name="HTML_Control_1_4_3" hidden="1">{"'Trust by name'!$A$6:$E$350","'Trust by name'!$A$1:$D$348"}</definedName>
    <definedName name="HTML_Control_1_4_3_1" hidden="1">{"'Trust by name'!$A$6:$E$350","'Trust by name'!$A$1:$D$348"}</definedName>
    <definedName name="HTML_Control_1_4_3_2" hidden="1">{"'Trust by name'!$A$6:$E$350","'Trust by name'!$A$1:$D$348"}</definedName>
    <definedName name="HTML_Control_1_4_3_3" hidden="1">{"'Trust by name'!$A$6:$E$350","'Trust by name'!$A$1:$D$348"}</definedName>
    <definedName name="HTML_Control_1_4_3_4" hidden="1">{"'Trust by name'!$A$6:$E$350","'Trust by name'!$A$1:$D$348"}</definedName>
    <definedName name="HTML_Control_1_4_3_5" hidden="1">{"'Trust by name'!$A$6:$E$350","'Trust by name'!$A$1:$D$348"}</definedName>
    <definedName name="HTML_Control_1_4_4" hidden="1">{"'Trust by name'!$A$6:$E$350","'Trust by name'!$A$1:$D$348"}</definedName>
    <definedName name="HTML_Control_1_4_4_1" hidden="1">{"'Trust by name'!$A$6:$E$350","'Trust by name'!$A$1:$D$348"}</definedName>
    <definedName name="HTML_Control_1_4_4_2" hidden="1">{"'Trust by name'!$A$6:$E$350","'Trust by name'!$A$1:$D$348"}</definedName>
    <definedName name="HTML_Control_1_4_4_3" hidden="1">{"'Trust by name'!$A$6:$E$350","'Trust by name'!$A$1:$D$348"}</definedName>
    <definedName name="HTML_Control_1_4_4_4" hidden="1">{"'Trust by name'!$A$6:$E$350","'Trust by name'!$A$1:$D$348"}</definedName>
    <definedName name="HTML_Control_1_4_4_5" hidden="1">{"'Trust by name'!$A$6:$E$350","'Trust by name'!$A$1:$D$348"}</definedName>
    <definedName name="HTML_Control_1_4_5" hidden="1">{"'Trust by name'!$A$6:$E$350","'Trust by name'!$A$1:$D$348"}</definedName>
    <definedName name="HTML_Control_1_4_5_1" hidden="1">{"'Trust by name'!$A$6:$E$350","'Trust by name'!$A$1:$D$348"}</definedName>
    <definedName name="HTML_Control_1_4_5_2" hidden="1">{"'Trust by name'!$A$6:$E$350","'Trust by name'!$A$1:$D$348"}</definedName>
    <definedName name="HTML_Control_1_4_5_3" hidden="1">{"'Trust by name'!$A$6:$E$350","'Trust by name'!$A$1:$D$348"}</definedName>
    <definedName name="HTML_Control_1_4_5_4" hidden="1">{"'Trust by name'!$A$6:$E$350","'Trust by name'!$A$1:$D$348"}</definedName>
    <definedName name="HTML_Control_1_4_5_5" hidden="1">{"'Trust by name'!$A$6:$E$350","'Trust by name'!$A$1:$D$348"}</definedName>
    <definedName name="HTML_Control_1_5" hidden="1">{"'Trust by name'!$A$6:$E$350","'Trust by name'!$A$1:$D$348"}</definedName>
    <definedName name="HTML_Control_1_5_1" hidden="1">{"'Trust by name'!$A$6:$E$350","'Trust by name'!$A$1:$D$348"}</definedName>
    <definedName name="HTML_Control_1_5_1_1" hidden="1">{"'Trust by name'!$A$6:$E$350","'Trust by name'!$A$1:$D$348"}</definedName>
    <definedName name="HTML_Control_1_5_1_2" hidden="1">{"'Trust by name'!$A$6:$E$350","'Trust by name'!$A$1:$D$348"}</definedName>
    <definedName name="HTML_Control_1_5_1_3" hidden="1">{"'Trust by name'!$A$6:$E$350","'Trust by name'!$A$1:$D$348"}</definedName>
    <definedName name="HTML_Control_1_5_1_4" hidden="1">{"'Trust by name'!$A$6:$E$350","'Trust by name'!$A$1:$D$348"}</definedName>
    <definedName name="HTML_Control_1_5_1_5" hidden="1">{"'Trust by name'!$A$6:$E$350","'Trust by name'!$A$1:$D$348"}</definedName>
    <definedName name="HTML_Control_1_5_2" hidden="1">{"'Trust by name'!$A$6:$E$350","'Trust by name'!$A$1:$D$348"}</definedName>
    <definedName name="HTML_Control_1_5_2_1" hidden="1">{"'Trust by name'!$A$6:$E$350","'Trust by name'!$A$1:$D$348"}</definedName>
    <definedName name="HTML_Control_1_5_2_2" hidden="1">{"'Trust by name'!$A$6:$E$350","'Trust by name'!$A$1:$D$348"}</definedName>
    <definedName name="HTML_Control_1_5_2_3" hidden="1">{"'Trust by name'!$A$6:$E$350","'Trust by name'!$A$1:$D$348"}</definedName>
    <definedName name="HTML_Control_1_5_2_4" hidden="1">{"'Trust by name'!$A$6:$E$350","'Trust by name'!$A$1:$D$348"}</definedName>
    <definedName name="HTML_Control_1_5_2_5" hidden="1">{"'Trust by name'!$A$6:$E$350","'Trust by name'!$A$1:$D$348"}</definedName>
    <definedName name="HTML_Control_1_5_3" hidden="1">{"'Trust by name'!$A$6:$E$350","'Trust by name'!$A$1:$D$348"}</definedName>
    <definedName name="HTML_Control_1_5_3_1" hidden="1">{"'Trust by name'!$A$6:$E$350","'Trust by name'!$A$1:$D$348"}</definedName>
    <definedName name="HTML_Control_1_5_3_2" hidden="1">{"'Trust by name'!$A$6:$E$350","'Trust by name'!$A$1:$D$348"}</definedName>
    <definedName name="HTML_Control_1_5_3_3" hidden="1">{"'Trust by name'!$A$6:$E$350","'Trust by name'!$A$1:$D$348"}</definedName>
    <definedName name="HTML_Control_1_5_3_4" hidden="1">{"'Trust by name'!$A$6:$E$350","'Trust by name'!$A$1:$D$348"}</definedName>
    <definedName name="HTML_Control_1_5_3_5" hidden="1">{"'Trust by name'!$A$6:$E$350","'Trust by name'!$A$1:$D$348"}</definedName>
    <definedName name="HTML_Control_1_5_4" hidden="1">{"'Trust by name'!$A$6:$E$350","'Trust by name'!$A$1:$D$348"}</definedName>
    <definedName name="HTML_Control_1_5_4_1" hidden="1">{"'Trust by name'!$A$6:$E$350","'Trust by name'!$A$1:$D$348"}</definedName>
    <definedName name="HTML_Control_1_5_4_2" hidden="1">{"'Trust by name'!$A$6:$E$350","'Trust by name'!$A$1:$D$348"}</definedName>
    <definedName name="HTML_Control_1_5_4_3" hidden="1">{"'Trust by name'!$A$6:$E$350","'Trust by name'!$A$1:$D$348"}</definedName>
    <definedName name="HTML_Control_1_5_4_4" hidden="1">{"'Trust by name'!$A$6:$E$350","'Trust by name'!$A$1:$D$348"}</definedName>
    <definedName name="HTML_Control_1_5_4_5" hidden="1">{"'Trust by name'!$A$6:$E$350","'Trust by name'!$A$1:$D$348"}</definedName>
    <definedName name="HTML_Control_1_5_5" hidden="1">{"'Trust by name'!$A$6:$E$350","'Trust by name'!$A$1:$D$348"}</definedName>
    <definedName name="HTML_Control_1_5_5_1" hidden="1">{"'Trust by name'!$A$6:$E$350","'Trust by name'!$A$1:$D$348"}</definedName>
    <definedName name="HTML_Control_1_5_5_2" hidden="1">{"'Trust by name'!$A$6:$E$350","'Trust by name'!$A$1:$D$348"}</definedName>
    <definedName name="HTML_Control_1_5_5_3" hidden="1">{"'Trust by name'!$A$6:$E$350","'Trust by name'!$A$1:$D$348"}</definedName>
    <definedName name="HTML_Control_1_5_5_4" hidden="1">{"'Trust by name'!$A$6:$E$350","'Trust by name'!$A$1:$D$348"}</definedName>
    <definedName name="HTML_Control_1_5_5_5" hidden="1">{"'Trust by name'!$A$6:$E$350","'Trust by name'!$A$1:$D$348"}</definedName>
    <definedName name="HTML_Control_2" hidden="1">{"'Trust by name'!$A$6:$E$350","'Trust by name'!$A$1:$D$348"}</definedName>
    <definedName name="HTML_Control_2_1" hidden="1">{"'Trust by name'!$A$6:$E$350","'Trust by name'!$A$1:$D$348"}</definedName>
    <definedName name="HTML_Control_2_1_1" hidden="1">{"'Trust by name'!$A$6:$E$350","'Trust by name'!$A$1:$D$348"}</definedName>
    <definedName name="HTML_Control_2_1_1_1" hidden="1">{"'Trust by name'!$A$6:$E$350","'Trust by name'!$A$1:$D$348"}</definedName>
    <definedName name="HTML_Control_2_1_1_1_1" hidden="1">{"'Trust by name'!$A$6:$E$350","'Trust by name'!$A$1:$D$348"}</definedName>
    <definedName name="HTML_Control_2_1_1_1_2" hidden="1">{"'Trust by name'!$A$6:$E$350","'Trust by name'!$A$1:$D$348"}</definedName>
    <definedName name="HTML_Control_2_1_1_1_3" hidden="1">{"'Trust by name'!$A$6:$E$350","'Trust by name'!$A$1:$D$348"}</definedName>
    <definedName name="HTML_Control_2_1_1_1_4" hidden="1">{"'Trust by name'!$A$6:$E$350","'Trust by name'!$A$1:$D$348"}</definedName>
    <definedName name="HTML_Control_2_1_1_1_5" hidden="1">{"'Trust by name'!$A$6:$E$350","'Trust by name'!$A$1:$D$348"}</definedName>
    <definedName name="HTML_Control_2_1_1_2" hidden="1">{"'Trust by name'!$A$6:$E$350","'Trust by name'!$A$1:$D$348"}</definedName>
    <definedName name="HTML_Control_2_1_1_2_1" hidden="1">{"'Trust by name'!$A$6:$E$350","'Trust by name'!$A$1:$D$348"}</definedName>
    <definedName name="HTML_Control_2_1_1_2_2" hidden="1">{"'Trust by name'!$A$6:$E$350","'Trust by name'!$A$1:$D$348"}</definedName>
    <definedName name="HTML_Control_2_1_1_2_3" hidden="1">{"'Trust by name'!$A$6:$E$350","'Trust by name'!$A$1:$D$348"}</definedName>
    <definedName name="HTML_Control_2_1_1_2_4" hidden="1">{"'Trust by name'!$A$6:$E$350","'Trust by name'!$A$1:$D$348"}</definedName>
    <definedName name="HTML_Control_2_1_1_2_5" hidden="1">{"'Trust by name'!$A$6:$E$350","'Trust by name'!$A$1:$D$348"}</definedName>
    <definedName name="HTML_Control_2_1_1_3" hidden="1">{"'Trust by name'!$A$6:$E$350","'Trust by name'!$A$1:$D$348"}</definedName>
    <definedName name="HTML_Control_2_1_1_4" hidden="1">{"'Trust by name'!$A$6:$E$350","'Trust by name'!$A$1:$D$348"}</definedName>
    <definedName name="HTML_Control_2_1_1_5" hidden="1">{"'Trust by name'!$A$6:$E$350","'Trust by name'!$A$1:$D$348"}</definedName>
    <definedName name="HTML_Control_2_1_2" hidden="1">{"'Trust by name'!$A$6:$E$350","'Trust by name'!$A$1:$D$348"}</definedName>
    <definedName name="HTML_Control_2_1_2_1" hidden="1">{"'Trust by name'!$A$6:$E$350","'Trust by name'!$A$1:$D$348"}</definedName>
    <definedName name="HTML_Control_2_1_2_2" hidden="1">{"'Trust by name'!$A$6:$E$350","'Trust by name'!$A$1:$D$348"}</definedName>
    <definedName name="HTML_Control_2_1_2_3" hidden="1">{"'Trust by name'!$A$6:$E$350","'Trust by name'!$A$1:$D$348"}</definedName>
    <definedName name="HTML_Control_2_1_2_4" hidden="1">{"'Trust by name'!$A$6:$E$350","'Trust by name'!$A$1:$D$348"}</definedName>
    <definedName name="HTML_Control_2_1_2_5" hidden="1">{"'Trust by name'!$A$6:$E$350","'Trust by name'!$A$1:$D$348"}</definedName>
    <definedName name="HTML_Control_2_1_3" hidden="1">{"'Trust by name'!$A$6:$E$350","'Trust by name'!$A$1:$D$348"}</definedName>
    <definedName name="HTML_Control_2_1_3_1" hidden="1">{"'Trust by name'!$A$6:$E$350","'Trust by name'!$A$1:$D$348"}</definedName>
    <definedName name="HTML_Control_2_1_3_2" hidden="1">{"'Trust by name'!$A$6:$E$350","'Trust by name'!$A$1:$D$348"}</definedName>
    <definedName name="HTML_Control_2_1_3_3" hidden="1">{"'Trust by name'!$A$6:$E$350","'Trust by name'!$A$1:$D$348"}</definedName>
    <definedName name="HTML_Control_2_1_3_4" hidden="1">{"'Trust by name'!$A$6:$E$350","'Trust by name'!$A$1:$D$348"}</definedName>
    <definedName name="HTML_Control_2_1_3_5" hidden="1">{"'Trust by name'!$A$6:$E$350","'Trust by name'!$A$1:$D$348"}</definedName>
    <definedName name="HTML_Control_2_1_4" hidden="1">{"'Trust by name'!$A$6:$E$350","'Trust by name'!$A$1:$D$348"}</definedName>
    <definedName name="HTML_Control_2_1_4_1" hidden="1">{"'Trust by name'!$A$6:$E$350","'Trust by name'!$A$1:$D$348"}</definedName>
    <definedName name="HTML_Control_2_1_4_2" hidden="1">{"'Trust by name'!$A$6:$E$350","'Trust by name'!$A$1:$D$348"}</definedName>
    <definedName name="HTML_Control_2_1_4_3" hidden="1">{"'Trust by name'!$A$6:$E$350","'Trust by name'!$A$1:$D$348"}</definedName>
    <definedName name="HTML_Control_2_1_4_4" hidden="1">{"'Trust by name'!$A$6:$E$350","'Trust by name'!$A$1:$D$348"}</definedName>
    <definedName name="HTML_Control_2_1_4_5" hidden="1">{"'Trust by name'!$A$6:$E$350","'Trust by name'!$A$1:$D$348"}</definedName>
    <definedName name="HTML_Control_2_1_5" hidden="1">{"'Trust by name'!$A$6:$E$350","'Trust by name'!$A$1:$D$348"}</definedName>
    <definedName name="HTML_Control_2_1_5_1" hidden="1">{"'Trust by name'!$A$6:$E$350","'Trust by name'!$A$1:$D$348"}</definedName>
    <definedName name="HTML_Control_2_1_5_2" hidden="1">{"'Trust by name'!$A$6:$E$350","'Trust by name'!$A$1:$D$348"}</definedName>
    <definedName name="HTML_Control_2_1_5_3" hidden="1">{"'Trust by name'!$A$6:$E$350","'Trust by name'!$A$1:$D$348"}</definedName>
    <definedName name="HTML_Control_2_1_5_4" hidden="1">{"'Trust by name'!$A$6:$E$350","'Trust by name'!$A$1:$D$348"}</definedName>
    <definedName name="HTML_Control_2_1_5_5" hidden="1">{"'Trust by name'!$A$6:$E$350","'Trust by name'!$A$1:$D$348"}</definedName>
    <definedName name="HTML_Control_2_2" hidden="1">{"'Trust by name'!$A$6:$E$350","'Trust by name'!$A$1:$D$348"}</definedName>
    <definedName name="HTML_Control_2_2_1" hidden="1">{"'Trust by name'!$A$6:$E$350","'Trust by name'!$A$1:$D$348"}</definedName>
    <definedName name="HTML_Control_2_2_2" hidden="1">{"'Trust by name'!$A$6:$E$350","'Trust by name'!$A$1:$D$348"}</definedName>
    <definedName name="HTML_Control_2_2_3" hidden="1">{"'Trust by name'!$A$6:$E$350","'Trust by name'!$A$1:$D$348"}</definedName>
    <definedName name="HTML_Control_2_2_4" hidden="1">{"'Trust by name'!$A$6:$E$350","'Trust by name'!$A$1:$D$348"}</definedName>
    <definedName name="HTML_Control_2_2_5" hidden="1">{"'Trust by name'!$A$6:$E$350","'Trust by name'!$A$1:$D$348"}</definedName>
    <definedName name="HTML_Control_2_3" hidden="1">{"'Trust by name'!$A$6:$E$350","'Trust by name'!$A$1:$D$348"}</definedName>
    <definedName name="HTML_Control_2_3_1" hidden="1">{"'Trust by name'!$A$6:$E$350","'Trust by name'!$A$1:$D$348"}</definedName>
    <definedName name="HTML_Control_2_3_2" hidden="1">{"'Trust by name'!$A$6:$E$350","'Trust by name'!$A$1:$D$348"}</definedName>
    <definedName name="HTML_Control_2_3_3" hidden="1">{"'Trust by name'!$A$6:$E$350","'Trust by name'!$A$1:$D$348"}</definedName>
    <definedName name="HTML_Control_2_3_4" hidden="1">{"'Trust by name'!$A$6:$E$350","'Trust by name'!$A$1:$D$348"}</definedName>
    <definedName name="HTML_Control_2_3_5" hidden="1">{"'Trust by name'!$A$6:$E$350","'Trust by name'!$A$1:$D$348"}</definedName>
    <definedName name="HTML_Control_2_4" hidden="1">{"'Trust by name'!$A$6:$E$350","'Trust by name'!$A$1:$D$348"}</definedName>
    <definedName name="HTML_Control_2_4_1" hidden="1">{"'Trust by name'!$A$6:$E$350","'Trust by name'!$A$1:$D$348"}</definedName>
    <definedName name="HTML_Control_2_4_2" hidden="1">{"'Trust by name'!$A$6:$E$350","'Trust by name'!$A$1:$D$348"}</definedName>
    <definedName name="HTML_Control_2_4_3" hidden="1">{"'Trust by name'!$A$6:$E$350","'Trust by name'!$A$1:$D$348"}</definedName>
    <definedName name="HTML_Control_2_4_4" hidden="1">{"'Trust by name'!$A$6:$E$350","'Trust by name'!$A$1:$D$348"}</definedName>
    <definedName name="HTML_Control_2_4_5" hidden="1">{"'Trust by name'!$A$6:$E$350","'Trust by name'!$A$1:$D$348"}</definedName>
    <definedName name="HTML_Control_2_5" hidden="1">{"'Trust by name'!$A$6:$E$350","'Trust by name'!$A$1:$D$348"}</definedName>
    <definedName name="HTML_Control_2_5_1" hidden="1">{"'Trust by name'!$A$6:$E$350","'Trust by name'!$A$1:$D$348"}</definedName>
    <definedName name="HTML_Control_2_5_2" hidden="1">{"'Trust by name'!$A$6:$E$350","'Trust by name'!$A$1:$D$348"}</definedName>
    <definedName name="HTML_Control_2_5_3" hidden="1">{"'Trust by name'!$A$6:$E$350","'Trust by name'!$A$1:$D$348"}</definedName>
    <definedName name="HTML_Control_2_5_4" hidden="1">{"'Trust by name'!$A$6:$E$350","'Trust by name'!$A$1:$D$348"}</definedName>
    <definedName name="HTML_Control_2_5_5" hidden="1">{"'Trust by name'!$A$6:$E$350","'Trust by name'!$A$1:$D$348"}</definedName>
    <definedName name="HTML_Control_3" hidden="1">{"'Trust by name'!$A$6:$E$350","'Trust by name'!$A$1:$D$348"}</definedName>
    <definedName name="HTML_Control_3_1" hidden="1">{"'Trust by name'!$A$6:$E$350","'Trust by name'!$A$1:$D$348"}</definedName>
    <definedName name="HTML_Control_3_1_1" hidden="1">{"'Trust by name'!$A$6:$E$350","'Trust by name'!$A$1:$D$348"}</definedName>
    <definedName name="HTML_Control_3_1_1_1" hidden="1">{"'Trust by name'!$A$6:$E$350","'Trust by name'!$A$1:$D$348"}</definedName>
    <definedName name="HTML_Control_3_1_1_1_1" hidden="1">{"'Trust by name'!$A$6:$E$350","'Trust by name'!$A$1:$D$348"}</definedName>
    <definedName name="HTML_Control_3_1_1_1_2" hidden="1">{"'Trust by name'!$A$6:$E$350","'Trust by name'!$A$1:$D$348"}</definedName>
    <definedName name="HTML_Control_3_1_1_1_3" hidden="1">{"'Trust by name'!$A$6:$E$350","'Trust by name'!$A$1:$D$348"}</definedName>
    <definedName name="HTML_Control_3_1_1_1_4" hidden="1">{"'Trust by name'!$A$6:$E$350","'Trust by name'!$A$1:$D$348"}</definedName>
    <definedName name="HTML_Control_3_1_1_1_5" hidden="1">{"'Trust by name'!$A$6:$E$350","'Trust by name'!$A$1:$D$348"}</definedName>
    <definedName name="HTML_Control_3_1_1_2" hidden="1">{"'Trust by name'!$A$6:$E$350","'Trust by name'!$A$1:$D$348"}</definedName>
    <definedName name="HTML_Control_3_1_1_2_1" hidden="1">{"'Trust by name'!$A$6:$E$350","'Trust by name'!$A$1:$D$348"}</definedName>
    <definedName name="HTML_Control_3_1_1_2_2" hidden="1">{"'Trust by name'!$A$6:$E$350","'Trust by name'!$A$1:$D$348"}</definedName>
    <definedName name="HTML_Control_3_1_1_2_3" hidden="1">{"'Trust by name'!$A$6:$E$350","'Trust by name'!$A$1:$D$348"}</definedName>
    <definedName name="HTML_Control_3_1_1_2_4" hidden="1">{"'Trust by name'!$A$6:$E$350","'Trust by name'!$A$1:$D$348"}</definedName>
    <definedName name="HTML_Control_3_1_1_2_5" hidden="1">{"'Trust by name'!$A$6:$E$350","'Trust by name'!$A$1:$D$348"}</definedName>
    <definedName name="HTML_Control_3_1_1_3" hidden="1">{"'Trust by name'!$A$6:$E$350","'Trust by name'!$A$1:$D$348"}</definedName>
    <definedName name="HTML_Control_3_1_1_4" hidden="1">{"'Trust by name'!$A$6:$E$350","'Trust by name'!$A$1:$D$348"}</definedName>
    <definedName name="HTML_Control_3_1_1_5" hidden="1">{"'Trust by name'!$A$6:$E$350","'Trust by name'!$A$1:$D$348"}</definedName>
    <definedName name="HTML_Control_3_1_2" hidden="1">{"'Trust by name'!$A$6:$E$350","'Trust by name'!$A$1:$D$348"}</definedName>
    <definedName name="HTML_Control_3_1_2_1" hidden="1">{"'Trust by name'!$A$6:$E$350","'Trust by name'!$A$1:$D$348"}</definedName>
    <definedName name="HTML_Control_3_1_2_2" hidden="1">{"'Trust by name'!$A$6:$E$350","'Trust by name'!$A$1:$D$348"}</definedName>
    <definedName name="HTML_Control_3_1_2_3" hidden="1">{"'Trust by name'!$A$6:$E$350","'Trust by name'!$A$1:$D$348"}</definedName>
    <definedName name="HTML_Control_3_1_2_4" hidden="1">{"'Trust by name'!$A$6:$E$350","'Trust by name'!$A$1:$D$348"}</definedName>
    <definedName name="HTML_Control_3_1_2_5" hidden="1">{"'Trust by name'!$A$6:$E$350","'Trust by name'!$A$1:$D$348"}</definedName>
    <definedName name="HTML_Control_3_1_3" hidden="1">{"'Trust by name'!$A$6:$E$350","'Trust by name'!$A$1:$D$348"}</definedName>
    <definedName name="HTML_Control_3_1_3_1" hidden="1">{"'Trust by name'!$A$6:$E$350","'Trust by name'!$A$1:$D$348"}</definedName>
    <definedName name="HTML_Control_3_1_3_2" hidden="1">{"'Trust by name'!$A$6:$E$350","'Trust by name'!$A$1:$D$348"}</definedName>
    <definedName name="HTML_Control_3_1_3_3" hidden="1">{"'Trust by name'!$A$6:$E$350","'Trust by name'!$A$1:$D$348"}</definedName>
    <definedName name="HTML_Control_3_1_3_4" hidden="1">{"'Trust by name'!$A$6:$E$350","'Trust by name'!$A$1:$D$348"}</definedName>
    <definedName name="HTML_Control_3_1_3_5" hidden="1">{"'Trust by name'!$A$6:$E$350","'Trust by name'!$A$1:$D$348"}</definedName>
    <definedName name="HTML_Control_3_1_4" hidden="1">{"'Trust by name'!$A$6:$E$350","'Trust by name'!$A$1:$D$348"}</definedName>
    <definedName name="HTML_Control_3_1_4_1" hidden="1">{"'Trust by name'!$A$6:$E$350","'Trust by name'!$A$1:$D$348"}</definedName>
    <definedName name="HTML_Control_3_1_4_2" hidden="1">{"'Trust by name'!$A$6:$E$350","'Trust by name'!$A$1:$D$348"}</definedName>
    <definedName name="HTML_Control_3_1_4_3" hidden="1">{"'Trust by name'!$A$6:$E$350","'Trust by name'!$A$1:$D$348"}</definedName>
    <definedName name="HTML_Control_3_1_4_4" hidden="1">{"'Trust by name'!$A$6:$E$350","'Trust by name'!$A$1:$D$348"}</definedName>
    <definedName name="HTML_Control_3_1_4_5" hidden="1">{"'Trust by name'!$A$6:$E$350","'Trust by name'!$A$1:$D$348"}</definedName>
    <definedName name="HTML_Control_3_1_5" hidden="1">{"'Trust by name'!$A$6:$E$350","'Trust by name'!$A$1:$D$348"}</definedName>
    <definedName name="HTML_Control_3_1_5_1" hidden="1">{"'Trust by name'!$A$6:$E$350","'Trust by name'!$A$1:$D$348"}</definedName>
    <definedName name="HTML_Control_3_1_5_2" hidden="1">{"'Trust by name'!$A$6:$E$350","'Trust by name'!$A$1:$D$348"}</definedName>
    <definedName name="HTML_Control_3_1_5_3" hidden="1">{"'Trust by name'!$A$6:$E$350","'Trust by name'!$A$1:$D$348"}</definedName>
    <definedName name="HTML_Control_3_1_5_4" hidden="1">{"'Trust by name'!$A$6:$E$350","'Trust by name'!$A$1:$D$348"}</definedName>
    <definedName name="HTML_Control_3_1_5_5" hidden="1">{"'Trust by name'!$A$6:$E$350","'Trust by name'!$A$1:$D$348"}</definedName>
    <definedName name="HTML_Control_3_2" hidden="1">{"'Trust by name'!$A$6:$E$350","'Trust by name'!$A$1:$D$348"}</definedName>
    <definedName name="HTML_Control_3_2_1" hidden="1">{"'Trust by name'!$A$6:$E$350","'Trust by name'!$A$1:$D$348"}</definedName>
    <definedName name="HTML_Control_3_2_2" hidden="1">{"'Trust by name'!$A$6:$E$350","'Trust by name'!$A$1:$D$348"}</definedName>
    <definedName name="HTML_Control_3_2_3" hidden="1">{"'Trust by name'!$A$6:$E$350","'Trust by name'!$A$1:$D$348"}</definedName>
    <definedName name="HTML_Control_3_2_4" hidden="1">{"'Trust by name'!$A$6:$E$350","'Trust by name'!$A$1:$D$348"}</definedName>
    <definedName name="HTML_Control_3_2_5" hidden="1">{"'Trust by name'!$A$6:$E$350","'Trust by name'!$A$1:$D$348"}</definedName>
    <definedName name="HTML_Control_3_3" hidden="1">{"'Trust by name'!$A$6:$E$350","'Trust by name'!$A$1:$D$348"}</definedName>
    <definedName name="HTML_Control_3_3_1" hidden="1">{"'Trust by name'!$A$6:$E$350","'Trust by name'!$A$1:$D$348"}</definedName>
    <definedName name="HTML_Control_3_3_2" hidden="1">{"'Trust by name'!$A$6:$E$350","'Trust by name'!$A$1:$D$348"}</definedName>
    <definedName name="HTML_Control_3_3_3" hidden="1">{"'Trust by name'!$A$6:$E$350","'Trust by name'!$A$1:$D$348"}</definedName>
    <definedName name="HTML_Control_3_3_4" hidden="1">{"'Trust by name'!$A$6:$E$350","'Trust by name'!$A$1:$D$348"}</definedName>
    <definedName name="HTML_Control_3_3_5" hidden="1">{"'Trust by name'!$A$6:$E$350","'Trust by name'!$A$1:$D$348"}</definedName>
    <definedName name="HTML_Control_3_4" hidden="1">{"'Trust by name'!$A$6:$E$350","'Trust by name'!$A$1:$D$348"}</definedName>
    <definedName name="HTML_Control_3_4_1" hidden="1">{"'Trust by name'!$A$6:$E$350","'Trust by name'!$A$1:$D$348"}</definedName>
    <definedName name="HTML_Control_3_4_2" hidden="1">{"'Trust by name'!$A$6:$E$350","'Trust by name'!$A$1:$D$348"}</definedName>
    <definedName name="HTML_Control_3_4_3" hidden="1">{"'Trust by name'!$A$6:$E$350","'Trust by name'!$A$1:$D$348"}</definedName>
    <definedName name="HTML_Control_3_4_4" hidden="1">{"'Trust by name'!$A$6:$E$350","'Trust by name'!$A$1:$D$348"}</definedName>
    <definedName name="HTML_Control_3_4_5" hidden="1">{"'Trust by name'!$A$6:$E$350","'Trust by name'!$A$1:$D$348"}</definedName>
    <definedName name="HTML_Control_3_5" hidden="1">{"'Trust by name'!$A$6:$E$350","'Trust by name'!$A$1:$D$348"}</definedName>
    <definedName name="HTML_Control_3_5_1" hidden="1">{"'Trust by name'!$A$6:$E$350","'Trust by name'!$A$1:$D$348"}</definedName>
    <definedName name="HTML_Control_3_5_2" hidden="1">{"'Trust by name'!$A$6:$E$350","'Trust by name'!$A$1:$D$348"}</definedName>
    <definedName name="HTML_Control_3_5_3" hidden="1">{"'Trust by name'!$A$6:$E$350","'Trust by name'!$A$1:$D$348"}</definedName>
    <definedName name="HTML_Control_3_5_4" hidden="1">{"'Trust by name'!$A$6:$E$350","'Trust by name'!$A$1:$D$348"}</definedName>
    <definedName name="HTML_Control_3_5_5" hidden="1">{"'Trust by name'!$A$6:$E$350","'Trust by name'!$A$1:$D$348"}</definedName>
    <definedName name="HTML_Control_4" hidden="1">{"'Trust by name'!$A$6:$E$350","'Trust by name'!$A$1:$D$348"}</definedName>
    <definedName name="HTML_Control_4_1" hidden="1">{"'Trust by name'!$A$6:$E$350","'Trust by name'!$A$1:$D$348"}</definedName>
    <definedName name="HTML_Control_4_1_1" hidden="1">{"'Trust by name'!$A$6:$E$350","'Trust by name'!$A$1:$D$348"}</definedName>
    <definedName name="HTML_Control_4_1_1_1" hidden="1">{"'Trust by name'!$A$6:$E$350","'Trust by name'!$A$1:$D$348"}</definedName>
    <definedName name="HTML_Control_4_1_1_1_1" hidden="1">{"'Trust by name'!$A$6:$E$350","'Trust by name'!$A$1:$D$348"}</definedName>
    <definedName name="HTML_Control_4_1_1_1_2" hidden="1">{"'Trust by name'!$A$6:$E$350","'Trust by name'!$A$1:$D$348"}</definedName>
    <definedName name="HTML_Control_4_1_1_1_3" hidden="1">{"'Trust by name'!$A$6:$E$350","'Trust by name'!$A$1:$D$348"}</definedName>
    <definedName name="HTML_Control_4_1_1_1_4" hidden="1">{"'Trust by name'!$A$6:$E$350","'Trust by name'!$A$1:$D$348"}</definedName>
    <definedName name="HTML_Control_4_1_1_1_5" hidden="1">{"'Trust by name'!$A$6:$E$350","'Trust by name'!$A$1:$D$348"}</definedName>
    <definedName name="HTML_Control_4_1_1_2" hidden="1">{"'Trust by name'!$A$6:$E$350","'Trust by name'!$A$1:$D$348"}</definedName>
    <definedName name="HTML_Control_4_1_1_2_1" hidden="1">{"'Trust by name'!$A$6:$E$350","'Trust by name'!$A$1:$D$348"}</definedName>
    <definedName name="HTML_Control_4_1_1_2_2" hidden="1">{"'Trust by name'!$A$6:$E$350","'Trust by name'!$A$1:$D$348"}</definedName>
    <definedName name="HTML_Control_4_1_1_2_3" hidden="1">{"'Trust by name'!$A$6:$E$350","'Trust by name'!$A$1:$D$348"}</definedName>
    <definedName name="HTML_Control_4_1_1_2_4" hidden="1">{"'Trust by name'!$A$6:$E$350","'Trust by name'!$A$1:$D$348"}</definedName>
    <definedName name="HTML_Control_4_1_1_2_5" hidden="1">{"'Trust by name'!$A$6:$E$350","'Trust by name'!$A$1:$D$348"}</definedName>
    <definedName name="HTML_Control_4_1_1_3" hidden="1">{"'Trust by name'!$A$6:$E$350","'Trust by name'!$A$1:$D$348"}</definedName>
    <definedName name="HTML_Control_4_1_1_4" hidden="1">{"'Trust by name'!$A$6:$E$350","'Trust by name'!$A$1:$D$348"}</definedName>
    <definedName name="HTML_Control_4_1_1_5" hidden="1">{"'Trust by name'!$A$6:$E$350","'Trust by name'!$A$1:$D$348"}</definedName>
    <definedName name="HTML_Control_4_1_2" hidden="1">{"'Trust by name'!$A$6:$E$350","'Trust by name'!$A$1:$D$348"}</definedName>
    <definedName name="HTML_Control_4_1_2_1" hidden="1">{"'Trust by name'!$A$6:$E$350","'Trust by name'!$A$1:$D$348"}</definedName>
    <definedName name="HTML_Control_4_1_2_2" hidden="1">{"'Trust by name'!$A$6:$E$350","'Trust by name'!$A$1:$D$348"}</definedName>
    <definedName name="HTML_Control_4_1_2_3" hidden="1">{"'Trust by name'!$A$6:$E$350","'Trust by name'!$A$1:$D$348"}</definedName>
    <definedName name="HTML_Control_4_1_2_4" hidden="1">{"'Trust by name'!$A$6:$E$350","'Trust by name'!$A$1:$D$348"}</definedName>
    <definedName name="HTML_Control_4_1_2_5" hidden="1">{"'Trust by name'!$A$6:$E$350","'Trust by name'!$A$1:$D$348"}</definedName>
    <definedName name="HTML_Control_4_1_3" hidden="1">{"'Trust by name'!$A$6:$E$350","'Trust by name'!$A$1:$D$348"}</definedName>
    <definedName name="HTML_Control_4_1_3_1" hidden="1">{"'Trust by name'!$A$6:$E$350","'Trust by name'!$A$1:$D$348"}</definedName>
    <definedName name="HTML_Control_4_1_3_2" hidden="1">{"'Trust by name'!$A$6:$E$350","'Trust by name'!$A$1:$D$348"}</definedName>
    <definedName name="HTML_Control_4_1_3_3" hidden="1">{"'Trust by name'!$A$6:$E$350","'Trust by name'!$A$1:$D$348"}</definedName>
    <definedName name="HTML_Control_4_1_3_4" hidden="1">{"'Trust by name'!$A$6:$E$350","'Trust by name'!$A$1:$D$348"}</definedName>
    <definedName name="HTML_Control_4_1_3_5" hidden="1">{"'Trust by name'!$A$6:$E$350","'Trust by name'!$A$1:$D$348"}</definedName>
    <definedName name="HTML_Control_4_1_4" hidden="1">{"'Trust by name'!$A$6:$E$350","'Trust by name'!$A$1:$D$348"}</definedName>
    <definedName name="HTML_Control_4_1_4_1" hidden="1">{"'Trust by name'!$A$6:$E$350","'Trust by name'!$A$1:$D$348"}</definedName>
    <definedName name="HTML_Control_4_1_4_2" hidden="1">{"'Trust by name'!$A$6:$E$350","'Trust by name'!$A$1:$D$348"}</definedName>
    <definedName name="HTML_Control_4_1_4_3" hidden="1">{"'Trust by name'!$A$6:$E$350","'Trust by name'!$A$1:$D$348"}</definedName>
    <definedName name="HTML_Control_4_1_4_4" hidden="1">{"'Trust by name'!$A$6:$E$350","'Trust by name'!$A$1:$D$348"}</definedName>
    <definedName name="HTML_Control_4_1_4_5" hidden="1">{"'Trust by name'!$A$6:$E$350","'Trust by name'!$A$1:$D$348"}</definedName>
    <definedName name="HTML_Control_4_1_5" hidden="1">{"'Trust by name'!$A$6:$E$350","'Trust by name'!$A$1:$D$348"}</definedName>
    <definedName name="HTML_Control_4_1_5_1" hidden="1">{"'Trust by name'!$A$6:$E$350","'Trust by name'!$A$1:$D$348"}</definedName>
    <definedName name="HTML_Control_4_1_5_2" hidden="1">{"'Trust by name'!$A$6:$E$350","'Trust by name'!$A$1:$D$348"}</definedName>
    <definedName name="HTML_Control_4_1_5_3" hidden="1">{"'Trust by name'!$A$6:$E$350","'Trust by name'!$A$1:$D$348"}</definedName>
    <definedName name="HTML_Control_4_1_5_4" hidden="1">{"'Trust by name'!$A$6:$E$350","'Trust by name'!$A$1:$D$348"}</definedName>
    <definedName name="HTML_Control_4_1_5_5" hidden="1">{"'Trust by name'!$A$6:$E$350","'Trust by name'!$A$1:$D$348"}</definedName>
    <definedName name="HTML_Control_4_2" hidden="1">{"'Trust by name'!$A$6:$E$350","'Trust by name'!$A$1:$D$348"}</definedName>
    <definedName name="HTML_Control_4_2_1" hidden="1">{"'Trust by name'!$A$6:$E$350","'Trust by name'!$A$1:$D$348"}</definedName>
    <definedName name="HTML_Control_4_2_2" hidden="1">{"'Trust by name'!$A$6:$E$350","'Trust by name'!$A$1:$D$348"}</definedName>
    <definedName name="HTML_Control_4_2_3" hidden="1">{"'Trust by name'!$A$6:$E$350","'Trust by name'!$A$1:$D$348"}</definedName>
    <definedName name="HTML_Control_4_2_4" hidden="1">{"'Trust by name'!$A$6:$E$350","'Trust by name'!$A$1:$D$348"}</definedName>
    <definedName name="HTML_Control_4_2_5" hidden="1">{"'Trust by name'!$A$6:$E$350","'Trust by name'!$A$1:$D$348"}</definedName>
    <definedName name="HTML_Control_4_3" hidden="1">{"'Trust by name'!$A$6:$E$350","'Trust by name'!$A$1:$D$348"}</definedName>
    <definedName name="HTML_Control_4_3_1" hidden="1">{"'Trust by name'!$A$6:$E$350","'Trust by name'!$A$1:$D$348"}</definedName>
    <definedName name="HTML_Control_4_3_2" hidden="1">{"'Trust by name'!$A$6:$E$350","'Trust by name'!$A$1:$D$348"}</definedName>
    <definedName name="HTML_Control_4_3_3" hidden="1">{"'Trust by name'!$A$6:$E$350","'Trust by name'!$A$1:$D$348"}</definedName>
    <definedName name="HTML_Control_4_3_4" hidden="1">{"'Trust by name'!$A$6:$E$350","'Trust by name'!$A$1:$D$348"}</definedName>
    <definedName name="HTML_Control_4_3_5" hidden="1">{"'Trust by name'!$A$6:$E$350","'Trust by name'!$A$1:$D$348"}</definedName>
    <definedName name="HTML_Control_4_4" hidden="1">{"'Trust by name'!$A$6:$E$350","'Trust by name'!$A$1:$D$348"}</definedName>
    <definedName name="HTML_Control_4_4_1" hidden="1">{"'Trust by name'!$A$6:$E$350","'Trust by name'!$A$1:$D$348"}</definedName>
    <definedName name="HTML_Control_4_4_2" hidden="1">{"'Trust by name'!$A$6:$E$350","'Trust by name'!$A$1:$D$348"}</definedName>
    <definedName name="HTML_Control_4_4_3" hidden="1">{"'Trust by name'!$A$6:$E$350","'Trust by name'!$A$1:$D$348"}</definedName>
    <definedName name="HTML_Control_4_4_4" hidden="1">{"'Trust by name'!$A$6:$E$350","'Trust by name'!$A$1:$D$348"}</definedName>
    <definedName name="HTML_Control_4_4_5" hidden="1">{"'Trust by name'!$A$6:$E$350","'Trust by name'!$A$1:$D$348"}</definedName>
    <definedName name="HTML_Control_4_5" hidden="1">{"'Trust by name'!$A$6:$E$350","'Trust by name'!$A$1:$D$348"}</definedName>
    <definedName name="HTML_Control_4_5_1" hidden="1">{"'Trust by name'!$A$6:$E$350","'Trust by name'!$A$1:$D$348"}</definedName>
    <definedName name="HTML_Control_4_5_2" hidden="1">{"'Trust by name'!$A$6:$E$350","'Trust by name'!$A$1:$D$348"}</definedName>
    <definedName name="HTML_Control_4_5_3" hidden="1">{"'Trust by name'!$A$6:$E$350","'Trust by name'!$A$1:$D$348"}</definedName>
    <definedName name="HTML_Control_4_5_4" hidden="1">{"'Trust by name'!$A$6:$E$350","'Trust by name'!$A$1:$D$348"}</definedName>
    <definedName name="HTML_Control_4_5_5" hidden="1">{"'Trust by name'!$A$6:$E$350","'Trust by name'!$A$1:$D$348"}</definedName>
    <definedName name="HTML_Control_5" hidden="1">{"'Trust by name'!$A$6:$E$350","'Trust by name'!$A$1:$D$348"}</definedName>
    <definedName name="HTML_Control_5_1" hidden="1">{"'Trust by name'!$A$6:$E$350","'Trust by name'!$A$1:$D$348"}</definedName>
    <definedName name="HTML_Control_5_1_1" hidden="1">{"'Trust by name'!$A$6:$E$350","'Trust by name'!$A$1:$D$348"}</definedName>
    <definedName name="HTML_Control_5_1_1_1" hidden="1">{"'Trust by name'!$A$6:$E$350","'Trust by name'!$A$1:$D$348"}</definedName>
    <definedName name="HTML_Control_5_1_1_1_1" hidden="1">{"'Trust by name'!$A$6:$E$350","'Trust by name'!$A$1:$D$348"}</definedName>
    <definedName name="HTML_Control_5_1_1_1_2" hidden="1">{"'Trust by name'!$A$6:$E$350","'Trust by name'!$A$1:$D$348"}</definedName>
    <definedName name="HTML_Control_5_1_1_1_3" hidden="1">{"'Trust by name'!$A$6:$E$350","'Trust by name'!$A$1:$D$348"}</definedName>
    <definedName name="HTML_Control_5_1_1_1_4" hidden="1">{"'Trust by name'!$A$6:$E$350","'Trust by name'!$A$1:$D$348"}</definedName>
    <definedName name="HTML_Control_5_1_1_1_5" hidden="1">{"'Trust by name'!$A$6:$E$350","'Trust by name'!$A$1:$D$348"}</definedName>
    <definedName name="HTML_Control_5_1_1_2" hidden="1">{"'Trust by name'!$A$6:$E$350","'Trust by name'!$A$1:$D$348"}</definedName>
    <definedName name="HTML_Control_5_1_1_2_1" hidden="1">{"'Trust by name'!$A$6:$E$350","'Trust by name'!$A$1:$D$348"}</definedName>
    <definedName name="HTML_Control_5_1_1_2_2" hidden="1">{"'Trust by name'!$A$6:$E$350","'Trust by name'!$A$1:$D$348"}</definedName>
    <definedName name="HTML_Control_5_1_1_2_3" hidden="1">{"'Trust by name'!$A$6:$E$350","'Trust by name'!$A$1:$D$348"}</definedName>
    <definedName name="HTML_Control_5_1_1_2_4" hidden="1">{"'Trust by name'!$A$6:$E$350","'Trust by name'!$A$1:$D$348"}</definedName>
    <definedName name="HTML_Control_5_1_1_2_5" hidden="1">{"'Trust by name'!$A$6:$E$350","'Trust by name'!$A$1:$D$348"}</definedName>
    <definedName name="HTML_Control_5_1_1_3" hidden="1">{"'Trust by name'!$A$6:$E$350","'Trust by name'!$A$1:$D$348"}</definedName>
    <definedName name="HTML_Control_5_1_1_4" hidden="1">{"'Trust by name'!$A$6:$E$350","'Trust by name'!$A$1:$D$348"}</definedName>
    <definedName name="HTML_Control_5_1_1_5" hidden="1">{"'Trust by name'!$A$6:$E$350","'Trust by name'!$A$1:$D$348"}</definedName>
    <definedName name="HTML_Control_5_1_2" hidden="1">{"'Trust by name'!$A$6:$E$350","'Trust by name'!$A$1:$D$348"}</definedName>
    <definedName name="HTML_Control_5_1_2_1" hidden="1">{"'Trust by name'!$A$6:$E$350","'Trust by name'!$A$1:$D$348"}</definedName>
    <definedName name="HTML_Control_5_1_2_2" hidden="1">{"'Trust by name'!$A$6:$E$350","'Trust by name'!$A$1:$D$348"}</definedName>
    <definedName name="HTML_Control_5_1_2_3" hidden="1">{"'Trust by name'!$A$6:$E$350","'Trust by name'!$A$1:$D$348"}</definedName>
    <definedName name="HTML_Control_5_1_2_4" hidden="1">{"'Trust by name'!$A$6:$E$350","'Trust by name'!$A$1:$D$348"}</definedName>
    <definedName name="HTML_Control_5_1_2_5" hidden="1">{"'Trust by name'!$A$6:$E$350","'Trust by name'!$A$1:$D$348"}</definedName>
    <definedName name="HTML_Control_5_1_3" hidden="1">{"'Trust by name'!$A$6:$E$350","'Trust by name'!$A$1:$D$348"}</definedName>
    <definedName name="HTML_Control_5_1_3_1" hidden="1">{"'Trust by name'!$A$6:$E$350","'Trust by name'!$A$1:$D$348"}</definedName>
    <definedName name="HTML_Control_5_1_3_2" hidden="1">{"'Trust by name'!$A$6:$E$350","'Trust by name'!$A$1:$D$348"}</definedName>
    <definedName name="HTML_Control_5_1_3_3" hidden="1">{"'Trust by name'!$A$6:$E$350","'Trust by name'!$A$1:$D$348"}</definedName>
    <definedName name="HTML_Control_5_1_3_4" hidden="1">{"'Trust by name'!$A$6:$E$350","'Trust by name'!$A$1:$D$348"}</definedName>
    <definedName name="HTML_Control_5_1_3_5" hidden="1">{"'Trust by name'!$A$6:$E$350","'Trust by name'!$A$1:$D$348"}</definedName>
    <definedName name="HTML_Control_5_1_4" hidden="1">{"'Trust by name'!$A$6:$E$350","'Trust by name'!$A$1:$D$348"}</definedName>
    <definedName name="HTML_Control_5_1_4_1" hidden="1">{"'Trust by name'!$A$6:$E$350","'Trust by name'!$A$1:$D$348"}</definedName>
    <definedName name="HTML_Control_5_1_4_2" hidden="1">{"'Trust by name'!$A$6:$E$350","'Trust by name'!$A$1:$D$348"}</definedName>
    <definedName name="HTML_Control_5_1_4_3" hidden="1">{"'Trust by name'!$A$6:$E$350","'Trust by name'!$A$1:$D$348"}</definedName>
    <definedName name="HTML_Control_5_1_4_4" hidden="1">{"'Trust by name'!$A$6:$E$350","'Trust by name'!$A$1:$D$348"}</definedName>
    <definedName name="HTML_Control_5_1_4_5" hidden="1">{"'Trust by name'!$A$6:$E$350","'Trust by name'!$A$1:$D$348"}</definedName>
    <definedName name="HTML_Control_5_1_5" hidden="1">{"'Trust by name'!$A$6:$E$350","'Trust by name'!$A$1:$D$348"}</definedName>
    <definedName name="HTML_Control_5_1_5_1" hidden="1">{"'Trust by name'!$A$6:$E$350","'Trust by name'!$A$1:$D$348"}</definedName>
    <definedName name="HTML_Control_5_1_5_2" hidden="1">{"'Trust by name'!$A$6:$E$350","'Trust by name'!$A$1:$D$348"}</definedName>
    <definedName name="HTML_Control_5_1_5_3" hidden="1">{"'Trust by name'!$A$6:$E$350","'Trust by name'!$A$1:$D$348"}</definedName>
    <definedName name="HTML_Control_5_1_5_4" hidden="1">{"'Trust by name'!$A$6:$E$350","'Trust by name'!$A$1:$D$348"}</definedName>
    <definedName name="HTML_Control_5_1_5_5" hidden="1">{"'Trust by name'!$A$6:$E$350","'Trust by name'!$A$1:$D$348"}</definedName>
    <definedName name="HTML_Control_5_2" hidden="1">{"'Trust by name'!$A$6:$E$350","'Trust by name'!$A$1:$D$348"}</definedName>
    <definedName name="HTML_Control_5_2_1" hidden="1">{"'Trust by name'!$A$6:$E$350","'Trust by name'!$A$1:$D$348"}</definedName>
    <definedName name="HTML_Control_5_2_2" hidden="1">{"'Trust by name'!$A$6:$E$350","'Trust by name'!$A$1:$D$348"}</definedName>
    <definedName name="HTML_Control_5_2_3" hidden="1">{"'Trust by name'!$A$6:$E$350","'Trust by name'!$A$1:$D$348"}</definedName>
    <definedName name="HTML_Control_5_2_4" hidden="1">{"'Trust by name'!$A$6:$E$350","'Trust by name'!$A$1:$D$348"}</definedName>
    <definedName name="HTML_Control_5_2_5" hidden="1">{"'Trust by name'!$A$6:$E$350","'Trust by name'!$A$1:$D$348"}</definedName>
    <definedName name="HTML_Control_5_3" hidden="1">{"'Trust by name'!$A$6:$E$350","'Trust by name'!$A$1:$D$348"}</definedName>
    <definedName name="HTML_Control_5_3_1" hidden="1">{"'Trust by name'!$A$6:$E$350","'Trust by name'!$A$1:$D$348"}</definedName>
    <definedName name="HTML_Control_5_3_2" hidden="1">{"'Trust by name'!$A$6:$E$350","'Trust by name'!$A$1:$D$348"}</definedName>
    <definedName name="HTML_Control_5_3_3" hidden="1">{"'Trust by name'!$A$6:$E$350","'Trust by name'!$A$1:$D$348"}</definedName>
    <definedName name="HTML_Control_5_3_4" hidden="1">{"'Trust by name'!$A$6:$E$350","'Trust by name'!$A$1:$D$348"}</definedName>
    <definedName name="HTML_Control_5_3_5" hidden="1">{"'Trust by name'!$A$6:$E$350","'Trust by name'!$A$1:$D$348"}</definedName>
    <definedName name="HTML_Control_5_4" hidden="1">{"'Trust by name'!$A$6:$E$350","'Trust by name'!$A$1:$D$348"}</definedName>
    <definedName name="HTML_Control_5_4_1" hidden="1">{"'Trust by name'!$A$6:$E$350","'Trust by name'!$A$1:$D$348"}</definedName>
    <definedName name="HTML_Control_5_4_2" hidden="1">{"'Trust by name'!$A$6:$E$350","'Trust by name'!$A$1:$D$348"}</definedName>
    <definedName name="HTML_Control_5_4_3" hidden="1">{"'Trust by name'!$A$6:$E$350","'Trust by name'!$A$1:$D$348"}</definedName>
    <definedName name="HTML_Control_5_4_4" hidden="1">{"'Trust by name'!$A$6:$E$350","'Trust by name'!$A$1:$D$348"}</definedName>
    <definedName name="HTML_Control_5_4_5" hidden="1">{"'Trust by name'!$A$6:$E$350","'Trust by name'!$A$1:$D$348"}</definedName>
    <definedName name="HTML_Control_5_5" hidden="1">{"'Trust by name'!$A$6:$E$350","'Trust by name'!$A$1:$D$348"}</definedName>
    <definedName name="HTML_Control_5_5_1" hidden="1">{"'Trust by name'!$A$6:$E$350","'Trust by name'!$A$1:$D$348"}</definedName>
    <definedName name="HTML_Control_5_5_2" hidden="1">{"'Trust by name'!$A$6:$E$350","'Trust by name'!$A$1:$D$348"}</definedName>
    <definedName name="HTML_Control_5_5_3" hidden="1">{"'Trust by name'!$A$6:$E$350","'Trust by name'!$A$1:$D$348"}</definedName>
    <definedName name="HTML_Control_5_5_4" hidden="1">{"'Trust by name'!$A$6:$E$350","'Trust by name'!$A$1:$D$348"}</definedName>
    <definedName name="HTML_Control_5_5_5"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port_LA_Code">'Part 1'!$K$21</definedName>
    <definedName name="Import_LA_Name">'Part 1'!$K$20</definedName>
    <definedName name="jhkgh" hidden="1">{#N/A,#N/A,FALSE,"TMCOMP96";#N/A,#N/A,FALSE,"MAT96";#N/A,#N/A,FALSE,"FANDA96";#N/A,#N/A,FALSE,"INTRAN96";#N/A,#N/A,FALSE,"NAA9697";#N/A,#N/A,FALSE,"ECWEBB";#N/A,#N/A,FALSE,"MFT96";#N/A,#N/A,FALSE,"CTrecon"}</definedName>
    <definedName name="jhkgh_1" hidden="1">{#N/A,#N/A,FALSE,"TMCOMP96";#N/A,#N/A,FALSE,"MAT96";#N/A,#N/A,FALSE,"FANDA96";#N/A,#N/A,FALSE,"INTRAN96";#N/A,#N/A,FALSE,"NAA9697";#N/A,#N/A,FALSE,"ECWEBB";#N/A,#N/A,FALSE,"MFT96";#N/A,#N/A,FALSE,"CTrecon"}</definedName>
    <definedName name="jhkgh_1_1" hidden="1">{#N/A,#N/A,FALSE,"TMCOMP96";#N/A,#N/A,FALSE,"MAT96";#N/A,#N/A,FALSE,"FANDA96";#N/A,#N/A,FALSE,"INTRAN96";#N/A,#N/A,FALSE,"NAA9697";#N/A,#N/A,FALSE,"ECWEBB";#N/A,#N/A,FALSE,"MFT96";#N/A,#N/A,FALSE,"CTrecon"}</definedName>
    <definedName name="jhkgh_1_1_1" hidden="1">{#N/A,#N/A,FALSE,"TMCOMP96";#N/A,#N/A,FALSE,"MAT96";#N/A,#N/A,FALSE,"FANDA96";#N/A,#N/A,FALSE,"INTRAN96";#N/A,#N/A,FALSE,"NAA9697";#N/A,#N/A,FALSE,"ECWEBB";#N/A,#N/A,FALSE,"MFT96";#N/A,#N/A,FALSE,"CTrecon"}</definedName>
    <definedName name="jhkgh_1_1_1_1" hidden="1">{#N/A,#N/A,FALSE,"TMCOMP96";#N/A,#N/A,FALSE,"MAT96";#N/A,#N/A,FALSE,"FANDA96";#N/A,#N/A,FALSE,"INTRAN96";#N/A,#N/A,FALSE,"NAA9697";#N/A,#N/A,FALSE,"ECWEBB";#N/A,#N/A,FALSE,"MFT96";#N/A,#N/A,FALSE,"CTrecon"}</definedName>
    <definedName name="jhkgh_1_1_1_1_1" hidden="1">{#N/A,#N/A,FALSE,"TMCOMP96";#N/A,#N/A,FALSE,"MAT96";#N/A,#N/A,FALSE,"FANDA96";#N/A,#N/A,FALSE,"INTRAN96";#N/A,#N/A,FALSE,"NAA9697";#N/A,#N/A,FALSE,"ECWEBB";#N/A,#N/A,FALSE,"MFT96";#N/A,#N/A,FALSE,"CTrecon"}</definedName>
    <definedName name="jhkgh_1_1_1_1_1_1" hidden="1">{#N/A,#N/A,FALSE,"TMCOMP96";#N/A,#N/A,FALSE,"MAT96";#N/A,#N/A,FALSE,"FANDA96";#N/A,#N/A,FALSE,"INTRAN96";#N/A,#N/A,FALSE,"NAA9697";#N/A,#N/A,FALSE,"ECWEBB";#N/A,#N/A,FALSE,"MFT96";#N/A,#N/A,FALSE,"CTrecon"}</definedName>
    <definedName name="jhkgh_1_1_1_1_1_2" hidden="1">{#N/A,#N/A,FALSE,"TMCOMP96";#N/A,#N/A,FALSE,"MAT96";#N/A,#N/A,FALSE,"FANDA96";#N/A,#N/A,FALSE,"INTRAN96";#N/A,#N/A,FALSE,"NAA9697";#N/A,#N/A,FALSE,"ECWEBB";#N/A,#N/A,FALSE,"MFT96";#N/A,#N/A,FALSE,"CTrecon"}</definedName>
    <definedName name="jhkgh_1_1_1_1_1_3" hidden="1">{#N/A,#N/A,FALSE,"TMCOMP96";#N/A,#N/A,FALSE,"MAT96";#N/A,#N/A,FALSE,"FANDA96";#N/A,#N/A,FALSE,"INTRAN96";#N/A,#N/A,FALSE,"NAA9697";#N/A,#N/A,FALSE,"ECWEBB";#N/A,#N/A,FALSE,"MFT96";#N/A,#N/A,FALSE,"CTrecon"}</definedName>
    <definedName name="jhkgh_1_1_1_1_1_4" hidden="1">{#N/A,#N/A,FALSE,"TMCOMP96";#N/A,#N/A,FALSE,"MAT96";#N/A,#N/A,FALSE,"FANDA96";#N/A,#N/A,FALSE,"INTRAN96";#N/A,#N/A,FALSE,"NAA9697";#N/A,#N/A,FALSE,"ECWEBB";#N/A,#N/A,FALSE,"MFT96";#N/A,#N/A,FALSE,"CTrecon"}</definedName>
    <definedName name="jhkgh_1_1_1_1_1_5" hidden="1">{#N/A,#N/A,FALSE,"TMCOMP96";#N/A,#N/A,FALSE,"MAT96";#N/A,#N/A,FALSE,"FANDA96";#N/A,#N/A,FALSE,"INTRAN96";#N/A,#N/A,FALSE,"NAA9697";#N/A,#N/A,FALSE,"ECWEBB";#N/A,#N/A,FALSE,"MFT96";#N/A,#N/A,FALSE,"CTrecon"}</definedName>
    <definedName name="jhkgh_1_1_1_1_2" hidden="1">{#N/A,#N/A,FALSE,"TMCOMP96";#N/A,#N/A,FALSE,"MAT96";#N/A,#N/A,FALSE,"FANDA96";#N/A,#N/A,FALSE,"INTRAN96";#N/A,#N/A,FALSE,"NAA9697";#N/A,#N/A,FALSE,"ECWEBB";#N/A,#N/A,FALSE,"MFT96";#N/A,#N/A,FALSE,"CTrecon"}</definedName>
    <definedName name="jhkgh_1_1_1_1_2_1" hidden="1">{#N/A,#N/A,FALSE,"TMCOMP96";#N/A,#N/A,FALSE,"MAT96";#N/A,#N/A,FALSE,"FANDA96";#N/A,#N/A,FALSE,"INTRAN96";#N/A,#N/A,FALSE,"NAA9697";#N/A,#N/A,FALSE,"ECWEBB";#N/A,#N/A,FALSE,"MFT96";#N/A,#N/A,FALSE,"CTrecon"}</definedName>
    <definedName name="jhkgh_1_1_1_1_2_2" hidden="1">{#N/A,#N/A,FALSE,"TMCOMP96";#N/A,#N/A,FALSE,"MAT96";#N/A,#N/A,FALSE,"FANDA96";#N/A,#N/A,FALSE,"INTRAN96";#N/A,#N/A,FALSE,"NAA9697";#N/A,#N/A,FALSE,"ECWEBB";#N/A,#N/A,FALSE,"MFT96";#N/A,#N/A,FALSE,"CTrecon"}</definedName>
    <definedName name="jhkgh_1_1_1_1_2_3" hidden="1">{#N/A,#N/A,FALSE,"TMCOMP96";#N/A,#N/A,FALSE,"MAT96";#N/A,#N/A,FALSE,"FANDA96";#N/A,#N/A,FALSE,"INTRAN96";#N/A,#N/A,FALSE,"NAA9697";#N/A,#N/A,FALSE,"ECWEBB";#N/A,#N/A,FALSE,"MFT96";#N/A,#N/A,FALSE,"CTrecon"}</definedName>
    <definedName name="jhkgh_1_1_1_1_2_4" hidden="1">{#N/A,#N/A,FALSE,"TMCOMP96";#N/A,#N/A,FALSE,"MAT96";#N/A,#N/A,FALSE,"FANDA96";#N/A,#N/A,FALSE,"INTRAN96";#N/A,#N/A,FALSE,"NAA9697";#N/A,#N/A,FALSE,"ECWEBB";#N/A,#N/A,FALSE,"MFT96";#N/A,#N/A,FALSE,"CTrecon"}</definedName>
    <definedName name="jhkgh_1_1_1_1_2_5" hidden="1">{#N/A,#N/A,FALSE,"TMCOMP96";#N/A,#N/A,FALSE,"MAT96";#N/A,#N/A,FALSE,"FANDA96";#N/A,#N/A,FALSE,"INTRAN96";#N/A,#N/A,FALSE,"NAA9697";#N/A,#N/A,FALSE,"ECWEBB";#N/A,#N/A,FALSE,"MFT96";#N/A,#N/A,FALSE,"CTrecon"}</definedName>
    <definedName name="jhkgh_1_1_1_1_3" hidden="1">{#N/A,#N/A,FALSE,"TMCOMP96";#N/A,#N/A,FALSE,"MAT96";#N/A,#N/A,FALSE,"FANDA96";#N/A,#N/A,FALSE,"INTRAN96";#N/A,#N/A,FALSE,"NAA9697";#N/A,#N/A,FALSE,"ECWEBB";#N/A,#N/A,FALSE,"MFT96";#N/A,#N/A,FALSE,"CTrecon"}</definedName>
    <definedName name="jhkgh_1_1_1_1_4" hidden="1">{#N/A,#N/A,FALSE,"TMCOMP96";#N/A,#N/A,FALSE,"MAT96";#N/A,#N/A,FALSE,"FANDA96";#N/A,#N/A,FALSE,"INTRAN96";#N/A,#N/A,FALSE,"NAA9697";#N/A,#N/A,FALSE,"ECWEBB";#N/A,#N/A,FALSE,"MFT96";#N/A,#N/A,FALSE,"CTrecon"}</definedName>
    <definedName name="jhkgh_1_1_1_1_5" hidden="1">{#N/A,#N/A,FALSE,"TMCOMP96";#N/A,#N/A,FALSE,"MAT96";#N/A,#N/A,FALSE,"FANDA96";#N/A,#N/A,FALSE,"INTRAN96";#N/A,#N/A,FALSE,"NAA9697";#N/A,#N/A,FALSE,"ECWEBB";#N/A,#N/A,FALSE,"MFT96";#N/A,#N/A,FALSE,"CTrecon"}</definedName>
    <definedName name="jhkgh_1_1_1_2" hidden="1">{#N/A,#N/A,FALSE,"TMCOMP96";#N/A,#N/A,FALSE,"MAT96";#N/A,#N/A,FALSE,"FANDA96";#N/A,#N/A,FALSE,"INTRAN96";#N/A,#N/A,FALSE,"NAA9697";#N/A,#N/A,FALSE,"ECWEBB";#N/A,#N/A,FALSE,"MFT96";#N/A,#N/A,FALSE,"CTrecon"}</definedName>
    <definedName name="jhkgh_1_1_1_2_1" hidden="1">{#N/A,#N/A,FALSE,"TMCOMP96";#N/A,#N/A,FALSE,"MAT96";#N/A,#N/A,FALSE,"FANDA96";#N/A,#N/A,FALSE,"INTRAN96";#N/A,#N/A,FALSE,"NAA9697";#N/A,#N/A,FALSE,"ECWEBB";#N/A,#N/A,FALSE,"MFT96";#N/A,#N/A,FALSE,"CTrecon"}</definedName>
    <definedName name="jhkgh_1_1_1_2_2" hidden="1">{#N/A,#N/A,FALSE,"TMCOMP96";#N/A,#N/A,FALSE,"MAT96";#N/A,#N/A,FALSE,"FANDA96";#N/A,#N/A,FALSE,"INTRAN96";#N/A,#N/A,FALSE,"NAA9697";#N/A,#N/A,FALSE,"ECWEBB";#N/A,#N/A,FALSE,"MFT96";#N/A,#N/A,FALSE,"CTrecon"}</definedName>
    <definedName name="jhkgh_1_1_1_2_3" hidden="1">{#N/A,#N/A,FALSE,"TMCOMP96";#N/A,#N/A,FALSE,"MAT96";#N/A,#N/A,FALSE,"FANDA96";#N/A,#N/A,FALSE,"INTRAN96";#N/A,#N/A,FALSE,"NAA9697";#N/A,#N/A,FALSE,"ECWEBB";#N/A,#N/A,FALSE,"MFT96";#N/A,#N/A,FALSE,"CTrecon"}</definedName>
    <definedName name="jhkgh_1_1_1_2_4" hidden="1">{#N/A,#N/A,FALSE,"TMCOMP96";#N/A,#N/A,FALSE,"MAT96";#N/A,#N/A,FALSE,"FANDA96";#N/A,#N/A,FALSE,"INTRAN96";#N/A,#N/A,FALSE,"NAA9697";#N/A,#N/A,FALSE,"ECWEBB";#N/A,#N/A,FALSE,"MFT96";#N/A,#N/A,FALSE,"CTrecon"}</definedName>
    <definedName name="jhkgh_1_1_1_2_5" hidden="1">{#N/A,#N/A,FALSE,"TMCOMP96";#N/A,#N/A,FALSE,"MAT96";#N/A,#N/A,FALSE,"FANDA96";#N/A,#N/A,FALSE,"INTRAN96";#N/A,#N/A,FALSE,"NAA9697";#N/A,#N/A,FALSE,"ECWEBB";#N/A,#N/A,FALSE,"MFT96";#N/A,#N/A,FALSE,"CTrecon"}</definedName>
    <definedName name="jhkgh_1_1_1_3" hidden="1">{#N/A,#N/A,FALSE,"TMCOMP96";#N/A,#N/A,FALSE,"MAT96";#N/A,#N/A,FALSE,"FANDA96";#N/A,#N/A,FALSE,"INTRAN96";#N/A,#N/A,FALSE,"NAA9697";#N/A,#N/A,FALSE,"ECWEBB";#N/A,#N/A,FALSE,"MFT96";#N/A,#N/A,FALSE,"CTrecon"}</definedName>
    <definedName name="jhkgh_1_1_1_3_1" hidden="1">{#N/A,#N/A,FALSE,"TMCOMP96";#N/A,#N/A,FALSE,"MAT96";#N/A,#N/A,FALSE,"FANDA96";#N/A,#N/A,FALSE,"INTRAN96";#N/A,#N/A,FALSE,"NAA9697";#N/A,#N/A,FALSE,"ECWEBB";#N/A,#N/A,FALSE,"MFT96";#N/A,#N/A,FALSE,"CTrecon"}</definedName>
    <definedName name="jhkgh_1_1_1_3_2" hidden="1">{#N/A,#N/A,FALSE,"TMCOMP96";#N/A,#N/A,FALSE,"MAT96";#N/A,#N/A,FALSE,"FANDA96";#N/A,#N/A,FALSE,"INTRAN96";#N/A,#N/A,FALSE,"NAA9697";#N/A,#N/A,FALSE,"ECWEBB";#N/A,#N/A,FALSE,"MFT96";#N/A,#N/A,FALSE,"CTrecon"}</definedName>
    <definedName name="jhkgh_1_1_1_3_3" hidden="1">{#N/A,#N/A,FALSE,"TMCOMP96";#N/A,#N/A,FALSE,"MAT96";#N/A,#N/A,FALSE,"FANDA96";#N/A,#N/A,FALSE,"INTRAN96";#N/A,#N/A,FALSE,"NAA9697";#N/A,#N/A,FALSE,"ECWEBB";#N/A,#N/A,FALSE,"MFT96";#N/A,#N/A,FALSE,"CTrecon"}</definedName>
    <definedName name="jhkgh_1_1_1_3_4" hidden="1">{#N/A,#N/A,FALSE,"TMCOMP96";#N/A,#N/A,FALSE,"MAT96";#N/A,#N/A,FALSE,"FANDA96";#N/A,#N/A,FALSE,"INTRAN96";#N/A,#N/A,FALSE,"NAA9697";#N/A,#N/A,FALSE,"ECWEBB";#N/A,#N/A,FALSE,"MFT96";#N/A,#N/A,FALSE,"CTrecon"}</definedName>
    <definedName name="jhkgh_1_1_1_3_5" hidden="1">{#N/A,#N/A,FALSE,"TMCOMP96";#N/A,#N/A,FALSE,"MAT96";#N/A,#N/A,FALSE,"FANDA96";#N/A,#N/A,FALSE,"INTRAN96";#N/A,#N/A,FALSE,"NAA9697";#N/A,#N/A,FALSE,"ECWEBB";#N/A,#N/A,FALSE,"MFT96";#N/A,#N/A,FALSE,"CTrecon"}</definedName>
    <definedName name="jhkgh_1_1_1_4" hidden="1">{#N/A,#N/A,FALSE,"TMCOMP96";#N/A,#N/A,FALSE,"MAT96";#N/A,#N/A,FALSE,"FANDA96";#N/A,#N/A,FALSE,"INTRAN96";#N/A,#N/A,FALSE,"NAA9697";#N/A,#N/A,FALSE,"ECWEBB";#N/A,#N/A,FALSE,"MFT96";#N/A,#N/A,FALSE,"CTrecon"}</definedName>
    <definedName name="jhkgh_1_1_1_4_1" hidden="1">{#N/A,#N/A,FALSE,"TMCOMP96";#N/A,#N/A,FALSE,"MAT96";#N/A,#N/A,FALSE,"FANDA96";#N/A,#N/A,FALSE,"INTRAN96";#N/A,#N/A,FALSE,"NAA9697";#N/A,#N/A,FALSE,"ECWEBB";#N/A,#N/A,FALSE,"MFT96";#N/A,#N/A,FALSE,"CTrecon"}</definedName>
    <definedName name="jhkgh_1_1_1_4_2" hidden="1">{#N/A,#N/A,FALSE,"TMCOMP96";#N/A,#N/A,FALSE,"MAT96";#N/A,#N/A,FALSE,"FANDA96";#N/A,#N/A,FALSE,"INTRAN96";#N/A,#N/A,FALSE,"NAA9697";#N/A,#N/A,FALSE,"ECWEBB";#N/A,#N/A,FALSE,"MFT96";#N/A,#N/A,FALSE,"CTrecon"}</definedName>
    <definedName name="jhkgh_1_1_1_4_3" hidden="1">{#N/A,#N/A,FALSE,"TMCOMP96";#N/A,#N/A,FALSE,"MAT96";#N/A,#N/A,FALSE,"FANDA96";#N/A,#N/A,FALSE,"INTRAN96";#N/A,#N/A,FALSE,"NAA9697";#N/A,#N/A,FALSE,"ECWEBB";#N/A,#N/A,FALSE,"MFT96";#N/A,#N/A,FALSE,"CTrecon"}</definedName>
    <definedName name="jhkgh_1_1_1_4_4" hidden="1">{#N/A,#N/A,FALSE,"TMCOMP96";#N/A,#N/A,FALSE,"MAT96";#N/A,#N/A,FALSE,"FANDA96";#N/A,#N/A,FALSE,"INTRAN96";#N/A,#N/A,FALSE,"NAA9697";#N/A,#N/A,FALSE,"ECWEBB";#N/A,#N/A,FALSE,"MFT96";#N/A,#N/A,FALSE,"CTrecon"}</definedName>
    <definedName name="jhkgh_1_1_1_4_5" hidden="1">{#N/A,#N/A,FALSE,"TMCOMP96";#N/A,#N/A,FALSE,"MAT96";#N/A,#N/A,FALSE,"FANDA96";#N/A,#N/A,FALSE,"INTRAN96";#N/A,#N/A,FALSE,"NAA9697";#N/A,#N/A,FALSE,"ECWEBB";#N/A,#N/A,FALSE,"MFT96";#N/A,#N/A,FALSE,"CTrecon"}</definedName>
    <definedName name="jhkgh_1_1_1_5" hidden="1">{#N/A,#N/A,FALSE,"TMCOMP96";#N/A,#N/A,FALSE,"MAT96";#N/A,#N/A,FALSE,"FANDA96";#N/A,#N/A,FALSE,"INTRAN96";#N/A,#N/A,FALSE,"NAA9697";#N/A,#N/A,FALSE,"ECWEBB";#N/A,#N/A,FALSE,"MFT96";#N/A,#N/A,FALSE,"CTrecon"}</definedName>
    <definedName name="jhkgh_1_1_1_5_1" hidden="1">{#N/A,#N/A,FALSE,"TMCOMP96";#N/A,#N/A,FALSE,"MAT96";#N/A,#N/A,FALSE,"FANDA96";#N/A,#N/A,FALSE,"INTRAN96";#N/A,#N/A,FALSE,"NAA9697";#N/A,#N/A,FALSE,"ECWEBB";#N/A,#N/A,FALSE,"MFT96";#N/A,#N/A,FALSE,"CTrecon"}</definedName>
    <definedName name="jhkgh_1_1_1_5_2" hidden="1">{#N/A,#N/A,FALSE,"TMCOMP96";#N/A,#N/A,FALSE,"MAT96";#N/A,#N/A,FALSE,"FANDA96";#N/A,#N/A,FALSE,"INTRAN96";#N/A,#N/A,FALSE,"NAA9697";#N/A,#N/A,FALSE,"ECWEBB";#N/A,#N/A,FALSE,"MFT96";#N/A,#N/A,FALSE,"CTrecon"}</definedName>
    <definedName name="jhkgh_1_1_1_5_3" hidden="1">{#N/A,#N/A,FALSE,"TMCOMP96";#N/A,#N/A,FALSE,"MAT96";#N/A,#N/A,FALSE,"FANDA96";#N/A,#N/A,FALSE,"INTRAN96";#N/A,#N/A,FALSE,"NAA9697";#N/A,#N/A,FALSE,"ECWEBB";#N/A,#N/A,FALSE,"MFT96";#N/A,#N/A,FALSE,"CTrecon"}</definedName>
    <definedName name="jhkgh_1_1_1_5_4" hidden="1">{#N/A,#N/A,FALSE,"TMCOMP96";#N/A,#N/A,FALSE,"MAT96";#N/A,#N/A,FALSE,"FANDA96";#N/A,#N/A,FALSE,"INTRAN96";#N/A,#N/A,FALSE,"NAA9697";#N/A,#N/A,FALSE,"ECWEBB";#N/A,#N/A,FALSE,"MFT96";#N/A,#N/A,FALSE,"CTrecon"}</definedName>
    <definedName name="jhkgh_1_1_1_5_5" hidden="1">{#N/A,#N/A,FALSE,"TMCOMP96";#N/A,#N/A,FALSE,"MAT96";#N/A,#N/A,FALSE,"FANDA96";#N/A,#N/A,FALSE,"INTRAN96";#N/A,#N/A,FALSE,"NAA9697";#N/A,#N/A,FALSE,"ECWEBB";#N/A,#N/A,FALSE,"MFT96";#N/A,#N/A,FALSE,"CTrecon"}</definedName>
    <definedName name="jhkgh_1_1_2" hidden="1">{#N/A,#N/A,FALSE,"TMCOMP96";#N/A,#N/A,FALSE,"MAT96";#N/A,#N/A,FALSE,"FANDA96";#N/A,#N/A,FALSE,"INTRAN96";#N/A,#N/A,FALSE,"NAA9697";#N/A,#N/A,FALSE,"ECWEBB";#N/A,#N/A,FALSE,"MFT96";#N/A,#N/A,FALSE,"CTrecon"}</definedName>
    <definedName name="jhkgh_1_1_2_1" hidden="1">{#N/A,#N/A,FALSE,"TMCOMP96";#N/A,#N/A,FALSE,"MAT96";#N/A,#N/A,FALSE,"FANDA96";#N/A,#N/A,FALSE,"INTRAN96";#N/A,#N/A,FALSE,"NAA9697";#N/A,#N/A,FALSE,"ECWEBB";#N/A,#N/A,FALSE,"MFT96";#N/A,#N/A,FALSE,"CTrecon"}</definedName>
    <definedName name="jhkgh_1_1_2_2" hidden="1">{#N/A,#N/A,FALSE,"TMCOMP96";#N/A,#N/A,FALSE,"MAT96";#N/A,#N/A,FALSE,"FANDA96";#N/A,#N/A,FALSE,"INTRAN96";#N/A,#N/A,FALSE,"NAA9697";#N/A,#N/A,FALSE,"ECWEBB";#N/A,#N/A,FALSE,"MFT96";#N/A,#N/A,FALSE,"CTrecon"}</definedName>
    <definedName name="jhkgh_1_1_2_3" hidden="1">{#N/A,#N/A,FALSE,"TMCOMP96";#N/A,#N/A,FALSE,"MAT96";#N/A,#N/A,FALSE,"FANDA96";#N/A,#N/A,FALSE,"INTRAN96";#N/A,#N/A,FALSE,"NAA9697";#N/A,#N/A,FALSE,"ECWEBB";#N/A,#N/A,FALSE,"MFT96";#N/A,#N/A,FALSE,"CTrecon"}</definedName>
    <definedName name="jhkgh_1_1_2_4" hidden="1">{#N/A,#N/A,FALSE,"TMCOMP96";#N/A,#N/A,FALSE,"MAT96";#N/A,#N/A,FALSE,"FANDA96";#N/A,#N/A,FALSE,"INTRAN96";#N/A,#N/A,FALSE,"NAA9697";#N/A,#N/A,FALSE,"ECWEBB";#N/A,#N/A,FALSE,"MFT96";#N/A,#N/A,FALSE,"CTrecon"}</definedName>
    <definedName name="jhkgh_1_1_2_5" hidden="1">{#N/A,#N/A,FALSE,"TMCOMP96";#N/A,#N/A,FALSE,"MAT96";#N/A,#N/A,FALSE,"FANDA96";#N/A,#N/A,FALSE,"INTRAN96";#N/A,#N/A,FALSE,"NAA9697";#N/A,#N/A,FALSE,"ECWEBB";#N/A,#N/A,FALSE,"MFT96";#N/A,#N/A,FALSE,"CTrecon"}</definedName>
    <definedName name="jhkgh_1_1_3" hidden="1">{#N/A,#N/A,FALSE,"TMCOMP96";#N/A,#N/A,FALSE,"MAT96";#N/A,#N/A,FALSE,"FANDA96";#N/A,#N/A,FALSE,"INTRAN96";#N/A,#N/A,FALSE,"NAA9697";#N/A,#N/A,FALSE,"ECWEBB";#N/A,#N/A,FALSE,"MFT96";#N/A,#N/A,FALSE,"CTrecon"}</definedName>
    <definedName name="jhkgh_1_1_3_1" hidden="1">{#N/A,#N/A,FALSE,"TMCOMP96";#N/A,#N/A,FALSE,"MAT96";#N/A,#N/A,FALSE,"FANDA96";#N/A,#N/A,FALSE,"INTRAN96";#N/A,#N/A,FALSE,"NAA9697";#N/A,#N/A,FALSE,"ECWEBB";#N/A,#N/A,FALSE,"MFT96";#N/A,#N/A,FALSE,"CTrecon"}</definedName>
    <definedName name="jhkgh_1_1_3_2" hidden="1">{#N/A,#N/A,FALSE,"TMCOMP96";#N/A,#N/A,FALSE,"MAT96";#N/A,#N/A,FALSE,"FANDA96";#N/A,#N/A,FALSE,"INTRAN96";#N/A,#N/A,FALSE,"NAA9697";#N/A,#N/A,FALSE,"ECWEBB";#N/A,#N/A,FALSE,"MFT96";#N/A,#N/A,FALSE,"CTrecon"}</definedName>
    <definedName name="jhkgh_1_1_3_3" hidden="1">{#N/A,#N/A,FALSE,"TMCOMP96";#N/A,#N/A,FALSE,"MAT96";#N/A,#N/A,FALSE,"FANDA96";#N/A,#N/A,FALSE,"INTRAN96";#N/A,#N/A,FALSE,"NAA9697";#N/A,#N/A,FALSE,"ECWEBB";#N/A,#N/A,FALSE,"MFT96";#N/A,#N/A,FALSE,"CTrecon"}</definedName>
    <definedName name="jhkgh_1_1_3_4" hidden="1">{#N/A,#N/A,FALSE,"TMCOMP96";#N/A,#N/A,FALSE,"MAT96";#N/A,#N/A,FALSE,"FANDA96";#N/A,#N/A,FALSE,"INTRAN96";#N/A,#N/A,FALSE,"NAA9697";#N/A,#N/A,FALSE,"ECWEBB";#N/A,#N/A,FALSE,"MFT96";#N/A,#N/A,FALSE,"CTrecon"}</definedName>
    <definedName name="jhkgh_1_1_3_5" hidden="1">{#N/A,#N/A,FALSE,"TMCOMP96";#N/A,#N/A,FALSE,"MAT96";#N/A,#N/A,FALSE,"FANDA96";#N/A,#N/A,FALSE,"INTRAN96";#N/A,#N/A,FALSE,"NAA9697";#N/A,#N/A,FALSE,"ECWEBB";#N/A,#N/A,FALSE,"MFT96";#N/A,#N/A,FALSE,"CTrecon"}</definedName>
    <definedName name="jhkgh_1_1_4" hidden="1">{#N/A,#N/A,FALSE,"TMCOMP96";#N/A,#N/A,FALSE,"MAT96";#N/A,#N/A,FALSE,"FANDA96";#N/A,#N/A,FALSE,"INTRAN96";#N/A,#N/A,FALSE,"NAA9697";#N/A,#N/A,FALSE,"ECWEBB";#N/A,#N/A,FALSE,"MFT96";#N/A,#N/A,FALSE,"CTrecon"}</definedName>
    <definedName name="jhkgh_1_1_4_1" hidden="1">{#N/A,#N/A,FALSE,"TMCOMP96";#N/A,#N/A,FALSE,"MAT96";#N/A,#N/A,FALSE,"FANDA96";#N/A,#N/A,FALSE,"INTRAN96";#N/A,#N/A,FALSE,"NAA9697";#N/A,#N/A,FALSE,"ECWEBB";#N/A,#N/A,FALSE,"MFT96";#N/A,#N/A,FALSE,"CTrecon"}</definedName>
    <definedName name="jhkgh_1_1_4_2" hidden="1">{#N/A,#N/A,FALSE,"TMCOMP96";#N/A,#N/A,FALSE,"MAT96";#N/A,#N/A,FALSE,"FANDA96";#N/A,#N/A,FALSE,"INTRAN96";#N/A,#N/A,FALSE,"NAA9697";#N/A,#N/A,FALSE,"ECWEBB";#N/A,#N/A,FALSE,"MFT96";#N/A,#N/A,FALSE,"CTrecon"}</definedName>
    <definedName name="jhkgh_1_1_4_3" hidden="1">{#N/A,#N/A,FALSE,"TMCOMP96";#N/A,#N/A,FALSE,"MAT96";#N/A,#N/A,FALSE,"FANDA96";#N/A,#N/A,FALSE,"INTRAN96";#N/A,#N/A,FALSE,"NAA9697";#N/A,#N/A,FALSE,"ECWEBB";#N/A,#N/A,FALSE,"MFT96";#N/A,#N/A,FALSE,"CTrecon"}</definedName>
    <definedName name="jhkgh_1_1_4_4" hidden="1">{#N/A,#N/A,FALSE,"TMCOMP96";#N/A,#N/A,FALSE,"MAT96";#N/A,#N/A,FALSE,"FANDA96";#N/A,#N/A,FALSE,"INTRAN96";#N/A,#N/A,FALSE,"NAA9697";#N/A,#N/A,FALSE,"ECWEBB";#N/A,#N/A,FALSE,"MFT96";#N/A,#N/A,FALSE,"CTrecon"}</definedName>
    <definedName name="jhkgh_1_1_4_5" hidden="1">{#N/A,#N/A,FALSE,"TMCOMP96";#N/A,#N/A,FALSE,"MAT96";#N/A,#N/A,FALSE,"FANDA96";#N/A,#N/A,FALSE,"INTRAN96";#N/A,#N/A,FALSE,"NAA9697";#N/A,#N/A,FALSE,"ECWEBB";#N/A,#N/A,FALSE,"MFT96";#N/A,#N/A,FALSE,"CTrecon"}</definedName>
    <definedName name="jhkgh_1_1_5" hidden="1">{#N/A,#N/A,FALSE,"TMCOMP96";#N/A,#N/A,FALSE,"MAT96";#N/A,#N/A,FALSE,"FANDA96";#N/A,#N/A,FALSE,"INTRAN96";#N/A,#N/A,FALSE,"NAA9697";#N/A,#N/A,FALSE,"ECWEBB";#N/A,#N/A,FALSE,"MFT96";#N/A,#N/A,FALSE,"CTrecon"}</definedName>
    <definedName name="jhkgh_1_1_5_1" hidden="1">{#N/A,#N/A,FALSE,"TMCOMP96";#N/A,#N/A,FALSE,"MAT96";#N/A,#N/A,FALSE,"FANDA96";#N/A,#N/A,FALSE,"INTRAN96";#N/A,#N/A,FALSE,"NAA9697";#N/A,#N/A,FALSE,"ECWEBB";#N/A,#N/A,FALSE,"MFT96";#N/A,#N/A,FALSE,"CTrecon"}</definedName>
    <definedName name="jhkgh_1_1_5_2" hidden="1">{#N/A,#N/A,FALSE,"TMCOMP96";#N/A,#N/A,FALSE,"MAT96";#N/A,#N/A,FALSE,"FANDA96";#N/A,#N/A,FALSE,"INTRAN96";#N/A,#N/A,FALSE,"NAA9697";#N/A,#N/A,FALSE,"ECWEBB";#N/A,#N/A,FALSE,"MFT96";#N/A,#N/A,FALSE,"CTrecon"}</definedName>
    <definedName name="jhkgh_1_1_5_3" hidden="1">{#N/A,#N/A,FALSE,"TMCOMP96";#N/A,#N/A,FALSE,"MAT96";#N/A,#N/A,FALSE,"FANDA96";#N/A,#N/A,FALSE,"INTRAN96";#N/A,#N/A,FALSE,"NAA9697";#N/A,#N/A,FALSE,"ECWEBB";#N/A,#N/A,FALSE,"MFT96";#N/A,#N/A,FALSE,"CTrecon"}</definedName>
    <definedName name="jhkgh_1_1_5_4" hidden="1">{#N/A,#N/A,FALSE,"TMCOMP96";#N/A,#N/A,FALSE,"MAT96";#N/A,#N/A,FALSE,"FANDA96";#N/A,#N/A,FALSE,"INTRAN96";#N/A,#N/A,FALSE,"NAA9697";#N/A,#N/A,FALSE,"ECWEBB";#N/A,#N/A,FALSE,"MFT96";#N/A,#N/A,FALSE,"CTrecon"}</definedName>
    <definedName name="jhkgh_1_1_5_5" hidden="1">{#N/A,#N/A,FALSE,"TMCOMP96";#N/A,#N/A,FALSE,"MAT96";#N/A,#N/A,FALSE,"FANDA96";#N/A,#N/A,FALSE,"INTRAN96";#N/A,#N/A,FALSE,"NAA9697";#N/A,#N/A,FALSE,"ECWEBB";#N/A,#N/A,FALSE,"MFT96";#N/A,#N/A,FALSE,"CTrecon"}</definedName>
    <definedName name="jhkgh_1_2" hidden="1">{#N/A,#N/A,FALSE,"TMCOMP96";#N/A,#N/A,FALSE,"MAT96";#N/A,#N/A,FALSE,"FANDA96";#N/A,#N/A,FALSE,"INTRAN96";#N/A,#N/A,FALSE,"NAA9697";#N/A,#N/A,FALSE,"ECWEBB";#N/A,#N/A,FALSE,"MFT96";#N/A,#N/A,FALSE,"CTrecon"}</definedName>
    <definedName name="jhkgh_1_2_1" hidden="1">{#N/A,#N/A,FALSE,"TMCOMP96";#N/A,#N/A,FALSE,"MAT96";#N/A,#N/A,FALSE,"FANDA96";#N/A,#N/A,FALSE,"INTRAN96";#N/A,#N/A,FALSE,"NAA9697";#N/A,#N/A,FALSE,"ECWEBB";#N/A,#N/A,FALSE,"MFT96";#N/A,#N/A,FALSE,"CTrecon"}</definedName>
    <definedName name="jhkgh_1_2_1_1" hidden="1">{#N/A,#N/A,FALSE,"TMCOMP96";#N/A,#N/A,FALSE,"MAT96";#N/A,#N/A,FALSE,"FANDA96";#N/A,#N/A,FALSE,"INTRAN96";#N/A,#N/A,FALSE,"NAA9697";#N/A,#N/A,FALSE,"ECWEBB";#N/A,#N/A,FALSE,"MFT96";#N/A,#N/A,FALSE,"CTrecon"}</definedName>
    <definedName name="jhkgh_1_2_1_1_1" hidden="1">{#N/A,#N/A,FALSE,"TMCOMP96";#N/A,#N/A,FALSE,"MAT96";#N/A,#N/A,FALSE,"FANDA96";#N/A,#N/A,FALSE,"INTRAN96";#N/A,#N/A,FALSE,"NAA9697";#N/A,#N/A,FALSE,"ECWEBB";#N/A,#N/A,FALSE,"MFT96";#N/A,#N/A,FALSE,"CTrecon"}</definedName>
    <definedName name="jhkgh_1_2_1_1_1_1" hidden="1">{#N/A,#N/A,FALSE,"TMCOMP96";#N/A,#N/A,FALSE,"MAT96";#N/A,#N/A,FALSE,"FANDA96";#N/A,#N/A,FALSE,"INTRAN96";#N/A,#N/A,FALSE,"NAA9697";#N/A,#N/A,FALSE,"ECWEBB";#N/A,#N/A,FALSE,"MFT96";#N/A,#N/A,FALSE,"CTrecon"}</definedName>
    <definedName name="jhkgh_1_2_1_1_1_2" hidden="1">{#N/A,#N/A,FALSE,"TMCOMP96";#N/A,#N/A,FALSE,"MAT96";#N/A,#N/A,FALSE,"FANDA96";#N/A,#N/A,FALSE,"INTRAN96";#N/A,#N/A,FALSE,"NAA9697";#N/A,#N/A,FALSE,"ECWEBB";#N/A,#N/A,FALSE,"MFT96";#N/A,#N/A,FALSE,"CTrecon"}</definedName>
    <definedName name="jhkgh_1_2_1_1_1_3" hidden="1">{#N/A,#N/A,FALSE,"TMCOMP96";#N/A,#N/A,FALSE,"MAT96";#N/A,#N/A,FALSE,"FANDA96";#N/A,#N/A,FALSE,"INTRAN96";#N/A,#N/A,FALSE,"NAA9697";#N/A,#N/A,FALSE,"ECWEBB";#N/A,#N/A,FALSE,"MFT96";#N/A,#N/A,FALSE,"CTrecon"}</definedName>
    <definedName name="jhkgh_1_2_1_1_1_4" hidden="1">{#N/A,#N/A,FALSE,"TMCOMP96";#N/A,#N/A,FALSE,"MAT96";#N/A,#N/A,FALSE,"FANDA96";#N/A,#N/A,FALSE,"INTRAN96";#N/A,#N/A,FALSE,"NAA9697";#N/A,#N/A,FALSE,"ECWEBB";#N/A,#N/A,FALSE,"MFT96";#N/A,#N/A,FALSE,"CTrecon"}</definedName>
    <definedName name="jhkgh_1_2_1_1_1_5" hidden="1">{#N/A,#N/A,FALSE,"TMCOMP96";#N/A,#N/A,FALSE,"MAT96";#N/A,#N/A,FALSE,"FANDA96";#N/A,#N/A,FALSE,"INTRAN96";#N/A,#N/A,FALSE,"NAA9697";#N/A,#N/A,FALSE,"ECWEBB";#N/A,#N/A,FALSE,"MFT96";#N/A,#N/A,FALSE,"CTrecon"}</definedName>
    <definedName name="jhkgh_1_2_1_1_2" hidden="1">{#N/A,#N/A,FALSE,"TMCOMP96";#N/A,#N/A,FALSE,"MAT96";#N/A,#N/A,FALSE,"FANDA96";#N/A,#N/A,FALSE,"INTRAN96";#N/A,#N/A,FALSE,"NAA9697";#N/A,#N/A,FALSE,"ECWEBB";#N/A,#N/A,FALSE,"MFT96";#N/A,#N/A,FALSE,"CTrecon"}</definedName>
    <definedName name="jhkgh_1_2_1_1_2_1" hidden="1">{#N/A,#N/A,FALSE,"TMCOMP96";#N/A,#N/A,FALSE,"MAT96";#N/A,#N/A,FALSE,"FANDA96";#N/A,#N/A,FALSE,"INTRAN96";#N/A,#N/A,FALSE,"NAA9697";#N/A,#N/A,FALSE,"ECWEBB";#N/A,#N/A,FALSE,"MFT96";#N/A,#N/A,FALSE,"CTrecon"}</definedName>
    <definedName name="jhkgh_1_2_1_1_2_2" hidden="1">{#N/A,#N/A,FALSE,"TMCOMP96";#N/A,#N/A,FALSE,"MAT96";#N/A,#N/A,FALSE,"FANDA96";#N/A,#N/A,FALSE,"INTRAN96";#N/A,#N/A,FALSE,"NAA9697";#N/A,#N/A,FALSE,"ECWEBB";#N/A,#N/A,FALSE,"MFT96";#N/A,#N/A,FALSE,"CTrecon"}</definedName>
    <definedName name="jhkgh_1_2_1_1_2_3" hidden="1">{#N/A,#N/A,FALSE,"TMCOMP96";#N/A,#N/A,FALSE,"MAT96";#N/A,#N/A,FALSE,"FANDA96";#N/A,#N/A,FALSE,"INTRAN96";#N/A,#N/A,FALSE,"NAA9697";#N/A,#N/A,FALSE,"ECWEBB";#N/A,#N/A,FALSE,"MFT96";#N/A,#N/A,FALSE,"CTrecon"}</definedName>
    <definedName name="jhkgh_1_2_1_1_2_4" hidden="1">{#N/A,#N/A,FALSE,"TMCOMP96";#N/A,#N/A,FALSE,"MAT96";#N/A,#N/A,FALSE,"FANDA96";#N/A,#N/A,FALSE,"INTRAN96";#N/A,#N/A,FALSE,"NAA9697";#N/A,#N/A,FALSE,"ECWEBB";#N/A,#N/A,FALSE,"MFT96";#N/A,#N/A,FALSE,"CTrecon"}</definedName>
    <definedName name="jhkgh_1_2_1_1_2_5" hidden="1">{#N/A,#N/A,FALSE,"TMCOMP96";#N/A,#N/A,FALSE,"MAT96";#N/A,#N/A,FALSE,"FANDA96";#N/A,#N/A,FALSE,"INTRAN96";#N/A,#N/A,FALSE,"NAA9697";#N/A,#N/A,FALSE,"ECWEBB";#N/A,#N/A,FALSE,"MFT96";#N/A,#N/A,FALSE,"CTrecon"}</definedName>
    <definedName name="jhkgh_1_2_1_1_3" hidden="1">{#N/A,#N/A,FALSE,"TMCOMP96";#N/A,#N/A,FALSE,"MAT96";#N/A,#N/A,FALSE,"FANDA96";#N/A,#N/A,FALSE,"INTRAN96";#N/A,#N/A,FALSE,"NAA9697";#N/A,#N/A,FALSE,"ECWEBB";#N/A,#N/A,FALSE,"MFT96";#N/A,#N/A,FALSE,"CTrecon"}</definedName>
    <definedName name="jhkgh_1_2_1_1_4" hidden="1">{#N/A,#N/A,FALSE,"TMCOMP96";#N/A,#N/A,FALSE,"MAT96";#N/A,#N/A,FALSE,"FANDA96";#N/A,#N/A,FALSE,"INTRAN96";#N/A,#N/A,FALSE,"NAA9697";#N/A,#N/A,FALSE,"ECWEBB";#N/A,#N/A,FALSE,"MFT96";#N/A,#N/A,FALSE,"CTrecon"}</definedName>
    <definedName name="jhkgh_1_2_1_1_5" hidden="1">{#N/A,#N/A,FALSE,"TMCOMP96";#N/A,#N/A,FALSE,"MAT96";#N/A,#N/A,FALSE,"FANDA96";#N/A,#N/A,FALSE,"INTRAN96";#N/A,#N/A,FALSE,"NAA9697";#N/A,#N/A,FALSE,"ECWEBB";#N/A,#N/A,FALSE,"MFT96";#N/A,#N/A,FALSE,"CTrecon"}</definedName>
    <definedName name="jhkgh_1_2_1_2" hidden="1">{#N/A,#N/A,FALSE,"TMCOMP96";#N/A,#N/A,FALSE,"MAT96";#N/A,#N/A,FALSE,"FANDA96";#N/A,#N/A,FALSE,"INTRAN96";#N/A,#N/A,FALSE,"NAA9697";#N/A,#N/A,FALSE,"ECWEBB";#N/A,#N/A,FALSE,"MFT96";#N/A,#N/A,FALSE,"CTrecon"}</definedName>
    <definedName name="jhkgh_1_2_1_2_1" hidden="1">{#N/A,#N/A,FALSE,"TMCOMP96";#N/A,#N/A,FALSE,"MAT96";#N/A,#N/A,FALSE,"FANDA96";#N/A,#N/A,FALSE,"INTRAN96";#N/A,#N/A,FALSE,"NAA9697";#N/A,#N/A,FALSE,"ECWEBB";#N/A,#N/A,FALSE,"MFT96";#N/A,#N/A,FALSE,"CTrecon"}</definedName>
    <definedName name="jhkgh_1_2_1_2_2" hidden="1">{#N/A,#N/A,FALSE,"TMCOMP96";#N/A,#N/A,FALSE,"MAT96";#N/A,#N/A,FALSE,"FANDA96";#N/A,#N/A,FALSE,"INTRAN96";#N/A,#N/A,FALSE,"NAA9697";#N/A,#N/A,FALSE,"ECWEBB";#N/A,#N/A,FALSE,"MFT96";#N/A,#N/A,FALSE,"CTrecon"}</definedName>
    <definedName name="jhkgh_1_2_1_2_3" hidden="1">{#N/A,#N/A,FALSE,"TMCOMP96";#N/A,#N/A,FALSE,"MAT96";#N/A,#N/A,FALSE,"FANDA96";#N/A,#N/A,FALSE,"INTRAN96";#N/A,#N/A,FALSE,"NAA9697";#N/A,#N/A,FALSE,"ECWEBB";#N/A,#N/A,FALSE,"MFT96";#N/A,#N/A,FALSE,"CTrecon"}</definedName>
    <definedName name="jhkgh_1_2_1_2_4" hidden="1">{#N/A,#N/A,FALSE,"TMCOMP96";#N/A,#N/A,FALSE,"MAT96";#N/A,#N/A,FALSE,"FANDA96";#N/A,#N/A,FALSE,"INTRAN96";#N/A,#N/A,FALSE,"NAA9697";#N/A,#N/A,FALSE,"ECWEBB";#N/A,#N/A,FALSE,"MFT96";#N/A,#N/A,FALSE,"CTrecon"}</definedName>
    <definedName name="jhkgh_1_2_1_2_5" hidden="1">{#N/A,#N/A,FALSE,"TMCOMP96";#N/A,#N/A,FALSE,"MAT96";#N/A,#N/A,FALSE,"FANDA96";#N/A,#N/A,FALSE,"INTRAN96";#N/A,#N/A,FALSE,"NAA9697";#N/A,#N/A,FALSE,"ECWEBB";#N/A,#N/A,FALSE,"MFT96";#N/A,#N/A,FALSE,"CTrecon"}</definedName>
    <definedName name="jhkgh_1_2_1_3" hidden="1">{#N/A,#N/A,FALSE,"TMCOMP96";#N/A,#N/A,FALSE,"MAT96";#N/A,#N/A,FALSE,"FANDA96";#N/A,#N/A,FALSE,"INTRAN96";#N/A,#N/A,FALSE,"NAA9697";#N/A,#N/A,FALSE,"ECWEBB";#N/A,#N/A,FALSE,"MFT96";#N/A,#N/A,FALSE,"CTrecon"}</definedName>
    <definedName name="jhkgh_1_2_1_3_1" hidden="1">{#N/A,#N/A,FALSE,"TMCOMP96";#N/A,#N/A,FALSE,"MAT96";#N/A,#N/A,FALSE,"FANDA96";#N/A,#N/A,FALSE,"INTRAN96";#N/A,#N/A,FALSE,"NAA9697";#N/A,#N/A,FALSE,"ECWEBB";#N/A,#N/A,FALSE,"MFT96";#N/A,#N/A,FALSE,"CTrecon"}</definedName>
    <definedName name="jhkgh_1_2_1_3_2" hidden="1">{#N/A,#N/A,FALSE,"TMCOMP96";#N/A,#N/A,FALSE,"MAT96";#N/A,#N/A,FALSE,"FANDA96";#N/A,#N/A,FALSE,"INTRAN96";#N/A,#N/A,FALSE,"NAA9697";#N/A,#N/A,FALSE,"ECWEBB";#N/A,#N/A,FALSE,"MFT96";#N/A,#N/A,FALSE,"CTrecon"}</definedName>
    <definedName name="jhkgh_1_2_1_3_3" hidden="1">{#N/A,#N/A,FALSE,"TMCOMP96";#N/A,#N/A,FALSE,"MAT96";#N/A,#N/A,FALSE,"FANDA96";#N/A,#N/A,FALSE,"INTRAN96";#N/A,#N/A,FALSE,"NAA9697";#N/A,#N/A,FALSE,"ECWEBB";#N/A,#N/A,FALSE,"MFT96";#N/A,#N/A,FALSE,"CTrecon"}</definedName>
    <definedName name="jhkgh_1_2_1_3_4" hidden="1">{#N/A,#N/A,FALSE,"TMCOMP96";#N/A,#N/A,FALSE,"MAT96";#N/A,#N/A,FALSE,"FANDA96";#N/A,#N/A,FALSE,"INTRAN96";#N/A,#N/A,FALSE,"NAA9697";#N/A,#N/A,FALSE,"ECWEBB";#N/A,#N/A,FALSE,"MFT96";#N/A,#N/A,FALSE,"CTrecon"}</definedName>
    <definedName name="jhkgh_1_2_1_3_5" hidden="1">{#N/A,#N/A,FALSE,"TMCOMP96";#N/A,#N/A,FALSE,"MAT96";#N/A,#N/A,FALSE,"FANDA96";#N/A,#N/A,FALSE,"INTRAN96";#N/A,#N/A,FALSE,"NAA9697";#N/A,#N/A,FALSE,"ECWEBB";#N/A,#N/A,FALSE,"MFT96";#N/A,#N/A,FALSE,"CTrecon"}</definedName>
    <definedName name="jhkgh_1_2_1_4" hidden="1">{#N/A,#N/A,FALSE,"TMCOMP96";#N/A,#N/A,FALSE,"MAT96";#N/A,#N/A,FALSE,"FANDA96";#N/A,#N/A,FALSE,"INTRAN96";#N/A,#N/A,FALSE,"NAA9697";#N/A,#N/A,FALSE,"ECWEBB";#N/A,#N/A,FALSE,"MFT96";#N/A,#N/A,FALSE,"CTrecon"}</definedName>
    <definedName name="jhkgh_1_2_1_4_1" hidden="1">{#N/A,#N/A,FALSE,"TMCOMP96";#N/A,#N/A,FALSE,"MAT96";#N/A,#N/A,FALSE,"FANDA96";#N/A,#N/A,FALSE,"INTRAN96";#N/A,#N/A,FALSE,"NAA9697";#N/A,#N/A,FALSE,"ECWEBB";#N/A,#N/A,FALSE,"MFT96";#N/A,#N/A,FALSE,"CTrecon"}</definedName>
    <definedName name="jhkgh_1_2_1_4_2" hidden="1">{#N/A,#N/A,FALSE,"TMCOMP96";#N/A,#N/A,FALSE,"MAT96";#N/A,#N/A,FALSE,"FANDA96";#N/A,#N/A,FALSE,"INTRAN96";#N/A,#N/A,FALSE,"NAA9697";#N/A,#N/A,FALSE,"ECWEBB";#N/A,#N/A,FALSE,"MFT96";#N/A,#N/A,FALSE,"CTrecon"}</definedName>
    <definedName name="jhkgh_1_2_1_4_3" hidden="1">{#N/A,#N/A,FALSE,"TMCOMP96";#N/A,#N/A,FALSE,"MAT96";#N/A,#N/A,FALSE,"FANDA96";#N/A,#N/A,FALSE,"INTRAN96";#N/A,#N/A,FALSE,"NAA9697";#N/A,#N/A,FALSE,"ECWEBB";#N/A,#N/A,FALSE,"MFT96";#N/A,#N/A,FALSE,"CTrecon"}</definedName>
    <definedName name="jhkgh_1_2_1_4_4" hidden="1">{#N/A,#N/A,FALSE,"TMCOMP96";#N/A,#N/A,FALSE,"MAT96";#N/A,#N/A,FALSE,"FANDA96";#N/A,#N/A,FALSE,"INTRAN96";#N/A,#N/A,FALSE,"NAA9697";#N/A,#N/A,FALSE,"ECWEBB";#N/A,#N/A,FALSE,"MFT96";#N/A,#N/A,FALSE,"CTrecon"}</definedName>
    <definedName name="jhkgh_1_2_1_4_5" hidden="1">{#N/A,#N/A,FALSE,"TMCOMP96";#N/A,#N/A,FALSE,"MAT96";#N/A,#N/A,FALSE,"FANDA96";#N/A,#N/A,FALSE,"INTRAN96";#N/A,#N/A,FALSE,"NAA9697";#N/A,#N/A,FALSE,"ECWEBB";#N/A,#N/A,FALSE,"MFT96";#N/A,#N/A,FALSE,"CTrecon"}</definedName>
    <definedName name="jhkgh_1_2_1_5" hidden="1">{#N/A,#N/A,FALSE,"TMCOMP96";#N/A,#N/A,FALSE,"MAT96";#N/A,#N/A,FALSE,"FANDA96";#N/A,#N/A,FALSE,"INTRAN96";#N/A,#N/A,FALSE,"NAA9697";#N/A,#N/A,FALSE,"ECWEBB";#N/A,#N/A,FALSE,"MFT96";#N/A,#N/A,FALSE,"CTrecon"}</definedName>
    <definedName name="jhkgh_1_2_1_5_1" hidden="1">{#N/A,#N/A,FALSE,"TMCOMP96";#N/A,#N/A,FALSE,"MAT96";#N/A,#N/A,FALSE,"FANDA96";#N/A,#N/A,FALSE,"INTRAN96";#N/A,#N/A,FALSE,"NAA9697";#N/A,#N/A,FALSE,"ECWEBB";#N/A,#N/A,FALSE,"MFT96";#N/A,#N/A,FALSE,"CTrecon"}</definedName>
    <definedName name="jhkgh_1_2_1_5_2" hidden="1">{#N/A,#N/A,FALSE,"TMCOMP96";#N/A,#N/A,FALSE,"MAT96";#N/A,#N/A,FALSE,"FANDA96";#N/A,#N/A,FALSE,"INTRAN96";#N/A,#N/A,FALSE,"NAA9697";#N/A,#N/A,FALSE,"ECWEBB";#N/A,#N/A,FALSE,"MFT96";#N/A,#N/A,FALSE,"CTrecon"}</definedName>
    <definedName name="jhkgh_1_2_1_5_3" hidden="1">{#N/A,#N/A,FALSE,"TMCOMP96";#N/A,#N/A,FALSE,"MAT96";#N/A,#N/A,FALSE,"FANDA96";#N/A,#N/A,FALSE,"INTRAN96";#N/A,#N/A,FALSE,"NAA9697";#N/A,#N/A,FALSE,"ECWEBB";#N/A,#N/A,FALSE,"MFT96";#N/A,#N/A,FALSE,"CTrecon"}</definedName>
    <definedName name="jhkgh_1_2_1_5_4" hidden="1">{#N/A,#N/A,FALSE,"TMCOMP96";#N/A,#N/A,FALSE,"MAT96";#N/A,#N/A,FALSE,"FANDA96";#N/A,#N/A,FALSE,"INTRAN96";#N/A,#N/A,FALSE,"NAA9697";#N/A,#N/A,FALSE,"ECWEBB";#N/A,#N/A,FALSE,"MFT96";#N/A,#N/A,FALSE,"CTrecon"}</definedName>
    <definedName name="jhkgh_1_2_1_5_5" hidden="1">{#N/A,#N/A,FALSE,"TMCOMP96";#N/A,#N/A,FALSE,"MAT96";#N/A,#N/A,FALSE,"FANDA96";#N/A,#N/A,FALSE,"INTRAN96";#N/A,#N/A,FALSE,"NAA9697";#N/A,#N/A,FALSE,"ECWEBB";#N/A,#N/A,FALSE,"MFT96";#N/A,#N/A,FALSE,"CTrecon"}</definedName>
    <definedName name="jhkgh_1_2_2" hidden="1">{#N/A,#N/A,FALSE,"TMCOMP96";#N/A,#N/A,FALSE,"MAT96";#N/A,#N/A,FALSE,"FANDA96";#N/A,#N/A,FALSE,"INTRAN96";#N/A,#N/A,FALSE,"NAA9697";#N/A,#N/A,FALSE,"ECWEBB";#N/A,#N/A,FALSE,"MFT96";#N/A,#N/A,FALSE,"CTrecon"}</definedName>
    <definedName name="jhkgh_1_2_2_1" hidden="1">{#N/A,#N/A,FALSE,"TMCOMP96";#N/A,#N/A,FALSE,"MAT96";#N/A,#N/A,FALSE,"FANDA96";#N/A,#N/A,FALSE,"INTRAN96";#N/A,#N/A,FALSE,"NAA9697";#N/A,#N/A,FALSE,"ECWEBB";#N/A,#N/A,FALSE,"MFT96";#N/A,#N/A,FALSE,"CTrecon"}</definedName>
    <definedName name="jhkgh_1_2_2_2" hidden="1">{#N/A,#N/A,FALSE,"TMCOMP96";#N/A,#N/A,FALSE,"MAT96";#N/A,#N/A,FALSE,"FANDA96";#N/A,#N/A,FALSE,"INTRAN96";#N/A,#N/A,FALSE,"NAA9697";#N/A,#N/A,FALSE,"ECWEBB";#N/A,#N/A,FALSE,"MFT96";#N/A,#N/A,FALSE,"CTrecon"}</definedName>
    <definedName name="jhkgh_1_2_2_3" hidden="1">{#N/A,#N/A,FALSE,"TMCOMP96";#N/A,#N/A,FALSE,"MAT96";#N/A,#N/A,FALSE,"FANDA96";#N/A,#N/A,FALSE,"INTRAN96";#N/A,#N/A,FALSE,"NAA9697";#N/A,#N/A,FALSE,"ECWEBB";#N/A,#N/A,FALSE,"MFT96";#N/A,#N/A,FALSE,"CTrecon"}</definedName>
    <definedName name="jhkgh_1_2_2_4" hidden="1">{#N/A,#N/A,FALSE,"TMCOMP96";#N/A,#N/A,FALSE,"MAT96";#N/A,#N/A,FALSE,"FANDA96";#N/A,#N/A,FALSE,"INTRAN96";#N/A,#N/A,FALSE,"NAA9697";#N/A,#N/A,FALSE,"ECWEBB";#N/A,#N/A,FALSE,"MFT96";#N/A,#N/A,FALSE,"CTrecon"}</definedName>
    <definedName name="jhkgh_1_2_2_5" hidden="1">{#N/A,#N/A,FALSE,"TMCOMP96";#N/A,#N/A,FALSE,"MAT96";#N/A,#N/A,FALSE,"FANDA96";#N/A,#N/A,FALSE,"INTRAN96";#N/A,#N/A,FALSE,"NAA9697";#N/A,#N/A,FALSE,"ECWEBB";#N/A,#N/A,FALSE,"MFT96";#N/A,#N/A,FALSE,"CTrecon"}</definedName>
    <definedName name="jhkgh_1_2_3" hidden="1">{#N/A,#N/A,FALSE,"TMCOMP96";#N/A,#N/A,FALSE,"MAT96";#N/A,#N/A,FALSE,"FANDA96";#N/A,#N/A,FALSE,"INTRAN96";#N/A,#N/A,FALSE,"NAA9697";#N/A,#N/A,FALSE,"ECWEBB";#N/A,#N/A,FALSE,"MFT96";#N/A,#N/A,FALSE,"CTrecon"}</definedName>
    <definedName name="jhkgh_1_2_3_1" hidden="1">{#N/A,#N/A,FALSE,"TMCOMP96";#N/A,#N/A,FALSE,"MAT96";#N/A,#N/A,FALSE,"FANDA96";#N/A,#N/A,FALSE,"INTRAN96";#N/A,#N/A,FALSE,"NAA9697";#N/A,#N/A,FALSE,"ECWEBB";#N/A,#N/A,FALSE,"MFT96";#N/A,#N/A,FALSE,"CTrecon"}</definedName>
    <definedName name="jhkgh_1_2_3_2" hidden="1">{#N/A,#N/A,FALSE,"TMCOMP96";#N/A,#N/A,FALSE,"MAT96";#N/A,#N/A,FALSE,"FANDA96";#N/A,#N/A,FALSE,"INTRAN96";#N/A,#N/A,FALSE,"NAA9697";#N/A,#N/A,FALSE,"ECWEBB";#N/A,#N/A,FALSE,"MFT96";#N/A,#N/A,FALSE,"CTrecon"}</definedName>
    <definedName name="jhkgh_1_2_3_3" hidden="1">{#N/A,#N/A,FALSE,"TMCOMP96";#N/A,#N/A,FALSE,"MAT96";#N/A,#N/A,FALSE,"FANDA96";#N/A,#N/A,FALSE,"INTRAN96";#N/A,#N/A,FALSE,"NAA9697";#N/A,#N/A,FALSE,"ECWEBB";#N/A,#N/A,FALSE,"MFT96";#N/A,#N/A,FALSE,"CTrecon"}</definedName>
    <definedName name="jhkgh_1_2_3_4" hidden="1">{#N/A,#N/A,FALSE,"TMCOMP96";#N/A,#N/A,FALSE,"MAT96";#N/A,#N/A,FALSE,"FANDA96";#N/A,#N/A,FALSE,"INTRAN96";#N/A,#N/A,FALSE,"NAA9697";#N/A,#N/A,FALSE,"ECWEBB";#N/A,#N/A,FALSE,"MFT96";#N/A,#N/A,FALSE,"CTrecon"}</definedName>
    <definedName name="jhkgh_1_2_3_5" hidden="1">{#N/A,#N/A,FALSE,"TMCOMP96";#N/A,#N/A,FALSE,"MAT96";#N/A,#N/A,FALSE,"FANDA96";#N/A,#N/A,FALSE,"INTRAN96";#N/A,#N/A,FALSE,"NAA9697";#N/A,#N/A,FALSE,"ECWEBB";#N/A,#N/A,FALSE,"MFT96";#N/A,#N/A,FALSE,"CTrecon"}</definedName>
    <definedName name="jhkgh_1_2_4" hidden="1">{#N/A,#N/A,FALSE,"TMCOMP96";#N/A,#N/A,FALSE,"MAT96";#N/A,#N/A,FALSE,"FANDA96";#N/A,#N/A,FALSE,"INTRAN96";#N/A,#N/A,FALSE,"NAA9697";#N/A,#N/A,FALSE,"ECWEBB";#N/A,#N/A,FALSE,"MFT96";#N/A,#N/A,FALSE,"CTrecon"}</definedName>
    <definedName name="jhkgh_1_2_4_1" hidden="1">{#N/A,#N/A,FALSE,"TMCOMP96";#N/A,#N/A,FALSE,"MAT96";#N/A,#N/A,FALSE,"FANDA96";#N/A,#N/A,FALSE,"INTRAN96";#N/A,#N/A,FALSE,"NAA9697";#N/A,#N/A,FALSE,"ECWEBB";#N/A,#N/A,FALSE,"MFT96";#N/A,#N/A,FALSE,"CTrecon"}</definedName>
    <definedName name="jhkgh_1_2_4_2" hidden="1">{#N/A,#N/A,FALSE,"TMCOMP96";#N/A,#N/A,FALSE,"MAT96";#N/A,#N/A,FALSE,"FANDA96";#N/A,#N/A,FALSE,"INTRAN96";#N/A,#N/A,FALSE,"NAA9697";#N/A,#N/A,FALSE,"ECWEBB";#N/A,#N/A,FALSE,"MFT96";#N/A,#N/A,FALSE,"CTrecon"}</definedName>
    <definedName name="jhkgh_1_2_4_3" hidden="1">{#N/A,#N/A,FALSE,"TMCOMP96";#N/A,#N/A,FALSE,"MAT96";#N/A,#N/A,FALSE,"FANDA96";#N/A,#N/A,FALSE,"INTRAN96";#N/A,#N/A,FALSE,"NAA9697";#N/A,#N/A,FALSE,"ECWEBB";#N/A,#N/A,FALSE,"MFT96";#N/A,#N/A,FALSE,"CTrecon"}</definedName>
    <definedName name="jhkgh_1_2_4_4" hidden="1">{#N/A,#N/A,FALSE,"TMCOMP96";#N/A,#N/A,FALSE,"MAT96";#N/A,#N/A,FALSE,"FANDA96";#N/A,#N/A,FALSE,"INTRAN96";#N/A,#N/A,FALSE,"NAA9697";#N/A,#N/A,FALSE,"ECWEBB";#N/A,#N/A,FALSE,"MFT96";#N/A,#N/A,FALSE,"CTrecon"}</definedName>
    <definedName name="jhkgh_1_2_4_5" hidden="1">{#N/A,#N/A,FALSE,"TMCOMP96";#N/A,#N/A,FALSE,"MAT96";#N/A,#N/A,FALSE,"FANDA96";#N/A,#N/A,FALSE,"INTRAN96";#N/A,#N/A,FALSE,"NAA9697";#N/A,#N/A,FALSE,"ECWEBB";#N/A,#N/A,FALSE,"MFT96";#N/A,#N/A,FALSE,"CTrecon"}</definedName>
    <definedName name="jhkgh_1_2_5" hidden="1">{#N/A,#N/A,FALSE,"TMCOMP96";#N/A,#N/A,FALSE,"MAT96";#N/A,#N/A,FALSE,"FANDA96";#N/A,#N/A,FALSE,"INTRAN96";#N/A,#N/A,FALSE,"NAA9697";#N/A,#N/A,FALSE,"ECWEBB";#N/A,#N/A,FALSE,"MFT96";#N/A,#N/A,FALSE,"CTrecon"}</definedName>
    <definedName name="jhkgh_1_2_5_1" hidden="1">{#N/A,#N/A,FALSE,"TMCOMP96";#N/A,#N/A,FALSE,"MAT96";#N/A,#N/A,FALSE,"FANDA96";#N/A,#N/A,FALSE,"INTRAN96";#N/A,#N/A,FALSE,"NAA9697";#N/A,#N/A,FALSE,"ECWEBB";#N/A,#N/A,FALSE,"MFT96";#N/A,#N/A,FALSE,"CTrecon"}</definedName>
    <definedName name="jhkgh_1_2_5_2" hidden="1">{#N/A,#N/A,FALSE,"TMCOMP96";#N/A,#N/A,FALSE,"MAT96";#N/A,#N/A,FALSE,"FANDA96";#N/A,#N/A,FALSE,"INTRAN96";#N/A,#N/A,FALSE,"NAA9697";#N/A,#N/A,FALSE,"ECWEBB";#N/A,#N/A,FALSE,"MFT96";#N/A,#N/A,FALSE,"CTrecon"}</definedName>
    <definedName name="jhkgh_1_2_5_3" hidden="1">{#N/A,#N/A,FALSE,"TMCOMP96";#N/A,#N/A,FALSE,"MAT96";#N/A,#N/A,FALSE,"FANDA96";#N/A,#N/A,FALSE,"INTRAN96";#N/A,#N/A,FALSE,"NAA9697";#N/A,#N/A,FALSE,"ECWEBB";#N/A,#N/A,FALSE,"MFT96";#N/A,#N/A,FALSE,"CTrecon"}</definedName>
    <definedName name="jhkgh_1_2_5_4" hidden="1">{#N/A,#N/A,FALSE,"TMCOMP96";#N/A,#N/A,FALSE,"MAT96";#N/A,#N/A,FALSE,"FANDA96";#N/A,#N/A,FALSE,"INTRAN96";#N/A,#N/A,FALSE,"NAA9697";#N/A,#N/A,FALSE,"ECWEBB";#N/A,#N/A,FALSE,"MFT96";#N/A,#N/A,FALSE,"CTrecon"}</definedName>
    <definedName name="jhkgh_1_2_5_5" hidden="1">{#N/A,#N/A,FALSE,"TMCOMP96";#N/A,#N/A,FALSE,"MAT96";#N/A,#N/A,FALSE,"FANDA96";#N/A,#N/A,FALSE,"INTRAN96";#N/A,#N/A,FALSE,"NAA9697";#N/A,#N/A,FALSE,"ECWEBB";#N/A,#N/A,FALSE,"MFT96";#N/A,#N/A,FALSE,"CTrecon"}</definedName>
    <definedName name="jhkgh_1_3" hidden="1">{#N/A,#N/A,FALSE,"TMCOMP96";#N/A,#N/A,FALSE,"MAT96";#N/A,#N/A,FALSE,"FANDA96";#N/A,#N/A,FALSE,"INTRAN96";#N/A,#N/A,FALSE,"NAA9697";#N/A,#N/A,FALSE,"ECWEBB";#N/A,#N/A,FALSE,"MFT96";#N/A,#N/A,FALSE,"CTrecon"}</definedName>
    <definedName name="jhkgh_1_3_1" hidden="1">{#N/A,#N/A,FALSE,"TMCOMP96";#N/A,#N/A,FALSE,"MAT96";#N/A,#N/A,FALSE,"FANDA96";#N/A,#N/A,FALSE,"INTRAN96";#N/A,#N/A,FALSE,"NAA9697";#N/A,#N/A,FALSE,"ECWEBB";#N/A,#N/A,FALSE,"MFT96";#N/A,#N/A,FALSE,"CTrecon"}</definedName>
    <definedName name="jhkgh_1_3_1_1" hidden="1">{#N/A,#N/A,FALSE,"TMCOMP96";#N/A,#N/A,FALSE,"MAT96";#N/A,#N/A,FALSE,"FANDA96";#N/A,#N/A,FALSE,"INTRAN96";#N/A,#N/A,FALSE,"NAA9697";#N/A,#N/A,FALSE,"ECWEBB";#N/A,#N/A,FALSE,"MFT96";#N/A,#N/A,FALSE,"CTrecon"}</definedName>
    <definedName name="jhkgh_1_3_1_1_1" hidden="1">{#N/A,#N/A,FALSE,"TMCOMP96";#N/A,#N/A,FALSE,"MAT96";#N/A,#N/A,FALSE,"FANDA96";#N/A,#N/A,FALSE,"INTRAN96";#N/A,#N/A,FALSE,"NAA9697";#N/A,#N/A,FALSE,"ECWEBB";#N/A,#N/A,FALSE,"MFT96";#N/A,#N/A,FALSE,"CTrecon"}</definedName>
    <definedName name="jhkgh_1_3_1_1_1_1" hidden="1">{#N/A,#N/A,FALSE,"TMCOMP96";#N/A,#N/A,FALSE,"MAT96";#N/A,#N/A,FALSE,"FANDA96";#N/A,#N/A,FALSE,"INTRAN96";#N/A,#N/A,FALSE,"NAA9697";#N/A,#N/A,FALSE,"ECWEBB";#N/A,#N/A,FALSE,"MFT96";#N/A,#N/A,FALSE,"CTrecon"}</definedName>
    <definedName name="jhkgh_1_3_1_1_1_2" hidden="1">{#N/A,#N/A,FALSE,"TMCOMP96";#N/A,#N/A,FALSE,"MAT96";#N/A,#N/A,FALSE,"FANDA96";#N/A,#N/A,FALSE,"INTRAN96";#N/A,#N/A,FALSE,"NAA9697";#N/A,#N/A,FALSE,"ECWEBB";#N/A,#N/A,FALSE,"MFT96";#N/A,#N/A,FALSE,"CTrecon"}</definedName>
    <definedName name="jhkgh_1_3_1_1_1_3" hidden="1">{#N/A,#N/A,FALSE,"TMCOMP96";#N/A,#N/A,FALSE,"MAT96";#N/A,#N/A,FALSE,"FANDA96";#N/A,#N/A,FALSE,"INTRAN96";#N/A,#N/A,FALSE,"NAA9697";#N/A,#N/A,FALSE,"ECWEBB";#N/A,#N/A,FALSE,"MFT96";#N/A,#N/A,FALSE,"CTrecon"}</definedName>
    <definedName name="jhkgh_1_3_1_1_1_4" hidden="1">{#N/A,#N/A,FALSE,"TMCOMP96";#N/A,#N/A,FALSE,"MAT96";#N/A,#N/A,FALSE,"FANDA96";#N/A,#N/A,FALSE,"INTRAN96";#N/A,#N/A,FALSE,"NAA9697";#N/A,#N/A,FALSE,"ECWEBB";#N/A,#N/A,FALSE,"MFT96";#N/A,#N/A,FALSE,"CTrecon"}</definedName>
    <definedName name="jhkgh_1_3_1_1_1_5" hidden="1">{#N/A,#N/A,FALSE,"TMCOMP96";#N/A,#N/A,FALSE,"MAT96";#N/A,#N/A,FALSE,"FANDA96";#N/A,#N/A,FALSE,"INTRAN96";#N/A,#N/A,FALSE,"NAA9697";#N/A,#N/A,FALSE,"ECWEBB";#N/A,#N/A,FALSE,"MFT96";#N/A,#N/A,FALSE,"CTrecon"}</definedName>
    <definedName name="jhkgh_1_3_1_1_2" hidden="1">{#N/A,#N/A,FALSE,"TMCOMP96";#N/A,#N/A,FALSE,"MAT96";#N/A,#N/A,FALSE,"FANDA96";#N/A,#N/A,FALSE,"INTRAN96";#N/A,#N/A,FALSE,"NAA9697";#N/A,#N/A,FALSE,"ECWEBB";#N/A,#N/A,FALSE,"MFT96";#N/A,#N/A,FALSE,"CTrecon"}</definedName>
    <definedName name="jhkgh_1_3_1_1_2_1" hidden="1">{#N/A,#N/A,FALSE,"TMCOMP96";#N/A,#N/A,FALSE,"MAT96";#N/A,#N/A,FALSE,"FANDA96";#N/A,#N/A,FALSE,"INTRAN96";#N/A,#N/A,FALSE,"NAA9697";#N/A,#N/A,FALSE,"ECWEBB";#N/A,#N/A,FALSE,"MFT96";#N/A,#N/A,FALSE,"CTrecon"}</definedName>
    <definedName name="jhkgh_1_3_1_1_2_2" hidden="1">{#N/A,#N/A,FALSE,"TMCOMP96";#N/A,#N/A,FALSE,"MAT96";#N/A,#N/A,FALSE,"FANDA96";#N/A,#N/A,FALSE,"INTRAN96";#N/A,#N/A,FALSE,"NAA9697";#N/A,#N/A,FALSE,"ECWEBB";#N/A,#N/A,FALSE,"MFT96";#N/A,#N/A,FALSE,"CTrecon"}</definedName>
    <definedName name="jhkgh_1_3_1_1_2_3" hidden="1">{#N/A,#N/A,FALSE,"TMCOMP96";#N/A,#N/A,FALSE,"MAT96";#N/A,#N/A,FALSE,"FANDA96";#N/A,#N/A,FALSE,"INTRAN96";#N/A,#N/A,FALSE,"NAA9697";#N/A,#N/A,FALSE,"ECWEBB";#N/A,#N/A,FALSE,"MFT96";#N/A,#N/A,FALSE,"CTrecon"}</definedName>
    <definedName name="jhkgh_1_3_1_1_2_4" hidden="1">{#N/A,#N/A,FALSE,"TMCOMP96";#N/A,#N/A,FALSE,"MAT96";#N/A,#N/A,FALSE,"FANDA96";#N/A,#N/A,FALSE,"INTRAN96";#N/A,#N/A,FALSE,"NAA9697";#N/A,#N/A,FALSE,"ECWEBB";#N/A,#N/A,FALSE,"MFT96";#N/A,#N/A,FALSE,"CTrecon"}</definedName>
    <definedName name="jhkgh_1_3_1_1_2_5" hidden="1">{#N/A,#N/A,FALSE,"TMCOMP96";#N/A,#N/A,FALSE,"MAT96";#N/A,#N/A,FALSE,"FANDA96";#N/A,#N/A,FALSE,"INTRAN96";#N/A,#N/A,FALSE,"NAA9697";#N/A,#N/A,FALSE,"ECWEBB";#N/A,#N/A,FALSE,"MFT96";#N/A,#N/A,FALSE,"CTrecon"}</definedName>
    <definedName name="jhkgh_1_3_1_1_3" hidden="1">{#N/A,#N/A,FALSE,"TMCOMP96";#N/A,#N/A,FALSE,"MAT96";#N/A,#N/A,FALSE,"FANDA96";#N/A,#N/A,FALSE,"INTRAN96";#N/A,#N/A,FALSE,"NAA9697";#N/A,#N/A,FALSE,"ECWEBB";#N/A,#N/A,FALSE,"MFT96";#N/A,#N/A,FALSE,"CTrecon"}</definedName>
    <definedName name="jhkgh_1_3_1_1_4" hidden="1">{#N/A,#N/A,FALSE,"TMCOMP96";#N/A,#N/A,FALSE,"MAT96";#N/A,#N/A,FALSE,"FANDA96";#N/A,#N/A,FALSE,"INTRAN96";#N/A,#N/A,FALSE,"NAA9697";#N/A,#N/A,FALSE,"ECWEBB";#N/A,#N/A,FALSE,"MFT96";#N/A,#N/A,FALSE,"CTrecon"}</definedName>
    <definedName name="jhkgh_1_3_1_1_5" hidden="1">{#N/A,#N/A,FALSE,"TMCOMP96";#N/A,#N/A,FALSE,"MAT96";#N/A,#N/A,FALSE,"FANDA96";#N/A,#N/A,FALSE,"INTRAN96";#N/A,#N/A,FALSE,"NAA9697";#N/A,#N/A,FALSE,"ECWEBB";#N/A,#N/A,FALSE,"MFT96";#N/A,#N/A,FALSE,"CTrecon"}</definedName>
    <definedName name="jhkgh_1_3_1_2" hidden="1">{#N/A,#N/A,FALSE,"TMCOMP96";#N/A,#N/A,FALSE,"MAT96";#N/A,#N/A,FALSE,"FANDA96";#N/A,#N/A,FALSE,"INTRAN96";#N/A,#N/A,FALSE,"NAA9697";#N/A,#N/A,FALSE,"ECWEBB";#N/A,#N/A,FALSE,"MFT96";#N/A,#N/A,FALSE,"CTrecon"}</definedName>
    <definedName name="jhkgh_1_3_1_2_1" hidden="1">{#N/A,#N/A,FALSE,"TMCOMP96";#N/A,#N/A,FALSE,"MAT96";#N/A,#N/A,FALSE,"FANDA96";#N/A,#N/A,FALSE,"INTRAN96";#N/A,#N/A,FALSE,"NAA9697";#N/A,#N/A,FALSE,"ECWEBB";#N/A,#N/A,FALSE,"MFT96";#N/A,#N/A,FALSE,"CTrecon"}</definedName>
    <definedName name="jhkgh_1_3_1_2_2" hidden="1">{#N/A,#N/A,FALSE,"TMCOMP96";#N/A,#N/A,FALSE,"MAT96";#N/A,#N/A,FALSE,"FANDA96";#N/A,#N/A,FALSE,"INTRAN96";#N/A,#N/A,FALSE,"NAA9697";#N/A,#N/A,FALSE,"ECWEBB";#N/A,#N/A,FALSE,"MFT96";#N/A,#N/A,FALSE,"CTrecon"}</definedName>
    <definedName name="jhkgh_1_3_1_2_3" hidden="1">{#N/A,#N/A,FALSE,"TMCOMP96";#N/A,#N/A,FALSE,"MAT96";#N/A,#N/A,FALSE,"FANDA96";#N/A,#N/A,FALSE,"INTRAN96";#N/A,#N/A,FALSE,"NAA9697";#N/A,#N/A,FALSE,"ECWEBB";#N/A,#N/A,FALSE,"MFT96";#N/A,#N/A,FALSE,"CTrecon"}</definedName>
    <definedName name="jhkgh_1_3_1_2_4" hidden="1">{#N/A,#N/A,FALSE,"TMCOMP96";#N/A,#N/A,FALSE,"MAT96";#N/A,#N/A,FALSE,"FANDA96";#N/A,#N/A,FALSE,"INTRAN96";#N/A,#N/A,FALSE,"NAA9697";#N/A,#N/A,FALSE,"ECWEBB";#N/A,#N/A,FALSE,"MFT96";#N/A,#N/A,FALSE,"CTrecon"}</definedName>
    <definedName name="jhkgh_1_3_1_2_5" hidden="1">{#N/A,#N/A,FALSE,"TMCOMP96";#N/A,#N/A,FALSE,"MAT96";#N/A,#N/A,FALSE,"FANDA96";#N/A,#N/A,FALSE,"INTRAN96";#N/A,#N/A,FALSE,"NAA9697";#N/A,#N/A,FALSE,"ECWEBB";#N/A,#N/A,FALSE,"MFT96";#N/A,#N/A,FALSE,"CTrecon"}</definedName>
    <definedName name="jhkgh_1_3_1_3" hidden="1">{#N/A,#N/A,FALSE,"TMCOMP96";#N/A,#N/A,FALSE,"MAT96";#N/A,#N/A,FALSE,"FANDA96";#N/A,#N/A,FALSE,"INTRAN96";#N/A,#N/A,FALSE,"NAA9697";#N/A,#N/A,FALSE,"ECWEBB";#N/A,#N/A,FALSE,"MFT96";#N/A,#N/A,FALSE,"CTrecon"}</definedName>
    <definedName name="jhkgh_1_3_1_3_1" hidden="1">{#N/A,#N/A,FALSE,"TMCOMP96";#N/A,#N/A,FALSE,"MAT96";#N/A,#N/A,FALSE,"FANDA96";#N/A,#N/A,FALSE,"INTRAN96";#N/A,#N/A,FALSE,"NAA9697";#N/A,#N/A,FALSE,"ECWEBB";#N/A,#N/A,FALSE,"MFT96";#N/A,#N/A,FALSE,"CTrecon"}</definedName>
    <definedName name="jhkgh_1_3_1_3_2" hidden="1">{#N/A,#N/A,FALSE,"TMCOMP96";#N/A,#N/A,FALSE,"MAT96";#N/A,#N/A,FALSE,"FANDA96";#N/A,#N/A,FALSE,"INTRAN96";#N/A,#N/A,FALSE,"NAA9697";#N/A,#N/A,FALSE,"ECWEBB";#N/A,#N/A,FALSE,"MFT96";#N/A,#N/A,FALSE,"CTrecon"}</definedName>
    <definedName name="jhkgh_1_3_1_3_3" hidden="1">{#N/A,#N/A,FALSE,"TMCOMP96";#N/A,#N/A,FALSE,"MAT96";#N/A,#N/A,FALSE,"FANDA96";#N/A,#N/A,FALSE,"INTRAN96";#N/A,#N/A,FALSE,"NAA9697";#N/A,#N/A,FALSE,"ECWEBB";#N/A,#N/A,FALSE,"MFT96";#N/A,#N/A,FALSE,"CTrecon"}</definedName>
    <definedName name="jhkgh_1_3_1_3_4" hidden="1">{#N/A,#N/A,FALSE,"TMCOMP96";#N/A,#N/A,FALSE,"MAT96";#N/A,#N/A,FALSE,"FANDA96";#N/A,#N/A,FALSE,"INTRAN96";#N/A,#N/A,FALSE,"NAA9697";#N/A,#N/A,FALSE,"ECWEBB";#N/A,#N/A,FALSE,"MFT96";#N/A,#N/A,FALSE,"CTrecon"}</definedName>
    <definedName name="jhkgh_1_3_1_3_5" hidden="1">{#N/A,#N/A,FALSE,"TMCOMP96";#N/A,#N/A,FALSE,"MAT96";#N/A,#N/A,FALSE,"FANDA96";#N/A,#N/A,FALSE,"INTRAN96";#N/A,#N/A,FALSE,"NAA9697";#N/A,#N/A,FALSE,"ECWEBB";#N/A,#N/A,FALSE,"MFT96";#N/A,#N/A,FALSE,"CTrecon"}</definedName>
    <definedName name="jhkgh_1_3_1_4" hidden="1">{#N/A,#N/A,FALSE,"TMCOMP96";#N/A,#N/A,FALSE,"MAT96";#N/A,#N/A,FALSE,"FANDA96";#N/A,#N/A,FALSE,"INTRAN96";#N/A,#N/A,FALSE,"NAA9697";#N/A,#N/A,FALSE,"ECWEBB";#N/A,#N/A,FALSE,"MFT96";#N/A,#N/A,FALSE,"CTrecon"}</definedName>
    <definedName name="jhkgh_1_3_1_4_1" hidden="1">{#N/A,#N/A,FALSE,"TMCOMP96";#N/A,#N/A,FALSE,"MAT96";#N/A,#N/A,FALSE,"FANDA96";#N/A,#N/A,FALSE,"INTRAN96";#N/A,#N/A,FALSE,"NAA9697";#N/A,#N/A,FALSE,"ECWEBB";#N/A,#N/A,FALSE,"MFT96";#N/A,#N/A,FALSE,"CTrecon"}</definedName>
    <definedName name="jhkgh_1_3_1_4_2" hidden="1">{#N/A,#N/A,FALSE,"TMCOMP96";#N/A,#N/A,FALSE,"MAT96";#N/A,#N/A,FALSE,"FANDA96";#N/A,#N/A,FALSE,"INTRAN96";#N/A,#N/A,FALSE,"NAA9697";#N/A,#N/A,FALSE,"ECWEBB";#N/A,#N/A,FALSE,"MFT96";#N/A,#N/A,FALSE,"CTrecon"}</definedName>
    <definedName name="jhkgh_1_3_1_4_3" hidden="1">{#N/A,#N/A,FALSE,"TMCOMP96";#N/A,#N/A,FALSE,"MAT96";#N/A,#N/A,FALSE,"FANDA96";#N/A,#N/A,FALSE,"INTRAN96";#N/A,#N/A,FALSE,"NAA9697";#N/A,#N/A,FALSE,"ECWEBB";#N/A,#N/A,FALSE,"MFT96";#N/A,#N/A,FALSE,"CTrecon"}</definedName>
    <definedName name="jhkgh_1_3_1_4_4" hidden="1">{#N/A,#N/A,FALSE,"TMCOMP96";#N/A,#N/A,FALSE,"MAT96";#N/A,#N/A,FALSE,"FANDA96";#N/A,#N/A,FALSE,"INTRAN96";#N/A,#N/A,FALSE,"NAA9697";#N/A,#N/A,FALSE,"ECWEBB";#N/A,#N/A,FALSE,"MFT96";#N/A,#N/A,FALSE,"CTrecon"}</definedName>
    <definedName name="jhkgh_1_3_1_4_5" hidden="1">{#N/A,#N/A,FALSE,"TMCOMP96";#N/A,#N/A,FALSE,"MAT96";#N/A,#N/A,FALSE,"FANDA96";#N/A,#N/A,FALSE,"INTRAN96";#N/A,#N/A,FALSE,"NAA9697";#N/A,#N/A,FALSE,"ECWEBB";#N/A,#N/A,FALSE,"MFT96";#N/A,#N/A,FALSE,"CTrecon"}</definedName>
    <definedName name="jhkgh_1_3_1_5" hidden="1">{#N/A,#N/A,FALSE,"TMCOMP96";#N/A,#N/A,FALSE,"MAT96";#N/A,#N/A,FALSE,"FANDA96";#N/A,#N/A,FALSE,"INTRAN96";#N/A,#N/A,FALSE,"NAA9697";#N/A,#N/A,FALSE,"ECWEBB";#N/A,#N/A,FALSE,"MFT96";#N/A,#N/A,FALSE,"CTrecon"}</definedName>
    <definedName name="jhkgh_1_3_1_5_1" hidden="1">{#N/A,#N/A,FALSE,"TMCOMP96";#N/A,#N/A,FALSE,"MAT96";#N/A,#N/A,FALSE,"FANDA96";#N/A,#N/A,FALSE,"INTRAN96";#N/A,#N/A,FALSE,"NAA9697";#N/A,#N/A,FALSE,"ECWEBB";#N/A,#N/A,FALSE,"MFT96";#N/A,#N/A,FALSE,"CTrecon"}</definedName>
    <definedName name="jhkgh_1_3_1_5_2" hidden="1">{#N/A,#N/A,FALSE,"TMCOMP96";#N/A,#N/A,FALSE,"MAT96";#N/A,#N/A,FALSE,"FANDA96";#N/A,#N/A,FALSE,"INTRAN96";#N/A,#N/A,FALSE,"NAA9697";#N/A,#N/A,FALSE,"ECWEBB";#N/A,#N/A,FALSE,"MFT96";#N/A,#N/A,FALSE,"CTrecon"}</definedName>
    <definedName name="jhkgh_1_3_1_5_3" hidden="1">{#N/A,#N/A,FALSE,"TMCOMP96";#N/A,#N/A,FALSE,"MAT96";#N/A,#N/A,FALSE,"FANDA96";#N/A,#N/A,FALSE,"INTRAN96";#N/A,#N/A,FALSE,"NAA9697";#N/A,#N/A,FALSE,"ECWEBB";#N/A,#N/A,FALSE,"MFT96";#N/A,#N/A,FALSE,"CTrecon"}</definedName>
    <definedName name="jhkgh_1_3_1_5_4" hidden="1">{#N/A,#N/A,FALSE,"TMCOMP96";#N/A,#N/A,FALSE,"MAT96";#N/A,#N/A,FALSE,"FANDA96";#N/A,#N/A,FALSE,"INTRAN96";#N/A,#N/A,FALSE,"NAA9697";#N/A,#N/A,FALSE,"ECWEBB";#N/A,#N/A,FALSE,"MFT96";#N/A,#N/A,FALSE,"CTrecon"}</definedName>
    <definedName name="jhkgh_1_3_1_5_5" hidden="1">{#N/A,#N/A,FALSE,"TMCOMP96";#N/A,#N/A,FALSE,"MAT96";#N/A,#N/A,FALSE,"FANDA96";#N/A,#N/A,FALSE,"INTRAN96";#N/A,#N/A,FALSE,"NAA9697";#N/A,#N/A,FALSE,"ECWEBB";#N/A,#N/A,FALSE,"MFT96";#N/A,#N/A,FALSE,"CTrecon"}</definedName>
    <definedName name="jhkgh_1_3_2" hidden="1">{#N/A,#N/A,FALSE,"TMCOMP96";#N/A,#N/A,FALSE,"MAT96";#N/A,#N/A,FALSE,"FANDA96";#N/A,#N/A,FALSE,"INTRAN96";#N/A,#N/A,FALSE,"NAA9697";#N/A,#N/A,FALSE,"ECWEBB";#N/A,#N/A,FALSE,"MFT96";#N/A,#N/A,FALSE,"CTrecon"}</definedName>
    <definedName name="jhkgh_1_3_2_1" hidden="1">{#N/A,#N/A,FALSE,"TMCOMP96";#N/A,#N/A,FALSE,"MAT96";#N/A,#N/A,FALSE,"FANDA96";#N/A,#N/A,FALSE,"INTRAN96";#N/A,#N/A,FALSE,"NAA9697";#N/A,#N/A,FALSE,"ECWEBB";#N/A,#N/A,FALSE,"MFT96";#N/A,#N/A,FALSE,"CTrecon"}</definedName>
    <definedName name="jhkgh_1_3_2_2" hidden="1">{#N/A,#N/A,FALSE,"TMCOMP96";#N/A,#N/A,FALSE,"MAT96";#N/A,#N/A,FALSE,"FANDA96";#N/A,#N/A,FALSE,"INTRAN96";#N/A,#N/A,FALSE,"NAA9697";#N/A,#N/A,FALSE,"ECWEBB";#N/A,#N/A,FALSE,"MFT96";#N/A,#N/A,FALSE,"CTrecon"}</definedName>
    <definedName name="jhkgh_1_3_2_3" hidden="1">{#N/A,#N/A,FALSE,"TMCOMP96";#N/A,#N/A,FALSE,"MAT96";#N/A,#N/A,FALSE,"FANDA96";#N/A,#N/A,FALSE,"INTRAN96";#N/A,#N/A,FALSE,"NAA9697";#N/A,#N/A,FALSE,"ECWEBB";#N/A,#N/A,FALSE,"MFT96";#N/A,#N/A,FALSE,"CTrecon"}</definedName>
    <definedName name="jhkgh_1_3_2_4" hidden="1">{#N/A,#N/A,FALSE,"TMCOMP96";#N/A,#N/A,FALSE,"MAT96";#N/A,#N/A,FALSE,"FANDA96";#N/A,#N/A,FALSE,"INTRAN96";#N/A,#N/A,FALSE,"NAA9697";#N/A,#N/A,FALSE,"ECWEBB";#N/A,#N/A,FALSE,"MFT96";#N/A,#N/A,FALSE,"CTrecon"}</definedName>
    <definedName name="jhkgh_1_3_2_5" hidden="1">{#N/A,#N/A,FALSE,"TMCOMP96";#N/A,#N/A,FALSE,"MAT96";#N/A,#N/A,FALSE,"FANDA96";#N/A,#N/A,FALSE,"INTRAN96";#N/A,#N/A,FALSE,"NAA9697";#N/A,#N/A,FALSE,"ECWEBB";#N/A,#N/A,FALSE,"MFT96";#N/A,#N/A,FALSE,"CTrecon"}</definedName>
    <definedName name="jhkgh_1_3_3" hidden="1">{#N/A,#N/A,FALSE,"TMCOMP96";#N/A,#N/A,FALSE,"MAT96";#N/A,#N/A,FALSE,"FANDA96";#N/A,#N/A,FALSE,"INTRAN96";#N/A,#N/A,FALSE,"NAA9697";#N/A,#N/A,FALSE,"ECWEBB";#N/A,#N/A,FALSE,"MFT96";#N/A,#N/A,FALSE,"CTrecon"}</definedName>
    <definedName name="jhkgh_1_3_3_1" hidden="1">{#N/A,#N/A,FALSE,"TMCOMP96";#N/A,#N/A,FALSE,"MAT96";#N/A,#N/A,FALSE,"FANDA96";#N/A,#N/A,FALSE,"INTRAN96";#N/A,#N/A,FALSE,"NAA9697";#N/A,#N/A,FALSE,"ECWEBB";#N/A,#N/A,FALSE,"MFT96";#N/A,#N/A,FALSE,"CTrecon"}</definedName>
    <definedName name="jhkgh_1_3_3_2" hidden="1">{#N/A,#N/A,FALSE,"TMCOMP96";#N/A,#N/A,FALSE,"MAT96";#N/A,#N/A,FALSE,"FANDA96";#N/A,#N/A,FALSE,"INTRAN96";#N/A,#N/A,FALSE,"NAA9697";#N/A,#N/A,FALSE,"ECWEBB";#N/A,#N/A,FALSE,"MFT96";#N/A,#N/A,FALSE,"CTrecon"}</definedName>
    <definedName name="jhkgh_1_3_3_3" hidden="1">{#N/A,#N/A,FALSE,"TMCOMP96";#N/A,#N/A,FALSE,"MAT96";#N/A,#N/A,FALSE,"FANDA96";#N/A,#N/A,FALSE,"INTRAN96";#N/A,#N/A,FALSE,"NAA9697";#N/A,#N/A,FALSE,"ECWEBB";#N/A,#N/A,FALSE,"MFT96";#N/A,#N/A,FALSE,"CTrecon"}</definedName>
    <definedName name="jhkgh_1_3_3_4" hidden="1">{#N/A,#N/A,FALSE,"TMCOMP96";#N/A,#N/A,FALSE,"MAT96";#N/A,#N/A,FALSE,"FANDA96";#N/A,#N/A,FALSE,"INTRAN96";#N/A,#N/A,FALSE,"NAA9697";#N/A,#N/A,FALSE,"ECWEBB";#N/A,#N/A,FALSE,"MFT96";#N/A,#N/A,FALSE,"CTrecon"}</definedName>
    <definedName name="jhkgh_1_3_3_5" hidden="1">{#N/A,#N/A,FALSE,"TMCOMP96";#N/A,#N/A,FALSE,"MAT96";#N/A,#N/A,FALSE,"FANDA96";#N/A,#N/A,FALSE,"INTRAN96";#N/A,#N/A,FALSE,"NAA9697";#N/A,#N/A,FALSE,"ECWEBB";#N/A,#N/A,FALSE,"MFT96";#N/A,#N/A,FALSE,"CTrecon"}</definedName>
    <definedName name="jhkgh_1_3_4" hidden="1">{#N/A,#N/A,FALSE,"TMCOMP96";#N/A,#N/A,FALSE,"MAT96";#N/A,#N/A,FALSE,"FANDA96";#N/A,#N/A,FALSE,"INTRAN96";#N/A,#N/A,FALSE,"NAA9697";#N/A,#N/A,FALSE,"ECWEBB";#N/A,#N/A,FALSE,"MFT96";#N/A,#N/A,FALSE,"CTrecon"}</definedName>
    <definedName name="jhkgh_1_3_4_1" hidden="1">{#N/A,#N/A,FALSE,"TMCOMP96";#N/A,#N/A,FALSE,"MAT96";#N/A,#N/A,FALSE,"FANDA96";#N/A,#N/A,FALSE,"INTRAN96";#N/A,#N/A,FALSE,"NAA9697";#N/A,#N/A,FALSE,"ECWEBB";#N/A,#N/A,FALSE,"MFT96";#N/A,#N/A,FALSE,"CTrecon"}</definedName>
    <definedName name="jhkgh_1_3_4_2" hidden="1">{#N/A,#N/A,FALSE,"TMCOMP96";#N/A,#N/A,FALSE,"MAT96";#N/A,#N/A,FALSE,"FANDA96";#N/A,#N/A,FALSE,"INTRAN96";#N/A,#N/A,FALSE,"NAA9697";#N/A,#N/A,FALSE,"ECWEBB";#N/A,#N/A,FALSE,"MFT96";#N/A,#N/A,FALSE,"CTrecon"}</definedName>
    <definedName name="jhkgh_1_3_4_3" hidden="1">{#N/A,#N/A,FALSE,"TMCOMP96";#N/A,#N/A,FALSE,"MAT96";#N/A,#N/A,FALSE,"FANDA96";#N/A,#N/A,FALSE,"INTRAN96";#N/A,#N/A,FALSE,"NAA9697";#N/A,#N/A,FALSE,"ECWEBB";#N/A,#N/A,FALSE,"MFT96";#N/A,#N/A,FALSE,"CTrecon"}</definedName>
    <definedName name="jhkgh_1_3_4_4" hidden="1">{#N/A,#N/A,FALSE,"TMCOMP96";#N/A,#N/A,FALSE,"MAT96";#N/A,#N/A,FALSE,"FANDA96";#N/A,#N/A,FALSE,"INTRAN96";#N/A,#N/A,FALSE,"NAA9697";#N/A,#N/A,FALSE,"ECWEBB";#N/A,#N/A,FALSE,"MFT96";#N/A,#N/A,FALSE,"CTrecon"}</definedName>
    <definedName name="jhkgh_1_3_4_5" hidden="1">{#N/A,#N/A,FALSE,"TMCOMP96";#N/A,#N/A,FALSE,"MAT96";#N/A,#N/A,FALSE,"FANDA96";#N/A,#N/A,FALSE,"INTRAN96";#N/A,#N/A,FALSE,"NAA9697";#N/A,#N/A,FALSE,"ECWEBB";#N/A,#N/A,FALSE,"MFT96";#N/A,#N/A,FALSE,"CTrecon"}</definedName>
    <definedName name="jhkgh_1_3_5" hidden="1">{#N/A,#N/A,FALSE,"TMCOMP96";#N/A,#N/A,FALSE,"MAT96";#N/A,#N/A,FALSE,"FANDA96";#N/A,#N/A,FALSE,"INTRAN96";#N/A,#N/A,FALSE,"NAA9697";#N/A,#N/A,FALSE,"ECWEBB";#N/A,#N/A,FALSE,"MFT96";#N/A,#N/A,FALSE,"CTrecon"}</definedName>
    <definedName name="jhkgh_1_3_5_1" hidden="1">{#N/A,#N/A,FALSE,"TMCOMP96";#N/A,#N/A,FALSE,"MAT96";#N/A,#N/A,FALSE,"FANDA96";#N/A,#N/A,FALSE,"INTRAN96";#N/A,#N/A,FALSE,"NAA9697";#N/A,#N/A,FALSE,"ECWEBB";#N/A,#N/A,FALSE,"MFT96";#N/A,#N/A,FALSE,"CTrecon"}</definedName>
    <definedName name="jhkgh_1_3_5_2" hidden="1">{#N/A,#N/A,FALSE,"TMCOMP96";#N/A,#N/A,FALSE,"MAT96";#N/A,#N/A,FALSE,"FANDA96";#N/A,#N/A,FALSE,"INTRAN96";#N/A,#N/A,FALSE,"NAA9697";#N/A,#N/A,FALSE,"ECWEBB";#N/A,#N/A,FALSE,"MFT96";#N/A,#N/A,FALSE,"CTrecon"}</definedName>
    <definedName name="jhkgh_1_3_5_3" hidden="1">{#N/A,#N/A,FALSE,"TMCOMP96";#N/A,#N/A,FALSE,"MAT96";#N/A,#N/A,FALSE,"FANDA96";#N/A,#N/A,FALSE,"INTRAN96";#N/A,#N/A,FALSE,"NAA9697";#N/A,#N/A,FALSE,"ECWEBB";#N/A,#N/A,FALSE,"MFT96";#N/A,#N/A,FALSE,"CTrecon"}</definedName>
    <definedName name="jhkgh_1_3_5_4" hidden="1">{#N/A,#N/A,FALSE,"TMCOMP96";#N/A,#N/A,FALSE,"MAT96";#N/A,#N/A,FALSE,"FANDA96";#N/A,#N/A,FALSE,"INTRAN96";#N/A,#N/A,FALSE,"NAA9697";#N/A,#N/A,FALSE,"ECWEBB";#N/A,#N/A,FALSE,"MFT96";#N/A,#N/A,FALSE,"CTrecon"}</definedName>
    <definedName name="jhkgh_1_3_5_5" hidden="1">{#N/A,#N/A,FALSE,"TMCOMP96";#N/A,#N/A,FALSE,"MAT96";#N/A,#N/A,FALSE,"FANDA96";#N/A,#N/A,FALSE,"INTRAN96";#N/A,#N/A,FALSE,"NAA9697";#N/A,#N/A,FALSE,"ECWEBB";#N/A,#N/A,FALSE,"MFT96";#N/A,#N/A,FALSE,"CTrecon"}</definedName>
    <definedName name="jhkgh_1_4" hidden="1">{#N/A,#N/A,FALSE,"TMCOMP96";#N/A,#N/A,FALSE,"MAT96";#N/A,#N/A,FALSE,"FANDA96";#N/A,#N/A,FALSE,"INTRAN96";#N/A,#N/A,FALSE,"NAA9697";#N/A,#N/A,FALSE,"ECWEBB";#N/A,#N/A,FALSE,"MFT96";#N/A,#N/A,FALSE,"CTrecon"}</definedName>
    <definedName name="jhkgh_1_4_1" hidden="1">{#N/A,#N/A,FALSE,"TMCOMP96";#N/A,#N/A,FALSE,"MAT96";#N/A,#N/A,FALSE,"FANDA96";#N/A,#N/A,FALSE,"INTRAN96";#N/A,#N/A,FALSE,"NAA9697";#N/A,#N/A,FALSE,"ECWEBB";#N/A,#N/A,FALSE,"MFT96";#N/A,#N/A,FALSE,"CTrecon"}</definedName>
    <definedName name="jhkgh_1_4_1_1" hidden="1">{#N/A,#N/A,FALSE,"TMCOMP96";#N/A,#N/A,FALSE,"MAT96";#N/A,#N/A,FALSE,"FANDA96";#N/A,#N/A,FALSE,"INTRAN96";#N/A,#N/A,FALSE,"NAA9697";#N/A,#N/A,FALSE,"ECWEBB";#N/A,#N/A,FALSE,"MFT96";#N/A,#N/A,FALSE,"CTrecon"}</definedName>
    <definedName name="jhkgh_1_4_1_1_1" hidden="1">{#N/A,#N/A,FALSE,"TMCOMP96";#N/A,#N/A,FALSE,"MAT96";#N/A,#N/A,FALSE,"FANDA96";#N/A,#N/A,FALSE,"INTRAN96";#N/A,#N/A,FALSE,"NAA9697";#N/A,#N/A,FALSE,"ECWEBB";#N/A,#N/A,FALSE,"MFT96";#N/A,#N/A,FALSE,"CTrecon"}</definedName>
    <definedName name="jhkgh_1_4_1_1_2" hidden="1">{#N/A,#N/A,FALSE,"TMCOMP96";#N/A,#N/A,FALSE,"MAT96";#N/A,#N/A,FALSE,"FANDA96";#N/A,#N/A,FALSE,"INTRAN96";#N/A,#N/A,FALSE,"NAA9697";#N/A,#N/A,FALSE,"ECWEBB";#N/A,#N/A,FALSE,"MFT96";#N/A,#N/A,FALSE,"CTrecon"}</definedName>
    <definedName name="jhkgh_1_4_1_1_3" hidden="1">{#N/A,#N/A,FALSE,"TMCOMP96";#N/A,#N/A,FALSE,"MAT96";#N/A,#N/A,FALSE,"FANDA96";#N/A,#N/A,FALSE,"INTRAN96";#N/A,#N/A,FALSE,"NAA9697";#N/A,#N/A,FALSE,"ECWEBB";#N/A,#N/A,FALSE,"MFT96";#N/A,#N/A,FALSE,"CTrecon"}</definedName>
    <definedName name="jhkgh_1_4_1_1_4" hidden="1">{#N/A,#N/A,FALSE,"TMCOMP96";#N/A,#N/A,FALSE,"MAT96";#N/A,#N/A,FALSE,"FANDA96";#N/A,#N/A,FALSE,"INTRAN96";#N/A,#N/A,FALSE,"NAA9697";#N/A,#N/A,FALSE,"ECWEBB";#N/A,#N/A,FALSE,"MFT96";#N/A,#N/A,FALSE,"CTrecon"}</definedName>
    <definedName name="jhkgh_1_4_1_1_5" hidden="1">{#N/A,#N/A,FALSE,"TMCOMP96";#N/A,#N/A,FALSE,"MAT96";#N/A,#N/A,FALSE,"FANDA96";#N/A,#N/A,FALSE,"INTRAN96";#N/A,#N/A,FALSE,"NAA9697";#N/A,#N/A,FALSE,"ECWEBB";#N/A,#N/A,FALSE,"MFT96";#N/A,#N/A,FALSE,"CTrecon"}</definedName>
    <definedName name="jhkgh_1_4_1_2" hidden="1">{#N/A,#N/A,FALSE,"TMCOMP96";#N/A,#N/A,FALSE,"MAT96";#N/A,#N/A,FALSE,"FANDA96";#N/A,#N/A,FALSE,"INTRAN96";#N/A,#N/A,FALSE,"NAA9697";#N/A,#N/A,FALSE,"ECWEBB";#N/A,#N/A,FALSE,"MFT96";#N/A,#N/A,FALSE,"CTrecon"}</definedName>
    <definedName name="jhkgh_1_4_1_2_1" hidden="1">{#N/A,#N/A,FALSE,"TMCOMP96";#N/A,#N/A,FALSE,"MAT96";#N/A,#N/A,FALSE,"FANDA96";#N/A,#N/A,FALSE,"INTRAN96";#N/A,#N/A,FALSE,"NAA9697";#N/A,#N/A,FALSE,"ECWEBB";#N/A,#N/A,FALSE,"MFT96";#N/A,#N/A,FALSE,"CTrecon"}</definedName>
    <definedName name="jhkgh_1_4_1_2_2" hidden="1">{#N/A,#N/A,FALSE,"TMCOMP96";#N/A,#N/A,FALSE,"MAT96";#N/A,#N/A,FALSE,"FANDA96";#N/A,#N/A,FALSE,"INTRAN96";#N/A,#N/A,FALSE,"NAA9697";#N/A,#N/A,FALSE,"ECWEBB";#N/A,#N/A,FALSE,"MFT96";#N/A,#N/A,FALSE,"CTrecon"}</definedName>
    <definedName name="jhkgh_1_4_1_2_3" hidden="1">{#N/A,#N/A,FALSE,"TMCOMP96";#N/A,#N/A,FALSE,"MAT96";#N/A,#N/A,FALSE,"FANDA96";#N/A,#N/A,FALSE,"INTRAN96";#N/A,#N/A,FALSE,"NAA9697";#N/A,#N/A,FALSE,"ECWEBB";#N/A,#N/A,FALSE,"MFT96";#N/A,#N/A,FALSE,"CTrecon"}</definedName>
    <definedName name="jhkgh_1_4_1_2_4" hidden="1">{#N/A,#N/A,FALSE,"TMCOMP96";#N/A,#N/A,FALSE,"MAT96";#N/A,#N/A,FALSE,"FANDA96";#N/A,#N/A,FALSE,"INTRAN96";#N/A,#N/A,FALSE,"NAA9697";#N/A,#N/A,FALSE,"ECWEBB";#N/A,#N/A,FALSE,"MFT96";#N/A,#N/A,FALSE,"CTrecon"}</definedName>
    <definedName name="jhkgh_1_4_1_2_5" hidden="1">{#N/A,#N/A,FALSE,"TMCOMP96";#N/A,#N/A,FALSE,"MAT96";#N/A,#N/A,FALSE,"FANDA96";#N/A,#N/A,FALSE,"INTRAN96";#N/A,#N/A,FALSE,"NAA9697";#N/A,#N/A,FALSE,"ECWEBB";#N/A,#N/A,FALSE,"MFT96";#N/A,#N/A,FALSE,"CTrecon"}</definedName>
    <definedName name="jhkgh_1_4_1_3" hidden="1">{#N/A,#N/A,FALSE,"TMCOMP96";#N/A,#N/A,FALSE,"MAT96";#N/A,#N/A,FALSE,"FANDA96";#N/A,#N/A,FALSE,"INTRAN96";#N/A,#N/A,FALSE,"NAA9697";#N/A,#N/A,FALSE,"ECWEBB";#N/A,#N/A,FALSE,"MFT96";#N/A,#N/A,FALSE,"CTrecon"}</definedName>
    <definedName name="jhkgh_1_4_1_3_1" hidden="1">{#N/A,#N/A,FALSE,"TMCOMP96";#N/A,#N/A,FALSE,"MAT96";#N/A,#N/A,FALSE,"FANDA96";#N/A,#N/A,FALSE,"INTRAN96";#N/A,#N/A,FALSE,"NAA9697";#N/A,#N/A,FALSE,"ECWEBB";#N/A,#N/A,FALSE,"MFT96";#N/A,#N/A,FALSE,"CTrecon"}</definedName>
    <definedName name="jhkgh_1_4_1_3_2" hidden="1">{#N/A,#N/A,FALSE,"TMCOMP96";#N/A,#N/A,FALSE,"MAT96";#N/A,#N/A,FALSE,"FANDA96";#N/A,#N/A,FALSE,"INTRAN96";#N/A,#N/A,FALSE,"NAA9697";#N/A,#N/A,FALSE,"ECWEBB";#N/A,#N/A,FALSE,"MFT96";#N/A,#N/A,FALSE,"CTrecon"}</definedName>
    <definedName name="jhkgh_1_4_1_3_3" hidden="1">{#N/A,#N/A,FALSE,"TMCOMP96";#N/A,#N/A,FALSE,"MAT96";#N/A,#N/A,FALSE,"FANDA96";#N/A,#N/A,FALSE,"INTRAN96";#N/A,#N/A,FALSE,"NAA9697";#N/A,#N/A,FALSE,"ECWEBB";#N/A,#N/A,FALSE,"MFT96";#N/A,#N/A,FALSE,"CTrecon"}</definedName>
    <definedName name="jhkgh_1_4_1_3_4" hidden="1">{#N/A,#N/A,FALSE,"TMCOMP96";#N/A,#N/A,FALSE,"MAT96";#N/A,#N/A,FALSE,"FANDA96";#N/A,#N/A,FALSE,"INTRAN96";#N/A,#N/A,FALSE,"NAA9697";#N/A,#N/A,FALSE,"ECWEBB";#N/A,#N/A,FALSE,"MFT96";#N/A,#N/A,FALSE,"CTrecon"}</definedName>
    <definedName name="jhkgh_1_4_1_3_5" hidden="1">{#N/A,#N/A,FALSE,"TMCOMP96";#N/A,#N/A,FALSE,"MAT96";#N/A,#N/A,FALSE,"FANDA96";#N/A,#N/A,FALSE,"INTRAN96";#N/A,#N/A,FALSE,"NAA9697";#N/A,#N/A,FALSE,"ECWEBB";#N/A,#N/A,FALSE,"MFT96";#N/A,#N/A,FALSE,"CTrecon"}</definedName>
    <definedName name="jhkgh_1_4_1_4" hidden="1">{#N/A,#N/A,FALSE,"TMCOMP96";#N/A,#N/A,FALSE,"MAT96";#N/A,#N/A,FALSE,"FANDA96";#N/A,#N/A,FALSE,"INTRAN96";#N/A,#N/A,FALSE,"NAA9697";#N/A,#N/A,FALSE,"ECWEBB";#N/A,#N/A,FALSE,"MFT96";#N/A,#N/A,FALSE,"CTrecon"}</definedName>
    <definedName name="jhkgh_1_4_1_4_1" hidden="1">{#N/A,#N/A,FALSE,"TMCOMP96";#N/A,#N/A,FALSE,"MAT96";#N/A,#N/A,FALSE,"FANDA96";#N/A,#N/A,FALSE,"INTRAN96";#N/A,#N/A,FALSE,"NAA9697";#N/A,#N/A,FALSE,"ECWEBB";#N/A,#N/A,FALSE,"MFT96";#N/A,#N/A,FALSE,"CTrecon"}</definedName>
    <definedName name="jhkgh_1_4_1_4_2" hidden="1">{#N/A,#N/A,FALSE,"TMCOMP96";#N/A,#N/A,FALSE,"MAT96";#N/A,#N/A,FALSE,"FANDA96";#N/A,#N/A,FALSE,"INTRAN96";#N/A,#N/A,FALSE,"NAA9697";#N/A,#N/A,FALSE,"ECWEBB";#N/A,#N/A,FALSE,"MFT96";#N/A,#N/A,FALSE,"CTrecon"}</definedName>
    <definedName name="jhkgh_1_4_1_4_3" hidden="1">{#N/A,#N/A,FALSE,"TMCOMP96";#N/A,#N/A,FALSE,"MAT96";#N/A,#N/A,FALSE,"FANDA96";#N/A,#N/A,FALSE,"INTRAN96";#N/A,#N/A,FALSE,"NAA9697";#N/A,#N/A,FALSE,"ECWEBB";#N/A,#N/A,FALSE,"MFT96";#N/A,#N/A,FALSE,"CTrecon"}</definedName>
    <definedName name="jhkgh_1_4_1_4_4" hidden="1">{#N/A,#N/A,FALSE,"TMCOMP96";#N/A,#N/A,FALSE,"MAT96";#N/A,#N/A,FALSE,"FANDA96";#N/A,#N/A,FALSE,"INTRAN96";#N/A,#N/A,FALSE,"NAA9697";#N/A,#N/A,FALSE,"ECWEBB";#N/A,#N/A,FALSE,"MFT96";#N/A,#N/A,FALSE,"CTrecon"}</definedName>
    <definedName name="jhkgh_1_4_1_4_5" hidden="1">{#N/A,#N/A,FALSE,"TMCOMP96";#N/A,#N/A,FALSE,"MAT96";#N/A,#N/A,FALSE,"FANDA96";#N/A,#N/A,FALSE,"INTRAN96";#N/A,#N/A,FALSE,"NAA9697";#N/A,#N/A,FALSE,"ECWEBB";#N/A,#N/A,FALSE,"MFT96";#N/A,#N/A,FALSE,"CTrecon"}</definedName>
    <definedName name="jhkgh_1_4_1_5" hidden="1">{#N/A,#N/A,FALSE,"TMCOMP96";#N/A,#N/A,FALSE,"MAT96";#N/A,#N/A,FALSE,"FANDA96";#N/A,#N/A,FALSE,"INTRAN96";#N/A,#N/A,FALSE,"NAA9697";#N/A,#N/A,FALSE,"ECWEBB";#N/A,#N/A,FALSE,"MFT96";#N/A,#N/A,FALSE,"CTrecon"}</definedName>
    <definedName name="jhkgh_1_4_1_5_1" hidden="1">{#N/A,#N/A,FALSE,"TMCOMP96";#N/A,#N/A,FALSE,"MAT96";#N/A,#N/A,FALSE,"FANDA96";#N/A,#N/A,FALSE,"INTRAN96";#N/A,#N/A,FALSE,"NAA9697";#N/A,#N/A,FALSE,"ECWEBB";#N/A,#N/A,FALSE,"MFT96";#N/A,#N/A,FALSE,"CTrecon"}</definedName>
    <definedName name="jhkgh_1_4_1_5_2" hidden="1">{#N/A,#N/A,FALSE,"TMCOMP96";#N/A,#N/A,FALSE,"MAT96";#N/A,#N/A,FALSE,"FANDA96";#N/A,#N/A,FALSE,"INTRAN96";#N/A,#N/A,FALSE,"NAA9697";#N/A,#N/A,FALSE,"ECWEBB";#N/A,#N/A,FALSE,"MFT96";#N/A,#N/A,FALSE,"CTrecon"}</definedName>
    <definedName name="jhkgh_1_4_1_5_3" hidden="1">{#N/A,#N/A,FALSE,"TMCOMP96";#N/A,#N/A,FALSE,"MAT96";#N/A,#N/A,FALSE,"FANDA96";#N/A,#N/A,FALSE,"INTRAN96";#N/A,#N/A,FALSE,"NAA9697";#N/A,#N/A,FALSE,"ECWEBB";#N/A,#N/A,FALSE,"MFT96";#N/A,#N/A,FALSE,"CTrecon"}</definedName>
    <definedName name="jhkgh_1_4_1_5_4" hidden="1">{#N/A,#N/A,FALSE,"TMCOMP96";#N/A,#N/A,FALSE,"MAT96";#N/A,#N/A,FALSE,"FANDA96";#N/A,#N/A,FALSE,"INTRAN96";#N/A,#N/A,FALSE,"NAA9697";#N/A,#N/A,FALSE,"ECWEBB";#N/A,#N/A,FALSE,"MFT96";#N/A,#N/A,FALSE,"CTrecon"}</definedName>
    <definedName name="jhkgh_1_4_1_5_5" hidden="1">{#N/A,#N/A,FALSE,"TMCOMP96";#N/A,#N/A,FALSE,"MAT96";#N/A,#N/A,FALSE,"FANDA96";#N/A,#N/A,FALSE,"INTRAN96";#N/A,#N/A,FALSE,"NAA9697";#N/A,#N/A,FALSE,"ECWEBB";#N/A,#N/A,FALSE,"MFT96";#N/A,#N/A,FALSE,"CTrecon"}</definedName>
    <definedName name="jhkgh_1_4_2" hidden="1">{#N/A,#N/A,FALSE,"TMCOMP96";#N/A,#N/A,FALSE,"MAT96";#N/A,#N/A,FALSE,"FANDA96";#N/A,#N/A,FALSE,"INTRAN96";#N/A,#N/A,FALSE,"NAA9697";#N/A,#N/A,FALSE,"ECWEBB";#N/A,#N/A,FALSE,"MFT96";#N/A,#N/A,FALSE,"CTrecon"}</definedName>
    <definedName name="jhkgh_1_4_2_1" hidden="1">{#N/A,#N/A,FALSE,"TMCOMP96";#N/A,#N/A,FALSE,"MAT96";#N/A,#N/A,FALSE,"FANDA96";#N/A,#N/A,FALSE,"INTRAN96";#N/A,#N/A,FALSE,"NAA9697";#N/A,#N/A,FALSE,"ECWEBB";#N/A,#N/A,FALSE,"MFT96";#N/A,#N/A,FALSE,"CTrecon"}</definedName>
    <definedName name="jhkgh_1_4_2_2" hidden="1">{#N/A,#N/A,FALSE,"TMCOMP96";#N/A,#N/A,FALSE,"MAT96";#N/A,#N/A,FALSE,"FANDA96";#N/A,#N/A,FALSE,"INTRAN96";#N/A,#N/A,FALSE,"NAA9697";#N/A,#N/A,FALSE,"ECWEBB";#N/A,#N/A,FALSE,"MFT96";#N/A,#N/A,FALSE,"CTrecon"}</definedName>
    <definedName name="jhkgh_1_4_2_3" hidden="1">{#N/A,#N/A,FALSE,"TMCOMP96";#N/A,#N/A,FALSE,"MAT96";#N/A,#N/A,FALSE,"FANDA96";#N/A,#N/A,FALSE,"INTRAN96";#N/A,#N/A,FALSE,"NAA9697";#N/A,#N/A,FALSE,"ECWEBB";#N/A,#N/A,FALSE,"MFT96";#N/A,#N/A,FALSE,"CTrecon"}</definedName>
    <definedName name="jhkgh_1_4_2_4" hidden="1">{#N/A,#N/A,FALSE,"TMCOMP96";#N/A,#N/A,FALSE,"MAT96";#N/A,#N/A,FALSE,"FANDA96";#N/A,#N/A,FALSE,"INTRAN96";#N/A,#N/A,FALSE,"NAA9697";#N/A,#N/A,FALSE,"ECWEBB";#N/A,#N/A,FALSE,"MFT96";#N/A,#N/A,FALSE,"CTrecon"}</definedName>
    <definedName name="jhkgh_1_4_2_5" hidden="1">{#N/A,#N/A,FALSE,"TMCOMP96";#N/A,#N/A,FALSE,"MAT96";#N/A,#N/A,FALSE,"FANDA96";#N/A,#N/A,FALSE,"INTRAN96";#N/A,#N/A,FALSE,"NAA9697";#N/A,#N/A,FALSE,"ECWEBB";#N/A,#N/A,FALSE,"MFT96";#N/A,#N/A,FALSE,"CTrecon"}</definedName>
    <definedName name="jhkgh_1_4_3" hidden="1">{#N/A,#N/A,FALSE,"TMCOMP96";#N/A,#N/A,FALSE,"MAT96";#N/A,#N/A,FALSE,"FANDA96";#N/A,#N/A,FALSE,"INTRAN96";#N/A,#N/A,FALSE,"NAA9697";#N/A,#N/A,FALSE,"ECWEBB";#N/A,#N/A,FALSE,"MFT96";#N/A,#N/A,FALSE,"CTrecon"}</definedName>
    <definedName name="jhkgh_1_4_3_1" hidden="1">{#N/A,#N/A,FALSE,"TMCOMP96";#N/A,#N/A,FALSE,"MAT96";#N/A,#N/A,FALSE,"FANDA96";#N/A,#N/A,FALSE,"INTRAN96";#N/A,#N/A,FALSE,"NAA9697";#N/A,#N/A,FALSE,"ECWEBB";#N/A,#N/A,FALSE,"MFT96";#N/A,#N/A,FALSE,"CTrecon"}</definedName>
    <definedName name="jhkgh_1_4_3_2" hidden="1">{#N/A,#N/A,FALSE,"TMCOMP96";#N/A,#N/A,FALSE,"MAT96";#N/A,#N/A,FALSE,"FANDA96";#N/A,#N/A,FALSE,"INTRAN96";#N/A,#N/A,FALSE,"NAA9697";#N/A,#N/A,FALSE,"ECWEBB";#N/A,#N/A,FALSE,"MFT96";#N/A,#N/A,FALSE,"CTrecon"}</definedName>
    <definedName name="jhkgh_1_4_3_3" hidden="1">{#N/A,#N/A,FALSE,"TMCOMP96";#N/A,#N/A,FALSE,"MAT96";#N/A,#N/A,FALSE,"FANDA96";#N/A,#N/A,FALSE,"INTRAN96";#N/A,#N/A,FALSE,"NAA9697";#N/A,#N/A,FALSE,"ECWEBB";#N/A,#N/A,FALSE,"MFT96";#N/A,#N/A,FALSE,"CTrecon"}</definedName>
    <definedName name="jhkgh_1_4_3_4" hidden="1">{#N/A,#N/A,FALSE,"TMCOMP96";#N/A,#N/A,FALSE,"MAT96";#N/A,#N/A,FALSE,"FANDA96";#N/A,#N/A,FALSE,"INTRAN96";#N/A,#N/A,FALSE,"NAA9697";#N/A,#N/A,FALSE,"ECWEBB";#N/A,#N/A,FALSE,"MFT96";#N/A,#N/A,FALSE,"CTrecon"}</definedName>
    <definedName name="jhkgh_1_4_3_5" hidden="1">{#N/A,#N/A,FALSE,"TMCOMP96";#N/A,#N/A,FALSE,"MAT96";#N/A,#N/A,FALSE,"FANDA96";#N/A,#N/A,FALSE,"INTRAN96";#N/A,#N/A,FALSE,"NAA9697";#N/A,#N/A,FALSE,"ECWEBB";#N/A,#N/A,FALSE,"MFT96";#N/A,#N/A,FALSE,"CTrecon"}</definedName>
    <definedName name="jhkgh_1_4_4" hidden="1">{#N/A,#N/A,FALSE,"TMCOMP96";#N/A,#N/A,FALSE,"MAT96";#N/A,#N/A,FALSE,"FANDA96";#N/A,#N/A,FALSE,"INTRAN96";#N/A,#N/A,FALSE,"NAA9697";#N/A,#N/A,FALSE,"ECWEBB";#N/A,#N/A,FALSE,"MFT96";#N/A,#N/A,FALSE,"CTrecon"}</definedName>
    <definedName name="jhkgh_1_4_4_1" hidden="1">{#N/A,#N/A,FALSE,"TMCOMP96";#N/A,#N/A,FALSE,"MAT96";#N/A,#N/A,FALSE,"FANDA96";#N/A,#N/A,FALSE,"INTRAN96";#N/A,#N/A,FALSE,"NAA9697";#N/A,#N/A,FALSE,"ECWEBB";#N/A,#N/A,FALSE,"MFT96";#N/A,#N/A,FALSE,"CTrecon"}</definedName>
    <definedName name="jhkgh_1_4_4_2" hidden="1">{#N/A,#N/A,FALSE,"TMCOMP96";#N/A,#N/A,FALSE,"MAT96";#N/A,#N/A,FALSE,"FANDA96";#N/A,#N/A,FALSE,"INTRAN96";#N/A,#N/A,FALSE,"NAA9697";#N/A,#N/A,FALSE,"ECWEBB";#N/A,#N/A,FALSE,"MFT96";#N/A,#N/A,FALSE,"CTrecon"}</definedName>
    <definedName name="jhkgh_1_4_4_3" hidden="1">{#N/A,#N/A,FALSE,"TMCOMP96";#N/A,#N/A,FALSE,"MAT96";#N/A,#N/A,FALSE,"FANDA96";#N/A,#N/A,FALSE,"INTRAN96";#N/A,#N/A,FALSE,"NAA9697";#N/A,#N/A,FALSE,"ECWEBB";#N/A,#N/A,FALSE,"MFT96";#N/A,#N/A,FALSE,"CTrecon"}</definedName>
    <definedName name="jhkgh_1_4_4_4" hidden="1">{#N/A,#N/A,FALSE,"TMCOMP96";#N/A,#N/A,FALSE,"MAT96";#N/A,#N/A,FALSE,"FANDA96";#N/A,#N/A,FALSE,"INTRAN96";#N/A,#N/A,FALSE,"NAA9697";#N/A,#N/A,FALSE,"ECWEBB";#N/A,#N/A,FALSE,"MFT96";#N/A,#N/A,FALSE,"CTrecon"}</definedName>
    <definedName name="jhkgh_1_4_4_5" hidden="1">{#N/A,#N/A,FALSE,"TMCOMP96";#N/A,#N/A,FALSE,"MAT96";#N/A,#N/A,FALSE,"FANDA96";#N/A,#N/A,FALSE,"INTRAN96";#N/A,#N/A,FALSE,"NAA9697";#N/A,#N/A,FALSE,"ECWEBB";#N/A,#N/A,FALSE,"MFT96";#N/A,#N/A,FALSE,"CTrecon"}</definedName>
    <definedName name="jhkgh_1_4_5" hidden="1">{#N/A,#N/A,FALSE,"TMCOMP96";#N/A,#N/A,FALSE,"MAT96";#N/A,#N/A,FALSE,"FANDA96";#N/A,#N/A,FALSE,"INTRAN96";#N/A,#N/A,FALSE,"NAA9697";#N/A,#N/A,FALSE,"ECWEBB";#N/A,#N/A,FALSE,"MFT96";#N/A,#N/A,FALSE,"CTrecon"}</definedName>
    <definedName name="jhkgh_1_4_5_1" hidden="1">{#N/A,#N/A,FALSE,"TMCOMP96";#N/A,#N/A,FALSE,"MAT96";#N/A,#N/A,FALSE,"FANDA96";#N/A,#N/A,FALSE,"INTRAN96";#N/A,#N/A,FALSE,"NAA9697";#N/A,#N/A,FALSE,"ECWEBB";#N/A,#N/A,FALSE,"MFT96";#N/A,#N/A,FALSE,"CTrecon"}</definedName>
    <definedName name="jhkgh_1_4_5_2" hidden="1">{#N/A,#N/A,FALSE,"TMCOMP96";#N/A,#N/A,FALSE,"MAT96";#N/A,#N/A,FALSE,"FANDA96";#N/A,#N/A,FALSE,"INTRAN96";#N/A,#N/A,FALSE,"NAA9697";#N/A,#N/A,FALSE,"ECWEBB";#N/A,#N/A,FALSE,"MFT96";#N/A,#N/A,FALSE,"CTrecon"}</definedName>
    <definedName name="jhkgh_1_4_5_3" hidden="1">{#N/A,#N/A,FALSE,"TMCOMP96";#N/A,#N/A,FALSE,"MAT96";#N/A,#N/A,FALSE,"FANDA96";#N/A,#N/A,FALSE,"INTRAN96";#N/A,#N/A,FALSE,"NAA9697";#N/A,#N/A,FALSE,"ECWEBB";#N/A,#N/A,FALSE,"MFT96";#N/A,#N/A,FALSE,"CTrecon"}</definedName>
    <definedName name="jhkgh_1_4_5_4" hidden="1">{#N/A,#N/A,FALSE,"TMCOMP96";#N/A,#N/A,FALSE,"MAT96";#N/A,#N/A,FALSE,"FANDA96";#N/A,#N/A,FALSE,"INTRAN96";#N/A,#N/A,FALSE,"NAA9697";#N/A,#N/A,FALSE,"ECWEBB";#N/A,#N/A,FALSE,"MFT96";#N/A,#N/A,FALSE,"CTrecon"}</definedName>
    <definedName name="jhkgh_1_4_5_5" hidden="1">{#N/A,#N/A,FALSE,"TMCOMP96";#N/A,#N/A,FALSE,"MAT96";#N/A,#N/A,FALSE,"FANDA96";#N/A,#N/A,FALSE,"INTRAN96";#N/A,#N/A,FALSE,"NAA9697";#N/A,#N/A,FALSE,"ECWEBB";#N/A,#N/A,FALSE,"MFT96";#N/A,#N/A,FALSE,"CTrecon"}</definedName>
    <definedName name="jhkgh_1_5" hidden="1">{#N/A,#N/A,FALSE,"TMCOMP96";#N/A,#N/A,FALSE,"MAT96";#N/A,#N/A,FALSE,"FANDA96";#N/A,#N/A,FALSE,"INTRAN96";#N/A,#N/A,FALSE,"NAA9697";#N/A,#N/A,FALSE,"ECWEBB";#N/A,#N/A,FALSE,"MFT96";#N/A,#N/A,FALSE,"CTrecon"}</definedName>
    <definedName name="jhkgh_1_5_1" hidden="1">{#N/A,#N/A,FALSE,"TMCOMP96";#N/A,#N/A,FALSE,"MAT96";#N/A,#N/A,FALSE,"FANDA96";#N/A,#N/A,FALSE,"INTRAN96";#N/A,#N/A,FALSE,"NAA9697";#N/A,#N/A,FALSE,"ECWEBB";#N/A,#N/A,FALSE,"MFT96";#N/A,#N/A,FALSE,"CTrecon"}</definedName>
    <definedName name="jhkgh_1_5_1_1" hidden="1">{#N/A,#N/A,FALSE,"TMCOMP96";#N/A,#N/A,FALSE,"MAT96";#N/A,#N/A,FALSE,"FANDA96";#N/A,#N/A,FALSE,"INTRAN96";#N/A,#N/A,FALSE,"NAA9697";#N/A,#N/A,FALSE,"ECWEBB";#N/A,#N/A,FALSE,"MFT96";#N/A,#N/A,FALSE,"CTrecon"}</definedName>
    <definedName name="jhkgh_1_5_1_2" hidden="1">{#N/A,#N/A,FALSE,"TMCOMP96";#N/A,#N/A,FALSE,"MAT96";#N/A,#N/A,FALSE,"FANDA96";#N/A,#N/A,FALSE,"INTRAN96";#N/A,#N/A,FALSE,"NAA9697";#N/A,#N/A,FALSE,"ECWEBB";#N/A,#N/A,FALSE,"MFT96";#N/A,#N/A,FALSE,"CTrecon"}</definedName>
    <definedName name="jhkgh_1_5_1_3" hidden="1">{#N/A,#N/A,FALSE,"TMCOMP96";#N/A,#N/A,FALSE,"MAT96";#N/A,#N/A,FALSE,"FANDA96";#N/A,#N/A,FALSE,"INTRAN96";#N/A,#N/A,FALSE,"NAA9697";#N/A,#N/A,FALSE,"ECWEBB";#N/A,#N/A,FALSE,"MFT96";#N/A,#N/A,FALSE,"CTrecon"}</definedName>
    <definedName name="jhkgh_1_5_1_4" hidden="1">{#N/A,#N/A,FALSE,"TMCOMP96";#N/A,#N/A,FALSE,"MAT96";#N/A,#N/A,FALSE,"FANDA96";#N/A,#N/A,FALSE,"INTRAN96";#N/A,#N/A,FALSE,"NAA9697";#N/A,#N/A,FALSE,"ECWEBB";#N/A,#N/A,FALSE,"MFT96";#N/A,#N/A,FALSE,"CTrecon"}</definedName>
    <definedName name="jhkgh_1_5_1_5" hidden="1">{#N/A,#N/A,FALSE,"TMCOMP96";#N/A,#N/A,FALSE,"MAT96";#N/A,#N/A,FALSE,"FANDA96";#N/A,#N/A,FALSE,"INTRAN96";#N/A,#N/A,FALSE,"NAA9697";#N/A,#N/A,FALSE,"ECWEBB";#N/A,#N/A,FALSE,"MFT96";#N/A,#N/A,FALSE,"CTrecon"}</definedName>
    <definedName name="jhkgh_1_5_2" hidden="1">{#N/A,#N/A,FALSE,"TMCOMP96";#N/A,#N/A,FALSE,"MAT96";#N/A,#N/A,FALSE,"FANDA96";#N/A,#N/A,FALSE,"INTRAN96";#N/A,#N/A,FALSE,"NAA9697";#N/A,#N/A,FALSE,"ECWEBB";#N/A,#N/A,FALSE,"MFT96";#N/A,#N/A,FALSE,"CTrecon"}</definedName>
    <definedName name="jhkgh_1_5_2_1" hidden="1">{#N/A,#N/A,FALSE,"TMCOMP96";#N/A,#N/A,FALSE,"MAT96";#N/A,#N/A,FALSE,"FANDA96";#N/A,#N/A,FALSE,"INTRAN96";#N/A,#N/A,FALSE,"NAA9697";#N/A,#N/A,FALSE,"ECWEBB";#N/A,#N/A,FALSE,"MFT96";#N/A,#N/A,FALSE,"CTrecon"}</definedName>
    <definedName name="jhkgh_1_5_2_2" hidden="1">{#N/A,#N/A,FALSE,"TMCOMP96";#N/A,#N/A,FALSE,"MAT96";#N/A,#N/A,FALSE,"FANDA96";#N/A,#N/A,FALSE,"INTRAN96";#N/A,#N/A,FALSE,"NAA9697";#N/A,#N/A,FALSE,"ECWEBB";#N/A,#N/A,FALSE,"MFT96";#N/A,#N/A,FALSE,"CTrecon"}</definedName>
    <definedName name="jhkgh_1_5_2_3" hidden="1">{#N/A,#N/A,FALSE,"TMCOMP96";#N/A,#N/A,FALSE,"MAT96";#N/A,#N/A,FALSE,"FANDA96";#N/A,#N/A,FALSE,"INTRAN96";#N/A,#N/A,FALSE,"NAA9697";#N/A,#N/A,FALSE,"ECWEBB";#N/A,#N/A,FALSE,"MFT96";#N/A,#N/A,FALSE,"CTrecon"}</definedName>
    <definedName name="jhkgh_1_5_2_4" hidden="1">{#N/A,#N/A,FALSE,"TMCOMP96";#N/A,#N/A,FALSE,"MAT96";#N/A,#N/A,FALSE,"FANDA96";#N/A,#N/A,FALSE,"INTRAN96";#N/A,#N/A,FALSE,"NAA9697";#N/A,#N/A,FALSE,"ECWEBB";#N/A,#N/A,FALSE,"MFT96";#N/A,#N/A,FALSE,"CTrecon"}</definedName>
    <definedName name="jhkgh_1_5_2_5" hidden="1">{#N/A,#N/A,FALSE,"TMCOMP96";#N/A,#N/A,FALSE,"MAT96";#N/A,#N/A,FALSE,"FANDA96";#N/A,#N/A,FALSE,"INTRAN96";#N/A,#N/A,FALSE,"NAA9697";#N/A,#N/A,FALSE,"ECWEBB";#N/A,#N/A,FALSE,"MFT96";#N/A,#N/A,FALSE,"CTrecon"}</definedName>
    <definedName name="jhkgh_1_5_3" hidden="1">{#N/A,#N/A,FALSE,"TMCOMP96";#N/A,#N/A,FALSE,"MAT96";#N/A,#N/A,FALSE,"FANDA96";#N/A,#N/A,FALSE,"INTRAN96";#N/A,#N/A,FALSE,"NAA9697";#N/A,#N/A,FALSE,"ECWEBB";#N/A,#N/A,FALSE,"MFT96";#N/A,#N/A,FALSE,"CTrecon"}</definedName>
    <definedName name="jhkgh_1_5_3_1" hidden="1">{#N/A,#N/A,FALSE,"TMCOMP96";#N/A,#N/A,FALSE,"MAT96";#N/A,#N/A,FALSE,"FANDA96";#N/A,#N/A,FALSE,"INTRAN96";#N/A,#N/A,FALSE,"NAA9697";#N/A,#N/A,FALSE,"ECWEBB";#N/A,#N/A,FALSE,"MFT96";#N/A,#N/A,FALSE,"CTrecon"}</definedName>
    <definedName name="jhkgh_1_5_3_2" hidden="1">{#N/A,#N/A,FALSE,"TMCOMP96";#N/A,#N/A,FALSE,"MAT96";#N/A,#N/A,FALSE,"FANDA96";#N/A,#N/A,FALSE,"INTRAN96";#N/A,#N/A,FALSE,"NAA9697";#N/A,#N/A,FALSE,"ECWEBB";#N/A,#N/A,FALSE,"MFT96";#N/A,#N/A,FALSE,"CTrecon"}</definedName>
    <definedName name="jhkgh_1_5_3_3" hidden="1">{#N/A,#N/A,FALSE,"TMCOMP96";#N/A,#N/A,FALSE,"MAT96";#N/A,#N/A,FALSE,"FANDA96";#N/A,#N/A,FALSE,"INTRAN96";#N/A,#N/A,FALSE,"NAA9697";#N/A,#N/A,FALSE,"ECWEBB";#N/A,#N/A,FALSE,"MFT96";#N/A,#N/A,FALSE,"CTrecon"}</definedName>
    <definedName name="jhkgh_1_5_3_4" hidden="1">{#N/A,#N/A,FALSE,"TMCOMP96";#N/A,#N/A,FALSE,"MAT96";#N/A,#N/A,FALSE,"FANDA96";#N/A,#N/A,FALSE,"INTRAN96";#N/A,#N/A,FALSE,"NAA9697";#N/A,#N/A,FALSE,"ECWEBB";#N/A,#N/A,FALSE,"MFT96";#N/A,#N/A,FALSE,"CTrecon"}</definedName>
    <definedName name="jhkgh_1_5_3_5" hidden="1">{#N/A,#N/A,FALSE,"TMCOMP96";#N/A,#N/A,FALSE,"MAT96";#N/A,#N/A,FALSE,"FANDA96";#N/A,#N/A,FALSE,"INTRAN96";#N/A,#N/A,FALSE,"NAA9697";#N/A,#N/A,FALSE,"ECWEBB";#N/A,#N/A,FALSE,"MFT96";#N/A,#N/A,FALSE,"CTrecon"}</definedName>
    <definedName name="jhkgh_1_5_4" hidden="1">{#N/A,#N/A,FALSE,"TMCOMP96";#N/A,#N/A,FALSE,"MAT96";#N/A,#N/A,FALSE,"FANDA96";#N/A,#N/A,FALSE,"INTRAN96";#N/A,#N/A,FALSE,"NAA9697";#N/A,#N/A,FALSE,"ECWEBB";#N/A,#N/A,FALSE,"MFT96";#N/A,#N/A,FALSE,"CTrecon"}</definedName>
    <definedName name="jhkgh_1_5_4_1" hidden="1">{#N/A,#N/A,FALSE,"TMCOMP96";#N/A,#N/A,FALSE,"MAT96";#N/A,#N/A,FALSE,"FANDA96";#N/A,#N/A,FALSE,"INTRAN96";#N/A,#N/A,FALSE,"NAA9697";#N/A,#N/A,FALSE,"ECWEBB";#N/A,#N/A,FALSE,"MFT96";#N/A,#N/A,FALSE,"CTrecon"}</definedName>
    <definedName name="jhkgh_1_5_4_2" hidden="1">{#N/A,#N/A,FALSE,"TMCOMP96";#N/A,#N/A,FALSE,"MAT96";#N/A,#N/A,FALSE,"FANDA96";#N/A,#N/A,FALSE,"INTRAN96";#N/A,#N/A,FALSE,"NAA9697";#N/A,#N/A,FALSE,"ECWEBB";#N/A,#N/A,FALSE,"MFT96";#N/A,#N/A,FALSE,"CTrecon"}</definedName>
    <definedName name="jhkgh_1_5_4_3" hidden="1">{#N/A,#N/A,FALSE,"TMCOMP96";#N/A,#N/A,FALSE,"MAT96";#N/A,#N/A,FALSE,"FANDA96";#N/A,#N/A,FALSE,"INTRAN96";#N/A,#N/A,FALSE,"NAA9697";#N/A,#N/A,FALSE,"ECWEBB";#N/A,#N/A,FALSE,"MFT96";#N/A,#N/A,FALSE,"CTrecon"}</definedName>
    <definedName name="jhkgh_1_5_4_4" hidden="1">{#N/A,#N/A,FALSE,"TMCOMP96";#N/A,#N/A,FALSE,"MAT96";#N/A,#N/A,FALSE,"FANDA96";#N/A,#N/A,FALSE,"INTRAN96";#N/A,#N/A,FALSE,"NAA9697";#N/A,#N/A,FALSE,"ECWEBB";#N/A,#N/A,FALSE,"MFT96";#N/A,#N/A,FALSE,"CTrecon"}</definedName>
    <definedName name="jhkgh_1_5_4_5" hidden="1">{#N/A,#N/A,FALSE,"TMCOMP96";#N/A,#N/A,FALSE,"MAT96";#N/A,#N/A,FALSE,"FANDA96";#N/A,#N/A,FALSE,"INTRAN96";#N/A,#N/A,FALSE,"NAA9697";#N/A,#N/A,FALSE,"ECWEBB";#N/A,#N/A,FALSE,"MFT96";#N/A,#N/A,FALSE,"CTrecon"}</definedName>
    <definedName name="jhkgh_1_5_5" hidden="1">{#N/A,#N/A,FALSE,"TMCOMP96";#N/A,#N/A,FALSE,"MAT96";#N/A,#N/A,FALSE,"FANDA96";#N/A,#N/A,FALSE,"INTRAN96";#N/A,#N/A,FALSE,"NAA9697";#N/A,#N/A,FALSE,"ECWEBB";#N/A,#N/A,FALSE,"MFT96";#N/A,#N/A,FALSE,"CTrecon"}</definedName>
    <definedName name="jhkgh_1_5_5_1" hidden="1">{#N/A,#N/A,FALSE,"TMCOMP96";#N/A,#N/A,FALSE,"MAT96";#N/A,#N/A,FALSE,"FANDA96";#N/A,#N/A,FALSE,"INTRAN96";#N/A,#N/A,FALSE,"NAA9697";#N/A,#N/A,FALSE,"ECWEBB";#N/A,#N/A,FALSE,"MFT96";#N/A,#N/A,FALSE,"CTrecon"}</definedName>
    <definedName name="jhkgh_1_5_5_2" hidden="1">{#N/A,#N/A,FALSE,"TMCOMP96";#N/A,#N/A,FALSE,"MAT96";#N/A,#N/A,FALSE,"FANDA96";#N/A,#N/A,FALSE,"INTRAN96";#N/A,#N/A,FALSE,"NAA9697";#N/A,#N/A,FALSE,"ECWEBB";#N/A,#N/A,FALSE,"MFT96";#N/A,#N/A,FALSE,"CTrecon"}</definedName>
    <definedName name="jhkgh_1_5_5_3" hidden="1">{#N/A,#N/A,FALSE,"TMCOMP96";#N/A,#N/A,FALSE,"MAT96";#N/A,#N/A,FALSE,"FANDA96";#N/A,#N/A,FALSE,"INTRAN96";#N/A,#N/A,FALSE,"NAA9697";#N/A,#N/A,FALSE,"ECWEBB";#N/A,#N/A,FALSE,"MFT96";#N/A,#N/A,FALSE,"CTrecon"}</definedName>
    <definedName name="jhkgh_1_5_5_4" hidden="1">{#N/A,#N/A,FALSE,"TMCOMP96";#N/A,#N/A,FALSE,"MAT96";#N/A,#N/A,FALSE,"FANDA96";#N/A,#N/A,FALSE,"INTRAN96";#N/A,#N/A,FALSE,"NAA9697";#N/A,#N/A,FALSE,"ECWEBB";#N/A,#N/A,FALSE,"MFT96";#N/A,#N/A,FALSE,"CTrecon"}</definedName>
    <definedName name="jhkgh_1_5_5_5" hidden="1">{#N/A,#N/A,FALSE,"TMCOMP96";#N/A,#N/A,FALSE,"MAT96";#N/A,#N/A,FALSE,"FANDA96";#N/A,#N/A,FALSE,"INTRAN96";#N/A,#N/A,FALSE,"NAA9697";#N/A,#N/A,FALSE,"ECWEBB";#N/A,#N/A,FALSE,"MFT96";#N/A,#N/A,FALSE,"CTrecon"}</definedName>
    <definedName name="jhkgh_2" hidden="1">{#N/A,#N/A,FALSE,"TMCOMP96";#N/A,#N/A,FALSE,"MAT96";#N/A,#N/A,FALSE,"FANDA96";#N/A,#N/A,FALSE,"INTRAN96";#N/A,#N/A,FALSE,"NAA9697";#N/A,#N/A,FALSE,"ECWEBB";#N/A,#N/A,FALSE,"MFT96";#N/A,#N/A,FALSE,"CTrecon"}</definedName>
    <definedName name="jhkgh_2_1" hidden="1">{#N/A,#N/A,FALSE,"TMCOMP96";#N/A,#N/A,FALSE,"MAT96";#N/A,#N/A,FALSE,"FANDA96";#N/A,#N/A,FALSE,"INTRAN96";#N/A,#N/A,FALSE,"NAA9697";#N/A,#N/A,FALSE,"ECWEBB";#N/A,#N/A,FALSE,"MFT96";#N/A,#N/A,FALSE,"CTrecon"}</definedName>
    <definedName name="jhkgh_2_1_1" hidden="1">{#N/A,#N/A,FALSE,"TMCOMP96";#N/A,#N/A,FALSE,"MAT96";#N/A,#N/A,FALSE,"FANDA96";#N/A,#N/A,FALSE,"INTRAN96";#N/A,#N/A,FALSE,"NAA9697";#N/A,#N/A,FALSE,"ECWEBB";#N/A,#N/A,FALSE,"MFT96";#N/A,#N/A,FALSE,"CTrecon"}</definedName>
    <definedName name="jhkgh_2_1_1_1" hidden="1">{#N/A,#N/A,FALSE,"TMCOMP96";#N/A,#N/A,FALSE,"MAT96";#N/A,#N/A,FALSE,"FANDA96";#N/A,#N/A,FALSE,"INTRAN96";#N/A,#N/A,FALSE,"NAA9697";#N/A,#N/A,FALSE,"ECWEBB";#N/A,#N/A,FALSE,"MFT96";#N/A,#N/A,FALSE,"CTrecon"}</definedName>
    <definedName name="jhkgh_2_1_1_1_1" hidden="1">{#N/A,#N/A,FALSE,"TMCOMP96";#N/A,#N/A,FALSE,"MAT96";#N/A,#N/A,FALSE,"FANDA96";#N/A,#N/A,FALSE,"INTRAN96";#N/A,#N/A,FALSE,"NAA9697";#N/A,#N/A,FALSE,"ECWEBB";#N/A,#N/A,FALSE,"MFT96";#N/A,#N/A,FALSE,"CTrecon"}</definedName>
    <definedName name="jhkgh_2_1_1_1_2" hidden="1">{#N/A,#N/A,FALSE,"TMCOMP96";#N/A,#N/A,FALSE,"MAT96";#N/A,#N/A,FALSE,"FANDA96";#N/A,#N/A,FALSE,"INTRAN96";#N/A,#N/A,FALSE,"NAA9697";#N/A,#N/A,FALSE,"ECWEBB";#N/A,#N/A,FALSE,"MFT96";#N/A,#N/A,FALSE,"CTrecon"}</definedName>
    <definedName name="jhkgh_2_1_1_1_3" hidden="1">{#N/A,#N/A,FALSE,"TMCOMP96";#N/A,#N/A,FALSE,"MAT96";#N/A,#N/A,FALSE,"FANDA96";#N/A,#N/A,FALSE,"INTRAN96";#N/A,#N/A,FALSE,"NAA9697";#N/A,#N/A,FALSE,"ECWEBB";#N/A,#N/A,FALSE,"MFT96";#N/A,#N/A,FALSE,"CTrecon"}</definedName>
    <definedName name="jhkgh_2_1_1_1_4" hidden="1">{#N/A,#N/A,FALSE,"TMCOMP96";#N/A,#N/A,FALSE,"MAT96";#N/A,#N/A,FALSE,"FANDA96";#N/A,#N/A,FALSE,"INTRAN96";#N/A,#N/A,FALSE,"NAA9697";#N/A,#N/A,FALSE,"ECWEBB";#N/A,#N/A,FALSE,"MFT96";#N/A,#N/A,FALSE,"CTrecon"}</definedName>
    <definedName name="jhkgh_2_1_1_1_5" hidden="1">{#N/A,#N/A,FALSE,"TMCOMP96";#N/A,#N/A,FALSE,"MAT96";#N/A,#N/A,FALSE,"FANDA96";#N/A,#N/A,FALSE,"INTRAN96";#N/A,#N/A,FALSE,"NAA9697";#N/A,#N/A,FALSE,"ECWEBB";#N/A,#N/A,FALSE,"MFT96";#N/A,#N/A,FALSE,"CTrecon"}</definedName>
    <definedName name="jhkgh_2_1_1_2" hidden="1">{#N/A,#N/A,FALSE,"TMCOMP96";#N/A,#N/A,FALSE,"MAT96";#N/A,#N/A,FALSE,"FANDA96";#N/A,#N/A,FALSE,"INTRAN96";#N/A,#N/A,FALSE,"NAA9697";#N/A,#N/A,FALSE,"ECWEBB";#N/A,#N/A,FALSE,"MFT96";#N/A,#N/A,FALSE,"CTrecon"}</definedName>
    <definedName name="jhkgh_2_1_1_2_1" hidden="1">{#N/A,#N/A,FALSE,"TMCOMP96";#N/A,#N/A,FALSE,"MAT96";#N/A,#N/A,FALSE,"FANDA96";#N/A,#N/A,FALSE,"INTRAN96";#N/A,#N/A,FALSE,"NAA9697";#N/A,#N/A,FALSE,"ECWEBB";#N/A,#N/A,FALSE,"MFT96";#N/A,#N/A,FALSE,"CTrecon"}</definedName>
    <definedName name="jhkgh_2_1_1_2_2" hidden="1">{#N/A,#N/A,FALSE,"TMCOMP96";#N/A,#N/A,FALSE,"MAT96";#N/A,#N/A,FALSE,"FANDA96";#N/A,#N/A,FALSE,"INTRAN96";#N/A,#N/A,FALSE,"NAA9697";#N/A,#N/A,FALSE,"ECWEBB";#N/A,#N/A,FALSE,"MFT96";#N/A,#N/A,FALSE,"CTrecon"}</definedName>
    <definedName name="jhkgh_2_1_1_2_3" hidden="1">{#N/A,#N/A,FALSE,"TMCOMP96";#N/A,#N/A,FALSE,"MAT96";#N/A,#N/A,FALSE,"FANDA96";#N/A,#N/A,FALSE,"INTRAN96";#N/A,#N/A,FALSE,"NAA9697";#N/A,#N/A,FALSE,"ECWEBB";#N/A,#N/A,FALSE,"MFT96";#N/A,#N/A,FALSE,"CTrecon"}</definedName>
    <definedName name="jhkgh_2_1_1_2_4" hidden="1">{#N/A,#N/A,FALSE,"TMCOMP96";#N/A,#N/A,FALSE,"MAT96";#N/A,#N/A,FALSE,"FANDA96";#N/A,#N/A,FALSE,"INTRAN96";#N/A,#N/A,FALSE,"NAA9697";#N/A,#N/A,FALSE,"ECWEBB";#N/A,#N/A,FALSE,"MFT96";#N/A,#N/A,FALSE,"CTrecon"}</definedName>
    <definedName name="jhkgh_2_1_1_2_5" hidden="1">{#N/A,#N/A,FALSE,"TMCOMP96";#N/A,#N/A,FALSE,"MAT96";#N/A,#N/A,FALSE,"FANDA96";#N/A,#N/A,FALSE,"INTRAN96";#N/A,#N/A,FALSE,"NAA9697";#N/A,#N/A,FALSE,"ECWEBB";#N/A,#N/A,FALSE,"MFT96";#N/A,#N/A,FALSE,"CTrecon"}</definedName>
    <definedName name="jhkgh_2_1_1_3" hidden="1">{#N/A,#N/A,FALSE,"TMCOMP96";#N/A,#N/A,FALSE,"MAT96";#N/A,#N/A,FALSE,"FANDA96";#N/A,#N/A,FALSE,"INTRAN96";#N/A,#N/A,FALSE,"NAA9697";#N/A,#N/A,FALSE,"ECWEBB";#N/A,#N/A,FALSE,"MFT96";#N/A,#N/A,FALSE,"CTrecon"}</definedName>
    <definedName name="jhkgh_2_1_1_4" hidden="1">{#N/A,#N/A,FALSE,"TMCOMP96";#N/A,#N/A,FALSE,"MAT96";#N/A,#N/A,FALSE,"FANDA96";#N/A,#N/A,FALSE,"INTRAN96";#N/A,#N/A,FALSE,"NAA9697";#N/A,#N/A,FALSE,"ECWEBB";#N/A,#N/A,FALSE,"MFT96";#N/A,#N/A,FALSE,"CTrecon"}</definedName>
    <definedName name="jhkgh_2_1_1_5" hidden="1">{#N/A,#N/A,FALSE,"TMCOMP96";#N/A,#N/A,FALSE,"MAT96";#N/A,#N/A,FALSE,"FANDA96";#N/A,#N/A,FALSE,"INTRAN96";#N/A,#N/A,FALSE,"NAA9697";#N/A,#N/A,FALSE,"ECWEBB";#N/A,#N/A,FALSE,"MFT96";#N/A,#N/A,FALSE,"CTrecon"}</definedName>
    <definedName name="jhkgh_2_1_2" hidden="1">{#N/A,#N/A,FALSE,"TMCOMP96";#N/A,#N/A,FALSE,"MAT96";#N/A,#N/A,FALSE,"FANDA96";#N/A,#N/A,FALSE,"INTRAN96";#N/A,#N/A,FALSE,"NAA9697";#N/A,#N/A,FALSE,"ECWEBB";#N/A,#N/A,FALSE,"MFT96";#N/A,#N/A,FALSE,"CTrecon"}</definedName>
    <definedName name="jhkgh_2_1_2_1" hidden="1">{#N/A,#N/A,FALSE,"TMCOMP96";#N/A,#N/A,FALSE,"MAT96";#N/A,#N/A,FALSE,"FANDA96";#N/A,#N/A,FALSE,"INTRAN96";#N/A,#N/A,FALSE,"NAA9697";#N/A,#N/A,FALSE,"ECWEBB";#N/A,#N/A,FALSE,"MFT96";#N/A,#N/A,FALSE,"CTrecon"}</definedName>
    <definedName name="jhkgh_2_1_2_2" hidden="1">{#N/A,#N/A,FALSE,"TMCOMP96";#N/A,#N/A,FALSE,"MAT96";#N/A,#N/A,FALSE,"FANDA96";#N/A,#N/A,FALSE,"INTRAN96";#N/A,#N/A,FALSE,"NAA9697";#N/A,#N/A,FALSE,"ECWEBB";#N/A,#N/A,FALSE,"MFT96";#N/A,#N/A,FALSE,"CTrecon"}</definedName>
    <definedName name="jhkgh_2_1_2_3" hidden="1">{#N/A,#N/A,FALSE,"TMCOMP96";#N/A,#N/A,FALSE,"MAT96";#N/A,#N/A,FALSE,"FANDA96";#N/A,#N/A,FALSE,"INTRAN96";#N/A,#N/A,FALSE,"NAA9697";#N/A,#N/A,FALSE,"ECWEBB";#N/A,#N/A,FALSE,"MFT96";#N/A,#N/A,FALSE,"CTrecon"}</definedName>
    <definedName name="jhkgh_2_1_2_4" hidden="1">{#N/A,#N/A,FALSE,"TMCOMP96";#N/A,#N/A,FALSE,"MAT96";#N/A,#N/A,FALSE,"FANDA96";#N/A,#N/A,FALSE,"INTRAN96";#N/A,#N/A,FALSE,"NAA9697";#N/A,#N/A,FALSE,"ECWEBB";#N/A,#N/A,FALSE,"MFT96";#N/A,#N/A,FALSE,"CTrecon"}</definedName>
    <definedName name="jhkgh_2_1_2_5" hidden="1">{#N/A,#N/A,FALSE,"TMCOMP96";#N/A,#N/A,FALSE,"MAT96";#N/A,#N/A,FALSE,"FANDA96";#N/A,#N/A,FALSE,"INTRAN96";#N/A,#N/A,FALSE,"NAA9697";#N/A,#N/A,FALSE,"ECWEBB";#N/A,#N/A,FALSE,"MFT96";#N/A,#N/A,FALSE,"CTrecon"}</definedName>
    <definedName name="jhkgh_2_1_3" hidden="1">{#N/A,#N/A,FALSE,"TMCOMP96";#N/A,#N/A,FALSE,"MAT96";#N/A,#N/A,FALSE,"FANDA96";#N/A,#N/A,FALSE,"INTRAN96";#N/A,#N/A,FALSE,"NAA9697";#N/A,#N/A,FALSE,"ECWEBB";#N/A,#N/A,FALSE,"MFT96";#N/A,#N/A,FALSE,"CTrecon"}</definedName>
    <definedName name="jhkgh_2_1_3_1" hidden="1">{#N/A,#N/A,FALSE,"TMCOMP96";#N/A,#N/A,FALSE,"MAT96";#N/A,#N/A,FALSE,"FANDA96";#N/A,#N/A,FALSE,"INTRAN96";#N/A,#N/A,FALSE,"NAA9697";#N/A,#N/A,FALSE,"ECWEBB";#N/A,#N/A,FALSE,"MFT96";#N/A,#N/A,FALSE,"CTrecon"}</definedName>
    <definedName name="jhkgh_2_1_3_2" hidden="1">{#N/A,#N/A,FALSE,"TMCOMP96";#N/A,#N/A,FALSE,"MAT96";#N/A,#N/A,FALSE,"FANDA96";#N/A,#N/A,FALSE,"INTRAN96";#N/A,#N/A,FALSE,"NAA9697";#N/A,#N/A,FALSE,"ECWEBB";#N/A,#N/A,FALSE,"MFT96";#N/A,#N/A,FALSE,"CTrecon"}</definedName>
    <definedName name="jhkgh_2_1_3_3" hidden="1">{#N/A,#N/A,FALSE,"TMCOMP96";#N/A,#N/A,FALSE,"MAT96";#N/A,#N/A,FALSE,"FANDA96";#N/A,#N/A,FALSE,"INTRAN96";#N/A,#N/A,FALSE,"NAA9697";#N/A,#N/A,FALSE,"ECWEBB";#N/A,#N/A,FALSE,"MFT96";#N/A,#N/A,FALSE,"CTrecon"}</definedName>
    <definedName name="jhkgh_2_1_3_4" hidden="1">{#N/A,#N/A,FALSE,"TMCOMP96";#N/A,#N/A,FALSE,"MAT96";#N/A,#N/A,FALSE,"FANDA96";#N/A,#N/A,FALSE,"INTRAN96";#N/A,#N/A,FALSE,"NAA9697";#N/A,#N/A,FALSE,"ECWEBB";#N/A,#N/A,FALSE,"MFT96";#N/A,#N/A,FALSE,"CTrecon"}</definedName>
    <definedName name="jhkgh_2_1_3_5" hidden="1">{#N/A,#N/A,FALSE,"TMCOMP96";#N/A,#N/A,FALSE,"MAT96";#N/A,#N/A,FALSE,"FANDA96";#N/A,#N/A,FALSE,"INTRAN96";#N/A,#N/A,FALSE,"NAA9697";#N/A,#N/A,FALSE,"ECWEBB";#N/A,#N/A,FALSE,"MFT96";#N/A,#N/A,FALSE,"CTrecon"}</definedName>
    <definedName name="jhkgh_2_1_4" hidden="1">{#N/A,#N/A,FALSE,"TMCOMP96";#N/A,#N/A,FALSE,"MAT96";#N/A,#N/A,FALSE,"FANDA96";#N/A,#N/A,FALSE,"INTRAN96";#N/A,#N/A,FALSE,"NAA9697";#N/A,#N/A,FALSE,"ECWEBB";#N/A,#N/A,FALSE,"MFT96";#N/A,#N/A,FALSE,"CTrecon"}</definedName>
    <definedName name="jhkgh_2_1_4_1" hidden="1">{#N/A,#N/A,FALSE,"TMCOMP96";#N/A,#N/A,FALSE,"MAT96";#N/A,#N/A,FALSE,"FANDA96";#N/A,#N/A,FALSE,"INTRAN96";#N/A,#N/A,FALSE,"NAA9697";#N/A,#N/A,FALSE,"ECWEBB";#N/A,#N/A,FALSE,"MFT96";#N/A,#N/A,FALSE,"CTrecon"}</definedName>
    <definedName name="jhkgh_2_1_4_2" hidden="1">{#N/A,#N/A,FALSE,"TMCOMP96";#N/A,#N/A,FALSE,"MAT96";#N/A,#N/A,FALSE,"FANDA96";#N/A,#N/A,FALSE,"INTRAN96";#N/A,#N/A,FALSE,"NAA9697";#N/A,#N/A,FALSE,"ECWEBB";#N/A,#N/A,FALSE,"MFT96";#N/A,#N/A,FALSE,"CTrecon"}</definedName>
    <definedName name="jhkgh_2_1_4_3" hidden="1">{#N/A,#N/A,FALSE,"TMCOMP96";#N/A,#N/A,FALSE,"MAT96";#N/A,#N/A,FALSE,"FANDA96";#N/A,#N/A,FALSE,"INTRAN96";#N/A,#N/A,FALSE,"NAA9697";#N/A,#N/A,FALSE,"ECWEBB";#N/A,#N/A,FALSE,"MFT96";#N/A,#N/A,FALSE,"CTrecon"}</definedName>
    <definedName name="jhkgh_2_1_4_4" hidden="1">{#N/A,#N/A,FALSE,"TMCOMP96";#N/A,#N/A,FALSE,"MAT96";#N/A,#N/A,FALSE,"FANDA96";#N/A,#N/A,FALSE,"INTRAN96";#N/A,#N/A,FALSE,"NAA9697";#N/A,#N/A,FALSE,"ECWEBB";#N/A,#N/A,FALSE,"MFT96";#N/A,#N/A,FALSE,"CTrecon"}</definedName>
    <definedName name="jhkgh_2_1_4_5" hidden="1">{#N/A,#N/A,FALSE,"TMCOMP96";#N/A,#N/A,FALSE,"MAT96";#N/A,#N/A,FALSE,"FANDA96";#N/A,#N/A,FALSE,"INTRAN96";#N/A,#N/A,FALSE,"NAA9697";#N/A,#N/A,FALSE,"ECWEBB";#N/A,#N/A,FALSE,"MFT96";#N/A,#N/A,FALSE,"CTrecon"}</definedName>
    <definedName name="jhkgh_2_1_5" hidden="1">{#N/A,#N/A,FALSE,"TMCOMP96";#N/A,#N/A,FALSE,"MAT96";#N/A,#N/A,FALSE,"FANDA96";#N/A,#N/A,FALSE,"INTRAN96";#N/A,#N/A,FALSE,"NAA9697";#N/A,#N/A,FALSE,"ECWEBB";#N/A,#N/A,FALSE,"MFT96";#N/A,#N/A,FALSE,"CTrecon"}</definedName>
    <definedName name="jhkgh_2_1_5_1" hidden="1">{#N/A,#N/A,FALSE,"TMCOMP96";#N/A,#N/A,FALSE,"MAT96";#N/A,#N/A,FALSE,"FANDA96";#N/A,#N/A,FALSE,"INTRAN96";#N/A,#N/A,FALSE,"NAA9697";#N/A,#N/A,FALSE,"ECWEBB";#N/A,#N/A,FALSE,"MFT96";#N/A,#N/A,FALSE,"CTrecon"}</definedName>
    <definedName name="jhkgh_2_1_5_2" hidden="1">{#N/A,#N/A,FALSE,"TMCOMP96";#N/A,#N/A,FALSE,"MAT96";#N/A,#N/A,FALSE,"FANDA96";#N/A,#N/A,FALSE,"INTRAN96";#N/A,#N/A,FALSE,"NAA9697";#N/A,#N/A,FALSE,"ECWEBB";#N/A,#N/A,FALSE,"MFT96";#N/A,#N/A,FALSE,"CTrecon"}</definedName>
    <definedName name="jhkgh_2_1_5_3" hidden="1">{#N/A,#N/A,FALSE,"TMCOMP96";#N/A,#N/A,FALSE,"MAT96";#N/A,#N/A,FALSE,"FANDA96";#N/A,#N/A,FALSE,"INTRAN96";#N/A,#N/A,FALSE,"NAA9697";#N/A,#N/A,FALSE,"ECWEBB";#N/A,#N/A,FALSE,"MFT96";#N/A,#N/A,FALSE,"CTrecon"}</definedName>
    <definedName name="jhkgh_2_1_5_4" hidden="1">{#N/A,#N/A,FALSE,"TMCOMP96";#N/A,#N/A,FALSE,"MAT96";#N/A,#N/A,FALSE,"FANDA96";#N/A,#N/A,FALSE,"INTRAN96";#N/A,#N/A,FALSE,"NAA9697";#N/A,#N/A,FALSE,"ECWEBB";#N/A,#N/A,FALSE,"MFT96";#N/A,#N/A,FALSE,"CTrecon"}</definedName>
    <definedName name="jhkgh_2_1_5_5" hidden="1">{#N/A,#N/A,FALSE,"TMCOMP96";#N/A,#N/A,FALSE,"MAT96";#N/A,#N/A,FALSE,"FANDA96";#N/A,#N/A,FALSE,"INTRAN96";#N/A,#N/A,FALSE,"NAA9697";#N/A,#N/A,FALSE,"ECWEBB";#N/A,#N/A,FALSE,"MFT96";#N/A,#N/A,FALSE,"CTrecon"}</definedName>
    <definedName name="jhkgh_2_2" hidden="1">{#N/A,#N/A,FALSE,"TMCOMP96";#N/A,#N/A,FALSE,"MAT96";#N/A,#N/A,FALSE,"FANDA96";#N/A,#N/A,FALSE,"INTRAN96";#N/A,#N/A,FALSE,"NAA9697";#N/A,#N/A,FALSE,"ECWEBB";#N/A,#N/A,FALSE,"MFT96";#N/A,#N/A,FALSE,"CTrecon"}</definedName>
    <definedName name="jhkgh_2_2_1" hidden="1">{#N/A,#N/A,FALSE,"TMCOMP96";#N/A,#N/A,FALSE,"MAT96";#N/A,#N/A,FALSE,"FANDA96";#N/A,#N/A,FALSE,"INTRAN96";#N/A,#N/A,FALSE,"NAA9697";#N/A,#N/A,FALSE,"ECWEBB";#N/A,#N/A,FALSE,"MFT96";#N/A,#N/A,FALSE,"CTrecon"}</definedName>
    <definedName name="jhkgh_2_2_2" hidden="1">{#N/A,#N/A,FALSE,"TMCOMP96";#N/A,#N/A,FALSE,"MAT96";#N/A,#N/A,FALSE,"FANDA96";#N/A,#N/A,FALSE,"INTRAN96";#N/A,#N/A,FALSE,"NAA9697";#N/A,#N/A,FALSE,"ECWEBB";#N/A,#N/A,FALSE,"MFT96";#N/A,#N/A,FALSE,"CTrecon"}</definedName>
    <definedName name="jhkgh_2_2_3" hidden="1">{#N/A,#N/A,FALSE,"TMCOMP96";#N/A,#N/A,FALSE,"MAT96";#N/A,#N/A,FALSE,"FANDA96";#N/A,#N/A,FALSE,"INTRAN96";#N/A,#N/A,FALSE,"NAA9697";#N/A,#N/A,FALSE,"ECWEBB";#N/A,#N/A,FALSE,"MFT96";#N/A,#N/A,FALSE,"CTrecon"}</definedName>
    <definedName name="jhkgh_2_2_4" hidden="1">{#N/A,#N/A,FALSE,"TMCOMP96";#N/A,#N/A,FALSE,"MAT96";#N/A,#N/A,FALSE,"FANDA96";#N/A,#N/A,FALSE,"INTRAN96";#N/A,#N/A,FALSE,"NAA9697";#N/A,#N/A,FALSE,"ECWEBB";#N/A,#N/A,FALSE,"MFT96";#N/A,#N/A,FALSE,"CTrecon"}</definedName>
    <definedName name="jhkgh_2_2_5" hidden="1">{#N/A,#N/A,FALSE,"TMCOMP96";#N/A,#N/A,FALSE,"MAT96";#N/A,#N/A,FALSE,"FANDA96";#N/A,#N/A,FALSE,"INTRAN96";#N/A,#N/A,FALSE,"NAA9697";#N/A,#N/A,FALSE,"ECWEBB";#N/A,#N/A,FALSE,"MFT96";#N/A,#N/A,FALSE,"CTrecon"}</definedName>
    <definedName name="jhkgh_2_3" hidden="1">{#N/A,#N/A,FALSE,"TMCOMP96";#N/A,#N/A,FALSE,"MAT96";#N/A,#N/A,FALSE,"FANDA96";#N/A,#N/A,FALSE,"INTRAN96";#N/A,#N/A,FALSE,"NAA9697";#N/A,#N/A,FALSE,"ECWEBB";#N/A,#N/A,FALSE,"MFT96";#N/A,#N/A,FALSE,"CTrecon"}</definedName>
    <definedName name="jhkgh_2_3_1" hidden="1">{#N/A,#N/A,FALSE,"TMCOMP96";#N/A,#N/A,FALSE,"MAT96";#N/A,#N/A,FALSE,"FANDA96";#N/A,#N/A,FALSE,"INTRAN96";#N/A,#N/A,FALSE,"NAA9697";#N/A,#N/A,FALSE,"ECWEBB";#N/A,#N/A,FALSE,"MFT96";#N/A,#N/A,FALSE,"CTrecon"}</definedName>
    <definedName name="jhkgh_2_3_2" hidden="1">{#N/A,#N/A,FALSE,"TMCOMP96";#N/A,#N/A,FALSE,"MAT96";#N/A,#N/A,FALSE,"FANDA96";#N/A,#N/A,FALSE,"INTRAN96";#N/A,#N/A,FALSE,"NAA9697";#N/A,#N/A,FALSE,"ECWEBB";#N/A,#N/A,FALSE,"MFT96";#N/A,#N/A,FALSE,"CTrecon"}</definedName>
    <definedName name="jhkgh_2_3_3" hidden="1">{#N/A,#N/A,FALSE,"TMCOMP96";#N/A,#N/A,FALSE,"MAT96";#N/A,#N/A,FALSE,"FANDA96";#N/A,#N/A,FALSE,"INTRAN96";#N/A,#N/A,FALSE,"NAA9697";#N/A,#N/A,FALSE,"ECWEBB";#N/A,#N/A,FALSE,"MFT96";#N/A,#N/A,FALSE,"CTrecon"}</definedName>
    <definedName name="jhkgh_2_3_4" hidden="1">{#N/A,#N/A,FALSE,"TMCOMP96";#N/A,#N/A,FALSE,"MAT96";#N/A,#N/A,FALSE,"FANDA96";#N/A,#N/A,FALSE,"INTRAN96";#N/A,#N/A,FALSE,"NAA9697";#N/A,#N/A,FALSE,"ECWEBB";#N/A,#N/A,FALSE,"MFT96";#N/A,#N/A,FALSE,"CTrecon"}</definedName>
    <definedName name="jhkgh_2_3_5" hidden="1">{#N/A,#N/A,FALSE,"TMCOMP96";#N/A,#N/A,FALSE,"MAT96";#N/A,#N/A,FALSE,"FANDA96";#N/A,#N/A,FALSE,"INTRAN96";#N/A,#N/A,FALSE,"NAA9697";#N/A,#N/A,FALSE,"ECWEBB";#N/A,#N/A,FALSE,"MFT96";#N/A,#N/A,FALSE,"CTrecon"}</definedName>
    <definedName name="jhkgh_2_4" hidden="1">{#N/A,#N/A,FALSE,"TMCOMP96";#N/A,#N/A,FALSE,"MAT96";#N/A,#N/A,FALSE,"FANDA96";#N/A,#N/A,FALSE,"INTRAN96";#N/A,#N/A,FALSE,"NAA9697";#N/A,#N/A,FALSE,"ECWEBB";#N/A,#N/A,FALSE,"MFT96";#N/A,#N/A,FALSE,"CTrecon"}</definedName>
    <definedName name="jhkgh_2_4_1" hidden="1">{#N/A,#N/A,FALSE,"TMCOMP96";#N/A,#N/A,FALSE,"MAT96";#N/A,#N/A,FALSE,"FANDA96";#N/A,#N/A,FALSE,"INTRAN96";#N/A,#N/A,FALSE,"NAA9697";#N/A,#N/A,FALSE,"ECWEBB";#N/A,#N/A,FALSE,"MFT96";#N/A,#N/A,FALSE,"CTrecon"}</definedName>
    <definedName name="jhkgh_2_4_2" hidden="1">{#N/A,#N/A,FALSE,"TMCOMP96";#N/A,#N/A,FALSE,"MAT96";#N/A,#N/A,FALSE,"FANDA96";#N/A,#N/A,FALSE,"INTRAN96";#N/A,#N/A,FALSE,"NAA9697";#N/A,#N/A,FALSE,"ECWEBB";#N/A,#N/A,FALSE,"MFT96";#N/A,#N/A,FALSE,"CTrecon"}</definedName>
    <definedName name="jhkgh_2_4_3" hidden="1">{#N/A,#N/A,FALSE,"TMCOMP96";#N/A,#N/A,FALSE,"MAT96";#N/A,#N/A,FALSE,"FANDA96";#N/A,#N/A,FALSE,"INTRAN96";#N/A,#N/A,FALSE,"NAA9697";#N/A,#N/A,FALSE,"ECWEBB";#N/A,#N/A,FALSE,"MFT96";#N/A,#N/A,FALSE,"CTrecon"}</definedName>
    <definedName name="jhkgh_2_4_4" hidden="1">{#N/A,#N/A,FALSE,"TMCOMP96";#N/A,#N/A,FALSE,"MAT96";#N/A,#N/A,FALSE,"FANDA96";#N/A,#N/A,FALSE,"INTRAN96";#N/A,#N/A,FALSE,"NAA9697";#N/A,#N/A,FALSE,"ECWEBB";#N/A,#N/A,FALSE,"MFT96";#N/A,#N/A,FALSE,"CTrecon"}</definedName>
    <definedName name="jhkgh_2_4_5" hidden="1">{#N/A,#N/A,FALSE,"TMCOMP96";#N/A,#N/A,FALSE,"MAT96";#N/A,#N/A,FALSE,"FANDA96";#N/A,#N/A,FALSE,"INTRAN96";#N/A,#N/A,FALSE,"NAA9697";#N/A,#N/A,FALSE,"ECWEBB";#N/A,#N/A,FALSE,"MFT96";#N/A,#N/A,FALSE,"CTrecon"}</definedName>
    <definedName name="jhkgh_2_5" hidden="1">{#N/A,#N/A,FALSE,"TMCOMP96";#N/A,#N/A,FALSE,"MAT96";#N/A,#N/A,FALSE,"FANDA96";#N/A,#N/A,FALSE,"INTRAN96";#N/A,#N/A,FALSE,"NAA9697";#N/A,#N/A,FALSE,"ECWEBB";#N/A,#N/A,FALSE,"MFT96";#N/A,#N/A,FALSE,"CTrecon"}</definedName>
    <definedName name="jhkgh_2_5_1" hidden="1">{#N/A,#N/A,FALSE,"TMCOMP96";#N/A,#N/A,FALSE,"MAT96";#N/A,#N/A,FALSE,"FANDA96";#N/A,#N/A,FALSE,"INTRAN96";#N/A,#N/A,FALSE,"NAA9697";#N/A,#N/A,FALSE,"ECWEBB";#N/A,#N/A,FALSE,"MFT96";#N/A,#N/A,FALSE,"CTrecon"}</definedName>
    <definedName name="jhkgh_2_5_2" hidden="1">{#N/A,#N/A,FALSE,"TMCOMP96";#N/A,#N/A,FALSE,"MAT96";#N/A,#N/A,FALSE,"FANDA96";#N/A,#N/A,FALSE,"INTRAN96";#N/A,#N/A,FALSE,"NAA9697";#N/A,#N/A,FALSE,"ECWEBB";#N/A,#N/A,FALSE,"MFT96";#N/A,#N/A,FALSE,"CTrecon"}</definedName>
    <definedName name="jhkgh_2_5_3" hidden="1">{#N/A,#N/A,FALSE,"TMCOMP96";#N/A,#N/A,FALSE,"MAT96";#N/A,#N/A,FALSE,"FANDA96";#N/A,#N/A,FALSE,"INTRAN96";#N/A,#N/A,FALSE,"NAA9697";#N/A,#N/A,FALSE,"ECWEBB";#N/A,#N/A,FALSE,"MFT96";#N/A,#N/A,FALSE,"CTrecon"}</definedName>
    <definedName name="jhkgh_2_5_4" hidden="1">{#N/A,#N/A,FALSE,"TMCOMP96";#N/A,#N/A,FALSE,"MAT96";#N/A,#N/A,FALSE,"FANDA96";#N/A,#N/A,FALSE,"INTRAN96";#N/A,#N/A,FALSE,"NAA9697";#N/A,#N/A,FALSE,"ECWEBB";#N/A,#N/A,FALSE,"MFT96";#N/A,#N/A,FALSE,"CTrecon"}</definedName>
    <definedName name="jhkgh_2_5_5" hidden="1">{#N/A,#N/A,FALSE,"TMCOMP96";#N/A,#N/A,FALSE,"MAT96";#N/A,#N/A,FALSE,"FANDA96";#N/A,#N/A,FALSE,"INTRAN96";#N/A,#N/A,FALSE,"NAA9697";#N/A,#N/A,FALSE,"ECWEBB";#N/A,#N/A,FALSE,"MFT96";#N/A,#N/A,FALSE,"CTrecon"}</definedName>
    <definedName name="jhkgh_3" hidden="1">{#N/A,#N/A,FALSE,"TMCOMP96";#N/A,#N/A,FALSE,"MAT96";#N/A,#N/A,FALSE,"FANDA96";#N/A,#N/A,FALSE,"INTRAN96";#N/A,#N/A,FALSE,"NAA9697";#N/A,#N/A,FALSE,"ECWEBB";#N/A,#N/A,FALSE,"MFT96";#N/A,#N/A,FALSE,"CTrecon"}</definedName>
    <definedName name="jhkgh_3_1" hidden="1">{#N/A,#N/A,FALSE,"TMCOMP96";#N/A,#N/A,FALSE,"MAT96";#N/A,#N/A,FALSE,"FANDA96";#N/A,#N/A,FALSE,"INTRAN96";#N/A,#N/A,FALSE,"NAA9697";#N/A,#N/A,FALSE,"ECWEBB";#N/A,#N/A,FALSE,"MFT96";#N/A,#N/A,FALSE,"CTrecon"}</definedName>
    <definedName name="jhkgh_3_1_1" hidden="1">{#N/A,#N/A,FALSE,"TMCOMP96";#N/A,#N/A,FALSE,"MAT96";#N/A,#N/A,FALSE,"FANDA96";#N/A,#N/A,FALSE,"INTRAN96";#N/A,#N/A,FALSE,"NAA9697";#N/A,#N/A,FALSE,"ECWEBB";#N/A,#N/A,FALSE,"MFT96";#N/A,#N/A,FALSE,"CTrecon"}</definedName>
    <definedName name="jhkgh_3_1_1_1" hidden="1">{#N/A,#N/A,FALSE,"TMCOMP96";#N/A,#N/A,FALSE,"MAT96";#N/A,#N/A,FALSE,"FANDA96";#N/A,#N/A,FALSE,"INTRAN96";#N/A,#N/A,FALSE,"NAA9697";#N/A,#N/A,FALSE,"ECWEBB";#N/A,#N/A,FALSE,"MFT96";#N/A,#N/A,FALSE,"CTrecon"}</definedName>
    <definedName name="jhkgh_3_1_1_1_1" hidden="1">{#N/A,#N/A,FALSE,"TMCOMP96";#N/A,#N/A,FALSE,"MAT96";#N/A,#N/A,FALSE,"FANDA96";#N/A,#N/A,FALSE,"INTRAN96";#N/A,#N/A,FALSE,"NAA9697";#N/A,#N/A,FALSE,"ECWEBB";#N/A,#N/A,FALSE,"MFT96";#N/A,#N/A,FALSE,"CTrecon"}</definedName>
    <definedName name="jhkgh_3_1_1_1_2" hidden="1">{#N/A,#N/A,FALSE,"TMCOMP96";#N/A,#N/A,FALSE,"MAT96";#N/A,#N/A,FALSE,"FANDA96";#N/A,#N/A,FALSE,"INTRAN96";#N/A,#N/A,FALSE,"NAA9697";#N/A,#N/A,FALSE,"ECWEBB";#N/A,#N/A,FALSE,"MFT96";#N/A,#N/A,FALSE,"CTrecon"}</definedName>
    <definedName name="jhkgh_3_1_1_1_3" hidden="1">{#N/A,#N/A,FALSE,"TMCOMP96";#N/A,#N/A,FALSE,"MAT96";#N/A,#N/A,FALSE,"FANDA96";#N/A,#N/A,FALSE,"INTRAN96";#N/A,#N/A,FALSE,"NAA9697";#N/A,#N/A,FALSE,"ECWEBB";#N/A,#N/A,FALSE,"MFT96";#N/A,#N/A,FALSE,"CTrecon"}</definedName>
    <definedName name="jhkgh_3_1_1_1_4" hidden="1">{#N/A,#N/A,FALSE,"TMCOMP96";#N/A,#N/A,FALSE,"MAT96";#N/A,#N/A,FALSE,"FANDA96";#N/A,#N/A,FALSE,"INTRAN96";#N/A,#N/A,FALSE,"NAA9697";#N/A,#N/A,FALSE,"ECWEBB";#N/A,#N/A,FALSE,"MFT96";#N/A,#N/A,FALSE,"CTrecon"}</definedName>
    <definedName name="jhkgh_3_1_1_1_5" hidden="1">{#N/A,#N/A,FALSE,"TMCOMP96";#N/A,#N/A,FALSE,"MAT96";#N/A,#N/A,FALSE,"FANDA96";#N/A,#N/A,FALSE,"INTRAN96";#N/A,#N/A,FALSE,"NAA9697";#N/A,#N/A,FALSE,"ECWEBB";#N/A,#N/A,FALSE,"MFT96";#N/A,#N/A,FALSE,"CTrecon"}</definedName>
    <definedName name="jhkgh_3_1_1_2" hidden="1">{#N/A,#N/A,FALSE,"TMCOMP96";#N/A,#N/A,FALSE,"MAT96";#N/A,#N/A,FALSE,"FANDA96";#N/A,#N/A,FALSE,"INTRAN96";#N/A,#N/A,FALSE,"NAA9697";#N/A,#N/A,FALSE,"ECWEBB";#N/A,#N/A,FALSE,"MFT96";#N/A,#N/A,FALSE,"CTrecon"}</definedName>
    <definedName name="jhkgh_3_1_1_2_1" hidden="1">{#N/A,#N/A,FALSE,"TMCOMP96";#N/A,#N/A,FALSE,"MAT96";#N/A,#N/A,FALSE,"FANDA96";#N/A,#N/A,FALSE,"INTRAN96";#N/A,#N/A,FALSE,"NAA9697";#N/A,#N/A,FALSE,"ECWEBB";#N/A,#N/A,FALSE,"MFT96";#N/A,#N/A,FALSE,"CTrecon"}</definedName>
    <definedName name="jhkgh_3_1_1_2_2" hidden="1">{#N/A,#N/A,FALSE,"TMCOMP96";#N/A,#N/A,FALSE,"MAT96";#N/A,#N/A,FALSE,"FANDA96";#N/A,#N/A,FALSE,"INTRAN96";#N/A,#N/A,FALSE,"NAA9697";#N/A,#N/A,FALSE,"ECWEBB";#N/A,#N/A,FALSE,"MFT96";#N/A,#N/A,FALSE,"CTrecon"}</definedName>
    <definedName name="jhkgh_3_1_1_2_3" hidden="1">{#N/A,#N/A,FALSE,"TMCOMP96";#N/A,#N/A,FALSE,"MAT96";#N/A,#N/A,FALSE,"FANDA96";#N/A,#N/A,FALSE,"INTRAN96";#N/A,#N/A,FALSE,"NAA9697";#N/A,#N/A,FALSE,"ECWEBB";#N/A,#N/A,FALSE,"MFT96";#N/A,#N/A,FALSE,"CTrecon"}</definedName>
    <definedName name="jhkgh_3_1_1_2_4" hidden="1">{#N/A,#N/A,FALSE,"TMCOMP96";#N/A,#N/A,FALSE,"MAT96";#N/A,#N/A,FALSE,"FANDA96";#N/A,#N/A,FALSE,"INTRAN96";#N/A,#N/A,FALSE,"NAA9697";#N/A,#N/A,FALSE,"ECWEBB";#N/A,#N/A,FALSE,"MFT96";#N/A,#N/A,FALSE,"CTrecon"}</definedName>
    <definedName name="jhkgh_3_1_1_2_5" hidden="1">{#N/A,#N/A,FALSE,"TMCOMP96";#N/A,#N/A,FALSE,"MAT96";#N/A,#N/A,FALSE,"FANDA96";#N/A,#N/A,FALSE,"INTRAN96";#N/A,#N/A,FALSE,"NAA9697";#N/A,#N/A,FALSE,"ECWEBB";#N/A,#N/A,FALSE,"MFT96";#N/A,#N/A,FALSE,"CTrecon"}</definedName>
    <definedName name="jhkgh_3_1_1_3" hidden="1">{#N/A,#N/A,FALSE,"TMCOMP96";#N/A,#N/A,FALSE,"MAT96";#N/A,#N/A,FALSE,"FANDA96";#N/A,#N/A,FALSE,"INTRAN96";#N/A,#N/A,FALSE,"NAA9697";#N/A,#N/A,FALSE,"ECWEBB";#N/A,#N/A,FALSE,"MFT96";#N/A,#N/A,FALSE,"CTrecon"}</definedName>
    <definedName name="jhkgh_3_1_1_4" hidden="1">{#N/A,#N/A,FALSE,"TMCOMP96";#N/A,#N/A,FALSE,"MAT96";#N/A,#N/A,FALSE,"FANDA96";#N/A,#N/A,FALSE,"INTRAN96";#N/A,#N/A,FALSE,"NAA9697";#N/A,#N/A,FALSE,"ECWEBB";#N/A,#N/A,FALSE,"MFT96";#N/A,#N/A,FALSE,"CTrecon"}</definedName>
    <definedName name="jhkgh_3_1_1_5" hidden="1">{#N/A,#N/A,FALSE,"TMCOMP96";#N/A,#N/A,FALSE,"MAT96";#N/A,#N/A,FALSE,"FANDA96";#N/A,#N/A,FALSE,"INTRAN96";#N/A,#N/A,FALSE,"NAA9697";#N/A,#N/A,FALSE,"ECWEBB";#N/A,#N/A,FALSE,"MFT96";#N/A,#N/A,FALSE,"CTrecon"}</definedName>
    <definedName name="jhkgh_3_1_2" hidden="1">{#N/A,#N/A,FALSE,"TMCOMP96";#N/A,#N/A,FALSE,"MAT96";#N/A,#N/A,FALSE,"FANDA96";#N/A,#N/A,FALSE,"INTRAN96";#N/A,#N/A,FALSE,"NAA9697";#N/A,#N/A,FALSE,"ECWEBB";#N/A,#N/A,FALSE,"MFT96";#N/A,#N/A,FALSE,"CTrecon"}</definedName>
    <definedName name="jhkgh_3_1_2_1" hidden="1">{#N/A,#N/A,FALSE,"TMCOMP96";#N/A,#N/A,FALSE,"MAT96";#N/A,#N/A,FALSE,"FANDA96";#N/A,#N/A,FALSE,"INTRAN96";#N/A,#N/A,FALSE,"NAA9697";#N/A,#N/A,FALSE,"ECWEBB";#N/A,#N/A,FALSE,"MFT96";#N/A,#N/A,FALSE,"CTrecon"}</definedName>
    <definedName name="jhkgh_3_1_2_2" hidden="1">{#N/A,#N/A,FALSE,"TMCOMP96";#N/A,#N/A,FALSE,"MAT96";#N/A,#N/A,FALSE,"FANDA96";#N/A,#N/A,FALSE,"INTRAN96";#N/A,#N/A,FALSE,"NAA9697";#N/A,#N/A,FALSE,"ECWEBB";#N/A,#N/A,FALSE,"MFT96";#N/A,#N/A,FALSE,"CTrecon"}</definedName>
    <definedName name="jhkgh_3_1_2_3" hidden="1">{#N/A,#N/A,FALSE,"TMCOMP96";#N/A,#N/A,FALSE,"MAT96";#N/A,#N/A,FALSE,"FANDA96";#N/A,#N/A,FALSE,"INTRAN96";#N/A,#N/A,FALSE,"NAA9697";#N/A,#N/A,FALSE,"ECWEBB";#N/A,#N/A,FALSE,"MFT96";#N/A,#N/A,FALSE,"CTrecon"}</definedName>
    <definedName name="jhkgh_3_1_2_4" hidden="1">{#N/A,#N/A,FALSE,"TMCOMP96";#N/A,#N/A,FALSE,"MAT96";#N/A,#N/A,FALSE,"FANDA96";#N/A,#N/A,FALSE,"INTRAN96";#N/A,#N/A,FALSE,"NAA9697";#N/A,#N/A,FALSE,"ECWEBB";#N/A,#N/A,FALSE,"MFT96";#N/A,#N/A,FALSE,"CTrecon"}</definedName>
    <definedName name="jhkgh_3_1_2_5" hidden="1">{#N/A,#N/A,FALSE,"TMCOMP96";#N/A,#N/A,FALSE,"MAT96";#N/A,#N/A,FALSE,"FANDA96";#N/A,#N/A,FALSE,"INTRAN96";#N/A,#N/A,FALSE,"NAA9697";#N/A,#N/A,FALSE,"ECWEBB";#N/A,#N/A,FALSE,"MFT96";#N/A,#N/A,FALSE,"CTrecon"}</definedName>
    <definedName name="jhkgh_3_1_3" hidden="1">{#N/A,#N/A,FALSE,"TMCOMP96";#N/A,#N/A,FALSE,"MAT96";#N/A,#N/A,FALSE,"FANDA96";#N/A,#N/A,FALSE,"INTRAN96";#N/A,#N/A,FALSE,"NAA9697";#N/A,#N/A,FALSE,"ECWEBB";#N/A,#N/A,FALSE,"MFT96";#N/A,#N/A,FALSE,"CTrecon"}</definedName>
    <definedName name="jhkgh_3_1_3_1" hidden="1">{#N/A,#N/A,FALSE,"TMCOMP96";#N/A,#N/A,FALSE,"MAT96";#N/A,#N/A,FALSE,"FANDA96";#N/A,#N/A,FALSE,"INTRAN96";#N/A,#N/A,FALSE,"NAA9697";#N/A,#N/A,FALSE,"ECWEBB";#N/A,#N/A,FALSE,"MFT96";#N/A,#N/A,FALSE,"CTrecon"}</definedName>
    <definedName name="jhkgh_3_1_3_2" hidden="1">{#N/A,#N/A,FALSE,"TMCOMP96";#N/A,#N/A,FALSE,"MAT96";#N/A,#N/A,FALSE,"FANDA96";#N/A,#N/A,FALSE,"INTRAN96";#N/A,#N/A,FALSE,"NAA9697";#N/A,#N/A,FALSE,"ECWEBB";#N/A,#N/A,FALSE,"MFT96";#N/A,#N/A,FALSE,"CTrecon"}</definedName>
    <definedName name="jhkgh_3_1_3_3" hidden="1">{#N/A,#N/A,FALSE,"TMCOMP96";#N/A,#N/A,FALSE,"MAT96";#N/A,#N/A,FALSE,"FANDA96";#N/A,#N/A,FALSE,"INTRAN96";#N/A,#N/A,FALSE,"NAA9697";#N/A,#N/A,FALSE,"ECWEBB";#N/A,#N/A,FALSE,"MFT96";#N/A,#N/A,FALSE,"CTrecon"}</definedName>
    <definedName name="jhkgh_3_1_3_4" hidden="1">{#N/A,#N/A,FALSE,"TMCOMP96";#N/A,#N/A,FALSE,"MAT96";#N/A,#N/A,FALSE,"FANDA96";#N/A,#N/A,FALSE,"INTRAN96";#N/A,#N/A,FALSE,"NAA9697";#N/A,#N/A,FALSE,"ECWEBB";#N/A,#N/A,FALSE,"MFT96";#N/A,#N/A,FALSE,"CTrecon"}</definedName>
    <definedName name="jhkgh_3_1_3_5" hidden="1">{#N/A,#N/A,FALSE,"TMCOMP96";#N/A,#N/A,FALSE,"MAT96";#N/A,#N/A,FALSE,"FANDA96";#N/A,#N/A,FALSE,"INTRAN96";#N/A,#N/A,FALSE,"NAA9697";#N/A,#N/A,FALSE,"ECWEBB";#N/A,#N/A,FALSE,"MFT96";#N/A,#N/A,FALSE,"CTrecon"}</definedName>
    <definedName name="jhkgh_3_1_4" hidden="1">{#N/A,#N/A,FALSE,"TMCOMP96";#N/A,#N/A,FALSE,"MAT96";#N/A,#N/A,FALSE,"FANDA96";#N/A,#N/A,FALSE,"INTRAN96";#N/A,#N/A,FALSE,"NAA9697";#N/A,#N/A,FALSE,"ECWEBB";#N/A,#N/A,FALSE,"MFT96";#N/A,#N/A,FALSE,"CTrecon"}</definedName>
    <definedName name="jhkgh_3_1_4_1" hidden="1">{#N/A,#N/A,FALSE,"TMCOMP96";#N/A,#N/A,FALSE,"MAT96";#N/A,#N/A,FALSE,"FANDA96";#N/A,#N/A,FALSE,"INTRAN96";#N/A,#N/A,FALSE,"NAA9697";#N/A,#N/A,FALSE,"ECWEBB";#N/A,#N/A,FALSE,"MFT96";#N/A,#N/A,FALSE,"CTrecon"}</definedName>
    <definedName name="jhkgh_3_1_4_2" hidden="1">{#N/A,#N/A,FALSE,"TMCOMP96";#N/A,#N/A,FALSE,"MAT96";#N/A,#N/A,FALSE,"FANDA96";#N/A,#N/A,FALSE,"INTRAN96";#N/A,#N/A,FALSE,"NAA9697";#N/A,#N/A,FALSE,"ECWEBB";#N/A,#N/A,FALSE,"MFT96";#N/A,#N/A,FALSE,"CTrecon"}</definedName>
    <definedName name="jhkgh_3_1_4_3" hidden="1">{#N/A,#N/A,FALSE,"TMCOMP96";#N/A,#N/A,FALSE,"MAT96";#N/A,#N/A,FALSE,"FANDA96";#N/A,#N/A,FALSE,"INTRAN96";#N/A,#N/A,FALSE,"NAA9697";#N/A,#N/A,FALSE,"ECWEBB";#N/A,#N/A,FALSE,"MFT96";#N/A,#N/A,FALSE,"CTrecon"}</definedName>
    <definedName name="jhkgh_3_1_4_4" hidden="1">{#N/A,#N/A,FALSE,"TMCOMP96";#N/A,#N/A,FALSE,"MAT96";#N/A,#N/A,FALSE,"FANDA96";#N/A,#N/A,FALSE,"INTRAN96";#N/A,#N/A,FALSE,"NAA9697";#N/A,#N/A,FALSE,"ECWEBB";#N/A,#N/A,FALSE,"MFT96";#N/A,#N/A,FALSE,"CTrecon"}</definedName>
    <definedName name="jhkgh_3_1_4_5" hidden="1">{#N/A,#N/A,FALSE,"TMCOMP96";#N/A,#N/A,FALSE,"MAT96";#N/A,#N/A,FALSE,"FANDA96";#N/A,#N/A,FALSE,"INTRAN96";#N/A,#N/A,FALSE,"NAA9697";#N/A,#N/A,FALSE,"ECWEBB";#N/A,#N/A,FALSE,"MFT96";#N/A,#N/A,FALSE,"CTrecon"}</definedName>
    <definedName name="jhkgh_3_1_5" hidden="1">{#N/A,#N/A,FALSE,"TMCOMP96";#N/A,#N/A,FALSE,"MAT96";#N/A,#N/A,FALSE,"FANDA96";#N/A,#N/A,FALSE,"INTRAN96";#N/A,#N/A,FALSE,"NAA9697";#N/A,#N/A,FALSE,"ECWEBB";#N/A,#N/A,FALSE,"MFT96";#N/A,#N/A,FALSE,"CTrecon"}</definedName>
    <definedName name="jhkgh_3_1_5_1" hidden="1">{#N/A,#N/A,FALSE,"TMCOMP96";#N/A,#N/A,FALSE,"MAT96";#N/A,#N/A,FALSE,"FANDA96";#N/A,#N/A,FALSE,"INTRAN96";#N/A,#N/A,FALSE,"NAA9697";#N/A,#N/A,FALSE,"ECWEBB";#N/A,#N/A,FALSE,"MFT96";#N/A,#N/A,FALSE,"CTrecon"}</definedName>
    <definedName name="jhkgh_3_1_5_2" hidden="1">{#N/A,#N/A,FALSE,"TMCOMP96";#N/A,#N/A,FALSE,"MAT96";#N/A,#N/A,FALSE,"FANDA96";#N/A,#N/A,FALSE,"INTRAN96";#N/A,#N/A,FALSE,"NAA9697";#N/A,#N/A,FALSE,"ECWEBB";#N/A,#N/A,FALSE,"MFT96";#N/A,#N/A,FALSE,"CTrecon"}</definedName>
    <definedName name="jhkgh_3_1_5_3" hidden="1">{#N/A,#N/A,FALSE,"TMCOMP96";#N/A,#N/A,FALSE,"MAT96";#N/A,#N/A,FALSE,"FANDA96";#N/A,#N/A,FALSE,"INTRAN96";#N/A,#N/A,FALSE,"NAA9697";#N/A,#N/A,FALSE,"ECWEBB";#N/A,#N/A,FALSE,"MFT96";#N/A,#N/A,FALSE,"CTrecon"}</definedName>
    <definedName name="jhkgh_3_1_5_4" hidden="1">{#N/A,#N/A,FALSE,"TMCOMP96";#N/A,#N/A,FALSE,"MAT96";#N/A,#N/A,FALSE,"FANDA96";#N/A,#N/A,FALSE,"INTRAN96";#N/A,#N/A,FALSE,"NAA9697";#N/A,#N/A,FALSE,"ECWEBB";#N/A,#N/A,FALSE,"MFT96";#N/A,#N/A,FALSE,"CTrecon"}</definedName>
    <definedName name="jhkgh_3_1_5_5" hidden="1">{#N/A,#N/A,FALSE,"TMCOMP96";#N/A,#N/A,FALSE,"MAT96";#N/A,#N/A,FALSE,"FANDA96";#N/A,#N/A,FALSE,"INTRAN96";#N/A,#N/A,FALSE,"NAA9697";#N/A,#N/A,FALSE,"ECWEBB";#N/A,#N/A,FALSE,"MFT96";#N/A,#N/A,FALSE,"CTrecon"}</definedName>
    <definedName name="jhkgh_3_2" hidden="1">{#N/A,#N/A,FALSE,"TMCOMP96";#N/A,#N/A,FALSE,"MAT96";#N/A,#N/A,FALSE,"FANDA96";#N/A,#N/A,FALSE,"INTRAN96";#N/A,#N/A,FALSE,"NAA9697";#N/A,#N/A,FALSE,"ECWEBB";#N/A,#N/A,FALSE,"MFT96";#N/A,#N/A,FALSE,"CTrecon"}</definedName>
    <definedName name="jhkgh_3_2_1" hidden="1">{#N/A,#N/A,FALSE,"TMCOMP96";#N/A,#N/A,FALSE,"MAT96";#N/A,#N/A,FALSE,"FANDA96";#N/A,#N/A,FALSE,"INTRAN96";#N/A,#N/A,FALSE,"NAA9697";#N/A,#N/A,FALSE,"ECWEBB";#N/A,#N/A,FALSE,"MFT96";#N/A,#N/A,FALSE,"CTrecon"}</definedName>
    <definedName name="jhkgh_3_2_2" hidden="1">{#N/A,#N/A,FALSE,"TMCOMP96";#N/A,#N/A,FALSE,"MAT96";#N/A,#N/A,FALSE,"FANDA96";#N/A,#N/A,FALSE,"INTRAN96";#N/A,#N/A,FALSE,"NAA9697";#N/A,#N/A,FALSE,"ECWEBB";#N/A,#N/A,FALSE,"MFT96";#N/A,#N/A,FALSE,"CTrecon"}</definedName>
    <definedName name="jhkgh_3_2_3" hidden="1">{#N/A,#N/A,FALSE,"TMCOMP96";#N/A,#N/A,FALSE,"MAT96";#N/A,#N/A,FALSE,"FANDA96";#N/A,#N/A,FALSE,"INTRAN96";#N/A,#N/A,FALSE,"NAA9697";#N/A,#N/A,FALSE,"ECWEBB";#N/A,#N/A,FALSE,"MFT96";#N/A,#N/A,FALSE,"CTrecon"}</definedName>
    <definedName name="jhkgh_3_2_4" hidden="1">{#N/A,#N/A,FALSE,"TMCOMP96";#N/A,#N/A,FALSE,"MAT96";#N/A,#N/A,FALSE,"FANDA96";#N/A,#N/A,FALSE,"INTRAN96";#N/A,#N/A,FALSE,"NAA9697";#N/A,#N/A,FALSE,"ECWEBB";#N/A,#N/A,FALSE,"MFT96";#N/A,#N/A,FALSE,"CTrecon"}</definedName>
    <definedName name="jhkgh_3_2_5" hidden="1">{#N/A,#N/A,FALSE,"TMCOMP96";#N/A,#N/A,FALSE,"MAT96";#N/A,#N/A,FALSE,"FANDA96";#N/A,#N/A,FALSE,"INTRAN96";#N/A,#N/A,FALSE,"NAA9697";#N/A,#N/A,FALSE,"ECWEBB";#N/A,#N/A,FALSE,"MFT96";#N/A,#N/A,FALSE,"CTrecon"}</definedName>
    <definedName name="jhkgh_3_3" hidden="1">{#N/A,#N/A,FALSE,"TMCOMP96";#N/A,#N/A,FALSE,"MAT96";#N/A,#N/A,FALSE,"FANDA96";#N/A,#N/A,FALSE,"INTRAN96";#N/A,#N/A,FALSE,"NAA9697";#N/A,#N/A,FALSE,"ECWEBB";#N/A,#N/A,FALSE,"MFT96";#N/A,#N/A,FALSE,"CTrecon"}</definedName>
    <definedName name="jhkgh_3_3_1" hidden="1">{#N/A,#N/A,FALSE,"TMCOMP96";#N/A,#N/A,FALSE,"MAT96";#N/A,#N/A,FALSE,"FANDA96";#N/A,#N/A,FALSE,"INTRAN96";#N/A,#N/A,FALSE,"NAA9697";#N/A,#N/A,FALSE,"ECWEBB";#N/A,#N/A,FALSE,"MFT96";#N/A,#N/A,FALSE,"CTrecon"}</definedName>
    <definedName name="jhkgh_3_3_2" hidden="1">{#N/A,#N/A,FALSE,"TMCOMP96";#N/A,#N/A,FALSE,"MAT96";#N/A,#N/A,FALSE,"FANDA96";#N/A,#N/A,FALSE,"INTRAN96";#N/A,#N/A,FALSE,"NAA9697";#N/A,#N/A,FALSE,"ECWEBB";#N/A,#N/A,FALSE,"MFT96";#N/A,#N/A,FALSE,"CTrecon"}</definedName>
    <definedName name="jhkgh_3_3_3" hidden="1">{#N/A,#N/A,FALSE,"TMCOMP96";#N/A,#N/A,FALSE,"MAT96";#N/A,#N/A,FALSE,"FANDA96";#N/A,#N/A,FALSE,"INTRAN96";#N/A,#N/A,FALSE,"NAA9697";#N/A,#N/A,FALSE,"ECWEBB";#N/A,#N/A,FALSE,"MFT96";#N/A,#N/A,FALSE,"CTrecon"}</definedName>
    <definedName name="jhkgh_3_3_4" hidden="1">{#N/A,#N/A,FALSE,"TMCOMP96";#N/A,#N/A,FALSE,"MAT96";#N/A,#N/A,FALSE,"FANDA96";#N/A,#N/A,FALSE,"INTRAN96";#N/A,#N/A,FALSE,"NAA9697";#N/A,#N/A,FALSE,"ECWEBB";#N/A,#N/A,FALSE,"MFT96";#N/A,#N/A,FALSE,"CTrecon"}</definedName>
    <definedName name="jhkgh_3_3_5" hidden="1">{#N/A,#N/A,FALSE,"TMCOMP96";#N/A,#N/A,FALSE,"MAT96";#N/A,#N/A,FALSE,"FANDA96";#N/A,#N/A,FALSE,"INTRAN96";#N/A,#N/A,FALSE,"NAA9697";#N/A,#N/A,FALSE,"ECWEBB";#N/A,#N/A,FALSE,"MFT96";#N/A,#N/A,FALSE,"CTrecon"}</definedName>
    <definedName name="jhkgh_3_4" hidden="1">{#N/A,#N/A,FALSE,"TMCOMP96";#N/A,#N/A,FALSE,"MAT96";#N/A,#N/A,FALSE,"FANDA96";#N/A,#N/A,FALSE,"INTRAN96";#N/A,#N/A,FALSE,"NAA9697";#N/A,#N/A,FALSE,"ECWEBB";#N/A,#N/A,FALSE,"MFT96";#N/A,#N/A,FALSE,"CTrecon"}</definedName>
    <definedName name="jhkgh_3_4_1" hidden="1">{#N/A,#N/A,FALSE,"TMCOMP96";#N/A,#N/A,FALSE,"MAT96";#N/A,#N/A,FALSE,"FANDA96";#N/A,#N/A,FALSE,"INTRAN96";#N/A,#N/A,FALSE,"NAA9697";#N/A,#N/A,FALSE,"ECWEBB";#N/A,#N/A,FALSE,"MFT96";#N/A,#N/A,FALSE,"CTrecon"}</definedName>
    <definedName name="jhkgh_3_4_2" hidden="1">{#N/A,#N/A,FALSE,"TMCOMP96";#N/A,#N/A,FALSE,"MAT96";#N/A,#N/A,FALSE,"FANDA96";#N/A,#N/A,FALSE,"INTRAN96";#N/A,#N/A,FALSE,"NAA9697";#N/A,#N/A,FALSE,"ECWEBB";#N/A,#N/A,FALSE,"MFT96";#N/A,#N/A,FALSE,"CTrecon"}</definedName>
    <definedName name="jhkgh_3_4_3" hidden="1">{#N/A,#N/A,FALSE,"TMCOMP96";#N/A,#N/A,FALSE,"MAT96";#N/A,#N/A,FALSE,"FANDA96";#N/A,#N/A,FALSE,"INTRAN96";#N/A,#N/A,FALSE,"NAA9697";#N/A,#N/A,FALSE,"ECWEBB";#N/A,#N/A,FALSE,"MFT96";#N/A,#N/A,FALSE,"CTrecon"}</definedName>
    <definedName name="jhkgh_3_4_4" hidden="1">{#N/A,#N/A,FALSE,"TMCOMP96";#N/A,#N/A,FALSE,"MAT96";#N/A,#N/A,FALSE,"FANDA96";#N/A,#N/A,FALSE,"INTRAN96";#N/A,#N/A,FALSE,"NAA9697";#N/A,#N/A,FALSE,"ECWEBB";#N/A,#N/A,FALSE,"MFT96";#N/A,#N/A,FALSE,"CTrecon"}</definedName>
    <definedName name="jhkgh_3_4_5" hidden="1">{#N/A,#N/A,FALSE,"TMCOMP96";#N/A,#N/A,FALSE,"MAT96";#N/A,#N/A,FALSE,"FANDA96";#N/A,#N/A,FALSE,"INTRAN96";#N/A,#N/A,FALSE,"NAA9697";#N/A,#N/A,FALSE,"ECWEBB";#N/A,#N/A,FALSE,"MFT96";#N/A,#N/A,FALSE,"CTrecon"}</definedName>
    <definedName name="jhkgh_3_5" hidden="1">{#N/A,#N/A,FALSE,"TMCOMP96";#N/A,#N/A,FALSE,"MAT96";#N/A,#N/A,FALSE,"FANDA96";#N/A,#N/A,FALSE,"INTRAN96";#N/A,#N/A,FALSE,"NAA9697";#N/A,#N/A,FALSE,"ECWEBB";#N/A,#N/A,FALSE,"MFT96";#N/A,#N/A,FALSE,"CTrecon"}</definedName>
    <definedName name="jhkgh_3_5_1" hidden="1">{#N/A,#N/A,FALSE,"TMCOMP96";#N/A,#N/A,FALSE,"MAT96";#N/A,#N/A,FALSE,"FANDA96";#N/A,#N/A,FALSE,"INTRAN96";#N/A,#N/A,FALSE,"NAA9697";#N/A,#N/A,FALSE,"ECWEBB";#N/A,#N/A,FALSE,"MFT96";#N/A,#N/A,FALSE,"CTrecon"}</definedName>
    <definedName name="jhkgh_3_5_2" hidden="1">{#N/A,#N/A,FALSE,"TMCOMP96";#N/A,#N/A,FALSE,"MAT96";#N/A,#N/A,FALSE,"FANDA96";#N/A,#N/A,FALSE,"INTRAN96";#N/A,#N/A,FALSE,"NAA9697";#N/A,#N/A,FALSE,"ECWEBB";#N/A,#N/A,FALSE,"MFT96";#N/A,#N/A,FALSE,"CTrecon"}</definedName>
    <definedName name="jhkgh_3_5_3" hidden="1">{#N/A,#N/A,FALSE,"TMCOMP96";#N/A,#N/A,FALSE,"MAT96";#N/A,#N/A,FALSE,"FANDA96";#N/A,#N/A,FALSE,"INTRAN96";#N/A,#N/A,FALSE,"NAA9697";#N/A,#N/A,FALSE,"ECWEBB";#N/A,#N/A,FALSE,"MFT96";#N/A,#N/A,FALSE,"CTrecon"}</definedName>
    <definedName name="jhkgh_3_5_4" hidden="1">{#N/A,#N/A,FALSE,"TMCOMP96";#N/A,#N/A,FALSE,"MAT96";#N/A,#N/A,FALSE,"FANDA96";#N/A,#N/A,FALSE,"INTRAN96";#N/A,#N/A,FALSE,"NAA9697";#N/A,#N/A,FALSE,"ECWEBB";#N/A,#N/A,FALSE,"MFT96";#N/A,#N/A,FALSE,"CTrecon"}</definedName>
    <definedName name="jhkgh_3_5_5" hidden="1">{#N/A,#N/A,FALSE,"TMCOMP96";#N/A,#N/A,FALSE,"MAT96";#N/A,#N/A,FALSE,"FANDA96";#N/A,#N/A,FALSE,"INTRAN96";#N/A,#N/A,FALSE,"NAA9697";#N/A,#N/A,FALSE,"ECWEBB";#N/A,#N/A,FALSE,"MFT96";#N/A,#N/A,FALSE,"CTrecon"}</definedName>
    <definedName name="jhkgh_4" hidden="1">{#N/A,#N/A,FALSE,"TMCOMP96";#N/A,#N/A,FALSE,"MAT96";#N/A,#N/A,FALSE,"FANDA96";#N/A,#N/A,FALSE,"INTRAN96";#N/A,#N/A,FALSE,"NAA9697";#N/A,#N/A,FALSE,"ECWEBB";#N/A,#N/A,FALSE,"MFT96";#N/A,#N/A,FALSE,"CTrecon"}</definedName>
    <definedName name="jhkgh_4_1" hidden="1">{#N/A,#N/A,FALSE,"TMCOMP96";#N/A,#N/A,FALSE,"MAT96";#N/A,#N/A,FALSE,"FANDA96";#N/A,#N/A,FALSE,"INTRAN96";#N/A,#N/A,FALSE,"NAA9697";#N/A,#N/A,FALSE,"ECWEBB";#N/A,#N/A,FALSE,"MFT96";#N/A,#N/A,FALSE,"CTrecon"}</definedName>
    <definedName name="jhkgh_4_1_1" hidden="1">{#N/A,#N/A,FALSE,"TMCOMP96";#N/A,#N/A,FALSE,"MAT96";#N/A,#N/A,FALSE,"FANDA96";#N/A,#N/A,FALSE,"INTRAN96";#N/A,#N/A,FALSE,"NAA9697";#N/A,#N/A,FALSE,"ECWEBB";#N/A,#N/A,FALSE,"MFT96";#N/A,#N/A,FALSE,"CTrecon"}</definedName>
    <definedName name="jhkgh_4_1_1_1" hidden="1">{#N/A,#N/A,FALSE,"TMCOMP96";#N/A,#N/A,FALSE,"MAT96";#N/A,#N/A,FALSE,"FANDA96";#N/A,#N/A,FALSE,"INTRAN96";#N/A,#N/A,FALSE,"NAA9697";#N/A,#N/A,FALSE,"ECWEBB";#N/A,#N/A,FALSE,"MFT96";#N/A,#N/A,FALSE,"CTrecon"}</definedName>
    <definedName name="jhkgh_4_1_1_1_1" hidden="1">{#N/A,#N/A,FALSE,"TMCOMP96";#N/A,#N/A,FALSE,"MAT96";#N/A,#N/A,FALSE,"FANDA96";#N/A,#N/A,FALSE,"INTRAN96";#N/A,#N/A,FALSE,"NAA9697";#N/A,#N/A,FALSE,"ECWEBB";#N/A,#N/A,FALSE,"MFT96";#N/A,#N/A,FALSE,"CTrecon"}</definedName>
    <definedName name="jhkgh_4_1_1_1_2" hidden="1">{#N/A,#N/A,FALSE,"TMCOMP96";#N/A,#N/A,FALSE,"MAT96";#N/A,#N/A,FALSE,"FANDA96";#N/A,#N/A,FALSE,"INTRAN96";#N/A,#N/A,FALSE,"NAA9697";#N/A,#N/A,FALSE,"ECWEBB";#N/A,#N/A,FALSE,"MFT96";#N/A,#N/A,FALSE,"CTrecon"}</definedName>
    <definedName name="jhkgh_4_1_1_1_3" hidden="1">{#N/A,#N/A,FALSE,"TMCOMP96";#N/A,#N/A,FALSE,"MAT96";#N/A,#N/A,FALSE,"FANDA96";#N/A,#N/A,FALSE,"INTRAN96";#N/A,#N/A,FALSE,"NAA9697";#N/A,#N/A,FALSE,"ECWEBB";#N/A,#N/A,FALSE,"MFT96";#N/A,#N/A,FALSE,"CTrecon"}</definedName>
    <definedName name="jhkgh_4_1_1_1_4" hidden="1">{#N/A,#N/A,FALSE,"TMCOMP96";#N/A,#N/A,FALSE,"MAT96";#N/A,#N/A,FALSE,"FANDA96";#N/A,#N/A,FALSE,"INTRAN96";#N/A,#N/A,FALSE,"NAA9697";#N/A,#N/A,FALSE,"ECWEBB";#N/A,#N/A,FALSE,"MFT96";#N/A,#N/A,FALSE,"CTrecon"}</definedName>
    <definedName name="jhkgh_4_1_1_1_5" hidden="1">{#N/A,#N/A,FALSE,"TMCOMP96";#N/A,#N/A,FALSE,"MAT96";#N/A,#N/A,FALSE,"FANDA96";#N/A,#N/A,FALSE,"INTRAN96";#N/A,#N/A,FALSE,"NAA9697";#N/A,#N/A,FALSE,"ECWEBB";#N/A,#N/A,FALSE,"MFT96";#N/A,#N/A,FALSE,"CTrecon"}</definedName>
    <definedName name="jhkgh_4_1_1_2" hidden="1">{#N/A,#N/A,FALSE,"TMCOMP96";#N/A,#N/A,FALSE,"MAT96";#N/A,#N/A,FALSE,"FANDA96";#N/A,#N/A,FALSE,"INTRAN96";#N/A,#N/A,FALSE,"NAA9697";#N/A,#N/A,FALSE,"ECWEBB";#N/A,#N/A,FALSE,"MFT96";#N/A,#N/A,FALSE,"CTrecon"}</definedName>
    <definedName name="jhkgh_4_1_1_2_1" hidden="1">{#N/A,#N/A,FALSE,"TMCOMP96";#N/A,#N/A,FALSE,"MAT96";#N/A,#N/A,FALSE,"FANDA96";#N/A,#N/A,FALSE,"INTRAN96";#N/A,#N/A,FALSE,"NAA9697";#N/A,#N/A,FALSE,"ECWEBB";#N/A,#N/A,FALSE,"MFT96";#N/A,#N/A,FALSE,"CTrecon"}</definedName>
    <definedName name="jhkgh_4_1_1_2_2" hidden="1">{#N/A,#N/A,FALSE,"TMCOMP96";#N/A,#N/A,FALSE,"MAT96";#N/A,#N/A,FALSE,"FANDA96";#N/A,#N/A,FALSE,"INTRAN96";#N/A,#N/A,FALSE,"NAA9697";#N/A,#N/A,FALSE,"ECWEBB";#N/A,#N/A,FALSE,"MFT96";#N/A,#N/A,FALSE,"CTrecon"}</definedName>
    <definedName name="jhkgh_4_1_1_2_3" hidden="1">{#N/A,#N/A,FALSE,"TMCOMP96";#N/A,#N/A,FALSE,"MAT96";#N/A,#N/A,FALSE,"FANDA96";#N/A,#N/A,FALSE,"INTRAN96";#N/A,#N/A,FALSE,"NAA9697";#N/A,#N/A,FALSE,"ECWEBB";#N/A,#N/A,FALSE,"MFT96";#N/A,#N/A,FALSE,"CTrecon"}</definedName>
    <definedName name="jhkgh_4_1_1_2_4" hidden="1">{#N/A,#N/A,FALSE,"TMCOMP96";#N/A,#N/A,FALSE,"MAT96";#N/A,#N/A,FALSE,"FANDA96";#N/A,#N/A,FALSE,"INTRAN96";#N/A,#N/A,FALSE,"NAA9697";#N/A,#N/A,FALSE,"ECWEBB";#N/A,#N/A,FALSE,"MFT96";#N/A,#N/A,FALSE,"CTrecon"}</definedName>
    <definedName name="jhkgh_4_1_1_2_5" hidden="1">{#N/A,#N/A,FALSE,"TMCOMP96";#N/A,#N/A,FALSE,"MAT96";#N/A,#N/A,FALSE,"FANDA96";#N/A,#N/A,FALSE,"INTRAN96";#N/A,#N/A,FALSE,"NAA9697";#N/A,#N/A,FALSE,"ECWEBB";#N/A,#N/A,FALSE,"MFT96";#N/A,#N/A,FALSE,"CTrecon"}</definedName>
    <definedName name="jhkgh_4_1_1_3" hidden="1">{#N/A,#N/A,FALSE,"TMCOMP96";#N/A,#N/A,FALSE,"MAT96";#N/A,#N/A,FALSE,"FANDA96";#N/A,#N/A,FALSE,"INTRAN96";#N/A,#N/A,FALSE,"NAA9697";#N/A,#N/A,FALSE,"ECWEBB";#N/A,#N/A,FALSE,"MFT96";#N/A,#N/A,FALSE,"CTrecon"}</definedName>
    <definedName name="jhkgh_4_1_1_4" hidden="1">{#N/A,#N/A,FALSE,"TMCOMP96";#N/A,#N/A,FALSE,"MAT96";#N/A,#N/A,FALSE,"FANDA96";#N/A,#N/A,FALSE,"INTRAN96";#N/A,#N/A,FALSE,"NAA9697";#N/A,#N/A,FALSE,"ECWEBB";#N/A,#N/A,FALSE,"MFT96";#N/A,#N/A,FALSE,"CTrecon"}</definedName>
    <definedName name="jhkgh_4_1_1_5" hidden="1">{#N/A,#N/A,FALSE,"TMCOMP96";#N/A,#N/A,FALSE,"MAT96";#N/A,#N/A,FALSE,"FANDA96";#N/A,#N/A,FALSE,"INTRAN96";#N/A,#N/A,FALSE,"NAA9697";#N/A,#N/A,FALSE,"ECWEBB";#N/A,#N/A,FALSE,"MFT96";#N/A,#N/A,FALSE,"CTrecon"}</definedName>
    <definedName name="jhkgh_4_1_2" hidden="1">{#N/A,#N/A,FALSE,"TMCOMP96";#N/A,#N/A,FALSE,"MAT96";#N/A,#N/A,FALSE,"FANDA96";#N/A,#N/A,FALSE,"INTRAN96";#N/A,#N/A,FALSE,"NAA9697";#N/A,#N/A,FALSE,"ECWEBB";#N/A,#N/A,FALSE,"MFT96";#N/A,#N/A,FALSE,"CTrecon"}</definedName>
    <definedName name="jhkgh_4_1_2_1" hidden="1">{#N/A,#N/A,FALSE,"TMCOMP96";#N/A,#N/A,FALSE,"MAT96";#N/A,#N/A,FALSE,"FANDA96";#N/A,#N/A,FALSE,"INTRAN96";#N/A,#N/A,FALSE,"NAA9697";#N/A,#N/A,FALSE,"ECWEBB";#N/A,#N/A,FALSE,"MFT96";#N/A,#N/A,FALSE,"CTrecon"}</definedName>
    <definedName name="jhkgh_4_1_2_2" hidden="1">{#N/A,#N/A,FALSE,"TMCOMP96";#N/A,#N/A,FALSE,"MAT96";#N/A,#N/A,FALSE,"FANDA96";#N/A,#N/A,FALSE,"INTRAN96";#N/A,#N/A,FALSE,"NAA9697";#N/A,#N/A,FALSE,"ECWEBB";#N/A,#N/A,FALSE,"MFT96";#N/A,#N/A,FALSE,"CTrecon"}</definedName>
    <definedName name="jhkgh_4_1_2_3" hidden="1">{#N/A,#N/A,FALSE,"TMCOMP96";#N/A,#N/A,FALSE,"MAT96";#N/A,#N/A,FALSE,"FANDA96";#N/A,#N/A,FALSE,"INTRAN96";#N/A,#N/A,FALSE,"NAA9697";#N/A,#N/A,FALSE,"ECWEBB";#N/A,#N/A,FALSE,"MFT96";#N/A,#N/A,FALSE,"CTrecon"}</definedName>
    <definedName name="jhkgh_4_1_2_4" hidden="1">{#N/A,#N/A,FALSE,"TMCOMP96";#N/A,#N/A,FALSE,"MAT96";#N/A,#N/A,FALSE,"FANDA96";#N/A,#N/A,FALSE,"INTRAN96";#N/A,#N/A,FALSE,"NAA9697";#N/A,#N/A,FALSE,"ECWEBB";#N/A,#N/A,FALSE,"MFT96";#N/A,#N/A,FALSE,"CTrecon"}</definedName>
    <definedName name="jhkgh_4_1_2_5" hidden="1">{#N/A,#N/A,FALSE,"TMCOMP96";#N/A,#N/A,FALSE,"MAT96";#N/A,#N/A,FALSE,"FANDA96";#N/A,#N/A,FALSE,"INTRAN96";#N/A,#N/A,FALSE,"NAA9697";#N/A,#N/A,FALSE,"ECWEBB";#N/A,#N/A,FALSE,"MFT96";#N/A,#N/A,FALSE,"CTrecon"}</definedName>
    <definedName name="jhkgh_4_1_3" hidden="1">{#N/A,#N/A,FALSE,"TMCOMP96";#N/A,#N/A,FALSE,"MAT96";#N/A,#N/A,FALSE,"FANDA96";#N/A,#N/A,FALSE,"INTRAN96";#N/A,#N/A,FALSE,"NAA9697";#N/A,#N/A,FALSE,"ECWEBB";#N/A,#N/A,FALSE,"MFT96";#N/A,#N/A,FALSE,"CTrecon"}</definedName>
    <definedName name="jhkgh_4_1_3_1" hidden="1">{#N/A,#N/A,FALSE,"TMCOMP96";#N/A,#N/A,FALSE,"MAT96";#N/A,#N/A,FALSE,"FANDA96";#N/A,#N/A,FALSE,"INTRAN96";#N/A,#N/A,FALSE,"NAA9697";#N/A,#N/A,FALSE,"ECWEBB";#N/A,#N/A,FALSE,"MFT96";#N/A,#N/A,FALSE,"CTrecon"}</definedName>
    <definedName name="jhkgh_4_1_3_2" hidden="1">{#N/A,#N/A,FALSE,"TMCOMP96";#N/A,#N/A,FALSE,"MAT96";#N/A,#N/A,FALSE,"FANDA96";#N/A,#N/A,FALSE,"INTRAN96";#N/A,#N/A,FALSE,"NAA9697";#N/A,#N/A,FALSE,"ECWEBB";#N/A,#N/A,FALSE,"MFT96";#N/A,#N/A,FALSE,"CTrecon"}</definedName>
    <definedName name="jhkgh_4_1_3_3" hidden="1">{#N/A,#N/A,FALSE,"TMCOMP96";#N/A,#N/A,FALSE,"MAT96";#N/A,#N/A,FALSE,"FANDA96";#N/A,#N/A,FALSE,"INTRAN96";#N/A,#N/A,FALSE,"NAA9697";#N/A,#N/A,FALSE,"ECWEBB";#N/A,#N/A,FALSE,"MFT96";#N/A,#N/A,FALSE,"CTrecon"}</definedName>
    <definedName name="jhkgh_4_1_3_4" hidden="1">{#N/A,#N/A,FALSE,"TMCOMP96";#N/A,#N/A,FALSE,"MAT96";#N/A,#N/A,FALSE,"FANDA96";#N/A,#N/A,FALSE,"INTRAN96";#N/A,#N/A,FALSE,"NAA9697";#N/A,#N/A,FALSE,"ECWEBB";#N/A,#N/A,FALSE,"MFT96";#N/A,#N/A,FALSE,"CTrecon"}</definedName>
    <definedName name="jhkgh_4_1_3_5" hidden="1">{#N/A,#N/A,FALSE,"TMCOMP96";#N/A,#N/A,FALSE,"MAT96";#N/A,#N/A,FALSE,"FANDA96";#N/A,#N/A,FALSE,"INTRAN96";#N/A,#N/A,FALSE,"NAA9697";#N/A,#N/A,FALSE,"ECWEBB";#N/A,#N/A,FALSE,"MFT96";#N/A,#N/A,FALSE,"CTrecon"}</definedName>
    <definedName name="jhkgh_4_1_4" hidden="1">{#N/A,#N/A,FALSE,"TMCOMP96";#N/A,#N/A,FALSE,"MAT96";#N/A,#N/A,FALSE,"FANDA96";#N/A,#N/A,FALSE,"INTRAN96";#N/A,#N/A,FALSE,"NAA9697";#N/A,#N/A,FALSE,"ECWEBB";#N/A,#N/A,FALSE,"MFT96";#N/A,#N/A,FALSE,"CTrecon"}</definedName>
    <definedName name="jhkgh_4_1_4_1" hidden="1">{#N/A,#N/A,FALSE,"TMCOMP96";#N/A,#N/A,FALSE,"MAT96";#N/A,#N/A,FALSE,"FANDA96";#N/A,#N/A,FALSE,"INTRAN96";#N/A,#N/A,FALSE,"NAA9697";#N/A,#N/A,FALSE,"ECWEBB";#N/A,#N/A,FALSE,"MFT96";#N/A,#N/A,FALSE,"CTrecon"}</definedName>
    <definedName name="jhkgh_4_1_4_2" hidden="1">{#N/A,#N/A,FALSE,"TMCOMP96";#N/A,#N/A,FALSE,"MAT96";#N/A,#N/A,FALSE,"FANDA96";#N/A,#N/A,FALSE,"INTRAN96";#N/A,#N/A,FALSE,"NAA9697";#N/A,#N/A,FALSE,"ECWEBB";#N/A,#N/A,FALSE,"MFT96";#N/A,#N/A,FALSE,"CTrecon"}</definedName>
    <definedName name="jhkgh_4_1_4_3" hidden="1">{#N/A,#N/A,FALSE,"TMCOMP96";#N/A,#N/A,FALSE,"MAT96";#N/A,#N/A,FALSE,"FANDA96";#N/A,#N/A,FALSE,"INTRAN96";#N/A,#N/A,FALSE,"NAA9697";#N/A,#N/A,FALSE,"ECWEBB";#N/A,#N/A,FALSE,"MFT96";#N/A,#N/A,FALSE,"CTrecon"}</definedName>
    <definedName name="jhkgh_4_1_4_4" hidden="1">{#N/A,#N/A,FALSE,"TMCOMP96";#N/A,#N/A,FALSE,"MAT96";#N/A,#N/A,FALSE,"FANDA96";#N/A,#N/A,FALSE,"INTRAN96";#N/A,#N/A,FALSE,"NAA9697";#N/A,#N/A,FALSE,"ECWEBB";#N/A,#N/A,FALSE,"MFT96";#N/A,#N/A,FALSE,"CTrecon"}</definedName>
    <definedName name="jhkgh_4_1_4_5" hidden="1">{#N/A,#N/A,FALSE,"TMCOMP96";#N/A,#N/A,FALSE,"MAT96";#N/A,#N/A,FALSE,"FANDA96";#N/A,#N/A,FALSE,"INTRAN96";#N/A,#N/A,FALSE,"NAA9697";#N/A,#N/A,FALSE,"ECWEBB";#N/A,#N/A,FALSE,"MFT96";#N/A,#N/A,FALSE,"CTrecon"}</definedName>
    <definedName name="jhkgh_4_1_5" hidden="1">{#N/A,#N/A,FALSE,"TMCOMP96";#N/A,#N/A,FALSE,"MAT96";#N/A,#N/A,FALSE,"FANDA96";#N/A,#N/A,FALSE,"INTRAN96";#N/A,#N/A,FALSE,"NAA9697";#N/A,#N/A,FALSE,"ECWEBB";#N/A,#N/A,FALSE,"MFT96";#N/A,#N/A,FALSE,"CTrecon"}</definedName>
    <definedName name="jhkgh_4_1_5_1" hidden="1">{#N/A,#N/A,FALSE,"TMCOMP96";#N/A,#N/A,FALSE,"MAT96";#N/A,#N/A,FALSE,"FANDA96";#N/A,#N/A,FALSE,"INTRAN96";#N/A,#N/A,FALSE,"NAA9697";#N/A,#N/A,FALSE,"ECWEBB";#N/A,#N/A,FALSE,"MFT96";#N/A,#N/A,FALSE,"CTrecon"}</definedName>
    <definedName name="jhkgh_4_1_5_2" hidden="1">{#N/A,#N/A,FALSE,"TMCOMP96";#N/A,#N/A,FALSE,"MAT96";#N/A,#N/A,FALSE,"FANDA96";#N/A,#N/A,FALSE,"INTRAN96";#N/A,#N/A,FALSE,"NAA9697";#N/A,#N/A,FALSE,"ECWEBB";#N/A,#N/A,FALSE,"MFT96";#N/A,#N/A,FALSE,"CTrecon"}</definedName>
    <definedName name="jhkgh_4_1_5_3" hidden="1">{#N/A,#N/A,FALSE,"TMCOMP96";#N/A,#N/A,FALSE,"MAT96";#N/A,#N/A,FALSE,"FANDA96";#N/A,#N/A,FALSE,"INTRAN96";#N/A,#N/A,FALSE,"NAA9697";#N/A,#N/A,FALSE,"ECWEBB";#N/A,#N/A,FALSE,"MFT96";#N/A,#N/A,FALSE,"CTrecon"}</definedName>
    <definedName name="jhkgh_4_1_5_4" hidden="1">{#N/A,#N/A,FALSE,"TMCOMP96";#N/A,#N/A,FALSE,"MAT96";#N/A,#N/A,FALSE,"FANDA96";#N/A,#N/A,FALSE,"INTRAN96";#N/A,#N/A,FALSE,"NAA9697";#N/A,#N/A,FALSE,"ECWEBB";#N/A,#N/A,FALSE,"MFT96";#N/A,#N/A,FALSE,"CTrecon"}</definedName>
    <definedName name="jhkgh_4_1_5_5" hidden="1">{#N/A,#N/A,FALSE,"TMCOMP96";#N/A,#N/A,FALSE,"MAT96";#N/A,#N/A,FALSE,"FANDA96";#N/A,#N/A,FALSE,"INTRAN96";#N/A,#N/A,FALSE,"NAA9697";#N/A,#N/A,FALSE,"ECWEBB";#N/A,#N/A,FALSE,"MFT96";#N/A,#N/A,FALSE,"CTrecon"}</definedName>
    <definedName name="jhkgh_4_2" hidden="1">{#N/A,#N/A,FALSE,"TMCOMP96";#N/A,#N/A,FALSE,"MAT96";#N/A,#N/A,FALSE,"FANDA96";#N/A,#N/A,FALSE,"INTRAN96";#N/A,#N/A,FALSE,"NAA9697";#N/A,#N/A,FALSE,"ECWEBB";#N/A,#N/A,FALSE,"MFT96";#N/A,#N/A,FALSE,"CTrecon"}</definedName>
    <definedName name="jhkgh_4_2_1" hidden="1">{#N/A,#N/A,FALSE,"TMCOMP96";#N/A,#N/A,FALSE,"MAT96";#N/A,#N/A,FALSE,"FANDA96";#N/A,#N/A,FALSE,"INTRAN96";#N/A,#N/A,FALSE,"NAA9697";#N/A,#N/A,FALSE,"ECWEBB";#N/A,#N/A,FALSE,"MFT96";#N/A,#N/A,FALSE,"CTrecon"}</definedName>
    <definedName name="jhkgh_4_2_2" hidden="1">{#N/A,#N/A,FALSE,"TMCOMP96";#N/A,#N/A,FALSE,"MAT96";#N/A,#N/A,FALSE,"FANDA96";#N/A,#N/A,FALSE,"INTRAN96";#N/A,#N/A,FALSE,"NAA9697";#N/A,#N/A,FALSE,"ECWEBB";#N/A,#N/A,FALSE,"MFT96";#N/A,#N/A,FALSE,"CTrecon"}</definedName>
    <definedName name="jhkgh_4_2_3" hidden="1">{#N/A,#N/A,FALSE,"TMCOMP96";#N/A,#N/A,FALSE,"MAT96";#N/A,#N/A,FALSE,"FANDA96";#N/A,#N/A,FALSE,"INTRAN96";#N/A,#N/A,FALSE,"NAA9697";#N/A,#N/A,FALSE,"ECWEBB";#N/A,#N/A,FALSE,"MFT96";#N/A,#N/A,FALSE,"CTrecon"}</definedName>
    <definedName name="jhkgh_4_2_4" hidden="1">{#N/A,#N/A,FALSE,"TMCOMP96";#N/A,#N/A,FALSE,"MAT96";#N/A,#N/A,FALSE,"FANDA96";#N/A,#N/A,FALSE,"INTRAN96";#N/A,#N/A,FALSE,"NAA9697";#N/A,#N/A,FALSE,"ECWEBB";#N/A,#N/A,FALSE,"MFT96";#N/A,#N/A,FALSE,"CTrecon"}</definedName>
    <definedName name="jhkgh_4_2_5" hidden="1">{#N/A,#N/A,FALSE,"TMCOMP96";#N/A,#N/A,FALSE,"MAT96";#N/A,#N/A,FALSE,"FANDA96";#N/A,#N/A,FALSE,"INTRAN96";#N/A,#N/A,FALSE,"NAA9697";#N/A,#N/A,FALSE,"ECWEBB";#N/A,#N/A,FALSE,"MFT96";#N/A,#N/A,FALSE,"CTrecon"}</definedName>
    <definedName name="jhkgh_4_3" hidden="1">{#N/A,#N/A,FALSE,"TMCOMP96";#N/A,#N/A,FALSE,"MAT96";#N/A,#N/A,FALSE,"FANDA96";#N/A,#N/A,FALSE,"INTRAN96";#N/A,#N/A,FALSE,"NAA9697";#N/A,#N/A,FALSE,"ECWEBB";#N/A,#N/A,FALSE,"MFT96";#N/A,#N/A,FALSE,"CTrecon"}</definedName>
    <definedName name="jhkgh_4_3_1" hidden="1">{#N/A,#N/A,FALSE,"TMCOMP96";#N/A,#N/A,FALSE,"MAT96";#N/A,#N/A,FALSE,"FANDA96";#N/A,#N/A,FALSE,"INTRAN96";#N/A,#N/A,FALSE,"NAA9697";#N/A,#N/A,FALSE,"ECWEBB";#N/A,#N/A,FALSE,"MFT96";#N/A,#N/A,FALSE,"CTrecon"}</definedName>
    <definedName name="jhkgh_4_3_2" hidden="1">{#N/A,#N/A,FALSE,"TMCOMP96";#N/A,#N/A,FALSE,"MAT96";#N/A,#N/A,FALSE,"FANDA96";#N/A,#N/A,FALSE,"INTRAN96";#N/A,#N/A,FALSE,"NAA9697";#N/A,#N/A,FALSE,"ECWEBB";#N/A,#N/A,FALSE,"MFT96";#N/A,#N/A,FALSE,"CTrecon"}</definedName>
    <definedName name="jhkgh_4_3_3" hidden="1">{#N/A,#N/A,FALSE,"TMCOMP96";#N/A,#N/A,FALSE,"MAT96";#N/A,#N/A,FALSE,"FANDA96";#N/A,#N/A,FALSE,"INTRAN96";#N/A,#N/A,FALSE,"NAA9697";#N/A,#N/A,FALSE,"ECWEBB";#N/A,#N/A,FALSE,"MFT96";#N/A,#N/A,FALSE,"CTrecon"}</definedName>
    <definedName name="jhkgh_4_3_4" hidden="1">{#N/A,#N/A,FALSE,"TMCOMP96";#N/A,#N/A,FALSE,"MAT96";#N/A,#N/A,FALSE,"FANDA96";#N/A,#N/A,FALSE,"INTRAN96";#N/A,#N/A,FALSE,"NAA9697";#N/A,#N/A,FALSE,"ECWEBB";#N/A,#N/A,FALSE,"MFT96";#N/A,#N/A,FALSE,"CTrecon"}</definedName>
    <definedName name="jhkgh_4_3_5" hidden="1">{#N/A,#N/A,FALSE,"TMCOMP96";#N/A,#N/A,FALSE,"MAT96";#N/A,#N/A,FALSE,"FANDA96";#N/A,#N/A,FALSE,"INTRAN96";#N/A,#N/A,FALSE,"NAA9697";#N/A,#N/A,FALSE,"ECWEBB";#N/A,#N/A,FALSE,"MFT96";#N/A,#N/A,FALSE,"CTrecon"}</definedName>
    <definedName name="jhkgh_4_4" hidden="1">{#N/A,#N/A,FALSE,"TMCOMP96";#N/A,#N/A,FALSE,"MAT96";#N/A,#N/A,FALSE,"FANDA96";#N/A,#N/A,FALSE,"INTRAN96";#N/A,#N/A,FALSE,"NAA9697";#N/A,#N/A,FALSE,"ECWEBB";#N/A,#N/A,FALSE,"MFT96";#N/A,#N/A,FALSE,"CTrecon"}</definedName>
    <definedName name="jhkgh_4_4_1" hidden="1">{#N/A,#N/A,FALSE,"TMCOMP96";#N/A,#N/A,FALSE,"MAT96";#N/A,#N/A,FALSE,"FANDA96";#N/A,#N/A,FALSE,"INTRAN96";#N/A,#N/A,FALSE,"NAA9697";#N/A,#N/A,FALSE,"ECWEBB";#N/A,#N/A,FALSE,"MFT96";#N/A,#N/A,FALSE,"CTrecon"}</definedName>
    <definedName name="jhkgh_4_4_2" hidden="1">{#N/A,#N/A,FALSE,"TMCOMP96";#N/A,#N/A,FALSE,"MAT96";#N/A,#N/A,FALSE,"FANDA96";#N/A,#N/A,FALSE,"INTRAN96";#N/A,#N/A,FALSE,"NAA9697";#N/A,#N/A,FALSE,"ECWEBB";#N/A,#N/A,FALSE,"MFT96";#N/A,#N/A,FALSE,"CTrecon"}</definedName>
    <definedName name="jhkgh_4_4_3" hidden="1">{#N/A,#N/A,FALSE,"TMCOMP96";#N/A,#N/A,FALSE,"MAT96";#N/A,#N/A,FALSE,"FANDA96";#N/A,#N/A,FALSE,"INTRAN96";#N/A,#N/A,FALSE,"NAA9697";#N/A,#N/A,FALSE,"ECWEBB";#N/A,#N/A,FALSE,"MFT96";#N/A,#N/A,FALSE,"CTrecon"}</definedName>
    <definedName name="jhkgh_4_4_4" hidden="1">{#N/A,#N/A,FALSE,"TMCOMP96";#N/A,#N/A,FALSE,"MAT96";#N/A,#N/A,FALSE,"FANDA96";#N/A,#N/A,FALSE,"INTRAN96";#N/A,#N/A,FALSE,"NAA9697";#N/A,#N/A,FALSE,"ECWEBB";#N/A,#N/A,FALSE,"MFT96";#N/A,#N/A,FALSE,"CTrecon"}</definedName>
    <definedName name="jhkgh_4_4_5" hidden="1">{#N/A,#N/A,FALSE,"TMCOMP96";#N/A,#N/A,FALSE,"MAT96";#N/A,#N/A,FALSE,"FANDA96";#N/A,#N/A,FALSE,"INTRAN96";#N/A,#N/A,FALSE,"NAA9697";#N/A,#N/A,FALSE,"ECWEBB";#N/A,#N/A,FALSE,"MFT96";#N/A,#N/A,FALSE,"CTrecon"}</definedName>
    <definedName name="jhkgh_4_5" hidden="1">{#N/A,#N/A,FALSE,"TMCOMP96";#N/A,#N/A,FALSE,"MAT96";#N/A,#N/A,FALSE,"FANDA96";#N/A,#N/A,FALSE,"INTRAN96";#N/A,#N/A,FALSE,"NAA9697";#N/A,#N/A,FALSE,"ECWEBB";#N/A,#N/A,FALSE,"MFT96";#N/A,#N/A,FALSE,"CTrecon"}</definedName>
    <definedName name="jhkgh_4_5_1" hidden="1">{#N/A,#N/A,FALSE,"TMCOMP96";#N/A,#N/A,FALSE,"MAT96";#N/A,#N/A,FALSE,"FANDA96";#N/A,#N/A,FALSE,"INTRAN96";#N/A,#N/A,FALSE,"NAA9697";#N/A,#N/A,FALSE,"ECWEBB";#N/A,#N/A,FALSE,"MFT96";#N/A,#N/A,FALSE,"CTrecon"}</definedName>
    <definedName name="jhkgh_4_5_2" hidden="1">{#N/A,#N/A,FALSE,"TMCOMP96";#N/A,#N/A,FALSE,"MAT96";#N/A,#N/A,FALSE,"FANDA96";#N/A,#N/A,FALSE,"INTRAN96";#N/A,#N/A,FALSE,"NAA9697";#N/A,#N/A,FALSE,"ECWEBB";#N/A,#N/A,FALSE,"MFT96";#N/A,#N/A,FALSE,"CTrecon"}</definedName>
    <definedName name="jhkgh_4_5_3" hidden="1">{#N/A,#N/A,FALSE,"TMCOMP96";#N/A,#N/A,FALSE,"MAT96";#N/A,#N/A,FALSE,"FANDA96";#N/A,#N/A,FALSE,"INTRAN96";#N/A,#N/A,FALSE,"NAA9697";#N/A,#N/A,FALSE,"ECWEBB";#N/A,#N/A,FALSE,"MFT96";#N/A,#N/A,FALSE,"CTrecon"}</definedName>
    <definedName name="jhkgh_4_5_4" hidden="1">{#N/A,#N/A,FALSE,"TMCOMP96";#N/A,#N/A,FALSE,"MAT96";#N/A,#N/A,FALSE,"FANDA96";#N/A,#N/A,FALSE,"INTRAN96";#N/A,#N/A,FALSE,"NAA9697";#N/A,#N/A,FALSE,"ECWEBB";#N/A,#N/A,FALSE,"MFT96";#N/A,#N/A,FALSE,"CTrecon"}</definedName>
    <definedName name="jhkgh_4_5_5" hidden="1">{#N/A,#N/A,FALSE,"TMCOMP96";#N/A,#N/A,FALSE,"MAT96";#N/A,#N/A,FALSE,"FANDA96";#N/A,#N/A,FALSE,"INTRAN96";#N/A,#N/A,FALSE,"NAA9697";#N/A,#N/A,FALSE,"ECWEBB";#N/A,#N/A,FALSE,"MFT96";#N/A,#N/A,FALSE,"CTrecon"}</definedName>
    <definedName name="jhkgh_5" hidden="1">{#N/A,#N/A,FALSE,"TMCOMP96";#N/A,#N/A,FALSE,"MAT96";#N/A,#N/A,FALSE,"FANDA96";#N/A,#N/A,FALSE,"INTRAN96";#N/A,#N/A,FALSE,"NAA9697";#N/A,#N/A,FALSE,"ECWEBB";#N/A,#N/A,FALSE,"MFT96";#N/A,#N/A,FALSE,"CTrecon"}</definedName>
    <definedName name="jhkgh_5_1" hidden="1">{#N/A,#N/A,FALSE,"TMCOMP96";#N/A,#N/A,FALSE,"MAT96";#N/A,#N/A,FALSE,"FANDA96";#N/A,#N/A,FALSE,"INTRAN96";#N/A,#N/A,FALSE,"NAA9697";#N/A,#N/A,FALSE,"ECWEBB";#N/A,#N/A,FALSE,"MFT96";#N/A,#N/A,FALSE,"CTrecon"}</definedName>
    <definedName name="jhkgh_5_1_1" hidden="1">{#N/A,#N/A,FALSE,"TMCOMP96";#N/A,#N/A,FALSE,"MAT96";#N/A,#N/A,FALSE,"FANDA96";#N/A,#N/A,FALSE,"INTRAN96";#N/A,#N/A,FALSE,"NAA9697";#N/A,#N/A,FALSE,"ECWEBB";#N/A,#N/A,FALSE,"MFT96";#N/A,#N/A,FALSE,"CTrecon"}</definedName>
    <definedName name="jhkgh_5_1_1_1" hidden="1">{#N/A,#N/A,FALSE,"TMCOMP96";#N/A,#N/A,FALSE,"MAT96";#N/A,#N/A,FALSE,"FANDA96";#N/A,#N/A,FALSE,"INTRAN96";#N/A,#N/A,FALSE,"NAA9697";#N/A,#N/A,FALSE,"ECWEBB";#N/A,#N/A,FALSE,"MFT96";#N/A,#N/A,FALSE,"CTrecon"}</definedName>
    <definedName name="jhkgh_5_1_1_1_1" hidden="1">{#N/A,#N/A,FALSE,"TMCOMP96";#N/A,#N/A,FALSE,"MAT96";#N/A,#N/A,FALSE,"FANDA96";#N/A,#N/A,FALSE,"INTRAN96";#N/A,#N/A,FALSE,"NAA9697";#N/A,#N/A,FALSE,"ECWEBB";#N/A,#N/A,FALSE,"MFT96";#N/A,#N/A,FALSE,"CTrecon"}</definedName>
    <definedName name="jhkgh_5_1_1_1_2" hidden="1">{#N/A,#N/A,FALSE,"TMCOMP96";#N/A,#N/A,FALSE,"MAT96";#N/A,#N/A,FALSE,"FANDA96";#N/A,#N/A,FALSE,"INTRAN96";#N/A,#N/A,FALSE,"NAA9697";#N/A,#N/A,FALSE,"ECWEBB";#N/A,#N/A,FALSE,"MFT96";#N/A,#N/A,FALSE,"CTrecon"}</definedName>
    <definedName name="jhkgh_5_1_1_1_3" hidden="1">{#N/A,#N/A,FALSE,"TMCOMP96";#N/A,#N/A,FALSE,"MAT96";#N/A,#N/A,FALSE,"FANDA96";#N/A,#N/A,FALSE,"INTRAN96";#N/A,#N/A,FALSE,"NAA9697";#N/A,#N/A,FALSE,"ECWEBB";#N/A,#N/A,FALSE,"MFT96";#N/A,#N/A,FALSE,"CTrecon"}</definedName>
    <definedName name="jhkgh_5_1_1_1_4" hidden="1">{#N/A,#N/A,FALSE,"TMCOMP96";#N/A,#N/A,FALSE,"MAT96";#N/A,#N/A,FALSE,"FANDA96";#N/A,#N/A,FALSE,"INTRAN96";#N/A,#N/A,FALSE,"NAA9697";#N/A,#N/A,FALSE,"ECWEBB";#N/A,#N/A,FALSE,"MFT96";#N/A,#N/A,FALSE,"CTrecon"}</definedName>
    <definedName name="jhkgh_5_1_1_1_5" hidden="1">{#N/A,#N/A,FALSE,"TMCOMP96";#N/A,#N/A,FALSE,"MAT96";#N/A,#N/A,FALSE,"FANDA96";#N/A,#N/A,FALSE,"INTRAN96";#N/A,#N/A,FALSE,"NAA9697";#N/A,#N/A,FALSE,"ECWEBB";#N/A,#N/A,FALSE,"MFT96";#N/A,#N/A,FALSE,"CTrecon"}</definedName>
    <definedName name="jhkgh_5_1_1_2" hidden="1">{#N/A,#N/A,FALSE,"TMCOMP96";#N/A,#N/A,FALSE,"MAT96";#N/A,#N/A,FALSE,"FANDA96";#N/A,#N/A,FALSE,"INTRAN96";#N/A,#N/A,FALSE,"NAA9697";#N/A,#N/A,FALSE,"ECWEBB";#N/A,#N/A,FALSE,"MFT96";#N/A,#N/A,FALSE,"CTrecon"}</definedName>
    <definedName name="jhkgh_5_1_1_2_1" hidden="1">{#N/A,#N/A,FALSE,"TMCOMP96";#N/A,#N/A,FALSE,"MAT96";#N/A,#N/A,FALSE,"FANDA96";#N/A,#N/A,FALSE,"INTRAN96";#N/A,#N/A,FALSE,"NAA9697";#N/A,#N/A,FALSE,"ECWEBB";#N/A,#N/A,FALSE,"MFT96";#N/A,#N/A,FALSE,"CTrecon"}</definedName>
    <definedName name="jhkgh_5_1_1_2_2" hidden="1">{#N/A,#N/A,FALSE,"TMCOMP96";#N/A,#N/A,FALSE,"MAT96";#N/A,#N/A,FALSE,"FANDA96";#N/A,#N/A,FALSE,"INTRAN96";#N/A,#N/A,FALSE,"NAA9697";#N/A,#N/A,FALSE,"ECWEBB";#N/A,#N/A,FALSE,"MFT96";#N/A,#N/A,FALSE,"CTrecon"}</definedName>
    <definedName name="jhkgh_5_1_1_2_3" hidden="1">{#N/A,#N/A,FALSE,"TMCOMP96";#N/A,#N/A,FALSE,"MAT96";#N/A,#N/A,FALSE,"FANDA96";#N/A,#N/A,FALSE,"INTRAN96";#N/A,#N/A,FALSE,"NAA9697";#N/A,#N/A,FALSE,"ECWEBB";#N/A,#N/A,FALSE,"MFT96";#N/A,#N/A,FALSE,"CTrecon"}</definedName>
    <definedName name="jhkgh_5_1_1_2_4" hidden="1">{#N/A,#N/A,FALSE,"TMCOMP96";#N/A,#N/A,FALSE,"MAT96";#N/A,#N/A,FALSE,"FANDA96";#N/A,#N/A,FALSE,"INTRAN96";#N/A,#N/A,FALSE,"NAA9697";#N/A,#N/A,FALSE,"ECWEBB";#N/A,#N/A,FALSE,"MFT96";#N/A,#N/A,FALSE,"CTrecon"}</definedName>
    <definedName name="jhkgh_5_1_1_2_5" hidden="1">{#N/A,#N/A,FALSE,"TMCOMP96";#N/A,#N/A,FALSE,"MAT96";#N/A,#N/A,FALSE,"FANDA96";#N/A,#N/A,FALSE,"INTRAN96";#N/A,#N/A,FALSE,"NAA9697";#N/A,#N/A,FALSE,"ECWEBB";#N/A,#N/A,FALSE,"MFT96";#N/A,#N/A,FALSE,"CTrecon"}</definedName>
    <definedName name="jhkgh_5_1_1_3" hidden="1">{#N/A,#N/A,FALSE,"TMCOMP96";#N/A,#N/A,FALSE,"MAT96";#N/A,#N/A,FALSE,"FANDA96";#N/A,#N/A,FALSE,"INTRAN96";#N/A,#N/A,FALSE,"NAA9697";#N/A,#N/A,FALSE,"ECWEBB";#N/A,#N/A,FALSE,"MFT96";#N/A,#N/A,FALSE,"CTrecon"}</definedName>
    <definedName name="jhkgh_5_1_1_4" hidden="1">{#N/A,#N/A,FALSE,"TMCOMP96";#N/A,#N/A,FALSE,"MAT96";#N/A,#N/A,FALSE,"FANDA96";#N/A,#N/A,FALSE,"INTRAN96";#N/A,#N/A,FALSE,"NAA9697";#N/A,#N/A,FALSE,"ECWEBB";#N/A,#N/A,FALSE,"MFT96";#N/A,#N/A,FALSE,"CTrecon"}</definedName>
    <definedName name="jhkgh_5_1_1_5" hidden="1">{#N/A,#N/A,FALSE,"TMCOMP96";#N/A,#N/A,FALSE,"MAT96";#N/A,#N/A,FALSE,"FANDA96";#N/A,#N/A,FALSE,"INTRAN96";#N/A,#N/A,FALSE,"NAA9697";#N/A,#N/A,FALSE,"ECWEBB";#N/A,#N/A,FALSE,"MFT96";#N/A,#N/A,FALSE,"CTrecon"}</definedName>
    <definedName name="jhkgh_5_1_2" hidden="1">{#N/A,#N/A,FALSE,"TMCOMP96";#N/A,#N/A,FALSE,"MAT96";#N/A,#N/A,FALSE,"FANDA96";#N/A,#N/A,FALSE,"INTRAN96";#N/A,#N/A,FALSE,"NAA9697";#N/A,#N/A,FALSE,"ECWEBB";#N/A,#N/A,FALSE,"MFT96";#N/A,#N/A,FALSE,"CTrecon"}</definedName>
    <definedName name="jhkgh_5_1_2_1" hidden="1">{#N/A,#N/A,FALSE,"TMCOMP96";#N/A,#N/A,FALSE,"MAT96";#N/A,#N/A,FALSE,"FANDA96";#N/A,#N/A,FALSE,"INTRAN96";#N/A,#N/A,FALSE,"NAA9697";#N/A,#N/A,FALSE,"ECWEBB";#N/A,#N/A,FALSE,"MFT96";#N/A,#N/A,FALSE,"CTrecon"}</definedName>
    <definedName name="jhkgh_5_1_2_2" hidden="1">{#N/A,#N/A,FALSE,"TMCOMP96";#N/A,#N/A,FALSE,"MAT96";#N/A,#N/A,FALSE,"FANDA96";#N/A,#N/A,FALSE,"INTRAN96";#N/A,#N/A,FALSE,"NAA9697";#N/A,#N/A,FALSE,"ECWEBB";#N/A,#N/A,FALSE,"MFT96";#N/A,#N/A,FALSE,"CTrecon"}</definedName>
    <definedName name="jhkgh_5_1_2_3" hidden="1">{#N/A,#N/A,FALSE,"TMCOMP96";#N/A,#N/A,FALSE,"MAT96";#N/A,#N/A,FALSE,"FANDA96";#N/A,#N/A,FALSE,"INTRAN96";#N/A,#N/A,FALSE,"NAA9697";#N/A,#N/A,FALSE,"ECWEBB";#N/A,#N/A,FALSE,"MFT96";#N/A,#N/A,FALSE,"CTrecon"}</definedName>
    <definedName name="jhkgh_5_1_2_4" hidden="1">{#N/A,#N/A,FALSE,"TMCOMP96";#N/A,#N/A,FALSE,"MAT96";#N/A,#N/A,FALSE,"FANDA96";#N/A,#N/A,FALSE,"INTRAN96";#N/A,#N/A,FALSE,"NAA9697";#N/A,#N/A,FALSE,"ECWEBB";#N/A,#N/A,FALSE,"MFT96";#N/A,#N/A,FALSE,"CTrecon"}</definedName>
    <definedName name="jhkgh_5_1_2_5" hidden="1">{#N/A,#N/A,FALSE,"TMCOMP96";#N/A,#N/A,FALSE,"MAT96";#N/A,#N/A,FALSE,"FANDA96";#N/A,#N/A,FALSE,"INTRAN96";#N/A,#N/A,FALSE,"NAA9697";#N/A,#N/A,FALSE,"ECWEBB";#N/A,#N/A,FALSE,"MFT96";#N/A,#N/A,FALSE,"CTrecon"}</definedName>
    <definedName name="jhkgh_5_1_3" hidden="1">{#N/A,#N/A,FALSE,"TMCOMP96";#N/A,#N/A,FALSE,"MAT96";#N/A,#N/A,FALSE,"FANDA96";#N/A,#N/A,FALSE,"INTRAN96";#N/A,#N/A,FALSE,"NAA9697";#N/A,#N/A,FALSE,"ECWEBB";#N/A,#N/A,FALSE,"MFT96";#N/A,#N/A,FALSE,"CTrecon"}</definedName>
    <definedName name="jhkgh_5_1_3_1" hidden="1">{#N/A,#N/A,FALSE,"TMCOMP96";#N/A,#N/A,FALSE,"MAT96";#N/A,#N/A,FALSE,"FANDA96";#N/A,#N/A,FALSE,"INTRAN96";#N/A,#N/A,FALSE,"NAA9697";#N/A,#N/A,FALSE,"ECWEBB";#N/A,#N/A,FALSE,"MFT96";#N/A,#N/A,FALSE,"CTrecon"}</definedName>
    <definedName name="jhkgh_5_1_3_2" hidden="1">{#N/A,#N/A,FALSE,"TMCOMP96";#N/A,#N/A,FALSE,"MAT96";#N/A,#N/A,FALSE,"FANDA96";#N/A,#N/A,FALSE,"INTRAN96";#N/A,#N/A,FALSE,"NAA9697";#N/A,#N/A,FALSE,"ECWEBB";#N/A,#N/A,FALSE,"MFT96";#N/A,#N/A,FALSE,"CTrecon"}</definedName>
    <definedName name="jhkgh_5_1_3_3" hidden="1">{#N/A,#N/A,FALSE,"TMCOMP96";#N/A,#N/A,FALSE,"MAT96";#N/A,#N/A,FALSE,"FANDA96";#N/A,#N/A,FALSE,"INTRAN96";#N/A,#N/A,FALSE,"NAA9697";#N/A,#N/A,FALSE,"ECWEBB";#N/A,#N/A,FALSE,"MFT96";#N/A,#N/A,FALSE,"CTrecon"}</definedName>
    <definedName name="jhkgh_5_1_3_4" hidden="1">{#N/A,#N/A,FALSE,"TMCOMP96";#N/A,#N/A,FALSE,"MAT96";#N/A,#N/A,FALSE,"FANDA96";#N/A,#N/A,FALSE,"INTRAN96";#N/A,#N/A,FALSE,"NAA9697";#N/A,#N/A,FALSE,"ECWEBB";#N/A,#N/A,FALSE,"MFT96";#N/A,#N/A,FALSE,"CTrecon"}</definedName>
    <definedName name="jhkgh_5_1_3_5" hidden="1">{#N/A,#N/A,FALSE,"TMCOMP96";#N/A,#N/A,FALSE,"MAT96";#N/A,#N/A,FALSE,"FANDA96";#N/A,#N/A,FALSE,"INTRAN96";#N/A,#N/A,FALSE,"NAA9697";#N/A,#N/A,FALSE,"ECWEBB";#N/A,#N/A,FALSE,"MFT96";#N/A,#N/A,FALSE,"CTrecon"}</definedName>
    <definedName name="jhkgh_5_1_4" hidden="1">{#N/A,#N/A,FALSE,"TMCOMP96";#N/A,#N/A,FALSE,"MAT96";#N/A,#N/A,FALSE,"FANDA96";#N/A,#N/A,FALSE,"INTRAN96";#N/A,#N/A,FALSE,"NAA9697";#N/A,#N/A,FALSE,"ECWEBB";#N/A,#N/A,FALSE,"MFT96";#N/A,#N/A,FALSE,"CTrecon"}</definedName>
    <definedName name="jhkgh_5_1_4_1" hidden="1">{#N/A,#N/A,FALSE,"TMCOMP96";#N/A,#N/A,FALSE,"MAT96";#N/A,#N/A,FALSE,"FANDA96";#N/A,#N/A,FALSE,"INTRAN96";#N/A,#N/A,FALSE,"NAA9697";#N/A,#N/A,FALSE,"ECWEBB";#N/A,#N/A,FALSE,"MFT96";#N/A,#N/A,FALSE,"CTrecon"}</definedName>
    <definedName name="jhkgh_5_1_4_2" hidden="1">{#N/A,#N/A,FALSE,"TMCOMP96";#N/A,#N/A,FALSE,"MAT96";#N/A,#N/A,FALSE,"FANDA96";#N/A,#N/A,FALSE,"INTRAN96";#N/A,#N/A,FALSE,"NAA9697";#N/A,#N/A,FALSE,"ECWEBB";#N/A,#N/A,FALSE,"MFT96";#N/A,#N/A,FALSE,"CTrecon"}</definedName>
    <definedName name="jhkgh_5_1_4_3" hidden="1">{#N/A,#N/A,FALSE,"TMCOMP96";#N/A,#N/A,FALSE,"MAT96";#N/A,#N/A,FALSE,"FANDA96";#N/A,#N/A,FALSE,"INTRAN96";#N/A,#N/A,FALSE,"NAA9697";#N/A,#N/A,FALSE,"ECWEBB";#N/A,#N/A,FALSE,"MFT96";#N/A,#N/A,FALSE,"CTrecon"}</definedName>
    <definedName name="jhkgh_5_1_4_4" hidden="1">{#N/A,#N/A,FALSE,"TMCOMP96";#N/A,#N/A,FALSE,"MAT96";#N/A,#N/A,FALSE,"FANDA96";#N/A,#N/A,FALSE,"INTRAN96";#N/A,#N/A,FALSE,"NAA9697";#N/A,#N/A,FALSE,"ECWEBB";#N/A,#N/A,FALSE,"MFT96";#N/A,#N/A,FALSE,"CTrecon"}</definedName>
    <definedName name="jhkgh_5_1_4_5" hidden="1">{#N/A,#N/A,FALSE,"TMCOMP96";#N/A,#N/A,FALSE,"MAT96";#N/A,#N/A,FALSE,"FANDA96";#N/A,#N/A,FALSE,"INTRAN96";#N/A,#N/A,FALSE,"NAA9697";#N/A,#N/A,FALSE,"ECWEBB";#N/A,#N/A,FALSE,"MFT96";#N/A,#N/A,FALSE,"CTrecon"}</definedName>
    <definedName name="jhkgh_5_1_5" hidden="1">{#N/A,#N/A,FALSE,"TMCOMP96";#N/A,#N/A,FALSE,"MAT96";#N/A,#N/A,FALSE,"FANDA96";#N/A,#N/A,FALSE,"INTRAN96";#N/A,#N/A,FALSE,"NAA9697";#N/A,#N/A,FALSE,"ECWEBB";#N/A,#N/A,FALSE,"MFT96";#N/A,#N/A,FALSE,"CTrecon"}</definedName>
    <definedName name="jhkgh_5_1_5_1" hidden="1">{#N/A,#N/A,FALSE,"TMCOMP96";#N/A,#N/A,FALSE,"MAT96";#N/A,#N/A,FALSE,"FANDA96";#N/A,#N/A,FALSE,"INTRAN96";#N/A,#N/A,FALSE,"NAA9697";#N/A,#N/A,FALSE,"ECWEBB";#N/A,#N/A,FALSE,"MFT96";#N/A,#N/A,FALSE,"CTrecon"}</definedName>
    <definedName name="jhkgh_5_1_5_2" hidden="1">{#N/A,#N/A,FALSE,"TMCOMP96";#N/A,#N/A,FALSE,"MAT96";#N/A,#N/A,FALSE,"FANDA96";#N/A,#N/A,FALSE,"INTRAN96";#N/A,#N/A,FALSE,"NAA9697";#N/A,#N/A,FALSE,"ECWEBB";#N/A,#N/A,FALSE,"MFT96";#N/A,#N/A,FALSE,"CTrecon"}</definedName>
    <definedName name="jhkgh_5_1_5_3" hidden="1">{#N/A,#N/A,FALSE,"TMCOMP96";#N/A,#N/A,FALSE,"MAT96";#N/A,#N/A,FALSE,"FANDA96";#N/A,#N/A,FALSE,"INTRAN96";#N/A,#N/A,FALSE,"NAA9697";#N/A,#N/A,FALSE,"ECWEBB";#N/A,#N/A,FALSE,"MFT96";#N/A,#N/A,FALSE,"CTrecon"}</definedName>
    <definedName name="jhkgh_5_1_5_4" hidden="1">{#N/A,#N/A,FALSE,"TMCOMP96";#N/A,#N/A,FALSE,"MAT96";#N/A,#N/A,FALSE,"FANDA96";#N/A,#N/A,FALSE,"INTRAN96";#N/A,#N/A,FALSE,"NAA9697";#N/A,#N/A,FALSE,"ECWEBB";#N/A,#N/A,FALSE,"MFT96";#N/A,#N/A,FALSE,"CTrecon"}</definedName>
    <definedName name="jhkgh_5_1_5_5" hidden="1">{#N/A,#N/A,FALSE,"TMCOMP96";#N/A,#N/A,FALSE,"MAT96";#N/A,#N/A,FALSE,"FANDA96";#N/A,#N/A,FALSE,"INTRAN96";#N/A,#N/A,FALSE,"NAA9697";#N/A,#N/A,FALSE,"ECWEBB";#N/A,#N/A,FALSE,"MFT96";#N/A,#N/A,FALSE,"CTrecon"}</definedName>
    <definedName name="jhkgh_5_2" hidden="1">{#N/A,#N/A,FALSE,"TMCOMP96";#N/A,#N/A,FALSE,"MAT96";#N/A,#N/A,FALSE,"FANDA96";#N/A,#N/A,FALSE,"INTRAN96";#N/A,#N/A,FALSE,"NAA9697";#N/A,#N/A,FALSE,"ECWEBB";#N/A,#N/A,FALSE,"MFT96";#N/A,#N/A,FALSE,"CTrecon"}</definedName>
    <definedName name="jhkgh_5_2_1" hidden="1">{#N/A,#N/A,FALSE,"TMCOMP96";#N/A,#N/A,FALSE,"MAT96";#N/A,#N/A,FALSE,"FANDA96";#N/A,#N/A,FALSE,"INTRAN96";#N/A,#N/A,FALSE,"NAA9697";#N/A,#N/A,FALSE,"ECWEBB";#N/A,#N/A,FALSE,"MFT96";#N/A,#N/A,FALSE,"CTrecon"}</definedName>
    <definedName name="jhkgh_5_2_2" hidden="1">{#N/A,#N/A,FALSE,"TMCOMP96";#N/A,#N/A,FALSE,"MAT96";#N/A,#N/A,FALSE,"FANDA96";#N/A,#N/A,FALSE,"INTRAN96";#N/A,#N/A,FALSE,"NAA9697";#N/A,#N/A,FALSE,"ECWEBB";#N/A,#N/A,FALSE,"MFT96";#N/A,#N/A,FALSE,"CTrecon"}</definedName>
    <definedName name="jhkgh_5_2_3" hidden="1">{#N/A,#N/A,FALSE,"TMCOMP96";#N/A,#N/A,FALSE,"MAT96";#N/A,#N/A,FALSE,"FANDA96";#N/A,#N/A,FALSE,"INTRAN96";#N/A,#N/A,FALSE,"NAA9697";#N/A,#N/A,FALSE,"ECWEBB";#N/A,#N/A,FALSE,"MFT96";#N/A,#N/A,FALSE,"CTrecon"}</definedName>
    <definedName name="jhkgh_5_2_4" hidden="1">{#N/A,#N/A,FALSE,"TMCOMP96";#N/A,#N/A,FALSE,"MAT96";#N/A,#N/A,FALSE,"FANDA96";#N/A,#N/A,FALSE,"INTRAN96";#N/A,#N/A,FALSE,"NAA9697";#N/A,#N/A,FALSE,"ECWEBB";#N/A,#N/A,FALSE,"MFT96";#N/A,#N/A,FALSE,"CTrecon"}</definedName>
    <definedName name="jhkgh_5_2_5" hidden="1">{#N/A,#N/A,FALSE,"TMCOMP96";#N/A,#N/A,FALSE,"MAT96";#N/A,#N/A,FALSE,"FANDA96";#N/A,#N/A,FALSE,"INTRAN96";#N/A,#N/A,FALSE,"NAA9697";#N/A,#N/A,FALSE,"ECWEBB";#N/A,#N/A,FALSE,"MFT96";#N/A,#N/A,FALSE,"CTrecon"}</definedName>
    <definedName name="jhkgh_5_3" hidden="1">{#N/A,#N/A,FALSE,"TMCOMP96";#N/A,#N/A,FALSE,"MAT96";#N/A,#N/A,FALSE,"FANDA96";#N/A,#N/A,FALSE,"INTRAN96";#N/A,#N/A,FALSE,"NAA9697";#N/A,#N/A,FALSE,"ECWEBB";#N/A,#N/A,FALSE,"MFT96";#N/A,#N/A,FALSE,"CTrecon"}</definedName>
    <definedName name="jhkgh_5_3_1" hidden="1">{#N/A,#N/A,FALSE,"TMCOMP96";#N/A,#N/A,FALSE,"MAT96";#N/A,#N/A,FALSE,"FANDA96";#N/A,#N/A,FALSE,"INTRAN96";#N/A,#N/A,FALSE,"NAA9697";#N/A,#N/A,FALSE,"ECWEBB";#N/A,#N/A,FALSE,"MFT96";#N/A,#N/A,FALSE,"CTrecon"}</definedName>
    <definedName name="jhkgh_5_3_2" hidden="1">{#N/A,#N/A,FALSE,"TMCOMP96";#N/A,#N/A,FALSE,"MAT96";#N/A,#N/A,FALSE,"FANDA96";#N/A,#N/A,FALSE,"INTRAN96";#N/A,#N/A,FALSE,"NAA9697";#N/A,#N/A,FALSE,"ECWEBB";#N/A,#N/A,FALSE,"MFT96";#N/A,#N/A,FALSE,"CTrecon"}</definedName>
    <definedName name="jhkgh_5_3_3" hidden="1">{#N/A,#N/A,FALSE,"TMCOMP96";#N/A,#N/A,FALSE,"MAT96";#N/A,#N/A,FALSE,"FANDA96";#N/A,#N/A,FALSE,"INTRAN96";#N/A,#N/A,FALSE,"NAA9697";#N/A,#N/A,FALSE,"ECWEBB";#N/A,#N/A,FALSE,"MFT96";#N/A,#N/A,FALSE,"CTrecon"}</definedName>
    <definedName name="jhkgh_5_3_4" hidden="1">{#N/A,#N/A,FALSE,"TMCOMP96";#N/A,#N/A,FALSE,"MAT96";#N/A,#N/A,FALSE,"FANDA96";#N/A,#N/A,FALSE,"INTRAN96";#N/A,#N/A,FALSE,"NAA9697";#N/A,#N/A,FALSE,"ECWEBB";#N/A,#N/A,FALSE,"MFT96";#N/A,#N/A,FALSE,"CTrecon"}</definedName>
    <definedName name="jhkgh_5_3_5" hidden="1">{#N/A,#N/A,FALSE,"TMCOMP96";#N/A,#N/A,FALSE,"MAT96";#N/A,#N/A,FALSE,"FANDA96";#N/A,#N/A,FALSE,"INTRAN96";#N/A,#N/A,FALSE,"NAA9697";#N/A,#N/A,FALSE,"ECWEBB";#N/A,#N/A,FALSE,"MFT96";#N/A,#N/A,FALSE,"CTrecon"}</definedName>
    <definedName name="jhkgh_5_4" hidden="1">{#N/A,#N/A,FALSE,"TMCOMP96";#N/A,#N/A,FALSE,"MAT96";#N/A,#N/A,FALSE,"FANDA96";#N/A,#N/A,FALSE,"INTRAN96";#N/A,#N/A,FALSE,"NAA9697";#N/A,#N/A,FALSE,"ECWEBB";#N/A,#N/A,FALSE,"MFT96";#N/A,#N/A,FALSE,"CTrecon"}</definedName>
    <definedName name="jhkgh_5_4_1" hidden="1">{#N/A,#N/A,FALSE,"TMCOMP96";#N/A,#N/A,FALSE,"MAT96";#N/A,#N/A,FALSE,"FANDA96";#N/A,#N/A,FALSE,"INTRAN96";#N/A,#N/A,FALSE,"NAA9697";#N/A,#N/A,FALSE,"ECWEBB";#N/A,#N/A,FALSE,"MFT96";#N/A,#N/A,FALSE,"CTrecon"}</definedName>
    <definedName name="jhkgh_5_4_2" hidden="1">{#N/A,#N/A,FALSE,"TMCOMP96";#N/A,#N/A,FALSE,"MAT96";#N/A,#N/A,FALSE,"FANDA96";#N/A,#N/A,FALSE,"INTRAN96";#N/A,#N/A,FALSE,"NAA9697";#N/A,#N/A,FALSE,"ECWEBB";#N/A,#N/A,FALSE,"MFT96";#N/A,#N/A,FALSE,"CTrecon"}</definedName>
    <definedName name="jhkgh_5_4_3" hidden="1">{#N/A,#N/A,FALSE,"TMCOMP96";#N/A,#N/A,FALSE,"MAT96";#N/A,#N/A,FALSE,"FANDA96";#N/A,#N/A,FALSE,"INTRAN96";#N/A,#N/A,FALSE,"NAA9697";#N/A,#N/A,FALSE,"ECWEBB";#N/A,#N/A,FALSE,"MFT96";#N/A,#N/A,FALSE,"CTrecon"}</definedName>
    <definedName name="jhkgh_5_4_4" hidden="1">{#N/A,#N/A,FALSE,"TMCOMP96";#N/A,#N/A,FALSE,"MAT96";#N/A,#N/A,FALSE,"FANDA96";#N/A,#N/A,FALSE,"INTRAN96";#N/A,#N/A,FALSE,"NAA9697";#N/A,#N/A,FALSE,"ECWEBB";#N/A,#N/A,FALSE,"MFT96";#N/A,#N/A,FALSE,"CTrecon"}</definedName>
    <definedName name="jhkgh_5_4_5" hidden="1">{#N/A,#N/A,FALSE,"TMCOMP96";#N/A,#N/A,FALSE,"MAT96";#N/A,#N/A,FALSE,"FANDA96";#N/A,#N/A,FALSE,"INTRAN96";#N/A,#N/A,FALSE,"NAA9697";#N/A,#N/A,FALSE,"ECWEBB";#N/A,#N/A,FALSE,"MFT96";#N/A,#N/A,FALSE,"CTrecon"}</definedName>
    <definedName name="jhkgh_5_5" hidden="1">{#N/A,#N/A,FALSE,"TMCOMP96";#N/A,#N/A,FALSE,"MAT96";#N/A,#N/A,FALSE,"FANDA96";#N/A,#N/A,FALSE,"INTRAN96";#N/A,#N/A,FALSE,"NAA9697";#N/A,#N/A,FALSE,"ECWEBB";#N/A,#N/A,FALSE,"MFT96";#N/A,#N/A,FALSE,"CTrecon"}</definedName>
    <definedName name="jhkgh_5_5_1" hidden="1">{#N/A,#N/A,FALSE,"TMCOMP96";#N/A,#N/A,FALSE,"MAT96";#N/A,#N/A,FALSE,"FANDA96";#N/A,#N/A,FALSE,"INTRAN96";#N/A,#N/A,FALSE,"NAA9697";#N/A,#N/A,FALSE,"ECWEBB";#N/A,#N/A,FALSE,"MFT96";#N/A,#N/A,FALSE,"CTrecon"}</definedName>
    <definedName name="jhkgh_5_5_2" hidden="1">{#N/A,#N/A,FALSE,"TMCOMP96";#N/A,#N/A,FALSE,"MAT96";#N/A,#N/A,FALSE,"FANDA96";#N/A,#N/A,FALSE,"INTRAN96";#N/A,#N/A,FALSE,"NAA9697";#N/A,#N/A,FALSE,"ECWEBB";#N/A,#N/A,FALSE,"MFT96";#N/A,#N/A,FALSE,"CTrecon"}</definedName>
    <definedName name="jhkgh_5_5_3" hidden="1">{#N/A,#N/A,FALSE,"TMCOMP96";#N/A,#N/A,FALSE,"MAT96";#N/A,#N/A,FALSE,"FANDA96";#N/A,#N/A,FALSE,"INTRAN96";#N/A,#N/A,FALSE,"NAA9697";#N/A,#N/A,FALSE,"ECWEBB";#N/A,#N/A,FALSE,"MFT96";#N/A,#N/A,FALSE,"CTrecon"}</definedName>
    <definedName name="jhkgh_5_5_4" hidden="1">{#N/A,#N/A,FALSE,"TMCOMP96";#N/A,#N/A,FALSE,"MAT96";#N/A,#N/A,FALSE,"FANDA96";#N/A,#N/A,FALSE,"INTRAN96";#N/A,#N/A,FALSE,"NAA9697";#N/A,#N/A,FALSE,"ECWEBB";#N/A,#N/A,FALSE,"MFT96";#N/A,#N/A,FALSE,"CTrecon"}</definedName>
    <definedName name="jhkgh_5_5_5"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kgh2_1" hidden="1">{#N/A,#N/A,FALSE,"TMCOMP96";#N/A,#N/A,FALSE,"MAT96";#N/A,#N/A,FALSE,"FANDA96";#N/A,#N/A,FALSE,"INTRAN96";#N/A,#N/A,FALSE,"NAA9697";#N/A,#N/A,FALSE,"ECWEBB";#N/A,#N/A,FALSE,"MFT96";#N/A,#N/A,FALSE,"CTrecon"}</definedName>
    <definedName name="jhkgh2_1_1" hidden="1">{#N/A,#N/A,FALSE,"TMCOMP96";#N/A,#N/A,FALSE,"MAT96";#N/A,#N/A,FALSE,"FANDA96";#N/A,#N/A,FALSE,"INTRAN96";#N/A,#N/A,FALSE,"NAA9697";#N/A,#N/A,FALSE,"ECWEBB";#N/A,#N/A,FALSE,"MFT96";#N/A,#N/A,FALSE,"CTrecon"}</definedName>
    <definedName name="jhkgh2_1_1_1" hidden="1">{#N/A,#N/A,FALSE,"TMCOMP96";#N/A,#N/A,FALSE,"MAT96";#N/A,#N/A,FALSE,"FANDA96";#N/A,#N/A,FALSE,"INTRAN96";#N/A,#N/A,FALSE,"NAA9697";#N/A,#N/A,FALSE,"ECWEBB";#N/A,#N/A,FALSE,"MFT96";#N/A,#N/A,FALSE,"CTrecon"}</definedName>
    <definedName name="jhkgh2_1_1_1_1" hidden="1">{#N/A,#N/A,FALSE,"TMCOMP96";#N/A,#N/A,FALSE,"MAT96";#N/A,#N/A,FALSE,"FANDA96";#N/A,#N/A,FALSE,"INTRAN96";#N/A,#N/A,FALSE,"NAA9697";#N/A,#N/A,FALSE,"ECWEBB";#N/A,#N/A,FALSE,"MFT96";#N/A,#N/A,FALSE,"CTrecon"}</definedName>
    <definedName name="jhkgh2_1_1_1_1_1" hidden="1">{#N/A,#N/A,FALSE,"TMCOMP96";#N/A,#N/A,FALSE,"MAT96";#N/A,#N/A,FALSE,"FANDA96";#N/A,#N/A,FALSE,"INTRAN96";#N/A,#N/A,FALSE,"NAA9697";#N/A,#N/A,FALSE,"ECWEBB";#N/A,#N/A,FALSE,"MFT96";#N/A,#N/A,FALSE,"CTrecon"}</definedName>
    <definedName name="jhkgh2_1_1_1_1_1_1" hidden="1">{#N/A,#N/A,FALSE,"TMCOMP96";#N/A,#N/A,FALSE,"MAT96";#N/A,#N/A,FALSE,"FANDA96";#N/A,#N/A,FALSE,"INTRAN96";#N/A,#N/A,FALSE,"NAA9697";#N/A,#N/A,FALSE,"ECWEBB";#N/A,#N/A,FALSE,"MFT96";#N/A,#N/A,FALSE,"CTrecon"}</definedName>
    <definedName name="jhkgh2_1_1_1_1_1_2" hidden="1">{#N/A,#N/A,FALSE,"TMCOMP96";#N/A,#N/A,FALSE,"MAT96";#N/A,#N/A,FALSE,"FANDA96";#N/A,#N/A,FALSE,"INTRAN96";#N/A,#N/A,FALSE,"NAA9697";#N/A,#N/A,FALSE,"ECWEBB";#N/A,#N/A,FALSE,"MFT96";#N/A,#N/A,FALSE,"CTrecon"}</definedName>
    <definedName name="jhkgh2_1_1_1_1_1_3" hidden="1">{#N/A,#N/A,FALSE,"TMCOMP96";#N/A,#N/A,FALSE,"MAT96";#N/A,#N/A,FALSE,"FANDA96";#N/A,#N/A,FALSE,"INTRAN96";#N/A,#N/A,FALSE,"NAA9697";#N/A,#N/A,FALSE,"ECWEBB";#N/A,#N/A,FALSE,"MFT96";#N/A,#N/A,FALSE,"CTrecon"}</definedName>
    <definedName name="jhkgh2_1_1_1_1_1_4" hidden="1">{#N/A,#N/A,FALSE,"TMCOMP96";#N/A,#N/A,FALSE,"MAT96";#N/A,#N/A,FALSE,"FANDA96";#N/A,#N/A,FALSE,"INTRAN96";#N/A,#N/A,FALSE,"NAA9697";#N/A,#N/A,FALSE,"ECWEBB";#N/A,#N/A,FALSE,"MFT96";#N/A,#N/A,FALSE,"CTrecon"}</definedName>
    <definedName name="jhkgh2_1_1_1_1_1_5" hidden="1">{#N/A,#N/A,FALSE,"TMCOMP96";#N/A,#N/A,FALSE,"MAT96";#N/A,#N/A,FALSE,"FANDA96";#N/A,#N/A,FALSE,"INTRAN96";#N/A,#N/A,FALSE,"NAA9697";#N/A,#N/A,FALSE,"ECWEBB";#N/A,#N/A,FALSE,"MFT96";#N/A,#N/A,FALSE,"CTrecon"}</definedName>
    <definedName name="jhkgh2_1_1_1_1_2" hidden="1">{#N/A,#N/A,FALSE,"TMCOMP96";#N/A,#N/A,FALSE,"MAT96";#N/A,#N/A,FALSE,"FANDA96";#N/A,#N/A,FALSE,"INTRAN96";#N/A,#N/A,FALSE,"NAA9697";#N/A,#N/A,FALSE,"ECWEBB";#N/A,#N/A,FALSE,"MFT96";#N/A,#N/A,FALSE,"CTrecon"}</definedName>
    <definedName name="jhkgh2_1_1_1_1_2_1" hidden="1">{#N/A,#N/A,FALSE,"TMCOMP96";#N/A,#N/A,FALSE,"MAT96";#N/A,#N/A,FALSE,"FANDA96";#N/A,#N/A,FALSE,"INTRAN96";#N/A,#N/A,FALSE,"NAA9697";#N/A,#N/A,FALSE,"ECWEBB";#N/A,#N/A,FALSE,"MFT96";#N/A,#N/A,FALSE,"CTrecon"}</definedName>
    <definedName name="jhkgh2_1_1_1_1_2_2" hidden="1">{#N/A,#N/A,FALSE,"TMCOMP96";#N/A,#N/A,FALSE,"MAT96";#N/A,#N/A,FALSE,"FANDA96";#N/A,#N/A,FALSE,"INTRAN96";#N/A,#N/A,FALSE,"NAA9697";#N/A,#N/A,FALSE,"ECWEBB";#N/A,#N/A,FALSE,"MFT96";#N/A,#N/A,FALSE,"CTrecon"}</definedName>
    <definedName name="jhkgh2_1_1_1_1_2_3" hidden="1">{#N/A,#N/A,FALSE,"TMCOMP96";#N/A,#N/A,FALSE,"MAT96";#N/A,#N/A,FALSE,"FANDA96";#N/A,#N/A,FALSE,"INTRAN96";#N/A,#N/A,FALSE,"NAA9697";#N/A,#N/A,FALSE,"ECWEBB";#N/A,#N/A,FALSE,"MFT96";#N/A,#N/A,FALSE,"CTrecon"}</definedName>
    <definedName name="jhkgh2_1_1_1_1_2_4" hidden="1">{#N/A,#N/A,FALSE,"TMCOMP96";#N/A,#N/A,FALSE,"MAT96";#N/A,#N/A,FALSE,"FANDA96";#N/A,#N/A,FALSE,"INTRAN96";#N/A,#N/A,FALSE,"NAA9697";#N/A,#N/A,FALSE,"ECWEBB";#N/A,#N/A,FALSE,"MFT96";#N/A,#N/A,FALSE,"CTrecon"}</definedName>
    <definedName name="jhkgh2_1_1_1_1_2_5" hidden="1">{#N/A,#N/A,FALSE,"TMCOMP96";#N/A,#N/A,FALSE,"MAT96";#N/A,#N/A,FALSE,"FANDA96";#N/A,#N/A,FALSE,"INTRAN96";#N/A,#N/A,FALSE,"NAA9697";#N/A,#N/A,FALSE,"ECWEBB";#N/A,#N/A,FALSE,"MFT96";#N/A,#N/A,FALSE,"CTrecon"}</definedName>
    <definedName name="jhkgh2_1_1_1_1_3" hidden="1">{#N/A,#N/A,FALSE,"TMCOMP96";#N/A,#N/A,FALSE,"MAT96";#N/A,#N/A,FALSE,"FANDA96";#N/A,#N/A,FALSE,"INTRAN96";#N/A,#N/A,FALSE,"NAA9697";#N/A,#N/A,FALSE,"ECWEBB";#N/A,#N/A,FALSE,"MFT96";#N/A,#N/A,FALSE,"CTrecon"}</definedName>
    <definedName name="jhkgh2_1_1_1_1_4" hidden="1">{#N/A,#N/A,FALSE,"TMCOMP96";#N/A,#N/A,FALSE,"MAT96";#N/A,#N/A,FALSE,"FANDA96";#N/A,#N/A,FALSE,"INTRAN96";#N/A,#N/A,FALSE,"NAA9697";#N/A,#N/A,FALSE,"ECWEBB";#N/A,#N/A,FALSE,"MFT96";#N/A,#N/A,FALSE,"CTrecon"}</definedName>
    <definedName name="jhkgh2_1_1_1_1_5" hidden="1">{#N/A,#N/A,FALSE,"TMCOMP96";#N/A,#N/A,FALSE,"MAT96";#N/A,#N/A,FALSE,"FANDA96";#N/A,#N/A,FALSE,"INTRAN96";#N/A,#N/A,FALSE,"NAA9697";#N/A,#N/A,FALSE,"ECWEBB";#N/A,#N/A,FALSE,"MFT96";#N/A,#N/A,FALSE,"CTrecon"}</definedName>
    <definedName name="jhkgh2_1_1_1_2" hidden="1">{#N/A,#N/A,FALSE,"TMCOMP96";#N/A,#N/A,FALSE,"MAT96";#N/A,#N/A,FALSE,"FANDA96";#N/A,#N/A,FALSE,"INTRAN96";#N/A,#N/A,FALSE,"NAA9697";#N/A,#N/A,FALSE,"ECWEBB";#N/A,#N/A,FALSE,"MFT96";#N/A,#N/A,FALSE,"CTrecon"}</definedName>
    <definedName name="jhkgh2_1_1_1_2_1" hidden="1">{#N/A,#N/A,FALSE,"TMCOMP96";#N/A,#N/A,FALSE,"MAT96";#N/A,#N/A,FALSE,"FANDA96";#N/A,#N/A,FALSE,"INTRAN96";#N/A,#N/A,FALSE,"NAA9697";#N/A,#N/A,FALSE,"ECWEBB";#N/A,#N/A,FALSE,"MFT96";#N/A,#N/A,FALSE,"CTrecon"}</definedName>
    <definedName name="jhkgh2_1_1_1_2_2" hidden="1">{#N/A,#N/A,FALSE,"TMCOMP96";#N/A,#N/A,FALSE,"MAT96";#N/A,#N/A,FALSE,"FANDA96";#N/A,#N/A,FALSE,"INTRAN96";#N/A,#N/A,FALSE,"NAA9697";#N/A,#N/A,FALSE,"ECWEBB";#N/A,#N/A,FALSE,"MFT96";#N/A,#N/A,FALSE,"CTrecon"}</definedName>
    <definedName name="jhkgh2_1_1_1_2_3" hidden="1">{#N/A,#N/A,FALSE,"TMCOMP96";#N/A,#N/A,FALSE,"MAT96";#N/A,#N/A,FALSE,"FANDA96";#N/A,#N/A,FALSE,"INTRAN96";#N/A,#N/A,FALSE,"NAA9697";#N/A,#N/A,FALSE,"ECWEBB";#N/A,#N/A,FALSE,"MFT96";#N/A,#N/A,FALSE,"CTrecon"}</definedName>
    <definedName name="jhkgh2_1_1_1_2_4" hidden="1">{#N/A,#N/A,FALSE,"TMCOMP96";#N/A,#N/A,FALSE,"MAT96";#N/A,#N/A,FALSE,"FANDA96";#N/A,#N/A,FALSE,"INTRAN96";#N/A,#N/A,FALSE,"NAA9697";#N/A,#N/A,FALSE,"ECWEBB";#N/A,#N/A,FALSE,"MFT96";#N/A,#N/A,FALSE,"CTrecon"}</definedName>
    <definedName name="jhkgh2_1_1_1_2_5" hidden="1">{#N/A,#N/A,FALSE,"TMCOMP96";#N/A,#N/A,FALSE,"MAT96";#N/A,#N/A,FALSE,"FANDA96";#N/A,#N/A,FALSE,"INTRAN96";#N/A,#N/A,FALSE,"NAA9697";#N/A,#N/A,FALSE,"ECWEBB";#N/A,#N/A,FALSE,"MFT96";#N/A,#N/A,FALSE,"CTrecon"}</definedName>
    <definedName name="jhkgh2_1_1_1_3" hidden="1">{#N/A,#N/A,FALSE,"TMCOMP96";#N/A,#N/A,FALSE,"MAT96";#N/A,#N/A,FALSE,"FANDA96";#N/A,#N/A,FALSE,"INTRAN96";#N/A,#N/A,FALSE,"NAA9697";#N/A,#N/A,FALSE,"ECWEBB";#N/A,#N/A,FALSE,"MFT96";#N/A,#N/A,FALSE,"CTrecon"}</definedName>
    <definedName name="jhkgh2_1_1_1_3_1" hidden="1">{#N/A,#N/A,FALSE,"TMCOMP96";#N/A,#N/A,FALSE,"MAT96";#N/A,#N/A,FALSE,"FANDA96";#N/A,#N/A,FALSE,"INTRAN96";#N/A,#N/A,FALSE,"NAA9697";#N/A,#N/A,FALSE,"ECWEBB";#N/A,#N/A,FALSE,"MFT96";#N/A,#N/A,FALSE,"CTrecon"}</definedName>
    <definedName name="jhkgh2_1_1_1_3_2" hidden="1">{#N/A,#N/A,FALSE,"TMCOMP96";#N/A,#N/A,FALSE,"MAT96";#N/A,#N/A,FALSE,"FANDA96";#N/A,#N/A,FALSE,"INTRAN96";#N/A,#N/A,FALSE,"NAA9697";#N/A,#N/A,FALSE,"ECWEBB";#N/A,#N/A,FALSE,"MFT96";#N/A,#N/A,FALSE,"CTrecon"}</definedName>
    <definedName name="jhkgh2_1_1_1_3_3" hidden="1">{#N/A,#N/A,FALSE,"TMCOMP96";#N/A,#N/A,FALSE,"MAT96";#N/A,#N/A,FALSE,"FANDA96";#N/A,#N/A,FALSE,"INTRAN96";#N/A,#N/A,FALSE,"NAA9697";#N/A,#N/A,FALSE,"ECWEBB";#N/A,#N/A,FALSE,"MFT96";#N/A,#N/A,FALSE,"CTrecon"}</definedName>
    <definedName name="jhkgh2_1_1_1_3_4" hidden="1">{#N/A,#N/A,FALSE,"TMCOMP96";#N/A,#N/A,FALSE,"MAT96";#N/A,#N/A,FALSE,"FANDA96";#N/A,#N/A,FALSE,"INTRAN96";#N/A,#N/A,FALSE,"NAA9697";#N/A,#N/A,FALSE,"ECWEBB";#N/A,#N/A,FALSE,"MFT96";#N/A,#N/A,FALSE,"CTrecon"}</definedName>
    <definedName name="jhkgh2_1_1_1_3_5" hidden="1">{#N/A,#N/A,FALSE,"TMCOMP96";#N/A,#N/A,FALSE,"MAT96";#N/A,#N/A,FALSE,"FANDA96";#N/A,#N/A,FALSE,"INTRAN96";#N/A,#N/A,FALSE,"NAA9697";#N/A,#N/A,FALSE,"ECWEBB";#N/A,#N/A,FALSE,"MFT96";#N/A,#N/A,FALSE,"CTrecon"}</definedName>
    <definedName name="jhkgh2_1_1_1_4" hidden="1">{#N/A,#N/A,FALSE,"TMCOMP96";#N/A,#N/A,FALSE,"MAT96";#N/A,#N/A,FALSE,"FANDA96";#N/A,#N/A,FALSE,"INTRAN96";#N/A,#N/A,FALSE,"NAA9697";#N/A,#N/A,FALSE,"ECWEBB";#N/A,#N/A,FALSE,"MFT96";#N/A,#N/A,FALSE,"CTrecon"}</definedName>
    <definedName name="jhkgh2_1_1_1_4_1" hidden="1">{#N/A,#N/A,FALSE,"TMCOMP96";#N/A,#N/A,FALSE,"MAT96";#N/A,#N/A,FALSE,"FANDA96";#N/A,#N/A,FALSE,"INTRAN96";#N/A,#N/A,FALSE,"NAA9697";#N/A,#N/A,FALSE,"ECWEBB";#N/A,#N/A,FALSE,"MFT96";#N/A,#N/A,FALSE,"CTrecon"}</definedName>
    <definedName name="jhkgh2_1_1_1_4_2" hidden="1">{#N/A,#N/A,FALSE,"TMCOMP96";#N/A,#N/A,FALSE,"MAT96";#N/A,#N/A,FALSE,"FANDA96";#N/A,#N/A,FALSE,"INTRAN96";#N/A,#N/A,FALSE,"NAA9697";#N/A,#N/A,FALSE,"ECWEBB";#N/A,#N/A,FALSE,"MFT96";#N/A,#N/A,FALSE,"CTrecon"}</definedName>
    <definedName name="jhkgh2_1_1_1_4_3" hidden="1">{#N/A,#N/A,FALSE,"TMCOMP96";#N/A,#N/A,FALSE,"MAT96";#N/A,#N/A,FALSE,"FANDA96";#N/A,#N/A,FALSE,"INTRAN96";#N/A,#N/A,FALSE,"NAA9697";#N/A,#N/A,FALSE,"ECWEBB";#N/A,#N/A,FALSE,"MFT96";#N/A,#N/A,FALSE,"CTrecon"}</definedName>
    <definedName name="jhkgh2_1_1_1_4_4" hidden="1">{#N/A,#N/A,FALSE,"TMCOMP96";#N/A,#N/A,FALSE,"MAT96";#N/A,#N/A,FALSE,"FANDA96";#N/A,#N/A,FALSE,"INTRAN96";#N/A,#N/A,FALSE,"NAA9697";#N/A,#N/A,FALSE,"ECWEBB";#N/A,#N/A,FALSE,"MFT96";#N/A,#N/A,FALSE,"CTrecon"}</definedName>
    <definedName name="jhkgh2_1_1_1_4_5" hidden="1">{#N/A,#N/A,FALSE,"TMCOMP96";#N/A,#N/A,FALSE,"MAT96";#N/A,#N/A,FALSE,"FANDA96";#N/A,#N/A,FALSE,"INTRAN96";#N/A,#N/A,FALSE,"NAA9697";#N/A,#N/A,FALSE,"ECWEBB";#N/A,#N/A,FALSE,"MFT96";#N/A,#N/A,FALSE,"CTrecon"}</definedName>
    <definedName name="jhkgh2_1_1_1_5" hidden="1">{#N/A,#N/A,FALSE,"TMCOMP96";#N/A,#N/A,FALSE,"MAT96";#N/A,#N/A,FALSE,"FANDA96";#N/A,#N/A,FALSE,"INTRAN96";#N/A,#N/A,FALSE,"NAA9697";#N/A,#N/A,FALSE,"ECWEBB";#N/A,#N/A,FALSE,"MFT96";#N/A,#N/A,FALSE,"CTrecon"}</definedName>
    <definedName name="jhkgh2_1_1_1_5_1" hidden="1">{#N/A,#N/A,FALSE,"TMCOMP96";#N/A,#N/A,FALSE,"MAT96";#N/A,#N/A,FALSE,"FANDA96";#N/A,#N/A,FALSE,"INTRAN96";#N/A,#N/A,FALSE,"NAA9697";#N/A,#N/A,FALSE,"ECWEBB";#N/A,#N/A,FALSE,"MFT96";#N/A,#N/A,FALSE,"CTrecon"}</definedName>
    <definedName name="jhkgh2_1_1_1_5_2" hidden="1">{#N/A,#N/A,FALSE,"TMCOMP96";#N/A,#N/A,FALSE,"MAT96";#N/A,#N/A,FALSE,"FANDA96";#N/A,#N/A,FALSE,"INTRAN96";#N/A,#N/A,FALSE,"NAA9697";#N/A,#N/A,FALSE,"ECWEBB";#N/A,#N/A,FALSE,"MFT96";#N/A,#N/A,FALSE,"CTrecon"}</definedName>
    <definedName name="jhkgh2_1_1_1_5_3" hidden="1">{#N/A,#N/A,FALSE,"TMCOMP96";#N/A,#N/A,FALSE,"MAT96";#N/A,#N/A,FALSE,"FANDA96";#N/A,#N/A,FALSE,"INTRAN96";#N/A,#N/A,FALSE,"NAA9697";#N/A,#N/A,FALSE,"ECWEBB";#N/A,#N/A,FALSE,"MFT96";#N/A,#N/A,FALSE,"CTrecon"}</definedName>
    <definedName name="jhkgh2_1_1_1_5_4" hidden="1">{#N/A,#N/A,FALSE,"TMCOMP96";#N/A,#N/A,FALSE,"MAT96";#N/A,#N/A,FALSE,"FANDA96";#N/A,#N/A,FALSE,"INTRAN96";#N/A,#N/A,FALSE,"NAA9697";#N/A,#N/A,FALSE,"ECWEBB";#N/A,#N/A,FALSE,"MFT96";#N/A,#N/A,FALSE,"CTrecon"}</definedName>
    <definedName name="jhkgh2_1_1_1_5_5" hidden="1">{#N/A,#N/A,FALSE,"TMCOMP96";#N/A,#N/A,FALSE,"MAT96";#N/A,#N/A,FALSE,"FANDA96";#N/A,#N/A,FALSE,"INTRAN96";#N/A,#N/A,FALSE,"NAA9697";#N/A,#N/A,FALSE,"ECWEBB";#N/A,#N/A,FALSE,"MFT96";#N/A,#N/A,FALSE,"CTrecon"}</definedName>
    <definedName name="jhkgh2_1_1_2" hidden="1">{#N/A,#N/A,FALSE,"TMCOMP96";#N/A,#N/A,FALSE,"MAT96";#N/A,#N/A,FALSE,"FANDA96";#N/A,#N/A,FALSE,"INTRAN96";#N/A,#N/A,FALSE,"NAA9697";#N/A,#N/A,FALSE,"ECWEBB";#N/A,#N/A,FALSE,"MFT96";#N/A,#N/A,FALSE,"CTrecon"}</definedName>
    <definedName name="jhkgh2_1_1_2_1" hidden="1">{#N/A,#N/A,FALSE,"TMCOMP96";#N/A,#N/A,FALSE,"MAT96";#N/A,#N/A,FALSE,"FANDA96";#N/A,#N/A,FALSE,"INTRAN96";#N/A,#N/A,FALSE,"NAA9697";#N/A,#N/A,FALSE,"ECWEBB";#N/A,#N/A,FALSE,"MFT96";#N/A,#N/A,FALSE,"CTrecon"}</definedName>
    <definedName name="jhkgh2_1_1_2_2" hidden="1">{#N/A,#N/A,FALSE,"TMCOMP96";#N/A,#N/A,FALSE,"MAT96";#N/A,#N/A,FALSE,"FANDA96";#N/A,#N/A,FALSE,"INTRAN96";#N/A,#N/A,FALSE,"NAA9697";#N/A,#N/A,FALSE,"ECWEBB";#N/A,#N/A,FALSE,"MFT96";#N/A,#N/A,FALSE,"CTrecon"}</definedName>
    <definedName name="jhkgh2_1_1_2_3" hidden="1">{#N/A,#N/A,FALSE,"TMCOMP96";#N/A,#N/A,FALSE,"MAT96";#N/A,#N/A,FALSE,"FANDA96";#N/A,#N/A,FALSE,"INTRAN96";#N/A,#N/A,FALSE,"NAA9697";#N/A,#N/A,FALSE,"ECWEBB";#N/A,#N/A,FALSE,"MFT96";#N/A,#N/A,FALSE,"CTrecon"}</definedName>
    <definedName name="jhkgh2_1_1_2_4" hidden="1">{#N/A,#N/A,FALSE,"TMCOMP96";#N/A,#N/A,FALSE,"MAT96";#N/A,#N/A,FALSE,"FANDA96";#N/A,#N/A,FALSE,"INTRAN96";#N/A,#N/A,FALSE,"NAA9697";#N/A,#N/A,FALSE,"ECWEBB";#N/A,#N/A,FALSE,"MFT96";#N/A,#N/A,FALSE,"CTrecon"}</definedName>
    <definedName name="jhkgh2_1_1_2_5" hidden="1">{#N/A,#N/A,FALSE,"TMCOMP96";#N/A,#N/A,FALSE,"MAT96";#N/A,#N/A,FALSE,"FANDA96";#N/A,#N/A,FALSE,"INTRAN96";#N/A,#N/A,FALSE,"NAA9697";#N/A,#N/A,FALSE,"ECWEBB";#N/A,#N/A,FALSE,"MFT96";#N/A,#N/A,FALSE,"CTrecon"}</definedName>
    <definedName name="jhkgh2_1_1_3" hidden="1">{#N/A,#N/A,FALSE,"TMCOMP96";#N/A,#N/A,FALSE,"MAT96";#N/A,#N/A,FALSE,"FANDA96";#N/A,#N/A,FALSE,"INTRAN96";#N/A,#N/A,FALSE,"NAA9697";#N/A,#N/A,FALSE,"ECWEBB";#N/A,#N/A,FALSE,"MFT96";#N/A,#N/A,FALSE,"CTrecon"}</definedName>
    <definedName name="jhkgh2_1_1_3_1" hidden="1">{#N/A,#N/A,FALSE,"TMCOMP96";#N/A,#N/A,FALSE,"MAT96";#N/A,#N/A,FALSE,"FANDA96";#N/A,#N/A,FALSE,"INTRAN96";#N/A,#N/A,FALSE,"NAA9697";#N/A,#N/A,FALSE,"ECWEBB";#N/A,#N/A,FALSE,"MFT96";#N/A,#N/A,FALSE,"CTrecon"}</definedName>
    <definedName name="jhkgh2_1_1_3_2" hidden="1">{#N/A,#N/A,FALSE,"TMCOMP96";#N/A,#N/A,FALSE,"MAT96";#N/A,#N/A,FALSE,"FANDA96";#N/A,#N/A,FALSE,"INTRAN96";#N/A,#N/A,FALSE,"NAA9697";#N/A,#N/A,FALSE,"ECWEBB";#N/A,#N/A,FALSE,"MFT96";#N/A,#N/A,FALSE,"CTrecon"}</definedName>
    <definedName name="jhkgh2_1_1_3_3" hidden="1">{#N/A,#N/A,FALSE,"TMCOMP96";#N/A,#N/A,FALSE,"MAT96";#N/A,#N/A,FALSE,"FANDA96";#N/A,#N/A,FALSE,"INTRAN96";#N/A,#N/A,FALSE,"NAA9697";#N/A,#N/A,FALSE,"ECWEBB";#N/A,#N/A,FALSE,"MFT96";#N/A,#N/A,FALSE,"CTrecon"}</definedName>
    <definedName name="jhkgh2_1_1_3_4" hidden="1">{#N/A,#N/A,FALSE,"TMCOMP96";#N/A,#N/A,FALSE,"MAT96";#N/A,#N/A,FALSE,"FANDA96";#N/A,#N/A,FALSE,"INTRAN96";#N/A,#N/A,FALSE,"NAA9697";#N/A,#N/A,FALSE,"ECWEBB";#N/A,#N/A,FALSE,"MFT96";#N/A,#N/A,FALSE,"CTrecon"}</definedName>
    <definedName name="jhkgh2_1_1_3_5" hidden="1">{#N/A,#N/A,FALSE,"TMCOMP96";#N/A,#N/A,FALSE,"MAT96";#N/A,#N/A,FALSE,"FANDA96";#N/A,#N/A,FALSE,"INTRAN96";#N/A,#N/A,FALSE,"NAA9697";#N/A,#N/A,FALSE,"ECWEBB";#N/A,#N/A,FALSE,"MFT96";#N/A,#N/A,FALSE,"CTrecon"}</definedName>
    <definedName name="jhkgh2_1_1_4" hidden="1">{#N/A,#N/A,FALSE,"TMCOMP96";#N/A,#N/A,FALSE,"MAT96";#N/A,#N/A,FALSE,"FANDA96";#N/A,#N/A,FALSE,"INTRAN96";#N/A,#N/A,FALSE,"NAA9697";#N/A,#N/A,FALSE,"ECWEBB";#N/A,#N/A,FALSE,"MFT96";#N/A,#N/A,FALSE,"CTrecon"}</definedName>
    <definedName name="jhkgh2_1_1_4_1" hidden="1">{#N/A,#N/A,FALSE,"TMCOMP96";#N/A,#N/A,FALSE,"MAT96";#N/A,#N/A,FALSE,"FANDA96";#N/A,#N/A,FALSE,"INTRAN96";#N/A,#N/A,FALSE,"NAA9697";#N/A,#N/A,FALSE,"ECWEBB";#N/A,#N/A,FALSE,"MFT96";#N/A,#N/A,FALSE,"CTrecon"}</definedName>
    <definedName name="jhkgh2_1_1_4_2" hidden="1">{#N/A,#N/A,FALSE,"TMCOMP96";#N/A,#N/A,FALSE,"MAT96";#N/A,#N/A,FALSE,"FANDA96";#N/A,#N/A,FALSE,"INTRAN96";#N/A,#N/A,FALSE,"NAA9697";#N/A,#N/A,FALSE,"ECWEBB";#N/A,#N/A,FALSE,"MFT96";#N/A,#N/A,FALSE,"CTrecon"}</definedName>
    <definedName name="jhkgh2_1_1_4_3" hidden="1">{#N/A,#N/A,FALSE,"TMCOMP96";#N/A,#N/A,FALSE,"MAT96";#N/A,#N/A,FALSE,"FANDA96";#N/A,#N/A,FALSE,"INTRAN96";#N/A,#N/A,FALSE,"NAA9697";#N/A,#N/A,FALSE,"ECWEBB";#N/A,#N/A,FALSE,"MFT96";#N/A,#N/A,FALSE,"CTrecon"}</definedName>
    <definedName name="jhkgh2_1_1_4_4" hidden="1">{#N/A,#N/A,FALSE,"TMCOMP96";#N/A,#N/A,FALSE,"MAT96";#N/A,#N/A,FALSE,"FANDA96";#N/A,#N/A,FALSE,"INTRAN96";#N/A,#N/A,FALSE,"NAA9697";#N/A,#N/A,FALSE,"ECWEBB";#N/A,#N/A,FALSE,"MFT96";#N/A,#N/A,FALSE,"CTrecon"}</definedName>
    <definedName name="jhkgh2_1_1_4_5" hidden="1">{#N/A,#N/A,FALSE,"TMCOMP96";#N/A,#N/A,FALSE,"MAT96";#N/A,#N/A,FALSE,"FANDA96";#N/A,#N/A,FALSE,"INTRAN96";#N/A,#N/A,FALSE,"NAA9697";#N/A,#N/A,FALSE,"ECWEBB";#N/A,#N/A,FALSE,"MFT96";#N/A,#N/A,FALSE,"CTrecon"}</definedName>
    <definedName name="jhkgh2_1_1_5" hidden="1">{#N/A,#N/A,FALSE,"TMCOMP96";#N/A,#N/A,FALSE,"MAT96";#N/A,#N/A,FALSE,"FANDA96";#N/A,#N/A,FALSE,"INTRAN96";#N/A,#N/A,FALSE,"NAA9697";#N/A,#N/A,FALSE,"ECWEBB";#N/A,#N/A,FALSE,"MFT96";#N/A,#N/A,FALSE,"CTrecon"}</definedName>
    <definedName name="jhkgh2_1_1_5_1" hidden="1">{#N/A,#N/A,FALSE,"TMCOMP96";#N/A,#N/A,FALSE,"MAT96";#N/A,#N/A,FALSE,"FANDA96";#N/A,#N/A,FALSE,"INTRAN96";#N/A,#N/A,FALSE,"NAA9697";#N/A,#N/A,FALSE,"ECWEBB";#N/A,#N/A,FALSE,"MFT96";#N/A,#N/A,FALSE,"CTrecon"}</definedName>
    <definedName name="jhkgh2_1_1_5_2" hidden="1">{#N/A,#N/A,FALSE,"TMCOMP96";#N/A,#N/A,FALSE,"MAT96";#N/A,#N/A,FALSE,"FANDA96";#N/A,#N/A,FALSE,"INTRAN96";#N/A,#N/A,FALSE,"NAA9697";#N/A,#N/A,FALSE,"ECWEBB";#N/A,#N/A,FALSE,"MFT96";#N/A,#N/A,FALSE,"CTrecon"}</definedName>
    <definedName name="jhkgh2_1_1_5_3" hidden="1">{#N/A,#N/A,FALSE,"TMCOMP96";#N/A,#N/A,FALSE,"MAT96";#N/A,#N/A,FALSE,"FANDA96";#N/A,#N/A,FALSE,"INTRAN96";#N/A,#N/A,FALSE,"NAA9697";#N/A,#N/A,FALSE,"ECWEBB";#N/A,#N/A,FALSE,"MFT96";#N/A,#N/A,FALSE,"CTrecon"}</definedName>
    <definedName name="jhkgh2_1_1_5_4" hidden="1">{#N/A,#N/A,FALSE,"TMCOMP96";#N/A,#N/A,FALSE,"MAT96";#N/A,#N/A,FALSE,"FANDA96";#N/A,#N/A,FALSE,"INTRAN96";#N/A,#N/A,FALSE,"NAA9697";#N/A,#N/A,FALSE,"ECWEBB";#N/A,#N/A,FALSE,"MFT96";#N/A,#N/A,FALSE,"CTrecon"}</definedName>
    <definedName name="jhkgh2_1_1_5_5" hidden="1">{#N/A,#N/A,FALSE,"TMCOMP96";#N/A,#N/A,FALSE,"MAT96";#N/A,#N/A,FALSE,"FANDA96";#N/A,#N/A,FALSE,"INTRAN96";#N/A,#N/A,FALSE,"NAA9697";#N/A,#N/A,FALSE,"ECWEBB";#N/A,#N/A,FALSE,"MFT96";#N/A,#N/A,FALSE,"CTrecon"}</definedName>
    <definedName name="jhkgh2_1_2" hidden="1">{#N/A,#N/A,FALSE,"TMCOMP96";#N/A,#N/A,FALSE,"MAT96";#N/A,#N/A,FALSE,"FANDA96";#N/A,#N/A,FALSE,"INTRAN96";#N/A,#N/A,FALSE,"NAA9697";#N/A,#N/A,FALSE,"ECWEBB";#N/A,#N/A,FALSE,"MFT96";#N/A,#N/A,FALSE,"CTrecon"}</definedName>
    <definedName name="jhkgh2_1_2_1" hidden="1">{#N/A,#N/A,FALSE,"TMCOMP96";#N/A,#N/A,FALSE,"MAT96";#N/A,#N/A,FALSE,"FANDA96";#N/A,#N/A,FALSE,"INTRAN96";#N/A,#N/A,FALSE,"NAA9697";#N/A,#N/A,FALSE,"ECWEBB";#N/A,#N/A,FALSE,"MFT96";#N/A,#N/A,FALSE,"CTrecon"}</definedName>
    <definedName name="jhkgh2_1_2_1_1" hidden="1">{#N/A,#N/A,FALSE,"TMCOMP96";#N/A,#N/A,FALSE,"MAT96";#N/A,#N/A,FALSE,"FANDA96";#N/A,#N/A,FALSE,"INTRAN96";#N/A,#N/A,FALSE,"NAA9697";#N/A,#N/A,FALSE,"ECWEBB";#N/A,#N/A,FALSE,"MFT96";#N/A,#N/A,FALSE,"CTrecon"}</definedName>
    <definedName name="jhkgh2_1_2_1_1_1" hidden="1">{#N/A,#N/A,FALSE,"TMCOMP96";#N/A,#N/A,FALSE,"MAT96";#N/A,#N/A,FALSE,"FANDA96";#N/A,#N/A,FALSE,"INTRAN96";#N/A,#N/A,FALSE,"NAA9697";#N/A,#N/A,FALSE,"ECWEBB";#N/A,#N/A,FALSE,"MFT96";#N/A,#N/A,FALSE,"CTrecon"}</definedName>
    <definedName name="jhkgh2_1_2_1_1_1_1" hidden="1">{#N/A,#N/A,FALSE,"TMCOMP96";#N/A,#N/A,FALSE,"MAT96";#N/A,#N/A,FALSE,"FANDA96";#N/A,#N/A,FALSE,"INTRAN96";#N/A,#N/A,FALSE,"NAA9697";#N/A,#N/A,FALSE,"ECWEBB";#N/A,#N/A,FALSE,"MFT96";#N/A,#N/A,FALSE,"CTrecon"}</definedName>
    <definedName name="jhkgh2_1_2_1_1_1_2" hidden="1">{#N/A,#N/A,FALSE,"TMCOMP96";#N/A,#N/A,FALSE,"MAT96";#N/A,#N/A,FALSE,"FANDA96";#N/A,#N/A,FALSE,"INTRAN96";#N/A,#N/A,FALSE,"NAA9697";#N/A,#N/A,FALSE,"ECWEBB";#N/A,#N/A,FALSE,"MFT96";#N/A,#N/A,FALSE,"CTrecon"}</definedName>
    <definedName name="jhkgh2_1_2_1_1_1_3" hidden="1">{#N/A,#N/A,FALSE,"TMCOMP96";#N/A,#N/A,FALSE,"MAT96";#N/A,#N/A,FALSE,"FANDA96";#N/A,#N/A,FALSE,"INTRAN96";#N/A,#N/A,FALSE,"NAA9697";#N/A,#N/A,FALSE,"ECWEBB";#N/A,#N/A,FALSE,"MFT96";#N/A,#N/A,FALSE,"CTrecon"}</definedName>
    <definedName name="jhkgh2_1_2_1_1_1_4" hidden="1">{#N/A,#N/A,FALSE,"TMCOMP96";#N/A,#N/A,FALSE,"MAT96";#N/A,#N/A,FALSE,"FANDA96";#N/A,#N/A,FALSE,"INTRAN96";#N/A,#N/A,FALSE,"NAA9697";#N/A,#N/A,FALSE,"ECWEBB";#N/A,#N/A,FALSE,"MFT96";#N/A,#N/A,FALSE,"CTrecon"}</definedName>
    <definedName name="jhkgh2_1_2_1_1_1_5" hidden="1">{#N/A,#N/A,FALSE,"TMCOMP96";#N/A,#N/A,FALSE,"MAT96";#N/A,#N/A,FALSE,"FANDA96";#N/A,#N/A,FALSE,"INTRAN96";#N/A,#N/A,FALSE,"NAA9697";#N/A,#N/A,FALSE,"ECWEBB";#N/A,#N/A,FALSE,"MFT96";#N/A,#N/A,FALSE,"CTrecon"}</definedName>
    <definedName name="jhkgh2_1_2_1_1_2" hidden="1">{#N/A,#N/A,FALSE,"TMCOMP96";#N/A,#N/A,FALSE,"MAT96";#N/A,#N/A,FALSE,"FANDA96";#N/A,#N/A,FALSE,"INTRAN96";#N/A,#N/A,FALSE,"NAA9697";#N/A,#N/A,FALSE,"ECWEBB";#N/A,#N/A,FALSE,"MFT96";#N/A,#N/A,FALSE,"CTrecon"}</definedName>
    <definedName name="jhkgh2_1_2_1_1_2_1" hidden="1">{#N/A,#N/A,FALSE,"TMCOMP96";#N/A,#N/A,FALSE,"MAT96";#N/A,#N/A,FALSE,"FANDA96";#N/A,#N/A,FALSE,"INTRAN96";#N/A,#N/A,FALSE,"NAA9697";#N/A,#N/A,FALSE,"ECWEBB";#N/A,#N/A,FALSE,"MFT96";#N/A,#N/A,FALSE,"CTrecon"}</definedName>
    <definedName name="jhkgh2_1_2_1_1_2_2" hidden="1">{#N/A,#N/A,FALSE,"TMCOMP96";#N/A,#N/A,FALSE,"MAT96";#N/A,#N/A,FALSE,"FANDA96";#N/A,#N/A,FALSE,"INTRAN96";#N/A,#N/A,FALSE,"NAA9697";#N/A,#N/A,FALSE,"ECWEBB";#N/A,#N/A,FALSE,"MFT96";#N/A,#N/A,FALSE,"CTrecon"}</definedName>
    <definedName name="jhkgh2_1_2_1_1_2_3" hidden="1">{#N/A,#N/A,FALSE,"TMCOMP96";#N/A,#N/A,FALSE,"MAT96";#N/A,#N/A,FALSE,"FANDA96";#N/A,#N/A,FALSE,"INTRAN96";#N/A,#N/A,FALSE,"NAA9697";#N/A,#N/A,FALSE,"ECWEBB";#N/A,#N/A,FALSE,"MFT96";#N/A,#N/A,FALSE,"CTrecon"}</definedName>
    <definedName name="jhkgh2_1_2_1_1_2_4" hidden="1">{#N/A,#N/A,FALSE,"TMCOMP96";#N/A,#N/A,FALSE,"MAT96";#N/A,#N/A,FALSE,"FANDA96";#N/A,#N/A,FALSE,"INTRAN96";#N/A,#N/A,FALSE,"NAA9697";#N/A,#N/A,FALSE,"ECWEBB";#N/A,#N/A,FALSE,"MFT96";#N/A,#N/A,FALSE,"CTrecon"}</definedName>
    <definedName name="jhkgh2_1_2_1_1_2_5" hidden="1">{#N/A,#N/A,FALSE,"TMCOMP96";#N/A,#N/A,FALSE,"MAT96";#N/A,#N/A,FALSE,"FANDA96";#N/A,#N/A,FALSE,"INTRAN96";#N/A,#N/A,FALSE,"NAA9697";#N/A,#N/A,FALSE,"ECWEBB";#N/A,#N/A,FALSE,"MFT96";#N/A,#N/A,FALSE,"CTrecon"}</definedName>
    <definedName name="jhkgh2_1_2_1_1_3" hidden="1">{#N/A,#N/A,FALSE,"TMCOMP96";#N/A,#N/A,FALSE,"MAT96";#N/A,#N/A,FALSE,"FANDA96";#N/A,#N/A,FALSE,"INTRAN96";#N/A,#N/A,FALSE,"NAA9697";#N/A,#N/A,FALSE,"ECWEBB";#N/A,#N/A,FALSE,"MFT96";#N/A,#N/A,FALSE,"CTrecon"}</definedName>
    <definedName name="jhkgh2_1_2_1_1_4" hidden="1">{#N/A,#N/A,FALSE,"TMCOMP96";#N/A,#N/A,FALSE,"MAT96";#N/A,#N/A,FALSE,"FANDA96";#N/A,#N/A,FALSE,"INTRAN96";#N/A,#N/A,FALSE,"NAA9697";#N/A,#N/A,FALSE,"ECWEBB";#N/A,#N/A,FALSE,"MFT96";#N/A,#N/A,FALSE,"CTrecon"}</definedName>
    <definedName name="jhkgh2_1_2_1_1_5" hidden="1">{#N/A,#N/A,FALSE,"TMCOMP96";#N/A,#N/A,FALSE,"MAT96";#N/A,#N/A,FALSE,"FANDA96";#N/A,#N/A,FALSE,"INTRAN96";#N/A,#N/A,FALSE,"NAA9697";#N/A,#N/A,FALSE,"ECWEBB";#N/A,#N/A,FALSE,"MFT96";#N/A,#N/A,FALSE,"CTrecon"}</definedName>
    <definedName name="jhkgh2_1_2_1_2" hidden="1">{#N/A,#N/A,FALSE,"TMCOMP96";#N/A,#N/A,FALSE,"MAT96";#N/A,#N/A,FALSE,"FANDA96";#N/A,#N/A,FALSE,"INTRAN96";#N/A,#N/A,FALSE,"NAA9697";#N/A,#N/A,FALSE,"ECWEBB";#N/A,#N/A,FALSE,"MFT96";#N/A,#N/A,FALSE,"CTrecon"}</definedName>
    <definedName name="jhkgh2_1_2_1_2_1" hidden="1">{#N/A,#N/A,FALSE,"TMCOMP96";#N/A,#N/A,FALSE,"MAT96";#N/A,#N/A,FALSE,"FANDA96";#N/A,#N/A,FALSE,"INTRAN96";#N/A,#N/A,FALSE,"NAA9697";#N/A,#N/A,FALSE,"ECWEBB";#N/A,#N/A,FALSE,"MFT96";#N/A,#N/A,FALSE,"CTrecon"}</definedName>
    <definedName name="jhkgh2_1_2_1_2_2" hidden="1">{#N/A,#N/A,FALSE,"TMCOMP96";#N/A,#N/A,FALSE,"MAT96";#N/A,#N/A,FALSE,"FANDA96";#N/A,#N/A,FALSE,"INTRAN96";#N/A,#N/A,FALSE,"NAA9697";#N/A,#N/A,FALSE,"ECWEBB";#N/A,#N/A,FALSE,"MFT96";#N/A,#N/A,FALSE,"CTrecon"}</definedName>
    <definedName name="jhkgh2_1_2_1_2_3" hidden="1">{#N/A,#N/A,FALSE,"TMCOMP96";#N/A,#N/A,FALSE,"MAT96";#N/A,#N/A,FALSE,"FANDA96";#N/A,#N/A,FALSE,"INTRAN96";#N/A,#N/A,FALSE,"NAA9697";#N/A,#N/A,FALSE,"ECWEBB";#N/A,#N/A,FALSE,"MFT96";#N/A,#N/A,FALSE,"CTrecon"}</definedName>
    <definedName name="jhkgh2_1_2_1_2_4" hidden="1">{#N/A,#N/A,FALSE,"TMCOMP96";#N/A,#N/A,FALSE,"MAT96";#N/A,#N/A,FALSE,"FANDA96";#N/A,#N/A,FALSE,"INTRAN96";#N/A,#N/A,FALSE,"NAA9697";#N/A,#N/A,FALSE,"ECWEBB";#N/A,#N/A,FALSE,"MFT96";#N/A,#N/A,FALSE,"CTrecon"}</definedName>
    <definedName name="jhkgh2_1_2_1_2_5" hidden="1">{#N/A,#N/A,FALSE,"TMCOMP96";#N/A,#N/A,FALSE,"MAT96";#N/A,#N/A,FALSE,"FANDA96";#N/A,#N/A,FALSE,"INTRAN96";#N/A,#N/A,FALSE,"NAA9697";#N/A,#N/A,FALSE,"ECWEBB";#N/A,#N/A,FALSE,"MFT96";#N/A,#N/A,FALSE,"CTrecon"}</definedName>
    <definedName name="jhkgh2_1_2_1_3" hidden="1">{#N/A,#N/A,FALSE,"TMCOMP96";#N/A,#N/A,FALSE,"MAT96";#N/A,#N/A,FALSE,"FANDA96";#N/A,#N/A,FALSE,"INTRAN96";#N/A,#N/A,FALSE,"NAA9697";#N/A,#N/A,FALSE,"ECWEBB";#N/A,#N/A,FALSE,"MFT96";#N/A,#N/A,FALSE,"CTrecon"}</definedName>
    <definedName name="jhkgh2_1_2_1_3_1" hidden="1">{#N/A,#N/A,FALSE,"TMCOMP96";#N/A,#N/A,FALSE,"MAT96";#N/A,#N/A,FALSE,"FANDA96";#N/A,#N/A,FALSE,"INTRAN96";#N/A,#N/A,FALSE,"NAA9697";#N/A,#N/A,FALSE,"ECWEBB";#N/A,#N/A,FALSE,"MFT96";#N/A,#N/A,FALSE,"CTrecon"}</definedName>
    <definedName name="jhkgh2_1_2_1_3_2" hidden="1">{#N/A,#N/A,FALSE,"TMCOMP96";#N/A,#N/A,FALSE,"MAT96";#N/A,#N/A,FALSE,"FANDA96";#N/A,#N/A,FALSE,"INTRAN96";#N/A,#N/A,FALSE,"NAA9697";#N/A,#N/A,FALSE,"ECWEBB";#N/A,#N/A,FALSE,"MFT96";#N/A,#N/A,FALSE,"CTrecon"}</definedName>
    <definedName name="jhkgh2_1_2_1_3_3" hidden="1">{#N/A,#N/A,FALSE,"TMCOMP96";#N/A,#N/A,FALSE,"MAT96";#N/A,#N/A,FALSE,"FANDA96";#N/A,#N/A,FALSE,"INTRAN96";#N/A,#N/A,FALSE,"NAA9697";#N/A,#N/A,FALSE,"ECWEBB";#N/A,#N/A,FALSE,"MFT96";#N/A,#N/A,FALSE,"CTrecon"}</definedName>
    <definedName name="jhkgh2_1_2_1_3_4" hidden="1">{#N/A,#N/A,FALSE,"TMCOMP96";#N/A,#N/A,FALSE,"MAT96";#N/A,#N/A,FALSE,"FANDA96";#N/A,#N/A,FALSE,"INTRAN96";#N/A,#N/A,FALSE,"NAA9697";#N/A,#N/A,FALSE,"ECWEBB";#N/A,#N/A,FALSE,"MFT96";#N/A,#N/A,FALSE,"CTrecon"}</definedName>
    <definedName name="jhkgh2_1_2_1_3_5" hidden="1">{#N/A,#N/A,FALSE,"TMCOMP96";#N/A,#N/A,FALSE,"MAT96";#N/A,#N/A,FALSE,"FANDA96";#N/A,#N/A,FALSE,"INTRAN96";#N/A,#N/A,FALSE,"NAA9697";#N/A,#N/A,FALSE,"ECWEBB";#N/A,#N/A,FALSE,"MFT96";#N/A,#N/A,FALSE,"CTrecon"}</definedName>
    <definedName name="jhkgh2_1_2_1_4" hidden="1">{#N/A,#N/A,FALSE,"TMCOMP96";#N/A,#N/A,FALSE,"MAT96";#N/A,#N/A,FALSE,"FANDA96";#N/A,#N/A,FALSE,"INTRAN96";#N/A,#N/A,FALSE,"NAA9697";#N/A,#N/A,FALSE,"ECWEBB";#N/A,#N/A,FALSE,"MFT96";#N/A,#N/A,FALSE,"CTrecon"}</definedName>
    <definedName name="jhkgh2_1_2_1_4_1" hidden="1">{#N/A,#N/A,FALSE,"TMCOMP96";#N/A,#N/A,FALSE,"MAT96";#N/A,#N/A,FALSE,"FANDA96";#N/A,#N/A,FALSE,"INTRAN96";#N/A,#N/A,FALSE,"NAA9697";#N/A,#N/A,FALSE,"ECWEBB";#N/A,#N/A,FALSE,"MFT96";#N/A,#N/A,FALSE,"CTrecon"}</definedName>
    <definedName name="jhkgh2_1_2_1_4_2" hidden="1">{#N/A,#N/A,FALSE,"TMCOMP96";#N/A,#N/A,FALSE,"MAT96";#N/A,#N/A,FALSE,"FANDA96";#N/A,#N/A,FALSE,"INTRAN96";#N/A,#N/A,FALSE,"NAA9697";#N/A,#N/A,FALSE,"ECWEBB";#N/A,#N/A,FALSE,"MFT96";#N/A,#N/A,FALSE,"CTrecon"}</definedName>
    <definedName name="jhkgh2_1_2_1_4_3" hidden="1">{#N/A,#N/A,FALSE,"TMCOMP96";#N/A,#N/A,FALSE,"MAT96";#N/A,#N/A,FALSE,"FANDA96";#N/A,#N/A,FALSE,"INTRAN96";#N/A,#N/A,FALSE,"NAA9697";#N/A,#N/A,FALSE,"ECWEBB";#N/A,#N/A,FALSE,"MFT96";#N/A,#N/A,FALSE,"CTrecon"}</definedName>
    <definedName name="jhkgh2_1_2_1_4_4" hidden="1">{#N/A,#N/A,FALSE,"TMCOMP96";#N/A,#N/A,FALSE,"MAT96";#N/A,#N/A,FALSE,"FANDA96";#N/A,#N/A,FALSE,"INTRAN96";#N/A,#N/A,FALSE,"NAA9697";#N/A,#N/A,FALSE,"ECWEBB";#N/A,#N/A,FALSE,"MFT96";#N/A,#N/A,FALSE,"CTrecon"}</definedName>
    <definedName name="jhkgh2_1_2_1_4_5" hidden="1">{#N/A,#N/A,FALSE,"TMCOMP96";#N/A,#N/A,FALSE,"MAT96";#N/A,#N/A,FALSE,"FANDA96";#N/A,#N/A,FALSE,"INTRAN96";#N/A,#N/A,FALSE,"NAA9697";#N/A,#N/A,FALSE,"ECWEBB";#N/A,#N/A,FALSE,"MFT96";#N/A,#N/A,FALSE,"CTrecon"}</definedName>
    <definedName name="jhkgh2_1_2_1_5" hidden="1">{#N/A,#N/A,FALSE,"TMCOMP96";#N/A,#N/A,FALSE,"MAT96";#N/A,#N/A,FALSE,"FANDA96";#N/A,#N/A,FALSE,"INTRAN96";#N/A,#N/A,FALSE,"NAA9697";#N/A,#N/A,FALSE,"ECWEBB";#N/A,#N/A,FALSE,"MFT96";#N/A,#N/A,FALSE,"CTrecon"}</definedName>
    <definedName name="jhkgh2_1_2_1_5_1" hidden="1">{#N/A,#N/A,FALSE,"TMCOMP96";#N/A,#N/A,FALSE,"MAT96";#N/A,#N/A,FALSE,"FANDA96";#N/A,#N/A,FALSE,"INTRAN96";#N/A,#N/A,FALSE,"NAA9697";#N/A,#N/A,FALSE,"ECWEBB";#N/A,#N/A,FALSE,"MFT96";#N/A,#N/A,FALSE,"CTrecon"}</definedName>
    <definedName name="jhkgh2_1_2_1_5_2" hidden="1">{#N/A,#N/A,FALSE,"TMCOMP96";#N/A,#N/A,FALSE,"MAT96";#N/A,#N/A,FALSE,"FANDA96";#N/A,#N/A,FALSE,"INTRAN96";#N/A,#N/A,FALSE,"NAA9697";#N/A,#N/A,FALSE,"ECWEBB";#N/A,#N/A,FALSE,"MFT96";#N/A,#N/A,FALSE,"CTrecon"}</definedName>
    <definedName name="jhkgh2_1_2_1_5_3" hidden="1">{#N/A,#N/A,FALSE,"TMCOMP96";#N/A,#N/A,FALSE,"MAT96";#N/A,#N/A,FALSE,"FANDA96";#N/A,#N/A,FALSE,"INTRAN96";#N/A,#N/A,FALSE,"NAA9697";#N/A,#N/A,FALSE,"ECWEBB";#N/A,#N/A,FALSE,"MFT96";#N/A,#N/A,FALSE,"CTrecon"}</definedName>
    <definedName name="jhkgh2_1_2_1_5_4" hidden="1">{#N/A,#N/A,FALSE,"TMCOMP96";#N/A,#N/A,FALSE,"MAT96";#N/A,#N/A,FALSE,"FANDA96";#N/A,#N/A,FALSE,"INTRAN96";#N/A,#N/A,FALSE,"NAA9697";#N/A,#N/A,FALSE,"ECWEBB";#N/A,#N/A,FALSE,"MFT96";#N/A,#N/A,FALSE,"CTrecon"}</definedName>
    <definedName name="jhkgh2_1_2_1_5_5" hidden="1">{#N/A,#N/A,FALSE,"TMCOMP96";#N/A,#N/A,FALSE,"MAT96";#N/A,#N/A,FALSE,"FANDA96";#N/A,#N/A,FALSE,"INTRAN96";#N/A,#N/A,FALSE,"NAA9697";#N/A,#N/A,FALSE,"ECWEBB";#N/A,#N/A,FALSE,"MFT96";#N/A,#N/A,FALSE,"CTrecon"}</definedName>
    <definedName name="jhkgh2_1_2_2" hidden="1">{#N/A,#N/A,FALSE,"TMCOMP96";#N/A,#N/A,FALSE,"MAT96";#N/A,#N/A,FALSE,"FANDA96";#N/A,#N/A,FALSE,"INTRAN96";#N/A,#N/A,FALSE,"NAA9697";#N/A,#N/A,FALSE,"ECWEBB";#N/A,#N/A,FALSE,"MFT96";#N/A,#N/A,FALSE,"CTrecon"}</definedName>
    <definedName name="jhkgh2_1_2_2_1" hidden="1">{#N/A,#N/A,FALSE,"TMCOMP96";#N/A,#N/A,FALSE,"MAT96";#N/A,#N/A,FALSE,"FANDA96";#N/A,#N/A,FALSE,"INTRAN96";#N/A,#N/A,FALSE,"NAA9697";#N/A,#N/A,FALSE,"ECWEBB";#N/A,#N/A,FALSE,"MFT96";#N/A,#N/A,FALSE,"CTrecon"}</definedName>
    <definedName name="jhkgh2_1_2_2_2" hidden="1">{#N/A,#N/A,FALSE,"TMCOMP96";#N/A,#N/A,FALSE,"MAT96";#N/A,#N/A,FALSE,"FANDA96";#N/A,#N/A,FALSE,"INTRAN96";#N/A,#N/A,FALSE,"NAA9697";#N/A,#N/A,FALSE,"ECWEBB";#N/A,#N/A,FALSE,"MFT96";#N/A,#N/A,FALSE,"CTrecon"}</definedName>
    <definedName name="jhkgh2_1_2_2_3" hidden="1">{#N/A,#N/A,FALSE,"TMCOMP96";#N/A,#N/A,FALSE,"MAT96";#N/A,#N/A,FALSE,"FANDA96";#N/A,#N/A,FALSE,"INTRAN96";#N/A,#N/A,FALSE,"NAA9697";#N/A,#N/A,FALSE,"ECWEBB";#N/A,#N/A,FALSE,"MFT96";#N/A,#N/A,FALSE,"CTrecon"}</definedName>
    <definedName name="jhkgh2_1_2_2_4" hidden="1">{#N/A,#N/A,FALSE,"TMCOMP96";#N/A,#N/A,FALSE,"MAT96";#N/A,#N/A,FALSE,"FANDA96";#N/A,#N/A,FALSE,"INTRAN96";#N/A,#N/A,FALSE,"NAA9697";#N/A,#N/A,FALSE,"ECWEBB";#N/A,#N/A,FALSE,"MFT96";#N/A,#N/A,FALSE,"CTrecon"}</definedName>
    <definedName name="jhkgh2_1_2_2_5" hidden="1">{#N/A,#N/A,FALSE,"TMCOMP96";#N/A,#N/A,FALSE,"MAT96";#N/A,#N/A,FALSE,"FANDA96";#N/A,#N/A,FALSE,"INTRAN96";#N/A,#N/A,FALSE,"NAA9697";#N/A,#N/A,FALSE,"ECWEBB";#N/A,#N/A,FALSE,"MFT96";#N/A,#N/A,FALSE,"CTrecon"}</definedName>
    <definedName name="jhkgh2_1_2_3" hidden="1">{#N/A,#N/A,FALSE,"TMCOMP96";#N/A,#N/A,FALSE,"MAT96";#N/A,#N/A,FALSE,"FANDA96";#N/A,#N/A,FALSE,"INTRAN96";#N/A,#N/A,FALSE,"NAA9697";#N/A,#N/A,FALSE,"ECWEBB";#N/A,#N/A,FALSE,"MFT96";#N/A,#N/A,FALSE,"CTrecon"}</definedName>
    <definedName name="jhkgh2_1_2_3_1" hidden="1">{#N/A,#N/A,FALSE,"TMCOMP96";#N/A,#N/A,FALSE,"MAT96";#N/A,#N/A,FALSE,"FANDA96";#N/A,#N/A,FALSE,"INTRAN96";#N/A,#N/A,FALSE,"NAA9697";#N/A,#N/A,FALSE,"ECWEBB";#N/A,#N/A,FALSE,"MFT96";#N/A,#N/A,FALSE,"CTrecon"}</definedName>
    <definedName name="jhkgh2_1_2_3_2" hidden="1">{#N/A,#N/A,FALSE,"TMCOMP96";#N/A,#N/A,FALSE,"MAT96";#N/A,#N/A,FALSE,"FANDA96";#N/A,#N/A,FALSE,"INTRAN96";#N/A,#N/A,FALSE,"NAA9697";#N/A,#N/A,FALSE,"ECWEBB";#N/A,#N/A,FALSE,"MFT96";#N/A,#N/A,FALSE,"CTrecon"}</definedName>
    <definedName name="jhkgh2_1_2_3_3" hidden="1">{#N/A,#N/A,FALSE,"TMCOMP96";#N/A,#N/A,FALSE,"MAT96";#N/A,#N/A,FALSE,"FANDA96";#N/A,#N/A,FALSE,"INTRAN96";#N/A,#N/A,FALSE,"NAA9697";#N/A,#N/A,FALSE,"ECWEBB";#N/A,#N/A,FALSE,"MFT96";#N/A,#N/A,FALSE,"CTrecon"}</definedName>
    <definedName name="jhkgh2_1_2_3_4" hidden="1">{#N/A,#N/A,FALSE,"TMCOMP96";#N/A,#N/A,FALSE,"MAT96";#N/A,#N/A,FALSE,"FANDA96";#N/A,#N/A,FALSE,"INTRAN96";#N/A,#N/A,FALSE,"NAA9697";#N/A,#N/A,FALSE,"ECWEBB";#N/A,#N/A,FALSE,"MFT96";#N/A,#N/A,FALSE,"CTrecon"}</definedName>
    <definedName name="jhkgh2_1_2_3_5" hidden="1">{#N/A,#N/A,FALSE,"TMCOMP96";#N/A,#N/A,FALSE,"MAT96";#N/A,#N/A,FALSE,"FANDA96";#N/A,#N/A,FALSE,"INTRAN96";#N/A,#N/A,FALSE,"NAA9697";#N/A,#N/A,FALSE,"ECWEBB";#N/A,#N/A,FALSE,"MFT96";#N/A,#N/A,FALSE,"CTrecon"}</definedName>
    <definedName name="jhkgh2_1_2_4" hidden="1">{#N/A,#N/A,FALSE,"TMCOMP96";#N/A,#N/A,FALSE,"MAT96";#N/A,#N/A,FALSE,"FANDA96";#N/A,#N/A,FALSE,"INTRAN96";#N/A,#N/A,FALSE,"NAA9697";#N/A,#N/A,FALSE,"ECWEBB";#N/A,#N/A,FALSE,"MFT96";#N/A,#N/A,FALSE,"CTrecon"}</definedName>
    <definedName name="jhkgh2_1_2_4_1" hidden="1">{#N/A,#N/A,FALSE,"TMCOMP96";#N/A,#N/A,FALSE,"MAT96";#N/A,#N/A,FALSE,"FANDA96";#N/A,#N/A,FALSE,"INTRAN96";#N/A,#N/A,FALSE,"NAA9697";#N/A,#N/A,FALSE,"ECWEBB";#N/A,#N/A,FALSE,"MFT96";#N/A,#N/A,FALSE,"CTrecon"}</definedName>
    <definedName name="jhkgh2_1_2_4_2" hidden="1">{#N/A,#N/A,FALSE,"TMCOMP96";#N/A,#N/A,FALSE,"MAT96";#N/A,#N/A,FALSE,"FANDA96";#N/A,#N/A,FALSE,"INTRAN96";#N/A,#N/A,FALSE,"NAA9697";#N/A,#N/A,FALSE,"ECWEBB";#N/A,#N/A,FALSE,"MFT96";#N/A,#N/A,FALSE,"CTrecon"}</definedName>
    <definedName name="jhkgh2_1_2_4_3" hidden="1">{#N/A,#N/A,FALSE,"TMCOMP96";#N/A,#N/A,FALSE,"MAT96";#N/A,#N/A,FALSE,"FANDA96";#N/A,#N/A,FALSE,"INTRAN96";#N/A,#N/A,FALSE,"NAA9697";#N/A,#N/A,FALSE,"ECWEBB";#N/A,#N/A,FALSE,"MFT96";#N/A,#N/A,FALSE,"CTrecon"}</definedName>
    <definedName name="jhkgh2_1_2_4_4" hidden="1">{#N/A,#N/A,FALSE,"TMCOMP96";#N/A,#N/A,FALSE,"MAT96";#N/A,#N/A,FALSE,"FANDA96";#N/A,#N/A,FALSE,"INTRAN96";#N/A,#N/A,FALSE,"NAA9697";#N/A,#N/A,FALSE,"ECWEBB";#N/A,#N/A,FALSE,"MFT96";#N/A,#N/A,FALSE,"CTrecon"}</definedName>
    <definedName name="jhkgh2_1_2_4_5" hidden="1">{#N/A,#N/A,FALSE,"TMCOMP96";#N/A,#N/A,FALSE,"MAT96";#N/A,#N/A,FALSE,"FANDA96";#N/A,#N/A,FALSE,"INTRAN96";#N/A,#N/A,FALSE,"NAA9697";#N/A,#N/A,FALSE,"ECWEBB";#N/A,#N/A,FALSE,"MFT96";#N/A,#N/A,FALSE,"CTrecon"}</definedName>
    <definedName name="jhkgh2_1_2_5" hidden="1">{#N/A,#N/A,FALSE,"TMCOMP96";#N/A,#N/A,FALSE,"MAT96";#N/A,#N/A,FALSE,"FANDA96";#N/A,#N/A,FALSE,"INTRAN96";#N/A,#N/A,FALSE,"NAA9697";#N/A,#N/A,FALSE,"ECWEBB";#N/A,#N/A,FALSE,"MFT96";#N/A,#N/A,FALSE,"CTrecon"}</definedName>
    <definedName name="jhkgh2_1_2_5_1" hidden="1">{#N/A,#N/A,FALSE,"TMCOMP96";#N/A,#N/A,FALSE,"MAT96";#N/A,#N/A,FALSE,"FANDA96";#N/A,#N/A,FALSE,"INTRAN96";#N/A,#N/A,FALSE,"NAA9697";#N/A,#N/A,FALSE,"ECWEBB";#N/A,#N/A,FALSE,"MFT96";#N/A,#N/A,FALSE,"CTrecon"}</definedName>
    <definedName name="jhkgh2_1_2_5_2" hidden="1">{#N/A,#N/A,FALSE,"TMCOMP96";#N/A,#N/A,FALSE,"MAT96";#N/A,#N/A,FALSE,"FANDA96";#N/A,#N/A,FALSE,"INTRAN96";#N/A,#N/A,FALSE,"NAA9697";#N/A,#N/A,FALSE,"ECWEBB";#N/A,#N/A,FALSE,"MFT96";#N/A,#N/A,FALSE,"CTrecon"}</definedName>
    <definedName name="jhkgh2_1_2_5_3" hidden="1">{#N/A,#N/A,FALSE,"TMCOMP96";#N/A,#N/A,FALSE,"MAT96";#N/A,#N/A,FALSE,"FANDA96";#N/A,#N/A,FALSE,"INTRAN96";#N/A,#N/A,FALSE,"NAA9697";#N/A,#N/A,FALSE,"ECWEBB";#N/A,#N/A,FALSE,"MFT96";#N/A,#N/A,FALSE,"CTrecon"}</definedName>
    <definedName name="jhkgh2_1_2_5_4" hidden="1">{#N/A,#N/A,FALSE,"TMCOMP96";#N/A,#N/A,FALSE,"MAT96";#N/A,#N/A,FALSE,"FANDA96";#N/A,#N/A,FALSE,"INTRAN96";#N/A,#N/A,FALSE,"NAA9697";#N/A,#N/A,FALSE,"ECWEBB";#N/A,#N/A,FALSE,"MFT96";#N/A,#N/A,FALSE,"CTrecon"}</definedName>
    <definedName name="jhkgh2_1_2_5_5" hidden="1">{#N/A,#N/A,FALSE,"TMCOMP96";#N/A,#N/A,FALSE,"MAT96";#N/A,#N/A,FALSE,"FANDA96";#N/A,#N/A,FALSE,"INTRAN96";#N/A,#N/A,FALSE,"NAA9697";#N/A,#N/A,FALSE,"ECWEBB";#N/A,#N/A,FALSE,"MFT96";#N/A,#N/A,FALSE,"CTrecon"}</definedName>
    <definedName name="jhkgh2_1_3" hidden="1">{#N/A,#N/A,FALSE,"TMCOMP96";#N/A,#N/A,FALSE,"MAT96";#N/A,#N/A,FALSE,"FANDA96";#N/A,#N/A,FALSE,"INTRAN96";#N/A,#N/A,FALSE,"NAA9697";#N/A,#N/A,FALSE,"ECWEBB";#N/A,#N/A,FALSE,"MFT96";#N/A,#N/A,FALSE,"CTrecon"}</definedName>
    <definedName name="jhkgh2_1_3_1" hidden="1">{#N/A,#N/A,FALSE,"TMCOMP96";#N/A,#N/A,FALSE,"MAT96";#N/A,#N/A,FALSE,"FANDA96";#N/A,#N/A,FALSE,"INTRAN96";#N/A,#N/A,FALSE,"NAA9697";#N/A,#N/A,FALSE,"ECWEBB";#N/A,#N/A,FALSE,"MFT96";#N/A,#N/A,FALSE,"CTrecon"}</definedName>
    <definedName name="jhkgh2_1_3_1_1" hidden="1">{#N/A,#N/A,FALSE,"TMCOMP96";#N/A,#N/A,FALSE,"MAT96";#N/A,#N/A,FALSE,"FANDA96";#N/A,#N/A,FALSE,"INTRAN96";#N/A,#N/A,FALSE,"NAA9697";#N/A,#N/A,FALSE,"ECWEBB";#N/A,#N/A,FALSE,"MFT96";#N/A,#N/A,FALSE,"CTrecon"}</definedName>
    <definedName name="jhkgh2_1_3_1_1_1" hidden="1">{#N/A,#N/A,FALSE,"TMCOMP96";#N/A,#N/A,FALSE,"MAT96";#N/A,#N/A,FALSE,"FANDA96";#N/A,#N/A,FALSE,"INTRAN96";#N/A,#N/A,FALSE,"NAA9697";#N/A,#N/A,FALSE,"ECWEBB";#N/A,#N/A,FALSE,"MFT96";#N/A,#N/A,FALSE,"CTrecon"}</definedName>
    <definedName name="jhkgh2_1_3_1_1_1_1" hidden="1">{#N/A,#N/A,FALSE,"TMCOMP96";#N/A,#N/A,FALSE,"MAT96";#N/A,#N/A,FALSE,"FANDA96";#N/A,#N/A,FALSE,"INTRAN96";#N/A,#N/A,FALSE,"NAA9697";#N/A,#N/A,FALSE,"ECWEBB";#N/A,#N/A,FALSE,"MFT96";#N/A,#N/A,FALSE,"CTrecon"}</definedName>
    <definedName name="jhkgh2_1_3_1_1_1_2" hidden="1">{#N/A,#N/A,FALSE,"TMCOMP96";#N/A,#N/A,FALSE,"MAT96";#N/A,#N/A,FALSE,"FANDA96";#N/A,#N/A,FALSE,"INTRAN96";#N/A,#N/A,FALSE,"NAA9697";#N/A,#N/A,FALSE,"ECWEBB";#N/A,#N/A,FALSE,"MFT96";#N/A,#N/A,FALSE,"CTrecon"}</definedName>
    <definedName name="jhkgh2_1_3_1_1_1_3" hidden="1">{#N/A,#N/A,FALSE,"TMCOMP96";#N/A,#N/A,FALSE,"MAT96";#N/A,#N/A,FALSE,"FANDA96";#N/A,#N/A,FALSE,"INTRAN96";#N/A,#N/A,FALSE,"NAA9697";#N/A,#N/A,FALSE,"ECWEBB";#N/A,#N/A,FALSE,"MFT96";#N/A,#N/A,FALSE,"CTrecon"}</definedName>
    <definedName name="jhkgh2_1_3_1_1_1_4" hidden="1">{#N/A,#N/A,FALSE,"TMCOMP96";#N/A,#N/A,FALSE,"MAT96";#N/A,#N/A,FALSE,"FANDA96";#N/A,#N/A,FALSE,"INTRAN96";#N/A,#N/A,FALSE,"NAA9697";#N/A,#N/A,FALSE,"ECWEBB";#N/A,#N/A,FALSE,"MFT96";#N/A,#N/A,FALSE,"CTrecon"}</definedName>
    <definedName name="jhkgh2_1_3_1_1_1_5" hidden="1">{#N/A,#N/A,FALSE,"TMCOMP96";#N/A,#N/A,FALSE,"MAT96";#N/A,#N/A,FALSE,"FANDA96";#N/A,#N/A,FALSE,"INTRAN96";#N/A,#N/A,FALSE,"NAA9697";#N/A,#N/A,FALSE,"ECWEBB";#N/A,#N/A,FALSE,"MFT96";#N/A,#N/A,FALSE,"CTrecon"}</definedName>
    <definedName name="jhkgh2_1_3_1_1_2" hidden="1">{#N/A,#N/A,FALSE,"TMCOMP96";#N/A,#N/A,FALSE,"MAT96";#N/A,#N/A,FALSE,"FANDA96";#N/A,#N/A,FALSE,"INTRAN96";#N/A,#N/A,FALSE,"NAA9697";#N/A,#N/A,FALSE,"ECWEBB";#N/A,#N/A,FALSE,"MFT96";#N/A,#N/A,FALSE,"CTrecon"}</definedName>
    <definedName name="jhkgh2_1_3_1_1_2_1" hidden="1">{#N/A,#N/A,FALSE,"TMCOMP96";#N/A,#N/A,FALSE,"MAT96";#N/A,#N/A,FALSE,"FANDA96";#N/A,#N/A,FALSE,"INTRAN96";#N/A,#N/A,FALSE,"NAA9697";#N/A,#N/A,FALSE,"ECWEBB";#N/A,#N/A,FALSE,"MFT96";#N/A,#N/A,FALSE,"CTrecon"}</definedName>
    <definedName name="jhkgh2_1_3_1_1_2_2" hidden="1">{#N/A,#N/A,FALSE,"TMCOMP96";#N/A,#N/A,FALSE,"MAT96";#N/A,#N/A,FALSE,"FANDA96";#N/A,#N/A,FALSE,"INTRAN96";#N/A,#N/A,FALSE,"NAA9697";#N/A,#N/A,FALSE,"ECWEBB";#N/A,#N/A,FALSE,"MFT96";#N/A,#N/A,FALSE,"CTrecon"}</definedName>
    <definedName name="jhkgh2_1_3_1_1_2_3" hidden="1">{#N/A,#N/A,FALSE,"TMCOMP96";#N/A,#N/A,FALSE,"MAT96";#N/A,#N/A,FALSE,"FANDA96";#N/A,#N/A,FALSE,"INTRAN96";#N/A,#N/A,FALSE,"NAA9697";#N/A,#N/A,FALSE,"ECWEBB";#N/A,#N/A,FALSE,"MFT96";#N/A,#N/A,FALSE,"CTrecon"}</definedName>
    <definedName name="jhkgh2_1_3_1_1_2_4" hidden="1">{#N/A,#N/A,FALSE,"TMCOMP96";#N/A,#N/A,FALSE,"MAT96";#N/A,#N/A,FALSE,"FANDA96";#N/A,#N/A,FALSE,"INTRAN96";#N/A,#N/A,FALSE,"NAA9697";#N/A,#N/A,FALSE,"ECWEBB";#N/A,#N/A,FALSE,"MFT96";#N/A,#N/A,FALSE,"CTrecon"}</definedName>
    <definedName name="jhkgh2_1_3_1_1_2_5" hidden="1">{#N/A,#N/A,FALSE,"TMCOMP96";#N/A,#N/A,FALSE,"MAT96";#N/A,#N/A,FALSE,"FANDA96";#N/A,#N/A,FALSE,"INTRAN96";#N/A,#N/A,FALSE,"NAA9697";#N/A,#N/A,FALSE,"ECWEBB";#N/A,#N/A,FALSE,"MFT96";#N/A,#N/A,FALSE,"CTrecon"}</definedName>
    <definedName name="jhkgh2_1_3_1_1_3" hidden="1">{#N/A,#N/A,FALSE,"TMCOMP96";#N/A,#N/A,FALSE,"MAT96";#N/A,#N/A,FALSE,"FANDA96";#N/A,#N/A,FALSE,"INTRAN96";#N/A,#N/A,FALSE,"NAA9697";#N/A,#N/A,FALSE,"ECWEBB";#N/A,#N/A,FALSE,"MFT96";#N/A,#N/A,FALSE,"CTrecon"}</definedName>
    <definedName name="jhkgh2_1_3_1_1_4" hidden="1">{#N/A,#N/A,FALSE,"TMCOMP96";#N/A,#N/A,FALSE,"MAT96";#N/A,#N/A,FALSE,"FANDA96";#N/A,#N/A,FALSE,"INTRAN96";#N/A,#N/A,FALSE,"NAA9697";#N/A,#N/A,FALSE,"ECWEBB";#N/A,#N/A,FALSE,"MFT96";#N/A,#N/A,FALSE,"CTrecon"}</definedName>
    <definedName name="jhkgh2_1_3_1_1_5" hidden="1">{#N/A,#N/A,FALSE,"TMCOMP96";#N/A,#N/A,FALSE,"MAT96";#N/A,#N/A,FALSE,"FANDA96";#N/A,#N/A,FALSE,"INTRAN96";#N/A,#N/A,FALSE,"NAA9697";#N/A,#N/A,FALSE,"ECWEBB";#N/A,#N/A,FALSE,"MFT96";#N/A,#N/A,FALSE,"CTrecon"}</definedName>
    <definedName name="jhkgh2_1_3_1_2" hidden="1">{#N/A,#N/A,FALSE,"TMCOMP96";#N/A,#N/A,FALSE,"MAT96";#N/A,#N/A,FALSE,"FANDA96";#N/A,#N/A,FALSE,"INTRAN96";#N/A,#N/A,FALSE,"NAA9697";#N/A,#N/A,FALSE,"ECWEBB";#N/A,#N/A,FALSE,"MFT96";#N/A,#N/A,FALSE,"CTrecon"}</definedName>
    <definedName name="jhkgh2_1_3_1_2_1" hidden="1">{#N/A,#N/A,FALSE,"TMCOMP96";#N/A,#N/A,FALSE,"MAT96";#N/A,#N/A,FALSE,"FANDA96";#N/A,#N/A,FALSE,"INTRAN96";#N/A,#N/A,FALSE,"NAA9697";#N/A,#N/A,FALSE,"ECWEBB";#N/A,#N/A,FALSE,"MFT96";#N/A,#N/A,FALSE,"CTrecon"}</definedName>
    <definedName name="jhkgh2_1_3_1_2_2" hidden="1">{#N/A,#N/A,FALSE,"TMCOMP96";#N/A,#N/A,FALSE,"MAT96";#N/A,#N/A,FALSE,"FANDA96";#N/A,#N/A,FALSE,"INTRAN96";#N/A,#N/A,FALSE,"NAA9697";#N/A,#N/A,FALSE,"ECWEBB";#N/A,#N/A,FALSE,"MFT96";#N/A,#N/A,FALSE,"CTrecon"}</definedName>
    <definedName name="jhkgh2_1_3_1_2_3" hidden="1">{#N/A,#N/A,FALSE,"TMCOMP96";#N/A,#N/A,FALSE,"MAT96";#N/A,#N/A,FALSE,"FANDA96";#N/A,#N/A,FALSE,"INTRAN96";#N/A,#N/A,FALSE,"NAA9697";#N/A,#N/A,FALSE,"ECWEBB";#N/A,#N/A,FALSE,"MFT96";#N/A,#N/A,FALSE,"CTrecon"}</definedName>
    <definedName name="jhkgh2_1_3_1_2_4" hidden="1">{#N/A,#N/A,FALSE,"TMCOMP96";#N/A,#N/A,FALSE,"MAT96";#N/A,#N/A,FALSE,"FANDA96";#N/A,#N/A,FALSE,"INTRAN96";#N/A,#N/A,FALSE,"NAA9697";#N/A,#N/A,FALSE,"ECWEBB";#N/A,#N/A,FALSE,"MFT96";#N/A,#N/A,FALSE,"CTrecon"}</definedName>
    <definedName name="jhkgh2_1_3_1_2_5" hidden="1">{#N/A,#N/A,FALSE,"TMCOMP96";#N/A,#N/A,FALSE,"MAT96";#N/A,#N/A,FALSE,"FANDA96";#N/A,#N/A,FALSE,"INTRAN96";#N/A,#N/A,FALSE,"NAA9697";#N/A,#N/A,FALSE,"ECWEBB";#N/A,#N/A,FALSE,"MFT96";#N/A,#N/A,FALSE,"CTrecon"}</definedName>
    <definedName name="jhkgh2_1_3_1_3" hidden="1">{#N/A,#N/A,FALSE,"TMCOMP96";#N/A,#N/A,FALSE,"MAT96";#N/A,#N/A,FALSE,"FANDA96";#N/A,#N/A,FALSE,"INTRAN96";#N/A,#N/A,FALSE,"NAA9697";#N/A,#N/A,FALSE,"ECWEBB";#N/A,#N/A,FALSE,"MFT96";#N/A,#N/A,FALSE,"CTrecon"}</definedName>
    <definedName name="jhkgh2_1_3_1_3_1" hidden="1">{#N/A,#N/A,FALSE,"TMCOMP96";#N/A,#N/A,FALSE,"MAT96";#N/A,#N/A,FALSE,"FANDA96";#N/A,#N/A,FALSE,"INTRAN96";#N/A,#N/A,FALSE,"NAA9697";#N/A,#N/A,FALSE,"ECWEBB";#N/A,#N/A,FALSE,"MFT96";#N/A,#N/A,FALSE,"CTrecon"}</definedName>
    <definedName name="jhkgh2_1_3_1_3_2" hidden="1">{#N/A,#N/A,FALSE,"TMCOMP96";#N/A,#N/A,FALSE,"MAT96";#N/A,#N/A,FALSE,"FANDA96";#N/A,#N/A,FALSE,"INTRAN96";#N/A,#N/A,FALSE,"NAA9697";#N/A,#N/A,FALSE,"ECWEBB";#N/A,#N/A,FALSE,"MFT96";#N/A,#N/A,FALSE,"CTrecon"}</definedName>
    <definedName name="jhkgh2_1_3_1_3_3" hidden="1">{#N/A,#N/A,FALSE,"TMCOMP96";#N/A,#N/A,FALSE,"MAT96";#N/A,#N/A,FALSE,"FANDA96";#N/A,#N/A,FALSE,"INTRAN96";#N/A,#N/A,FALSE,"NAA9697";#N/A,#N/A,FALSE,"ECWEBB";#N/A,#N/A,FALSE,"MFT96";#N/A,#N/A,FALSE,"CTrecon"}</definedName>
    <definedName name="jhkgh2_1_3_1_3_4" hidden="1">{#N/A,#N/A,FALSE,"TMCOMP96";#N/A,#N/A,FALSE,"MAT96";#N/A,#N/A,FALSE,"FANDA96";#N/A,#N/A,FALSE,"INTRAN96";#N/A,#N/A,FALSE,"NAA9697";#N/A,#N/A,FALSE,"ECWEBB";#N/A,#N/A,FALSE,"MFT96";#N/A,#N/A,FALSE,"CTrecon"}</definedName>
    <definedName name="jhkgh2_1_3_1_3_5" hidden="1">{#N/A,#N/A,FALSE,"TMCOMP96";#N/A,#N/A,FALSE,"MAT96";#N/A,#N/A,FALSE,"FANDA96";#N/A,#N/A,FALSE,"INTRAN96";#N/A,#N/A,FALSE,"NAA9697";#N/A,#N/A,FALSE,"ECWEBB";#N/A,#N/A,FALSE,"MFT96";#N/A,#N/A,FALSE,"CTrecon"}</definedName>
    <definedName name="jhkgh2_1_3_1_4" hidden="1">{#N/A,#N/A,FALSE,"TMCOMP96";#N/A,#N/A,FALSE,"MAT96";#N/A,#N/A,FALSE,"FANDA96";#N/A,#N/A,FALSE,"INTRAN96";#N/A,#N/A,FALSE,"NAA9697";#N/A,#N/A,FALSE,"ECWEBB";#N/A,#N/A,FALSE,"MFT96";#N/A,#N/A,FALSE,"CTrecon"}</definedName>
    <definedName name="jhkgh2_1_3_1_4_1" hidden="1">{#N/A,#N/A,FALSE,"TMCOMP96";#N/A,#N/A,FALSE,"MAT96";#N/A,#N/A,FALSE,"FANDA96";#N/A,#N/A,FALSE,"INTRAN96";#N/A,#N/A,FALSE,"NAA9697";#N/A,#N/A,FALSE,"ECWEBB";#N/A,#N/A,FALSE,"MFT96";#N/A,#N/A,FALSE,"CTrecon"}</definedName>
    <definedName name="jhkgh2_1_3_1_4_2" hidden="1">{#N/A,#N/A,FALSE,"TMCOMP96";#N/A,#N/A,FALSE,"MAT96";#N/A,#N/A,FALSE,"FANDA96";#N/A,#N/A,FALSE,"INTRAN96";#N/A,#N/A,FALSE,"NAA9697";#N/A,#N/A,FALSE,"ECWEBB";#N/A,#N/A,FALSE,"MFT96";#N/A,#N/A,FALSE,"CTrecon"}</definedName>
    <definedName name="jhkgh2_1_3_1_4_3" hidden="1">{#N/A,#N/A,FALSE,"TMCOMP96";#N/A,#N/A,FALSE,"MAT96";#N/A,#N/A,FALSE,"FANDA96";#N/A,#N/A,FALSE,"INTRAN96";#N/A,#N/A,FALSE,"NAA9697";#N/A,#N/A,FALSE,"ECWEBB";#N/A,#N/A,FALSE,"MFT96";#N/A,#N/A,FALSE,"CTrecon"}</definedName>
    <definedName name="jhkgh2_1_3_1_4_4" hidden="1">{#N/A,#N/A,FALSE,"TMCOMP96";#N/A,#N/A,FALSE,"MAT96";#N/A,#N/A,FALSE,"FANDA96";#N/A,#N/A,FALSE,"INTRAN96";#N/A,#N/A,FALSE,"NAA9697";#N/A,#N/A,FALSE,"ECWEBB";#N/A,#N/A,FALSE,"MFT96";#N/A,#N/A,FALSE,"CTrecon"}</definedName>
    <definedName name="jhkgh2_1_3_1_4_5" hidden="1">{#N/A,#N/A,FALSE,"TMCOMP96";#N/A,#N/A,FALSE,"MAT96";#N/A,#N/A,FALSE,"FANDA96";#N/A,#N/A,FALSE,"INTRAN96";#N/A,#N/A,FALSE,"NAA9697";#N/A,#N/A,FALSE,"ECWEBB";#N/A,#N/A,FALSE,"MFT96";#N/A,#N/A,FALSE,"CTrecon"}</definedName>
    <definedName name="jhkgh2_1_3_1_5" hidden="1">{#N/A,#N/A,FALSE,"TMCOMP96";#N/A,#N/A,FALSE,"MAT96";#N/A,#N/A,FALSE,"FANDA96";#N/A,#N/A,FALSE,"INTRAN96";#N/A,#N/A,FALSE,"NAA9697";#N/A,#N/A,FALSE,"ECWEBB";#N/A,#N/A,FALSE,"MFT96";#N/A,#N/A,FALSE,"CTrecon"}</definedName>
    <definedName name="jhkgh2_1_3_1_5_1" hidden="1">{#N/A,#N/A,FALSE,"TMCOMP96";#N/A,#N/A,FALSE,"MAT96";#N/A,#N/A,FALSE,"FANDA96";#N/A,#N/A,FALSE,"INTRAN96";#N/A,#N/A,FALSE,"NAA9697";#N/A,#N/A,FALSE,"ECWEBB";#N/A,#N/A,FALSE,"MFT96";#N/A,#N/A,FALSE,"CTrecon"}</definedName>
    <definedName name="jhkgh2_1_3_1_5_2" hidden="1">{#N/A,#N/A,FALSE,"TMCOMP96";#N/A,#N/A,FALSE,"MAT96";#N/A,#N/A,FALSE,"FANDA96";#N/A,#N/A,FALSE,"INTRAN96";#N/A,#N/A,FALSE,"NAA9697";#N/A,#N/A,FALSE,"ECWEBB";#N/A,#N/A,FALSE,"MFT96";#N/A,#N/A,FALSE,"CTrecon"}</definedName>
    <definedName name="jhkgh2_1_3_1_5_3" hidden="1">{#N/A,#N/A,FALSE,"TMCOMP96";#N/A,#N/A,FALSE,"MAT96";#N/A,#N/A,FALSE,"FANDA96";#N/A,#N/A,FALSE,"INTRAN96";#N/A,#N/A,FALSE,"NAA9697";#N/A,#N/A,FALSE,"ECWEBB";#N/A,#N/A,FALSE,"MFT96";#N/A,#N/A,FALSE,"CTrecon"}</definedName>
    <definedName name="jhkgh2_1_3_1_5_4" hidden="1">{#N/A,#N/A,FALSE,"TMCOMP96";#N/A,#N/A,FALSE,"MAT96";#N/A,#N/A,FALSE,"FANDA96";#N/A,#N/A,FALSE,"INTRAN96";#N/A,#N/A,FALSE,"NAA9697";#N/A,#N/A,FALSE,"ECWEBB";#N/A,#N/A,FALSE,"MFT96";#N/A,#N/A,FALSE,"CTrecon"}</definedName>
    <definedName name="jhkgh2_1_3_1_5_5" hidden="1">{#N/A,#N/A,FALSE,"TMCOMP96";#N/A,#N/A,FALSE,"MAT96";#N/A,#N/A,FALSE,"FANDA96";#N/A,#N/A,FALSE,"INTRAN96";#N/A,#N/A,FALSE,"NAA9697";#N/A,#N/A,FALSE,"ECWEBB";#N/A,#N/A,FALSE,"MFT96";#N/A,#N/A,FALSE,"CTrecon"}</definedName>
    <definedName name="jhkgh2_1_3_2" hidden="1">{#N/A,#N/A,FALSE,"TMCOMP96";#N/A,#N/A,FALSE,"MAT96";#N/A,#N/A,FALSE,"FANDA96";#N/A,#N/A,FALSE,"INTRAN96";#N/A,#N/A,FALSE,"NAA9697";#N/A,#N/A,FALSE,"ECWEBB";#N/A,#N/A,FALSE,"MFT96";#N/A,#N/A,FALSE,"CTrecon"}</definedName>
    <definedName name="jhkgh2_1_3_2_1" hidden="1">{#N/A,#N/A,FALSE,"TMCOMP96";#N/A,#N/A,FALSE,"MAT96";#N/A,#N/A,FALSE,"FANDA96";#N/A,#N/A,FALSE,"INTRAN96";#N/A,#N/A,FALSE,"NAA9697";#N/A,#N/A,FALSE,"ECWEBB";#N/A,#N/A,FALSE,"MFT96";#N/A,#N/A,FALSE,"CTrecon"}</definedName>
    <definedName name="jhkgh2_1_3_2_2" hidden="1">{#N/A,#N/A,FALSE,"TMCOMP96";#N/A,#N/A,FALSE,"MAT96";#N/A,#N/A,FALSE,"FANDA96";#N/A,#N/A,FALSE,"INTRAN96";#N/A,#N/A,FALSE,"NAA9697";#N/A,#N/A,FALSE,"ECWEBB";#N/A,#N/A,FALSE,"MFT96";#N/A,#N/A,FALSE,"CTrecon"}</definedName>
    <definedName name="jhkgh2_1_3_2_3" hidden="1">{#N/A,#N/A,FALSE,"TMCOMP96";#N/A,#N/A,FALSE,"MAT96";#N/A,#N/A,FALSE,"FANDA96";#N/A,#N/A,FALSE,"INTRAN96";#N/A,#N/A,FALSE,"NAA9697";#N/A,#N/A,FALSE,"ECWEBB";#N/A,#N/A,FALSE,"MFT96";#N/A,#N/A,FALSE,"CTrecon"}</definedName>
    <definedName name="jhkgh2_1_3_2_4" hidden="1">{#N/A,#N/A,FALSE,"TMCOMP96";#N/A,#N/A,FALSE,"MAT96";#N/A,#N/A,FALSE,"FANDA96";#N/A,#N/A,FALSE,"INTRAN96";#N/A,#N/A,FALSE,"NAA9697";#N/A,#N/A,FALSE,"ECWEBB";#N/A,#N/A,FALSE,"MFT96";#N/A,#N/A,FALSE,"CTrecon"}</definedName>
    <definedName name="jhkgh2_1_3_2_5" hidden="1">{#N/A,#N/A,FALSE,"TMCOMP96";#N/A,#N/A,FALSE,"MAT96";#N/A,#N/A,FALSE,"FANDA96";#N/A,#N/A,FALSE,"INTRAN96";#N/A,#N/A,FALSE,"NAA9697";#N/A,#N/A,FALSE,"ECWEBB";#N/A,#N/A,FALSE,"MFT96";#N/A,#N/A,FALSE,"CTrecon"}</definedName>
    <definedName name="jhkgh2_1_3_3" hidden="1">{#N/A,#N/A,FALSE,"TMCOMP96";#N/A,#N/A,FALSE,"MAT96";#N/A,#N/A,FALSE,"FANDA96";#N/A,#N/A,FALSE,"INTRAN96";#N/A,#N/A,FALSE,"NAA9697";#N/A,#N/A,FALSE,"ECWEBB";#N/A,#N/A,FALSE,"MFT96";#N/A,#N/A,FALSE,"CTrecon"}</definedName>
    <definedName name="jhkgh2_1_3_3_1" hidden="1">{#N/A,#N/A,FALSE,"TMCOMP96";#N/A,#N/A,FALSE,"MAT96";#N/A,#N/A,FALSE,"FANDA96";#N/A,#N/A,FALSE,"INTRAN96";#N/A,#N/A,FALSE,"NAA9697";#N/A,#N/A,FALSE,"ECWEBB";#N/A,#N/A,FALSE,"MFT96";#N/A,#N/A,FALSE,"CTrecon"}</definedName>
    <definedName name="jhkgh2_1_3_3_2" hidden="1">{#N/A,#N/A,FALSE,"TMCOMP96";#N/A,#N/A,FALSE,"MAT96";#N/A,#N/A,FALSE,"FANDA96";#N/A,#N/A,FALSE,"INTRAN96";#N/A,#N/A,FALSE,"NAA9697";#N/A,#N/A,FALSE,"ECWEBB";#N/A,#N/A,FALSE,"MFT96";#N/A,#N/A,FALSE,"CTrecon"}</definedName>
    <definedName name="jhkgh2_1_3_3_3" hidden="1">{#N/A,#N/A,FALSE,"TMCOMP96";#N/A,#N/A,FALSE,"MAT96";#N/A,#N/A,FALSE,"FANDA96";#N/A,#N/A,FALSE,"INTRAN96";#N/A,#N/A,FALSE,"NAA9697";#N/A,#N/A,FALSE,"ECWEBB";#N/A,#N/A,FALSE,"MFT96";#N/A,#N/A,FALSE,"CTrecon"}</definedName>
    <definedName name="jhkgh2_1_3_3_4" hidden="1">{#N/A,#N/A,FALSE,"TMCOMP96";#N/A,#N/A,FALSE,"MAT96";#N/A,#N/A,FALSE,"FANDA96";#N/A,#N/A,FALSE,"INTRAN96";#N/A,#N/A,FALSE,"NAA9697";#N/A,#N/A,FALSE,"ECWEBB";#N/A,#N/A,FALSE,"MFT96";#N/A,#N/A,FALSE,"CTrecon"}</definedName>
    <definedName name="jhkgh2_1_3_3_5" hidden="1">{#N/A,#N/A,FALSE,"TMCOMP96";#N/A,#N/A,FALSE,"MAT96";#N/A,#N/A,FALSE,"FANDA96";#N/A,#N/A,FALSE,"INTRAN96";#N/A,#N/A,FALSE,"NAA9697";#N/A,#N/A,FALSE,"ECWEBB";#N/A,#N/A,FALSE,"MFT96";#N/A,#N/A,FALSE,"CTrecon"}</definedName>
    <definedName name="jhkgh2_1_3_4" hidden="1">{#N/A,#N/A,FALSE,"TMCOMP96";#N/A,#N/A,FALSE,"MAT96";#N/A,#N/A,FALSE,"FANDA96";#N/A,#N/A,FALSE,"INTRAN96";#N/A,#N/A,FALSE,"NAA9697";#N/A,#N/A,FALSE,"ECWEBB";#N/A,#N/A,FALSE,"MFT96";#N/A,#N/A,FALSE,"CTrecon"}</definedName>
    <definedName name="jhkgh2_1_3_4_1" hidden="1">{#N/A,#N/A,FALSE,"TMCOMP96";#N/A,#N/A,FALSE,"MAT96";#N/A,#N/A,FALSE,"FANDA96";#N/A,#N/A,FALSE,"INTRAN96";#N/A,#N/A,FALSE,"NAA9697";#N/A,#N/A,FALSE,"ECWEBB";#N/A,#N/A,FALSE,"MFT96";#N/A,#N/A,FALSE,"CTrecon"}</definedName>
    <definedName name="jhkgh2_1_3_4_2" hidden="1">{#N/A,#N/A,FALSE,"TMCOMP96";#N/A,#N/A,FALSE,"MAT96";#N/A,#N/A,FALSE,"FANDA96";#N/A,#N/A,FALSE,"INTRAN96";#N/A,#N/A,FALSE,"NAA9697";#N/A,#N/A,FALSE,"ECWEBB";#N/A,#N/A,FALSE,"MFT96";#N/A,#N/A,FALSE,"CTrecon"}</definedName>
    <definedName name="jhkgh2_1_3_4_3" hidden="1">{#N/A,#N/A,FALSE,"TMCOMP96";#N/A,#N/A,FALSE,"MAT96";#N/A,#N/A,FALSE,"FANDA96";#N/A,#N/A,FALSE,"INTRAN96";#N/A,#N/A,FALSE,"NAA9697";#N/A,#N/A,FALSE,"ECWEBB";#N/A,#N/A,FALSE,"MFT96";#N/A,#N/A,FALSE,"CTrecon"}</definedName>
    <definedName name="jhkgh2_1_3_4_4" hidden="1">{#N/A,#N/A,FALSE,"TMCOMP96";#N/A,#N/A,FALSE,"MAT96";#N/A,#N/A,FALSE,"FANDA96";#N/A,#N/A,FALSE,"INTRAN96";#N/A,#N/A,FALSE,"NAA9697";#N/A,#N/A,FALSE,"ECWEBB";#N/A,#N/A,FALSE,"MFT96";#N/A,#N/A,FALSE,"CTrecon"}</definedName>
    <definedName name="jhkgh2_1_3_4_5" hidden="1">{#N/A,#N/A,FALSE,"TMCOMP96";#N/A,#N/A,FALSE,"MAT96";#N/A,#N/A,FALSE,"FANDA96";#N/A,#N/A,FALSE,"INTRAN96";#N/A,#N/A,FALSE,"NAA9697";#N/A,#N/A,FALSE,"ECWEBB";#N/A,#N/A,FALSE,"MFT96";#N/A,#N/A,FALSE,"CTrecon"}</definedName>
    <definedName name="jhkgh2_1_3_5" hidden="1">{#N/A,#N/A,FALSE,"TMCOMP96";#N/A,#N/A,FALSE,"MAT96";#N/A,#N/A,FALSE,"FANDA96";#N/A,#N/A,FALSE,"INTRAN96";#N/A,#N/A,FALSE,"NAA9697";#N/A,#N/A,FALSE,"ECWEBB";#N/A,#N/A,FALSE,"MFT96";#N/A,#N/A,FALSE,"CTrecon"}</definedName>
    <definedName name="jhkgh2_1_3_5_1" hidden="1">{#N/A,#N/A,FALSE,"TMCOMP96";#N/A,#N/A,FALSE,"MAT96";#N/A,#N/A,FALSE,"FANDA96";#N/A,#N/A,FALSE,"INTRAN96";#N/A,#N/A,FALSE,"NAA9697";#N/A,#N/A,FALSE,"ECWEBB";#N/A,#N/A,FALSE,"MFT96";#N/A,#N/A,FALSE,"CTrecon"}</definedName>
    <definedName name="jhkgh2_1_3_5_2" hidden="1">{#N/A,#N/A,FALSE,"TMCOMP96";#N/A,#N/A,FALSE,"MAT96";#N/A,#N/A,FALSE,"FANDA96";#N/A,#N/A,FALSE,"INTRAN96";#N/A,#N/A,FALSE,"NAA9697";#N/A,#N/A,FALSE,"ECWEBB";#N/A,#N/A,FALSE,"MFT96";#N/A,#N/A,FALSE,"CTrecon"}</definedName>
    <definedName name="jhkgh2_1_3_5_3" hidden="1">{#N/A,#N/A,FALSE,"TMCOMP96";#N/A,#N/A,FALSE,"MAT96";#N/A,#N/A,FALSE,"FANDA96";#N/A,#N/A,FALSE,"INTRAN96";#N/A,#N/A,FALSE,"NAA9697";#N/A,#N/A,FALSE,"ECWEBB";#N/A,#N/A,FALSE,"MFT96";#N/A,#N/A,FALSE,"CTrecon"}</definedName>
    <definedName name="jhkgh2_1_3_5_4" hidden="1">{#N/A,#N/A,FALSE,"TMCOMP96";#N/A,#N/A,FALSE,"MAT96";#N/A,#N/A,FALSE,"FANDA96";#N/A,#N/A,FALSE,"INTRAN96";#N/A,#N/A,FALSE,"NAA9697";#N/A,#N/A,FALSE,"ECWEBB";#N/A,#N/A,FALSE,"MFT96";#N/A,#N/A,FALSE,"CTrecon"}</definedName>
    <definedName name="jhkgh2_1_3_5_5" hidden="1">{#N/A,#N/A,FALSE,"TMCOMP96";#N/A,#N/A,FALSE,"MAT96";#N/A,#N/A,FALSE,"FANDA96";#N/A,#N/A,FALSE,"INTRAN96";#N/A,#N/A,FALSE,"NAA9697";#N/A,#N/A,FALSE,"ECWEBB";#N/A,#N/A,FALSE,"MFT96";#N/A,#N/A,FALSE,"CTrecon"}</definedName>
    <definedName name="jhkgh2_1_4" hidden="1">{#N/A,#N/A,FALSE,"TMCOMP96";#N/A,#N/A,FALSE,"MAT96";#N/A,#N/A,FALSE,"FANDA96";#N/A,#N/A,FALSE,"INTRAN96";#N/A,#N/A,FALSE,"NAA9697";#N/A,#N/A,FALSE,"ECWEBB";#N/A,#N/A,FALSE,"MFT96";#N/A,#N/A,FALSE,"CTrecon"}</definedName>
    <definedName name="jhkgh2_1_4_1" hidden="1">{#N/A,#N/A,FALSE,"TMCOMP96";#N/A,#N/A,FALSE,"MAT96";#N/A,#N/A,FALSE,"FANDA96";#N/A,#N/A,FALSE,"INTRAN96";#N/A,#N/A,FALSE,"NAA9697";#N/A,#N/A,FALSE,"ECWEBB";#N/A,#N/A,FALSE,"MFT96";#N/A,#N/A,FALSE,"CTrecon"}</definedName>
    <definedName name="jhkgh2_1_4_1_1" hidden="1">{#N/A,#N/A,FALSE,"TMCOMP96";#N/A,#N/A,FALSE,"MAT96";#N/A,#N/A,FALSE,"FANDA96";#N/A,#N/A,FALSE,"INTRAN96";#N/A,#N/A,FALSE,"NAA9697";#N/A,#N/A,FALSE,"ECWEBB";#N/A,#N/A,FALSE,"MFT96";#N/A,#N/A,FALSE,"CTrecon"}</definedName>
    <definedName name="jhkgh2_1_4_1_1_1" hidden="1">{#N/A,#N/A,FALSE,"TMCOMP96";#N/A,#N/A,FALSE,"MAT96";#N/A,#N/A,FALSE,"FANDA96";#N/A,#N/A,FALSE,"INTRAN96";#N/A,#N/A,FALSE,"NAA9697";#N/A,#N/A,FALSE,"ECWEBB";#N/A,#N/A,FALSE,"MFT96";#N/A,#N/A,FALSE,"CTrecon"}</definedName>
    <definedName name="jhkgh2_1_4_1_1_2" hidden="1">{#N/A,#N/A,FALSE,"TMCOMP96";#N/A,#N/A,FALSE,"MAT96";#N/A,#N/A,FALSE,"FANDA96";#N/A,#N/A,FALSE,"INTRAN96";#N/A,#N/A,FALSE,"NAA9697";#N/A,#N/A,FALSE,"ECWEBB";#N/A,#N/A,FALSE,"MFT96";#N/A,#N/A,FALSE,"CTrecon"}</definedName>
    <definedName name="jhkgh2_1_4_1_1_3" hidden="1">{#N/A,#N/A,FALSE,"TMCOMP96";#N/A,#N/A,FALSE,"MAT96";#N/A,#N/A,FALSE,"FANDA96";#N/A,#N/A,FALSE,"INTRAN96";#N/A,#N/A,FALSE,"NAA9697";#N/A,#N/A,FALSE,"ECWEBB";#N/A,#N/A,FALSE,"MFT96";#N/A,#N/A,FALSE,"CTrecon"}</definedName>
    <definedName name="jhkgh2_1_4_1_1_4" hidden="1">{#N/A,#N/A,FALSE,"TMCOMP96";#N/A,#N/A,FALSE,"MAT96";#N/A,#N/A,FALSE,"FANDA96";#N/A,#N/A,FALSE,"INTRAN96";#N/A,#N/A,FALSE,"NAA9697";#N/A,#N/A,FALSE,"ECWEBB";#N/A,#N/A,FALSE,"MFT96";#N/A,#N/A,FALSE,"CTrecon"}</definedName>
    <definedName name="jhkgh2_1_4_1_1_5" hidden="1">{#N/A,#N/A,FALSE,"TMCOMP96";#N/A,#N/A,FALSE,"MAT96";#N/A,#N/A,FALSE,"FANDA96";#N/A,#N/A,FALSE,"INTRAN96";#N/A,#N/A,FALSE,"NAA9697";#N/A,#N/A,FALSE,"ECWEBB";#N/A,#N/A,FALSE,"MFT96";#N/A,#N/A,FALSE,"CTrecon"}</definedName>
    <definedName name="jhkgh2_1_4_1_2" hidden="1">{#N/A,#N/A,FALSE,"TMCOMP96";#N/A,#N/A,FALSE,"MAT96";#N/A,#N/A,FALSE,"FANDA96";#N/A,#N/A,FALSE,"INTRAN96";#N/A,#N/A,FALSE,"NAA9697";#N/A,#N/A,FALSE,"ECWEBB";#N/A,#N/A,FALSE,"MFT96";#N/A,#N/A,FALSE,"CTrecon"}</definedName>
    <definedName name="jhkgh2_1_4_1_2_1" hidden="1">{#N/A,#N/A,FALSE,"TMCOMP96";#N/A,#N/A,FALSE,"MAT96";#N/A,#N/A,FALSE,"FANDA96";#N/A,#N/A,FALSE,"INTRAN96";#N/A,#N/A,FALSE,"NAA9697";#N/A,#N/A,FALSE,"ECWEBB";#N/A,#N/A,FALSE,"MFT96";#N/A,#N/A,FALSE,"CTrecon"}</definedName>
    <definedName name="jhkgh2_1_4_1_2_2" hidden="1">{#N/A,#N/A,FALSE,"TMCOMP96";#N/A,#N/A,FALSE,"MAT96";#N/A,#N/A,FALSE,"FANDA96";#N/A,#N/A,FALSE,"INTRAN96";#N/A,#N/A,FALSE,"NAA9697";#N/A,#N/A,FALSE,"ECWEBB";#N/A,#N/A,FALSE,"MFT96";#N/A,#N/A,FALSE,"CTrecon"}</definedName>
    <definedName name="jhkgh2_1_4_1_2_3" hidden="1">{#N/A,#N/A,FALSE,"TMCOMP96";#N/A,#N/A,FALSE,"MAT96";#N/A,#N/A,FALSE,"FANDA96";#N/A,#N/A,FALSE,"INTRAN96";#N/A,#N/A,FALSE,"NAA9697";#N/A,#N/A,FALSE,"ECWEBB";#N/A,#N/A,FALSE,"MFT96";#N/A,#N/A,FALSE,"CTrecon"}</definedName>
    <definedName name="jhkgh2_1_4_1_2_4" hidden="1">{#N/A,#N/A,FALSE,"TMCOMP96";#N/A,#N/A,FALSE,"MAT96";#N/A,#N/A,FALSE,"FANDA96";#N/A,#N/A,FALSE,"INTRAN96";#N/A,#N/A,FALSE,"NAA9697";#N/A,#N/A,FALSE,"ECWEBB";#N/A,#N/A,FALSE,"MFT96";#N/A,#N/A,FALSE,"CTrecon"}</definedName>
    <definedName name="jhkgh2_1_4_1_2_5" hidden="1">{#N/A,#N/A,FALSE,"TMCOMP96";#N/A,#N/A,FALSE,"MAT96";#N/A,#N/A,FALSE,"FANDA96";#N/A,#N/A,FALSE,"INTRAN96";#N/A,#N/A,FALSE,"NAA9697";#N/A,#N/A,FALSE,"ECWEBB";#N/A,#N/A,FALSE,"MFT96";#N/A,#N/A,FALSE,"CTrecon"}</definedName>
    <definedName name="jhkgh2_1_4_1_3" hidden="1">{#N/A,#N/A,FALSE,"TMCOMP96";#N/A,#N/A,FALSE,"MAT96";#N/A,#N/A,FALSE,"FANDA96";#N/A,#N/A,FALSE,"INTRAN96";#N/A,#N/A,FALSE,"NAA9697";#N/A,#N/A,FALSE,"ECWEBB";#N/A,#N/A,FALSE,"MFT96";#N/A,#N/A,FALSE,"CTrecon"}</definedName>
    <definedName name="jhkgh2_1_4_1_3_1" hidden="1">{#N/A,#N/A,FALSE,"TMCOMP96";#N/A,#N/A,FALSE,"MAT96";#N/A,#N/A,FALSE,"FANDA96";#N/A,#N/A,FALSE,"INTRAN96";#N/A,#N/A,FALSE,"NAA9697";#N/A,#N/A,FALSE,"ECWEBB";#N/A,#N/A,FALSE,"MFT96";#N/A,#N/A,FALSE,"CTrecon"}</definedName>
    <definedName name="jhkgh2_1_4_1_3_2" hidden="1">{#N/A,#N/A,FALSE,"TMCOMP96";#N/A,#N/A,FALSE,"MAT96";#N/A,#N/A,FALSE,"FANDA96";#N/A,#N/A,FALSE,"INTRAN96";#N/A,#N/A,FALSE,"NAA9697";#N/A,#N/A,FALSE,"ECWEBB";#N/A,#N/A,FALSE,"MFT96";#N/A,#N/A,FALSE,"CTrecon"}</definedName>
    <definedName name="jhkgh2_1_4_1_3_3" hidden="1">{#N/A,#N/A,FALSE,"TMCOMP96";#N/A,#N/A,FALSE,"MAT96";#N/A,#N/A,FALSE,"FANDA96";#N/A,#N/A,FALSE,"INTRAN96";#N/A,#N/A,FALSE,"NAA9697";#N/A,#N/A,FALSE,"ECWEBB";#N/A,#N/A,FALSE,"MFT96";#N/A,#N/A,FALSE,"CTrecon"}</definedName>
    <definedName name="jhkgh2_1_4_1_3_4" hidden="1">{#N/A,#N/A,FALSE,"TMCOMP96";#N/A,#N/A,FALSE,"MAT96";#N/A,#N/A,FALSE,"FANDA96";#N/A,#N/A,FALSE,"INTRAN96";#N/A,#N/A,FALSE,"NAA9697";#N/A,#N/A,FALSE,"ECWEBB";#N/A,#N/A,FALSE,"MFT96";#N/A,#N/A,FALSE,"CTrecon"}</definedName>
    <definedName name="jhkgh2_1_4_1_3_5" hidden="1">{#N/A,#N/A,FALSE,"TMCOMP96";#N/A,#N/A,FALSE,"MAT96";#N/A,#N/A,FALSE,"FANDA96";#N/A,#N/A,FALSE,"INTRAN96";#N/A,#N/A,FALSE,"NAA9697";#N/A,#N/A,FALSE,"ECWEBB";#N/A,#N/A,FALSE,"MFT96";#N/A,#N/A,FALSE,"CTrecon"}</definedName>
    <definedName name="jhkgh2_1_4_1_4" hidden="1">{#N/A,#N/A,FALSE,"TMCOMP96";#N/A,#N/A,FALSE,"MAT96";#N/A,#N/A,FALSE,"FANDA96";#N/A,#N/A,FALSE,"INTRAN96";#N/A,#N/A,FALSE,"NAA9697";#N/A,#N/A,FALSE,"ECWEBB";#N/A,#N/A,FALSE,"MFT96";#N/A,#N/A,FALSE,"CTrecon"}</definedName>
    <definedName name="jhkgh2_1_4_1_4_1" hidden="1">{#N/A,#N/A,FALSE,"TMCOMP96";#N/A,#N/A,FALSE,"MAT96";#N/A,#N/A,FALSE,"FANDA96";#N/A,#N/A,FALSE,"INTRAN96";#N/A,#N/A,FALSE,"NAA9697";#N/A,#N/A,FALSE,"ECWEBB";#N/A,#N/A,FALSE,"MFT96";#N/A,#N/A,FALSE,"CTrecon"}</definedName>
    <definedName name="jhkgh2_1_4_1_4_2" hidden="1">{#N/A,#N/A,FALSE,"TMCOMP96";#N/A,#N/A,FALSE,"MAT96";#N/A,#N/A,FALSE,"FANDA96";#N/A,#N/A,FALSE,"INTRAN96";#N/A,#N/A,FALSE,"NAA9697";#N/A,#N/A,FALSE,"ECWEBB";#N/A,#N/A,FALSE,"MFT96";#N/A,#N/A,FALSE,"CTrecon"}</definedName>
    <definedName name="jhkgh2_1_4_1_4_3" hidden="1">{#N/A,#N/A,FALSE,"TMCOMP96";#N/A,#N/A,FALSE,"MAT96";#N/A,#N/A,FALSE,"FANDA96";#N/A,#N/A,FALSE,"INTRAN96";#N/A,#N/A,FALSE,"NAA9697";#N/A,#N/A,FALSE,"ECWEBB";#N/A,#N/A,FALSE,"MFT96";#N/A,#N/A,FALSE,"CTrecon"}</definedName>
    <definedName name="jhkgh2_1_4_1_4_4" hidden="1">{#N/A,#N/A,FALSE,"TMCOMP96";#N/A,#N/A,FALSE,"MAT96";#N/A,#N/A,FALSE,"FANDA96";#N/A,#N/A,FALSE,"INTRAN96";#N/A,#N/A,FALSE,"NAA9697";#N/A,#N/A,FALSE,"ECWEBB";#N/A,#N/A,FALSE,"MFT96";#N/A,#N/A,FALSE,"CTrecon"}</definedName>
    <definedName name="jhkgh2_1_4_1_4_5" hidden="1">{#N/A,#N/A,FALSE,"TMCOMP96";#N/A,#N/A,FALSE,"MAT96";#N/A,#N/A,FALSE,"FANDA96";#N/A,#N/A,FALSE,"INTRAN96";#N/A,#N/A,FALSE,"NAA9697";#N/A,#N/A,FALSE,"ECWEBB";#N/A,#N/A,FALSE,"MFT96";#N/A,#N/A,FALSE,"CTrecon"}</definedName>
    <definedName name="jhkgh2_1_4_1_5" hidden="1">{#N/A,#N/A,FALSE,"TMCOMP96";#N/A,#N/A,FALSE,"MAT96";#N/A,#N/A,FALSE,"FANDA96";#N/A,#N/A,FALSE,"INTRAN96";#N/A,#N/A,FALSE,"NAA9697";#N/A,#N/A,FALSE,"ECWEBB";#N/A,#N/A,FALSE,"MFT96";#N/A,#N/A,FALSE,"CTrecon"}</definedName>
    <definedName name="jhkgh2_1_4_1_5_1" hidden="1">{#N/A,#N/A,FALSE,"TMCOMP96";#N/A,#N/A,FALSE,"MAT96";#N/A,#N/A,FALSE,"FANDA96";#N/A,#N/A,FALSE,"INTRAN96";#N/A,#N/A,FALSE,"NAA9697";#N/A,#N/A,FALSE,"ECWEBB";#N/A,#N/A,FALSE,"MFT96";#N/A,#N/A,FALSE,"CTrecon"}</definedName>
    <definedName name="jhkgh2_1_4_1_5_2" hidden="1">{#N/A,#N/A,FALSE,"TMCOMP96";#N/A,#N/A,FALSE,"MAT96";#N/A,#N/A,FALSE,"FANDA96";#N/A,#N/A,FALSE,"INTRAN96";#N/A,#N/A,FALSE,"NAA9697";#N/A,#N/A,FALSE,"ECWEBB";#N/A,#N/A,FALSE,"MFT96";#N/A,#N/A,FALSE,"CTrecon"}</definedName>
    <definedName name="jhkgh2_1_4_1_5_3" hidden="1">{#N/A,#N/A,FALSE,"TMCOMP96";#N/A,#N/A,FALSE,"MAT96";#N/A,#N/A,FALSE,"FANDA96";#N/A,#N/A,FALSE,"INTRAN96";#N/A,#N/A,FALSE,"NAA9697";#N/A,#N/A,FALSE,"ECWEBB";#N/A,#N/A,FALSE,"MFT96";#N/A,#N/A,FALSE,"CTrecon"}</definedName>
    <definedName name="jhkgh2_1_4_1_5_4" hidden="1">{#N/A,#N/A,FALSE,"TMCOMP96";#N/A,#N/A,FALSE,"MAT96";#N/A,#N/A,FALSE,"FANDA96";#N/A,#N/A,FALSE,"INTRAN96";#N/A,#N/A,FALSE,"NAA9697";#N/A,#N/A,FALSE,"ECWEBB";#N/A,#N/A,FALSE,"MFT96";#N/A,#N/A,FALSE,"CTrecon"}</definedName>
    <definedName name="jhkgh2_1_4_1_5_5" hidden="1">{#N/A,#N/A,FALSE,"TMCOMP96";#N/A,#N/A,FALSE,"MAT96";#N/A,#N/A,FALSE,"FANDA96";#N/A,#N/A,FALSE,"INTRAN96";#N/A,#N/A,FALSE,"NAA9697";#N/A,#N/A,FALSE,"ECWEBB";#N/A,#N/A,FALSE,"MFT96";#N/A,#N/A,FALSE,"CTrecon"}</definedName>
    <definedName name="jhkgh2_1_4_2" hidden="1">{#N/A,#N/A,FALSE,"TMCOMP96";#N/A,#N/A,FALSE,"MAT96";#N/A,#N/A,FALSE,"FANDA96";#N/A,#N/A,FALSE,"INTRAN96";#N/A,#N/A,FALSE,"NAA9697";#N/A,#N/A,FALSE,"ECWEBB";#N/A,#N/A,FALSE,"MFT96";#N/A,#N/A,FALSE,"CTrecon"}</definedName>
    <definedName name="jhkgh2_1_4_2_1" hidden="1">{#N/A,#N/A,FALSE,"TMCOMP96";#N/A,#N/A,FALSE,"MAT96";#N/A,#N/A,FALSE,"FANDA96";#N/A,#N/A,FALSE,"INTRAN96";#N/A,#N/A,FALSE,"NAA9697";#N/A,#N/A,FALSE,"ECWEBB";#N/A,#N/A,FALSE,"MFT96";#N/A,#N/A,FALSE,"CTrecon"}</definedName>
    <definedName name="jhkgh2_1_4_2_2" hidden="1">{#N/A,#N/A,FALSE,"TMCOMP96";#N/A,#N/A,FALSE,"MAT96";#N/A,#N/A,FALSE,"FANDA96";#N/A,#N/A,FALSE,"INTRAN96";#N/A,#N/A,FALSE,"NAA9697";#N/A,#N/A,FALSE,"ECWEBB";#N/A,#N/A,FALSE,"MFT96";#N/A,#N/A,FALSE,"CTrecon"}</definedName>
    <definedName name="jhkgh2_1_4_2_3" hidden="1">{#N/A,#N/A,FALSE,"TMCOMP96";#N/A,#N/A,FALSE,"MAT96";#N/A,#N/A,FALSE,"FANDA96";#N/A,#N/A,FALSE,"INTRAN96";#N/A,#N/A,FALSE,"NAA9697";#N/A,#N/A,FALSE,"ECWEBB";#N/A,#N/A,FALSE,"MFT96";#N/A,#N/A,FALSE,"CTrecon"}</definedName>
    <definedName name="jhkgh2_1_4_2_4" hidden="1">{#N/A,#N/A,FALSE,"TMCOMP96";#N/A,#N/A,FALSE,"MAT96";#N/A,#N/A,FALSE,"FANDA96";#N/A,#N/A,FALSE,"INTRAN96";#N/A,#N/A,FALSE,"NAA9697";#N/A,#N/A,FALSE,"ECWEBB";#N/A,#N/A,FALSE,"MFT96";#N/A,#N/A,FALSE,"CTrecon"}</definedName>
    <definedName name="jhkgh2_1_4_2_5" hidden="1">{#N/A,#N/A,FALSE,"TMCOMP96";#N/A,#N/A,FALSE,"MAT96";#N/A,#N/A,FALSE,"FANDA96";#N/A,#N/A,FALSE,"INTRAN96";#N/A,#N/A,FALSE,"NAA9697";#N/A,#N/A,FALSE,"ECWEBB";#N/A,#N/A,FALSE,"MFT96";#N/A,#N/A,FALSE,"CTrecon"}</definedName>
    <definedName name="jhkgh2_1_4_3" hidden="1">{#N/A,#N/A,FALSE,"TMCOMP96";#N/A,#N/A,FALSE,"MAT96";#N/A,#N/A,FALSE,"FANDA96";#N/A,#N/A,FALSE,"INTRAN96";#N/A,#N/A,FALSE,"NAA9697";#N/A,#N/A,FALSE,"ECWEBB";#N/A,#N/A,FALSE,"MFT96";#N/A,#N/A,FALSE,"CTrecon"}</definedName>
    <definedName name="jhkgh2_1_4_3_1" hidden="1">{#N/A,#N/A,FALSE,"TMCOMP96";#N/A,#N/A,FALSE,"MAT96";#N/A,#N/A,FALSE,"FANDA96";#N/A,#N/A,FALSE,"INTRAN96";#N/A,#N/A,FALSE,"NAA9697";#N/A,#N/A,FALSE,"ECWEBB";#N/A,#N/A,FALSE,"MFT96";#N/A,#N/A,FALSE,"CTrecon"}</definedName>
    <definedName name="jhkgh2_1_4_3_2" hidden="1">{#N/A,#N/A,FALSE,"TMCOMP96";#N/A,#N/A,FALSE,"MAT96";#N/A,#N/A,FALSE,"FANDA96";#N/A,#N/A,FALSE,"INTRAN96";#N/A,#N/A,FALSE,"NAA9697";#N/A,#N/A,FALSE,"ECWEBB";#N/A,#N/A,FALSE,"MFT96";#N/A,#N/A,FALSE,"CTrecon"}</definedName>
    <definedName name="jhkgh2_1_4_3_3" hidden="1">{#N/A,#N/A,FALSE,"TMCOMP96";#N/A,#N/A,FALSE,"MAT96";#N/A,#N/A,FALSE,"FANDA96";#N/A,#N/A,FALSE,"INTRAN96";#N/A,#N/A,FALSE,"NAA9697";#N/A,#N/A,FALSE,"ECWEBB";#N/A,#N/A,FALSE,"MFT96";#N/A,#N/A,FALSE,"CTrecon"}</definedName>
    <definedName name="jhkgh2_1_4_3_4" hidden="1">{#N/A,#N/A,FALSE,"TMCOMP96";#N/A,#N/A,FALSE,"MAT96";#N/A,#N/A,FALSE,"FANDA96";#N/A,#N/A,FALSE,"INTRAN96";#N/A,#N/A,FALSE,"NAA9697";#N/A,#N/A,FALSE,"ECWEBB";#N/A,#N/A,FALSE,"MFT96";#N/A,#N/A,FALSE,"CTrecon"}</definedName>
    <definedName name="jhkgh2_1_4_3_5" hidden="1">{#N/A,#N/A,FALSE,"TMCOMP96";#N/A,#N/A,FALSE,"MAT96";#N/A,#N/A,FALSE,"FANDA96";#N/A,#N/A,FALSE,"INTRAN96";#N/A,#N/A,FALSE,"NAA9697";#N/A,#N/A,FALSE,"ECWEBB";#N/A,#N/A,FALSE,"MFT96";#N/A,#N/A,FALSE,"CTrecon"}</definedName>
    <definedName name="jhkgh2_1_4_4" hidden="1">{#N/A,#N/A,FALSE,"TMCOMP96";#N/A,#N/A,FALSE,"MAT96";#N/A,#N/A,FALSE,"FANDA96";#N/A,#N/A,FALSE,"INTRAN96";#N/A,#N/A,FALSE,"NAA9697";#N/A,#N/A,FALSE,"ECWEBB";#N/A,#N/A,FALSE,"MFT96";#N/A,#N/A,FALSE,"CTrecon"}</definedName>
    <definedName name="jhkgh2_1_4_4_1" hidden="1">{#N/A,#N/A,FALSE,"TMCOMP96";#N/A,#N/A,FALSE,"MAT96";#N/A,#N/A,FALSE,"FANDA96";#N/A,#N/A,FALSE,"INTRAN96";#N/A,#N/A,FALSE,"NAA9697";#N/A,#N/A,FALSE,"ECWEBB";#N/A,#N/A,FALSE,"MFT96";#N/A,#N/A,FALSE,"CTrecon"}</definedName>
    <definedName name="jhkgh2_1_4_4_2" hidden="1">{#N/A,#N/A,FALSE,"TMCOMP96";#N/A,#N/A,FALSE,"MAT96";#N/A,#N/A,FALSE,"FANDA96";#N/A,#N/A,FALSE,"INTRAN96";#N/A,#N/A,FALSE,"NAA9697";#N/A,#N/A,FALSE,"ECWEBB";#N/A,#N/A,FALSE,"MFT96";#N/A,#N/A,FALSE,"CTrecon"}</definedName>
    <definedName name="jhkgh2_1_4_4_3" hidden="1">{#N/A,#N/A,FALSE,"TMCOMP96";#N/A,#N/A,FALSE,"MAT96";#N/A,#N/A,FALSE,"FANDA96";#N/A,#N/A,FALSE,"INTRAN96";#N/A,#N/A,FALSE,"NAA9697";#N/A,#N/A,FALSE,"ECWEBB";#N/A,#N/A,FALSE,"MFT96";#N/A,#N/A,FALSE,"CTrecon"}</definedName>
    <definedName name="jhkgh2_1_4_4_4" hidden="1">{#N/A,#N/A,FALSE,"TMCOMP96";#N/A,#N/A,FALSE,"MAT96";#N/A,#N/A,FALSE,"FANDA96";#N/A,#N/A,FALSE,"INTRAN96";#N/A,#N/A,FALSE,"NAA9697";#N/A,#N/A,FALSE,"ECWEBB";#N/A,#N/A,FALSE,"MFT96";#N/A,#N/A,FALSE,"CTrecon"}</definedName>
    <definedName name="jhkgh2_1_4_4_5" hidden="1">{#N/A,#N/A,FALSE,"TMCOMP96";#N/A,#N/A,FALSE,"MAT96";#N/A,#N/A,FALSE,"FANDA96";#N/A,#N/A,FALSE,"INTRAN96";#N/A,#N/A,FALSE,"NAA9697";#N/A,#N/A,FALSE,"ECWEBB";#N/A,#N/A,FALSE,"MFT96";#N/A,#N/A,FALSE,"CTrecon"}</definedName>
    <definedName name="jhkgh2_1_4_5" hidden="1">{#N/A,#N/A,FALSE,"TMCOMP96";#N/A,#N/A,FALSE,"MAT96";#N/A,#N/A,FALSE,"FANDA96";#N/A,#N/A,FALSE,"INTRAN96";#N/A,#N/A,FALSE,"NAA9697";#N/A,#N/A,FALSE,"ECWEBB";#N/A,#N/A,FALSE,"MFT96";#N/A,#N/A,FALSE,"CTrecon"}</definedName>
    <definedName name="jhkgh2_1_4_5_1" hidden="1">{#N/A,#N/A,FALSE,"TMCOMP96";#N/A,#N/A,FALSE,"MAT96";#N/A,#N/A,FALSE,"FANDA96";#N/A,#N/A,FALSE,"INTRAN96";#N/A,#N/A,FALSE,"NAA9697";#N/A,#N/A,FALSE,"ECWEBB";#N/A,#N/A,FALSE,"MFT96";#N/A,#N/A,FALSE,"CTrecon"}</definedName>
    <definedName name="jhkgh2_1_4_5_2" hidden="1">{#N/A,#N/A,FALSE,"TMCOMP96";#N/A,#N/A,FALSE,"MAT96";#N/A,#N/A,FALSE,"FANDA96";#N/A,#N/A,FALSE,"INTRAN96";#N/A,#N/A,FALSE,"NAA9697";#N/A,#N/A,FALSE,"ECWEBB";#N/A,#N/A,FALSE,"MFT96";#N/A,#N/A,FALSE,"CTrecon"}</definedName>
    <definedName name="jhkgh2_1_4_5_3" hidden="1">{#N/A,#N/A,FALSE,"TMCOMP96";#N/A,#N/A,FALSE,"MAT96";#N/A,#N/A,FALSE,"FANDA96";#N/A,#N/A,FALSE,"INTRAN96";#N/A,#N/A,FALSE,"NAA9697";#N/A,#N/A,FALSE,"ECWEBB";#N/A,#N/A,FALSE,"MFT96";#N/A,#N/A,FALSE,"CTrecon"}</definedName>
    <definedName name="jhkgh2_1_4_5_4" hidden="1">{#N/A,#N/A,FALSE,"TMCOMP96";#N/A,#N/A,FALSE,"MAT96";#N/A,#N/A,FALSE,"FANDA96";#N/A,#N/A,FALSE,"INTRAN96";#N/A,#N/A,FALSE,"NAA9697";#N/A,#N/A,FALSE,"ECWEBB";#N/A,#N/A,FALSE,"MFT96";#N/A,#N/A,FALSE,"CTrecon"}</definedName>
    <definedName name="jhkgh2_1_4_5_5" hidden="1">{#N/A,#N/A,FALSE,"TMCOMP96";#N/A,#N/A,FALSE,"MAT96";#N/A,#N/A,FALSE,"FANDA96";#N/A,#N/A,FALSE,"INTRAN96";#N/A,#N/A,FALSE,"NAA9697";#N/A,#N/A,FALSE,"ECWEBB";#N/A,#N/A,FALSE,"MFT96";#N/A,#N/A,FALSE,"CTrecon"}</definedName>
    <definedName name="jhkgh2_1_5" hidden="1">{#N/A,#N/A,FALSE,"TMCOMP96";#N/A,#N/A,FALSE,"MAT96";#N/A,#N/A,FALSE,"FANDA96";#N/A,#N/A,FALSE,"INTRAN96";#N/A,#N/A,FALSE,"NAA9697";#N/A,#N/A,FALSE,"ECWEBB";#N/A,#N/A,FALSE,"MFT96";#N/A,#N/A,FALSE,"CTrecon"}</definedName>
    <definedName name="jhkgh2_1_5_1" hidden="1">{#N/A,#N/A,FALSE,"TMCOMP96";#N/A,#N/A,FALSE,"MAT96";#N/A,#N/A,FALSE,"FANDA96";#N/A,#N/A,FALSE,"INTRAN96";#N/A,#N/A,FALSE,"NAA9697";#N/A,#N/A,FALSE,"ECWEBB";#N/A,#N/A,FALSE,"MFT96";#N/A,#N/A,FALSE,"CTrecon"}</definedName>
    <definedName name="jhkgh2_1_5_1_1" hidden="1">{#N/A,#N/A,FALSE,"TMCOMP96";#N/A,#N/A,FALSE,"MAT96";#N/A,#N/A,FALSE,"FANDA96";#N/A,#N/A,FALSE,"INTRAN96";#N/A,#N/A,FALSE,"NAA9697";#N/A,#N/A,FALSE,"ECWEBB";#N/A,#N/A,FALSE,"MFT96";#N/A,#N/A,FALSE,"CTrecon"}</definedName>
    <definedName name="jhkgh2_1_5_1_2" hidden="1">{#N/A,#N/A,FALSE,"TMCOMP96";#N/A,#N/A,FALSE,"MAT96";#N/A,#N/A,FALSE,"FANDA96";#N/A,#N/A,FALSE,"INTRAN96";#N/A,#N/A,FALSE,"NAA9697";#N/A,#N/A,FALSE,"ECWEBB";#N/A,#N/A,FALSE,"MFT96";#N/A,#N/A,FALSE,"CTrecon"}</definedName>
    <definedName name="jhkgh2_1_5_1_3" hidden="1">{#N/A,#N/A,FALSE,"TMCOMP96";#N/A,#N/A,FALSE,"MAT96";#N/A,#N/A,FALSE,"FANDA96";#N/A,#N/A,FALSE,"INTRAN96";#N/A,#N/A,FALSE,"NAA9697";#N/A,#N/A,FALSE,"ECWEBB";#N/A,#N/A,FALSE,"MFT96";#N/A,#N/A,FALSE,"CTrecon"}</definedName>
    <definedName name="jhkgh2_1_5_1_4" hidden="1">{#N/A,#N/A,FALSE,"TMCOMP96";#N/A,#N/A,FALSE,"MAT96";#N/A,#N/A,FALSE,"FANDA96";#N/A,#N/A,FALSE,"INTRAN96";#N/A,#N/A,FALSE,"NAA9697";#N/A,#N/A,FALSE,"ECWEBB";#N/A,#N/A,FALSE,"MFT96";#N/A,#N/A,FALSE,"CTrecon"}</definedName>
    <definedName name="jhkgh2_1_5_1_5" hidden="1">{#N/A,#N/A,FALSE,"TMCOMP96";#N/A,#N/A,FALSE,"MAT96";#N/A,#N/A,FALSE,"FANDA96";#N/A,#N/A,FALSE,"INTRAN96";#N/A,#N/A,FALSE,"NAA9697";#N/A,#N/A,FALSE,"ECWEBB";#N/A,#N/A,FALSE,"MFT96";#N/A,#N/A,FALSE,"CTrecon"}</definedName>
    <definedName name="jhkgh2_1_5_2" hidden="1">{#N/A,#N/A,FALSE,"TMCOMP96";#N/A,#N/A,FALSE,"MAT96";#N/A,#N/A,FALSE,"FANDA96";#N/A,#N/A,FALSE,"INTRAN96";#N/A,#N/A,FALSE,"NAA9697";#N/A,#N/A,FALSE,"ECWEBB";#N/A,#N/A,FALSE,"MFT96";#N/A,#N/A,FALSE,"CTrecon"}</definedName>
    <definedName name="jhkgh2_1_5_2_1" hidden="1">{#N/A,#N/A,FALSE,"TMCOMP96";#N/A,#N/A,FALSE,"MAT96";#N/A,#N/A,FALSE,"FANDA96";#N/A,#N/A,FALSE,"INTRAN96";#N/A,#N/A,FALSE,"NAA9697";#N/A,#N/A,FALSE,"ECWEBB";#N/A,#N/A,FALSE,"MFT96";#N/A,#N/A,FALSE,"CTrecon"}</definedName>
    <definedName name="jhkgh2_1_5_2_2" hidden="1">{#N/A,#N/A,FALSE,"TMCOMP96";#N/A,#N/A,FALSE,"MAT96";#N/A,#N/A,FALSE,"FANDA96";#N/A,#N/A,FALSE,"INTRAN96";#N/A,#N/A,FALSE,"NAA9697";#N/A,#N/A,FALSE,"ECWEBB";#N/A,#N/A,FALSE,"MFT96";#N/A,#N/A,FALSE,"CTrecon"}</definedName>
    <definedName name="jhkgh2_1_5_2_3" hidden="1">{#N/A,#N/A,FALSE,"TMCOMP96";#N/A,#N/A,FALSE,"MAT96";#N/A,#N/A,FALSE,"FANDA96";#N/A,#N/A,FALSE,"INTRAN96";#N/A,#N/A,FALSE,"NAA9697";#N/A,#N/A,FALSE,"ECWEBB";#N/A,#N/A,FALSE,"MFT96";#N/A,#N/A,FALSE,"CTrecon"}</definedName>
    <definedName name="jhkgh2_1_5_2_4" hidden="1">{#N/A,#N/A,FALSE,"TMCOMP96";#N/A,#N/A,FALSE,"MAT96";#N/A,#N/A,FALSE,"FANDA96";#N/A,#N/A,FALSE,"INTRAN96";#N/A,#N/A,FALSE,"NAA9697";#N/A,#N/A,FALSE,"ECWEBB";#N/A,#N/A,FALSE,"MFT96";#N/A,#N/A,FALSE,"CTrecon"}</definedName>
    <definedName name="jhkgh2_1_5_2_5" hidden="1">{#N/A,#N/A,FALSE,"TMCOMP96";#N/A,#N/A,FALSE,"MAT96";#N/A,#N/A,FALSE,"FANDA96";#N/A,#N/A,FALSE,"INTRAN96";#N/A,#N/A,FALSE,"NAA9697";#N/A,#N/A,FALSE,"ECWEBB";#N/A,#N/A,FALSE,"MFT96";#N/A,#N/A,FALSE,"CTrecon"}</definedName>
    <definedName name="jhkgh2_1_5_3" hidden="1">{#N/A,#N/A,FALSE,"TMCOMP96";#N/A,#N/A,FALSE,"MAT96";#N/A,#N/A,FALSE,"FANDA96";#N/A,#N/A,FALSE,"INTRAN96";#N/A,#N/A,FALSE,"NAA9697";#N/A,#N/A,FALSE,"ECWEBB";#N/A,#N/A,FALSE,"MFT96";#N/A,#N/A,FALSE,"CTrecon"}</definedName>
    <definedName name="jhkgh2_1_5_3_1" hidden="1">{#N/A,#N/A,FALSE,"TMCOMP96";#N/A,#N/A,FALSE,"MAT96";#N/A,#N/A,FALSE,"FANDA96";#N/A,#N/A,FALSE,"INTRAN96";#N/A,#N/A,FALSE,"NAA9697";#N/A,#N/A,FALSE,"ECWEBB";#N/A,#N/A,FALSE,"MFT96";#N/A,#N/A,FALSE,"CTrecon"}</definedName>
    <definedName name="jhkgh2_1_5_3_2" hidden="1">{#N/A,#N/A,FALSE,"TMCOMP96";#N/A,#N/A,FALSE,"MAT96";#N/A,#N/A,FALSE,"FANDA96";#N/A,#N/A,FALSE,"INTRAN96";#N/A,#N/A,FALSE,"NAA9697";#N/A,#N/A,FALSE,"ECWEBB";#N/A,#N/A,FALSE,"MFT96";#N/A,#N/A,FALSE,"CTrecon"}</definedName>
    <definedName name="jhkgh2_1_5_3_3" hidden="1">{#N/A,#N/A,FALSE,"TMCOMP96";#N/A,#N/A,FALSE,"MAT96";#N/A,#N/A,FALSE,"FANDA96";#N/A,#N/A,FALSE,"INTRAN96";#N/A,#N/A,FALSE,"NAA9697";#N/A,#N/A,FALSE,"ECWEBB";#N/A,#N/A,FALSE,"MFT96";#N/A,#N/A,FALSE,"CTrecon"}</definedName>
    <definedName name="jhkgh2_1_5_3_4" hidden="1">{#N/A,#N/A,FALSE,"TMCOMP96";#N/A,#N/A,FALSE,"MAT96";#N/A,#N/A,FALSE,"FANDA96";#N/A,#N/A,FALSE,"INTRAN96";#N/A,#N/A,FALSE,"NAA9697";#N/A,#N/A,FALSE,"ECWEBB";#N/A,#N/A,FALSE,"MFT96";#N/A,#N/A,FALSE,"CTrecon"}</definedName>
    <definedName name="jhkgh2_1_5_3_5" hidden="1">{#N/A,#N/A,FALSE,"TMCOMP96";#N/A,#N/A,FALSE,"MAT96";#N/A,#N/A,FALSE,"FANDA96";#N/A,#N/A,FALSE,"INTRAN96";#N/A,#N/A,FALSE,"NAA9697";#N/A,#N/A,FALSE,"ECWEBB";#N/A,#N/A,FALSE,"MFT96";#N/A,#N/A,FALSE,"CTrecon"}</definedName>
    <definedName name="jhkgh2_1_5_4" hidden="1">{#N/A,#N/A,FALSE,"TMCOMP96";#N/A,#N/A,FALSE,"MAT96";#N/A,#N/A,FALSE,"FANDA96";#N/A,#N/A,FALSE,"INTRAN96";#N/A,#N/A,FALSE,"NAA9697";#N/A,#N/A,FALSE,"ECWEBB";#N/A,#N/A,FALSE,"MFT96";#N/A,#N/A,FALSE,"CTrecon"}</definedName>
    <definedName name="jhkgh2_1_5_4_1" hidden="1">{#N/A,#N/A,FALSE,"TMCOMP96";#N/A,#N/A,FALSE,"MAT96";#N/A,#N/A,FALSE,"FANDA96";#N/A,#N/A,FALSE,"INTRAN96";#N/A,#N/A,FALSE,"NAA9697";#N/A,#N/A,FALSE,"ECWEBB";#N/A,#N/A,FALSE,"MFT96";#N/A,#N/A,FALSE,"CTrecon"}</definedName>
    <definedName name="jhkgh2_1_5_4_2" hidden="1">{#N/A,#N/A,FALSE,"TMCOMP96";#N/A,#N/A,FALSE,"MAT96";#N/A,#N/A,FALSE,"FANDA96";#N/A,#N/A,FALSE,"INTRAN96";#N/A,#N/A,FALSE,"NAA9697";#N/A,#N/A,FALSE,"ECWEBB";#N/A,#N/A,FALSE,"MFT96";#N/A,#N/A,FALSE,"CTrecon"}</definedName>
    <definedName name="jhkgh2_1_5_4_3" hidden="1">{#N/A,#N/A,FALSE,"TMCOMP96";#N/A,#N/A,FALSE,"MAT96";#N/A,#N/A,FALSE,"FANDA96";#N/A,#N/A,FALSE,"INTRAN96";#N/A,#N/A,FALSE,"NAA9697";#N/A,#N/A,FALSE,"ECWEBB";#N/A,#N/A,FALSE,"MFT96";#N/A,#N/A,FALSE,"CTrecon"}</definedName>
    <definedName name="jhkgh2_1_5_4_4" hidden="1">{#N/A,#N/A,FALSE,"TMCOMP96";#N/A,#N/A,FALSE,"MAT96";#N/A,#N/A,FALSE,"FANDA96";#N/A,#N/A,FALSE,"INTRAN96";#N/A,#N/A,FALSE,"NAA9697";#N/A,#N/A,FALSE,"ECWEBB";#N/A,#N/A,FALSE,"MFT96";#N/A,#N/A,FALSE,"CTrecon"}</definedName>
    <definedName name="jhkgh2_1_5_4_5" hidden="1">{#N/A,#N/A,FALSE,"TMCOMP96";#N/A,#N/A,FALSE,"MAT96";#N/A,#N/A,FALSE,"FANDA96";#N/A,#N/A,FALSE,"INTRAN96";#N/A,#N/A,FALSE,"NAA9697";#N/A,#N/A,FALSE,"ECWEBB";#N/A,#N/A,FALSE,"MFT96";#N/A,#N/A,FALSE,"CTrecon"}</definedName>
    <definedName name="jhkgh2_1_5_5" hidden="1">{#N/A,#N/A,FALSE,"TMCOMP96";#N/A,#N/A,FALSE,"MAT96";#N/A,#N/A,FALSE,"FANDA96";#N/A,#N/A,FALSE,"INTRAN96";#N/A,#N/A,FALSE,"NAA9697";#N/A,#N/A,FALSE,"ECWEBB";#N/A,#N/A,FALSE,"MFT96";#N/A,#N/A,FALSE,"CTrecon"}</definedName>
    <definedName name="jhkgh2_1_5_5_1" hidden="1">{#N/A,#N/A,FALSE,"TMCOMP96";#N/A,#N/A,FALSE,"MAT96";#N/A,#N/A,FALSE,"FANDA96";#N/A,#N/A,FALSE,"INTRAN96";#N/A,#N/A,FALSE,"NAA9697";#N/A,#N/A,FALSE,"ECWEBB";#N/A,#N/A,FALSE,"MFT96";#N/A,#N/A,FALSE,"CTrecon"}</definedName>
    <definedName name="jhkgh2_1_5_5_2" hidden="1">{#N/A,#N/A,FALSE,"TMCOMP96";#N/A,#N/A,FALSE,"MAT96";#N/A,#N/A,FALSE,"FANDA96";#N/A,#N/A,FALSE,"INTRAN96";#N/A,#N/A,FALSE,"NAA9697";#N/A,#N/A,FALSE,"ECWEBB";#N/A,#N/A,FALSE,"MFT96";#N/A,#N/A,FALSE,"CTrecon"}</definedName>
    <definedName name="jhkgh2_1_5_5_3" hidden="1">{#N/A,#N/A,FALSE,"TMCOMP96";#N/A,#N/A,FALSE,"MAT96";#N/A,#N/A,FALSE,"FANDA96";#N/A,#N/A,FALSE,"INTRAN96";#N/A,#N/A,FALSE,"NAA9697";#N/A,#N/A,FALSE,"ECWEBB";#N/A,#N/A,FALSE,"MFT96";#N/A,#N/A,FALSE,"CTrecon"}</definedName>
    <definedName name="jhkgh2_1_5_5_4" hidden="1">{#N/A,#N/A,FALSE,"TMCOMP96";#N/A,#N/A,FALSE,"MAT96";#N/A,#N/A,FALSE,"FANDA96";#N/A,#N/A,FALSE,"INTRAN96";#N/A,#N/A,FALSE,"NAA9697";#N/A,#N/A,FALSE,"ECWEBB";#N/A,#N/A,FALSE,"MFT96";#N/A,#N/A,FALSE,"CTrecon"}</definedName>
    <definedName name="jhkgh2_1_5_5_5" hidden="1">{#N/A,#N/A,FALSE,"TMCOMP96";#N/A,#N/A,FALSE,"MAT96";#N/A,#N/A,FALSE,"FANDA96";#N/A,#N/A,FALSE,"INTRAN96";#N/A,#N/A,FALSE,"NAA9697";#N/A,#N/A,FALSE,"ECWEBB";#N/A,#N/A,FALSE,"MFT96";#N/A,#N/A,FALSE,"CTrecon"}</definedName>
    <definedName name="jhkgh2_2" hidden="1">{#N/A,#N/A,FALSE,"TMCOMP96";#N/A,#N/A,FALSE,"MAT96";#N/A,#N/A,FALSE,"FANDA96";#N/A,#N/A,FALSE,"INTRAN96";#N/A,#N/A,FALSE,"NAA9697";#N/A,#N/A,FALSE,"ECWEBB";#N/A,#N/A,FALSE,"MFT96";#N/A,#N/A,FALSE,"CTrecon"}</definedName>
    <definedName name="jhkgh2_2_1" hidden="1">{#N/A,#N/A,FALSE,"TMCOMP96";#N/A,#N/A,FALSE,"MAT96";#N/A,#N/A,FALSE,"FANDA96";#N/A,#N/A,FALSE,"INTRAN96";#N/A,#N/A,FALSE,"NAA9697";#N/A,#N/A,FALSE,"ECWEBB";#N/A,#N/A,FALSE,"MFT96";#N/A,#N/A,FALSE,"CTrecon"}</definedName>
    <definedName name="jhkgh2_2_1_1" hidden="1">{#N/A,#N/A,FALSE,"TMCOMP96";#N/A,#N/A,FALSE,"MAT96";#N/A,#N/A,FALSE,"FANDA96";#N/A,#N/A,FALSE,"INTRAN96";#N/A,#N/A,FALSE,"NAA9697";#N/A,#N/A,FALSE,"ECWEBB";#N/A,#N/A,FALSE,"MFT96";#N/A,#N/A,FALSE,"CTrecon"}</definedName>
    <definedName name="jhkgh2_2_1_1_1" hidden="1">{#N/A,#N/A,FALSE,"TMCOMP96";#N/A,#N/A,FALSE,"MAT96";#N/A,#N/A,FALSE,"FANDA96";#N/A,#N/A,FALSE,"INTRAN96";#N/A,#N/A,FALSE,"NAA9697";#N/A,#N/A,FALSE,"ECWEBB";#N/A,#N/A,FALSE,"MFT96";#N/A,#N/A,FALSE,"CTrecon"}</definedName>
    <definedName name="jhkgh2_2_1_1_1_1" hidden="1">{#N/A,#N/A,FALSE,"TMCOMP96";#N/A,#N/A,FALSE,"MAT96";#N/A,#N/A,FALSE,"FANDA96";#N/A,#N/A,FALSE,"INTRAN96";#N/A,#N/A,FALSE,"NAA9697";#N/A,#N/A,FALSE,"ECWEBB";#N/A,#N/A,FALSE,"MFT96";#N/A,#N/A,FALSE,"CTrecon"}</definedName>
    <definedName name="jhkgh2_2_1_1_1_2" hidden="1">{#N/A,#N/A,FALSE,"TMCOMP96";#N/A,#N/A,FALSE,"MAT96";#N/A,#N/A,FALSE,"FANDA96";#N/A,#N/A,FALSE,"INTRAN96";#N/A,#N/A,FALSE,"NAA9697";#N/A,#N/A,FALSE,"ECWEBB";#N/A,#N/A,FALSE,"MFT96";#N/A,#N/A,FALSE,"CTrecon"}</definedName>
    <definedName name="jhkgh2_2_1_1_1_3" hidden="1">{#N/A,#N/A,FALSE,"TMCOMP96";#N/A,#N/A,FALSE,"MAT96";#N/A,#N/A,FALSE,"FANDA96";#N/A,#N/A,FALSE,"INTRAN96";#N/A,#N/A,FALSE,"NAA9697";#N/A,#N/A,FALSE,"ECWEBB";#N/A,#N/A,FALSE,"MFT96";#N/A,#N/A,FALSE,"CTrecon"}</definedName>
    <definedName name="jhkgh2_2_1_1_1_4" hidden="1">{#N/A,#N/A,FALSE,"TMCOMP96";#N/A,#N/A,FALSE,"MAT96";#N/A,#N/A,FALSE,"FANDA96";#N/A,#N/A,FALSE,"INTRAN96";#N/A,#N/A,FALSE,"NAA9697";#N/A,#N/A,FALSE,"ECWEBB";#N/A,#N/A,FALSE,"MFT96";#N/A,#N/A,FALSE,"CTrecon"}</definedName>
    <definedName name="jhkgh2_2_1_1_1_5" hidden="1">{#N/A,#N/A,FALSE,"TMCOMP96";#N/A,#N/A,FALSE,"MAT96";#N/A,#N/A,FALSE,"FANDA96";#N/A,#N/A,FALSE,"INTRAN96";#N/A,#N/A,FALSE,"NAA9697";#N/A,#N/A,FALSE,"ECWEBB";#N/A,#N/A,FALSE,"MFT96";#N/A,#N/A,FALSE,"CTrecon"}</definedName>
    <definedName name="jhkgh2_2_1_1_2" hidden="1">{#N/A,#N/A,FALSE,"TMCOMP96";#N/A,#N/A,FALSE,"MAT96";#N/A,#N/A,FALSE,"FANDA96";#N/A,#N/A,FALSE,"INTRAN96";#N/A,#N/A,FALSE,"NAA9697";#N/A,#N/A,FALSE,"ECWEBB";#N/A,#N/A,FALSE,"MFT96";#N/A,#N/A,FALSE,"CTrecon"}</definedName>
    <definedName name="jhkgh2_2_1_1_2_1" hidden="1">{#N/A,#N/A,FALSE,"TMCOMP96";#N/A,#N/A,FALSE,"MAT96";#N/A,#N/A,FALSE,"FANDA96";#N/A,#N/A,FALSE,"INTRAN96";#N/A,#N/A,FALSE,"NAA9697";#N/A,#N/A,FALSE,"ECWEBB";#N/A,#N/A,FALSE,"MFT96";#N/A,#N/A,FALSE,"CTrecon"}</definedName>
    <definedName name="jhkgh2_2_1_1_2_2" hidden="1">{#N/A,#N/A,FALSE,"TMCOMP96";#N/A,#N/A,FALSE,"MAT96";#N/A,#N/A,FALSE,"FANDA96";#N/A,#N/A,FALSE,"INTRAN96";#N/A,#N/A,FALSE,"NAA9697";#N/A,#N/A,FALSE,"ECWEBB";#N/A,#N/A,FALSE,"MFT96";#N/A,#N/A,FALSE,"CTrecon"}</definedName>
    <definedName name="jhkgh2_2_1_1_2_3" hidden="1">{#N/A,#N/A,FALSE,"TMCOMP96";#N/A,#N/A,FALSE,"MAT96";#N/A,#N/A,FALSE,"FANDA96";#N/A,#N/A,FALSE,"INTRAN96";#N/A,#N/A,FALSE,"NAA9697";#N/A,#N/A,FALSE,"ECWEBB";#N/A,#N/A,FALSE,"MFT96";#N/A,#N/A,FALSE,"CTrecon"}</definedName>
    <definedName name="jhkgh2_2_1_1_2_4" hidden="1">{#N/A,#N/A,FALSE,"TMCOMP96";#N/A,#N/A,FALSE,"MAT96";#N/A,#N/A,FALSE,"FANDA96";#N/A,#N/A,FALSE,"INTRAN96";#N/A,#N/A,FALSE,"NAA9697";#N/A,#N/A,FALSE,"ECWEBB";#N/A,#N/A,FALSE,"MFT96";#N/A,#N/A,FALSE,"CTrecon"}</definedName>
    <definedName name="jhkgh2_2_1_1_2_5" hidden="1">{#N/A,#N/A,FALSE,"TMCOMP96";#N/A,#N/A,FALSE,"MAT96";#N/A,#N/A,FALSE,"FANDA96";#N/A,#N/A,FALSE,"INTRAN96";#N/A,#N/A,FALSE,"NAA9697";#N/A,#N/A,FALSE,"ECWEBB";#N/A,#N/A,FALSE,"MFT96";#N/A,#N/A,FALSE,"CTrecon"}</definedName>
    <definedName name="jhkgh2_2_1_1_3" hidden="1">{#N/A,#N/A,FALSE,"TMCOMP96";#N/A,#N/A,FALSE,"MAT96";#N/A,#N/A,FALSE,"FANDA96";#N/A,#N/A,FALSE,"INTRAN96";#N/A,#N/A,FALSE,"NAA9697";#N/A,#N/A,FALSE,"ECWEBB";#N/A,#N/A,FALSE,"MFT96";#N/A,#N/A,FALSE,"CTrecon"}</definedName>
    <definedName name="jhkgh2_2_1_1_4" hidden="1">{#N/A,#N/A,FALSE,"TMCOMP96";#N/A,#N/A,FALSE,"MAT96";#N/A,#N/A,FALSE,"FANDA96";#N/A,#N/A,FALSE,"INTRAN96";#N/A,#N/A,FALSE,"NAA9697";#N/A,#N/A,FALSE,"ECWEBB";#N/A,#N/A,FALSE,"MFT96";#N/A,#N/A,FALSE,"CTrecon"}</definedName>
    <definedName name="jhkgh2_2_1_1_5" hidden="1">{#N/A,#N/A,FALSE,"TMCOMP96";#N/A,#N/A,FALSE,"MAT96";#N/A,#N/A,FALSE,"FANDA96";#N/A,#N/A,FALSE,"INTRAN96";#N/A,#N/A,FALSE,"NAA9697";#N/A,#N/A,FALSE,"ECWEBB";#N/A,#N/A,FALSE,"MFT96";#N/A,#N/A,FALSE,"CTrecon"}</definedName>
    <definedName name="jhkgh2_2_1_2" hidden="1">{#N/A,#N/A,FALSE,"TMCOMP96";#N/A,#N/A,FALSE,"MAT96";#N/A,#N/A,FALSE,"FANDA96";#N/A,#N/A,FALSE,"INTRAN96";#N/A,#N/A,FALSE,"NAA9697";#N/A,#N/A,FALSE,"ECWEBB";#N/A,#N/A,FALSE,"MFT96";#N/A,#N/A,FALSE,"CTrecon"}</definedName>
    <definedName name="jhkgh2_2_1_2_1" hidden="1">{#N/A,#N/A,FALSE,"TMCOMP96";#N/A,#N/A,FALSE,"MAT96";#N/A,#N/A,FALSE,"FANDA96";#N/A,#N/A,FALSE,"INTRAN96";#N/A,#N/A,FALSE,"NAA9697";#N/A,#N/A,FALSE,"ECWEBB";#N/A,#N/A,FALSE,"MFT96";#N/A,#N/A,FALSE,"CTrecon"}</definedName>
    <definedName name="jhkgh2_2_1_2_2" hidden="1">{#N/A,#N/A,FALSE,"TMCOMP96";#N/A,#N/A,FALSE,"MAT96";#N/A,#N/A,FALSE,"FANDA96";#N/A,#N/A,FALSE,"INTRAN96";#N/A,#N/A,FALSE,"NAA9697";#N/A,#N/A,FALSE,"ECWEBB";#N/A,#N/A,FALSE,"MFT96";#N/A,#N/A,FALSE,"CTrecon"}</definedName>
    <definedName name="jhkgh2_2_1_2_3" hidden="1">{#N/A,#N/A,FALSE,"TMCOMP96";#N/A,#N/A,FALSE,"MAT96";#N/A,#N/A,FALSE,"FANDA96";#N/A,#N/A,FALSE,"INTRAN96";#N/A,#N/A,FALSE,"NAA9697";#N/A,#N/A,FALSE,"ECWEBB";#N/A,#N/A,FALSE,"MFT96";#N/A,#N/A,FALSE,"CTrecon"}</definedName>
    <definedName name="jhkgh2_2_1_2_4" hidden="1">{#N/A,#N/A,FALSE,"TMCOMP96";#N/A,#N/A,FALSE,"MAT96";#N/A,#N/A,FALSE,"FANDA96";#N/A,#N/A,FALSE,"INTRAN96";#N/A,#N/A,FALSE,"NAA9697";#N/A,#N/A,FALSE,"ECWEBB";#N/A,#N/A,FALSE,"MFT96";#N/A,#N/A,FALSE,"CTrecon"}</definedName>
    <definedName name="jhkgh2_2_1_2_5" hidden="1">{#N/A,#N/A,FALSE,"TMCOMP96";#N/A,#N/A,FALSE,"MAT96";#N/A,#N/A,FALSE,"FANDA96";#N/A,#N/A,FALSE,"INTRAN96";#N/A,#N/A,FALSE,"NAA9697";#N/A,#N/A,FALSE,"ECWEBB";#N/A,#N/A,FALSE,"MFT96";#N/A,#N/A,FALSE,"CTrecon"}</definedName>
    <definedName name="jhkgh2_2_1_3" hidden="1">{#N/A,#N/A,FALSE,"TMCOMP96";#N/A,#N/A,FALSE,"MAT96";#N/A,#N/A,FALSE,"FANDA96";#N/A,#N/A,FALSE,"INTRAN96";#N/A,#N/A,FALSE,"NAA9697";#N/A,#N/A,FALSE,"ECWEBB";#N/A,#N/A,FALSE,"MFT96";#N/A,#N/A,FALSE,"CTrecon"}</definedName>
    <definedName name="jhkgh2_2_1_3_1" hidden="1">{#N/A,#N/A,FALSE,"TMCOMP96";#N/A,#N/A,FALSE,"MAT96";#N/A,#N/A,FALSE,"FANDA96";#N/A,#N/A,FALSE,"INTRAN96";#N/A,#N/A,FALSE,"NAA9697";#N/A,#N/A,FALSE,"ECWEBB";#N/A,#N/A,FALSE,"MFT96";#N/A,#N/A,FALSE,"CTrecon"}</definedName>
    <definedName name="jhkgh2_2_1_3_2" hidden="1">{#N/A,#N/A,FALSE,"TMCOMP96";#N/A,#N/A,FALSE,"MAT96";#N/A,#N/A,FALSE,"FANDA96";#N/A,#N/A,FALSE,"INTRAN96";#N/A,#N/A,FALSE,"NAA9697";#N/A,#N/A,FALSE,"ECWEBB";#N/A,#N/A,FALSE,"MFT96";#N/A,#N/A,FALSE,"CTrecon"}</definedName>
    <definedName name="jhkgh2_2_1_3_3" hidden="1">{#N/A,#N/A,FALSE,"TMCOMP96";#N/A,#N/A,FALSE,"MAT96";#N/A,#N/A,FALSE,"FANDA96";#N/A,#N/A,FALSE,"INTRAN96";#N/A,#N/A,FALSE,"NAA9697";#N/A,#N/A,FALSE,"ECWEBB";#N/A,#N/A,FALSE,"MFT96";#N/A,#N/A,FALSE,"CTrecon"}</definedName>
    <definedName name="jhkgh2_2_1_3_4" hidden="1">{#N/A,#N/A,FALSE,"TMCOMP96";#N/A,#N/A,FALSE,"MAT96";#N/A,#N/A,FALSE,"FANDA96";#N/A,#N/A,FALSE,"INTRAN96";#N/A,#N/A,FALSE,"NAA9697";#N/A,#N/A,FALSE,"ECWEBB";#N/A,#N/A,FALSE,"MFT96";#N/A,#N/A,FALSE,"CTrecon"}</definedName>
    <definedName name="jhkgh2_2_1_3_5" hidden="1">{#N/A,#N/A,FALSE,"TMCOMP96";#N/A,#N/A,FALSE,"MAT96";#N/A,#N/A,FALSE,"FANDA96";#N/A,#N/A,FALSE,"INTRAN96";#N/A,#N/A,FALSE,"NAA9697";#N/A,#N/A,FALSE,"ECWEBB";#N/A,#N/A,FALSE,"MFT96";#N/A,#N/A,FALSE,"CTrecon"}</definedName>
    <definedName name="jhkgh2_2_1_4" hidden="1">{#N/A,#N/A,FALSE,"TMCOMP96";#N/A,#N/A,FALSE,"MAT96";#N/A,#N/A,FALSE,"FANDA96";#N/A,#N/A,FALSE,"INTRAN96";#N/A,#N/A,FALSE,"NAA9697";#N/A,#N/A,FALSE,"ECWEBB";#N/A,#N/A,FALSE,"MFT96";#N/A,#N/A,FALSE,"CTrecon"}</definedName>
    <definedName name="jhkgh2_2_1_4_1" hidden="1">{#N/A,#N/A,FALSE,"TMCOMP96";#N/A,#N/A,FALSE,"MAT96";#N/A,#N/A,FALSE,"FANDA96";#N/A,#N/A,FALSE,"INTRAN96";#N/A,#N/A,FALSE,"NAA9697";#N/A,#N/A,FALSE,"ECWEBB";#N/A,#N/A,FALSE,"MFT96";#N/A,#N/A,FALSE,"CTrecon"}</definedName>
    <definedName name="jhkgh2_2_1_4_2" hidden="1">{#N/A,#N/A,FALSE,"TMCOMP96";#N/A,#N/A,FALSE,"MAT96";#N/A,#N/A,FALSE,"FANDA96";#N/A,#N/A,FALSE,"INTRAN96";#N/A,#N/A,FALSE,"NAA9697";#N/A,#N/A,FALSE,"ECWEBB";#N/A,#N/A,FALSE,"MFT96";#N/A,#N/A,FALSE,"CTrecon"}</definedName>
    <definedName name="jhkgh2_2_1_4_3" hidden="1">{#N/A,#N/A,FALSE,"TMCOMP96";#N/A,#N/A,FALSE,"MAT96";#N/A,#N/A,FALSE,"FANDA96";#N/A,#N/A,FALSE,"INTRAN96";#N/A,#N/A,FALSE,"NAA9697";#N/A,#N/A,FALSE,"ECWEBB";#N/A,#N/A,FALSE,"MFT96";#N/A,#N/A,FALSE,"CTrecon"}</definedName>
    <definedName name="jhkgh2_2_1_4_4" hidden="1">{#N/A,#N/A,FALSE,"TMCOMP96";#N/A,#N/A,FALSE,"MAT96";#N/A,#N/A,FALSE,"FANDA96";#N/A,#N/A,FALSE,"INTRAN96";#N/A,#N/A,FALSE,"NAA9697";#N/A,#N/A,FALSE,"ECWEBB";#N/A,#N/A,FALSE,"MFT96";#N/A,#N/A,FALSE,"CTrecon"}</definedName>
    <definedName name="jhkgh2_2_1_4_5" hidden="1">{#N/A,#N/A,FALSE,"TMCOMP96";#N/A,#N/A,FALSE,"MAT96";#N/A,#N/A,FALSE,"FANDA96";#N/A,#N/A,FALSE,"INTRAN96";#N/A,#N/A,FALSE,"NAA9697";#N/A,#N/A,FALSE,"ECWEBB";#N/A,#N/A,FALSE,"MFT96";#N/A,#N/A,FALSE,"CTrecon"}</definedName>
    <definedName name="jhkgh2_2_1_5" hidden="1">{#N/A,#N/A,FALSE,"TMCOMP96";#N/A,#N/A,FALSE,"MAT96";#N/A,#N/A,FALSE,"FANDA96";#N/A,#N/A,FALSE,"INTRAN96";#N/A,#N/A,FALSE,"NAA9697";#N/A,#N/A,FALSE,"ECWEBB";#N/A,#N/A,FALSE,"MFT96";#N/A,#N/A,FALSE,"CTrecon"}</definedName>
    <definedName name="jhkgh2_2_1_5_1" hidden="1">{#N/A,#N/A,FALSE,"TMCOMP96";#N/A,#N/A,FALSE,"MAT96";#N/A,#N/A,FALSE,"FANDA96";#N/A,#N/A,FALSE,"INTRAN96";#N/A,#N/A,FALSE,"NAA9697";#N/A,#N/A,FALSE,"ECWEBB";#N/A,#N/A,FALSE,"MFT96";#N/A,#N/A,FALSE,"CTrecon"}</definedName>
    <definedName name="jhkgh2_2_1_5_2" hidden="1">{#N/A,#N/A,FALSE,"TMCOMP96";#N/A,#N/A,FALSE,"MAT96";#N/A,#N/A,FALSE,"FANDA96";#N/A,#N/A,FALSE,"INTRAN96";#N/A,#N/A,FALSE,"NAA9697";#N/A,#N/A,FALSE,"ECWEBB";#N/A,#N/A,FALSE,"MFT96";#N/A,#N/A,FALSE,"CTrecon"}</definedName>
    <definedName name="jhkgh2_2_1_5_3" hidden="1">{#N/A,#N/A,FALSE,"TMCOMP96";#N/A,#N/A,FALSE,"MAT96";#N/A,#N/A,FALSE,"FANDA96";#N/A,#N/A,FALSE,"INTRAN96";#N/A,#N/A,FALSE,"NAA9697";#N/A,#N/A,FALSE,"ECWEBB";#N/A,#N/A,FALSE,"MFT96";#N/A,#N/A,FALSE,"CTrecon"}</definedName>
    <definedName name="jhkgh2_2_1_5_4" hidden="1">{#N/A,#N/A,FALSE,"TMCOMP96";#N/A,#N/A,FALSE,"MAT96";#N/A,#N/A,FALSE,"FANDA96";#N/A,#N/A,FALSE,"INTRAN96";#N/A,#N/A,FALSE,"NAA9697";#N/A,#N/A,FALSE,"ECWEBB";#N/A,#N/A,FALSE,"MFT96";#N/A,#N/A,FALSE,"CTrecon"}</definedName>
    <definedName name="jhkgh2_2_1_5_5" hidden="1">{#N/A,#N/A,FALSE,"TMCOMP96";#N/A,#N/A,FALSE,"MAT96";#N/A,#N/A,FALSE,"FANDA96";#N/A,#N/A,FALSE,"INTRAN96";#N/A,#N/A,FALSE,"NAA9697";#N/A,#N/A,FALSE,"ECWEBB";#N/A,#N/A,FALSE,"MFT96";#N/A,#N/A,FALSE,"CTrecon"}</definedName>
    <definedName name="jhkgh2_2_2" hidden="1">{#N/A,#N/A,FALSE,"TMCOMP96";#N/A,#N/A,FALSE,"MAT96";#N/A,#N/A,FALSE,"FANDA96";#N/A,#N/A,FALSE,"INTRAN96";#N/A,#N/A,FALSE,"NAA9697";#N/A,#N/A,FALSE,"ECWEBB";#N/A,#N/A,FALSE,"MFT96";#N/A,#N/A,FALSE,"CTrecon"}</definedName>
    <definedName name="jhkgh2_2_2_1" hidden="1">{#N/A,#N/A,FALSE,"TMCOMP96";#N/A,#N/A,FALSE,"MAT96";#N/A,#N/A,FALSE,"FANDA96";#N/A,#N/A,FALSE,"INTRAN96";#N/A,#N/A,FALSE,"NAA9697";#N/A,#N/A,FALSE,"ECWEBB";#N/A,#N/A,FALSE,"MFT96";#N/A,#N/A,FALSE,"CTrecon"}</definedName>
    <definedName name="jhkgh2_2_2_2" hidden="1">{#N/A,#N/A,FALSE,"TMCOMP96";#N/A,#N/A,FALSE,"MAT96";#N/A,#N/A,FALSE,"FANDA96";#N/A,#N/A,FALSE,"INTRAN96";#N/A,#N/A,FALSE,"NAA9697";#N/A,#N/A,FALSE,"ECWEBB";#N/A,#N/A,FALSE,"MFT96";#N/A,#N/A,FALSE,"CTrecon"}</definedName>
    <definedName name="jhkgh2_2_2_3" hidden="1">{#N/A,#N/A,FALSE,"TMCOMP96";#N/A,#N/A,FALSE,"MAT96";#N/A,#N/A,FALSE,"FANDA96";#N/A,#N/A,FALSE,"INTRAN96";#N/A,#N/A,FALSE,"NAA9697";#N/A,#N/A,FALSE,"ECWEBB";#N/A,#N/A,FALSE,"MFT96";#N/A,#N/A,FALSE,"CTrecon"}</definedName>
    <definedName name="jhkgh2_2_2_4" hidden="1">{#N/A,#N/A,FALSE,"TMCOMP96";#N/A,#N/A,FALSE,"MAT96";#N/A,#N/A,FALSE,"FANDA96";#N/A,#N/A,FALSE,"INTRAN96";#N/A,#N/A,FALSE,"NAA9697";#N/A,#N/A,FALSE,"ECWEBB";#N/A,#N/A,FALSE,"MFT96";#N/A,#N/A,FALSE,"CTrecon"}</definedName>
    <definedName name="jhkgh2_2_2_5" hidden="1">{#N/A,#N/A,FALSE,"TMCOMP96";#N/A,#N/A,FALSE,"MAT96";#N/A,#N/A,FALSE,"FANDA96";#N/A,#N/A,FALSE,"INTRAN96";#N/A,#N/A,FALSE,"NAA9697";#N/A,#N/A,FALSE,"ECWEBB";#N/A,#N/A,FALSE,"MFT96";#N/A,#N/A,FALSE,"CTrecon"}</definedName>
    <definedName name="jhkgh2_2_3" hidden="1">{#N/A,#N/A,FALSE,"TMCOMP96";#N/A,#N/A,FALSE,"MAT96";#N/A,#N/A,FALSE,"FANDA96";#N/A,#N/A,FALSE,"INTRAN96";#N/A,#N/A,FALSE,"NAA9697";#N/A,#N/A,FALSE,"ECWEBB";#N/A,#N/A,FALSE,"MFT96";#N/A,#N/A,FALSE,"CTrecon"}</definedName>
    <definedName name="jhkgh2_2_3_1" hidden="1">{#N/A,#N/A,FALSE,"TMCOMP96";#N/A,#N/A,FALSE,"MAT96";#N/A,#N/A,FALSE,"FANDA96";#N/A,#N/A,FALSE,"INTRAN96";#N/A,#N/A,FALSE,"NAA9697";#N/A,#N/A,FALSE,"ECWEBB";#N/A,#N/A,FALSE,"MFT96";#N/A,#N/A,FALSE,"CTrecon"}</definedName>
    <definedName name="jhkgh2_2_3_2" hidden="1">{#N/A,#N/A,FALSE,"TMCOMP96";#N/A,#N/A,FALSE,"MAT96";#N/A,#N/A,FALSE,"FANDA96";#N/A,#N/A,FALSE,"INTRAN96";#N/A,#N/A,FALSE,"NAA9697";#N/A,#N/A,FALSE,"ECWEBB";#N/A,#N/A,FALSE,"MFT96";#N/A,#N/A,FALSE,"CTrecon"}</definedName>
    <definedName name="jhkgh2_2_3_3" hidden="1">{#N/A,#N/A,FALSE,"TMCOMP96";#N/A,#N/A,FALSE,"MAT96";#N/A,#N/A,FALSE,"FANDA96";#N/A,#N/A,FALSE,"INTRAN96";#N/A,#N/A,FALSE,"NAA9697";#N/A,#N/A,FALSE,"ECWEBB";#N/A,#N/A,FALSE,"MFT96";#N/A,#N/A,FALSE,"CTrecon"}</definedName>
    <definedName name="jhkgh2_2_3_4" hidden="1">{#N/A,#N/A,FALSE,"TMCOMP96";#N/A,#N/A,FALSE,"MAT96";#N/A,#N/A,FALSE,"FANDA96";#N/A,#N/A,FALSE,"INTRAN96";#N/A,#N/A,FALSE,"NAA9697";#N/A,#N/A,FALSE,"ECWEBB";#N/A,#N/A,FALSE,"MFT96";#N/A,#N/A,FALSE,"CTrecon"}</definedName>
    <definedName name="jhkgh2_2_3_5" hidden="1">{#N/A,#N/A,FALSE,"TMCOMP96";#N/A,#N/A,FALSE,"MAT96";#N/A,#N/A,FALSE,"FANDA96";#N/A,#N/A,FALSE,"INTRAN96";#N/A,#N/A,FALSE,"NAA9697";#N/A,#N/A,FALSE,"ECWEBB";#N/A,#N/A,FALSE,"MFT96";#N/A,#N/A,FALSE,"CTrecon"}</definedName>
    <definedName name="jhkgh2_2_4" hidden="1">{#N/A,#N/A,FALSE,"TMCOMP96";#N/A,#N/A,FALSE,"MAT96";#N/A,#N/A,FALSE,"FANDA96";#N/A,#N/A,FALSE,"INTRAN96";#N/A,#N/A,FALSE,"NAA9697";#N/A,#N/A,FALSE,"ECWEBB";#N/A,#N/A,FALSE,"MFT96";#N/A,#N/A,FALSE,"CTrecon"}</definedName>
    <definedName name="jhkgh2_2_4_1" hidden="1">{#N/A,#N/A,FALSE,"TMCOMP96";#N/A,#N/A,FALSE,"MAT96";#N/A,#N/A,FALSE,"FANDA96";#N/A,#N/A,FALSE,"INTRAN96";#N/A,#N/A,FALSE,"NAA9697";#N/A,#N/A,FALSE,"ECWEBB";#N/A,#N/A,FALSE,"MFT96";#N/A,#N/A,FALSE,"CTrecon"}</definedName>
    <definedName name="jhkgh2_2_4_2" hidden="1">{#N/A,#N/A,FALSE,"TMCOMP96";#N/A,#N/A,FALSE,"MAT96";#N/A,#N/A,FALSE,"FANDA96";#N/A,#N/A,FALSE,"INTRAN96";#N/A,#N/A,FALSE,"NAA9697";#N/A,#N/A,FALSE,"ECWEBB";#N/A,#N/A,FALSE,"MFT96";#N/A,#N/A,FALSE,"CTrecon"}</definedName>
    <definedName name="jhkgh2_2_4_3" hidden="1">{#N/A,#N/A,FALSE,"TMCOMP96";#N/A,#N/A,FALSE,"MAT96";#N/A,#N/A,FALSE,"FANDA96";#N/A,#N/A,FALSE,"INTRAN96";#N/A,#N/A,FALSE,"NAA9697";#N/A,#N/A,FALSE,"ECWEBB";#N/A,#N/A,FALSE,"MFT96";#N/A,#N/A,FALSE,"CTrecon"}</definedName>
    <definedName name="jhkgh2_2_4_4" hidden="1">{#N/A,#N/A,FALSE,"TMCOMP96";#N/A,#N/A,FALSE,"MAT96";#N/A,#N/A,FALSE,"FANDA96";#N/A,#N/A,FALSE,"INTRAN96";#N/A,#N/A,FALSE,"NAA9697";#N/A,#N/A,FALSE,"ECWEBB";#N/A,#N/A,FALSE,"MFT96";#N/A,#N/A,FALSE,"CTrecon"}</definedName>
    <definedName name="jhkgh2_2_4_5" hidden="1">{#N/A,#N/A,FALSE,"TMCOMP96";#N/A,#N/A,FALSE,"MAT96";#N/A,#N/A,FALSE,"FANDA96";#N/A,#N/A,FALSE,"INTRAN96";#N/A,#N/A,FALSE,"NAA9697";#N/A,#N/A,FALSE,"ECWEBB";#N/A,#N/A,FALSE,"MFT96";#N/A,#N/A,FALSE,"CTrecon"}</definedName>
    <definedName name="jhkgh2_2_5" hidden="1">{#N/A,#N/A,FALSE,"TMCOMP96";#N/A,#N/A,FALSE,"MAT96";#N/A,#N/A,FALSE,"FANDA96";#N/A,#N/A,FALSE,"INTRAN96";#N/A,#N/A,FALSE,"NAA9697";#N/A,#N/A,FALSE,"ECWEBB";#N/A,#N/A,FALSE,"MFT96";#N/A,#N/A,FALSE,"CTrecon"}</definedName>
    <definedName name="jhkgh2_2_5_1" hidden="1">{#N/A,#N/A,FALSE,"TMCOMP96";#N/A,#N/A,FALSE,"MAT96";#N/A,#N/A,FALSE,"FANDA96";#N/A,#N/A,FALSE,"INTRAN96";#N/A,#N/A,FALSE,"NAA9697";#N/A,#N/A,FALSE,"ECWEBB";#N/A,#N/A,FALSE,"MFT96";#N/A,#N/A,FALSE,"CTrecon"}</definedName>
    <definedName name="jhkgh2_2_5_2" hidden="1">{#N/A,#N/A,FALSE,"TMCOMP96";#N/A,#N/A,FALSE,"MAT96";#N/A,#N/A,FALSE,"FANDA96";#N/A,#N/A,FALSE,"INTRAN96";#N/A,#N/A,FALSE,"NAA9697";#N/A,#N/A,FALSE,"ECWEBB";#N/A,#N/A,FALSE,"MFT96";#N/A,#N/A,FALSE,"CTrecon"}</definedName>
    <definedName name="jhkgh2_2_5_3" hidden="1">{#N/A,#N/A,FALSE,"TMCOMP96";#N/A,#N/A,FALSE,"MAT96";#N/A,#N/A,FALSE,"FANDA96";#N/A,#N/A,FALSE,"INTRAN96";#N/A,#N/A,FALSE,"NAA9697";#N/A,#N/A,FALSE,"ECWEBB";#N/A,#N/A,FALSE,"MFT96";#N/A,#N/A,FALSE,"CTrecon"}</definedName>
    <definedName name="jhkgh2_2_5_4" hidden="1">{#N/A,#N/A,FALSE,"TMCOMP96";#N/A,#N/A,FALSE,"MAT96";#N/A,#N/A,FALSE,"FANDA96";#N/A,#N/A,FALSE,"INTRAN96";#N/A,#N/A,FALSE,"NAA9697";#N/A,#N/A,FALSE,"ECWEBB";#N/A,#N/A,FALSE,"MFT96";#N/A,#N/A,FALSE,"CTrecon"}</definedName>
    <definedName name="jhkgh2_2_5_5" hidden="1">{#N/A,#N/A,FALSE,"TMCOMP96";#N/A,#N/A,FALSE,"MAT96";#N/A,#N/A,FALSE,"FANDA96";#N/A,#N/A,FALSE,"INTRAN96";#N/A,#N/A,FALSE,"NAA9697";#N/A,#N/A,FALSE,"ECWEBB";#N/A,#N/A,FALSE,"MFT96";#N/A,#N/A,FALSE,"CTrecon"}</definedName>
    <definedName name="jhkgh2_3" hidden="1">{#N/A,#N/A,FALSE,"TMCOMP96";#N/A,#N/A,FALSE,"MAT96";#N/A,#N/A,FALSE,"FANDA96";#N/A,#N/A,FALSE,"INTRAN96";#N/A,#N/A,FALSE,"NAA9697";#N/A,#N/A,FALSE,"ECWEBB";#N/A,#N/A,FALSE,"MFT96";#N/A,#N/A,FALSE,"CTrecon"}</definedName>
    <definedName name="jhkgh2_3_1" hidden="1">{#N/A,#N/A,FALSE,"TMCOMP96";#N/A,#N/A,FALSE,"MAT96";#N/A,#N/A,FALSE,"FANDA96";#N/A,#N/A,FALSE,"INTRAN96";#N/A,#N/A,FALSE,"NAA9697";#N/A,#N/A,FALSE,"ECWEBB";#N/A,#N/A,FALSE,"MFT96";#N/A,#N/A,FALSE,"CTrecon"}</definedName>
    <definedName name="jhkgh2_3_1_1" hidden="1">{#N/A,#N/A,FALSE,"TMCOMP96";#N/A,#N/A,FALSE,"MAT96";#N/A,#N/A,FALSE,"FANDA96";#N/A,#N/A,FALSE,"INTRAN96";#N/A,#N/A,FALSE,"NAA9697";#N/A,#N/A,FALSE,"ECWEBB";#N/A,#N/A,FALSE,"MFT96";#N/A,#N/A,FALSE,"CTrecon"}</definedName>
    <definedName name="jhkgh2_3_1_1_1" hidden="1">{#N/A,#N/A,FALSE,"TMCOMP96";#N/A,#N/A,FALSE,"MAT96";#N/A,#N/A,FALSE,"FANDA96";#N/A,#N/A,FALSE,"INTRAN96";#N/A,#N/A,FALSE,"NAA9697";#N/A,#N/A,FALSE,"ECWEBB";#N/A,#N/A,FALSE,"MFT96";#N/A,#N/A,FALSE,"CTrecon"}</definedName>
    <definedName name="jhkgh2_3_1_1_1_1" hidden="1">{#N/A,#N/A,FALSE,"TMCOMP96";#N/A,#N/A,FALSE,"MAT96";#N/A,#N/A,FALSE,"FANDA96";#N/A,#N/A,FALSE,"INTRAN96";#N/A,#N/A,FALSE,"NAA9697";#N/A,#N/A,FALSE,"ECWEBB";#N/A,#N/A,FALSE,"MFT96";#N/A,#N/A,FALSE,"CTrecon"}</definedName>
    <definedName name="jhkgh2_3_1_1_1_2" hidden="1">{#N/A,#N/A,FALSE,"TMCOMP96";#N/A,#N/A,FALSE,"MAT96";#N/A,#N/A,FALSE,"FANDA96";#N/A,#N/A,FALSE,"INTRAN96";#N/A,#N/A,FALSE,"NAA9697";#N/A,#N/A,FALSE,"ECWEBB";#N/A,#N/A,FALSE,"MFT96";#N/A,#N/A,FALSE,"CTrecon"}</definedName>
    <definedName name="jhkgh2_3_1_1_1_3" hidden="1">{#N/A,#N/A,FALSE,"TMCOMP96";#N/A,#N/A,FALSE,"MAT96";#N/A,#N/A,FALSE,"FANDA96";#N/A,#N/A,FALSE,"INTRAN96";#N/A,#N/A,FALSE,"NAA9697";#N/A,#N/A,FALSE,"ECWEBB";#N/A,#N/A,FALSE,"MFT96";#N/A,#N/A,FALSE,"CTrecon"}</definedName>
    <definedName name="jhkgh2_3_1_1_1_4" hidden="1">{#N/A,#N/A,FALSE,"TMCOMP96";#N/A,#N/A,FALSE,"MAT96";#N/A,#N/A,FALSE,"FANDA96";#N/A,#N/A,FALSE,"INTRAN96";#N/A,#N/A,FALSE,"NAA9697";#N/A,#N/A,FALSE,"ECWEBB";#N/A,#N/A,FALSE,"MFT96";#N/A,#N/A,FALSE,"CTrecon"}</definedName>
    <definedName name="jhkgh2_3_1_1_1_5" hidden="1">{#N/A,#N/A,FALSE,"TMCOMP96";#N/A,#N/A,FALSE,"MAT96";#N/A,#N/A,FALSE,"FANDA96";#N/A,#N/A,FALSE,"INTRAN96";#N/A,#N/A,FALSE,"NAA9697";#N/A,#N/A,FALSE,"ECWEBB";#N/A,#N/A,FALSE,"MFT96";#N/A,#N/A,FALSE,"CTrecon"}</definedName>
    <definedName name="jhkgh2_3_1_1_2" hidden="1">{#N/A,#N/A,FALSE,"TMCOMP96";#N/A,#N/A,FALSE,"MAT96";#N/A,#N/A,FALSE,"FANDA96";#N/A,#N/A,FALSE,"INTRAN96";#N/A,#N/A,FALSE,"NAA9697";#N/A,#N/A,FALSE,"ECWEBB";#N/A,#N/A,FALSE,"MFT96";#N/A,#N/A,FALSE,"CTrecon"}</definedName>
    <definedName name="jhkgh2_3_1_1_2_1" hidden="1">{#N/A,#N/A,FALSE,"TMCOMP96";#N/A,#N/A,FALSE,"MAT96";#N/A,#N/A,FALSE,"FANDA96";#N/A,#N/A,FALSE,"INTRAN96";#N/A,#N/A,FALSE,"NAA9697";#N/A,#N/A,FALSE,"ECWEBB";#N/A,#N/A,FALSE,"MFT96";#N/A,#N/A,FALSE,"CTrecon"}</definedName>
    <definedName name="jhkgh2_3_1_1_2_2" hidden="1">{#N/A,#N/A,FALSE,"TMCOMP96";#N/A,#N/A,FALSE,"MAT96";#N/A,#N/A,FALSE,"FANDA96";#N/A,#N/A,FALSE,"INTRAN96";#N/A,#N/A,FALSE,"NAA9697";#N/A,#N/A,FALSE,"ECWEBB";#N/A,#N/A,FALSE,"MFT96";#N/A,#N/A,FALSE,"CTrecon"}</definedName>
    <definedName name="jhkgh2_3_1_1_2_3" hidden="1">{#N/A,#N/A,FALSE,"TMCOMP96";#N/A,#N/A,FALSE,"MAT96";#N/A,#N/A,FALSE,"FANDA96";#N/A,#N/A,FALSE,"INTRAN96";#N/A,#N/A,FALSE,"NAA9697";#N/A,#N/A,FALSE,"ECWEBB";#N/A,#N/A,FALSE,"MFT96";#N/A,#N/A,FALSE,"CTrecon"}</definedName>
    <definedName name="jhkgh2_3_1_1_2_4" hidden="1">{#N/A,#N/A,FALSE,"TMCOMP96";#N/A,#N/A,FALSE,"MAT96";#N/A,#N/A,FALSE,"FANDA96";#N/A,#N/A,FALSE,"INTRAN96";#N/A,#N/A,FALSE,"NAA9697";#N/A,#N/A,FALSE,"ECWEBB";#N/A,#N/A,FALSE,"MFT96";#N/A,#N/A,FALSE,"CTrecon"}</definedName>
    <definedName name="jhkgh2_3_1_1_2_5" hidden="1">{#N/A,#N/A,FALSE,"TMCOMP96";#N/A,#N/A,FALSE,"MAT96";#N/A,#N/A,FALSE,"FANDA96";#N/A,#N/A,FALSE,"INTRAN96";#N/A,#N/A,FALSE,"NAA9697";#N/A,#N/A,FALSE,"ECWEBB";#N/A,#N/A,FALSE,"MFT96";#N/A,#N/A,FALSE,"CTrecon"}</definedName>
    <definedName name="jhkgh2_3_1_1_3" hidden="1">{#N/A,#N/A,FALSE,"TMCOMP96";#N/A,#N/A,FALSE,"MAT96";#N/A,#N/A,FALSE,"FANDA96";#N/A,#N/A,FALSE,"INTRAN96";#N/A,#N/A,FALSE,"NAA9697";#N/A,#N/A,FALSE,"ECWEBB";#N/A,#N/A,FALSE,"MFT96";#N/A,#N/A,FALSE,"CTrecon"}</definedName>
    <definedName name="jhkgh2_3_1_1_4" hidden="1">{#N/A,#N/A,FALSE,"TMCOMP96";#N/A,#N/A,FALSE,"MAT96";#N/A,#N/A,FALSE,"FANDA96";#N/A,#N/A,FALSE,"INTRAN96";#N/A,#N/A,FALSE,"NAA9697";#N/A,#N/A,FALSE,"ECWEBB";#N/A,#N/A,FALSE,"MFT96";#N/A,#N/A,FALSE,"CTrecon"}</definedName>
    <definedName name="jhkgh2_3_1_1_5" hidden="1">{#N/A,#N/A,FALSE,"TMCOMP96";#N/A,#N/A,FALSE,"MAT96";#N/A,#N/A,FALSE,"FANDA96";#N/A,#N/A,FALSE,"INTRAN96";#N/A,#N/A,FALSE,"NAA9697";#N/A,#N/A,FALSE,"ECWEBB";#N/A,#N/A,FALSE,"MFT96";#N/A,#N/A,FALSE,"CTrecon"}</definedName>
    <definedName name="jhkgh2_3_1_2" hidden="1">{#N/A,#N/A,FALSE,"TMCOMP96";#N/A,#N/A,FALSE,"MAT96";#N/A,#N/A,FALSE,"FANDA96";#N/A,#N/A,FALSE,"INTRAN96";#N/A,#N/A,FALSE,"NAA9697";#N/A,#N/A,FALSE,"ECWEBB";#N/A,#N/A,FALSE,"MFT96";#N/A,#N/A,FALSE,"CTrecon"}</definedName>
    <definedName name="jhkgh2_3_1_2_1" hidden="1">{#N/A,#N/A,FALSE,"TMCOMP96";#N/A,#N/A,FALSE,"MAT96";#N/A,#N/A,FALSE,"FANDA96";#N/A,#N/A,FALSE,"INTRAN96";#N/A,#N/A,FALSE,"NAA9697";#N/A,#N/A,FALSE,"ECWEBB";#N/A,#N/A,FALSE,"MFT96";#N/A,#N/A,FALSE,"CTrecon"}</definedName>
    <definedName name="jhkgh2_3_1_2_2" hidden="1">{#N/A,#N/A,FALSE,"TMCOMP96";#N/A,#N/A,FALSE,"MAT96";#N/A,#N/A,FALSE,"FANDA96";#N/A,#N/A,FALSE,"INTRAN96";#N/A,#N/A,FALSE,"NAA9697";#N/A,#N/A,FALSE,"ECWEBB";#N/A,#N/A,FALSE,"MFT96";#N/A,#N/A,FALSE,"CTrecon"}</definedName>
    <definedName name="jhkgh2_3_1_2_3" hidden="1">{#N/A,#N/A,FALSE,"TMCOMP96";#N/A,#N/A,FALSE,"MAT96";#N/A,#N/A,FALSE,"FANDA96";#N/A,#N/A,FALSE,"INTRAN96";#N/A,#N/A,FALSE,"NAA9697";#N/A,#N/A,FALSE,"ECWEBB";#N/A,#N/A,FALSE,"MFT96";#N/A,#N/A,FALSE,"CTrecon"}</definedName>
    <definedName name="jhkgh2_3_1_2_4" hidden="1">{#N/A,#N/A,FALSE,"TMCOMP96";#N/A,#N/A,FALSE,"MAT96";#N/A,#N/A,FALSE,"FANDA96";#N/A,#N/A,FALSE,"INTRAN96";#N/A,#N/A,FALSE,"NAA9697";#N/A,#N/A,FALSE,"ECWEBB";#N/A,#N/A,FALSE,"MFT96";#N/A,#N/A,FALSE,"CTrecon"}</definedName>
    <definedName name="jhkgh2_3_1_2_5" hidden="1">{#N/A,#N/A,FALSE,"TMCOMP96";#N/A,#N/A,FALSE,"MAT96";#N/A,#N/A,FALSE,"FANDA96";#N/A,#N/A,FALSE,"INTRAN96";#N/A,#N/A,FALSE,"NAA9697";#N/A,#N/A,FALSE,"ECWEBB";#N/A,#N/A,FALSE,"MFT96";#N/A,#N/A,FALSE,"CTrecon"}</definedName>
    <definedName name="jhkgh2_3_1_3" hidden="1">{#N/A,#N/A,FALSE,"TMCOMP96";#N/A,#N/A,FALSE,"MAT96";#N/A,#N/A,FALSE,"FANDA96";#N/A,#N/A,FALSE,"INTRAN96";#N/A,#N/A,FALSE,"NAA9697";#N/A,#N/A,FALSE,"ECWEBB";#N/A,#N/A,FALSE,"MFT96";#N/A,#N/A,FALSE,"CTrecon"}</definedName>
    <definedName name="jhkgh2_3_1_3_1" hidden="1">{#N/A,#N/A,FALSE,"TMCOMP96";#N/A,#N/A,FALSE,"MAT96";#N/A,#N/A,FALSE,"FANDA96";#N/A,#N/A,FALSE,"INTRAN96";#N/A,#N/A,FALSE,"NAA9697";#N/A,#N/A,FALSE,"ECWEBB";#N/A,#N/A,FALSE,"MFT96";#N/A,#N/A,FALSE,"CTrecon"}</definedName>
    <definedName name="jhkgh2_3_1_3_2" hidden="1">{#N/A,#N/A,FALSE,"TMCOMP96";#N/A,#N/A,FALSE,"MAT96";#N/A,#N/A,FALSE,"FANDA96";#N/A,#N/A,FALSE,"INTRAN96";#N/A,#N/A,FALSE,"NAA9697";#N/A,#N/A,FALSE,"ECWEBB";#N/A,#N/A,FALSE,"MFT96";#N/A,#N/A,FALSE,"CTrecon"}</definedName>
    <definedName name="jhkgh2_3_1_3_3" hidden="1">{#N/A,#N/A,FALSE,"TMCOMP96";#N/A,#N/A,FALSE,"MAT96";#N/A,#N/A,FALSE,"FANDA96";#N/A,#N/A,FALSE,"INTRAN96";#N/A,#N/A,FALSE,"NAA9697";#N/A,#N/A,FALSE,"ECWEBB";#N/A,#N/A,FALSE,"MFT96";#N/A,#N/A,FALSE,"CTrecon"}</definedName>
    <definedName name="jhkgh2_3_1_3_4" hidden="1">{#N/A,#N/A,FALSE,"TMCOMP96";#N/A,#N/A,FALSE,"MAT96";#N/A,#N/A,FALSE,"FANDA96";#N/A,#N/A,FALSE,"INTRAN96";#N/A,#N/A,FALSE,"NAA9697";#N/A,#N/A,FALSE,"ECWEBB";#N/A,#N/A,FALSE,"MFT96";#N/A,#N/A,FALSE,"CTrecon"}</definedName>
    <definedName name="jhkgh2_3_1_3_5" hidden="1">{#N/A,#N/A,FALSE,"TMCOMP96";#N/A,#N/A,FALSE,"MAT96";#N/A,#N/A,FALSE,"FANDA96";#N/A,#N/A,FALSE,"INTRAN96";#N/A,#N/A,FALSE,"NAA9697";#N/A,#N/A,FALSE,"ECWEBB";#N/A,#N/A,FALSE,"MFT96";#N/A,#N/A,FALSE,"CTrecon"}</definedName>
    <definedName name="jhkgh2_3_1_4" hidden="1">{#N/A,#N/A,FALSE,"TMCOMP96";#N/A,#N/A,FALSE,"MAT96";#N/A,#N/A,FALSE,"FANDA96";#N/A,#N/A,FALSE,"INTRAN96";#N/A,#N/A,FALSE,"NAA9697";#N/A,#N/A,FALSE,"ECWEBB";#N/A,#N/A,FALSE,"MFT96";#N/A,#N/A,FALSE,"CTrecon"}</definedName>
    <definedName name="jhkgh2_3_1_4_1" hidden="1">{#N/A,#N/A,FALSE,"TMCOMP96";#N/A,#N/A,FALSE,"MAT96";#N/A,#N/A,FALSE,"FANDA96";#N/A,#N/A,FALSE,"INTRAN96";#N/A,#N/A,FALSE,"NAA9697";#N/A,#N/A,FALSE,"ECWEBB";#N/A,#N/A,FALSE,"MFT96";#N/A,#N/A,FALSE,"CTrecon"}</definedName>
    <definedName name="jhkgh2_3_1_4_2" hidden="1">{#N/A,#N/A,FALSE,"TMCOMP96";#N/A,#N/A,FALSE,"MAT96";#N/A,#N/A,FALSE,"FANDA96";#N/A,#N/A,FALSE,"INTRAN96";#N/A,#N/A,FALSE,"NAA9697";#N/A,#N/A,FALSE,"ECWEBB";#N/A,#N/A,FALSE,"MFT96";#N/A,#N/A,FALSE,"CTrecon"}</definedName>
    <definedName name="jhkgh2_3_1_4_3" hidden="1">{#N/A,#N/A,FALSE,"TMCOMP96";#N/A,#N/A,FALSE,"MAT96";#N/A,#N/A,FALSE,"FANDA96";#N/A,#N/A,FALSE,"INTRAN96";#N/A,#N/A,FALSE,"NAA9697";#N/A,#N/A,FALSE,"ECWEBB";#N/A,#N/A,FALSE,"MFT96";#N/A,#N/A,FALSE,"CTrecon"}</definedName>
    <definedName name="jhkgh2_3_1_4_4" hidden="1">{#N/A,#N/A,FALSE,"TMCOMP96";#N/A,#N/A,FALSE,"MAT96";#N/A,#N/A,FALSE,"FANDA96";#N/A,#N/A,FALSE,"INTRAN96";#N/A,#N/A,FALSE,"NAA9697";#N/A,#N/A,FALSE,"ECWEBB";#N/A,#N/A,FALSE,"MFT96";#N/A,#N/A,FALSE,"CTrecon"}</definedName>
    <definedName name="jhkgh2_3_1_4_5" hidden="1">{#N/A,#N/A,FALSE,"TMCOMP96";#N/A,#N/A,FALSE,"MAT96";#N/A,#N/A,FALSE,"FANDA96";#N/A,#N/A,FALSE,"INTRAN96";#N/A,#N/A,FALSE,"NAA9697";#N/A,#N/A,FALSE,"ECWEBB";#N/A,#N/A,FALSE,"MFT96";#N/A,#N/A,FALSE,"CTrecon"}</definedName>
    <definedName name="jhkgh2_3_1_5" hidden="1">{#N/A,#N/A,FALSE,"TMCOMP96";#N/A,#N/A,FALSE,"MAT96";#N/A,#N/A,FALSE,"FANDA96";#N/A,#N/A,FALSE,"INTRAN96";#N/A,#N/A,FALSE,"NAA9697";#N/A,#N/A,FALSE,"ECWEBB";#N/A,#N/A,FALSE,"MFT96";#N/A,#N/A,FALSE,"CTrecon"}</definedName>
    <definedName name="jhkgh2_3_1_5_1" hidden="1">{#N/A,#N/A,FALSE,"TMCOMP96";#N/A,#N/A,FALSE,"MAT96";#N/A,#N/A,FALSE,"FANDA96";#N/A,#N/A,FALSE,"INTRAN96";#N/A,#N/A,FALSE,"NAA9697";#N/A,#N/A,FALSE,"ECWEBB";#N/A,#N/A,FALSE,"MFT96";#N/A,#N/A,FALSE,"CTrecon"}</definedName>
    <definedName name="jhkgh2_3_1_5_2" hidden="1">{#N/A,#N/A,FALSE,"TMCOMP96";#N/A,#N/A,FALSE,"MAT96";#N/A,#N/A,FALSE,"FANDA96";#N/A,#N/A,FALSE,"INTRAN96";#N/A,#N/A,FALSE,"NAA9697";#N/A,#N/A,FALSE,"ECWEBB";#N/A,#N/A,FALSE,"MFT96";#N/A,#N/A,FALSE,"CTrecon"}</definedName>
    <definedName name="jhkgh2_3_1_5_3" hidden="1">{#N/A,#N/A,FALSE,"TMCOMP96";#N/A,#N/A,FALSE,"MAT96";#N/A,#N/A,FALSE,"FANDA96";#N/A,#N/A,FALSE,"INTRAN96";#N/A,#N/A,FALSE,"NAA9697";#N/A,#N/A,FALSE,"ECWEBB";#N/A,#N/A,FALSE,"MFT96";#N/A,#N/A,FALSE,"CTrecon"}</definedName>
    <definedName name="jhkgh2_3_1_5_4" hidden="1">{#N/A,#N/A,FALSE,"TMCOMP96";#N/A,#N/A,FALSE,"MAT96";#N/A,#N/A,FALSE,"FANDA96";#N/A,#N/A,FALSE,"INTRAN96";#N/A,#N/A,FALSE,"NAA9697";#N/A,#N/A,FALSE,"ECWEBB";#N/A,#N/A,FALSE,"MFT96";#N/A,#N/A,FALSE,"CTrecon"}</definedName>
    <definedName name="jhkgh2_3_1_5_5" hidden="1">{#N/A,#N/A,FALSE,"TMCOMP96";#N/A,#N/A,FALSE,"MAT96";#N/A,#N/A,FALSE,"FANDA96";#N/A,#N/A,FALSE,"INTRAN96";#N/A,#N/A,FALSE,"NAA9697";#N/A,#N/A,FALSE,"ECWEBB";#N/A,#N/A,FALSE,"MFT96";#N/A,#N/A,FALSE,"CTrecon"}</definedName>
    <definedName name="jhkgh2_3_2" hidden="1">{#N/A,#N/A,FALSE,"TMCOMP96";#N/A,#N/A,FALSE,"MAT96";#N/A,#N/A,FALSE,"FANDA96";#N/A,#N/A,FALSE,"INTRAN96";#N/A,#N/A,FALSE,"NAA9697";#N/A,#N/A,FALSE,"ECWEBB";#N/A,#N/A,FALSE,"MFT96";#N/A,#N/A,FALSE,"CTrecon"}</definedName>
    <definedName name="jhkgh2_3_2_1" hidden="1">{#N/A,#N/A,FALSE,"TMCOMP96";#N/A,#N/A,FALSE,"MAT96";#N/A,#N/A,FALSE,"FANDA96";#N/A,#N/A,FALSE,"INTRAN96";#N/A,#N/A,FALSE,"NAA9697";#N/A,#N/A,FALSE,"ECWEBB";#N/A,#N/A,FALSE,"MFT96";#N/A,#N/A,FALSE,"CTrecon"}</definedName>
    <definedName name="jhkgh2_3_2_2" hidden="1">{#N/A,#N/A,FALSE,"TMCOMP96";#N/A,#N/A,FALSE,"MAT96";#N/A,#N/A,FALSE,"FANDA96";#N/A,#N/A,FALSE,"INTRAN96";#N/A,#N/A,FALSE,"NAA9697";#N/A,#N/A,FALSE,"ECWEBB";#N/A,#N/A,FALSE,"MFT96";#N/A,#N/A,FALSE,"CTrecon"}</definedName>
    <definedName name="jhkgh2_3_2_3" hidden="1">{#N/A,#N/A,FALSE,"TMCOMP96";#N/A,#N/A,FALSE,"MAT96";#N/A,#N/A,FALSE,"FANDA96";#N/A,#N/A,FALSE,"INTRAN96";#N/A,#N/A,FALSE,"NAA9697";#N/A,#N/A,FALSE,"ECWEBB";#N/A,#N/A,FALSE,"MFT96";#N/A,#N/A,FALSE,"CTrecon"}</definedName>
    <definedName name="jhkgh2_3_2_4" hidden="1">{#N/A,#N/A,FALSE,"TMCOMP96";#N/A,#N/A,FALSE,"MAT96";#N/A,#N/A,FALSE,"FANDA96";#N/A,#N/A,FALSE,"INTRAN96";#N/A,#N/A,FALSE,"NAA9697";#N/A,#N/A,FALSE,"ECWEBB";#N/A,#N/A,FALSE,"MFT96";#N/A,#N/A,FALSE,"CTrecon"}</definedName>
    <definedName name="jhkgh2_3_2_5" hidden="1">{#N/A,#N/A,FALSE,"TMCOMP96";#N/A,#N/A,FALSE,"MAT96";#N/A,#N/A,FALSE,"FANDA96";#N/A,#N/A,FALSE,"INTRAN96";#N/A,#N/A,FALSE,"NAA9697";#N/A,#N/A,FALSE,"ECWEBB";#N/A,#N/A,FALSE,"MFT96";#N/A,#N/A,FALSE,"CTrecon"}</definedName>
    <definedName name="jhkgh2_3_3" hidden="1">{#N/A,#N/A,FALSE,"TMCOMP96";#N/A,#N/A,FALSE,"MAT96";#N/A,#N/A,FALSE,"FANDA96";#N/A,#N/A,FALSE,"INTRAN96";#N/A,#N/A,FALSE,"NAA9697";#N/A,#N/A,FALSE,"ECWEBB";#N/A,#N/A,FALSE,"MFT96";#N/A,#N/A,FALSE,"CTrecon"}</definedName>
    <definedName name="jhkgh2_3_3_1" hidden="1">{#N/A,#N/A,FALSE,"TMCOMP96";#N/A,#N/A,FALSE,"MAT96";#N/A,#N/A,FALSE,"FANDA96";#N/A,#N/A,FALSE,"INTRAN96";#N/A,#N/A,FALSE,"NAA9697";#N/A,#N/A,FALSE,"ECWEBB";#N/A,#N/A,FALSE,"MFT96";#N/A,#N/A,FALSE,"CTrecon"}</definedName>
    <definedName name="jhkgh2_3_3_2" hidden="1">{#N/A,#N/A,FALSE,"TMCOMP96";#N/A,#N/A,FALSE,"MAT96";#N/A,#N/A,FALSE,"FANDA96";#N/A,#N/A,FALSE,"INTRAN96";#N/A,#N/A,FALSE,"NAA9697";#N/A,#N/A,FALSE,"ECWEBB";#N/A,#N/A,FALSE,"MFT96";#N/A,#N/A,FALSE,"CTrecon"}</definedName>
    <definedName name="jhkgh2_3_3_3" hidden="1">{#N/A,#N/A,FALSE,"TMCOMP96";#N/A,#N/A,FALSE,"MAT96";#N/A,#N/A,FALSE,"FANDA96";#N/A,#N/A,FALSE,"INTRAN96";#N/A,#N/A,FALSE,"NAA9697";#N/A,#N/A,FALSE,"ECWEBB";#N/A,#N/A,FALSE,"MFT96";#N/A,#N/A,FALSE,"CTrecon"}</definedName>
    <definedName name="jhkgh2_3_3_4" hidden="1">{#N/A,#N/A,FALSE,"TMCOMP96";#N/A,#N/A,FALSE,"MAT96";#N/A,#N/A,FALSE,"FANDA96";#N/A,#N/A,FALSE,"INTRAN96";#N/A,#N/A,FALSE,"NAA9697";#N/A,#N/A,FALSE,"ECWEBB";#N/A,#N/A,FALSE,"MFT96";#N/A,#N/A,FALSE,"CTrecon"}</definedName>
    <definedName name="jhkgh2_3_3_5" hidden="1">{#N/A,#N/A,FALSE,"TMCOMP96";#N/A,#N/A,FALSE,"MAT96";#N/A,#N/A,FALSE,"FANDA96";#N/A,#N/A,FALSE,"INTRAN96";#N/A,#N/A,FALSE,"NAA9697";#N/A,#N/A,FALSE,"ECWEBB";#N/A,#N/A,FALSE,"MFT96";#N/A,#N/A,FALSE,"CTrecon"}</definedName>
    <definedName name="jhkgh2_3_4" hidden="1">{#N/A,#N/A,FALSE,"TMCOMP96";#N/A,#N/A,FALSE,"MAT96";#N/A,#N/A,FALSE,"FANDA96";#N/A,#N/A,FALSE,"INTRAN96";#N/A,#N/A,FALSE,"NAA9697";#N/A,#N/A,FALSE,"ECWEBB";#N/A,#N/A,FALSE,"MFT96";#N/A,#N/A,FALSE,"CTrecon"}</definedName>
    <definedName name="jhkgh2_3_4_1" hidden="1">{#N/A,#N/A,FALSE,"TMCOMP96";#N/A,#N/A,FALSE,"MAT96";#N/A,#N/A,FALSE,"FANDA96";#N/A,#N/A,FALSE,"INTRAN96";#N/A,#N/A,FALSE,"NAA9697";#N/A,#N/A,FALSE,"ECWEBB";#N/A,#N/A,FALSE,"MFT96";#N/A,#N/A,FALSE,"CTrecon"}</definedName>
    <definedName name="jhkgh2_3_4_2" hidden="1">{#N/A,#N/A,FALSE,"TMCOMP96";#N/A,#N/A,FALSE,"MAT96";#N/A,#N/A,FALSE,"FANDA96";#N/A,#N/A,FALSE,"INTRAN96";#N/A,#N/A,FALSE,"NAA9697";#N/A,#N/A,FALSE,"ECWEBB";#N/A,#N/A,FALSE,"MFT96";#N/A,#N/A,FALSE,"CTrecon"}</definedName>
    <definedName name="jhkgh2_3_4_3" hidden="1">{#N/A,#N/A,FALSE,"TMCOMP96";#N/A,#N/A,FALSE,"MAT96";#N/A,#N/A,FALSE,"FANDA96";#N/A,#N/A,FALSE,"INTRAN96";#N/A,#N/A,FALSE,"NAA9697";#N/A,#N/A,FALSE,"ECWEBB";#N/A,#N/A,FALSE,"MFT96";#N/A,#N/A,FALSE,"CTrecon"}</definedName>
    <definedName name="jhkgh2_3_4_4" hidden="1">{#N/A,#N/A,FALSE,"TMCOMP96";#N/A,#N/A,FALSE,"MAT96";#N/A,#N/A,FALSE,"FANDA96";#N/A,#N/A,FALSE,"INTRAN96";#N/A,#N/A,FALSE,"NAA9697";#N/A,#N/A,FALSE,"ECWEBB";#N/A,#N/A,FALSE,"MFT96";#N/A,#N/A,FALSE,"CTrecon"}</definedName>
    <definedName name="jhkgh2_3_4_5" hidden="1">{#N/A,#N/A,FALSE,"TMCOMP96";#N/A,#N/A,FALSE,"MAT96";#N/A,#N/A,FALSE,"FANDA96";#N/A,#N/A,FALSE,"INTRAN96";#N/A,#N/A,FALSE,"NAA9697";#N/A,#N/A,FALSE,"ECWEBB";#N/A,#N/A,FALSE,"MFT96";#N/A,#N/A,FALSE,"CTrecon"}</definedName>
    <definedName name="jhkgh2_3_5" hidden="1">{#N/A,#N/A,FALSE,"TMCOMP96";#N/A,#N/A,FALSE,"MAT96";#N/A,#N/A,FALSE,"FANDA96";#N/A,#N/A,FALSE,"INTRAN96";#N/A,#N/A,FALSE,"NAA9697";#N/A,#N/A,FALSE,"ECWEBB";#N/A,#N/A,FALSE,"MFT96";#N/A,#N/A,FALSE,"CTrecon"}</definedName>
    <definedName name="jhkgh2_3_5_1" hidden="1">{#N/A,#N/A,FALSE,"TMCOMP96";#N/A,#N/A,FALSE,"MAT96";#N/A,#N/A,FALSE,"FANDA96";#N/A,#N/A,FALSE,"INTRAN96";#N/A,#N/A,FALSE,"NAA9697";#N/A,#N/A,FALSE,"ECWEBB";#N/A,#N/A,FALSE,"MFT96";#N/A,#N/A,FALSE,"CTrecon"}</definedName>
    <definedName name="jhkgh2_3_5_2" hidden="1">{#N/A,#N/A,FALSE,"TMCOMP96";#N/A,#N/A,FALSE,"MAT96";#N/A,#N/A,FALSE,"FANDA96";#N/A,#N/A,FALSE,"INTRAN96";#N/A,#N/A,FALSE,"NAA9697";#N/A,#N/A,FALSE,"ECWEBB";#N/A,#N/A,FALSE,"MFT96";#N/A,#N/A,FALSE,"CTrecon"}</definedName>
    <definedName name="jhkgh2_3_5_3" hidden="1">{#N/A,#N/A,FALSE,"TMCOMP96";#N/A,#N/A,FALSE,"MAT96";#N/A,#N/A,FALSE,"FANDA96";#N/A,#N/A,FALSE,"INTRAN96";#N/A,#N/A,FALSE,"NAA9697";#N/A,#N/A,FALSE,"ECWEBB";#N/A,#N/A,FALSE,"MFT96";#N/A,#N/A,FALSE,"CTrecon"}</definedName>
    <definedName name="jhkgh2_3_5_4" hidden="1">{#N/A,#N/A,FALSE,"TMCOMP96";#N/A,#N/A,FALSE,"MAT96";#N/A,#N/A,FALSE,"FANDA96";#N/A,#N/A,FALSE,"INTRAN96";#N/A,#N/A,FALSE,"NAA9697";#N/A,#N/A,FALSE,"ECWEBB";#N/A,#N/A,FALSE,"MFT96";#N/A,#N/A,FALSE,"CTrecon"}</definedName>
    <definedName name="jhkgh2_3_5_5" hidden="1">{#N/A,#N/A,FALSE,"TMCOMP96";#N/A,#N/A,FALSE,"MAT96";#N/A,#N/A,FALSE,"FANDA96";#N/A,#N/A,FALSE,"INTRAN96";#N/A,#N/A,FALSE,"NAA9697";#N/A,#N/A,FALSE,"ECWEBB";#N/A,#N/A,FALSE,"MFT96";#N/A,#N/A,FALSE,"CTrecon"}</definedName>
    <definedName name="jhkgh2_4" hidden="1">{#N/A,#N/A,FALSE,"TMCOMP96";#N/A,#N/A,FALSE,"MAT96";#N/A,#N/A,FALSE,"FANDA96";#N/A,#N/A,FALSE,"INTRAN96";#N/A,#N/A,FALSE,"NAA9697";#N/A,#N/A,FALSE,"ECWEBB";#N/A,#N/A,FALSE,"MFT96";#N/A,#N/A,FALSE,"CTrecon"}</definedName>
    <definedName name="jhkgh2_4_1" hidden="1">{#N/A,#N/A,FALSE,"TMCOMP96";#N/A,#N/A,FALSE,"MAT96";#N/A,#N/A,FALSE,"FANDA96";#N/A,#N/A,FALSE,"INTRAN96";#N/A,#N/A,FALSE,"NAA9697";#N/A,#N/A,FALSE,"ECWEBB";#N/A,#N/A,FALSE,"MFT96";#N/A,#N/A,FALSE,"CTrecon"}</definedName>
    <definedName name="jhkgh2_4_1_1" hidden="1">{#N/A,#N/A,FALSE,"TMCOMP96";#N/A,#N/A,FALSE,"MAT96";#N/A,#N/A,FALSE,"FANDA96";#N/A,#N/A,FALSE,"INTRAN96";#N/A,#N/A,FALSE,"NAA9697";#N/A,#N/A,FALSE,"ECWEBB";#N/A,#N/A,FALSE,"MFT96";#N/A,#N/A,FALSE,"CTrecon"}</definedName>
    <definedName name="jhkgh2_4_1_1_1" hidden="1">{#N/A,#N/A,FALSE,"TMCOMP96";#N/A,#N/A,FALSE,"MAT96";#N/A,#N/A,FALSE,"FANDA96";#N/A,#N/A,FALSE,"INTRAN96";#N/A,#N/A,FALSE,"NAA9697";#N/A,#N/A,FALSE,"ECWEBB";#N/A,#N/A,FALSE,"MFT96";#N/A,#N/A,FALSE,"CTrecon"}</definedName>
    <definedName name="jhkgh2_4_1_1_1_1" hidden="1">{#N/A,#N/A,FALSE,"TMCOMP96";#N/A,#N/A,FALSE,"MAT96";#N/A,#N/A,FALSE,"FANDA96";#N/A,#N/A,FALSE,"INTRAN96";#N/A,#N/A,FALSE,"NAA9697";#N/A,#N/A,FALSE,"ECWEBB";#N/A,#N/A,FALSE,"MFT96";#N/A,#N/A,FALSE,"CTrecon"}</definedName>
    <definedName name="jhkgh2_4_1_1_1_2" hidden="1">{#N/A,#N/A,FALSE,"TMCOMP96";#N/A,#N/A,FALSE,"MAT96";#N/A,#N/A,FALSE,"FANDA96";#N/A,#N/A,FALSE,"INTRAN96";#N/A,#N/A,FALSE,"NAA9697";#N/A,#N/A,FALSE,"ECWEBB";#N/A,#N/A,FALSE,"MFT96";#N/A,#N/A,FALSE,"CTrecon"}</definedName>
    <definedName name="jhkgh2_4_1_1_1_3" hidden="1">{#N/A,#N/A,FALSE,"TMCOMP96";#N/A,#N/A,FALSE,"MAT96";#N/A,#N/A,FALSE,"FANDA96";#N/A,#N/A,FALSE,"INTRAN96";#N/A,#N/A,FALSE,"NAA9697";#N/A,#N/A,FALSE,"ECWEBB";#N/A,#N/A,FALSE,"MFT96";#N/A,#N/A,FALSE,"CTrecon"}</definedName>
    <definedName name="jhkgh2_4_1_1_1_4" hidden="1">{#N/A,#N/A,FALSE,"TMCOMP96";#N/A,#N/A,FALSE,"MAT96";#N/A,#N/A,FALSE,"FANDA96";#N/A,#N/A,FALSE,"INTRAN96";#N/A,#N/A,FALSE,"NAA9697";#N/A,#N/A,FALSE,"ECWEBB";#N/A,#N/A,FALSE,"MFT96";#N/A,#N/A,FALSE,"CTrecon"}</definedName>
    <definedName name="jhkgh2_4_1_1_1_5" hidden="1">{#N/A,#N/A,FALSE,"TMCOMP96";#N/A,#N/A,FALSE,"MAT96";#N/A,#N/A,FALSE,"FANDA96";#N/A,#N/A,FALSE,"INTRAN96";#N/A,#N/A,FALSE,"NAA9697";#N/A,#N/A,FALSE,"ECWEBB";#N/A,#N/A,FALSE,"MFT96";#N/A,#N/A,FALSE,"CTrecon"}</definedName>
    <definedName name="jhkgh2_4_1_1_2" hidden="1">{#N/A,#N/A,FALSE,"TMCOMP96";#N/A,#N/A,FALSE,"MAT96";#N/A,#N/A,FALSE,"FANDA96";#N/A,#N/A,FALSE,"INTRAN96";#N/A,#N/A,FALSE,"NAA9697";#N/A,#N/A,FALSE,"ECWEBB";#N/A,#N/A,FALSE,"MFT96";#N/A,#N/A,FALSE,"CTrecon"}</definedName>
    <definedName name="jhkgh2_4_1_1_2_1" hidden="1">{#N/A,#N/A,FALSE,"TMCOMP96";#N/A,#N/A,FALSE,"MAT96";#N/A,#N/A,FALSE,"FANDA96";#N/A,#N/A,FALSE,"INTRAN96";#N/A,#N/A,FALSE,"NAA9697";#N/A,#N/A,FALSE,"ECWEBB";#N/A,#N/A,FALSE,"MFT96";#N/A,#N/A,FALSE,"CTrecon"}</definedName>
    <definedName name="jhkgh2_4_1_1_2_2" hidden="1">{#N/A,#N/A,FALSE,"TMCOMP96";#N/A,#N/A,FALSE,"MAT96";#N/A,#N/A,FALSE,"FANDA96";#N/A,#N/A,FALSE,"INTRAN96";#N/A,#N/A,FALSE,"NAA9697";#N/A,#N/A,FALSE,"ECWEBB";#N/A,#N/A,FALSE,"MFT96";#N/A,#N/A,FALSE,"CTrecon"}</definedName>
    <definedName name="jhkgh2_4_1_1_2_3" hidden="1">{#N/A,#N/A,FALSE,"TMCOMP96";#N/A,#N/A,FALSE,"MAT96";#N/A,#N/A,FALSE,"FANDA96";#N/A,#N/A,FALSE,"INTRAN96";#N/A,#N/A,FALSE,"NAA9697";#N/A,#N/A,FALSE,"ECWEBB";#N/A,#N/A,FALSE,"MFT96";#N/A,#N/A,FALSE,"CTrecon"}</definedName>
    <definedName name="jhkgh2_4_1_1_2_4" hidden="1">{#N/A,#N/A,FALSE,"TMCOMP96";#N/A,#N/A,FALSE,"MAT96";#N/A,#N/A,FALSE,"FANDA96";#N/A,#N/A,FALSE,"INTRAN96";#N/A,#N/A,FALSE,"NAA9697";#N/A,#N/A,FALSE,"ECWEBB";#N/A,#N/A,FALSE,"MFT96";#N/A,#N/A,FALSE,"CTrecon"}</definedName>
    <definedName name="jhkgh2_4_1_1_2_5" hidden="1">{#N/A,#N/A,FALSE,"TMCOMP96";#N/A,#N/A,FALSE,"MAT96";#N/A,#N/A,FALSE,"FANDA96";#N/A,#N/A,FALSE,"INTRAN96";#N/A,#N/A,FALSE,"NAA9697";#N/A,#N/A,FALSE,"ECWEBB";#N/A,#N/A,FALSE,"MFT96";#N/A,#N/A,FALSE,"CTrecon"}</definedName>
    <definedName name="jhkgh2_4_1_1_3" hidden="1">{#N/A,#N/A,FALSE,"TMCOMP96";#N/A,#N/A,FALSE,"MAT96";#N/A,#N/A,FALSE,"FANDA96";#N/A,#N/A,FALSE,"INTRAN96";#N/A,#N/A,FALSE,"NAA9697";#N/A,#N/A,FALSE,"ECWEBB";#N/A,#N/A,FALSE,"MFT96";#N/A,#N/A,FALSE,"CTrecon"}</definedName>
    <definedName name="jhkgh2_4_1_1_4" hidden="1">{#N/A,#N/A,FALSE,"TMCOMP96";#N/A,#N/A,FALSE,"MAT96";#N/A,#N/A,FALSE,"FANDA96";#N/A,#N/A,FALSE,"INTRAN96";#N/A,#N/A,FALSE,"NAA9697";#N/A,#N/A,FALSE,"ECWEBB";#N/A,#N/A,FALSE,"MFT96";#N/A,#N/A,FALSE,"CTrecon"}</definedName>
    <definedName name="jhkgh2_4_1_1_5" hidden="1">{#N/A,#N/A,FALSE,"TMCOMP96";#N/A,#N/A,FALSE,"MAT96";#N/A,#N/A,FALSE,"FANDA96";#N/A,#N/A,FALSE,"INTRAN96";#N/A,#N/A,FALSE,"NAA9697";#N/A,#N/A,FALSE,"ECWEBB";#N/A,#N/A,FALSE,"MFT96";#N/A,#N/A,FALSE,"CTrecon"}</definedName>
    <definedName name="jhkgh2_4_1_2" hidden="1">{#N/A,#N/A,FALSE,"TMCOMP96";#N/A,#N/A,FALSE,"MAT96";#N/A,#N/A,FALSE,"FANDA96";#N/A,#N/A,FALSE,"INTRAN96";#N/A,#N/A,FALSE,"NAA9697";#N/A,#N/A,FALSE,"ECWEBB";#N/A,#N/A,FALSE,"MFT96";#N/A,#N/A,FALSE,"CTrecon"}</definedName>
    <definedName name="jhkgh2_4_1_2_1" hidden="1">{#N/A,#N/A,FALSE,"TMCOMP96";#N/A,#N/A,FALSE,"MAT96";#N/A,#N/A,FALSE,"FANDA96";#N/A,#N/A,FALSE,"INTRAN96";#N/A,#N/A,FALSE,"NAA9697";#N/A,#N/A,FALSE,"ECWEBB";#N/A,#N/A,FALSE,"MFT96";#N/A,#N/A,FALSE,"CTrecon"}</definedName>
    <definedName name="jhkgh2_4_1_2_2" hidden="1">{#N/A,#N/A,FALSE,"TMCOMP96";#N/A,#N/A,FALSE,"MAT96";#N/A,#N/A,FALSE,"FANDA96";#N/A,#N/A,FALSE,"INTRAN96";#N/A,#N/A,FALSE,"NAA9697";#N/A,#N/A,FALSE,"ECWEBB";#N/A,#N/A,FALSE,"MFT96";#N/A,#N/A,FALSE,"CTrecon"}</definedName>
    <definedName name="jhkgh2_4_1_2_3" hidden="1">{#N/A,#N/A,FALSE,"TMCOMP96";#N/A,#N/A,FALSE,"MAT96";#N/A,#N/A,FALSE,"FANDA96";#N/A,#N/A,FALSE,"INTRAN96";#N/A,#N/A,FALSE,"NAA9697";#N/A,#N/A,FALSE,"ECWEBB";#N/A,#N/A,FALSE,"MFT96";#N/A,#N/A,FALSE,"CTrecon"}</definedName>
    <definedName name="jhkgh2_4_1_2_4" hidden="1">{#N/A,#N/A,FALSE,"TMCOMP96";#N/A,#N/A,FALSE,"MAT96";#N/A,#N/A,FALSE,"FANDA96";#N/A,#N/A,FALSE,"INTRAN96";#N/A,#N/A,FALSE,"NAA9697";#N/A,#N/A,FALSE,"ECWEBB";#N/A,#N/A,FALSE,"MFT96";#N/A,#N/A,FALSE,"CTrecon"}</definedName>
    <definedName name="jhkgh2_4_1_2_5" hidden="1">{#N/A,#N/A,FALSE,"TMCOMP96";#N/A,#N/A,FALSE,"MAT96";#N/A,#N/A,FALSE,"FANDA96";#N/A,#N/A,FALSE,"INTRAN96";#N/A,#N/A,FALSE,"NAA9697";#N/A,#N/A,FALSE,"ECWEBB";#N/A,#N/A,FALSE,"MFT96";#N/A,#N/A,FALSE,"CTrecon"}</definedName>
    <definedName name="jhkgh2_4_1_3" hidden="1">{#N/A,#N/A,FALSE,"TMCOMP96";#N/A,#N/A,FALSE,"MAT96";#N/A,#N/A,FALSE,"FANDA96";#N/A,#N/A,FALSE,"INTRAN96";#N/A,#N/A,FALSE,"NAA9697";#N/A,#N/A,FALSE,"ECWEBB";#N/A,#N/A,FALSE,"MFT96";#N/A,#N/A,FALSE,"CTrecon"}</definedName>
    <definedName name="jhkgh2_4_1_3_1" hidden="1">{#N/A,#N/A,FALSE,"TMCOMP96";#N/A,#N/A,FALSE,"MAT96";#N/A,#N/A,FALSE,"FANDA96";#N/A,#N/A,FALSE,"INTRAN96";#N/A,#N/A,FALSE,"NAA9697";#N/A,#N/A,FALSE,"ECWEBB";#N/A,#N/A,FALSE,"MFT96";#N/A,#N/A,FALSE,"CTrecon"}</definedName>
    <definedName name="jhkgh2_4_1_3_2" hidden="1">{#N/A,#N/A,FALSE,"TMCOMP96";#N/A,#N/A,FALSE,"MAT96";#N/A,#N/A,FALSE,"FANDA96";#N/A,#N/A,FALSE,"INTRAN96";#N/A,#N/A,FALSE,"NAA9697";#N/A,#N/A,FALSE,"ECWEBB";#N/A,#N/A,FALSE,"MFT96";#N/A,#N/A,FALSE,"CTrecon"}</definedName>
    <definedName name="jhkgh2_4_1_3_3" hidden="1">{#N/A,#N/A,FALSE,"TMCOMP96";#N/A,#N/A,FALSE,"MAT96";#N/A,#N/A,FALSE,"FANDA96";#N/A,#N/A,FALSE,"INTRAN96";#N/A,#N/A,FALSE,"NAA9697";#N/A,#N/A,FALSE,"ECWEBB";#N/A,#N/A,FALSE,"MFT96";#N/A,#N/A,FALSE,"CTrecon"}</definedName>
    <definedName name="jhkgh2_4_1_3_4" hidden="1">{#N/A,#N/A,FALSE,"TMCOMP96";#N/A,#N/A,FALSE,"MAT96";#N/A,#N/A,FALSE,"FANDA96";#N/A,#N/A,FALSE,"INTRAN96";#N/A,#N/A,FALSE,"NAA9697";#N/A,#N/A,FALSE,"ECWEBB";#N/A,#N/A,FALSE,"MFT96";#N/A,#N/A,FALSE,"CTrecon"}</definedName>
    <definedName name="jhkgh2_4_1_3_5" hidden="1">{#N/A,#N/A,FALSE,"TMCOMP96";#N/A,#N/A,FALSE,"MAT96";#N/A,#N/A,FALSE,"FANDA96";#N/A,#N/A,FALSE,"INTRAN96";#N/A,#N/A,FALSE,"NAA9697";#N/A,#N/A,FALSE,"ECWEBB";#N/A,#N/A,FALSE,"MFT96";#N/A,#N/A,FALSE,"CTrecon"}</definedName>
    <definedName name="jhkgh2_4_1_4" hidden="1">{#N/A,#N/A,FALSE,"TMCOMP96";#N/A,#N/A,FALSE,"MAT96";#N/A,#N/A,FALSE,"FANDA96";#N/A,#N/A,FALSE,"INTRAN96";#N/A,#N/A,FALSE,"NAA9697";#N/A,#N/A,FALSE,"ECWEBB";#N/A,#N/A,FALSE,"MFT96";#N/A,#N/A,FALSE,"CTrecon"}</definedName>
    <definedName name="jhkgh2_4_1_4_1" hidden="1">{#N/A,#N/A,FALSE,"TMCOMP96";#N/A,#N/A,FALSE,"MAT96";#N/A,#N/A,FALSE,"FANDA96";#N/A,#N/A,FALSE,"INTRAN96";#N/A,#N/A,FALSE,"NAA9697";#N/A,#N/A,FALSE,"ECWEBB";#N/A,#N/A,FALSE,"MFT96";#N/A,#N/A,FALSE,"CTrecon"}</definedName>
    <definedName name="jhkgh2_4_1_4_2" hidden="1">{#N/A,#N/A,FALSE,"TMCOMP96";#N/A,#N/A,FALSE,"MAT96";#N/A,#N/A,FALSE,"FANDA96";#N/A,#N/A,FALSE,"INTRAN96";#N/A,#N/A,FALSE,"NAA9697";#N/A,#N/A,FALSE,"ECWEBB";#N/A,#N/A,FALSE,"MFT96";#N/A,#N/A,FALSE,"CTrecon"}</definedName>
    <definedName name="jhkgh2_4_1_4_3" hidden="1">{#N/A,#N/A,FALSE,"TMCOMP96";#N/A,#N/A,FALSE,"MAT96";#N/A,#N/A,FALSE,"FANDA96";#N/A,#N/A,FALSE,"INTRAN96";#N/A,#N/A,FALSE,"NAA9697";#N/A,#N/A,FALSE,"ECWEBB";#N/A,#N/A,FALSE,"MFT96";#N/A,#N/A,FALSE,"CTrecon"}</definedName>
    <definedName name="jhkgh2_4_1_4_4" hidden="1">{#N/A,#N/A,FALSE,"TMCOMP96";#N/A,#N/A,FALSE,"MAT96";#N/A,#N/A,FALSE,"FANDA96";#N/A,#N/A,FALSE,"INTRAN96";#N/A,#N/A,FALSE,"NAA9697";#N/A,#N/A,FALSE,"ECWEBB";#N/A,#N/A,FALSE,"MFT96";#N/A,#N/A,FALSE,"CTrecon"}</definedName>
    <definedName name="jhkgh2_4_1_4_5" hidden="1">{#N/A,#N/A,FALSE,"TMCOMP96";#N/A,#N/A,FALSE,"MAT96";#N/A,#N/A,FALSE,"FANDA96";#N/A,#N/A,FALSE,"INTRAN96";#N/A,#N/A,FALSE,"NAA9697";#N/A,#N/A,FALSE,"ECWEBB";#N/A,#N/A,FALSE,"MFT96";#N/A,#N/A,FALSE,"CTrecon"}</definedName>
    <definedName name="jhkgh2_4_1_5" hidden="1">{#N/A,#N/A,FALSE,"TMCOMP96";#N/A,#N/A,FALSE,"MAT96";#N/A,#N/A,FALSE,"FANDA96";#N/A,#N/A,FALSE,"INTRAN96";#N/A,#N/A,FALSE,"NAA9697";#N/A,#N/A,FALSE,"ECWEBB";#N/A,#N/A,FALSE,"MFT96";#N/A,#N/A,FALSE,"CTrecon"}</definedName>
    <definedName name="jhkgh2_4_1_5_1" hidden="1">{#N/A,#N/A,FALSE,"TMCOMP96";#N/A,#N/A,FALSE,"MAT96";#N/A,#N/A,FALSE,"FANDA96";#N/A,#N/A,FALSE,"INTRAN96";#N/A,#N/A,FALSE,"NAA9697";#N/A,#N/A,FALSE,"ECWEBB";#N/A,#N/A,FALSE,"MFT96";#N/A,#N/A,FALSE,"CTrecon"}</definedName>
    <definedName name="jhkgh2_4_1_5_2" hidden="1">{#N/A,#N/A,FALSE,"TMCOMP96";#N/A,#N/A,FALSE,"MAT96";#N/A,#N/A,FALSE,"FANDA96";#N/A,#N/A,FALSE,"INTRAN96";#N/A,#N/A,FALSE,"NAA9697";#N/A,#N/A,FALSE,"ECWEBB";#N/A,#N/A,FALSE,"MFT96";#N/A,#N/A,FALSE,"CTrecon"}</definedName>
    <definedName name="jhkgh2_4_1_5_3" hidden="1">{#N/A,#N/A,FALSE,"TMCOMP96";#N/A,#N/A,FALSE,"MAT96";#N/A,#N/A,FALSE,"FANDA96";#N/A,#N/A,FALSE,"INTRAN96";#N/A,#N/A,FALSE,"NAA9697";#N/A,#N/A,FALSE,"ECWEBB";#N/A,#N/A,FALSE,"MFT96";#N/A,#N/A,FALSE,"CTrecon"}</definedName>
    <definedName name="jhkgh2_4_1_5_4" hidden="1">{#N/A,#N/A,FALSE,"TMCOMP96";#N/A,#N/A,FALSE,"MAT96";#N/A,#N/A,FALSE,"FANDA96";#N/A,#N/A,FALSE,"INTRAN96";#N/A,#N/A,FALSE,"NAA9697";#N/A,#N/A,FALSE,"ECWEBB";#N/A,#N/A,FALSE,"MFT96";#N/A,#N/A,FALSE,"CTrecon"}</definedName>
    <definedName name="jhkgh2_4_1_5_5" hidden="1">{#N/A,#N/A,FALSE,"TMCOMP96";#N/A,#N/A,FALSE,"MAT96";#N/A,#N/A,FALSE,"FANDA96";#N/A,#N/A,FALSE,"INTRAN96";#N/A,#N/A,FALSE,"NAA9697";#N/A,#N/A,FALSE,"ECWEBB";#N/A,#N/A,FALSE,"MFT96";#N/A,#N/A,FALSE,"CTrecon"}</definedName>
    <definedName name="jhkgh2_4_2" hidden="1">{#N/A,#N/A,FALSE,"TMCOMP96";#N/A,#N/A,FALSE,"MAT96";#N/A,#N/A,FALSE,"FANDA96";#N/A,#N/A,FALSE,"INTRAN96";#N/A,#N/A,FALSE,"NAA9697";#N/A,#N/A,FALSE,"ECWEBB";#N/A,#N/A,FALSE,"MFT96";#N/A,#N/A,FALSE,"CTrecon"}</definedName>
    <definedName name="jhkgh2_4_2_1" hidden="1">{#N/A,#N/A,FALSE,"TMCOMP96";#N/A,#N/A,FALSE,"MAT96";#N/A,#N/A,FALSE,"FANDA96";#N/A,#N/A,FALSE,"INTRAN96";#N/A,#N/A,FALSE,"NAA9697";#N/A,#N/A,FALSE,"ECWEBB";#N/A,#N/A,FALSE,"MFT96";#N/A,#N/A,FALSE,"CTrecon"}</definedName>
    <definedName name="jhkgh2_4_2_2" hidden="1">{#N/A,#N/A,FALSE,"TMCOMP96";#N/A,#N/A,FALSE,"MAT96";#N/A,#N/A,FALSE,"FANDA96";#N/A,#N/A,FALSE,"INTRAN96";#N/A,#N/A,FALSE,"NAA9697";#N/A,#N/A,FALSE,"ECWEBB";#N/A,#N/A,FALSE,"MFT96";#N/A,#N/A,FALSE,"CTrecon"}</definedName>
    <definedName name="jhkgh2_4_2_3" hidden="1">{#N/A,#N/A,FALSE,"TMCOMP96";#N/A,#N/A,FALSE,"MAT96";#N/A,#N/A,FALSE,"FANDA96";#N/A,#N/A,FALSE,"INTRAN96";#N/A,#N/A,FALSE,"NAA9697";#N/A,#N/A,FALSE,"ECWEBB";#N/A,#N/A,FALSE,"MFT96";#N/A,#N/A,FALSE,"CTrecon"}</definedName>
    <definedName name="jhkgh2_4_2_4" hidden="1">{#N/A,#N/A,FALSE,"TMCOMP96";#N/A,#N/A,FALSE,"MAT96";#N/A,#N/A,FALSE,"FANDA96";#N/A,#N/A,FALSE,"INTRAN96";#N/A,#N/A,FALSE,"NAA9697";#N/A,#N/A,FALSE,"ECWEBB";#N/A,#N/A,FALSE,"MFT96";#N/A,#N/A,FALSE,"CTrecon"}</definedName>
    <definedName name="jhkgh2_4_2_5" hidden="1">{#N/A,#N/A,FALSE,"TMCOMP96";#N/A,#N/A,FALSE,"MAT96";#N/A,#N/A,FALSE,"FANDA96";#N/A,#N/A,FALSE,"INTRAN96";#N/A,#N/A,FALSE,"NAA9697";#N/A,#N/A,FALSE,"ECWEBB";#N/A,#N/A,FALSE,"MFT96";#N/A,#N/A,FALSE,"CTrecon"}</definedName>
    <definedName name="jhkgh2_4_3" hidden="1">{#N/A,#N/A,FALSE,"TMCOMP96";#N/A,#N/A,FALSE,"MAT96";#N/A,#N/A,FALSE,"FANDA96";#N/A,#N/A,FALSE,"INTRAN96";#N/A,#N/A,FALSE,"NAA9697";#N/A,#N/A,FALSE,"ECWEBB";#N/A,#N/A,FALSE,"MFT96";#N/A,#N/A,FALSE,"CTrecon"}</definedName>
    <definedName name="jhkgh2_4_3_1" hidden="1">{#N/A,#N/A,FALSE,"TMCOMP96";#N/A,#N/A,FALSE,"MAT96";#N/A,#N/A,FALSE,"FANDA96";#N/A,#N/A,FALSE,"INTRAN96";#N/A,#N/A,FALSE,"NAA9697";#N/A,#N/A,FALSE,"ECWEBB";#N/A,#N/A,FALSE,"MFT96";#N/A,#N/A,FALSE,"CTrecon"}</definedName>
    <definedName name="jhkgh2_4_3_2" hidden="1">{#N/A,#N/A,FALSE,"TMCOMP96";#N/A,#N/A,FALSE,"MAT96";#N/A,#N/A,FALSE,"FANDA96";#N/A,#N/A,FALSE,"INTRAN96";#N/A,#N/A,FALSE,"NAA9697";#N/A,#N/A,FALSE,"ECWEBB";#N/A,#N/A,FALSE,"MFT96";#N/A,#N/A,FALSE,"CTrecon"}</definedName>
    <definedName name="jhkgh2_4_3_3" hidden="1">{#N/A,#N/A,FALSE,"TMCOMP96";#N/A,#N/A,FALSE,"MAT96";#N/A,#N/A,FALSE,"FANDA96";#N/A,#N/A,FALSE,"INTRAN96";#N/A,#N/A,FALSE,"NAA9697";#N/A,#N/A,FALSE,"ECWEBB";#N/A,#N/A,FALSE,"MFT96";#N/A,#N/A,FALSE,"CTrecon"}</definedName>
    <definedName name="jhkgh2_4_3_4" hidden="1">{#N/A,#N/A,FALSE,"TMCOMP96";#N/A,#N/A,FALSE,"MAT96";#N/A,#N/A,FALSE,"FANDA96";#N/A,#N/A,FALSE,"INTRAN96";#N/A,#N/A,FALSE,"NAA9697";#N/A,#N/A,FALSE,"ECWEBB";#N/A,#N/A,FALSE,"MFT96";#N/A,#N/A,FALSE,"CTrecon"}</definedName>
    <definedName name="jhkgh2_4_3_5" hidden="1">{#N/A,#N/A,FALSE,"TMCOMP96";#N/A,#N/A,FALSE,"MAT96";#N/A,#N/A,FALSE,"FANDA96";#N/A,#N/A,FALSE,"INTRAN96";#N/A,#N/A,FALSE,"NAA9697";#N/A,#N/A,FALSE,"ECWEBB";#N/A,#N/A,FALSE,"MFT96";#N/A,#N/A,FALSE,"CTrecon"}</definedName>
    <definedName name="jhkgh2_4_4" hidden="1">{#N/A,#N/A,FALSE,"TMCOMP96";#N/A,#N/A,FALSE,"MAT96";#N/A,#N/A,FALSE,"FANDA96";#N/A,#N/A,FALSE,"INTRAN96";#N/A,#N/A,FALSE,"NAA9697";#N/A,#N/A,FALSE,"ECWEBB";#N/A,#N/A,FALSE,"MFT96";#N/A,#N/A,FALSE,"CTrecon"}</definedName>
    <definedName name="jhkgh2_4_4_1" hidden="1">{#N/A,#N/A,FALSE,"TMCOMP96";#N/A,#N/A,FALSE,"MAT96";#N/A,#N/A,FALSE,"FANDA96";#N/A,#N/A,FALSE,"INTRAN96";#N/A,#N/A,FALSE,"NAA9697";#N/A,#N/A,FALSE,"ECWEBB";#N/A,#N/A,FALSE,"MFT96";#N/A,#N/A,FALSE,"CTrecon"}</definedName>
    <definedName name="jhkgh2_4_4_2" hidden="1">{#N/A,#N/A,FALSE,"TMCOMP96";#N/A,#N/A,FALSE,"MAT96";#N/A,#N/A,FALSE,"FANDA96";#N/A,#N/A,FALSE,"INTRAN96";#N/A,#N/A,FALSE,"NAA9697";#N/A,#N/A,FALSE,"ECWEBB";#N/A,#N/A,FALSE,"MFT96";#N/A,#N/A,FALSE,"CTrecon"}</definedName>
    <definedName name="jhkgh2_4_4_3" hidden="1">{#N/A,#N/A,FALSE,"TMCOMP96";#N/A,#N/A,FALSE,"MAT96";#N/A,#N/A,FALSE,"FANDA96";#N/A,#N/A,FALSE,"INTRAN96";#N/A,#N/A,FALSE,"NAA9697";#N/A,#N/A,FALSE,"ECWEBB";#N/A,#N/A,FALSE,"MFT96";#N/A,#N/A,FALSE,"CTrecon"}</definedName>
    <definedName name="jhkgh2_4_4_4" hidden="1">{#N/A,#N/A,FALSE,"TMCOMP96";#N/A,#N/A,FALSE,"MAT96";#N/A,#N/A,FALSE,"FANDA96";#N/A,#N/A,FALSE,"INTRAN96";#N/A,#N/A,FALSE,"NAA9697";#N/A,#N/A,FALSE,"ECWEBB";#N/A,#N/A,FALSE,"MFT96";#N/A,#N/A,FALSE,"CTrecon"}</definedName>
    <definedName name="jhkgh2_4_4_5" hidden="1">{#N/A,#N/A,FALSE,"TMCOMP96";#N/A,#N/A,FALSE,"MAT96";#N/A,#N/A,FALSE,"FANDA96";#N/A,#N/A,FALSE,"INTRAN96";#N/A,#N/A,FALSE,"NAA9697";#N/A,#N/A,FALSE,"ECWEBB";#N/A,#N/A,FALSE,"MFT96";#N/A,#N/A,FALSE,"CTrecon"}</definedName>
    <definedName name="jhkgh2_4_5" hidden="1">{#N/A,#N/A,FALSE,"TMCOMP96";#N/A,#N/A,FALSE,"MAT96";#N/A,#N/A,FALSE,"FANDA96";#N/A,#N/A,FALSE,"INTRAN96";#N/A,#N/A,FALSE,"NAA9697";#N/A,#N/A,FALSE,"ECWEBB";#N/A,#N/A,FALSE,"MFT96";#N/A,#N/A,FALSE,"CTrecon"}</definedName>
    <definedName name="jhkgh2_4_5_1" hidden="1">{#N/A,#N/A,FALSE,"TMCOMP96";#N/A,#N/A,FALSE,"MAT96";#N/A,#N/A,FALSE,"FANDA96";#N/A,#N/A,FALSE,"INTRAN96";#N/A,#N/A,FALSE,"NAA9697";#N/A,#N/A,FALSE,"ECWEBB";#N/A,#N/A,FALSE,"MFT96";#N/A,#N/A,FALSE,"CTrecon"}</definedName>
    <definedName name="jhkgh2_4_5_2" hidden="1">{#N/A,#N/A,FALSE,"TMCOMP96";#N/A,#N/A,FALSE,"MAT96";#N/A,#N/A,FALSE,"FANDA96";#N/A,#N/A,FALSE,"INTRAN96";#N/A,#N/A,FALSE,"NAA9697";#N/A,#N/A,FALSE,"ECWEBB";#N/A,#N/A,FALSE,"MFT96";#N/A,#N/A,FALSE,"CTrecon"}</definedName>
    <definedName name="jhkgh2_4_5_3" hidden="1">{#N/A,#N/A,FALSE,"TMCOMP96";#N/A,#N/A,FALSE,"MAT96";#N/A,#N/A,FALSE,"FANDA96";#N/A,#N/A,FALSE,"INTRAN96";#N/A,#N/A,FALSE,"NAA9697";#N/A,#N/A,FALSE,"ECWEBB";#N/A,#N/A,FALSE,"MFT96";#N/A,#N/A,FALSE,"CTrecon"}</definedName>
    <definedName name="jhkgh2_4_5_4" hidden="1">{#N/A,#N/A,FALSE,"TMCOMP96";#N/A,#N/A,FALSE,"MAT96";#N/A,#N/A,FALSE,"FANDA96";#N/A,#N/A,FALSE,"INTRAN96";#N/A,#N/A,FALSE,"NAA9697";#N/A,#N/A,FALSE,"ECWEBB";#N/A,#N/A,FALSE,"MFT96";#N/A,#N/A,FALSE,"CTrecon"}</definedName>
    <definedName name="jhkgh2_4_5_5" hidden="1">{#N/A,#N/A,FALSE,"TMCOMP96";#N/A,#N/A,FALSE,"MAT96";#N/A,#N/A,FALSE,"FANDA96";#N/A,#N/A,FALSE,"INTRAN96";#N/A,#N/A,FALSE,"NAA9697";#N/A,#N/A,FALSE,"ECWEBB";#N/A,#N/A,FALSE,"MFT96";#N/A,#N/A,FALSE,"CTrecon"}</definedName>
    <definedName name="jhkgh2_5" hidden="1">{#N/A,#N/A,FALSE,"TMCOMP96";#N/A,#N/A,FALSE,"MAT96";#N/A,#N/A,FALSE,"FANDA96";#N/A,#N/A,FALSE,"INTRAN96";#N/A,#N/A,FALSE,"NAA9697";#N/A,#N/A,FALSE,"ECWEBB";#N/A,#N/A,FALSE,"MFT96";#N/A,#N/A,FALSE,"CTrecon"}</definedName>
    <definedName name="jhkgh2_5_1" hidden="1">{#N/A,#N/A,FALSE,"TMCOMP96";#N/A,#N/A,FALSE,"MAT96";#N/A,#N/A,FALSE,"FANDA96";#N/A,#N/A,FALSE,"INTRAN96";#N/A,#N/A,FALSE,"NAA9697";#N/A,#N/A,FALSE,"ECWEBB";#N/A,#N/A,FALSE,"MFT96";#N/A,#N/A,FALSE,"CTrecon"}</definedName>
    <definedName name="jhkgh2_5_1_1" hidden="1">{#N/A,#N/A,FALSE,"TMCOMP96";#N/A,#N/A,FALSE,"MAT96";#N/A,#N/A,FALSE,"FANDA96";#N/A,#N/A,FALSE,"INTRAN96";#N/A,#N/A,FALSE,"NAA9697";#N/A,#N/A,FALSE,"ECWEBB";#N/A,#N/A,FALSE,"MFT96";#N/A,#N/A,FALSE,"CTrecon"}</definedName>
    <definedName name="jhkgh2_5_1_1_1" hidden="1">{#N/A,#N/A,FALSE,"TMCOMP96";#N/A,#N/A,FALSE,"MAT96";#N/A,#N/A,FALSE,"FANDA96";#N/A,#N/A,FALSE,"INTRAN96";#N/A,#N/A,FALSE,"NAA9697";#N/A,#N/A,FALSE,"ECWEBB";#N/A,#N/A,FALSE,"MFT96";#N/A,#N/A,FALSE,"CTrecon"}</definedName>
    <definedName name="jhkgh2_5_1_1_1_1" hidden="1">{#N/A,#N/A,FALSE,"TMCOMP96";#N/A,#N/A,FALSE,"MAT96";#N/A,#N/A,FALSE,"FANDA96";#N/A,#N/A,FALSE,"INTRAN96";#N/A,#N/A,FALSE,"NAA9697";#N/A,#N/A,FALSE,"ECWEBB";#N/A,#N/A,FALSE,"MFT96";#N/A,#N/A,FALSE,"CTrecon"}</definedName>
    <definedName name="jhkgh2_5_1_1_1_2" hidden="1">{#N/A,#N/A,FALSE,"TMCOMP96";#N/A,#N/A,FALSE,"MAT96";#N/A,#N/A,FALSE,"FANDA96";#N/A,#N/A,FALSE,"INTRAN96";#N/A,#N/A,FALSE,"NAA9697";#N/A,#N/A,FALSE,"ECWEBB";#N/A,#N/A,FALSE,"MFT96";#N/A,#N/A,FALSE,"CTrecon"}</definedName>
    <definedName name="jhkgh2_5_1_1_1_3" hidden="1">{#N/A,#N/A,FALSE,"TMCOMP96";#N/A,#N/A,FALSE,"MAT96";#N/A,#N/A,FALSE,"FANDA96";#N/A,#N/A,FALSE,"INTRAN96";#N/A,#N/A,FALSE,"NAA9697";#N/A,#N/A,FALSE,"ECWEBB";#N/A,#N/A,FALSE,"MFT96";#N/A,#N/A,FALSE,"CTrecon"}</definedName>
    <definedName name="jhkgh2_5_1_1_1_4" hidden="1">{#N/A,#N/A,FALSE,"TMCOMP96";#N/A,#N/A,FALSE,"MAT96";#N/A,#N/A,FALSE,"FANDA96";#N/A,#N/A,FALSE,"INTRAN96";#N/A,#N/A,FALSE,"NAA9697";#N/A,#N/A,FALSE,"ECWEBB";#N/A,#N/A,FALSE,"MFT96";#N/A,#N/A,FALSE,"CTrecon"}</definedName>
    <definedName name="jhkgh2_5_1_1_1_5" hidden="1">{#N/A,#N/A,FALSE,"TMCOMP96";#N/A,#N/A,FALSE,"MAT96";#N/A,#N/A,FALSE,"FANDA96";#N/A,#N/A,FALSE,"INTRAN96";#N/A,#N/A,FALSE,"NAA9697";#N/A,#N/A,FALSE,"ECWEBB";#N/A,#N/A,FALSE,"MFT96";#N/A,#N/A,FALSE,"CTrecon"}</definedName>
    <definedName name="jhkgh2_5_1_1_2" hidden="1">{#N/A,#N/A,FALSE,"TMCOMP96";#N/A,#N/A,FALSE,"MAT96";#N/A,#N/A,FALSE,"FANDA96";#N/A,#N/A,FALSE,"INTRAN96";#N/A,#N/A,FALSE,"NAA9697";#N/A,#N/A,FALSE,"ECWEBB";#N/A,#N/A,FALSE,"MFT96";#N/A,#N/A,FALSE,"CTrecon"}</definedName>
    <definedName name="jhkgh2_5_1_1_2_1" hidden="1">{#N/A,#N/A,FALSE,"TMCOMP96";#N/A,#N/A,FALSE,"MAT96";#N/A,#N/A,FALSE,"FANDA96";#N/A,#N/A,FALSE,"INTRAN96";#N/A,#N/A,FALSE,"NAA9697";#N/A,#N/A,FALSE,"ECWEBB";#N/A,#N/A,FALSE,"MFT96";#N/A,#N/A,FALSE,"CTrecon"}</definedName>
    <definedName name="jhkgh2_5_1_1_2_2" hidden="1">{#N/A,#N/A,FALSE,"TMCOMP96";#N/A,#N/A,FALSE,"MAT96";#N/A,#N/A,FALSE,"FANDA96";#N/A,#N/A,FALSE,"INTRAN96";#N/A,#N/A,FALSE,"NAA9697";#N/A,#N/A,FALSE,"ECWEBB";#N/A,#N/A,FALSE,"MFT96";#N/A,#N/A,FALSE,"CTrecon"}</definedName>
    <definedName name="jhkgh2_5_1_1_2_3" hidden="1">{#N/A,#N/A,FALSE,"TMCOMP96";#N/A,#N/A,FALSE,"MAT96";#N/A,#N/A,FALSE,"FANDA96";#N/A,#N/A,FALSE,"INTRAN96";#N/A,#N/A,FALSE,"NAA9697";#N/A,#N/A,FALSE,"ECWEBB";#N/A,#N/A,FALSE,"MFT96";#N/A,#N/A,FALSE,"CTrecon"}</definedName>
    <definedName name="jhkgh2_5_1_1_2_4" hidden="1">{#N/A,#N/A,FALSE,"TMCOMP96";#N/A,#N/A,FALSE,"MAT96";#N/A,#N/A,FALSE,"FANDA96";#N/A,#N/A,FALSE,"INTRAN96";#N/A,#N/A,FALSE,"NAA9697";#N/A,#N/A,FALSE,"ECWEBB";#N/A,#N/A,FALSE,"MFT96";#N/A,#N/A,FALSE,"CTrecon"}</definedName>
    <definedName name="jhkgh2_5_1_1_2_5" hidden="1">{#N/A,#N/A,FALSE,"TMCOMP96";#N/A,#N/A,FALSE,"MAT96";#N/A,#N/A,FALSE,"FANDA96";#N/A,#N/A,FALSE,"INTRAN96";#N/A,#N/A,FALSE,"NAA9697";#N/A,#N/A,FALSE,"ECWEBB";#N/A,#N/A,FALSE,"MFT96";#N/A,#N/A,FALSE,"CTrecon"}</definedName>
    <definedName name="jhkgh2_5_1_1_3" hidden="1">{#N/A,#N/A,FALSE,"TMCOMP96";#N/A,#N/A,FALSE,"MAT96";#N/A,#N/A,FALSE,"FANDA96";#N/A,#N/A,FALSE,"INTRAN96";#N/A,#N/A,FALSE,"NAA9697";#N/A,#N/A,FALSE,"ECWEBB";#N/A,#N/A,FALSE,"MFT96";#N/A,#N/A,FALSE,"CTrecon"}</definedName>
    <definedName name="jhkgh2_5_1_1_4" hidden="1">{#N/A,#N/A,FALSE,"TMCOMP96";#N/A,#N/A,FALSE,"MAT96";#N/A,#N/A,FALSE,"FANDA96";#N/A,#N/A,FALSE,"INTRAN96";#N/A,#N/A,FALSE,"NAA9697";#N/A,#N/A,FALSE,"ECWEBB";#N/A,#N/A,FALSE,"MFT96";#N/A,#N/A,FALSE,"CTrecon"}</definedName>
    <definedName name="jhkgh2_5_1_1_5" hidden="1">{#N/A,#N/A,FALSE,"TMCOMP96";#N/A,#N/A,FALSE,"MAT96";#N/A,#N/A,FALSE,"FANDA96";#N/A,#N/A,FALSE,"INTRAN96";#N/A,#N/A,FALSE,"NAA9697";#N/A,#N/A,FALSE,"ECWEBB";#N/A,#N/A,FALSE,"MFT96";#N/A,#N/A,FALSE,"CTrecon"}</definedName>
    <definedName name="jhkgh2_5_1_2" hidden="1">{#N/A,#N/A,FALSE,"TMCOMP96";#N/A,#N/A,FALSE,"MAT96";#N/A,#N/A,FALSE,"FANDA96";#N/A,#N/A,FALSE,"INTRAN96";#N/A,#N/A,FALSE,"NAA9697";#N/A,#N/A,FALSE,"ECWEBB";#N/A,#N/A,FALSE,"MFT96";#N/A,#N/A,FALSE,"CTrecon"}</definedName>
    <definedName name="jhkgh2_5_1_2_1" hidden="1">{#N/A,#N/A,FALSE,"TMCOMP96";#N/A,#N/A,FALSE,"MAT96";#N/A,#N/A,FALSE,"FANDA96";#N/A,#N/A,FALSE,"INTRAN96";#N/A,#N/A,FALSE,"NAA9697";#N/A,#N/A,FALSE,"ECWEBB";#N/A,#N/A,FALSE,"MFT96";#N/A,#N/A,FALSE,"CTrecon"}</definedName>
    <definedName name="jhkgh2_5_1_2_2" hidden="1">{#N/A,#N/A,FALSE,"TMCOMP96";#N/A,#N/A,FALSE,"MAT96";#N/A,#N/A,FALSE,"FANDA96";#N/A,#N/A,FALSE,"INTRAN96";#N/A,#N/A,FALSE,"NAA9697";#N/A,#N/A,FALSE,"ECWEBB";#N/A,#N/A,FALSE,"MFT96";#N/A,#N/A,FALSE,"CTrecon"}</definedName>
    <definedName name="jhkgh2_5_1_2_3" hidden="1">{#N/A,#N/A,FALSE,"TMCOMP96";#N/A,#N/A,FALSE,"MAT96";#N/A,#N/A,FALSE,"FANDA96";#N/A,#N/A,FALSE,"INTRAN96";#N/A,#N/A,FALSE,"NAA9697";#N/A,#N/A,FALSE,"ECWEBB";#N/A,#N/A,FALSE,"MFT96";#N/A,#N/A,FALSE,"CTrecon"}</definedName>
    <definedName name="jhkgh2_5_1_2_4" hidden="1">{#N/A,#N/A,FALSE,"TMCOMP96";#N/A,#N/A,FALSE,"MAT96";#N/A,#N/A,FALSE,"FANDA96";#N/A,#N/A,FALSE,"INTRAN96";#N/A,#N/A,FALSE,"NAA9697";#N/A,#N/A,FALSE,"ECWEBB";#N/A,#N/A,FALSE,"MFT96";#N/A,#N/A,FALSE,"CTrecon"}</definedName>
    <definedName name="jhkgh2_5_1_2_5" hidden="1">{#N/A,#N/A,FALSE,"TMCOMP96";#N/A,#N/A,FALSE,"MAT96";#N/A,#N/A,FALSE,"FANDA96";#N/A,#N/A,FALSE,"INTRAN96";#N/A,#N/A,FALSE,"NAA9697";#N/A,#N/A,FALSE,"ECWEBB";#N/A,#N/A,FALSE,"MFT96";#N/A,#N/A,FALSE,"CTrecon"}</definedName>
    <definedName name="jhkgh2_5_1_3" hidden="1">{#N/A,#N/A,FALSE,"TMCOMP96";#N/A,#N/A,FALSE,"MAT96";#N/A,#N/A,FALSE,"FANDA96";#N/A,#N/A,FALSE,"INTRAN96";#N/A,#N/A,FALSE,"NAA9697";#N/A,#N/A,FALSE,"ECWEBB";#N/A,#N/A,FALSE,"MFT96";#N/A,#N/A,FALSE,"CTrecon"}</definedName>
    <definedName name="jhkgh2_5_1_3_1" hidden="1">{#N/A,#N/A,FALSE,"TMCOMP96";#N/A,#N/A,FALSE,"MAT96";#N/A,#N/A,FALSE,"FANDA96";#N/A,#N/A,FALSE,"INTRAN96";#N/A,#N/A,FALSE,"NAA9697";#N/A,#N/A,FALSE,"ECWEBB";#N/A,#N/A,FALSE,"MFT96";#N/A,#N/A,FALSE,"CTrecon"}</definedName>
    <definedName name="jhkgh2_5_1_3_2" hidden="1">{#N/A,#N/A,FALSE,"TMCOMP96";#N/A,#N/A,FALSE,"MAT96";#N/A,#N/A,FALSE,"FANDA96";#N/A,#N/A,FALSE,"INTRAN96";#N/A,#N/A,FALSE,"NAA9697";#N/A,#N/A,FALSE,"ECWEBB";#N/A,#N/A,FALSE,"MFT96";#N/A,#N/A,FALSE,"CTrecon"}</definedName>
    <definedName name="jhkgh2_5_1_3_3" hidden="1">{#N/A,#N/A,FALSE,"TMCOMP96";#N/A,#N/A,FALSE,"MAT96";#N/A,#N/A,FALSE,"FANDA96";#N/A,#N/A,FALSE,"INTRAN96";#N/A,#N/A,FALSE,"NAA9697";#N/A,#N/A,FALSE,"ECWEBB";#N/A,#N/A,FALSE,"MFT96";#N/A,#N/A,FALSE,"CTrecon"}</definedName>
    <definedName name="jhkgh2_5_1_3_4" hidden="1">{#N/A,#N/A,FALSE,"TMCOMP96";#N/A,#N/A,FALSE,"MAT96";#N/A,#N/A,FALSE,"FANDA96";#N/A,#N/A,FALSE,"INTRAN96";#N/A,#N/A,FALSE,"NAA9697";#N/A,#N/A,FALSE,"ECWEBB";#N/A,#N/A,FALSE,"MFT96";#N/A,#N/A,FALSE,"CTrecon"}</definedName>
    <definedName name="jhkgh2_5_1_3_5" hidden="1">{#N/A,#N/A,FALSE,"TMCOMP96";#N/A,#N/A,FALSE,"MAT96";#N/A,#N/A,FALSE,"FANDA96";#N/A,#N/A,FALSE,"INTRAN96";#N/A,#N/A,FALSE,"NAA9697";#N/A,#N/A,FALSE,"ECWEBB";#N/A,#N/A,FALSE,"MFT96";#N/A,#N/A,FALSE,"CTrecon"}</definedName>
    <definedName name="jhkgh2_5_1_4" hidden="1">{#N/A,#N/A,FALSE,"TMCOMP96";#N/A,#N/A,FALSE,"MAT96";#N/A,#N/A,FALSE,"FANDA96";#N/A,#N/A,FALSE,"INTRAN96";#N/A,#N/A,FALSE,"NAA9697";#N/A,#N/A,FALSE,"ECWEBB";#N/A,#N/A,FALSE,"MFT96";#N/A,#N/A,FALSE,"CTrecon"}</definedName>
    <definedName name="jhkgh2_5_1_4_1" hidden="1">{#N/A,#N/A,FALSE,"TMCOMP96";#N/A,#N/A,FALSE,"MAT96";#N/A,#N/A,FALSE,"FANDA96";#N/A,#N/A,FALSE,"INTRAN96";#N/A,#N/A,FALSE,"NAA9697";#N/A,#N/A,FALSE,"ECWEBB";#N/A,#N/A,FALSE,"MFT96";#N/A,#N/A,FALSE,"CTrecon"}</definedName>
    <definedName name="jhkgh2_5_1_4_2" hidden="1">{#N/A,#N/A,FALSE,"TMCOMP96";#N/A,#N/A,FALSE,"MAT96";#N/A,#N/A,FALSE,"FANDA96";#N/A,#N/A,FALSE,"INTRAN96";#N/A,#N/A,FALSE,"NAA9697";#N/A,#N/A,FALSE,"ECWEBB";#N/A,#N/A,FALSE,"MFT96";#N/A,#N/A,FALSE,"CTrecon"}</definedName>
    <definedName name="jhkgh2_5_1_4_3" hidden="1">{#N/A,#N/A,FALSE,"TMCOMP96";#N/A,#N/A,FALSE,"MAT96";#N/A,#N/A,FALSE,"FANDA96";#N/A,#N/A,FALSE,"INTRAN96";#N/A,#N/A,FALSE,"NAA9697";#N/A,#N/A,FALSE,"ECWEBB";#N/A,#N/A,FALSE,"MFT96";#N/A,#N/A,FALSE,"CTrecon"}</definedName>
    <definedName name="jhkgh2_5_1_4_4" hidden="1">{#N/A,#N/A,FALSE,"TMCOMP96";#N/A,#N/A,FALSE,"MAT96";#N/A,#N/A,FALSE,"FANDA96";#N/A,#N/A,FALSE,"INTRAN96";#N/A,#N/A,FALSE,"NAA9697";#N/A,#N/A,FALSE,"ECWEBB";#N/A,#N/A,FALSE,"MFT96";#N/A,#N/A,FALSE,"CTrecon"}</definedName>
    <definedName name="jhkgh2_5_1_4_5" hidden="1">{#N/A,#N/A,FALSE,"TMCOMP96";#N/A,#N/A,FALSE,"MAT96";#N/A,#N/A,FALSE,"FANDA96";#N/A,#N/A,FALSE,"INTRAN96";#N/A,#N/A,FALSE,"NAA9697";#N/A,#N/A,FALSE,"ECWEBB";#N/A,#N/A,FALSE,"MFT96";#N/A,#N/A,FALSE,"CTrecon"}</definedName>
    <definedName name="jhkgh2_5_1_5" hidden="1">{#N/A,#N/A,FALSE,"TMCOMP96";#N/A,#N/A,FALSE,"MAT96";#N/A,#N/A,FALSE,"FANDA96";#N/A,#N/A,FALSE,"INTRAN96";#N/A,#N/A,FALSE,"NAA9697";#N/A,#N/A,FALSE,"ECWEBB";#N/A,#N/A,FALSE,"MFT96";#N/A,#N/A,FALSE,"CTrecon"}</definedName>
    <definedName name="jhkgh2_5_1_5_1" hidden="1">{#N/A,#N/A,FALSE,"TMCOMP96";#N/A,#N/A,FALSE,"MAT96";#N/A,#N/A,FALSE,"FANDA96";#N/A,#N/A,FALSE,"INTRAN96";#N/A,#N/A,FALSE,"NAA9697";#N/A,#N/A,FALSE,"ECWEBB";#N/A,#N/A,FALSE,"MFT96";#N/A,#N/A,FALSE,"CTrecon"}</definedName>
    <definedName name="jhkgh2_5_1_5_2" hidden="1">{#N/A,#N/A,FALSE,"TMCOMP96";#N/A,#N/A,FALSE,"MAT96";#N/A,#N/A,FALSE,"FANDA96";#N/A,#N/A,FALSE,"INTRAN96";#N/A,#N/A,FALSE,"NAA9697";#N/A,#N/A,FALSE,"ECWEBB";#N/A,#N/A,FALSE,"MFT96";#N/A,#N/A,FALSE,"CTrecon"}</definedName>
    <definedName name="jhkgh2_5_1_5_3" hidden="1">{#N/A,#N/A,FALSE,"TMCOMP96";#N/A,#N/A,FALSE,"MAT96";#N/A,#N/A,FALSE,"FANDA96";#N/A,#N/A,FALSE,"INTRAN96";#N/A,#N/A,FALSE,"NAA9697";#N/A,#N/A,FALSE,"ECWEBB";#N/A,#N/A,FALSE,"MFT96";#N/A,#N/A,FALSE,"CTrecon"}</definedName>
    <definedName name="jhkgh2_5_1_5_4" hidden="1">{#N/A,#N/A,FALSE,"TMCOMP96";#N/A,#N/A,FALSE,"MAT96";#N/A,#N/A,FALSE,"FANDA96";#N/A,#N/A,FALSE,"INTRAN96";#N/A,#N/A,FALSE,"NAA9697";#N/A,#N/A,FALSE,"ECWEBB";#N/A,#N/A,FALSE,"MFT96";#N/A,#N/A,FALSE,"CTrecon"}</definedName>
    <definedName name="jhkgh2_5_1_5_5" hidden="1">{#N/A,#N/A,FALSE,"TMCOMP96";#N/A,#N/A,FALSE,"MAT96";#N/A,#N/A,FALSE,"FANDA96";#N/A,#N/A,FALSE,"INTRAN96";#N/A,#N/A,FALSE,"NAA9697";#N/A,#N/A,FALSE,"ECWEBB";#N/A,#N/A,FALSE,"MFT96";#N/A,#N/A,FALSE,"CTrecon"}</definedName>
    <definedName name="jhkgh2_5_2" hidden="1">{#N/A,#N/A,FALSE,"TMCOMP96";#N/A,#N/A,FALSE,"MAT96";#N/A,#N/A,FALSE,"FANDA96";#N/A,#N/A,FALSE,"INTRAN96";#N/A,#N/A,FALSE,"NAA9697";#N/A,#N/A,FALSE,"ECWEBB";#N/A,#N/A,FALSE,"MFT96";#N/A,#N/A,FALSE,"CTrecon"}</definedName>
    <definedName name="jhkgh2_5_2_1" hidden="1">{#N/A,#N/A,FALSE,"TMCOMP96";#N/A,#N/A,FALSE,"MAT96";#N/A,#N/A,FALSE,"FANDA96";#N/A,#N/A,FALSE,"INTRAN96";#N/A,#N/A,FALSE,"NAA9697";#N/A,#N/A,FALSE,"ECWEBB";#N/A,#N/A,FALSE,"MFT96";#N/A,#N/A,FALSE,"CTrecon"}</definedName>
    <definedName name="jhkgh2_5_2_2" hidden="1">{#N/A,#N/A,FALSE,"TMCOMP96";#N/A,#N/A,FALSE,"MAT96";#N/A,#N/A,FALSE,"FANDA96";#N/A,#N/A,FALSE,"INTRAN96";#N/A,#N/A,FALSE,"NAA9697";#N/A,#N/A,FALSE,"ECWEBB";#N/A,#N/A,FALSE,"MFT96";#N/A,#N/A,FALSE,"CTrecon"}</definedName>
    <definedName name="jhkgh2_5_2_3" hidden="1">{#N/A,#N/A,FALSE,"TMCOMP96";#N/A,#N/A,FALSE,"MAT96";#N/A,#N/A,FALSE,"FANDA96";#N/A,#N/A,FALSE,"INTRAN96";#N/A,#N/A,FALSE,"NAA9697";#N/A,#N/A,FALSE,"ECWEBB";#N/A,#N/A,FALSE,"MFT96";#N/A,#N/A,FALSE,"CTrecon"}</definedName>
    <definedName name="jhkgh2_5_2_4" hidden="1">{#N/A,#N/A,FALSE,"TMCOMP96";#N/A,#N/A,FALSE,"MAT96";#N/A,#N/A,FALSE,"FANDA96";#N/A,#N/A,FALSE,"INTRAN96";#N/A,#N/A,FALSE,"NAA9697";#N/A,#N/A,FALSE,"ECWEBB";#N/A,#N/A,FALSE,"MFT96";#N/A,#N/A,FALSE,"CTrecon"}</definedName>
    <definedName name="jhkgh2_5_2_5" hidden="1">{#N/A,#N/A,FALSE,"TMCOMP96";#N/A,#N/A,FALSE,"MAT96";#N/A,#N/A,FALSE,"FANDA96";#N/A,#N/A,FALSE,"INTRAN96";#N/A,#N/A,FALSE,"NAA9697";#N/A,#N/A,FALSE,"ECWEBB";#N/A,#N/A,FALSE,"MFT96";#N/A,#N/A,FALSE,"CTrecon"}</definedName>
    <definedName name="jhkgh2_5_3" hidden="1">{#N/A,#N/A,FALSE,"TMCOMP96";#N/A,#N/A,FALSE,"MAT96";#N/A,#N/A,FALSE,"FANDA96";#N/A,#N/A,FALSE,"INTRAN96";#N/A,#N/A,FALSE,"NAA9697";#N/A,#N/A,FALSE,"ECWEBB";#N/A,#N/A,FALSE,"MFT96";#N/A,#N/A,FALSE,"CTrecon"}</definedName>
    <definedName name="jhkgh2_5_3_1" hidden="1">{#N/A,#N/A,FALSE,"TMCOMP96";#N/A,#N/A,FALSE,"MAT96";#N/A,#N/A,FALSE,"FANDA96";#N/A,#N/A,FALSE,"INTRAN96";#N/A,#N/A,FALSE,"NAA9697";#N/A,#N/A,FALSE,"ECWEBB";#N/A,#N/A,FALSE,"MFT96";#N/A,#N/A,FALSE,"CTrecon"}</definedName>
    <definedName name="jhkgh2_5_3_2" hidden="1">{#N/A,#N/A,FALSE,"TMCOMP96";#N/A,#N/A,FALSE,"MAT96";#N/A,#N/A,FALSE,"FANDA96";#N/A,#N/A,FALSE,"INTRAN96";#N/A,#N/A,FALSE,"NAA9697";#N/A,#N/A,FALSE,"ECWEBB";#N/A,#N/A,FALSE,"MFT96";#N/A,#N/A,FALSE,"CTrecon"}</definedName>
    <definedName name="jhkgh2_5_3_3" hidden="1">{#N/A,#N/A,FALSE,"TMCOMP96";#N/A,#N/A,FALSE,"MAT96";#N/A,#N/A,FALSE,"FANDA96";#N/A,#N/A,FALSE,"INTRAN96";#N/A,#N/A,FALSE,"NAA9697";#N/A,#N/A,FALSE,"ECWEBB";#N/A,#N/A,FALSE,"MFT96";#N/A,#N/A,FALSE,"CTrecon"}</definedName>
    <definedName name="jhkgh2_5_3_4" hidden="1">{#N/A,#N/A,FALSE,"TMCOMP96";#N/A,#N/A,FALSE,"MAT96";#N/A,#N/A,FALSE,"FANDA96";#N/A,#N/A,FALSE,"INTRAN96";#N/A,#N/A,FALSE,"NAA9697";#N/A,#N/A,FALSE,"ECWEBB";#N/A,#N/A,FALSE,"MFT96";#N/A,#N/A,FALSE,"CTrecon"}</definedName>
    <definedName name="jhkgh2_5_3_5" hidden="1">{#N/A,#N/A,FALSE,"TMCOMP96";#N/A,#N/A,FALSE,"MAT96";#N/A,#N/A,FALSE,"FANDA96";#N/A,#N/A,FALSE,"INTRAN96";#N/A,#N/A,FALSE,"NAA9697";#N/A,#N/A,FALSE,"ECWEBB";#N/A,#N/A,FALSE,"MFT96";#N/A,#N/A,FALSE,"CTrecon"}</definedName>
    <definedName name="jhkgh2_5_4" hidden="1">{#N/A,#N/A,FALSE,"TMCOMP96";#N/A,#N/A,FALSE,"MAT96";#N/A,#N/A,FALSE,"FANDA96";#N/A,#N/A,FALSE,"INTRAN96";#N/A,#N/A,FALSE,"NAA9697";#N/A,#N/A,FALSE,"ECWEBB";#N/A,#N/A,FALSE,"MFT96";#N/A,#N/A,FALSE,"CTrecon"}</definedName>
    <definedName name="jhkgh2_5_4_1" hidden="1">{#N/A,#N/A,FALSE,"TMCOMP96";#N/A,#N/A,FALSE,"MAT96";#N/A,#N/A,FALSE,"FANDA96";#N/A,#N/A,FALSE,"INTRAN96";#N/A,#N/A,FALSE,"NAA9697";#N/A,#N/A,FALSE,"ECWEBB";#N/A,#N/A,FALSE,"MFT96";#N/A,#N/A,FALSE,"CTrecon"}</definedName>
    <definedName name="jhkgh2_5_4_2" hidden="1">{#N/A,#N/A,FALSE,"TMCOMP96";#N/A,#N/A,FALSE,"MAT96";#N/A,#N/A,FALSE,"FANDA96";#N/A,#N/A,FALSE,"INTRAN96";#N/A,#N/A,FALSE,"NAA9697";#N/A,#N/A,FALSE,"ECWEBB";#N/A,#N/A,FALSE,"MFT96";#N/A,#N/A,FALSE,"CTrecon"}</definedName>
    <definedName name="jhkgh2_5_4_3" hidden="1">{#N/A,#N/A,FALSE,"TMCOMP96";#N/A,#N/A,FALSE,"MAT96";#N/A,#N/A,FALSE,"FANDA96";#N/A,#N/A,FALSE,"INTRAN96";#N/A,#N/A,FALSE,"NAA9697";#N/A,#N/A,FALSE,"ECWEBB";#N/A,#N/A,FALSE,"MFT96";#N/A,#N/A,FALSE,"CTrecon"}</definedName>
    <definedName name="jhkgh2_5_4_4" hidden="1">{#N/A,#N/A,FALSE,"TMCOMP96";#N/A,#N/A,FALSE,"MAT96";#N/A,#N/A,FALSE,"FANDA96";#N/A,#N/A,FALSE,"INTRAN96";#N/A,#N/A,FALSE,"NAA9697";#N/A,#N/A,FALSE,"ECWEBB";#N/A,#N/A,FALSE,"MFT96";#N/A,#N/A,FALSE,"CTrecon"}</definedName>
    <definedName name="jhkgh2_5_4_5" hidden="1">{#N/A,#N/A,FALSE,"TMCOMP96";#N/A,#N/A,FALSE,"MAT96";#N/A,#N/A,FALSE,"FANDA96";#N/A,#N/A,FALSE,"INTRAN96";#N/A,#N/A,FALSE,"NAA9697";#N/A,#N/A,FALSE,"ECWEBB";#N/A,#N/A,FALSE,"MFT96";#N/A,#N/A,FALSE,"CTrecon"}</definedName>
    <definedName name="jhkgh2_5_5" hidden="1">{#N/A,#N/A,FALSE,"TMCOMP96";#N/A,#N/A,FALSE,"MAT96";#N/A,#N/A,FALSE,"FANDA96";#N/A,#N/A,FALSE,"INTRAN96";#N/A,#N/A,FALSE,"NAA9697";#N/A,#N/A,FALSE,"ECWEBB";#N/A,#N/A,FALSE,"MFT96";#N/A,#N/A,FALSE,"CTrecon"}</definedName>
    <definedName name="jhkgh2_5_5_1" hidden="1">{#N/A,#N/A,FALSE,"TMCOMP96";#N/A,#N/A,FALSE,"MAT96";#N/A,#N/A,FALSE,"FANDA96";#N/A,#N/A,FALSE,"INTRAN96";#N/A,#N/A,FALSE,"NAA9697";#N/A,#N/A,FALSE,"ECWEBB";#N/A,#N/A,FALSE,"MFT96";#N/A,#N/A,FALSE,"CTrecon"}</definedName>
    <definedName name="jhkgh2_5_5_2" hidden="1">{#N/A,#N/A,FALSE,"TMCOMP96";#N/A,#N/A,FALSE,"MAT96";#N/A,#N/A,FALSE,"FANDA96";#N/A,#N/A,FALSE,"INTRAN96";#N/A,#N/A,FALSE,"NAA9697";#N/A,#N/A,FALSE,"ECWEBB";#N/A,#N/A,FALSE,"MFT96";#N/A,#N/A,FALSE,"CTrecon"}</definedName>
    <definedName name="jhkgh2_5_5_3" hidden="1">{#N/A,#N/A,FALSE,"TMCOMP96";#N/A,#N/A,FALSE,"MAT96";#N/A,#N/A,FALSE,"FANDA96";#N/A,#N/A,FALSE,"INTRAN96";#N/A,#N/A,FALSE,"NAA9697";#N/A,#N/A,FALSE,"ECWEBB";#N/A,#N/A,FALSE,"MFT96";#N/A,#N/A,FALSE,"CTrecon"}</definedName>
    <definedName name="jhkgh2_5_5_4" hidden="1">{#N/A,#N/A,FALSE,"TMCOMP96";#N/A,#N/A,FALSE,"MAT96";#N/A,#N/A,FALSE,"FANDA96";#N/A,#N/A,FALSE,"INTRAN96";#N/A,#N/A,FALSE,"NAA9697";#N/A,#N/A,FALSE,"ECWEBB";#N/A,#N/A,FALSE,"MFT96";#N/A,#N/A,FALSE,"CTrecon"}</definedName>
    <definedName name="jhkgh2_5_5_5" hidden="1">{#N/A,#N/A,FALSE,"TMCOMP96";#N/A,#N/A,FALSE,"MAT96";#N/A,#N/A,FALSE,"FANDA96";#N/A,#N/A,FALSE,"INTRAN96";#N/A,#N/A,FALSE,"NAA9697";#N/A,#N/A,FALSE,"ECWEBB";#N/A,#N/A,FALSE,"MFT96";#N/A,#N/A,FALSE,"CTrecon"}</definedName>
    <definedName name="Local_Share_Total">'Part 1'!$M$95</definedName>
    <definedName name="MHCLG_CONTROL">Backsheet!$A$1:$G$1246</definedName>
    <definedName name="n" hidden="1">{#N/A,#N/A,FALSE,"TMCOMP96";#N/A,#N/A,FALSE,"MAT96";#N/A,#N/A,FALSE,"FANDA96";#N/A,#N/A,FALSE,"INTRAN96";#N/A,#N/A,FALSE,"NAA9697";#N/A,#N/A,FALSE,"ECWEBB";#N/A,#N/A,FALSE,"MFT96";#N/A,#N/A,FALSE,"CTrecon"}</definedName>
    <definedName name="n_1" hidden="1">{#N/A,#N/A,FALSE,"TMCOMP96";#N/A,#N/A,FALSE,"MAT96";#N/A,#N/A,FALSE,"FANDA96";#N/A,#N/A,FALSE,"INTRAN96";#N/A,#N/A,FALSE,"NAA9697";#N/A,#N/A,FALSE,"ECWEBB";#N/A,#N/A,FALSE,"MFT96";#N/A,#N/A,FALSE,"CTrecon"}</definedName>
    <definedName name="n_1_1" hidden="1">{#N/A,#N/A,FALSE,"TMCOMP96";#N/A,#N/A,FALSE,"MAT96";#N/A,#N/A,FALSE,"FANDA96";#N/A,#N/A,FALSE,"INTRAN96";#N/A,#N/A,FALSE,"NAA9697";#N/A,#N/A,FALSE,"ECWEBB";#N/A,#N/A,FALSE,"MFT96";#N/A,#N/A,FALSE,"CTrecon"}</definedName>
    <definedName name="n_1_1_1" hidden="1">{#N/A,#N/A,FALSE,"TMCOMP96";#N/A,#N/A,FALSE,"MAT96";#N/A,#N/A,FALSE,"FANDA96";#N/A,#N/A,FALSE,"INTRAN96";#N/A,#N/A,FALSE,"NAA9697";#N/A,#N/A,FALSE,"ECWEBB";#N/A,#N/A,FALSE,"MFT96";#N/A,#N/A,FALSE,"CTrecon"}</definedName>
    <definedName name="n_1_1_1_1" hidden="1">{#N/A,#N/A,FALSE,"TMCOMP96";#N/A,#N/A,FALSE,"MAT96";#N/A,#N/A,FALSE,"FANDA96";#N/A,#N/A,FALSE,"INTRAN96";#N/A,#N/A,FALSE,"NAA9697";#N/A,#N/A,FALSE,"ECWEBB";#N/A,#N/A,FALSE,"MFT96";#N/A,#N/A,FALSE,"CTrecon"}</definedName>
    <definedName name="n_1_1_1_1_1" hidden="1">{#N/A,#N/A,FALSE,"TMCOMP96";#N/A,#N/A,FALSE,"MAT96";#N/A,#N/A,FALSE,"FANDA96";#N/A,#N/A,FALSE,"INTRAN96";#N/A,#N/A,FALSE,"NAA9697";#N/A,#N/A,FALSE,"ECWEBB";#N/A,#N/A,FALSE,"MFT96";#N/A,#N/A,FALSE,"CTrecon"}</definedName>
    <definedName name="n_1_1_1_1_1_1" hidden="1">{#N/A,#N/A,FALSE,"TMCOMP96";#N/A,#N/A,FALSE,"MAT96";#N/A,#N/A,FALSE,"FANDA96";#N/A,#N/A,FALSE,"INTRAN96";#N/A,#N/A,FALSE,"NAA9697";#N/A,#N/A,FALSE,"ECWEBB";#N/A,#N/A,FALSE,"MFT96";#N/A,#N/A,FALSE,"CTrecon"}</definedName>
    <definedName name="n_1_1_1_1_1_2" hidden="1">{#N/A,#N/A,FALSE,"TMCOMP96";#N/A,#N/A,FALSE,"MAT96";#N/A,#N/A,FALSE,"FANDA96";#N/A,#N/A,FALSE,"INTRAN96";#N/A,#N/A,FALSE,"NAA9697";#N/A,#N/A,FALSE,"ECWEBB";#N/A,#N/A,FALSE,"MFT96";#N/A,#N/A,FALSE,"CTrecon"}</definedName>
    <definedName name="n_1_1_1_1_1_3" hidden="1">{#N/A,#N/A,FALSE,"TMCOMP96";#N/A,#N/A,FALSE,"MAT96";#N/A,#N/A,FALSE,"FANDA96";#N/A,#N/A,FALSE,"INTRAN96";#N/A,#N/A,FALSE,"NAA9697";#N/A,#N/A,FALSE,"ECWEBB";#N/A,#N/A,FALSE,"MFT96";#N/A,#N/A,FALSE,"CTrecon"}</definedName>
    <definedName name="n_1_1_1_1_1_4" hidden="1">{#N/A,#N/A,FALSE,"TMCOMP96";#N/A,#N/A,FALSE,"MAT96";#N/A,#N/A,FALSE,"FANDA96";#N/A,#N/A,FALSE,"INTRAN96";#N/A,#N/A,FALSE,"NAA9697";#N/A,#N/A,FALSE,"ECWEBB";#N/A,#N/A,FALSE,"MFT96";#N/A,#N/A,FALSE,"CTrecon"}</definedName>
    <definedName name="n_1_1_1_1_1_5" hidden="1">{#N/A,#N/A,FALSE,"TMCOMP96";#N/A,#N/A,FALSE,"MAT96";#N/A,#N/A,FALSE,"FANDA96";#N/A,#N/A,FALSE,"INTRAN96";#N/A,#N/A,FALSE,"NAA9697";#N/A,#N/A,FALSE,"ECWEBB";#N/A,#N/A,FALSE,"MFT96";#N/A,#N/A,FALSE,"CTrecon"}</definedName>
    <definedName name="n_1_1_1_1_2" hidden="1">{#N/A,#N/A,FALSE,"TMCOMP96";#N/A,#N/A,FALSE,"MAT96";#N/A,#N/A,FALSE,"FANDA96";#N/A,#N/A,FALSE,"INTRAN96";#N/A,#N/A,FALSE,"NAA9697";#N/A,#N/A,FALSE,"ECWEBB";#N/A,#N/A,FALSE,"MFT96";#N/A,#N/A,FALSE,"CTrecon"}</definedName>
    <definedName name="n_1_1_1_1_2_1" hidden="1">{#N/A,#N/A,FALSE,"TMCOMP96";#N/A,#N/A,FALSE,"MAT96";#N/A,#N/A,FALSE,"FANDA96";#N/A,#N/A,FALSE,"INTRAN96";#N/A,#N/A,FALSE,"NAA9697";#N/A,#N/A,FALSE,"ECWEBB";#N/A,#N/A,FALSE,"MFT96";#N/A,#N/A,FALSE,"CTrecon"}</definedName>
    <definedName name="n_1_1_1_1_2_2" hidden="1">{#N/A,#N/A,FALSE,"TMCOMP96";#N/A,#N/A,FALSE,"MAT96";#N/A,#N/A,FALSE,"FANDA96";#N/A,#N/A,FALSE,"INTRAN96";#N/A,#N/A,FALSE,"NAA9697";#N/A,#N/A,FALSE,"ECWEBB";#N/A,#N/A,FALSE,"MFT96";#N/A,#N/A,FALSE,"CTrecon"}</definedName>
    <definedName name="n_1_1_1_1_2_3" hidden="1">{#N/A,#N/A,FALSE,"TMCOMP96";#N/A,#N/A,FALSE,"MAT96";#N/A,#N/A,FALSE,"FANDA96";#N/A,#N/A,FALSE,"INTRAN96";#N/A,#N/A,FALSE,"NAA9697";#N/A,#N/A,FALSE,"ECWEBB";#N/A,#N/A,FALSE,"MFT96";#N/A,#N/A,FALSE,"CTrecon"}</definedName>
    <definedName name="n_1_1_1_1_2_4" hidden="1">{#N/A,#N/A,FALSE,"TMCOMP96";#N/A,#N/A,FALSE,"MAT96";#N/A,#N/A,FALSE,"FANDA96";#N/A,#N/A,FALSE,"INTRAN96";#N/A,#N/A,FALSE,"NAA9697";#N/A,#N/A,FALSE,"ECWEBB";#N/A,#N/A,FALSE,"MFT96";#N/A,#N/A,FALSE,"CTrecon"}</definedName>
    <definedName name="n_1_1_1_1_2_5" hidden="1">{#N/A,#N/A,FALSE,"TMCOMP96";#N/A,#N/A,FALSE,"MAT96";#N/A,#N/A,FALSE,"FANDA96";#N/A,#N/A,FALSE,"INTRAN96";#N/A,#N/A,FALSE,"NAA9697";#N/A,#N/A,FALSE,"ECWEBB";#N/A,#N/A,FALSE,"MFT96";#N/A,#N/A,FALSE,"CTrecon"}</definedName>
    <definedName name="n_1_1_1_1_3" hidden="1">{#N/A,#N/A,FALSE,"TMCOMP96";#N/A,#N/A,FALSE,"MAT96";#N/A,#N/A,FALSE,"FANDA96";#N/A,#N/A,FALSE,"INTRAN96";#N/A,#N/A,FALSE,"NAA9697";#N/A,#N/A,FALSE,"ECWEBB";#N/A,#N/A,FALSE,"MFT96";#N/A,#N/A,FALSE,"CTrecon"}</definedName>
    <definedName name="n_1_1_1_1_4" hidden="1">{#N/A,#N/A,FALSE,"TMCOMP96";#N/A,#N/A,FALSE,"MAT96";#N/A,#N/A,FALSE,"FANDA96";#N/A,#N/A,FALSE,"INTRAN96";#N/A,#N/A,FALSE,"NAA9697";#N/A,#N/A,FALSE,"ECWEBB";#N/A,#N/A,FALSE,"MFT96";#N/A,#N/A,FALSE,"CTrecon"}</definedName>
    <definedName name="n_1_1_1_1_5" hidden="1">{#N/A,#N/A,FALSE,"TMCOMP96";#N/A,#N/A,FALSE,"MAT96";#N/A,#N/A,FALSE,"FANDA96";#N/A,#N/A,FALSE,"INTRAN96";#N/A,#N/A,FALSE,"NAA9697";#N/A,#N/A,FALSE,"ECWEBB";#N/A,#N/A,FALSE,"MFT96";#N/A,#N/A,FALSE,"CTrecon"}</definedName>
    <definedName name="n_1_1_1_2" hidden="1">{#N/A,#N/A,FALSE,"TMCOMP96";#N/A,#N/A,FALSE,"MAT96";#N/A,#N/A,FALSE,"FANDA96";#N/A,#N/A,FALSE,"INTRAN96";#N/A,#N/A,FALSE,"NAA9697";#N/A,#N/A,FALSE,"ECWEBB";#N/A,#N/A,FALSE,"MFT96";#N/A,#N/A,FALSE,"CTrecon"}</definedName>
    <definedName name="n_1_1_1_2_1" hidden="1">{#N/A,#N/A,FALSE,"TMCOMP96";#N/A,#N/A,FALSE,"MAT96";#N/A,#N/A,FALSE,"FANDA96";#N/A,#N/A,FALSE,"INTRAN96";#N/A,#N/A,FALSE,"NAA9697";#N/A,#N/A,FALSE,"ECWEBB";#N/A,#N/A,FALSE,"MFT96";#N/A,#N/A,FALSE,"CTrecon"}</definedName>
    <definedName name="n_1_1_1_2_2" hidden="1">{#N/A,#N/A,FALSE,"TMCOMP96";#N/A,#N/A,FALSE,"MAT96";#N/A,#N/A,FALSE,"FANDA96";#N/A,#N/A,FALSE,"INTRAN96";#N/A,#N/A,FALSE,"NAA9697";#N/A,#N/A,FALSE,"ECWEBB";#N/A,#N/A,FALSE,"MFT96";#N/A,#N/A,FALSE,"CTrecon"}</definedName>
    <definedName name="n_1_1_1_2_3" hidden="1">{#N/A,#N/A,FALSE,"TMCOMP96";#N/A,#N/A,FALSE,"MAT96";#N/A,#N/A,FALSE,"FANDA96";#N/A,#N/A,FALSE,"INTRAN96";#N/A,#N/A,FALSE,"NAA9697";#N/A,#N/A,FALSE,"ECWEBB";#N/A,#N/A,FALSE,"MFT96";#N/A,#N/A,FALSE,"CTrecon"}</definedName>
    <definedName name="n_1_1_1_2_4" hidden="1">{#N/A,#N/A,FALSE,"TMCOMP96";#N/A,#N/A,FALSE,"MAT96";#N/A,#N/A,FALSE,"FANDA96";#N/A,#N/A,FALSE,"INTRAN96";#N/A,#N/A,FALSE,"NAA9697";#N/A,#N/A,FALSE,"ECWEBB";#N/A,#N/A,FALSE,"MFT96";#N/A,#N/A,FALSE,"CTrecon"}</definedName>
    <definedName name="n_1_1_1_2_5" hidden="1">{#N/A,#N/A,FALSE,"TMCOMP96";#N/A,#N/A,FALSE,"MAT96";#N/A,#N/A,FALSE,"FANDA96";#N/A,#N/A,FALSE,"INTRAN96";#N/A,#N/A,FALSE,"NAA9697";#N/A,#N/A,FALSE,"ECWEBB";#N/A,#N/A,FALSE,"MFT96";#N/A,#N/A,FALSE,"CTrecon"}</definedName>
    <definedName name="n_1_1_1_3" hidden="1">{#N/A,#N/A,FALSE,"TMCOMP96";#N/A,#N/A,FALSE,"MAT96";#N/A,#N/A,FALSE,"FANDA96";#N/A,#N/A,FALSE,"INTRAN96";#N/A,#N/A,FALSE,"NAA9697";#N/A,#N/A,FALSE,"ECWEBB";#N/A,#N/A,FALSE,"MFT96";#N/A,#N/A,FALSE,"CTrecon"}</definedName>
    <definedName name="n_1_1_1_3_1" hidden="1">{#N/A,#N/A,FALSE,"TMCOMP96";#N/A,#N/A,FALSE,"MAT96";#N/A,#N/A,FALSE,"FANDA96";#N/A,#N/A,FALSE,"INTRAN96";#N/A,#N/A,FALSE,"NAA9697";#N/A,#N/A,FALSE,"ECWEBB";#N/A,#N/A,FALSE,"MFT96";#N/A,#N/A,FALSE,"CTrecon"}</definedName>
    <definedName name="n_1_1_1_3_2" hidden="1">{#N/A,#N/A,FALSE,"TMCOMP96";#N/A,#N/A,FALSE,"MAT96";#N/A,#N/A,FALSE,"FANDA96";#N/A,#N/A,FALSE,"INTRAN96";#N/A,#N/A,FALSE,"NAA9697";#N/A,#N/A,FALSE,"ECWEBB";#N/A,#N/A,FALSE,"MFT96";#N/A,#N/A,FALSE,"CTrecon"}</definedName>
    <definedName name="n_1_1_1_3_3" hidden="1">{#N/A,#N/A,FALSE,"TMCOMP96";#N/A,#N/A,FALSE,"MAT96";#N/A,#N/A,FALSE,"FANDA96";#N/A,#N/A,FALSE,"INTRAN96";#N/A,#N/A,FALSE,"NAA9697";#N/A,#N/A,FALSE,"ECWEBB";#N/A,#N/A,FALSE,"MFT96";#N/A,#N/A,FALSE,"CTrecon"}</definedName>
    <definedName name="n_1_1_1_3_4" hidden="1">{#N/A,#N/A,FALSE,"TMCOMP96";#N/A,#N/A,FALSE,"MAT96";#N/A,#N/A,FALSE,"FANDA96";#N/A,#N/A,FALSE,"INTRAN96";#N/A,#N/A,FALSE,"NAA9697";#N/A,#N/A,FALSE,"ECWEBB";#N/A,#N/A,FALSE,"MFT96";#N/A,#N/A,FALSE,"CTrecon"}</definedName>
    <definedName name="n_1_1_1_3_5" hidden="1">{#N/A,#N/A,FALSE,"TMCOMP96";#N/A,#N/A,FALSE,"MAT96";#N/A,#N/A,FALSE,"FANDA96";#N/A,#N/A,FALSE,"INTRAN96";#N/A,#N/A,FALSE,"NAA9697";#N/A,#N/A,FALSE,"ECWEBB";#N/A,#N/A,FALSE,"MFT96";#N/A,#N/A,FALSE,"CTrecon"}</definedName>
    <definedName name="n_1_1_1_4" hidden="1">{#N/A,#N/A,FALSE,"TMCOMP96";#N/A,#N/A,FALSE,"MAT96";#N/A,#N/A,FALSE,"FANDA96";#N/A,#N/A,FALSE,"INTRAN96";#N/A,#N/A,FALSE,"NAA9697";#N/A,#N/A,FALSE,"ECWEBB";#N/A,#N/A,FALSE,"MFT96";#N/A,#N/A,FALSE,"CTrecon"}</definedName>
    <definedName name="n_1_1_1_4_1" hidden="1">{#N/A,#N/A,FALSE,"TMCOMP96";#N/A,#N/A,FALSE,"MAT96";#N/A,#N/A,FALSE,"FANDA96";#N/A,#N/A,FALSE,"INTRAN96";#N/A,#N/A,FALSE,"NAA9697";#N/A,#N/A,FALSE,"ECWEBB";#N/A,#N/A,FALSE,"MFT96";#N/A,#N/A,FALSE,"CTrecon"}</definedName>
    <definedName name="n_1_1_1_4_2" hidden="1">{#N/A,#N/A,FALSE,"TMCOMP96";#N/A,#N/A,FALSE,"MAT96";#N/A,#N/A,FALSE,"FANDA96";#N/A,#N/A,FALSE,"INTRAN96";#N/A,#N/A,FALSE,"NAA9697";#N/A,#N/A,FALSE,"ECWEBB";#N/A,#N/A,FALSE,"MFT96";#N/A,#N/A,FALSE,"CTrecon"}</definedName>
    <definedName name="n_1_1_1_4_3" hidden="1">{#N/A,#N/A,FALSE,"TMCOMP96";#N/A,#N/A,FALSE,"MAT96";#N/A,#N/A,FALSE,"FANDA96";#N/A,#N/A,FALSE,"INTRAN96";#N/A,#N/A,FALSE,"NAA9697";#N/A,#N/A,FALSE,"ECWEBB";#N/A,#N/A,FALSE,"MFT96";#N/A,#N/A,FALSE,"CTrecon"}</definedName>
    <definedName name="n_1_1_1_4_4" hidden="1">{#N/A,#N/A,FALSE,"TMCOMP96";#N/A,#N/A,FALSE,"MAT96";#N/A,#N/A,FALSE,"FANDA96";#N/A,#N/A,FALSE,"INTRAN96";#N/A,#N/A,FALSE,"NAA9697";#N/A,#N/A,FALSE,"ECWEBB";#N/A,#N/A,FALSE,"MFT96";#N/A,#N/A,FALSE,"CTrecon"}</definedName>
    <definedName name="n_1_1_1_4_5" hidden="1">{#N/A,#N/A,FALSE,"TMCOMP96";#N/A,#N/A,FALSE,"MAT96";#N/A,#N/A,FALSE,"FANDA96";#N/A,#N/A,FALSE,"INTRAN96";#N/A,#N/A,FALSE,"NAA9697";#N/A,#N/A,FALSE,"ECWEBB";#N/A,#N/A,FALSE,"MFT96";#N/A,#N/A,FALSE,"CTrecon"}</definedName>
    <definedName name="n_1_1_1_5" hidden="1">{#N/A,#N/A,FALSE,"TMCOMP96";#N/A,#N/A,FALSE,"MAT96";#N/A,#N/A,FALSE,"FANDA96";#N/A,#N/A,FALSE,"INTRAN96";#N/A,#N/A,FALSE,"NAA9697";#N/A,#N/A,FALSE,"ECWEBB";#N/A,#N/A,FALSE,"MFT96";#N/A,#N/A,FALSE,"CTrecon"}</definedName>
    <definedName name="n_1_1_1_5_1" hidden="1">{#N/A,#N/A,FALSE,"TMCOMP96";#N/A,#N/A,FALSE,"MAT96";#N/A,#N/A,FALSE,"FANDA96";#N/A,#N/A,FALSE,"INTRAN96";#N/A,#N/A,FALSE,"NAA9697";#N/A,#N/A,FALSE,"ECWEBB";#N/A,#N/A,FALSE,"MFT96";#N/A,#N/A,FALSE,"CTrecon"}</definedName>
    <definedName name="n_1_1_1_5_2" hidden="1">{#N/A,#N/A,FALSE,"TMCOMP96";#N/A,#N/A,FALSE,"MAT96";#N/A,#N/A,FALSE,"FANDA96";#N/A,#N/A,FALSE,"INTRAN96";#N/A,#N/A,FALSE,"NAA9697";#N/A,#N/A,FALSE,"ECWEBB";#N/A,#N/A,FALSE,"MFT96";#N/A,#N/A,FALSE,"CTrecon"}</definedName>
    <definedName name="n_1_1_1_5_3" hidden="1">{#N/A,#N/A,FALSE,"TMCOMP96";#N/A,#N/A,FALSE,"MAT96";#N/A,#N/A,FALSE,"FANDA96";#N/A,#N/A,FALSE,"INTRAN96";#N/A,#N/A,FALSE,"NAA9697";#N/A,#N/A,FALSE,"ECWEBB";#N/A,#N/A,FALSE,"MFT96";#N/A,#N/A,FALSE,"CTrecon"}</definedName>
    <definedName name="n_1_1_1_5_4" hidden="1">{#N/A,#N/A,FALSE,"TMCOMP96";#N/A,#N/A,FALSE,"MAT96";#N/A,#N/A,FALSE,"FANDA96";#N/A,#N/A,FALSE,"INTRAN96";#N/A,#N/A,FALSE,"NAA9697";#N/A,#N/A,FALSE,"ECWEBB";#N/A,#N/A,FALSE,"MFT96";#N/A,#N/A,FALSE,"CTrecon"}</definedName>
    <definedName name="n_1_1_1_5_5" hidden="1">{#N/A,#N/A,FALSE,"TMCOMP96";#N/A,#N/A,FALSE,"MAT96";#N/A,#N/A,FALSE,"FANDA96";#N/A,#N/A,FALSE,"INTRAN96";#N/A,#N/A,FALSE,"NAA9697";#N/A,#N/A,FALSE,"ECWEBB";#N/A,#N/A,FALSE,"MFT96";#N/A,#N/A,FALSE,"CTrecon"}</definedName>
    <definedName name="n_1_1_2" hidden="1">{#N/A,#N/A,FALSE,"TMCOMP96";#N/A,#N/A,FALSE,"MAT96";#N/A,#N/A,FALSE,"FANDA96";#N/A,#N/A,FALSE,"INTRAN96";#N/A,#N/A,FALSE,"NAA9697";#N/A,#N/A,FALSE,"ECWEBB";#N/A,#N/A,FALSE,"MFT96";#N/A,#N/A,FALSE,"CTrecon"}</definedName>
    <definedName name="n_1_1_2_1" hidden="1">{#N/A,#N/A,FALSE,"TMCOMP96";#N/A,#N/A,FALSE,"MAT96";#N/A,#N/A,FALSE,"FANDA96";#N/A,#N/A,FALSE,"INTRAN96";#N/A,#N/A,FALSE,"NAA9697";#N/A,#N/A,FALSE,"ECWEBB";#N/A,#N/A,FALSE,"MFT96";#N/A,#N/A,FALSE,"CTrecon"}</definedName>
    <definedName name="n_1_1_2_2" hidden="1">{#N/A,#N/A,FALSE,"TMCOMP96";#N/A,#N/A,FALSE,"MAT96";#N/A,#N/A,FALSE,"FANDA96";#N/A,#N/A,FALSE,"INTRAN96";#N/A,#N/A,FALSE,"NAA9697";#N/A,#N/A,FALSE,"ECWEBB";#N/A,#N/A,FALSE,"MFT96";#N/A,#N/A,FALSE,"CTrecon"}</definedName>
    <definedName name="n_1_1_2_3" hidden="1">{#N/A,#N/A,FALSE,"TMCOMP96";#N/A,#N/A,FALSE,"MAT96";#N/A,#N/A,FALSE,"FANDA96";#N/A,#N/A,FALSE,"INTRAN96";#N/A,#N/A,FALSE,"NAA9697";#N/A,#N/A,FALSE,"ECWEBB";#N/A,#N/A,FALSE,"MFT96";#N/A,#N/A,FALSE,"CTrecon"}</definedName>
    <definedName name="n_1_1_2_4" hidden="1">{#N/A,#N/A,FALSE,"TMCOMP96";#N/A,#N/A,FALSE,"MAT96";#N/A,#N/A,FALSE,"FANDA96";#N/A,#N/A,FALSE,"INTRAN96";#N/A,#N/A,FALSE,"NAA9697";#N/A,#N/A,FALSE,"ECWEBB";#N/A,#N/A,FALSE,"MFT96";#N/A,#N/A,FALSE,"CTrecon"}</definedName>
    <definedName name="n_1_1_2_5" hidden="1">{#N/A,#N/A,FALSE,"TMCOMP96";#N/A,#N/A,FALSE,"MAT96";#N/A,#N/A,FALSE,"FANDA96";#N/A,#N/A,FALSE,"INTRAN96";#N/A,#N/A,FALSE,"NAA9697";#N/A,#N/A,FALSE,"ECWEBB";#N/A,#N/A,FALSE,"MFT96";#N/A,#N/A,FALSE,"CTrecon"}</definedName>
    <definedName name="n_1_1_3" hidden="1">{#N/A,#N/A,FALSE,"TMCOMP96";#N/A,#N/A,FALSE,"MAT96";#N/A,#N/A,FALSE,"FANDA96";#N/A,#N/A,FALSE,"INTRAN96";#N/A,#N/A,FALSE,"NAA9697";#N/A,#N/A,FALSE,"ECWEBB";#N/A,#N/A,FALSE,"MFT96";#N/A,#N/A,FALSE,"CTrecon"}</definedName>
    <definedName name="n_1_1_3_1" hidden="1">{#N/A,#N/A,FALSE,"TMCOMP96";#N/A,#N/A,FALSE,"MAT96";#N/A,#N/A,FALSE,"FANDA96";#N/A,#N/A,FALSE,"INTRAN96";#N/A,#N/A,FALSE,"NAA9697";#N/A,#N/A,FALSE,"ECWEBB";#N/A,#N/A,FALSE,"MFT96";#N/A,#N/A,FALSE,"CTrecon"}</definedName>
    <definedName name="n_1_1_3_2" hidden="1">{#N/A,#N/A,FALSE,"TMCOMP96";#N/A,#N/A,FALSE,"MAT96";#N/A,#N/A,FALSE,"FANDA96";#N/A,#N/A,FALSE,"INTRAN96";#N/A,#N/A,FALSE,"NAA9697";#N/A,#N/A,FALSE,"ECWEBB";#N/A,#N/A,FALSE,"MFT96";#N/A,#N/A,FALSE,"CTrecon"}</definedName>
    <definedName name="n_1_1_3_3" hidden="1">{#N/A,#N/A,FALSE,"TMCOMP96";#N/A,#N/A,FALSE,"MAT96";#N/A,#N/A,FALSE,"FANDA96";#N/A,#N/A,FALSE,"INTRAN96";#N/A,#N/A,FALSE,"NAA9697";#N/A,#N/A,FALSE,"ECWEBB";#N/A,#N/A,FALSE,"MFT96";#N/A,#N/A,FALSE,"CTrecon"}</definedName>
    <definedName name="n_1_1_3_4" hidden="1">{#N/A,#N/A,FALSE,"TMCOMP96";#N/A,#N/A,FALSE,"MAT96";#N/A,#N/A,FALSE,"FANDA96";#N/A,#N/A,FALSE,"INTRAN96";#N/A,#N/A,FALSE,"NAA9697";#N/A,#N/A,FALSE,"ECWEBB";#N/A,#N/A,FALSE,"MFT96";#N/A,#N/A,FALSE,"CTrecon"}</definedName>
    <definedName name="n_1_1_3_5" hidden="1">{#N/A,#N/A,FALSE,"TMCOMP96";#N/A,#N/A,FALSE,"MAT96";#N/A,#N/A,FALSE,"FANDA96";#N/A,#N/A,FALSE,"INTRAN96";#N/A,#N/A,FALSE,"NAA9697";#N/A,#N/A,FALSE,"ECWEBB";#N/A,#N/A,FALSE,"MFT96";#N/A,#N/A,FALSE,"CTrecon"}</definedName>
    <definedName name="n_1_1_4" hidden="1">{#N/A,#N/A,FALSE,"TMCOMP96";#N/A,#N/A,FALSE,"MAT96";#N/A,#N/A,FALSE,"FANDA96";#N/A,#N/A,FALSE,"INTRAN96";#N/A,#N/A,FALSE,"NAA9697";#N/A,#N/A,FALSE,"ECWEBB";#N/A,#N/A,FALSE,"MFT96";#N/A,#N/A,FALSE,"CTrecon"}</definedName>
    <definedName name="n_1_1_4_1" hidden="1">{#N/A,#N/A,FALSE,"TMCOMP96";#N/A,#N/A,FALSE,"MAT96";#N/A,#N/A,FALSE,"FANDA96";#N/A,#N/A,FALSE,"INTRAN96";#N/A,#N/A,FALSE,"NAA9697";#N/A,#N/A,FALSE,"ECWEBB";#N/A,#N/A,FALSE,"MFT96";#N/A,#N/A,FALSE,"CTrecon"}</definedName>
    <definedName name="n_1_1_4_2" hidden="1">{#N/A,#N/A,FALSE,"TMCOMP96";#N/A,#N/A,FALSE,"MAT96";#N/A,#N/A,FALSE,"FANDA96";#N/A,#N/A,FALSE,"INTRAN96";#N/A,#N/A,FALSE,"NAA9697";#N/A,#N/A,FALSE,"ECWEBB";#N/A,#N/A,FALSE,"MFT96";#N/A,#N/A,FALSE,"CTrecon"}</definedName>
    <definedName name="n_1_1_4_3" hidden="1">{#N/A,#N/A,FALSE,"TMCOMP96";#N/A,#N/A,FALSE,"MAT96";#N/A,#N/A,FALSE,"FANDA96";#N/A,#N/A,FALSE,"INTRAN96";#N/A,#N/A,FALSE,"NAA9697";#N/A,#N/A,FALSE,"ECWEBB";#N/A,#N/A,FALSE,"MFT96";#N/A,#N/A,FALSE,"CTrecon"}</definedName>
    <definedName name="n_1_1_4_4" hidden="1">{#N/A,#N/A,FALSE,"TMCOMP96";#N/A,#N/A,FALSE,"MAT96";#N/A,#N/A,FALSE,"FANDA96";#N/A,#N/A,FALSE,"INTRAN96";#N/A,#N/A,FALSE,"NAA9697";#N/A,#N/A,FALSE,"ECWEBB";#N/A,#N/A,FALSE,"MFT96";#N/A,#N/A,FALSE,"CTrecon"}</definedName>
    <definedName name="n_1_1_4_5" hidden="1">{#N/A,#N/A,FALSE,"TMCOMP96";#N/A,#N/A,FALSE,"MAT96";#N/A,#N/A,FALSE,"FANDA96";#N/A,#N/A,FALSE,"INTRAN96";#N/A,#N/A,FALSE,"NAA9697";#N/A,#N/A,FALSE,"ECWEBB";#N/A,#N/A,FALSE,"MFT96";#N/A,#N/A,FALSE,"CTrecon"}</definedName>
    <definedName name="n_1_1_5" hidden="1">{#N/A,#N/A,FALSE,"TMCOMP96";#N/A,#N/A,FALSE,"MAT96";#N/A,#N/A,FALSE,"FANDA96";#N/A,#N/A,FALSE,"INTRAN96";#N/A,#N/A,FALSE,"NAA9697";#N/A,#N/A,FALSE,"ECWEBB";#N/A,#N/A,FALSE,"MFT96";#N/A,#N/A,FALSE,"CTrecon"}</definedName>
    <definedName name="n_1_1_5_1" hidden="1">{#N/A,#N/A,FALSE,"TMCOMP96";#N/A,#N/A,FALSE,"MAT96";#N/A,#N/A,FALSE,"FANDA96";#N/A,#N/A,FALSE,"INTRAN96";#N/A,#N/A,FALSE,"NAA9697";#N/A,#N/A,FALSE,"ECWEBB";#N/A,#N/A,FALSE,"MFT96";#N/A,#N/A,FALSE,"CTrecon"}</definedName>
    <definedName name="n_1_1_5_2" hidden="1">{#N/A,#N/A,FALSE,"TMCOMP96";#N/A,#N/A,FALSE,"MAT96";#N/A,#N/A,FALSE,"FANDA96";#N/A,#N/A,FALSE,"INTRAN96";#N/A,#N/A,FALSE,"NAA9697";#N/A,#N/A,FALSE,"ECWEBB";#N/A,#N/A,FALSE,"MFT96";#N/A,#N/A,FALSE,"CTrecon"}</definedName>
    <definedName name="n_1_1_5_3" hidden="1">{#N/A,#N/A,FALSE,"TMCOMP96";#N/A,#N/A,FALSE,"MAT96";#N/A,#N/A,FALSE,"FANDA96";#N/A,#N/A,FALSE,"INTRAN96";#N/A,#N/A,FALSE,"NAA9697";#N/A,#N/A,FALSE,"ECWEBB";#N/A,#N/A,FALSE,"MFT96";#N/A,#N/A,FALSE,"CTrecon"}</definedName>
    <definedName name="n_1_1_5_4" hidden="1">{#N/A,#N/A,FALSE,"TMCOMP96";#N/A,#N/A,FALSE,"MAT96";#N/A,#N/A,FALSE,"FANDA96";#N/A,#N/A,FALSE,"INTRAN96";#N/A,#N/A,FALSE,"NAA9697";#N/A,#N/A,FALSE,"ECWEBB";#N/A,#N/A,FALSE,"MFT96";#N/A,#N/A,FALSE,"CTrecon"}</definedName>
    <definedName name="n_1_1_5_5" hidden="1">{#N/A,#N/A,FALSE,"TMCOMP96";#N/A,#N/A,FALSE,"MAT96";#N/A,#N/A,FALSE,"FANDA96";#N/A,#N/A,FALSE,"INTRAN96";#N/A,#N/A,FALSE,"NAA9697";#N/A,#N/A,FALSE,"ECWEBB";#N/A,#N/A,FALSE,"MFT96";#N/A,#N/A,FALSE,"CTrecon"}</definedName>
    <definedName name="n_1_2" hidden="1">{#N/A,#N/A,FALSE,"TMCOMP96";#N/A,#N/A,FALSE,"MAT96";#N/A,#N/A,FALSE,"FANDA96";#N/A,#N/A,FALSE,"INTRAN96";#N/A,#N/A,FALSE,"NAA9697";#N/A,#N/A,FALSE,"ECWEBB";#N/A,#N/A,FALSE,"MFT96";#N/A,#N/A,FALSE,"CTrecon"}</definedName>
    <definedName name="n_1_2_1" hidden="1">{#N/A,#N/A,FALSE,"TMCOMP96";#N/A,#N/A,FALSE,"MAT96";#N/A,#N/A,FALSE,"FANDA96";#N/A,#N/A,FALSE,"INTRAN96";#N/A,#N/A,FALSE,"NAA9697";#N/A,#N/A,FALSE,"ECWEBB";#N/A,#N/A,FALSE,"MFT96";#N/A,#N/A,FALSE,"CTrecon"}</definedName>
    <definedName name="n_1_2_1_1" hidden="1">{#N/A,#N/A,FALSE,"TMCOMP96";#N/A,#N/A,FALSE,"MAT96";#N/A,#N/A,FALSE,"FANDA96";#N/A,#N/A,FALSE,"INTRAN96";#N/A,#N/A,FALSE,"NAA9697";#N/A,#N/A,FALSE,"ECWEBB";#N/A,#N/A,FALSE,"MFT96";#N/A,#N/A,FALSE,"CTrecon"}</definedName>
    <definedName name="n_1_2_1_1_1" hidden="1">{#N/A,#N/A,FALSE,"TMCOMP96";#N/A,#N/A,FALSE,"MAT96";#N/A,#N/A,FALSE,"FANDA96";#N/A,#N/A,FALSE,"INTRAN96";#N/A,#N/A,FALSE,"NAA9697";#N/A,#N/A,FALSE,"ECWEBB";#N/A,#N/A,FALSE,"MFT96";#N/A,#N/A,FALSE,"CTrecon"}</definedName>
    <definedName name="n_1_2_1_1_1_1" hidden="1">{#N/A,#N/A,FALSE,"TMCOMP96";#N/A,#N/A,FALSE,"MAT96";#N/A,#N/A,FALSE,"FANDA96";#N/A,#N/A,FALSE,"INTRAN96";#N/A,#N/A,FALSE,"NAA9697";#N/A,#N/A,FALSE,"ECWEBB";#N/A,#N/A,FALSE,"MFT96";#N/A,#N/A,FALSE,"CTrecon"}</definedName>
    <definedName name="n_1_2_1_1_1_2" hidden="1">{#N/A,#N/A,FALSE,"TMCOMP96";#N/A,#N/A,FALSE,"MAT96";#N/A,#N/A,FALSE,"FANDA96";#N/A,#N/A,FALSE,"INTRAN96";#N/A,#N/A,FALSE,"NAA9697";#N/A,#N/A,FALSE,"ECWEBB";#N/A,#N/A,FALSE,"MFT96";#N/A,#N/A,FALSE,"CTrecon"}</definedName>
    <definedName name="n_1_2_1_1_1_3" hidden="1">{#N/A,#N/A,FALSE,"TMCOMP96";#N/A,#N/A,FALSE,"MAT96";#N/A,#N/A,FALSE,"FANDA96";#N/A,#N/A,FALSE,"INTRAN96";#N/A,#N/A,FALSE,"NAA9697";#N/A,#N/A,FALSE,"ECWEBB";#N/A,#N/A,FALSE,"MFT96";#N/A,#N/A,FALSE,"CTrecon"}</definedName>
    <definedName name="n_1_2_1_1_1_4" hidden="1">{#N/A,#N/A,FALSE,"TMCOMP96";#N/A,#N/A,FALSE,"MAT96";#N/A,#N/A,FALSE,"FANDA96";#N/A,#N/A,FALSE,"INTRAN96";#N/A,#N/A,FALSE,"NAA9697";#N/A,#N/A,FALSE,"ECWEBB";#N/A,#N/A,FALSE,"MFT96";#N/A,#N/A,FALSE,"CTrecon"}</definedName>
    <definedName name="n_1_2_1_1_1_5" hidden="1">{#N/A,#N/A,FALSE,"TMCOMP96";#N/A,#N/A,FALSE,"MAT96";#N/A,#N/A,FALSE,"FANDA96";#N/A,#N/A,FALSE,"INTRAN96";#N/A,#N/A,FALSE,"NAA9697";#N/A,#N/A,FALSE,"ECWEBB";#N/A,#N/A,FALSE,"MFT96";#N/A,#N/A,FALSE,"CTrecon"}</definedName>
    <definedName name="n_1_2_1_1_2" hidden="1">{#N/A,#N/A,FALSE,"TMCOMP96";#N/A,#N/A,FALSE,"MAT96";#N/A,#N/A,FALSE,"FANDA96";#N/A,#N/A,FALSE,"INTRAN96";#N/A,#N/A,FALSE,"NAA9697";#N/A,#N/A,FALSE,"ECWEBB";#N/A,#N/A,FALSE,"MFT96";#N/A,#N/A,FALSE,"CTrecon"}</definedName>
    <definedName name="n_1_2_1_1_2_1" hidden="1">{#N/A,#N/A,FALSE,"TMCOMP96";#N/A,#N/A,FALSE,"MAT96";#N/A,#N/A,FALSE,"FANDA96";#N/A,#N/A,FALSE,"INTRAN96";#N/A,#N/A,FALSE,"NAA9697";#N/A,#N/A,FALSE,"ECWEBB";#N/A,#N/A,FALSE,"MFT96";#N/A,#N/A,FALSE,"CTrecon"}</definedName>
    <definedName name="n_1_2_1_1_2_2" hidden="1">{#N/A,#N/A,FALSE,"TMCOMP96";#N/A,#N/A,FALSE,"MAT96";#N/A,#N/A,FALSE,"FANDA96";#N/A,#N/A,FALSE,"INTRAN96";#N/A,#N/A,FALSE,"NAA9697";#N/A,#N/A,FALSE,"ECWEBB";#N/A,#N/A,FALSE,"MFT96";#N/A,#N/A,FALSE,"CTrecon"}</definedName>
    <definedName name="n_1_2_1_1_2_3" hidden="1">{#N/A,#N/A,FALSE,"TMCOMP96";#N/A,#N/A,FALSE,"MAT96";#N/A,#N/A,FALSE,"FANDA96";#N/A,#N/A,FALSE,"INTRAN96";#N/A,#N/A,FALSE,"NAA9697";#N/A,#N/A,FALSE,"ECWEBB";#N/A,#N/A,FALSE,"MFT96";#N/A,#N/A,FALSE,"CTrecon"}</definedName>
    <definedName name="n_1_2_1_1_2_4" hidden="1">{#N/A,#N/A,FALSE,"TMCOMP96";#N/A,#N/A,FALSE,"MAT96";#N/A,#N/A,FALSE,"FANDA96";#N/A,#N/A,FALSE,"INTRAN96";#N/A,#N/A,FALSE,"NAA9697";#N/A,#N/A,FALSE,"ECWEBB";#N/A,#N/A,FALSE,"MFT96";#N/A,#N/A,FALSE,"CTrecon"}</definedName>
    <definedName name="n_1_2_1_1_2_5" hidden="1">{#N/A,#N/A,FALSE,"TMCOMP96";#N/A,#N/A,FALSE,"MAT96";#N/A,#N/A,FALSE,"FANDA96";#N/A,#N/A,FALSE,"INTRAN96";#N/A,#N/A,FALSE,"NAA9697";#N/A,#N/A,FALSE,"ECWEBB";#N/A,#N/A,FALSE,"MFT96";#N/A,#N/A,FALSE,"CTrecon"}</definedName>
    <definedName name="n_1_2_1_1_3" hidden="1">{#N/A,#N/A,FALSE,"TMCOMP96";#N/A,#N/A,FALSE,"MAT96";#N/A,#N/A,FALSE,"FANDA96";#N/A,#N/A,FALSE,"INTRAN96";#N/A,#N/A,FALSE,"NAA9697";#N/A,#N/A,FALSE,"ECWEBB";#N/A,#N/A,FALSE,"MFT96";#N/A,#N/A,FALSE,"CTrecon"}</definedName>
    <definedName name="n_1_2_1_1_4" hidden="1">{#N/A,#N/A,FALSE,"TMCOMP96";#N/A,#N/A,FALSE,"MAT96";#N/A,#N/A,FALSE,"FANDA96";#N/A,#N/A,FALSE,"INTRAN96";#N/A,#N/A,FALSE,"NAA9697";#N/A,#N/A,FALSE,"ECWEBB";#N/A,#N/A,FALSE,"MFT96";#N/A,#N/A,FALSE,"CTrecon"}</definedName>
    <definedName name="n_1_2_1_1_5" hidden="1">{#N/A,#N/A,FALSE,"TMCOMP96";#N/A,#N/A,FALSE,"MAT96";#N/A,#N/A,FALSE,"FANDA96";#N/A,#N/A,FALSE,"INTRAN96";#N/A,#N/A,FALSE,"NAA9697";#N/A,#N/A,FALSE,"ECWEBB";#N/A,#N/A,FALSE,"MFT96";#N/A,#N/A,FALSE,"CTrecon"}</definedName>
    <definedName name="n_1_2_1_2" hidden="1">{#N/A,#N/A,FALSE,"TMCOMP96";#N/A,#N/A,FALSE,"MAT96";#N/A,#N/A,FALSE,"FANDA96";#N/A,#N/A,FALSE,"INTRAN96";#N/A,#N/A,FALSE,"NAA9697";#N/A,#N/A,FALSE,"ECWEBB";#N/A,#N/A,FALSE,"MFT96";#N/A,#N/A,FALSE,"CTrecon"}</definedName>
    <definedName name="n_1_2_1_2_1" hidden="1">{#N/A,#N/A,FALSE,"TMCOMP96";#N/A,#N/A,FALSE,"MAT96";#N/A,#N/A,FALSE,"FANDA96";#N/A,#N/A,FALSE,"INTRAN96";#N/A,#N/A,FALSE,"NAA9697";#N/A,#N/A,FALSE,"ECWEBB";#N/A,#N/A,FALSE,"MFT96";#N/A,#N/A,FALSE,"CTrecon"}</definedName>
    <definedName name="n_1_2_1_2_2" hidden="1">{#N/A,#N/A,FALSE,"TMCOMP96";#N/A,#N/A,FALSE,"MAT96";#N/A,#N/A,FALSE,"FANDA96";#N/A,#N/A,FALSE,"INTRAN96";#N/A,#N/A,FALSE,"NAA9697";#N/A,#N/A,FALSE,"ECWEBB";#N/A,#N/A,FALSE,"MFT96";#N/A,#N/A,FALSE,"CTrecon"}</definedName>
    <definedName name="n_1_2_1_2_3" hidden="1">{#N/A,#N/A,FALSE,"TMCOMP96";#N/A,#N/A,FALSE,"MAT96";#N/A,#N/A,FALSE,"FANDA96";#N/A,#N/A,FALSE,"INTRAN96";#N/A,#N/A,FALSE,"NAA9697";#N/A,#N/A,FALSE,"ECWEBB";#N/A,#N/A,FALSE,"MFT96";#N/A,#N/A,FALSE,"CTrecon"}</definedName>
    <definedName name="n_1_2_1_2_4" hidden="1">{#N/A,#N/A,FALSE,"TMCOMP96";#N/A,#N/A,FALSE,"MAT96";#N/A,#N/A,FALSE,"FANDA96";#N/A,#N/A,FALSE,"INTRAN96";#N/A,#N/A,FALSE,"NAA9697";#N/A,#N/A,FALSE,"ECWEBB";#N/A,#N/A,FALSE,"MFT96";#N/A,#N/A,FALSE,"CTrecon"}</definedName>
    <definedName name="n_1_2_1_2_5" hidden="1">{#N/A,#N/A,FALSE,"TMCOMP96";#N/A,#N/A,FALSE,"MAT96";#N/A,#N/A,FALSE,"FANDA96";#N/A,#N/A,FALSE,"INTRAN96";#N/A,#N/A,FALSE,"NAA9697";#N/A,#N/A,FALSE,"ECWEBB";#N/A,#N/A,FALSE,"MFT96";#N/A,#N/A,FALSE,"CTrecon"}</definedName>
    <definedName name="n_1_2_1_3" hidden="1">{#N/A,#N/A,FALSE,"TMCOMP96";#N/A,#N/A,FALSE,"MAT96";#N/A,#N/A,FALSE,"FANDA96";#N/A,#N/A,FALSE,"INTRAN96";#N/A,#N/A,FALSE,"NAA9697";#N/A,#N/A,FALSE,"ECWEBB";#N/A,#N/A,FALSE,"MFT96";#N/A,#N/A,FALSE,"CTrecon"}</definedName>
    <definedName name="n_1_2_1_3_1" hidden="1">{#N/A,#N/A,FALSE,"TMCOMP96";#N/A,#N/A,FALSE,"MAT96";#N/A,#N/A,FALSE,"FANDA96";#N/A,#N/A,FALSE,"INTRAN96";#N/A,#N/A,FALSE,"NAA9697";#N/A,#N/A,FALSE,"ECWEBB";#N/A,#N/A,FALSE,"MFT96";#N/A,#N/A,FALSE,"CTrecon"}</definedName>
    <definedName name="n_1_2_1_3_2" hidden="1">{#N/A,#N/A,FALSE,"TMCOMP96";#N/A,#N/A,FALSE,"MAT96";#N/A,#N/A,FALSE,"FANDA96";#N/A,#N/A,FALSE,"INTRAN96";#N/A,#N/A,FALSE,"NAA9697";#N/A,#N/A,FALSE,"ECWEBB";#N/A,#N/A,FALSE,"MFT96";#N/A,#N/A,FALSE,"CTrecon"}</definedName>
    <definedName name="n_1_2_1_3_3" hidden="1">{#N/A,#N/A,FALSE,"TMCOMP96";#N/A,#N/A,FALSE,"MAT96";#N/A,#N/A,FALSE,"FANDA96";#N/A,#N/A,FALSE,"INTRAN96";#N/A,#N/A,FALSE,"NAA9697";#N/A,#N/A,FALSE,"ECWEBB";#N/A,#N/A,FALSE,"MFT96";#N/A,#N/A,FALSE,"CTrecon"}</definedName>
    <definedName name="n_1_2_1_3_4" hidden="1">{#N/A,#N/A,FALSE,"TMCOMP96";#N/A,#N/A,FALSE,"MAT96";#N/A,#N/A,FALSE,"FANDA96";#N/A,#N/A,FALSE,"INTRAN96";#N/A,#N/A,FALSE,"NAA9697";#N/A,#N/A,FALSE,"ECWEBB";#N/A,#N/A,FALSE,"MFT96";#N/A,#N/A,FALSE,"CTrecon"}</definedName>
    <definedName name="n_1_2_1_3_5" hidden="1">{#N/A,#N/A,FALSE,"TMCOMP96";#N/A,#N/A,FALSE,"MAT96";#N/A,#N/A,FALSE,"FANDA96";#N/A,#N/A,FALSE,"INTRAN96";#N/A,#N/A,FALSE,"NAA9697";#N/A,#N/A,FALSE,"ECWEBB";#N/A,#N/A,FALSE,"MFT96";#N/A,#N/A,FALSE,"CTrecon"}</definedName>
    <definedName name="n_1_2_1_4" hidden="1">{#N/A,#N/A,FALSE,"TMCOMP96";#N/A,#N/A,FALSE,"MAT96";#N/A,#N/A,FALSE,"FANDA96";#N/A,#N/A,FALSE,"INTRAN96";#N/A,#N/A,FALSE,"NAA9697";#N/A,#N/A,FALSE,"ECWEBB";#N/A,#N/A,FALSE,"MFT96";#N/A,#N/A,FALSE,"CTrecon"}</definedName>
    <definedName name="n_1_2_1_4_1" hidden="1">{#N/A,#N/A,FALSE,"TMCOMP96";#N/A,#N/A,FALSE,"MAT96";#N/A,#N/A,FALSE,"FANDA96";#N/A,#N/A,FALSE,"INTRAN96";#N/A,#N/A,FALSE,"NAA9697";#N/A,#N/A,FALSE,"ECWEBB";#N/A,#N/A,FALSE,"MFT96";#N/A,#N/A,FALSE,"CTrecon"}</definedName>
    <definedName name="n_1_2_1_4_2" hidden="1">{#N/A,#N/A,FALSE,"TMCOMP96";#N/A,#N/A,FALSE,"MAT96";#N/A,#N/A,FALSE,"FANDA96";#N/A,#N/A,FALSE,"INTRAN96";#N/A,#N/A,FALSE,"NAA9697";#N/A,#N/A,FALSE,"ECWEBB";#N/A,#N/A,FALSE,"MFT96";#N/A,#N/A,FALSE,"CTrecon"}</definedName>
    <definedName name="n_1_2_1_4_3" hidden="1">{#N/A,#N/A,FALSE,"TMCOMP96";#N/A,#N/A,FALSE,"MAT96";#N/A,#N/A,FALSE,"FANDA96";#N/A,#N/A,FALSE,"INTRAN96";#N/A,#N/A,FALSE,"NAA9697";#N/A,#N/A,FALSE,"ECWEBB";#N/A,#N/A,FALSE,"MFT96";#N/A,#N/A,FALSE,"CTrecon"}</definedName>
    <definedName name="n_1_2_1_4_4" hidden="1">{#N/A,#N/A,FALSE,"TMCOMP96";#N/A,#N/A,FALSE,"MAT96";#N/A,#N/A,FALSE,"FANDA96";#N/A,#N/A,FALSE,"INTRAN96";#N/A,#N/A,FALSE,"NAA9697";#N/A,#N/A,FALSE,"ECWEBB";#N/A,#N/A,FALSE,"MFT96";#N/A,#N/A,FALSE,"CTrecon"}</definedName>
    <definedName name="n_1_2_1_4_5" hidden="1">{#N/A,#N/A,FALSE,"TMCOMP96";#N/A,#N/A,FALSE,"MAT96";#N/A,#N/A,FALSE,"FANDA96";#N/A,#N/A,FALSE,"INTRAN96";#N/A,#N/A,FALSE,"NAA9697";#N/A,#N/A,FALSE,"ECWEBB";#N/A,#N/A,FALSE,"MFT96";#N/A,#N/A,FALSE,"CTrecon"}</definedName>
    <definedName name="n_1_2_1_5" hidden="1">{#N/A,#N/A,FALSE,"TMCOMP96";#N/A,#N/A,FALSE,"MAT96";#N/A,#N/A,FALSE,"FANDA96";#N/A,#N/A,FALSE,"INTRAN96";#N/A,#N/A,FALSE,"NAA9697";#N/A,#N/A,FALSE,"ECWEBB";#N/A,#N/A,FALSE,"MFT96";#N/A,#N/A,FALSE,"CTrecon"}</definedName>
    <definedName name="n_1_2_1_5_1" hidden="1">{#N/A,#N/A,FALSE,"TMCOMP96";#N/A,#N/A,FALSE,"MAT96";#N/A,#N/A,FALSE,"FANDA96";#N/A,#N/A,FALSE,"INTRAN96";#N/A,#N/A,FALSE,"NAA9697";#N/A,#N/A,FALSE,"ECWEBB";#N/A,#N/A,FALSE,"MFT96";#N/A,#N/A,FALSE,"CTrecon"}</definedName>
    <definedName name="n_1_2_1_5_2" hidden="1">{#N/A,#N/A,FALSE,"TMCOMP96";#N/A,#N/A,FALSE,"MAT96";#N/A,#N/A,FALSE,"FANDA96";#N/A,#N/A,FALSE,"INTRAN96";#N/A,#N/A,FALSE,"NAA9697";#N/A,#N/A,FALSE,"ECWEBB";#N/A,#N/A,FALSE,"MFT96";#N/A,#N/A,FALSE,"CTrecon"}</definedName>
    <definedName name="n_1_2_1_5_3" hidden="1">{#N/A,#N/A,FALSE,"TMCOMP96";#N/A,#N/A,FALSE,"MAT96";#N/A,#N/A,FALSE,"FANDA96";#N/A,#N/A,FALSE,"INTRAN96";#N/A,#N/A,FALSE,"NAA9697";#N/A,#N/A,FALSE,"ECWEBB";#N/A,#N/A,FALSE,"MFT96";#N/A,#N/A,FALSE,"CTrecon"}</definedName>
    <definedName name="n_1_2_1_5_4" hidden="1">{#N/A,#N/A,FALSE,"TMCOMP96";#N/A,#N/A,FALSE,"MAT96";#N/A,#N/A,FALSE,"FANDA96";#N/A,#N/A,FALSE,"INTRAN96";#N/A,#N/A,FALSE,"NAA9697";#N/A,#N/A,FALSE,"ECWEBB";#N/A,#N/A,FALSE,"MFT96";#N/A,#N/A,FALSE,"CTrecon"}</definedName>
    <definedName name="n_1_2_1_5_5" hidden="1">{#N/A,#N/A,FALSE,"TMCOMP96";#N/A,#N/A,FALSE,"MAT96";#N/A,#N/A,FALSE,"FANDA96";#N/A,#N/A,FALSE,"INTRAN96";#N/A,#N/A,FALSE,"NAA9697";#N/A,#N/A,FALSE,"ECWEBB";#N/A,#N/A,FALSE,"MFT96";#N/A,#N/A,FALSE,"CTrecon"}</definedName>
    <definedName name="n_1_2_2" hidden="1">{#N/A,#N/A,FALSE,"TMCOMP96";#N/A,#N/A,FALSE,"MAT96";#N/A,#N/A,FALSE,"FANDA96";#N/A,#N/A,FALSE,"INTRAN96";#N/A,#N/A,FALSE,"NAA9697";#N/A,#N/A,FALSE,"ECWEBB";#N/A,#N/A,FALSE,"MFT96";#N/A,#N/A,FALSE,"CTrecon"}</definedName>
    <definedName name="n_1_2_2_1" hidden="1">{#N/A,#N/A,FALSE,"TMCOMP96";#N/A,#N/A,FALSE,"MAT96";#N/A,#N/A,FALSE,"FANDA96";#N/A,#N/A,FALSE,"INTRAN96";#N/A,#N/A,FALSE,"NAA9697";#N/A,#N/A,FALSE,"ECWEBB";#N/A,#N/A,FALSE,"MFT96";#N/A,#N/A,FALSE,"CTrecon"}</definedName>
    <definedName name="n_1_2_2_2" hidden="1">{#N/A,#N/A,FALSE,"TMCOMP96";#N/A,#N/A,FALSE,"MAT96";#N/A,#N/A,FALSE,"FANDA96";#N/A,#N/A,FALSE,"INTRAN96";#N/A,#N/A,FALSE,"NAA9697";#N/A,#N/A,FALSE,"ECWEBB";#N/A,#N/A,FALSE,"MFT96";#N/A,#N/A,FALSE,"CTrecon"}</definedName>
    <definedName name="n_1_2_2_3" hidden="1">{#N/A,#N/A,FALSE,"TMCOMP96";#N/A,#N/A,FALSE,"MAT96";#N/A,#N/A,FALSE,"FANDA96";#N/A,#N/A,FALSE,"INTRAN96";#N/A,#N/A,FALSE,"NAA9697";#N/A,#N/A,FALSE,"ECWEBB";#N/A,#N/A,FALSE,"MFT96";#N/A,#N/A,FALSE,"CTrecon"}</definedName>
    <definedName name="n_1_2_2_4" hidden="1">{#N/A,#N/A,FALSE,"TMCOMP96";#N/A,#N/A,FALSE,"MAT96";#N/A,#N/A,FALSE,"FANDA96";#N/A,#N/A,FALSE,"INTRAN96";#N/A,#N/A,FALSE,"NAA9697";#N/A,#N/A,FALSE,"ECWEBB";#N/A,#N/A,FALSE,"MFT96";#N/A,#N/A,FALSE,"CTrecon"}</definedName>
    <definedName name="n_1_2_2_5" hidden="1">{#N/A,#N/A,FALSE,"TMCOMP96";#N/A,#N/A,FALSE,"MAT96";#N/A,#N/A,FALSE,"FANDA96";#N/A,#N/A,FALSE,"INTRAN96";#N/A,#N/A,FALSE,"NAA9697";#N/A,#N/A,FALSE,"ECWEBB";#N/A,#N/A,FALSE,"MFT96";#N/A,#N/A,FALSE,"CTrecon"}</definedName>
    <definedName name="n_1_2_3" hidden="1">{#N/A,#N/A,FALSE,"TMCOMP96";#N/A,#N/A,FALSE,"MAT96";#N/A,#N/A,FALSE,"FANDA96";#N/A,#N/A,FALSE,"INTRAN96";#N/A,#N/A,FALSE,"NAA9697";#N/A,#N/A,FALSE,"ECWEBB";#N/A,#N/A,FALSE,"MFT96";#N/A,#N/A,FALSE,"CTrecon"}</definedName>
    <definedName name="n_1_2_3_1" hidden="1">{#N/A,#N/A,FALSE,"TMCOMP96";#N/A,#N/A,FALSE,"MAT96";#N/A,#N/A,FALSE,"FANDA96";#N/A,#N/A,FALSE,"INTRAN96";#N/A,#N/A,FALSE,"NAA9697";#N/A,#N/A,FALSE,"ECWEBB";#N/A,#N/A,FALSE,"MFT96";#N/A,#N/A,FALSE,"CTrecon"}</definedName>
    <definedName name="n_1_2_3_2" hidden="1">{#N/A,#N/A,FALSE,"TMCOMP96";#N/A,#N/A,FALSE,"MAT96";#N/A,#N/A,FALSE,"FANDA96";#N/A,#N/A,FALSE,"INTRAN96";#N/A,#N/A,FALSE,"NAA9697";#N/A,#N/A,FALSE,"ECWEBB";#N/A,#N/A,FALSE,"MFT96";#N/A,#N/A,FALSE,"CTrecon"}</definedName>
    <definedName name="n_1_2_3_3" hidden="1">{#N/A,#N/A,FALSE,"TMCOMP96";#N/A,#N/A,FALSE,"MAT96";#N/A,#N/A,FALSE,"FANDA96";#N/A,#N/A,FALSE,"INTRAN96";#N/A,#N/A,FALSE,"NAA9697";#N/A,#N/A,FALSE,"ECWEBB";#N/A,#N/A,FALSE,"MFT96";#N/A,#N/A,FALSE,"CTrecon"}</definedName>
    <definedName name="n_1_2_3_4" hidden="1">{#N/A,#N/A,FALSE,"TMCOMP96";#N/A,#N/A,FALSE,"MAT96";#N/A,#N/A,FALSE,"FANDA96";#N/A,#N/A,FALSE,"INTRAN96";#N/A,#N/A,FALSE,"NAA9697";#N/A,#N/A,FALSE,"ECWEBB";#N/A,#N/A,FALSE,"MFT96";#N/A,#N/A,FALSE,"CTrecon"}</definedName>
    <definedName name="n_1_2_3_5" hidden="1">{#N/A,#N/A,FALSE,"TMCOMP96";#N/A,#N/A,FALSE,"MAT96";#N/A,#N/A,FALSE,"FANDA96";#N/A,#N/A,FALSE,"INTRAN96";#N/A,#N/A,FALSE,"NAA9697";#N/A,#N/A,FALSE,"ECWEBB";#N/A,#N/A,FALSE,"MFT96";#N/A,#N/A,FALSE,"CTrecon"}</definedName>
    <definedName name="n_1_2_4" hidden="1">{#N/A,#N/A,FALSE,"TMCOMP96";#N/A,#N/A,FALSE,"MAT96";#N/A,#N/A,FALSE,"FANDA96";#N/A,#N/A,FALSE,"INTRAN96";#N/A,#N/A,FALSE,"NAA9697";#N/A,#N/A,FALSE,"ECWEBB";#N/A,#N/A,FALSE,"MFT96";#N/A,#N/A,FALSE,"CTrecon"}</definedName>
    <definedName name="n_1_2_4_1" hidden="1">{#N/A,#N/A,FALSE,"TMCOMP96";#N/A,#N/A,FALSE,"MAT96";#N/A,#N/A,FALSE,"FANDA96";#N/A,#N/A,FALSE,"INTRAN96";#N/A,#N/A,FALSE,"NAA9697";#N/A,#N/A,FALSE,"ECWEBB";#N/A,#N/A,FALSE,"MFT96";#N/A,#N/A,FALSE,"CTrecon"}</definedName>
    <definedName name="n_1_2_4_2" hidden="1">{#N/A,#N/A,FALSE,"TMCOMP96";#N/A,#N/A,FALSE,"MAT96";#N/A,#N/A,FALSE,"FANDA96";#N/A,#N/A,FALSE,"INTRAN96";#N/A,#N/A,FALSE,"NAA9697";#N/A,#N/A,FALSE,"ECWEBB";#N/A,#N/A,FALSE,"MFT96";#N/A,#N/A,FALSE,"CTrecon"}</definedName>
    <definedName name="n_1_2_4_3" hidden="1">{#N/A,#N/A,FALSE,"TMCOMP96";#N/A,#N/A,FALSE,"MAT96";#N/A,#N/A,FALSE,"FANDA96";#N/A,#N/A,FALSE,"INTRAN96";#N/A,#N/A,FALSE,"NAA9697";#N/A,#N/A,FALSE,"ECWEBB";#N/A,#N/A,FALSE,"MFT96";#N/A,#N/A,FALSE,"CTrecon"}</definedName>
    <definedName name="n_1_2_4_4" hidden="1">{#N/A,#N/A,FALSE,"TMCOMP96";#N/A,#N/A,FALSE,"MAT96";#N/A,#N/A,FALSE,"FANDA96";#N/A,#N/A,FALSE,"INTRAN96";#N/A,#N/A,FALSE,"NAA9697";#N/A,#N/A,FALSE,"ECWEBB";#N/A,#N/A,FALSE,"MFT96";#N/A,#N/A,FALSE,"CTrecon"}</definedName>
    <definedName name="n_1_2_4_5" hidden="1">{#N/A,#N/A,FALSE,"TMCOMP96";#N/A,#N/A,FALSE,"MAT96";#N/A,#N/A,FALSE,"FANDA96";#N/A,#N/A,FALSE,"INTRAN96";#N/A,#N/A,FALSE,"NAA9697";#N/A,#N/A,FALSE,"ECWEBB";#N/A,#N/A,FALSE,"MFT96";#N/A,#N/A,FALSE,"CTrecon"}</definedName>
    <definedName name="n_1_2_5" hidden="1">{#N/A,#N/A,FALSE,"TMCOMP96";#N/A,#N/A,FALSE,"MAT96";#N/A,#N/A,FALSE,"FANDA96";#N/A,#N/A,FALSE,"INTRAN96";#N/A,#N/A,FALSE,"NAA9697";#N/A,#N/A,FALSE,"ECWEBB";#N/A,#N/A,FALSE,"MFT96";#N/A,#N/A,FALSE,"CTrecon"}</definedName>
    <definedName name="n_1_2_5_1" hidden="1">{#N/A,#N/A,FALSE,"TMCOMP96";#N/A,#N/A,FALSE,"MAT96";#N/A,#N/A,FALSE,"FANDA96";#N/A,#N/A,FALSE,"INTRAN96";#N/A,#N/A,FALSE,"NAA9697";#N/A,#N/A,FALSE,"ECWEBB";#N/A,#N/A,FALSE,"MFT96";#N/A,#N/A,FALSE,"CTrecon"}</definedName>
    <definedName name="n_1_2_5_2" hidden="1">{#N/A,#N/A,FALSE,"TMCOMP96";#N/A,#N/A,FALSE,"MAT96";#N/A,#N/A,FALSE,"FANDA96";#N/A,#N/A,FALSE,"INTRAN96";#N/A,#N/A,FALSE,"NAA9697";#N/A,#N/A,FALSE,"ECWEBB";#N/A,#N/A,FALSE,"MFT96";#N/A,#N/A,FALSE,"CTrecon"}</definedName>
    <definedName name="n_1_2_5_3" hidden="1">{#N/A,#N/A,FALSE,"TMCOMP96";#N/A,#N/A,FALSE,"MAT96";#N/A,#N/A,FALSE,"FANDA96";#N/A,#N/A,FALSE,"INTRAN96";#N/A,#N/A,FALSE,"NAA9697";#N/A,#N/A,FALSE,"ECWEBB";#N/A,#N/A,FALSE,"MFT96";#N/A,#N/A,FALSE,"CTrecon"}</definedName>
    <definedName name="n_1_2_5_4" hidden="1">{#N/A,#N/A,FALSE,"TMCOMP96";#N/A,#N/A,FALSE,"MAT96";#N/A,#N/A,FALSE,"FANDA96";#N/A,#N/A,FALSE,"INTRAN96";#N/A,#N/A,FALSE,"NAA9697";#N/A,#N/A,FALSE,"ECWEBB";#N/A,#N/A,FALSE,"MFT96";#N/A,#N/A,FALSE,"CTrecon"}</definedName>
    <definedName name="n_1_2_5_5" hidden="1">{#N/A,#N/A,FALSE,"TMCOMP96";#N/A,#N/A,FALSE,"MAT96";#N/A,#N/A,FALSE,"FANDA96";#N/A,#N/A,FALSE,"INTRAN96";#N/A,#N/A,FALSE,"NAA9697";#N/A,#N/A,FALSE,"ECWEBB";#N/A,#N/A,FALSE,"MFT96";#N/A,#N/A,FALSE,"CTrecon"}</definedName>
    <definedName name="n_1_3" hidden="1">{#N/A,#N/A,FALSE,"TMCOMP96";#N/A,#N/A,FALSE,"MAT96";#N/A,#N/A,FALSE,"FANDA96";#N/A,#N/A,FALSE,"INTRAN96";#N/A,#N/A,FALSE,"NAA9697";#N/A,#N/A,FALSE,"ECWEBB";#N/A,#N/A,FALSE,"MFT96";#N/A,#N/A,FALSE,"CTrecon"}</definedName>
    <definedName name="n_1_3_1" hidden="1">{#N/A,#N/A,FALSE,"TMCOMP96";#N/A,#N/A,FALSE,"MAT96";#N/A,#N/A,FALSE,"FANDA96";#N/A,#N/A,FALSE,"INTRAN96";#N/A,#N/A,FALSE,"NAA9697";#N/A,#N/A,FALSE,"ECWEBB";#N/A,#N/A,FALSE,"MFT96";#N/A,#N/A,FALSE,"CTrecon"}</definedName>
    <definedName name="n_1_3_1_1" hidden="1">{#N/A,#N/A,FALSE,"TMCOMP96";#N/A,#N/A,FALSE,"MAT96";#N/A,#N/A,FALSE,"FANDA96";#N/A,#N/A,FALSE,"INTRAN96";#N/A,#N/A,FALSE,"NAA9697";#N/A,#N/A,FALSE,"ECWEBB";#N/A,#N/A,FALSE,"MFT96";#N/A,#N/A,FALSE,"CTrecon"}</definedName>
    <definedName name="n_1_3_1_1_1" hidden="1">{#N/A,#N/A,FALSE,"TMCOMP96";#N/A,#N/A,FALSE,"MAT96";#N/A,#N/A,FALSE,"FANDA96";#N/A,#N/A,FALSE,"INTRAN96";#N/A,#N/A,FALSE,"NAA9697";#N/A,#N/A,FALSE,"ECWEBB";#N/A,#N/A,FALSE,"MFT96";#N/A,#N/A,FALSE,"CTrecon"}</definedName>
    <definedName name="n_1_3_1_1_1_1" hidden="1">{#N/A,#N/A,FALSE,"TMCOMP96";#N/A,#N/A,FALSE,"MAT96";#N/A,#N/A,FALSE,"FANDA96";#N/A,#N/A,FALSE,"INTRAN96";#N/A,#N/A,FALSE,"NAA9697";#N/A,#N/A,FALSE,"ECWEBB";#N/A,#N/A,FALSE,"MFT96";#N/A,#N/A,FALSE,"CTrecon"}</definedName>
    <definedName name="n_1_3_1_1_1_2" hidden="1">{#N/A,#N/A,FALSE,"TMCOMP96";#N/A,#N/A,FALSE,"MAT96";#N/A,#N/A,FALSE,"FANDA96";#N/A,#N/A,FALSE,"INTRAN96";#N/A,#N/A,FALSE,"NAA9697";#N/A,#N/A,FALSE,"ECWEBB";#N/A,#N/A,FALSE,"MFT96";#N/A,#N/A,FALSE,"CTrecon"}</definedName>
    <definedName name="n_1_3_1_1_1_3" hidden="1">{#N/A,#N/A,FALSE,"TMCOMP96";#N/A,#N/A,FALSE,"MAT96";#N/A,#N/A,FALSE,"FANDA96";#N/A,#N/A,FALSE,"INTRAN96";#N/A,#N/A,FALSE,"NAA9697";#N/A,#N/A,FALSE,"ECWEBB";#N/A,#N/A,FALSE,"MFT96";#N/A,#N/A,FALSE,"CTrecon"}</definedName>
    <definedName name="n_1_3_1_1_1_4" hidden="1">{#N/A,#N/A,FALSE,"TMCOMP96";#N/A,#N/A,FALSE,"MAT96";#N/A,#N/A,FALSE,"FANDA96";#N/A,#N/A,FALSE,"INTRAN96";#N/A,#N/A,FALSE,"NAA9697";#N/A,#N/A,FALSE,"ECWEBB";#N/A,#N/A,FALSE,"MFT96";#N/A,#N/A,FALSE,"CTrecon"}</definedName>
    <definedName name="n_1_3_1_1_1_5" hidden="1">{#N/A,#N/A,FALSE,"TMCOMP96";#N/A,#N/A,FALSE,"MAT96";#N/A,#N/A,FALSE,"FANDA96";#N/A,#N/A,FALSE,"INTRAN96";#N/A,#N/A,FALSE,"NAA9697";#N/A,#N/A,FALSE,"ECWEBB";#N/A,#N/A,FALSE,"MFT96";#N/A,#N/A,FALSE,"CTrecon"}</definedName>
    <definedName name="n_1_3_1_1_2" hidden="1">{#N/A,#N/A,FALSE,"TMCOMP96";#N/A,#N/A,FALSE,"MAT96";#N/A,#N/A,FALSE,"FANDA96";#N/A,#N/A,FALSE,"INTRAN96";#N/A,#N/A,FALSE,"NAA9697";#N/A,#N/A,FALSE,"ECWEBB";#N/A,#N/A,FALSE,"MFT96";#N/A,#N/A,FALSE,"CTrecon"}</definedName>
    <definedName name="n_1_3_1_1_2_1" hidden="1">{#N/A,#N/A,FALSE,"TMCOMP96";#N/A,#N/A,FALSE,"MAT96";#N/A,#N/A,FALSE,"FANDA96";#N/A,#N/A,FALSE,"INTRAN96";#N/A,#N/A,FALSE,"NAA9697";#N/A,#N/A,FALSE,"ECWEBB";#N/A,#N/A,FALSE,"MFT96";#N/A,#N/A,FALSE,"CTrecon"}</definedName>
    <definedName name="n_1_3_1_1_2_2" hidden="1">{#N/A,#N/A,FALSE,"TMCOMP96";#N/A,#N/A,FALSE,"MAT96";#N/A,#N/A,FALSE,"FANDA96";#N/A,#N/A,FALSE,"INTRAN96";#N/A,#N/A,FALSE,"NAA9697";#N/A,#N/A,FALSE,"ECWEBB";#N/A,#N/A,FALSE,"MFT96";#N/A,#N/A,FALSE,"CTrecon"}</definedName>
    <definedName name="n_1_3_1_1_2_3" hidden="1">{#N/A,#N/A,FALSE,"TMCOMP96";#N/A,#N/A,FALSE,"MAT96";#N/A,#N/A,FALSE,"FANDA96";#N/A,#N/A,FALSE,"INTRAN96";#N/A,#N/A,FALSE,"NAA9697";#N/A,#N/A,FALSE,"ECWEBB";#N/A,#N/A,FALSE,"MFT96";#N/A,#N/A,FALSE,"CTrecon"}</definedName>
    <definedName name="n_1_3_1_1_2_4" hidden="1">{#N/A,#N/A,FALSE,"TMCOMP96";#N/A,#N/A,FALSE,"MAT96";#N/A,#N/A,FALSE,"FANDA96";#N/A,#N/A,FALSE,"INTRAN96";#N/A,#N/A,FALSE,"NAA9697";#N/A,#N/A,FALSE,"ECWEBB";#N/A,#N/A,FALSE,"MFT96";#N/A,#N/A,FALSE,"CTrecon"}</definedName>
    <definedName name="n_1_3_1_1_2_5" hidden="1">{#N/A,#N/A,FALSE,"TMCOMP96";#N/A,#N/A,FALSE,"MAT96";#N/A,#N/A,FALSE,"FANDA96";#N/A,#N/A,FALSE,"INTRAN96";#N/A,#N/A,FALSE,"NAA9697";#N/A,#N/A,FALSE,"ECWEBB";#N/A,#N/A,FALSE,"MFT96";#N/A,#N/A,FALSE,"CTrecon"}</definedName>
    <definedName name="n_1_3_1_1_3" hidden="1">{#N/A,#N/A,FALSE,"TMCOMP96";#N/A,#N/A,FALSE,"MAT96";#N/A,#N/A,FALSE,"FANDA96";#N/A,#N/A,FALSE,"INTRAN96";#N/A,#N/A,FALSE,"NAA9697";#N/A,#N/A,FALSE,"ECWEBB";#N/A,#N/A,FALSE,"MFT96";#N/A,#N/A,FALSE,"CTrecon"}</definedName>
    <definedName name="n_1_3_1_1_4" hidden="1">{#N/A,#N/A,FALSE,"TMCOMP96";#N/A,#N/A,FALSE,"MAT96";#N/A,#N/A,FALSE,"FANDA96";#N/A,#N/A,FALSE,"INTRAN96";#N/A,#N/A,FALSE,"NAA9697";#N/A,#N/A,FALSE,"ECWEBB";#N/A,#N/A,FALSE,"MFT96";#N/A,#N/A,FALSE,"CTrecon"}</definedName>
    <definedName name="n_1_3_1_1_5" hidden="1">{#N/A,#N/A,FALSE,"TMCOMP96";#N/A,#N/A,FALSE,"MAT96";#N/A,#N/A,FALSE,"FANDA96";#N/A,#N/A,FALSE,"INTRAN96";#N/A,#N/A,FALSE,"NAA9697";#N/A,#N/A,FALSE,"ECWEBB";#N/A,#N/A,FALSE,"MFT96";#N/A,#N/A,FALSE,"CTrecon"}</definedName>
    <definedName name="n_1_3_1_2" hidden="1">{#N/A,#N/A,FALSE,"TMCOMP96";#N/A,#N/A,FALSE,"MAT96";#N/A,#N/A,FALSE,"FANDA96";#N/A,#N/A,FALSE,"INTRAN96";#N/A,#N/A,FALSE,"NAA9697";#N/A,#N/A,FALSE,"ECWEBB";#N/A,#N/A,FALSE,"MFT96";#N/A,#N/A,FALSE,"CTrecon"}</definedName>
    <definedName name="n_1_3_1_2_1" hidden="1">{#N/A,#N/A,FALSE,"TMCOMP96";#N/A,#N/A,FALSE,"MAT96";#N/A,#N/A,FALSE,"FANDA96";#N/A,#N/A,FALSE,"INTRAN96";#N/A,#N/A,FALSE,"NAA9697";#N/A,#N/A,FALSE,"ECWEBB";#N/A,#N/A,FALSE,"MFT96";#N/A,#N/A,FALSE,"CTrecon"}</definedName>
    <definedName name="n_1_3_1_2_2" hidden="1">{#N/A,#N/A,FALSE,"TMCOMP96";#N/A,#N/A,FALSE,"MAT96";#N/A,#N/A,FALSE,"FANDA96";#N/A,#N/A,FALSE,"INTRAN96";#N/A,#N/A,FALSE,"NAA9697";#N/A,#N/A,FALSE,"ECWEBB";#N/A,#N/A,FALSE,"MFT96";#N/A,#N/A,FALSE,"CTrecon"}</definedName>
    <definedName name="n_1_3_1_2_3" hidden="1">{#N/A,#N/A,FALSE,"TMCOMP96";#N/A,#N/A,FALSE,"MAT96";#N/A,#N/A,FALSE,"FANDA96";#N/A,#N/A,FALSE,"INTRAN96";#N/A,#N/A,FALSE,"NAA9697";#N/A,#N/A,FALSE,"ECWEBB";#N/A,#N/A,FALSE,"MFT96";#N/A,#N/A,FALSE,"CTrecon"}</definedName>
    <definedName name="n_1_3_1_2_4" hidden="1">{#N/A,#N/A,FALSE,"TMCOMP96";#N/A,#N/A,FALSE,"MAT96";#N/A,#N/A,FALSE,"FANDA96";#N/A,#N/A,FALSE,"INTRAN96";#N/A,#N/A,FALSE,"NAA9697";#N/A,#N/A,FALSE,"ECWEBB";#N/A,#N/A,FALSE,"MFT96";#N/A,#N/A,FALSE,"CTrecon"}</definedName>
    <definedName name="n_1_3_1_2_5" hidden="1">{#N/A,#N/A,FALSE,"TMCOMP96";#N/A,#N/A,FALSE,"MAT96";#N/A,#N/A,FALSE,"FANDA96";#N/A,#N/A,FALSE,"INTRAN96";#N/A,#N/A,FALSE,"NAA9697";#N/A,#N/A,FALSE,"ECWEBB";#N/A,#N/A,FALSE,"MFT96";#N/A,#N/A,FALSE,"CTrecon"}</definedName>
    <definedName name="n_1_3_1_3" hidden="1">{#N/A,#N/A,FALSE,"TMCOMP96";#N/A,#N/A,FALSE,"MAT96";#N/A,#N/A,FALSE,"FANDA96";#N/A,#N/A,FALSE,"INTRAN96";#N/A,#N/A,FALSE,"NAA9697";#N/A,#N/A,FALSE,"ECWEBB";#N/A,#N/A,FALSE,"MFT96";#N/A,#N/A,FALSE,"CTrecon"}</definedName>
    <definedName name="n_1_3_1_3_1" hidden="1">{#N/A,#N/A,FALSE,"TMCOMP96";#N/A,#N/A,FALSE,"MAT96";#N/A,#N/A,FALSE,"FANDA96";#N/A,#N/A,FALSE,"INTRAN96";#N/A,#N/A,FALSE,"NAA9697";#N/A,#N/A,FALSE,"ECWEBB";#N/A,#N/A,FALSE,"MFT96";#N/A,#N/A,FALSE,"CTrecon"}</definedName>
    <definedName name="n_1_3_1_3_2" hidden="1">{#N/A,#N/A,FALSE,"TMCOMP96";#N/A,#N/A,FALSE,"MAT96";#N/A,#N/A,FALSE,"FANDA96";#N/A,#N/A,FALSE,"INTRAN96";#N/A,#N/A,FALSE,"NAA9697";#N/A,#N/A,FALSE,"ECWEBB";#N/A,#N/A,FALSE,"MFT96";#N/A,#N/A,FALSE,"CTrecon"}</definedName>
    <definedName name="n_1_3_1_3_3" hidden="1">{#N/A,#N/A,FALSE,"TMCOMP96";#N/A,#N/A,FALSE,"MAT96";#N/A,#N/A,FALSE,"FANDA96";#N/A,#N/A,FALSE,"INTRAN96";#N/A,#N/A,FALSE,"NAA9697";#N/A,#N/A,FALSE,"ECWEBB";#N/A,#N/A,FALSE,"MFT96";#N/A,#N/A,FALSE,"CTrecon"}</definedName>
    <definedName name="n_1_3_1_3_4" hidden="1">{#N/A,#N/A,FALSE,"TMCOMP96";#N/A,#N/A,FALSE,"MAT96";#N/A,#N/A,FALSE,"FANDA96";#N/A,#N/A,FALSE,"INTRAN96";#N/A,#N/A,FALSE,"NAA9697";#N/A,#N/A,FALSE,"ECWEBB";#N/A,#N/A,FALSE,"MFT96";#N/A,#N/A,FALSE,"CTrecon"}</definedName>
    <definedName name="n_1_3_1_3_5" hidden="1">{#N/A,#N/A,FALSE,"TMCOMP96";#N/A,#N/A,FALSE,"MAT96";#N/A,#N/A,FALSE,"FANDA96";#N/A,#N/A,FALSE,"INTRAN96";#N/A,#N/A,FALSE,"NAA9697";#N/A,#N/A,FALSE,"ECWEBB";#N/A,#N/A,FALSE,"MFT96";#N/A,#N/A,FALSE,"CTrecon"}</definedName>
    <definedName name="n_1_3_1_4" hidden="1">{#N/A,#N/A,FALSE,"TMCOMP96";#N/A,#N/A,FALSE,"MAT96";#N/A,#N/A,FALSE,"FANDA96";#N/A,#N/A,FALSE,"INTRAN96";#N/A,#N/A,FALSE,"NAA9697";#N/A,#N/A,FALSE,"ECWEBB";#N/A,#N/A,FALSE,"MFT96";#N/A,#N/A,FALSE,"CTrecon"}</definedName>
    <definedName name="n_1_3_1_4_1" hidden="1">{#N/A,#N/A,FALSE,"TMCOMP96";#N/A,#N/A,FALSE,"MAT96";#N/A,#N/A,FALSE,"FANDA96";#N/A,#N/A,FALSE,"INTRAN96";#N/A,#N/A,FALSE,"NAA9697";#N/A,#N/A,FALSE,"ECWEBB";#N/A,#N/A,FALSE,"MFT96";#N/A,#N/A,FALSE,"CTrecon"}</definedName>
    <definedName name="n_1_3_1_4_2" hidden="1">{#N/A,#N/A,FALSE,"TMCOMP96";#N/A,#N/A,FALSE,"MAT96";#N/A,#N/A,FALSE,"FANDA96";#N/A,#N/A,FALSE,"INTRAN96";#N/A,#N/A,FALSE,"NAA9697";#N/A,#N/A,FALSE,"ECWEBB";#N/A,#N/A,FALSE,"MFT96";#N/A,#N/A,FALSE,"CTrecon"}</definedName>
    <definedName name="n_1_3_1_4_3" hidden="1">{#N/A,#N/A,FALSE,"TMCOMP96";#N/A,#N/A,FALSE,"MAT96";#N/A,#N/A,FALSE,"FANDA96";#N/A,#N/A,FALSE,"INTRAN96";#N/A,#N/A,FALSE,"NAA9697";#N/A,#N/A,FALSE,"ECWEBB";#N/A,#N/A,FALSE,"MFT96";#N/A,#N/A,FALSE,"CTrecon"}</definedName>
    <definedName name="n_1_3_1_4_4" hidden="1">{#N/A,#N/A,FALSE,"TMCOMP96";#N/A,#N/A,FALSE,"MAT96";#N/A,#N/A,FALSE,"FANDA96";#N/A,#N/A,FALSE,"INTRAN96";#N/A,#N/A,FALSE,"NAA9697";#N/A,#N/A,FALSE,"ECWEBB";#N/A,#N/A,FALSE,"MFT96";#N/A,#N/A,FALSE,"CTrecon"}</definedName>
    <definedName name="n_1_3_1_4_5" hidden="1">{#N/A,#N/A,FALSE,"TMCOMP96";#N/A,#N/A,FALSE,"MAT96";#N/A,#N/A,FALSE,"FANDA96";#N/A,#N/A,FALSE,"INTRAN96";#N/A,#N/A,FALSE,"NAA9697";#N/A,#N/A,FALSE,"ECWEBB";#N/A,#N/A,FALSE,"MFT96";#N/A,#N/A,FALSE,"CTrecon"}</definedName>
    <definedName name="n_1_3_1_5" hidden="1">{#N/A,#N/A,FALSE,"TMCOMP96";#N/A,#N/A,FALSE,"MAT96";#N/A,#N/A,FALSE,"FANDA96";#N/A,#N/A,FALSE,"INTRAN96";#N/A,#N/A,FALSE,"NAA9697";#N/A,#N/A,FALSE,"ECWEBB";#N/A,#N/A,FALSE,"MFT96";#N/A,#N/A,FALSE,"CTrecon"}</definedName>
    <definedName name="n_1_3_1_5_1" hidden="1">{#N/A,#N/A,FALSE,"TMCOMP96";#N/A,#N/A,FALSE,"MAT96";#N/A,#N/A,FALSE,"FANDA96";#N/A,#N/A,FALSE,"INTRAN96";#N/A,#N/A,FALSE,"NAA9697";#N/A,#N/A,FALSE,"ECWEBB";#N/A,#N/A,FALSE,"MFT96";#N/A,#N/A,FALSE,"CTrecon"}</definedName>
    <definedName name="n_1_3_1_5_2" hidden="1">{#N/A,#N/A,FALSE,"TMCOMP96";#N/A,#N/A,FALSE,"MAT96";#N/A,#N/A,FALSE,"FANDA96";#N/A,#N/A,FALSE,"INTRAN96";#N/A,#N/A,FALSE,"NAA9697";#N/A,#N/A,FALSE,"ECWEBB";#N/A,#N/A,FALSE,"MFT96";#N/A,#N/A,FALSE,"CTrecon"}</definedName>
    <definedName name="n_1_3_1_5_3" hidden="1">{#N/A,#N/A,FALSE,"TMCOMP96";#N/A,#N/A,FALSE,"MAT96";#N/A,#N/A,FALSE,"FANDA96";#N/A,#N/A,FALSE,"INTRAN96";#N/A,#N/A,FALSE,"NAA9697";#N/A,#N/A,FALSE,"ECWEBB";#N/A,#N/A,FALSE,"MFT96";#N/A,#N/A,FALSE,"CTrecon"}</definedName>
    <definedName name="n_1_3_1_5_4" hidden="1">{#N/A,#N/A,FALSE,"TMCOMP96";#N/A,#N/A,FALSE,"MAT96";#N/A,#N/A,FALSE,"FANDA96";#N/A,#N/A,FALSE,"INTRAN96";#N/A,#N/A,FALSE,"NAA9697";#N/A,#N/A,FALSE,"ECWEBB";#N/A,#N/A,FALSE,"MFT96";#N/A,#N/A,FALSE,"CTrecon"}</definedName>
    <definedName name="n_1_3_1_5_5" hidden="1">{#N/A,#N/A,FALSE,"TMCOMP96";#N/A,#N/A,FALSE,"MAT96";#N/A,#N/A,FALSE,"FANDA96";#N/A,#N/A,FALSE,"INTRAN96";#N/A,#N/A,FALSE,"NAA9697";#N/A,#N/A,FALSE,"ECWEBB";#N/A,#N/A,FALSE,"MFT96";#N/A,#N/A,FALSE,"CTrecon"}</definedName>
    <definedName name="n_1_3_2" hidden="1">{#N/A,#N/A,FALSE,"TMCOMP96";#N/A,#N/A,FALSE,"MAT96";#N/A,#N/A,FALSE,"FANDA96";#N/A,#N/A,FALSE,"INTRAN96";#N/A,#N/A,FALSE,"NAA9697";#N/A,#N/A,FALSE,"ECWEBB";#N/A,#N/A,FALSE,"MFT96";#N/A,#N/A,FALSE,"CTrecon"}</definedName>
    <definedName name="n_1_3_2_1" hidden="1">{#N/A,#N/A,FALSE,"TMCOMP96";#N/A,#N/A,FALSE,"MAT96";#N/A,#N/A,FALSE,"FANDA96";#N/A,#N/A,FALSE,"INTRAN96";#N/A,#N/A,FALSE,"NAA9697";#N/A,#N/A,FALSE,"ECWEBB";#N/A,#N/A,FALSE,"MFT96";#N/A,#N/A,FALSE,"CTrecon"}</definedName>
    <definedName name="n_1_3_2_2" hidden="1">{#N/A,#N/A,FALSE,"TMCOMP96";#N/A,#N/A,FALSE,"MAT96";#N/A,#N/A,FALSE,"FANDA96";#N/A,#N/A,FALSE,"INTRAN96";#N/A,#N/A,FALSE,"NAA9697";#N/A,#N/A,FALSE,"ECWEBB";#N/A,#N/A,FALSE,"MFT96";#N/A,#N/A,FALSE,"CTrecon"}</definedName>
    <definedName name="n_1_3_2_3" hidden="1">{#N/A,#N/A,FALSE,"TMCOMP96";#N/A,#N/A,FALSE,"MAT96";#N/A,#N/A,FALSE,"FANDA96";#N/A,#N/A,FALSE,"INTRAN96";#N/A,#N/A,FALSE,"NAA9697";#N/A,#N/A,FALSE,"ECWEBB";#N/A,#N/A,FALSE,"MFT96";#N/A,#N/A,FALSE,"CTrecon"}</definedName>
    <definedName name="n_1_3_2_4" hidden="1">{#N/A,#N/A,FALSE,"TMCOMP96";#N/A,#N/A,FALSE,"MAT96";#N/A,#N/A,FALSE,"FANDA96";#N/A,#N/A,FALSE,"INTRAN96";#N/A,#N/A,FALSE,"NAA9697";#N/A,#N/A,FALSE,"ECWEBB";#N/A,#N/A,FALSE,"MFT96";#N/A,#N/A,FALSE,"CTrecon"}</definedName>
    <definedName name="n_1_3_2_5" hidden="1">{#N/A,#N/A,FALSE,"TMCOMP96";#N/A,#N/A,FALSE,"MAT96";#N/A,#N/A,FALSE,"FANDA96";#N/A,#N/A,FALSE,"INTRAN96";#N/A,#N/A,FALSE,"NAA9697";#N/A,#N/A,FALSE,"ECWEBB";#N/A,#N/A,FALSE,"MFT96";#N/A,#N/A,FALSE,"CTrecon"}</definedName>
    <definedName name="n_1_3_3" hidden="1">{#N/A,#N/A,FALSE,"TMCOMP96";#N/A,#N/A,FALSE,"MAT96";#N/A,#N/A,FALSE,"FANDA96";#N/A,#N/A,FALSE,"INTRAN96";#N/A,#N/A,FALSE,"NAA9697";#N/A,#N/A,FALSE,"ECWEBB";#N/A,#N/A,FALSE,"MFT96";#N/A,#N/A,FALSE,"CTrecon"}</definedName>
    <definedName name="n_1_3_3_1" hidden="1">{#N/A,#N/A,FALSE,"TMCOMP96";#N/A,#N/A,FALSE,"MAT96";#N/A,#N/A,FALSE,"FANDA96";#N/A,#N/A,FALSE,"INTRAN96";#N/A,#N/A,FALSE,"NAA9697";#N/A,#N/A,FALSE,"ECWEBB";#N/A,#N/A,FALSE,"MFT96";#N/A,#N/A,FALSE,"CTrecon"}</definedName>
    <definedName name="n_1_3_3_2" hidden="1">{#N/A,#N/A,FALSE,"TMCOMP96";#N/A,#N/A,FALSE,"MAT96";#N/A,#N/A,FALSE,"FANDA96";#N/A,#N/A,FALSE,"INTRAN96";#N/A,#N/A,FALSE,"NAA9697";#N/A,#N/A,FALSE,"ECWEBB";#N/A,#N/A,FALSE,"MFT96";#N/A,#N/A,FALSE,"CTrecon"}</definedName>
    <definedName name="n_1_3_3_3" hidden="1">{#N/A,#N/A,FALSE,"TMCOMP96";#N/A,#N/A,FALSE,"MAT96";#N/A,#N/A,FALSE,"FANDA96";#N/A,#N/A,FALSE,"INTRAN96";#N/A,#N/A,FALSE,"NAA9697";#N/A,#N/A,FALSE,"ECWEBB";#N/A,#N/A,FALSE,"MFT96";#N/A,#N/A,FALSE,"CTrecon"}</definedName>
    <definedName name="n_1_3_3_4" hidden="1">{#N/A,#N/A,FALSE,"TMCOMP96";#N/A,#N/A,FALSE,"MAT96";#N/A,#N/A,FALSE,"FANDA96";#N/A,#N/A,FALSE,"INTRAN96";#N/A,#N/A,FALSE,"NAA9697";#N/A,#N/A,FALSE,"ECWEBB";#N/A,#N/A,FALSE,"MFT96";#N/A,#N/A,FALSE,"CTrecon"}</definedName>
    <definedName name="n_1_3_3_5" hidden="1">{#N/A,#N/A,FALSE,"TMCOMP96";#N/A,#N/A,FALSE,"MAT96";#N/A,#N/A,FALSE,"FANDA96";#N/A,#N/A,FALSE,"INTRAN96";#N/A,#N/A,FALSE,"NAA9697";#N/A,#N/A,FALSE,"ECWEBB";#N/A,#N/A,FALSE,"MFT96";#N/A,#N/A,FALSE,"CTrecon"}</definedName>
    <definedName name="n_1_3_4" hidden="1">{#N/A,#N/A,FALSE,"TMCOMP96";#N/A,#N/A,FALSE,"MAT96";#N/A,#N/A,FALSE,"FANDA96";#N/A,#N/A,FALSE,"INTRAN96";#N/A,#N/A,FALSE,"NAA9697";#N/A,#N/A,FALSE,"ECWEBB";#N/A,#N/A,FALSE,"MFT96";#N/A,#N/A,FALSE,"CTrecon"}</definedName>
    <definedName name="n_1_3_4_1" hidden="1">{#N/A,#N/A,FALSE,"TMCOMP96";#N/A,#N/A,FALSE,"MAT96";#N/A,#N/A,FALSE,"FANDA96";#N/A,#N/A,FALSE,"INTRAN96";#N/A,#N/A,FALSE,"NAA9697";#N/A,#N/A,FALSE,"ECWEBB";#N/A,#N/A,FALSE,"MFT96";#N/A,#N/A,FALSE,"CTrecon"}</definedName>
    <definedName name="n_1_3_4_2" hidden="1">{#N/A,#N/A,FALSE,"TMCOMP96";#N/A,#N/A,FALSE,"MAT96";#N/A,#N/A,FALSE,"FANDA96";#N/A,#N/A,FALSE,"INTRAN96";#N/A,#N/A,FALSE,"NAA9697";#N/A,#N/A,FALSE,"ECWEBB";#N/A,#N/A,FALSE,"MFT96";#N/A,#N/A,FALSE,"CTrecon"}</definedName>
    <definedName name="n_1_3_4_3" hidden="1">{#N/A,#N/A,FALSE,"TMCOMP96";#N/A,#N/A,FALSE,"MAT96";#N/A,#N/A,FALSE,"FANDA96";#N/A,#N/A,FALSE,"INTRAN96";#N/A,#N/A,FALSE,"NAA9697";#N/A,#N/A,FALSE,"ECWEBB";#N/A,#N/A,FALSE,"MFT96";#N/A,#N/A,FALSE,"CTrecon"}</definedName>
    <definedName name="n_1_3_4_4" hidden="1">{#N/A,#N/A,FALSE,"TMCOMP96";#N/A,#N/A,FALSE,"MAT96";#N/A,#N/A,FALSE,"FANDA96";#N/A,#N/A,FALSE,"INTRAN96";#N/A,#N/A,FALSE,"NAA9697";#N/A,#N/A,FALSE,"ECWEBB";#N/A,#N/A,FALSE,"MFT96";#N/A,#N/A,FALSE,"CTrecon"}</definedName>
    <definedName name="n_1_3_4_5" hidden="1">{#N/A,#N/A,FALSE,"TMCOMP96";#N/A,#N/A,FALSE,"MAT96";#N/A,#N/A,FALSE,"FANDA96";#N/A,#N/A,FALSE,"INTRAN96";#N/A,#N/A,FALSE,"NAA9697";#N/A,#N/A,FALSE,"ECWEBB";#N/A,#N/A,FALSE,"MFT96";#N/A,#N/A,FALSE,"CTrecon"}</definedName>
    <definedName name="n_1_3_5" hidden="1">{#N/A,#N/A,FALSE,"TMCOMP96";#N/A,#N/A,FALSE,"MAT96";#N/A,#N/A,FALSE,"FANDA96";#N/A,#N/A,FALSE,"INTRAN96";#N/A,#N/A,FALSE,"NAA9697";#N/A,#N/A,FALSE,"ECWEBB";#N/A,#N/A,FALSE,"MFT96";#N/A,#N/A,FALSE,"CTrecon"}</definedName>
    <definedName name="n_1_3_5_1" hidden="1">{#N/A,#N/A,FALSE,"TMCOMP96";#N/A,#N/A,FALSE,"MAT96";#N/A,#N/A,FALSE,"FANDA96";#N/A,#N/A,FALSE,"INTRAN96";#N/A,#N/A,FALSE,"NAA9697";#N/A,#N/A,FALSE,"ECWEBB";#N/A,#N/A,FALSE,"MFT96";#N/A,#N/A,FALSE,"CTrecon"}</definedName>
    <definedName name="n_1_3_5_2" hidden="1">{#N/A,#N/A,FALSE,"TMCOMP96";#N/A,#N/A,FALSE,"MAT96";#N/A,#N/A,FALSE,"FANDA96";#N/A,#N/A,FALSE,"INTRAN96";#N/A,#N/A,FALSE,"NAA9697";#N/A,#N/A,FALSE,"ECWEBB";#N/A,#N/A,FALSE,"MFT96";#N/A,#N/A,FALSE,"CTrecon"}</definedName>
    <definedName name="n_1_3_5_3" hidden="1">{#N/A,#N/A,FALSE,"TMCOMP96";#N/A,#N/A,FALSE,"MAT96";#N/A,#N/A,FALSE,"FANDA96";#N/A,#N/A,FALSE,"INTRAN96";#N/A,#N/A,FALSE,"NAA9697";#N/A,#N/A,FALSE,"ECWEBB";#N/A,#N/A,FALSE,"MFT96";#N/A,#N/A,FALSE,"CTrecon"}</definedName>
    <definedName name="n_1_3_5_4" hidden="1">{#N/A,#N/A,FALSE,"TMCOMP96";#N/A,#N/A,FALSE,"MAT96";#N/A,#N/A,FALSE,"FANDA96";#N/A,#N/A,FALSE,"INTRAN96";#N/A,#N/A,FALSE,"NAA9697";#N/A,#N/A,FALSE,"ECWEBB";#N/A,#N/A,FALSE,"MFT96";#N/A,#N/A,FALSE,"CTrecon"}</definedName>
    <definedName name="n_1_3_5_5" hidden="1">{#N/A,#N/A,FALSE,"TMCOMP96";#N/A,#N/A,FALSE,"MAT96";#N/A,#N/A,FALSE,"FANDA96";#N/A,#N/A,FALSE,"INTRAN96";#N/A,#N/A,FALSE,"NAA9697";#N/A,#N/A,FALSE,"ECWEBB";#N/A,#N/A,FALSE,"MFT96";#N/A,#N/A,FALSE,"CTrecon"}</definedName>
    <definedName name="n_1_4" hidden="1">{#N/A,#N/A,FALSE,"TMCOMP96";#N/A,#N/A,FALSE,"MAT96";#N/A,#N/A,FALSE,"FANDA96";#N/A,#N/A,FALSE,"INTRAN96";#N/A,#N/A,FALSE,"NAA9697";#N/A,#N/A,FALSE,"ECWEBB";#N/A,#N/A,FALSE,"MFT96";#N/A,#N/A,FALSE,"CTrecon"}</definedName>
    <definedName name="n_1_4_1" hidden="1">{#N/A,#N/A,FALSE,"TMCOMP96";#N/A,#N/A,FALSE,"MAT96";#N/A,#N/A,FALSE,"FANDA96";#N/A,#N/A,FALSE,"INTRAN96";#N/A,#N/A,FALSE,"NAA9697";#N/A,#N/A,FALSE,"ECWEBB";#N/A,#N/A,FALSE,"MFT96";#N/A,#N/A,FALSE,"CTrecon"}</definedName>
    <definedName name="n_1_4_1_1" hidden="1">{#N/A,#N/A,FALSE,"TMCOMP96";#N/A,#N/A,FALSE,"MAT96";#N/A,#N/A,FALSE,"FANDA96";#N/A,#N/A,FALSE,"INTRAN96";#N/A,#N/A,FALSE,"NAA9697";#N/A,#N/A,FALSE,"ECWEBB";#N/A,#N/A,FALSE,"MFT96";#N/A,#N/A,FALSE,"CTrecon"}</definedName>
    <definedName name="n_1_4_1_1_1" hidden="1">{#N/A,#N/A,FALSE,"TMCOMP96";#N/A,#N/A,FALSE,"MAT96";#N/A,#N/A,FALSE,"FANDA96";#N/A,#N/A,FALSE,"INTRAN96";#N/A,#N/A,FALSE,"NAA9697";#N/A,#N/A,FALSE,"ECWEBB";#N/A,#N/A,FALSE,"MFT96";#N/A,#N/A,FALSE,"CTrecon"}</definedName>
    <definedName name="n_1_4_1_1_2" hidden="1">{#N/A,#N/A,FALSE,"TMCOMP96";#N/A,#N/A,FALSE,"MAT96";#N/A,#N/A,FALSE,"FANDA96";#N/A,#N/A,FALSE,"INTRAN96";#N/A,#N/A,FALSE,"NAA9697";#N/A,#N/A,FALSE,"ECWEBB";#N/A,#N/A,FALSE,"MFT96";#N/A,#N/A,FALSE,"CTrecon"}</definedName>
    <definedName name="n_1_4_1_1_3" hidden="1">{#N/A,#N/A,FALSE,"TMCOMP96";#N/A,#N/A,FALSE,"MAT96";#N/A,#N/A,FALSE,"FANDA96";#N/A,#N/A,FALSE,"INTRAN96";#N/A,#N/A,FALSE,"NAA9697";#N/A,#N/A,FALSE,"ECWEBB";#N/A,#N/A,FALSE,"MFT96";#N/A,#N/A,FALSE,"CTrecon"}</definedName>
    <definedName name="n_1_4_1_1_4" hidden="1">{#N/A,#N/A,FALSE,"TMCOMP96";#N/A,#N/A,FALSE,"MAT96";#N/A,#N/A,FALSE,"FANDA96";#N/A,#N/A,FALSE,"INTRAN96";#N/A,#N/A,FALSE,"NAA9697";#N/A,#N/A,FALSE,"ECWEBB";#N/A,#N/A,FALSE,"MFT96";#N/A,#N/A,FALSE,"CTrecon"}</definedName>
    <definedName name="n_1_4_1_1_5" hidden="1">{#N/A,#N/A,FALSE,"TMCOMP96";#N/A,#N/A,FALSE,"MAT96";#N/A,#N/A,FALSE,"FANDA96";#N/A,#N/A,FALSE,"INTRAN96";#N/A,#N/A,FALSE,"NAA9697";#N/A,#N/A,FALSE,"ECWEBB";#N/A,#N/A,FALSE,"MFT96";#N/A,#N/A,FALSE,"CTrecon"}</definedName>
    <definedName name="n_1_4_1_2" hidden="1">{#N/A,#N/A,FALSE,"TMCOMP96";#N/A,#N/A,FALSE,"MAT96";#N/A,#N/A,FALSE,"FANDA96";#N/A,#N/A,FALSE,"INTRAN96";#N/A,#N/A,FALSE,"NAA9697";#N/A,#N/A,FALSE,"ECWEBB";#N/A,#N/A,FALSE,"MFT96";#N/A,#N/A,FALSE,"CTrecon"}</definedName>
    <definedName name="n_1_4_1_2_1" hidden="1">{#N/A,#N/A,FALSE,"TMCOMP96";#N/A,#N/A,FALSE,"MAT96";#N/A,#N/A,FALSE,"FANDA96";#N/A,#N/A,FALSE,"INTRAN96";#N/A,#N/A,FALSE,"NAA9697";#N/A,#N/A,FALSE,"ECWEBB";#N/A,#N/A,FALSE,"MFT96";#N/A,#N/A,FALSE,"CTrecon"}</definedName>
    <definedName name="n_1_4_1_2_2" hidden="1">{#N/A,#N/A,FALSE,"TMCOMP96";#N/A,#N/A,FALSE,"MAT96";#N/A,#N/A,FALSE,"FANDA96";#N/A,#N/A,FALSE,"INTRAN96";#N/A,#N/A,FALSE,"NAA9697";#N/A,#N/A,FALSE,"ECWEBB";#N/A,#N/A,FALSE,"MFT96";#N/A,#N/A,FALSE,"CTrecon"}</definedName>
    <definedName name="n_1_4_1_2_3" hidden="1">{#N/A,#N/A,FALSE,"TMCOMP96";#N/A,#N/A,FALSE,"MAT96";#N/A,#N/A,FALSE,"FANDA96";#N/A,#N/A,FALSE,"INTRAN96";#N/A,#N/A,FALSE,"NAA9697";#N/A,#N/A,FALSE,"ECWEBB";#N/A,#N/A,FALSE,"MFT96";#N/A,#N/A,FALSE,"CTrecon"}</definedName>
    <definedName name="n_1_4_1_2_4" hidden="1">{#N/A,#N/A,FALSE,"TMCOMP96";#N/A,#N/A,FALSE,"MAT96";#N/A,#N/A,FALSE,"FANDA96";#N/A,#N/A,FALSE,"INTRAN96";#N/A,#N/A,FALSE,"NAA9697";#N/A,#N/A,FALSE,"ECWEBB";#N/A,#N/A,FALSE,"MFT96";#N/A,#N/A,FALSE,"CTrecon"}</definedName>
    <definedName name="n_1_4_1_2_5" hidden="1">{#N/A,#N/A,FALSE,"TMCOMP96";#N/A,#N/A,FALSE,"MAT96";#N/A,#N/A,FALSE,"FANDA96";#N/A,#N/A,FALSE,"INTRAN96";#N/A,#N/A,FALSE,"NAA9697";#N/A,#N/A,FALSE,"ECWEBB";#N/A,#N/A,FALSE,"MFT96";#N/A,#N/A,FALSE,"CTrecon"}</definedName>
    <definedName name="n_1_4_1_3" hidden="1">{#N/A,#N/A,FALSE,"TMCOMP96";#N/A,#N/A,FALSE,"MAT96";#N/A,#N/A,FALSE,"FANDA96";#N/A,#N/A,FALSE,"INTRAN96";#N/A,#N/A,FALSE,"NAA9697";#N/A,#N/A,FALSE,"ECWEBB";#N/A,#N/A,FALSE,"MFT96";#N/A,#N/A,FALSE,"CTrecon"}</definedName>
    <definedName name="n_1_4_1_3_1" hidden="1">{#N/A,#N/A,FALSE,"TMCOMP96";#N/A,#N/A,FALSE,"MAT96";#N/A,#N/A,FALSE,"FANDA96";#N/A,#N/A,FALSE,"INTRAN96";#N/A,#N/A,FALSE,"NAA9697";#N/A,#N/A,FALSE,"ECWEBB";#N/A,#N/A,FALSE,"MFT96";#N/A,#N/A,FALSE,"CTrecon"}</definedName>
    <definedName name="n_1_4_1_3_2" hidden="1">{#N/A,#N/A,FALSE,"TMCOMP96";#N/A,#N/A,FALSE,"MAT96";#N/A,#N/A,FALSE,"FANDA96";#N/A,#N/A,FALSE,"INTRAN96";#N/A,#N/A,FALSE,"NAA9697";#N/A,#N/A,FALSE,"ECWEBB";#N/A,#N/A,FALSE,"MFT96";#N/A,#N/A,FALSE,"CTrecon"}</definedName>
    <definedName name="n_1_4_1_3_3" hidden="1">{#N/A,#N/A,FALSE,"TMCOMP96";#N/A,#N/A,FALSE,"MAT96";#N/A,#N/A,FALSE,"FANDA96";#N/A,#N/A,FALSE,"INTRAN96";#N/A,#N/A,FALSE,"NAA9697";#N/A,#N/A,FALSE,"ECWEBB";#N/A,#N/A,FALSE,"MFT96";#N/A,#N/A,FALSE,"CTrecon"}</definedName>
    <definedName name="n_1_4_1_3_4" hidden="1">{#N/A,#N/A,FALSE,"TMCOMP96";#N/A,#N/A,FALSE,"MAT96";#N/A,#N/A,FALSE,"FANDA96";#N/A,#N/A,FALSE,"INTRAN96";#N/A,#N/A,FALSE,"NAA9697";#N/A,#N/A,FALSE,"ECWEBB";#N/A,#N/A,FALSE,"MFT96";#N/A,#N/A,FALSE,"CTrecon"}</definedName>
    <definedName name="n_1_4_1_3_5" hidden="1">{#N/A,#N/A,FALSE,"TMCOMP96";#N/A,#N/A,FALSE,"MAT96";#N/A,#N/A,FALSE,"FANDA96";#N/A,#N/A,FALSE,"INTRAN96";#N/A,#N/A,FALSE,"NAA9697";#N/A,#N/A,FALSE,"ECWEBB";#N/A,#N/A,FALSE,"MFT96";#N/A,#N/A,FALSE,"CTrecon"}</definedName>
    <definedName name="n_1_4_1_4" hidden="1">{#N/A,#N/A,FALSE,"TMCOMP96";#N/A,#N/A,FALSE,"MAT96";#N/A,#N/A,FALSE,"FANDA96";#N/A,#N/A,FALSE,"INTRAN96";#N/A,#N/A,FALSE,"NAA9697";#N/A,#N/A,FALSE,"ECWEBB";#N/A,#N/A,FALSE,"MFT96";#N/A,#N/A,FALSE,"CTrecon"}</definedName>
    <definedName name="n_1_4_1_4_1" hidden="1">{#N/A,#N/A,FALSE,"TMCOMP96";#N/A,#N/A,FALSE,"MAT96";#N/A,#N/A,FALSE,"FANDA96";#N/A,#N/A,FALSE,"INTRAN96";#N/A,#N/A,FALSE,"NAA9697";#N/A,#N/A,FALSE,"ECWEBB";#N/A,#N/A,FALSE,"MFT96";#N/A,#N/A,FALSE,"CTrecon"}</definedName>
    <definedName name="n_1_4_1_4_2" hidden="1">{#N/A,#N/A,FALSE,"TMCOMP96";#N/A,#N/A,FALSE,"MAT96";#N/A,#N/A,FALSE,"FANDA96";#N/A,#N/A,FALSE,"INTRAN96";#N/A,#N/A,FALSE,"NAA9697";#N/A,#N/A,FALSE,"ECWEBB";#N/A,#N/A,FALSE,"MFT96";#N/A,#N/A,FALSE,"CTrecon"}</definedName>
    <definedName name="n_1_4_1_4_3" hidden="1">{#N/A,#N/A,FALSE,"TMCOMP96";#N/A,#N/A,FALSE,"MAT96";#N/A,#N/A,FALSE,"FANDA96";#N/A,#N/A,FALSE,"INTRAN96";#N/A,#N/A,FALSE,"NAA9697";#N/A,#N/A,FALSE,"ECWEBB";#N/A,#N/A,FALSE,"MFT96";#N/A,#N/A,FALSE,"CTrecon"}</definedName>
    <definedName name="n_1_4_1_4_4" hidden="1">{#N/A,#N/A,FALSE,"TMCOMP96";#N/A,#N/A,FALSE,"MAT96";#N/A,#N/A,FALSE,"FANDA96";#N/A,#N/A,FALSE,"INTRAN96";#N/A,#N/A,FALSE,"NAA9697";#N/A,#N/A,FALSE,"ECWEBB";#N/A,#N/A,FALSE,"MFT96";#N/A,#N/A,FALSE,"CTrecon"}</definedName>
    <definedName name="n_1_4_1_4_5" hidden="1">{#N/A,#N/A,FALSE,"TMCOMP96";#N/A,#N/A,FALSE,"MAT96";#N/A,#N/A,FALSE,"FANDA96";#N/A,#N/A,FALSE,"INTRAN96";#N/A,#N/A,FALSE,"NAA9697";#N/A,#N/A,FALSE,"ECWEBB";#N/A,#N/A,FALSE,"MFT96";#N/A,#N/A,FALSE,"CTrecon"}</definedName>
    <definedName name="n_1_4_1_5" hidden="1">{#N/A,#N/A,FALSE,"TMCOMP96";#N/A,#N/A,FALSE,"MAT96";#N/A,#N/A,FALSE,"FANDA96";#N/A,#N/A,FALSE,"INTRAN96";#N/A,#N/A,FALSE,"NAA9697";#N/A,#N/A,FALSE,"ECWEBB";#N/A,#N/A,FALSE,"MFT96";#N/A,#N/A,FALSE,"CTrecon"}</definedName>
    <definedName name="n_1_4_1_5_1" hidden="1">{#N/A,#N/A,FALSE,"TMCOMP96";#N/A,#N/A,FALSE,"MAT96";#N/A,#N/A,FALSE,"FANDA96";#N/A,#N/A,FALSE,"INTRAN96";#N/A,#N/A,FALSE,"NAA9697";#N/A,#N/A,FALSE,"ECWEBB";#N/A,#N/A,FALSE,"MFT96";#N/A,#N/A,FALSE,"CTrecon"}</definedName>
    <definedName name="n_1_4_1_5_2" hidden="1">{#N/A,#N/A,FALSE,"TMCOMP96";#N/A,#N/A,FALSE,"MAT96";#N/A,#N/A,FALSE,"FANDA96";#N/A,#N/A,FALSE,"INTRAN96";#N/A,#N/A,FALSE,"NAA9697";#N/A,#N/A,FALSE,"ECWEBB";#N/A,#N/A,FALSE,"MFT96";#N/A,#N/A,FALSE,"CTrecon"}</definedName>
    <definedName name="n_1_4_1_5_3" hidden="1">{#N/A,#N/A,FALSE,"TMCOMP96";#N/A,#N/A,FALSE,"MAT96";#N/A,#N/A,FALSE,"FANDA96";#N/A,#N/A,FALSE,"INTRAN96";#N/A,#N/A,FALSE,"NAA9697";#N/A,#N/A,FALSE,"ECWEBB";#N/A,#N/A,FALSE,"MFT96";#N/A,#N/A,FALSE,"CTrecon"}</definedName>
    <definedName name="n_1_4_1_5_4" hidden="1">{#N/A,#N/A,FALSE,"TMCOMP96";#N/A,#N/A,FALSE,"MAT96";#N/A,#N/A,FALSE,"FANDA96";#N/A,#N/A,FALSE,"INTRAN96";#N/A,#N/A,FALSE,"NAA9697";#N/A,#N/A,FALSE,"ECWEBB";#N/A,#N/A,FALSE,"MFT96";#N/A,#N/A,FALSE,"CTrecon"}</definedName>
    <definedName name="n_1_4_1_5_5" hidden="1">{#N/A,#N/A,FALSE,"TMCOMP96";#N/A,#N/A,FALSE,"MAT96";#N/A,#N/A,FALSE,"FANDA96";#N/A,#N/A,FALSE,"INTRAN96";#N/A,#N/A,FALSE,"NAA9697";#N/A,#N/A,FALSE,"ECWEBB";#N/A,#N/A,FALSE,"MFT96";#N/A,#N/A,FALSE,"CTrecon"}</definedName>
    <definedName name="n_1_4_2" hidden="1">{#N/A,#N/A,FALSE,"TMCOMP96";#N/A,#N/A,FALSE,"MAT96";#N/A,#N/A,FALSE,"FANDA96";#N/A,#N/A,FALSE,"INTRAN96";#N/A,#N/A,FALSE,"NAA9697";#N/A,#N/A,FALSE,"ECWEBB";#N/A,#N/A,FALSE,"MFT96";#N/A,#N/A,FALSE,"CTrecon"}</definedName>
    <definedName name="n_1_4_2_1" hidden="1">{#N/A,#N/A,FALSE,"TMCOMP96";#N/A,#N/A,FALSE,"MAT96";#N/A,#N/A,FALSE,"FANDA96";#N/A,#N/A,FALSE,"INTRAN96";#N/A,#N/A,FALSE,"NAA9697";#N/A,#N/A,FALSE,"ECWEBB";#N/A,#N/A,FALSE,"MFT96";#N/A,#N/A,FALSE,"CTrecon"}</definedName>
    <definedName name="n_1_4_2_2" hidden="1">{#N/A,#N/A,FALSE,"TMCOMP96";#N/A,#N/A,FALSE,"MAT96";#N/A,#N/A,FALSE,"FANDA96";#N/A,#N/A,FALSE,"INTRAN96";#N/A,#N/A,FALSE,"NAA9697";#N/A,#N/A,FALSE,"ECWEBB";#N/A,#N/A,FALSE,"MFT96";#N/A,#N/A,FALSE,"CTrecon"}</definedName>
    <definedName name="n_1_4_2_3" hidden="1">{#N/A,#N/A,FALSE,"TMCOMP96";#N/A,#N/A,FALSE,"MAT96";#N/A,#N/A,FALSE,"FANDA96";#N/A,#N/A,FALSE,"INTRAN96";#N/A,#N/A,FALSE,"NAA9697";#N/A,#N/A,FALSE,"ECWEBB";#N/A,#N/A,FALSE,"MFT96";#N/A,#N/A,FALSE,"CTrecon"}</definedName>
    <definedName name="n_1_4_2_4" hidden="1">{#N/A,#N/A,FALSE,"TMCOMP96";#N/A,#N/A,FALSE,"MAT96";#N/A,#N/A,FALSE,"FANDA96";#N/A,#N/A,FALSE,"INTRAN96";#N/A,#N/A,FALSE,"NAA9697";#N/A,#N/A,FALSE,"ECWEBB";#N/A,#N/A,FALSE,"MFT96";#N/A,#N/A,FALSE,"CTrecon"}</definedName>
    <definedName name="n_1_4_2_5" hidden="1">{#N/A,#N/A,FALSE,"TMCOMP96";#N/A,#N/A,FALSE,"MAT96";#N/A,#N/A,FALSE,"FANDA96";#N/A,#N/A,FALSE,"INTRAN96";#N/A,#N/A,FALSE,"NAA9697";#N/A,#N/A,FALSE,"ECWEBB";#N/A,#N/A,FALSE,"MFT96";#N/A,#N/A,FALSE,"CTrecon"}</definedName>
    <definedName name="n_1_4_3" hidden="1">{#N/A,#N/A,FALSE,"TMCOMP96";#N/A,#N/A,FALSE,"MAT96";#N/A,#N/A,FALSE,"FANDA96";#N/A,#N/A,FALSE,"INTRAN96";#N/A,#N/A,FALSE,"NAA9697";#N/A,#N/A,FALSE,"ECWEBB";#N/A,#N/A,FALSE,"MFT96";#N/A,#N/A,FALSE,"CTrecon"}</definedName>
    <definedName name="n_1_4_3_1" hidden="1">{#N/A,#N/A,FALSE,"TMCOMP96";#N/A,#N/A,FALSE,"MAT96";#N/A,#N/A,FALSE,"FANDA96";#N/A,#N/A,FALSE,"INTRAN96";#N/A,#N/A,FALSE,"NAA9697";#N/A,#N/A,FALSE,"ECWEBB";#N/A,#N/A,FALSE,"MFT96";#N/A,#N/A,FALSE,"CTrecon"}</definedName>
    <definedName name="n_1_4_3_2" hidden="1">{#N/A,#N/A,FALSE,"TMCOMP96";#N/A,#N/A,FALSE,"MAT96";#N/A,#N/A,FALSE,"FANDA96";#N/A,#N/A,FALSE,"INTRAN96";#N/A,#N/A,FALSE,"NAA9697";#N/A,#N/A,FALSE,"ECWEBB";#N/A,#N/A,FALSE,"MFT96";#N/A,#N/A,FALSE,"CTrecon"}</definedName>
    <definedName name="n_1_4_3_3" hidden="1">{#N/A,#N/A,FALSE,"TMCOMP96";#N/A,#N/A,FALSE,"MAT96";#N/A,#N/A,FALSE,"FANDA96";#N/A,#N/A,FALSE,"INTRAN96";#N/A,#N/A,FALSE,"NAA9697";#N/A,#N/A,FALSE,"ECWEBB";#N/A,#N/A,FALSE,"MFT96";#N/A,#N/A,FALSE,"CTrecon"}</definedName>
    <definedName name="n_1_4_3_4" hidden="1">{#N/A,#N/A,FALSE,"TMCOMP96";#N/A,#N/A,FALSE,"MAT96";#N/A,#N/A,FALSE,"FANDA96";#N/A,#N/A,FALSE,"INTRAN96";#N/A,#N/A,FALSE,"NAA9697";#N/A,#N/A,FALSE,"ECWEBB";#N/A,#N/A,FALSE,"MFT96";#N/A,#N/A,FALSE,"CTrecon"}</definedName>
    <definedName name="n_1_4_3_5" hidden="1">{#N/A,#N/A,FALSE,"TMCOMP96";#N/A,#N/A,FALSE,"MAT96";#N/A,#N/A,FALSE,"FANDA96";#N/A,#N/A,FALSE,"INTRAN96";#N/A,#N/A,FALSE,"NAA9697";#N/A,#N/A,FALSE,"ECWEBB";#N/A,#N/A,FALSE,"MFT96";#N/A,#N/A,FALSE,"CTrecon"}</definedName>
    <definedName name="n_1_4_4" hidden="1">{#N/A,#N/A,FALSE,"TMCOMP96";#N/A,#N/A,FALSE,"MAT96";#N/A,#N/A,FALSE,"FANDA96";#N/A,#N/A,FALSE,"INTRAN96";#N/A,#N/A,FALSE,"NAA9697";#N/A,#N/A,FALSE,"ECWEBB";#N/A,#N/A,FALSE,"MFT96";#N/A,#N/A,FALSE,"CTrecon"}</definedName>
    <definedName name="n_1_4_4_1" hidden="1">{#N/A,#N/A,FALSE,"TMCOMP96";#N/A,#N/A,FALSE,"MAT96";#N/A,#N/A,FALSE,"FANDA96";#N/A,#N/A,FALSE,"INTRAN96";#N/A,#N/A,FALSE,"NAA9697";#N/A,#N/A,FALSE,"ECWEBB";#N/A,#N/A,FALSE,"MFT96";#N/A,#N/A,FALSE,"CTrecon"}</definedName>
    <definedName name="n_1_4_4_2" hidden="1">{#N/A,#N/A,FALSE,"TMCOMP96";#N/A,#N/A,FALSE,"MAT96";#N/A,#N/A,FALSE,"FANDA96";#N/A,#N/A,FALSE,"INTRAN96";#N/A,#N/A,FALSE,"NAA9697";#N/A,#N/A,FALSE,"ECWEBB";#N/A,#N/A,FALSE,"MFT96";#N/A,#N/A,FALSE,"CTrecon"}</definedName>
    <definedName name="n_1_4_4_3" hidden="1">{#N/A,#N/A,FALSE,"TMCOMP96";#N/A,#N/A,FALSE,"MAT96";#N/A,#N/A,FALSE,"FANDA96";#N/A,#N/A,FALSE,"INTRAN96";#N/A,#N/A,FALSE,"NAA9697";#N/A,#N/A,FALSE,"ECWEBB";#N/A,#N/A,FALSE,"MFT96";#N/A,#N/A,FALSE,"CTrecon"}</definedName>
    <definedName name="n_1_4_4_4" hidden="1">{#N/A,#N/A,FALSE,"TMCOMP96";#N/A,#N/A,FALSE,"MAT96";#N/A,#N/A,FALSE,"FANDA96";#N/A,#N/A,FALSE,"INTRAN96";#N/A,#N/A,FALSE,"NAA9697";#N/A,#N/A,FALSE,"ECWEBB";#N/A,#N/A,FALSE,"MFT96";#N/A,#N/A,FALSE,"CTrecon"}</definedName>
    <definedName name="n_1_4_4_5" hidden="1">{#N/A,#N/A,FALSE,"TMCOMP96";#N/A,#N/A,FALSE,"MAT96";#N/A,#N/A,FALSE,"FANDA96";#N/A,#N/A,FALSE,"INTRAN96";#N/A,#N/A,FALSE,"NAA9697";#N/A,#N/A,FALSE,"ECWEBB";#N/A,#N/A,FALSE,"MFT96";#N/A,#N/A,FALSE,"CTrecon"}</definedName>
    <definedName name="n_1_4_5" hidden="1">{#N/A,#N/A,FALSE,"TMCOMP96";#N/A,#N/A,FALSE,"MAT96";#N/A,#N/A,FALSE,"FANDA96";#N/A,#N/A,FALSE,"INTRAN96";#N/A,#N/A,FALSE,"NAA9697";#N/A,#N/A,FALSE,"ECWEBB";#N/A,#N/A,FALSE,"MFT96";#N/A,#N/A,FALSE,"CTrecon"}</definedName>
    <definedName name="n_1_4_5_1" hidden="1">{#N/A,#N/A,FALSE,"TMCOMP96";#N/A,#N/A,FALSE,"MAT96";#N/A,#N/A,FALSE,"FANDA96";#N/A,#N/A,FALSE,"INTRAN96";#N/A,#N/A,FALSE,"NAA9697";#N/A,#N/A,FALSE,"ECWEBB";#N/A,#N/A,FALSE,"MFT96";#N/A,#N/A,FALSE,"CTrecon"}</definedName>
    <definedName name="n_1_4_5_2" hidden="1">{#N/A,#N/A,FALSE,"TMCOMP96";#N/A,#N/A,FALSE,"MAT96";#N/A,#N/A,FALSE,"FANDA96";#N/A,#N/A,FALSE,"INTRAN96";#N/A,#N/A,FALSE,"NAA9697";#N/A,#N/A,FALSE,"ECWEBB";#N/A,#N/A,FALSE,"MFT96";#N/A,#N/A,FALSE,"CTrecon"}</definedName>
    <definedName name="n_1_4_5_3" hidden="1">{#N/A,#N/A,FALSE,"TMCOMP96";#N/A,#N/A,FALSE,"MAT96";#N/A,#N/A,FALSE,"FANDA96";#N/A,#N/A,FALSE,"INTRAN96";#N/A,#N/A,FALSE,"NAA9697";#N/A,#N/A,FALSE,"ECWEBB";#N/A,#N/A,FALSE,"MFT96";#N/A,#N/A,FALSE,"CTrecon"}</definedName>
    <definedName name="n_1_4_5_4" hidden="1">{#N/A,#N/A,FALSE,"TMCOMP96";#N/A,#N/A,FALSE,"MAT96";#N/A,#N/A,FALSE,"FANDA96";#N/A,#N/A,FALSE,"INTRAN96";#N/A,#N/A,FALSE,"NAA9697";#N/A,#N/A,FALSE,"ECWEBB";#N/A,#N/A,FALSE,"MFT96";#N/A,#N/A,FALSE,"CTrecon"}</definedName>
    <definedName name="n_1_4_5_5" hidden="1">{#N/A,#N/A,FALSE,"TMCOMP96";#N/A,#N/A,FALSE,"MAT96";#N/A,#N/A,FALSE,"FANDA96";#N/A,#N/A,FALSE,"INTRAN96";#N/A,#N/A,FALSE,"NAA9697";#N/A,#N/A,FALSE,"ECWEBB";#N/A,#N/A,FALSE,"MFT96";#N/A,#N/A,FALSE,"CTrecon"}</definedName>
    <definedName name="n_1_5" hidden="1">{#N/A,#N/A,FALSE,"TMCOMP96";#N/A,#N/A,FALSE,"MAT96";#N/A,#N/A,FALSE,"FANDA96";#N/A,#N/A,FALSE,"INTRAN96";#N/A,#N/A,FALSE,"NAA9697";#N/A,#N/A,FALSE,"ECWEBB";#N/A,#N/A,FALSE,"MFT96";#N/A,#N/A,FALSE,"CTrecon"}</definedName>
    <definedName name="n_1_5_1" hidden="1">{#N/A,#N/A,FALSE,"TMCOMP96";#N/A,#N/A,FALSE,"MAT96";#N/A,#N/A,FALSE,"FANDA96";#N/A,#N/A,FALSE,"INTRAN96";#N/A,#N/A,FALSE,"NAA9697";#N/A,#N/A,FALSE,"ECWEBB";#N/A,#N/A,FALSE,"MFT96";#N/A,#N/A,FALSE,"CTrecon"}</definedName>
    <definedName name="n_1_5_1_1" hidden="1">{#N/A,#N/A,FALSE,"TMCOMP96";#N/A,#N/A,FALSE,"MAT96";#N/A,#N/A,FALSE,"FANDA96";#N/A,#N/A,FALSE,"INTRAN96";#N/A,#N/A,FALSE,"NAA9697";#N/A,#N/A,FALSE,"ECWEBB";#N/A,#N/A,FALSE,"MFT96";#N/A,#N/A,FALSE,"CTrecon"}</definedName>
    <definedName name="n_1_5_1_2" hidden="1">{#N/A,#N/A,FALSE,"TMCOMP96";#N/A,#N/A,FALSE,"MAT96";#N/A,#N/A,FALSE,"FANDA96";#N/A,#N/A,FALSE,"INTRAN96";#N/A,#N/A,FALSE,"NAA9697";#N/A,#N/A,FALSE,"ECWEBB";#N/A,#N/A,FALSE,"MFT96";#N/A,#N/A,FALSE,"CTrecon"}</definedName>
    <definedName name="n_1_5_1_3" hidden="1">{#N/A,#N/A,FALSE,"TMCOMP96";#N/A,#N/A,FALSE,"MAT96";#N/A,#N/A,FALSE,"FANDA96";#N/A,#N/A,FALSE,"INTRAN96";#N/A,#N/A,FALSE,"NAA9697";#N/A,#N/A,FALSE,"ECWEBB";#N/A,#N/A,FALSE,"MFT96";#N/A,#N/A,FALSE,"CTrecon"}</definedName>
    <definedName name="n_1_5_1_4" hidden="1">{#N/A,#N/A,FALSE,"TMCOMP96";#N/A,#N/A,FALSE,"MAT96";#N/A,#N/A,FALSE,"FANDA96";#N/A,#N/A,FALSE,"INTRAN96";#N/A,#N/A,FALSE,"NAA9697";#N/A,#N/A,FALSE,"ECWEBB";#N/A,#N/A,FALSE,"MFT96";#N/A,#N/A,FALSE,"CTrecon"}</definedName>
    <definedName name="n_1_5_1_5" hidden="1">{#N/A,#N/A,FALSE,"TMCOMP96";#N/A,#N/A,FALSE,"MAT96";#N/A,#N/A,FALSE,"FANDA96";#N/A,#N/A,FALSE,"INTRAN96";#N/A,#N/A,FALSE,"NAA9697";#N/A,#N/A,FALSE,"ECWEBB";#N/A,#N/A,FALSE,"MFT96";#N/A,#N/A,FALSE,"CTrecon"}</definedName>
    <definedName name="n_1_5_2" hidden="1">{#N/A,#N/A,FALSE,"TMCOMP96";#N/A,#N/A,FALSE,"MAT96";#N/A,#N/A,FALSE,"FANDA96";#N/A,#N/A,FALSE,"INTRAN96";#N/A,#N/A,FALSE,"NAA9697";#N/A,#N/A,FALSE,"ECWEBB";#N/A,#N/A,FALSE,"MFT96";#N/A,#N/A,FALSE,"CTrecon"}</definedName>
    <definedName name="n_1_5_2_1" hidden="1">{#N/A,#N/A,FALSE,"TMCOMP96";#N/A,#N/A,FALSE,"MAT96";#N/A,#N/A,FALSE,"FANDA96";#N/A,#N/A,FALSE,"INTRAN96";#N/A,#N/A,FALSE,"NAA9697";#N/A,#N/A,FALSE,"ECWEBB";#N/A,#N/A,FALSE,"MFT96";#N/A,#N/A,FALSE,"CTrecon"}</definedName>
    <definedName name="n_1_5_2_2" hidden="1">{#N/A,#N/A,FALSE,"TMCOMP96";#N/A,#N/A,FALSE,"MAT96";#N/A,#N/A,FALSE,"FANDA96";#N/A,#N/A,FALSE,"INTRAN96";#N/A,#N/A,FALSE,"NAA9697";#N/A,#N/A,FALSE,"ECWEBB";#N/A,#N/A,FALSE,"MFT96";#N/A,#N/A,FALSE,"CTrecon"}</definedName>
    <definedName name="n_1_5_2_3" hidden="1">{#N/A,#N/A,FALSE,"TMCOMP96";#N/A,#N/A,FALSE,"MAT96";#N/A,#N/A,FALSE,"FANDA96";#N/A,#N/A,FALSE,"INTRAN96";#N/A,#N/A,FALSE,"NAA9697";#N/A,#N/A,FALSE,"ECWEBB";#N/A,#N/A,FALSE,"MFT96";#N/A,#N/A,FALSE,"CTrecon"}</definedName>
    <definedName name="n_1_5_2_4" hidden="1">{#N/A,#N/A,FALSE,"TMCOMP96";#N/A,#N/A,FALSE,"MAT96";#N/A,#N/A,FALSE,"FANDA96";#N/A,#N/A,FALSE,"INTRAN96";#N/A,#N/A,FALSE,"NAA9697";#N/A,#N/A,FALSE,"ECWEBB";#N/A,#N/A,FALSE,"MFT96";#N/A,#N/A,FALSE,"CTrecon"}</definedName>
    <definedName name="n_1_5_2_5" hidden="1">{#N/A,#N/A,FALSE,"TMCOMP96";#N/A,#N/A,FALSE,"MAT96";#N/A,#N/A,FALSE,"FANDA96";#N/A,#N/A,FALSE,"INTRAN96";#N/A,#N/A,FALSE,"NAA9697";#N/A,#N/A,FALSE,"ECWEBB";#N/A,#N/A,FALSE,"MFT96";#N/A,#N/A,FALSE,"CTrecon"}</definedName>
    <definedName name="n_1_5_3" hidden="1">{#N/A,#N/A,FALSE,"TMCOMP96";#N/A,#N/A,FALSE,"MAT96";#N/A,#N/A,FALSE,"FANDA96";#N/A,#N/A,FALSE,"INTRAN96";#N/A,#N/A,FALSE,"NAA9697";#N/A,#N/A,FALSE,"ECWEBB";#N/A,#N/A,FALSE,"MFT96";#N/A,#N/A,FALSE,"CTrecon"}</definedName>
    <definedName name="n_1_5_3_1" hidden="1">{#N/A,#N/A,FALSE,"TMCOMP96";#N/A,#N/A,FALSE,"MAT96";#N/A,#N/A,FALSE,"FANDA96";#N/A,#N/A,FALSE,"INTRAN96";#N/A,#N/A,FALSE,"NAA9697";#N/A,#N/A,FALSE,"ECWEBB";#N/A,#N/A,FALSE,"MFT96";#N/A,#N/A,FALSE,"CTrecon"}</definedName>
    <definedName name="n_1_5_3_2" hidden="1">{#N/A,#N/A,FALSE,"TMCOMP96";#N/A,#N/A,FALSE,"MAT96";#N/A,#N/A,FALSE,"FANDA96";#N/A,#N/A,FALSE,"INTRAN96";#N/A,#N/A,FALSE,"NAA9697";#N/A,#N/A,FALSE,"ECWEBB";#N/A,#N/A,FALSE,"MFT96";#N/A,#N/A,FALSE,"CTrecon"}</definedName>
    <definedName name="n_1_5_3_3" hidden="1">{#N/A,#N/A,FALSE,"TMCOMP96";#N/A,#N/A,FALSE,"MAT96";#N/A,#N/A,FALSE,"FANDA96";#N/A,#N/A,FALSE,"INTRAN96";#N/A,#N/A,FALSE,"NAA9697";#N/A,#N/A,FALSE,"ECWEBB";#N/A,#N/A,FALSE,"MFT96";#N/A,#N/A,FALSE,"CTrecon"}</definedName>
    <definedName name="n_1_5_3_4" hidden="1">{#N/A,#N/A,FALSE,"TMCOMP96";#N/A,#N/A,FALSE,"MAT96";#N/A,#N/A,FALSE,"FANDA96";#N/A,#N/A,FALSE,"INTRAN96";#N/A,#N/A,FALSE,"NAA9697";#N/A,#N/A,FALSE,"ECWEBB";#N/A,#N/A,FALSE,"MFT96";#N/A,#N/A,FALSE,"CTrecon"}</definedName>
    <definedName name="n_1_5_3_5" hidden="1">{#N/A,#N/A,FALSE,"TMCOMP96";#N/A,#N/A,FALSE,"MAT96";#N/A,#N/A,FALSE,"FANDA96";#N/A,#N/A,FALSE,"INTRAN96";#N/A,#N/A,FALSE,"NAA9697";#N/A,#N/A,FALSE,"ECWEBB";#N/A,#N/A,FALSE,"MFT96";#N/A,#N/A,FALSE,"CTrecon"}</definedName>
    <definedName name="n_1_5_4" hidden="1">{#N/A,#N/A,FALSE,"TMCOMP96";#N/A,#N/A,FALSE,"MAT96";#N/A,#N/A,FALSE,"FANDA96";#N/A,#N/A,FALSE,"INTRAN96";#N/A,#N/A,FALSE,"NAA9697";#N/A,#N/A,FALSE,"ECWEBB";#N/A,#N/A,FALSE,"MFT96";#N/A,#N/A,FALSE,"CTrecon"}</definedName>
    <definedName name="n_1_5_4_1" hidden="1">{#N/A,#N/A,FALSE,"TMCOMP96";#N/A,#N/A,FALSE,"MAT96";#N/A,#N/A,FALSE,"FANDA96";#N/A,#N/A,FALSE,"INTRAN96";#N/A,#N/A,FALSE,"NAA9697";#N/A,#N/A,FALSE,"ECWEBB";#N/A,#N/A,FALSE,"MFT96";#N/A,#N/A,FALSE,"CTrecon"}</definedName>
    <definedName name="n_1_5_4_2" hidden="1">{#N/A,#N/A,FALSE,"TMCOMP96";#N/A,#N/A,FALSE,"MAT96";#N/A,#N/A,FALSE,"FANDA96";#N/A,#N/A,FALSE,"INTRAN96";#N/A,#N/A,FALSE,"NAA9697";#N/A,#N/A,FALSE,"ECWEBB";#N/A,#N/A,FALSE,"MFT96";#N/A,#N/A,FALSE,"CTrecon"}</definedName>
    <definedName name="n_1_5_4_3" hidden="1">{#N/A,#N/A,FALSE,"TMCOMP96";#N/A,#N/A,FALSE,"MAT96";#N/A,#N/A,FALSE,"FANDA96";#N/A,#N/A,FALSE,"INTRAN96";#N/A,#N/A,FALSE,"NAA9697";#N/A,#N/A,FALSE,"ECWEBB";#N/A,#N/A,FALSE,"MFT96";#N/A,#N/A,FALSE,"CTrecon"}</definedName>
    <definedName name="n_1_5_4_4" hidden="1">{#N/A,#N/A,FALSE,"TMCOMP96";#N/A,#N/A,FALSE,"MAT96";#N/A,#N/A,FALSE,"FANDA96";#N/A,#N/A,FALSE,"INTRAN96";#N/A,#N/A,FALSE,"NAA9697";#N/A,#N/A,FALSE,"ECWEBB";#N/A,#N/A,FALSE,"MFT96";#N/A,#N/A,FALSE,"CTrecon"}</definedName>
    <definedName name="n_1_5_4_5" hidden="1">{#N/A,#N/A,FALSE,"TMCOMP96";#N/A,#N/A,FALSE,"MAT96";#N/A,#N/A,FALSE,"FANDA96";#N/A,#N/A,FALSE,"INTRAN96";#N/A,#N/A,FALSE,"NAA9697";#N/A,#N/A,FALSE,"ECWEBB";#N/A,#N/A,FALSE,"MFT96";#N/A,#N/A,FALSE,"CTrecon"}</definedName>
    <definedName name="n_1_5_5" hidden="1">{#N/A,#N/A,FALSE,"TMCOMP96";#N/A,#N/A,FALSE,"MAT96";#N/A,#N/A,FALSE,"FANDA96";#N/A,#N/A,FALSE,"INTRAN96";#N/A,#N/A,FALSE,"NAA9697";#N/A,#N/A,FALSE,"ECWEBB";#N/A,#N/A,FALSE,"MFT96";#N/A,#N/A,FALSE,"CTrecon"}</definedName>
    <definedName name="n_1_5_5_1" hidden="1">{#N/A,#N/A,FALSE,"TMCOMP96";#N/A,#N/A,FALSE,"MAT96";#N/A,#N/A,FALSE,"FANDA96";#N/A,#N/A,FALSE,"INTRAN96";#N/A,#N/A,FALSE,"NAA9697";#N/A,#N/A,FALSE,"ECWEBB";#N/A,#N/A,FALSE,"MFT96";#N/A,#N/A,FALSE,"CTrecon"}</definedName>
    <definedName name="n_1_5_5_2" hidden="1">{#N/A,#N/A,FALSE,"TMCOMP96";#N/A,#N/A,FALSE,"MAT96";#N/A,#N/A,FALSE,"FANDA96";#N/A,#N/A,FALSE,"INTRAN96";#N/A,#N/A,FALSE,"NAA9697";#N/A,#N/A,FALSE,"ECWEBB";#N/A,#N/A,FALSE,"MFT96";#N/A,#N/A,FALSE,"CTrecon"}</definedName>
    <definedName name="n_1_5_5_3" hidden="1">{#N/A,#N/A,FALSE,"TMCOMP96";#N/A,#N/A,FALSE,"MAT96";#N/A,#N/A,FALSE,"FANDA96";#N/A,#N/A,FALSE,"INTRAN96";#N/A,#N/A,FALSE,"NAA9697";#N/A,#N/A,FALSE,"ECWEBB";#N/A,#N/A,FALSE,"MFT96";#N/A,#N/A,FALSE,"CTrecon"}</definedName>
    <definedName name="n_1_5_5_4" hidden="1">{#N/A,#N/A,FALSE,"TMCOMP96";#N/A,#N/A,FALSE,"MAT96";#N/A,#N/A,FALSE,"FANDA96";#N/A,#N/A,FALSE,"INTRAN96";#N/A,#N/A,FALSE,"NAA9697";#N/A,#N/A,FALSE,"ECWEBB";#N/A,#N/A,FALSE,"MFT96";#N/A,#N/A,FALSE,"CTrecon"}</definedName>
    <definedName name="n_1_5_5_5" hidden="1">{#N/A,#N/A,FALSE,"TMCOMP96";#N/A,#N/A,FALSE,"MAT96";#N/A,#N/A,FALSE,"FANDA96";#N/A,#N/A,FALSE,"INTRAN96";#N/A,#N/A,FALSE,"NAA9697";#N/A,#N/A,FALSE,"ECWEBB";#N/A,#N/A,FALSE,"MFT96";#N/A,#N/A,FALSE,"CTrecon"}</definedName>
    <definedName name="n_2" hidden="1">{#N/A,#N/A,FALSE,"TMCOMP96";#N/A,#N/A,FALSE,"MAT96";#N/A,#N/A,FALSE,"FANDA96";#N/A,#N/A,FALSE,"INTRAN96";#N/A,#N/A,FALSE,"NAA9697";#N/A,#N/A,FALSE,"ECWEBB";#N/A,#N/A,FALSE,"MFT96";#N/A,#N/A,FALSE,"CTrecon"}</definedName>
    <definedName name="n_2_1" hidden="1">{#N/A,#N/A,FALSE,"TMCOMP96";#N/A,#N/A,FALSE,"MAT96";#N/A,#N/A,FALSE,"FANDA96";#N/A,#N/A,FALSE,"INTRAN96";#N/A,#N/A,FALSE,"NAA9697";#N/A,#N/A,FALSE,"ECWEBB";#N/A,#N/A,FALSE,"MFT96";#N/A,#N/A,FALSE,"CTrecon"}</definedName>
    <definedName name="n_2_1_1" hidden="1">{#N/A,#N/A,FALSE,"TMCOMP96";#N/A,#N/A,FALSE,"MAT96";#N/A,#N/A,FALSE,"FANDA96";#N/A,#N/A,FALSE,"INTRAN96";#N/A,#N/A,FALSE,"NAA9697";#N/A,#N/A,FALSE,"ECWEBB";#N/A,#N/A,FALSE,"MFT96";#N/A,#N/A,FALSE,"CTrecon"}</definedName>
    <definedName name="n_2_1_1_1" hidden="1">{#N/A,#N/A,FALSE,"TMCOMP96";#N/A,#N/A,FALSE,"MAT96";#N/A,#N/A,FALSE,"FANDA96";#N/A,#N/A,FALSE,"INTRAN96";#N/A,#N/A,FALSE,"NAA9697";#N/A,#N/A,FALSE,"ECWEBB";#N/A,#N/A,FALSE,"MFT96";#N/A,#N/A,FALSE,"CTrecon"}</definedName>
    <definedName name="n_2_1_1_1_1" hidden="1">{#N/A,#N/A,FALSE,"TMCOMP96";#N/A,#N/A,FALSE,"MAT96";#N/A,#N/A,FALSE,"FANDA96";#N/A,#N/A,FALSE,"INTRAN96";#N/A,#N/A,FALSE,"NAA9697";#N/A,#N/A,FALSE,"ECWEBB";#N/A,#N/A,FALSE,"MFT96";#N/A,#N/A,FALSE,"CTrecon"}</definedName>
    <definedName name="n_2_1_1_1_2" hidden="1">{#N/A,#N/A,FALSE,"TMCOMP96";#N/A,#N/A,FALSE,"MAT96";#N/A,#N/A,FALSE,"FANDA96";#N/A,#N/A,FALSE,"INTRAN96";#N/A,#N/A,FALSE,"NAA9697";#N/A,#N/A,FALSE,"ECWEBB";#N/A,#N/A,FALSE,"MFT96";#N/A,#N/A,FALSE,"CTrecon"}</definedName>
    <definedName name="n_2_1_1_1_3" hidden="1">{#N/A,#N/A,FALSE,"TMCOMP96";#N/A,#N/A,FALSE,"MAT96";#N/A,#N/A,FALSE,"FANDA96";#N/A,#N/A,FALSE,"INTRAN96";#N/A,#N/A,FALSE,"NAA9697";#N/A,#N/A,FALSE,"ECWEBB";#N/A,#N/A,FALSE,"MFT96";#N/A,#N/A,FALSE,"CTrecon"}</definedName>
    <definedName name="n_2_1_1_1_4" hidden="1">{#N/A,#N/A,FALSE,"TMCOMP96";#N/A,#N/A,FALSE,"MAT96";#N/A,#N/A,FALSE,"FANDA96";#N/A,#N/A,FALSE,"INTRAN96";#N/A,#N/A,FALSE,"NAA9697";#N/A,#N/A,FALSE,"ECWEBB";#N/A,#N/A,FALSE,"MFT96";#N/A,#N/A,FALSE,"CTrecon"}</definedName>
    <definedName name="n_2_1_1_1_5" hidden="1">{#N/A,#N/A,FALSE,"TMCOMP96";#N/A,#N/A,FALSE,"MAT96";#N/A,#N/A,FALSE,"FANDA96";#N/A,#N/A,FALSE,"INTRAN96";#N/A,#N/A,FALSE,"NAA9697";#N/A,#N/A,FALSE,"ECWEBB";#N/A,#N/A,FALSE,"MFT96";#N/A,#N/A,FALSE,"CTrecon"}</definedName>
    <definedName name="n_2_1_1_2" hidden="1">{#N/A,#N/A,FALSE,"TMCOMP96";#N/A,#N/A,FALSE,"MAT96";#N/A,#N/A,FALSE,"FANDA96";#N/A,#N/A,FALSE,"INTRAN96";#N/A,#N/A,FALSE,"NAA9697";#N/A,#N/A,FALSE,"ECWEBB";#N/A,#N/A,FALSE,"MFT96";#N/A,#N/A,FALSE,"CTrecon"}</definedName>
    <definedName name="n_2_1_1_2_1" hidden="1">{#N/A,#N/A,FALSE,"TMCOMP96";#N/A,#N/A,FALSE,"MAT96";#N/A,#N/A,FALSE,"FANDA96";#N/A,#N/A,FALSE,"INTRAN96";#N/A,#N/A,FALSE,"NAA9697";#N/A,#N/A,FALSE,"ECWEBB";#N/A,#N/A,FALSE,"MFT96";#N/A,#N/A,FALSE,"CTrecon"}</definedName>
    <definedName name="n_2_1_1_2_2" hidden="1">{#N/A,#N/A,FALSE,"TMCOMP96";#N/A,#N/A,FALSE,"MAT96";#N/A,#N/A,FALSE,"FANDA96";#N/A,#N/A,FALSE,"INTRAN96";#N/A,#N/A,FALSE,"NAA9697";#N/A,#N/A,FALSE,"ECWEBB";#N/A,#N/A,FALSE,"MFT96";#N/A,#N/A,FALSE,"CTrecon"}</definedName>
    <definedName name="n_2_1_1_2_3" hidden="1">{#N/A,#N/A,FALSE,"TMCOMP96";#N/A,#N/A,FALSE,"MAT96";#N/A,#N/A,FALSE,"FANDA96";#N/A,#N/A,FALSE,"INTRAN96";#N/A,#N/A,FALSE,"NAA9697";#N/A,#N/A,FALSE,"ECWEBB";#N/A,#N/A,FALSE,"MFT96";#N/A,#N/A,FALSE,"CTrecon"}</definedName>
    <definedName name="n_2_1_1_2_4" hidden="1">{#N/A,#N/A,FALSE,"TMCOMP96";#N/A,#N/A,FALSE,"MAT96";#N/A,#N/A,FALSE,"FANDA96";#N/A,#N/A,FALSE,"INTRAN96";#N/A,#N/A,FALSE,"NAA9697";#N/A,#N/A,FALSE,"ECWEBB";#N/A,#N/A,FALSE,"MFT96";#N/A,#N/A,FALSE,"CTrecon"}</definedName>
    <definedName name="n_2_1_1_2_5" hidden="1">{#N/A,#N/A,FALSE,"TMCOMP96";#N/A,#N/A,FALSE,"MAT96";#N/A,#N/A,FALSE,"FANDA96";#N/A,#N/A,FALSE,"INTRAN96";#N/A,#N/A,FALSE,"NAA9697";#N/A,#N/A,FALSE,"ECWEBB";#N/A,#N/A,FALSE,"MFT96";#N/A,#N/A,FALSE,"CTrecon"}</definedName>
    <definedName name="n_2_1_1_3" hidden="1">{#N/A,#N/A,FALSE,"TMCOMP96";#N/A,#N/A,FALSE,"MAT96";#N/A,#N/A,FALSE,"FANDA96";#N/A,#N/A,FALSE,"INTRAN96";#N/A,#N/A,FALSE,"NAA9697";#N/A,#N/A,FALSE,"ECWEBB";#N/A,#N/A,FALSE,"MFT96";#N/A,#N/A,FALSE,"CTrecon"}</definedName>
    <definedName name="n_2_1_1_4" hidden="1">{#N/A,#N/A,FALSE,"TMCOMP96";#N/A,#N/A,FALSE,"MAT96";#N/A,#N/A,FALSE,"FANDA96";#N/A,#N/A,FALSE,"INTRAN96";#N/A,#N/A,FALSE,"NAA9697";#N/A,#N/A,FALSE,"ECWEBB";#N/A,#N/A,FALSE,"MFT96";#N/A,#N/A,FALSE,"CTrecon"}</definedName>
    <definedName name="n_2_1_1_5" hidden="1">{#N/A,#N/A,FALSE,"TMCOMP96";#N/A,#N/A,FALSE,"MAT96";#N/A,#N/A,FALSE,"FANDA96";#N/A,#N/A,FALSE,"INTRAN96";#N/A,#N/A,FALSE,"NAA9697";#N/A,#N/A,FALSE,"ECWEBB";#N/A,#N/A,FALSE,"MFT96";#N/A,#N/A,FALSE,"CTrecon"}</definedName>
    <definedName name="n_2_1_2" hidden="1">{#N/A,#N/A,FALSE,"TMCOMP96";#N/A,#N/A,FALSE,"MAT96";#N/A,#N/A,FALSE,"FANDA96";#N/A,#N/A,FALSE,"INTRAN96";#N/A,#N/A,FALSE,"NAA9697";#N/A,#N/A,FALSE,"ECWEBB";#N/A,#N/A,FALSE,"MFT96";#N/A,#N/A,FALSE,"CTrecon"}</definedName>
    <definedName name="n_2_1_2_1" hidden="1">{#N/A,#N/A,FALSE,"TMCOMP96";#N/A,#N/A,FALSE,"MAT96";#N/A,#N/A,FALSE,"FANDA96";#N/A,#N/A,FALSE,"INTRAN96";#N/A,#N/A,FALSE,"NAA9697";#N/A,#N/A,FALSE,"ECWEBB";#N/A,#N/A,FALSE,"MFT96";#N/A,#N/A,FALSE,"CTrecon"}</definedName>
    <definedName name="n_2_1_2_2" hidden="1">{#N/A,#N/A,FALSE,"TMCOMP96";#N/A,#N/A,FALSE,"MAT96";#N/A,#N/A,FALSE,"FANDA96";#N/A,#N/A,FALSE,"INTRAN96";#N/A,#N/A,FALSE,"NAA9697";#N/A,#N/A,FALSE,"ECWEBB";#N/A,#N/A,FALSE,"MFT96";#N/A,#N/A,FALSE,"CTrecon"}</definedName>
    <definedName name="n_2_1_2_3" hidden="1">{#N/A,#N/A,FALSE,"TMCOMP96";#N/A,#N/A,FALSE,"MAT96";#N/A,#N/A,FALSE,"FANDA96";#N/A,#N/A,FALSE,"INTRAN96";#N/A,#N/A,FALSE,"NAA9697";#N/A,#N/A,FALSE,"ECWEBB";#N/A,#N/A,FALSE,"MFT96";#N/A,#N/A,FALSE,"CTrecon"}</definedName>
    <definedName name="n_2_1_2_4" hidden="1">{#N/A,#N/A,FALSE,"TMCOMP96";#N/A,#N/A,FALSE,"MAT96";#N/A,#N/A,FALSE,"FANDA96";#N/A,#N/A,FALSE,"INTRAN96";#N/A,#N/A,FALSE,"NAA9697";#N/A,#N/A,FALSE,"ECWEBB";#N/A,#N/A,FALSE,"MFT96";#N/A,#N/A,FALSE,"CTrecon"}</definedName>
    <definedName name="n_2_1_2_5" hidden="1">{#N/A,#N/A,FALSE,"TMCOMP96";#N/A,#N/A,FALSE,"MAT96";#N/A,#N/A,FALSE,"FANDA96";#N/A,#N/A,FALSE,"INTRAN96";#N/A,#N/A,FALSE,"NAA9697";#N/A,#N/A,FALSE,"ECWEBB";#N/A,#N/A,FALSE,"MFT96";#N/A,#N/A,FALSE,"CTrecon"}</definedName>
    <definedName name="n_2_1_3" hidden="1">{#N/A,#N/A,FALSE,"TMCOMP96";#N/A,#N/A,FALSE,"MAT96";#N/A,#N/A,FALSE,"FANDA96";#N/A,#N/A,FALSE,"INTRAN96";#N/A,#N/A,FALSE,"NAA9697";#N/A,#N/A,FALSE,"ECWEBB";#N/A,#N/A,FALSE,"MFT96";#N/A,#N/A,FALSE,"CTrecon"}</definedName>
    <definedName name="n_2_1_3_1" hidden="1">{#N/A,#N/A,FALSE,"TMCOMP96";#N/A,#N/A,FALSE,"MAT96";#N/A,#N/A,FALSE,"FANDA96";#N/A,#N/A,FALSE,"INTRAN96";#N/A,#N/A,FALSE,"NAA9697";#N/A,#N/A,FALSE,"ECWEBB";#N/A,#N/A,FALSE,"MFT96";#N/A,#N/A,FALSE,"CTrecon"}</definedName>
    <definedName name="n_2_1_3_2" hidden="1">{#N/A,#N/A,FALSE,"TMCOMP96";#N/A,#N/A,FALSE,"MAT96";#N/A,#N/A,FALSE,"FANDA96";#N/A,#N/A,FALSE,"INTRAN96";#N/A,#N/A,FALSE,"NAA9697";#N/A,#N/A,FALSE,"ECWEBB";#N/A,#N/A,FALSE,"MFT96";#N/A,#N/A,FALSE,"CTrecon"}</definedName>
    <definedName name="n_2_1_3_3" hidden="1">{#N/A,#N/A,FALSE,"TMCOMP96";#N/A,#N/A,FALSE,"MAT96";#N/A,#N/A,FALSE,"FANDA96";#N/A,#N/A,FALSE,"INTRAN96";#N/A,#N/A,FALSE,"NAA9697";#N/A,#N/A,FALSE,"ECWEBB";#N/A,#N/A,FALSE,"MFT96";#N/A,#N/A,FALSE,"CTrecon"}</definedName>
    <definedName name="n_2_1_3_4" hidden="1">{#N/A,#N/A,FALSE,"TMCOMP96";#N/A,#N/A,FALSE,"MAT96";#N/A,#N/A,FALSE,"FANDA96";#N/A,#N/A,FALSE,"INTRAN96";#N/A,#N/A,FALSE,"NAA9697";#N/A,#N/A,FALSE,"ECWEBB";#N/A,#N/A,FALSE,"MFT96";#N/A,#N/A,FALSE,"CTrecon"}</definedName>
    <definedName name="n_2_1_3_5" hidden="1">{#N/A,#N/A,FALSE,"TMCOMP96";#N/A,#N/A,FALSE,"MAT96";#N/A,#N/A,FALSE,"FANDA96";#N/A,#N/A,FALSE,"INTRAN96";#N/A,#N/A,FALSE,"NAA9697";#N/A,#N/A,FALSE,"ECWEBB";#N/A,#N/A,FALSE,"MFT96";#N/A,#N/A,FALSE,"CTrecon"}</definedName>
    <definedName name="n_2_1_4" hidden="1">{#N/A,#N/A,FALSE,"TMCOMP96";#N/A,#N/A,FALSE,"MAT96";#N/A,#N/A,FALSE,"FANDA96";#N/A,#N/A,FALSE,"INTRAN96";#N/A,#N/A,FALSE,"NAA9697";#N/A,#N/A,FALSE,"ECWEBB";#N/A,#N/A,FALSE,"MFT96";#N/A,#N/A,FALSE,"CTrecon"}</definedName>
    <definedName name="n_2_1_4_1" hidden="1">{#N/A,#N/A,FALSE,"TMCOMP96";#N/A,#N/A,FALSE,"MAT96";#N/A,#N/A,FALSE,"FANDA96";#N/A,#N/A,FALSE,"INTRAN96";#N/A,#N/A,FALSE,"NAA9697";#N/A,#N/A,FALSE,"ECWEBB";#N/A,#N/A,FALSE,"MFT96";#N/A,#N/A,FALSE,"CTrecon"}</definedName>
    <definedName name="n_2_1_4_2" hidden="1">{#N/A,#N/A,FALSE,"TMCOMP96";#N/A,#N/A,FALSE,"MAT96";#N/A,#N/A,FALSE,"FANDA96";#N/A,#N/A,FALSE,"INTRAN96";#N/A,#N/A,FALSE,"NAA9697";#N/A,#N/A,FALSE,"ECWEBB";#N/A,#N/A,FALSE,"MFT96";#N/A,#N/A,FALSE,"CTrecon"}</definedName>
    <definedName name="n_2_1_4_3" hidden="1">{#N/A,#N/A,FALSE,"TMCOMP96";#N/A,#N/A,FALSE,"MAT96";#N/A,#N/A,FALSE,"FANDA96";#N/A,#N/A,FALSE,"INTRAN96";#N/A,#N/A,FALSE,"NAA9697";#N/A,#N/A,FALSE,"ECWEBB";#N/A,#N/A,FALSE,"MFT96";#N/A,#N/A,FALSE,"CTrecon"}</definedName>
    <definedName name="n_2_1_4_4" hidden="1">{#N/A,#N/A,FALSE,"TMCOMP96";#N/A,#N/A,FALSE,"MAT96";#N/A,#N/A,FALSE,"FANDA96";#N/A,#N/A,FALSE,"INTRAN96";#N/A,#N/A,FALSE,"NAA9697";#N/A,#N/A,FALSE,"ECWEBB";#N/A,#N/A,FALSE,"MFT96";#N/A,#N/A,FALSE,"CTrecon"}</definedName>
    <definedName name="n_2_1_4_5" hidden="1">{#N/A,#N/A,FALSE,"TMCOMP96";#N/A,#N/A,FALSE,"MAT96";#N/A,#N/A,FALSE,"FANDA96";#N/A,#N/A,FALSE,"INTRAN96";#N/A,#N/A,FALSE,"NAA9697";#N/A,#N/A,FALSE,"ECWEBB";#N/A,#N/A,FALSE,"MFT96";#N/A,#N/A,FALSE,"CTrecon"}</definedName>
    <definedName name="n_2_1_5" hidden="1">{#N/A,#N/A,FALSE,"TMCOMP96";#N/A,#N/A,FALSE,"MAT96";#N/A,#N/A,FALSE,"FANDA96";#N/A,#N/A,FALSE,"INTRAN96";#N/A,#N/A,FALSE,"NAA9697";#N/A,#N/A,FALSE,"ECWEBB";#N/A,#N/A,FALSE,"MFT96";#N/A,#N/A,FALSE,"CTrecon"}</definedName>
    <definedName name="n_2_1_5_1" hidden="1">{#N/A,#N/A,FALSE,"TMCOMP96";#N/A,#N/A,FALSE,"MAT96";#N/A,#N/A,FALSE,"FANDA96";#N/A,#N/A,FALSE,"INTRAN96";#N/A,#N/A,FALSE,"NAA9697";#N/A,#N/A,FALSE,"ECWEBB";#N/A,#N/A,FALSE,"MFT96";#N/A,#N/A,FALSE,"CTrecon"}</definedName>
    <definedName name="n_2_1_5_2" hidden="1">{#N/A,#N/A,FALSE,"TMCOMP96";#N/A,#N/A,FALSE,"MAT96";#N/A,#N/A,FALSE,"FANDA96";#N/A,#N/A,FALSE,"INTRAN96";#N/A,#N/A,FALSE,"NAA9697";#N/A,#N/A,FALSE,"ECWEBB";#N/A,#N/A,FALSE,"MFT96";#N/A,#N/A,FALSE,"CTrecon"}</definedName>
    <definedName name="n_2_1_5_3" hidden="1">{#N/A,#N/A,FALSE,"TMCOMP96";#N/A,#N/A,FALSE,"MAT96";#N/A,#N/A,FALSE,"FANDA96";#N/A,#N/A,FALSE,"INTRAN96";#N/A,#N/A,FALSE,"NAA9697";#N/A,#N/A,FALSE,"ECWEBB";#N/A,#N/A,FALSE,"MFT96";#N/A,#N/A,FALSE,"CTrecon"}</definedName>
    <definedName name="n_2_1_5_4" hidden="1">{#N/A,#N/A,FALSE,"TMCOMP96";#N/A,#N/A,FALSE,"MAT96";#N/A,#N/A,FALSE,"FANDA96";#N/A,#N/A,FALSE,"INTRAN96";#N/A,#N/A,FALSE,"NAA9697";#N/A,#N/A,FALSE,"ECWEBB";#N/A,#N/A,FALSE,"MFT96";#N/A,#N/A,FALSE,"CTrecon"}</definedName>
    <definedName name="n_2_1_5_5" hidden="1">{#N/A,#N/A,FALSE,"TMCOMP96";#N/A,#N/A,FALSE,"MAT96";#N/A,#N/A,FALSE,"FANDA96";#N/A,#N/A,FALSE,"INTRAN96";#N/A,#N/A,FALSE,"NAA9697";#N/A,#N/A,FALSE,"ECWEBB";#N/A,#N/A,FALSE,"MFT96";#N/A,#N/A,FALSE,"CTrecon"}</definedName>
    <definedName name="n_2_2" hidden="1">{#N/A,#N/A,FALSE,"TMCOMP96";#N/A,#N/A,FALSE,"MAT96";#N/A,#N/A,FALSE,"FANDA96";#N/A,#N/A,FALSE,"INTRAN96";#N/A,#N/A,FALSE,"NAA9697";#N/A,#N/A,FALSE,"ECWEBB";#N/A,#N/A,FALSE,"MFT96";#N/A,#N/A,FALSE,"CTrecon"}</definedName>
    <definedName name="n_2_2_1" hidden="1">{#N/A,#N/A,FALSE,"TMCOMP96";#N/A,#N/A,FALSE,"MAT96";#N/A,#N/A,FALSE,"FANDA96";#N/A,#N/A,FALSE,"INTRAN96";#N/A,#N/A,FALSE,"NAA9697";#N/A,#N/A,FALSE,"ECWEBB";#N/A,#N/A,FALSE,"MFT96";#N/A,#N/A,FALSE,"CTrecon"}</definedName>
    <definedName name="n_2_2_2" hidden="1">{#N/A,#N/A,FALSE,"TMCOMP96";#N/A,#N/A,FALSE,"MAT96";#N/A,#N/A,FALSE,"FANDA96";#N/A,#N/A,FALSE,"INTRAN96";#N/A,#N/A,FALSE,"NAA9697";#N/A,#N/A,FALSE,"ECWEBB";#N/A,#N/A,FALSE,"MFT96";#N/A,#N/A,FALSE,"CTrecon"}</definedName>
    <definedName name="n_2_2_3" hidden="1">{#N/A,#N/A,FALSE,"TMCOMP96";#N/A,#N/A,FALSE,"MAT96";#N/A,#N/A,FALSE,"FANDA96";#N/A,#N/A,FALSE,"INTRAN96";#N/A,#N/A,FALSE,"NAA9697";#N/A,#N/A,FALSE,"ECWEBB";#N/A,#N/A,FALSE,"MFT96";#N/A,#N/A,FALSE,"CTrecon"}</definedName>
    <definedName name="n_2_2_4" hidden="1">{#N/A,#N/A,FALSE,"TMCOMP96";#N/A,#N/A,FALSE,"MAT96";#N/A,#N/A,FALSE,"FANDA96";#N/A,#N/A,FALSE,"INTRAN96";#N/A,#N/A,FALSE,"NAA9697";#N/A,#N/A,FALSE,"ECWEBB";#N/A,#N/A,FALSE,"MFT96";#N/A,#N/A,FALSE,"CTrecon"}</definedName>
    <definedName name="n_2_2_5" hidden="1">{#N/A,#N/A,FALSE,"TMCOMP96";#N/A,#N/A,FALSE,"MAT96";#N/A,#N/A,FALSE,"FANDA96";#N/A,#N/A,FALSE,"INTRAN96";#N/A,#N/A,FALSE,"NAA9697";#N/A,#N/A,FALSE,"ECWEBB";#N/A,#N/A,FALSE,"MFT96";#N/A,#N/A,FALSE,"CTrecon"}</definedName>
    <definedName name="n_2_3" hidden="1">{#N/A,#N/A,FALSE,"TMCOMP96";#N/A,#N/A,FALSE,"MAT96";#N/A,#N/A,FALSE,"FANDA96";#N/A,#N/A,FALSE,"INTRAN96";#N/A,#N/A,FALSE,"NAA9697";#N/A,#N/A,FALSE,"ECWEBB";#N/A,#N/A,FALSE,"MFT96";#N/A,#N/A,FALSE,"CTrecon"}</definedName>
    <definedName name="n_2_3_1" hidden="1">{#N/A,#N/A,FALSE,"TMCOMP96";#N/A,#N/A,FALSE,"MAT96";#N/A,#N/A,FALSE,"FANDA96";#N/A,#N/A,FALSE,"INTRAN96";#N/A,#N/A,FALSE,"NAA9697";#N/A,#N/A,FALSE,"ECWEBB";#N/A,#N/A,FALSE,"MFT96";#N/A,#N/A,FALSE,"CTrecon"}</definedName>
    <definedName name="n_2_3_2" hidden="1">{#N/A,#N/A,FALSE,"TMCOMP96";#N/A,#N/A,FALSE,"MAT96";#N/A,#N/A,FALSE,"FANDA96";#N/A,#N/A,FALSE,"INTRAN96";#N/A,#N/A,FALSE,"NAA9697";#N/A,#N/A,FALSE,"ECWEBB";#N/A,#N/A,FALSE,"MFT96";#N/A,#N/A,FALSE,"CTrecon"}</definedName>
    <definedName name="n_2_3_3" hidden="1">{#N/A,#N/A,FALSE,"TMCOMP96";#N/A,#N/A,FALSE,"MAT96";#N/A,#N/A,FALSE,"FANDA96";#N/A,#N/A,FALSE,"INTRAN96";#N/A,#N/A,FALSE,"NAA9697";#N/A,#N/A,FALSE,"ECWEBB";#N/A,#N/A,FALSE,"MFT96";#N/A,#N/A,FALSE,"CTrecon"}</definedName>
    <definedName name="n_2_3_4" hidden="1">{#N/A,#N/A,FALSE,"TMCOMP96";#N/A,#N/A,FALSE,"MAT96";#N/A,#N/A,FALSE,"FANDA96";#N/A,#N/A,FALSE,"INTRAN96";#N/A,#N/A,FALSE,"NAA9697";#N/A,#N/A,FALSE,"ECWEBB";#N/A,#N/A,FALSE,"MFT96";#N/A,#N/A,FALSE,"CTrecon"}</definedName>
    <definedName name="n_2_3_5" hidden="1">{#N/A,#N/A,FALSE,"TMCOMP96";#N/A,#N/A,FALSE,"MAT96";#N/A,#N/A,FALSE,"FANDA96";#N/A,#N/A,FALSE,"INTRAN96";#N/A,#N/A,FALSE,"NAA9697";#N/A,#N/A,FALSE,"ECWEBB";#N/A,#N/A,FALSE,"MFT96";#N/A,#N/A,FALSE,"CTrecon"}</definedName>
    <definedName name="n_2_4" hidden="1">{#N/A,#N/A,FALSE,"TMCOMP96";#N/A,#N/A,FALSE,"MAT96";#N/A,#N/A,FALSE,"FANDA96";#N/A,#N/A,FALSE,"INTRAN96";#N/A,#N/A,FALSE,"NAA9697";#N/A,#N/A,FALSE,"ECWEBB";#N/A,#N/A,FALSE,"MFT96";#N/A,#N/A,FALSE,"CTrecon"}</definedName>
    <definedName name="n_2_4_1" hidden="1">{#N/A,#N/A,FALSE,"TMCOMP96";#N/A,#N/A,FALSE,"MAT96";#N/A,#N/A,FALSE,"FANDA96";#N/A,#N/A,FALSE,"INTRAN96";#N/A,#N/A,FALSE,"NAA9697";#N/A,#N/A,FALSE,"ECWEBB";#N/A,#N/A,FALSE,"MFT96";#N/A,#N/A,FALSE,"CTrecon"}</definedName>
    <definedName name="n_2_4_2" hidden="1">{#N/A,#N/A,FALSE,"TMCOMP96";#N/A,#N/A,FALSE,"MAT96";#N/A,#N/A,FALSE,"FANDA96";#N/A,#N/A,FALSE,"INTRAN96";#N/A,#N/A,FALSE,"NAA9697";#N/A,#N/A,FALSE,"ECWEBB";#N/A,#N/A,FALSE,"MFT96";#N/A,#N/A,FALSE,"CTrecon"}</definedName>
    <definedName name="n_2_4_3" hidden="1">{#N/A,#N/A,FALSE,"TMCOMP96";#N/A,#N/A,FALSE,"MAT96";#N/A,#N/A,FALSE,"FANDA96";#N/A,#N/A,FALSE,"INTRAN96";#N/A,#N/A,FALSE,"NAA9697";#N/A,#N/A,FALSE,"ECWEBB";#N/A,#N/A,FALSE,"MFT96";#N/A,#N/A,FALSE,"CTrecon"}</definedName>
    <definedName name="n_2_4_4" hidden="1">{#N/A,#N/A,FALSE,"TMCOMP96";#N/A,#N/A,FALSE,"MAT96";#N/A,#N/A,FALSE,"FANDA96";#N/A,#N/A,FALSE,"INTRAN96";#N/A,#N/A,FALSE,"NAA9697";#N/A,#N/A,FALSE,"ECWEBB";#N/A,#N/A,FALSE,"MFT96";#N/A,#N/A,FALSE,"CTrecon"}</definedName>
    <definedName name="n_2_4_5" hidden="1">{#N/A,#N/A,FALSE,"TMCOMP96";#N/A,#N/A,FALSE,"MAT96";#N/A,#N/A,FALSE,"FANDA96";#N/A,#N/A,FALSE,"INTRAN96";#N/A,#N/A,FALSE,"NAA9697";#N/A,#N/A,FALSE,"ECWEBB";#N/A,#N/A,FALSE,"MFT96";#N/A,#N/A,FALSE,"CTrecon"}</definedName>
    <definedName name="n_2_5" hidden="1">{#N/A,#N/A,FALSE,"TMCOMP96";#N/A,#N/A,FALSE,"MAT96";#N/A,#N/A,FALSE,"FANDA96";#N/A,#N/A,FALSE,"INTRAN96";#N/A,#N/A,FALSE,"NAA9697";#N/A,#N/A,FALSE,"ECWEBB";#N/A,#N/A,FALSE,"MFT96";#N/A,#N/A,FALSE,"CTrecon"}</definedName>
    <definedName name="n_2_5_1" hidden="1">{#N/A,#N/A,FALSE,"TMCOMP96";#N/A,#N/A,FALSE,"MAT96";#N/A,#N/A,FALSE,"FANDA96";#N/A,#N/A,FALSE,"INTRAN96";#N/A,#N/A,FALSE,"NAA9697";#N/A,#N/A,FALSE,"ECWEBB";#N/A,#N/A,FALSE,"MFT96";#N/A,#N/A,FALSE,"CTrecon"}</definedName>
    <definedName name="n_2_5_2" hidden="1">{#N/A,#N/A,FALSE,"TMCOMP96";#N/A,#N/A,FALSE,"MAT96";#N/A,#N/A,FALSE,"FANDA96";#N/A,#N/A,FALSE,"INTRAN96";#N/A,#N/A,FALSE,"NAA9697";#N/A,#N/A,FALSE,"ECWEBB";#N/A,#N/A,FALSE,"MFT96";#N/A,#N/A,FALSE,"CTrecon"}</definedName>
    <definedName name="n_2_5_3" hidden="1">{#N/A,#N/A,FALSE,"TMCOMP96";#N/A,#N/A,FALSE,"MAT96";#N/A,#N/A,FALSE,"FANDA96";#N/A,#N/A,FALSE,"INTRAN96";#N/A,#N/A,FALSE,"NAA9697";#N/A,#N/A,FALSE,"ECWEBB";#N/A,#N/A,FALSE,"MFT96";#N/A,#N/A,FALSE,"CTrecon"}</definedName>
    <definedName name="n_2_5_4" hidden="1">{#N/A,#N/A,FALSE,"TMCOMP96";#N/A,#N/A,FALSE,"MAT96";#N/A,#N/A,FALSE,"FANDA96";#N/A,#N/A,FALSE,"INTRAN96";#N/A,#N/A,FALSE,"NAA9697";#N/A,#N/A,FALSE,"ECWEBB";#N/A,#N/A,FALSE,"MFT96";#N/A,#N/A,FALSE,"CTrecon"}</definedName>
    <definedName name="n_2_5_5" hidden="1">{#N/A,#N/A,FALSE,"TMCOMP96";#N/A,#N/A,FALSE,"MAT96";#N/A,#N/A,FALSE,"FANDA96";#N/A,#N/A,FALSE,"INTRAN96";#N/A,#N/A,FALSE,"NAA9697";#N/A,#N/A,FALSE,"ECWEBB";#N/A,#N/A,FALSE,"MFT96";#N/A,#N/A,FALSE,"CTrecon"}</definedName>
    <definedName name="n_3" hidden="1">{#N/A,#N/A,FALSE,"TMCOMP96";#N/A,#N/A,FALSE,"MAT96";#N/A,#N/A,FALSE,"FANDA96";#N/A,#N/A,FALSE,"INTRAN96";#N/A,#N/A,FALSE,"NAA9697";#N/A,#N/A,FALSE,"ECWEBB";#N/A,#N/A,FALSE,"MFT96";#N/A,#N/A,FALSE,"CTrecon"}</definedName>
    <definedName name="n_3_1" hidden="1">{#N/A,#N/A,FALSE,"TMCOMP96";#N/A,#N/A,FALSE,"MAT96";#N/A,#N/A,FALSE,"FANDA96";#N/A,#N/A,FALSE,"INTRAN96";#N/A,#N/A,FALSE,"NAA9697";#N/A,#N/A,FALSE,"ECWEBB";#N/A,#N/A,FALSE,"MFT96";#N/A,#N/A,FALSE,"CTrecon"}</definedName>
    <definedName name="n_3_1_1" hidden="1">{#N/A,#N/A,FALSE,"TMCOMP96";#N/A,#N/A,FALSE,"MAT96";#N/A,#N/A,FALSE,"FANDA96";#N/A,#N/A,FALSE,"INTRAN96";#N/A,#N/A,FALSE,"NAA9697";#N/A,#N/A,FALSE,"ECWEBB";#N/A,#N/A,FALSE,"MFT96";#N/A,#N/A,FALSE,"CTrecon"}</definedName>
    <definedName name="n_3_1_1_1" hidden="1">{#N/A,#N/A,FALSE,"TMCOMP96";#N/A,#N/A,FALSE,"MAT96";#N/A,#N/A,FALSE,"FANDA96";#N/A,#N/A,FALSE,"INTRAN96";#N/A,#N/A,FALSE,"NAA9697";#N/A,#N/A,FALSE,"ECWEBB";#N/A,#N/A,FALSE,"MFT96";#N/A,#N/A,FALSE,"CTrecon"}</definedName>
    <definedName name="n_3_1_1_1_1" hidden="1">{#N/A,#N/A,FALSE,"TMCOMP96";#N/A,#N/A,FALSE,"MAT96";#N/A,#N/A,FALSE,"FANDA96";#N/A,#N/A,FALSE,"INTRAN96";#N/A,#N/A,FALSE,"NAA9697";#N/A,#N/A,FALSE,"ECWEBB";#N/A,#N/A,FALSE,"MFT96";#N/A,#N/A,FALSE,"CTrecon"}</definedName>
    <definedName name="n_3_1_1_1_2" hidden="1">{#N/A,#N/A,FALSE,"TMCOMP96";#N/A,#N/A,FALSE,"MAT96";#N/A,#N/A,FALSE,"FANDA96";#N/A,#N/A,FALSE,"INTRAN96";#N/A,#N/A,FALSE,"NAA9697";#N/A,#N/A,FALSE,"ECWEBB";#N/A,#N/A,FALSE,"MFT96";#N/A,#N/A,FALSE,"CTrecon"}</definedName>
    <definedName name="n_3_1_1_1_3" hidden="1">{#N/A,#N/A,FALSE,"TMCOMP96";#N/A,#N/A,FALSE,"MAT96";#N/A,#N/A,FALSE,"FANDA96";#N/A,#N/A,FALSE,"INTRAN96";#N/A,#N/A,FALSE,"NAA9697";#N/A,#N/A,FALSE,"ECWEBB";#N/A,#N/A,FALSE,"MFT96";#N/A,#N/A,FALSE,"CTrecon"}</definedName>
    <definedName name="n_3_1_1_1_4" hidden="1">{#N/A,#N/A,FALSE,"TMCOMP96";#N/A,#N/A,FALSE,"MAT96";#N/A,#N/A,FALSE,"FANDA96";#N/A,#N/A,FALSE,"INTRAN96";#N/A,#N/A,FALSE,"NAA9697";#N/A,#N/A,FALSE,"ECWEBB";#N/A,#N/A,FALSE,"MFT96";#N/A,#N/A,FALSE,"CTrecon"}</definedName>
    <definedName name="n_3_1_1_1_5" hidden="1">{#N/A,#N/A,FALSE,"TMCOMP96";#N/A,#N/A,FALSE,"MAT96";#N/A,#N/A,FALSE,"FANDA96";#N/A,#N/A,FALSE,"INTRAN96";#N/A,#N/A,FALSE,"NAA9697";#N/A,#N/A,FALSE,"ECWEBB";#N/A,#N/A,FALSE,"MFT96";#N/A,#N/A,FALSE,"CTrecon"}</definedName>
    <definedName name="n_3_1_1_2" hidden="1">{#N/A,#N/A,FALSE,"TMCOMP96";#N/A,#N/A,FALSE,"MAT96";#N/A,#N/A,FALSE,"FANDA96";#N/A,#N/A,FALSE,"INTRAN96";#N/A,#N/A,FALSE,"NAA9697";#N/A,#N/A,FALSE,"ECWEBB";#N/A,#N/A,FALSE,"MFT96";#N/A,#N/A,FALSE,"CTrecon"}</definedName>
    <definedName name="n_3_1_1_2_1" hidden="1">{#N/A,#N/A,FALSE,"TMCOMP96";#N/A,#N/A,FALSE,"MAT96";#N/A,#N/A,FALSE,"FANDA96";#N/A,#N/A,FALSE,"INTRAN96";#N/A,#N/A,FALSE,"NAA9697";#N/A,#N/A,FALSE,"ECWEBB";#N/A,#N/A,FALSE,"MFT96";#N/A,#N/A,FALSE,"CTrecon"}</definedName>
    <definedName name="n_3_1_1_2_2" hidden="1">{#N/A,#N/A,FALSE,"TMCOMP96";#N/A,#N/A,FALSE,"MAT96";#N/A,#N/A,FALSE,"FANDA96";#N/A,#N/A,FALSE,"INTRAN96";#N/A,#N/A,FALSE,"NAA9697";#N/A,#N/A,FALSE,"ECWEBB";#N/A,#N/A,FALSE,"MFT96";#N/A,#N/A,FALSE,"CTrecon"}</definedName>
    <definedName name="n_3_1_1_2_3" hidden="1">{#N/A,#N/A,FALSE,"TMCOMP96";#N/A,#N/A,FALSE,"MAT96";#N/A,#N/A,FALSE,"FANDA96";#N/A,#N/A,FALSE,"INTRAN96";#N/A,#N/A,FALSE,"NAA9697";#N/A,#N/A,FALSE,"ECWEBB";#N/A,#N/A,FALSE,"MFT96";#N/A,#N/A,FALSE,"CTrecon"}</definedName>
    <definedName name="n_3_1_1_2_4" hidden="1">{#N/A,#N/A,FALSE,"TMCOMP96";#N/A,#N/A,FALSE,"MAT96";#N/A,#N/A,FALSE,"FANDA96";#N/A,#N/A,FALSE,"INTRAN96";#N/A,#N/A,FALSE,"NAA9697";#N/A,#N/A,FALSE,"ECWEBB";#N/A,#N/A,FALSE,"MFT96";#N/A,#N/A,FALSE,"CTrecon"}</definedName>
    <definedName name="n_3_1_1_2_5" hidden="1">{#N/A,#N/A,FALSE,"TMCOMP96";#N/A,#N/A,FALSE,"MAT96";#N/A,#N/A,FALSE,"FANDA96";#N/A,#N/A,FALSE,"INTRAN96";#N/A,#N/A,FALSE,"NAA9697";#N/A,#N/A,FALSE,"ECWEBB";#N/A,#N/A,FALSE,"MFT96";#N/A,#N/A,FALSE,"CTrecon"}</definedName>
    <definedName name="n_3_1_1_3" hidden="1">{#N/A,#N/A,FALSE,"TMCOMP96";#N/A,#N/A,FALSE,"MAT96";#N/A,#N/A,FALSE,"FANDA96";#N/A,#N/A,FALSE,"INTRAN96";#N/A,#N/A,FALSE,"NAA9697";#N/A,#N/A,FALSE,"ECWEBB";#N/A,#N/A,FALSE,"MFT96";#N/A,#N/A,FALSE,"CTrecon"}</definedName>
    <definedName name="n_3_1_1_4" hidden="1">{#N/A,#N/A,FALSE,"TMCOMP96";#N/A,#N/A,FALSE,"MAT96";#N/A,#N/A,FALSE,"FANDA96";#N/A,#N/A,FALSE,"INTRAN96";#N/A,#N/A,FALSE,"NAA9697";#N/A,#N/A,FALSE,"ECWEBB";#N/A,#N/A,FALSE,"MFT96";#N/A,#N/A,FALSE,"CTrecon"}</definedName>
    <definedName name="n_3_1_1_5" hidden="1">{#N/A,#N/A,FALSE,"TMCOMP96";#N/A,#N/A,FALSE,"MAT96";#N/A,#N/A,FALSE,"FANDA96";#N/A,#N/A,FALSE,"INTRAN96";#N/A,#N/A,FALSE,"NAA9697";#N/A,#N/A,FALSE,"ECWEBB";#N/A,#N/A,FALSE,"MFT96";#N/A,#N/A,FALSE,"CTrecon"}</definedName>
    <definedName name="n_3_1_2" hidden="1">{#N/A,#N/A,FALSE,"TMCOMP96";#N/A,#N/A,FALSE,"MAT96";#N/A,#N/A,FALSE,"FANDA96";#N/A,#N/A,FALSE,"INTRAN96";#N/A,#N/A,FALSE,"NAA9697";#N/A,#N/A,FALSE,"ECWEBB";#N/A,#N/A,FALSE,"MFT96";#N/A,#N/A,FALSE,"CTrecon"}</definedName>
    <definedName name="n_3_1_2_1" hidden="1">{#N/A,#N/A,FALSE,"TMCOMP96";#N/A,#N/A,FALSE,"MAT96";#N/A,#N/A,FALSE,"FANDA96";#N/A,#N/A,FALSE,"INTRAN96";#N/A,#N/A,FALSE,"NAA9697";#N/A,#N/A,FALSE,"ECWEBB";#N/A,#N/A,FALSE,"MFT96";#N/A,#N/A,FALSE,"CTrecon"}</definedName>
    <definedName name="n_3_1_2_2" hidden="1">{#N/A,#N/A,FALSE,"TMCOMP96";#N/A,#N/A,FALSE,"MAT96";#N/A,#N/A,FALSE,"FANDA96";#N/A,#N/A,FALSE,"INTRAN96";#N/A,#N/A,FALSE,"NAA9697";#N/A,#N/A,FALSE,"ECWEBB";#N/A,#N/A,FALSE,"MFT96";#N/A,#N/A,FALSE,"CTrecon"}</definedName>
    <definedName name="n_3_1_2_3" hidden="1">{#N/A,#N/A,FALSE,"TMCOMP96";#N/A,#N/A,FALSE,"MAT96";#N/A,#N/A,FALSE,"FANDA96";#N/A,#N/A,FALSE,"INTRAN96";#N/A,#N/A,FALSE,"NAA9697";#N/A,#N/A,FALSE,"ECWEBB";#N/A,#N/A,FALSE,"MFT96";#N/A,#N/A,FALSE,"CTrecon"}</definedName>
    <definedName name="n_3_1_2_4" hidden="1">{#N/A,#N/A,FALSE,"TMCOMP96";#N/A,#N/A,FALSE,"MAT96";#N/A,#N/A,FALSE,"FANDA96";#N/A,#N/A,FALSE,"INTRAN96";#N/A,#N/A,FALSE,"NAA9697";#N/A,#N/A,FALSE,"ECWEBB";#N/A,#N/A,FALSE,"MFT96";#N/A,#N/A,FALSE,"CTrecon"}</definedName>
    <definedName name="n_3_1_2_5" hidden="1">{#N/A,#N/A,FALSE,"TMCOMP96";#N/A,#N/A,FALSE,"MAT96";#N/A,#N/A,FALSE,"FANDA96";#N/A,#N/A,FALSE,"INTRAN96";#N/A,#N/A,FALSE,"NAA9697";#N/A,#N/A,FALSE,"ECWEBB";#N/A,#N/A,FALSE,"MFT96";#N/A,#N/A,FALSE,"CTrecon"}</definedName>
    <definedName name="n_3_1_3" hidden="1">{#N/A,#N/A,FALSE,"TMCOMP96";#N/A,#N/A,FALSE,"MAT96";#N/A,#N/A,FALSE,"FANDA96";#N/A,#N/A,FALSE,"INTRAN96";#N/A,#N/A,FALSE,"NAA9697";#N/A,#N/A,FALSE,"ECWEBB";#N/A,#N/A,FALSE,"MFT96";#N/A,#N/A,FALSE,"CTrecon"}</definedName>
    <definedName name="n_3_1_3_1" hidden="1">{#N/A,#N/A,FALSE,"TMCOMP96";#N/A,#N/A,FALSE,"MAT96";#N/A,#N/A,FALSE,"FANDA96";#N/A,#N/A,FALSE,"INTRAN96";#N/A,#N/A,FALSE,"NAA9697";#N/A,#N/A,FALSE,"ECWEBB";#N/A,#N/A,FALSE,"MFT96";#N/A,#N/A,FALSE,"CTrecon"}</definedName>
    <definedName name="n_3_1_3_2" hidden="1">{#N/A,#N/A,FALSE,"TMCOMP96";#N/A,#N/A,FALSE,"MAT96";#N/A,#N/A,FALSE,"FANDA96";#N/A,#N/A,FALSE,"INTRAN96";#N/A,#N/A,FALSE,"NAA9697";#N/A,#N/A,FALSE,"ECWEBB";#N/A,#N/A,FALSE,"MFT96";#N/A,#N/A,FALSE,"CTrecon"}</definedName>
    <definedName name="n_3_1_3_3" hidden="1">{#N/A,#N/A,FALSE,"TMCOMP96";#N/A,#N/A,FALSE,"MAT96";#N/A,#N/A,FALSE,"FANDA96";#N/A,#N/A,FALSE,"INTRAN96";#N/A,#N/A,FALSE,"NAA9697";#N/A,#N/A,FALSE,"ECWEBB";#N/A,#N/A,FALSE,"MFT96";#N/A,#N/A,FALSE,"CTrecon"}</definedName>
    <definedName name="n_3_1_3_4" hidden="1">{#N/A,#N/A,FALSE,"TMCOMP96";#N/A,#N/A,FALSE,"MAT96";#N/A,#N/A,FALSE,"FANDA96";#N/A,#N/A,FALSE,"INTRAN96";#N/A,#N/A,FALSE,"NAA9697";#N/A,#N/A,FALSE,"ECWEBB";#N/A,#N/A,FALSE,"MFT96";#N/A,#N/A,FALSE,"CTrecon"}</definedName>
    <definedName name="n_3_1_3_5" hidden="1">{#N/A,#N/A,FALSE,"TMCOMP96";#N/A,#N/A,FALSE,"MAT96";#N/A,#N/A,FALSE,"FANDA96";#N/A,#N/A,FALSE,"INTRAN96";#N/A,#N/A,FALSE,"NAA9697";#N/A,#N/A,FALSE,"ECWEBB";#N/A,#N/A,FALSE,"MFT96";#N/A,#N/A,FALSE,"CTrecon"}</definedName>
    <definedName name="n_3_1_4" hidden="1">{#N/A,#N/A,FALSE,"TMCOMP96";#N/A,#N/A,FALSE,"MAT96";#N/A,#N/A,FALSE,"FANDA96";#N/A,#N/A,FALSE,"INTRAN96";#N/A,#N/A,FALSE,"NAA9697";#N/A,#N/A,FALSE,"ECWEBB";#N/A,#N/A,FALSE,"MFT96";#N/A,#N/A,FALSE,"CTrecon"}</definedName>
    <definedName name="n_3_1_4_1" hidden="1">{#N/A,#N/A,FALSE,"TMCOMP96";#N/A,#N/A,FALSE,"MAT96";#N/A,#N/A,FALSE,"FANDA96";#N/A,#N/A,FALSE,"INTRAN96";#N/A,#N/A,FALSE,"NAA9697";#N/A,#N/A,FALSE,"ECWEBB";#N/A,#N/A,FALSE,"MFT96";#N/A,#N/A,FALSE,"CTrecon"}</definedName>
    <definedName name="n_3_1_4_2" hidden="1">{#N/A,#N/A,FALSE,"TMCOMP96";#N/A,#N/A,FALSE,"MAT96";#N/A,#N/A,FALSE,"FANDA96";#N/A,#N/A,FALSE,"INTRAN96";#N/A,#N/A,FALSE,"NAA9697";#N/A,#N/A,FALSE,"ECWEBB";#N/A,#N/A,FALSE,"MFT96";#N/A,#N/A,FALSE,"CTrecon"}</definedName>
    <definedName name="n_3_1_4_3" hidden="1">{#N/A,#N/A,FALSE,"TMCOMP96";#N/A,#N/A,FALSE,"MAT96";#N/A,#N/A,FALSE,"FANDA96";#N/A,#N/A,FALSE,"INTRAN96";#N/A,#N/A,FALSE,"NAA9697";#N/A,#N/A,FALSE,"ECWEBB";#N/A,#N/A,FALSE,"MFT96";#N/A,#N/A,FALSE,"CTrecon"}</definedName>
    <definedName name="n_3_1_4_4" hidden="1">{#N/A,#N/A,FALSE,"TMCOMP96";#N/A,#N/A,FALSE,"MAT96";#N/A,#N/A,FALSE,"FANDA96";#N/A,#N/A,FALSE,"INTRAN96";#N/A,#N/A,FALSE,"NAA9697";#N/A,#N/A,FALSE,"ECWEBB";#N/A,#N/A,FALSE,"MFT96";#N/A,#N/A,FALSE,"CTrecon"}</definedName>
    <definedName name="n_3_1_4_5" hidden="1">{#N/A,#N/A,FALSE,"TMCOMP96";#N/A,#N/A,FALSE,"MAT96";#N/A,#N/A,FALSE,"FANDA96";#N/A,#N/A,FALSE,"INTRAN96";#N/A,#N/A,FALSE,"NAA9697";#N/A,#N/A,FALSE,"ECWEBB";#N/A,#N/A,FALSE,"MFT96";#N/A,#N/A,FALSE,"CTrecon"}</definedName>
    <definedName name="n_3_1_5" hidden="1">{#N/A,#N/A,FALSE,"TMCOMP96";#N/A,#N/A,FALSE,"MAT96";#N/A,#N/A,FALSE,"FANDA96";#N/A,#N/A,FALSE,"INTRAN96";#N/A,#N/A,FALSE,"NAA9697";#N/A,#N/A,FALSE,"ECWEBB";#N/A,#N/A,FALSE,"MFT96";#N/A,#N/A,FALSE,"CTrecon"}</definedName>
    <definedName name="n_3_1_5_1" hidden="1">{#N/A,#N/A,FALSE,"TMCOMP96";#N/A,#N/A,FALSE,"MAT96";#N/A,#N/A,FALSE,"FANDA96";#N/A,#N/A,FALSE,"INTRAN96";#N/A,#N/A,FALSE,"NAA9697";#N/A,#N/A,FALSE,"ECWEBB";#N/A,#N/A,FALSE,"MFT96";#N/A,#N/A,FALSE,"CTrecon"}</definedName>
    <definedName name="n_3_1_5_2" hidden="1">{#N/A,#N/A,FALSE,"TMCOMP96";#N/A,#N/A,FALSE,"MAT96";#N/A,#N/A,FALSE,"FANDA96";#N/A,#N/A,FALSE,"INTRAN96";#N/A,#N/A,FALSE,"NAA9697";#N/A,#N/A,FALSE,"ECWEBB";#N/A,#N/A,FALSE,"MFT96";#N/A,#N/A,FALSE,"CTrecon"}</definedName>
    <definedName name="n_3_1_5_3" hidden="1">{#N/A,#N/A,FALSE,"TMCOMP96";#N/A,#N/A,FALSE,"MAT96";#N/A,#N/A,FALSE,"FANDA96";#N/A,#N/A,FALSE,"INTRAN96";#N/A,#N/A,FALSE,"NAA9697";#N/A,#N/A,FALSE,"ECWEBB";#N/A,#N/A,FALSE,"MFT96";#N/A,#N/A,FALSE,"CTrecon"}</definedName>
    <definedName name="n_3_1_5_4" hidden="1">{#N/A,#N/A,FALSE,"TMCOMP96";#N/A,#N/A,FALSE,"MAT96";#N/A,#N/A,FALSE,"FANDA96";#N/A,#N/A,FALSE,"INTRAN96";#N/A,#N/A,FALSE,"NAA9697";#N/A,#N/A,FALSE,"ECWEBB";#N/A,#N/A,FALSE,"MFT96";#N/A,#N/A,FALSE,"CTrecon"}</definedName>
    <definedName name="n_3_1_5_5" hidden="1">{#N/A,#N/A,FALSE,"TMCOMP96";#N/A,#N/A,FALSE,"MAT96";#N/A,#N/A,FALSE,"FANDA96";#N/A,#N/A,FALSE,"INTRAN96";#N/A,#N/A,FALSE,"NAA9697";#N/A,#N/A,FALSE,"ECWEBB";#N/A,#N/A,FALSE,"MFT96";#N/A,#N/A,FALSE,"CTrecon"}</definedName>
    <definedName name="n_3_2" hidden="1">{#N/A,#N/A,FALSE,"TMCOMP96";#N/A,#N/A,FALSE,"MAT96";#N/A,#N/A,FALSE,"FANDA96";#N/A,#N/A,FALSE,"INTRAN96";#N/A,#N/A,FALSE,"NAA9697";#N/A,#N/A,FALSE,"ECWEBB";#N/A,#N/A,FALSE,"MFT96";#N/A,#N/A,FALSE,"CTrecon"}</definedName>
    <definedName name="n_3_2_1" hidden="1">{#N/A,#N/A,FALSE,"TMCOMP96";#N/A,#N/A,FALSE,"MAT96";#N/A,#N/A,FALSE,"FANDA96";#N/A,#N/A,FALSE,"INTRAN96";#N/A,#N/A,FALSE,"NAA9697";#N/A,#N/A,FALSE,"ECWEBB";#N/A,#N/A,FALSE,"MFT96";#N/A,#N/A,FALSE,"CTrecon"}</definedName>
    <definedName name="n_3_2_2" hidden="1">{#N/A,#N/A,FALSE,"TMCOMP96";#N/A,#N/A,FALSE,"MAT96";#N/A,#N/A,FALSE,"FANDA96";#N/A,#N/A,FALSE,"INTRAN96";#N/A,#N/A,FALSE,"NAA9697";#N/A,#N/A,FALSE,"ECWEBB";#N/A,#N/A,FALSE,"MFT96";#N/A,#N/A,FALSE,"CTrecon"}</definedName>
    <definedName name="n_3_2_3" hidden="1">{#N/A,#N/A,FALSE,"TMCOMP96";#N/A,#N/A,FALSE,"MAT96";#N/A,#N/A,FALSE,"FANDA96";#N/A,#N/A,FALSE,"INTRAN96";#N/A,#N/A,FALSE,"NAA9697";#N/A,#N/A,FALSE,"ECWEBB";#N/A,#N/A,FALSE,"MFT96";#N/A,#N/A,FALSE,"CTrecon"}</definedName>
    <definedName name="n_3_2_4" hidden="1">{#N/A,#N/A,FALSE,"TMCOMP96";#N/A,#N/A,FALSE,"MAT96";#N/A,#N/A,FALSE,"FANDA96";#N/A,#N/A,FALSE,"INTRAN96";#N/A,#N/A,FALSE,"NAA9697";#N/A,#N/A,FALSE,"ECWEBB";#N/A,#N/A,FALSE,"MFT96";#N/A,#N/A,FALSE,"CTrecon"}</definedName>
    <definedName name="n_3_2_5" hidden="1">{#N/A,#N/A,FALSE,"TMCOMP96";#N/A,#N/A,FALSE,"MAT96";#N/A,#N/A,FALSE,"FANDA96";#N/A,#N/A,FALSE,"INTRAN96";#N/A,#N/A,FALSE,"NAA9697";#N/A,#N/A,FALSE,"ECWEBB";#N/A,#N/A,FALSE,"MFT96";#N/A,#N/A,FALSE,"CTrecon"}</definedName>
    <definedName name="n_3_3" hidden="1">{#N/A,#N/A,FALSE,"TMCOMP96";#N/A,#N/A,FALSE,"MAT96";#N/A,#N/A,FALSE,"FANDA96";#N/A,#N/A,FALSE,"INTRAN96";#N/A,#N/A,FALSE,"NAA9697";#N/A,#N/A,FALSE,"ECWEBB";#N/A,#N/A,FALSE,"MFT96";#N/A,#N/A,FALSE,"CTrecon"}</definedName>
    <definedName name="n_3_3_1" hidden="1">{#N/A,#N/A,FALSE,"TMCOMP96";#N/A,#N/A,FALSE,"MAT96";#N/A,#N/A,FALSE,"FANDA96";#N/A,#N/A,FALSE,"INTRAN96";#N/A,#N/A,FALSE,"NAA9697";#N/A,#N/A,FALSE,"ECWEBB";#N/A,#N/A,FALSE,"MFT96";#N/A,#N/A,FALSE,"CTrecon"}</definedName>
    <definedName name="n_3_3_2" hidden="1">{#N/A,#N/A,FALSE,"TMCOMP96";#N/A,#N/A,FALSE,"MAT96";#N/A,#N/A,FALSE,"FANDA96";#N/A,#N/A,FALSE,"INTRAN96";#N/A,#N/A,FALSE,"NAA9697";#N/A,#N/A,FALSE,"ECWEBB";#N/A,#N/A,FALSE,"MFT96";#N/A,#N/A,FALSE,"CTrecon"}</definedName>
    <definedName name="n_3_3_3" hidden="1">{#N/A,#N/A,FALSE,"TMCOMP96";#N/A,#N/A,FALSE,"MAT96";#N/A,#N/A,FALSE,"FANDA96";#N/A,#N/A,FALSE,"INTRAN96";#N/A,#N/A,FALSE,"NAA9697";#N/A,#N/A,FALSE,"ECWEBB";#N/A,#N/A,FALSE,"MFT96";#N/A,#N/A,FALSE,"CTrecon"}</definedName>
    <definedName name="n_3_3_4" hidden="1">{#N/A,#N/A,FALSE,"TMCOMP96";#N/A,#N/A,FALSE,"MAT96";#N/A,#N/A,FALSE,"FANDA96";#N/A,#N/A,FALSE,"INTRAN96";#N/A,#N/A,FALSE,"NAA9697";#N/A,#N/A,FALSE,"ECWEBB";#N/A,#N/A,FALSE,"MFT96";#N/A,#N/A,FALSE,"CTrecon"}</definedName>
    <definedName name="n_3_3_5" hidden="1">{#N/A,#N/A,FALSE,"TMCOMP96";#N/A,#N/A,FALSE,"MAT96";#N/A,#N/A,FALSE,"FANDA96";#N/A,#N/A,FALSE,"INTRAN96";#N/A,#N/A,FALSE,"NAA9697";#N/A,#N/A,FALSE,"ECWEBB";#N/A,#N/A,FALSE,"MFT96";#N/A,#N/A,FALSE,"CTrecon"}</definedName>
    <definedName name="n_3_4" hidden="1">{#N/A,#N/A,FALSE,"TMCOMP96";#N/A,#N/A,FALSE,"MAT96";#N/A,#N/A,FALSE,"FANDA96";#N/A,#N/A,FALSE,"INTRAN96";#N/A,#N/A,FALSE,"NAA9697";#N/A,#N/A,FALSE,"ECWEBB";#N/A,#N/A,FALSE,"MFT96";#N/A,#N/A,FALSE,"CTrecon"}</definedName>
    <definedName name="n_3_4_1" hidden="1">{#N/A,#N/A,FALSE,"TMCOMP96";#N/A,#N/A,FALSE,"MAT96";#N/A,#N/A,FALSE,"FANDA96";#N/A,#N/A,FALSE,"INTRAN96";#N/A,#N/A,FALSE,"NAA9697";#N/A,#N/A,FALSE,"ECWEBB";#N/A,#N/A,FALSE,"MFT96";#N/A,#N/A,FALSE,"CTrecon"}</definedName>
    <definedName name="n_3_4_2" hidden="1">{#N/A,#N/A,FALSE,"TMCOMP96";#N/A,#N/A,FALSE,"MAT96";#N/A,#N/A,FALSE,"FANDA96";#N/A,#N/A,FALSE,"INTRAN96";#N/A,#N/A,FALSE,"NAA9697";#N/A,#N/A,FALSE,"ECWEBB";#N/A,#N/A,FALSE,"MFT96";#N/A,#N/A,FALSE,"CTrecon"}</definedName>
    <definedName name="n_3_4_3" hidden="1">{#N/A,#N/A,FALSE,"TMCOMP96";#N/A,#N/A,FALSE,"MAT96";#N/A,#N/A,FALSE,"FANDA96";#N/A,#N/A,FALSE,"INTRAN96";#N/A,#N/A,FALSE,"NAA9697";#N/A,#N/A,FALSE,"ECWEBB";#N/A,#N/A,FALSE,"MFT96";#N/A,#N/A,FALSE,"CTrecon"}</definedName>
    <definedName name="n_3_4_4" hidden="1">{#N/A,#N/A,FALSE,"TMCOMP96";#N/A,#N/A,FALSE,"MAT96";#N/A,#N/A,FALSE,"FANDA96";#N/A,#N/A,FALSE,"INTRAN96";#N/A,#N/A,FALSE,"NAA9697";#N/A,#N/A,FALSE,"ECWEBB";#N/A,#N/A,FALSE,"MFT96";#N/A,#N/A,FALSE,"CTrecon"}</definedName>
    <definedName name="n_3_4_5" hidden="1">{#N/A,#N/A,FALSE,"TMCOMP96";#N/A,#N/A,FALSE,"MAT96";#N/A,#N/A,FALSE,"FANDA96";#N/A,#N/A,FALSE,"INTRAN96";#N/A,#N/A,FALSE,"NAA9697";#N/A,#N/A,FALSE,"ECWEBB";#N/A,#N/A,FALSE,"MFT96";#N/A,#N/A,FALSE,"CTrecon"}</definedName>
    <definedName name="n_3_5" hidden="1">{#N/A,#N/A,FALSE,"TMCOMP96";#N/A,#N/A,FALSE,"MAT96";#N/A,#N/A,FALSE,"FANDA96";#N/A,#N/A,FALSE,"INTRAN96";#N/A,#N/A,FALSE,"NAA9697";#N/A,#N/A,FALSE,"ECWEBB";#N/A,#N/A,FALSE,"MFT96";#N/A,#N/A,FALSE,"CTrecon"}</definedName>
    <definedName name="n_3_5_1" hidden="1">{#N/A,#N/A,FALSE,"TMCOMP96";#N/A,#N/A,FALSE,"MAT96";#N/A,#N/A,FALSE,"FANDA96";#N/A,#N/A,FALSE,"INTRAN96";#N/A,#N/A,FALSE,"NAA9697";#N/A,#N/A,FALSE,"ECWEBB";#N/A,#N/A,FALSE,"MFT96";#N/A,#N/A,FALSE,"CTrecon"}</definedName>
    <definedName name="n_3_5_2" hidden="1">{#N/A,#N/A,FALSE,"TMCOMP96";#N/A,#N/A,FALSE,"MAT96";#N/A,#N/A,FALSE,"FANDA96";#N/A,#N/A,FALSE,"INTRAN96";#N/A,#N/A,FALSE,"NAA9697";#N/A,#N/A,FALSE,"ECWEBB";#N/A,#N/A,FALSE,"MFT96";#N/A,#N/A,FALSE,"CTrecon"}</definedName>
    <definedName name="n_3_5_3" hidden="1">{#N/A,#N/A,FALSE,"TMCOMP96";#N/A,#N/A,FALSE,"MAT96";#N/A,#N/A,FALSE,"FANDA96";#N/A,#N/A,FALSE,"INTRAN96";#N/A,#N/A,FALSE,"NAA9697";#N/A,#N/A,FALSE,"ECWEBB";#N/A,#N/A,FALSE,"MFT96";#N/A,#N/A,FALSE,"CTrecon"}</definedName>
    <definedName name="n_3_5_4" hidden="1">{#N/A,#N/A,FALSE,"TMCOMP96";#N/A,#N/A,FALSE,"MAT96";#N/A,#N/A,FALSE,"FANDA96";#N/A,#N/A,FALSE,"INTRAN96";#N/A,#N/A,FALSE,"NAA9697";#N/A,#N/A,FALSE,"ECWEBB";#N/A,#N/A,FALSE,"MFT96";#N/A,#N/A,FALSE,"CTrecon"}</definedName>
    <definedName name="n_3_5_5" hidden="1">{#N/A,#N/A,FALSE,"TMCOMP96";#N/A,#N/A,FALSE,"MAT96";#N/A,#N/A,FALSE,"FANDA96";#N/A,#N/A,FALSE,"INTRAN96";#N/A,#N/A,FALSE,"NAA9697";#N/A,#N/A,FALSE,"ECWEBB";#N/A,#N/A,FALSE,"MFT96";#N/A,#N/A,FALSE,"CTrecon"}</definedName>
    <definedName name="n_4" hidden="1">{#N/A,#N/A,FALSE,"TMCOMP96";#N/A,#N/A,FALSE,"MAT96";#N/A,#N/A,FALSE,"FANDA96";#N/A,#N/A,FALSE,"INTRAN96";#N/A,#N/A,FALSE,"NAA9697";#N/A,#N/A,FALSE,"ECWEBB";#N/A,#N/A,FALSE,"MFT96";#N/A,#N/A,FALSE,"CTrecon"}</definedName>
    <definedName name="n_4_1" hidden="1">{#N/A,#N/A,FALSE,"TMCOMP96";#N/A,#N/A,FALSE,"MAT96";#N/A,#N/A,FALSE,"FANDA96";#N/A,#N/A,FALSE,"INTRAN96";#N/A,#N/A,FALSE,"NAA9697";#N/A,#N/A,FALSE,"ECWEBB";#N/A,#N/A,FALSE,"MFT96";#N/A,#N/A,FALSE,"CTrecon"}</definedName>
    <definedName name="n_4_1_1" hidden="1">{#N/A,#N/A,FALSE,"TMCOMP96";#N/A,#N/A,FALSE,"MAT96";#N/A,#N/A,FALSE,"FANDA96";#N/A,#N/A,FALSE,"INTRAN96";#N/A,#N/A,FALSE,"NAA9697";#N/A,#N/A,FALSE,"ECWEBB";#N/A,#N/A,FALSE,"MFT96";#N/A,#N/A,FALSE,"CTrecon"}</definedName>
    <definedName name="n_4_1_1_1" hidden="1">{#N/A,#N/A,FALSE,"TMCOMP96";#N/A,#N/A,FALSE,"MAT96";#N/A,#N/A,FALSE,"FANDA96";#N/A,#N/A,FALSE,"INTRAN96";#N/A,#N/A,FALSE,"NAA9697";#N/A,#N/A,FALSE,"ECWEBB";#N/A,#N/A,FALSE,"MFT96";#N/A,#N/A,FALSE,"CTrecon"}</definedName>
    <definedName name="n_4_1_1_1_1" hidden="1">{#N/A,#N/A,FALSE,"TMCOMP96";#N/A,#N/A,FALSE,"MAT96";#N/A,#N/A,FALSE,"FANDA96";#N/A,#N/A,FALSE,"INTRAN96";#N/A,#N/A,FALSE,"NAA9697";#N/A,#N/A,FALSE,"ECWEBB";#N/A,#N/A,FALSE,"MFT96";#N/A,#N/A,FALSE,"CTrecon"}</definedName>
    <definedName name="n_4_1_1_1_2" hidden="1">{#N/A,#N/A,FALSE,"TMCOMP96";#N/A,#N/A,FALSE,"MAT96";#N/A,#N/A,FALSE,"FANDA96";#N/A,#N/A,FALSE,"INTRAN96";#N/A,#N/A,FALSE,"NAA9697";#N/A,#N/A,FALSE,"ECWEBB";#N/A,#N/A,FALSE,"MFT96";#N/A,#N/A,FALSE,"CTrecon"}</definedName>
    <definedName name="n_4_1_1_1_3" hidden="1">{#N/A,#N/A,FALSE,"TMCOMP96";#N/A,#N/A,FALSE,"MAT96";#N/A,#N/A,FALSE,"FANDA96";#N/A,#N/A,FALSE,"INTRAN96";#N/A,#N/A,FALSE,"NAA9697";#N/A,#N/A,FALSE,"ECWEBB";#N/A,#N/A,FALSE,"MFT96";#N/A,#N/A,FALSE,"CTrecon"}</definedName>
    <definedName name="n_4_1_1_1_4" hidden="1">{#N/A,#N/A,FALSE,"TMCOMP96";#N/A,#N/A,FALSE,"MAT96";#N/A,#N/A,FALSE,"FANDA96";#N/A,#N/A,FALSE,"INTRAN96";#N/A,#N/A,FALSE,"NAA9697";#N/A,#N/A,FALSE,"ECWEBB";#N/A,#N/A,FALSE,"MFT96";#N/A,#N/A,FALSE,"CTrecon"}</definedName>
    <definedName name="n_4_1_1_1_5" hidden="1">{#N/A,#N/A,FALSE,"TMCOMP96";#N/A,#N/A,FALSE,"MAT96";#N/A,#N/A,FALSE,"FANDA96";#N/A,#N/A,FALSE,"INTRAN96";#N/A,#N/A,FALSE,"NAA9697";#N/A,#N/A,FALSE,"ECWEBB";#N/A,#N/A,FALSE,"MFT96";#N/A,#N/A,FALSE,"CTrecon"}</definedName>
    <definedName name="n_4_1_1_2" hidden="1">{#N/A,#N/A,FALSE,"TMCOMP96";#N/A,#N/A,FALSE,"MAT96";#N/A,#N/A,FALSE,"FANDA96";#N/A,#N/A,FALSE,"INTRAN96";#N/A,#N/A,FALSE,"NAA9697";#N/A,#N/A,FALSE,"ECWEBB";#N/A,#N/A,FALSE,"MFT96";#N/A,#N/A,FALSE,"CTrecon"}</definedName>
    <definedName name="n_4_1_1_2_1" hidden="1">{#N/A,#N/A,FALSE,"TMCOMP96";#N/A,#N/A,FALSE,"MAT96";#N/A,#N/A,FALSE,"FANDA96";#N/A,#N/A,FALSE,"INTRAN96";#N/A,#N/A,FALSE,"NAA9697";#N/A,#N/A,FALSE,"ECWEBB";#N/A,#N/A,FALSE,"MFT96";#N/A,#N/A,FALSE,"CTrecon"}</definedName>
    <definedName name="n_4_1_1_2_2" hidden="1">{#N/A,#N/A,FALSE,"TMCOMP96";#N/A,#N/A,FALSE,"MAT96";#N/A,#N/A,FALSE,"FANDA96";#N/A,#N/A,FALSE,"INTRAN96";#N/A,#N/A,FALSE,"NAA9697";#N/A,#N/A,FALSE,"ECWEBB";#N/A,#N/A,FALSE,"MFT96";#N/A,#N/A,FALSE,"CTrecon"}</definedName>
    <definedName name="n_4_1_1_2_3" hidden="1">{#N/A,#N/A,FALSE,"TMCOMP96";#N/A,#N/A,FALSE,"MAT96";#N/A,#N/A,FALSE,"FANDA96";#N/A,#N/A,FALSE,"INTRAN96";#N/A,#N/A,FALSE,"NAA9697";#N/A,#N/A,FALSE,"ECWEBB";#N/A,#N/A,FALSE,"MFT96";#N/A,#N/A,FALSE,"CTrecon"}</definedName>
    <definedName name="n_4_1_1_2_4" hidden="1">{#N/A,#N/A,FALSE,"TMCOMP96";#N/A,#N/A,FALSE,"MAT96";#N/A,#N/A,FALSE,"FANDA96";#N/A,#N/A,FALSE,"INTRAN96";#N/A,#N/A,FALSE,"NAA9697";#N/A,#N/A,FALSE,"ECWEBB";#N/A,#N/A,FALSE,"MFT96";#N/A,#N/A,FALSE,"CTrecon"}</definedName>
    <definedName name="n_4_1_1_2_5" hidden="1">{#N/A,#N/A,FALSE,"TMCOMP96";#N/A,#N/A,FALSE,"MAT96";#N/A,#N/A,FALSE,"FANDA96";#N/A,#N/A,FALSE,"INTRAN96";#N/A,#N/A,FALSE,"NAA9697";#N/A,#N/A,FALSE,"ECWEBB";#N/A,#N/A,FALSE,"MFT96";#N/A,#N/A,FALSE,"CTrecon"}</definedName>
    <definedName name="n_4_1_1_3" hidden="1">{#N/A,#N/A,FALSE,"TMCOMP96";#N/A,#N/A,FALSE,"MAT96";#N/A,#N/A,FALSE,"FANDA96";#N/A,#N/A,FALSE,"INTRAN96";#N/A,#N/A,FALSE,"NAA9697";#N/A,#N/A,FALSE,"ECWEBB";#N/A,#N/A,FALSE,"MFT96";#N/A,#N/A,FALSE,"CTrecon"}</definedName>
    <definedName name="n_4_1_1_4" hidden="1">{#N/A,#N/A,FALSE,"TMCOMP96";#N/A,#N/A,FALSE,"MAT96";#N/A,#N/A,FALSE,"FANDA96";#N/A,#N/A,FALSE,"INTRAN96";#N/A,#N/A,FALSE,"NAA9697";#N/A,#N/A,FALSE,"ECWEBB";#N/A,#N/A,FALSE,"MFT96";#N/A,#N/A,FALSE,"CTrecon"}</definedName>
    <definedName name="n_4_1_1_5" hidden="1">{#N/A,#N/A,FALSE,"TMCOMP96";#N/A,#N/A,FALSE,"MAT96";#N/A,#N/A,FALSE,"FANDA96";#N/A,#N/A,FALSE,"INTRAN96";#N/A,#N/A,FALSE,"NAA9697";#N/A,#N/A,FALSE,"ECWEBB";#N/A,#N/A,FALSE,"MFT96";#N/A,#N/A,FALSE,"CTrecon"}</definedName>
    <definedName name="n_4_1_2" hidden="1">{#N/A,#N/A,FALSE,"TMCOMP96";#N/A,#N/A,FALSE,"MAT96";#N/A,#N/A,FALSE,"FANDA96";#N/A,#N/A,FALSE,"INTRAN96";#N/A,#N/A,FALSE,"NAA9697";#N/A,#N/A,FALSE,"ECWEBB";#N/A,#N/A,FALSE,"MFT96";#N/A,#N/A,FALSE,"CTrecon"}</definedName>
    <definedName name="n_4_1_2_1" hidden="1">{#N/A,#N/A,FALSE,"TMCOMP96";#N/A,#N/A,FALSE,"MAT96";#N/A,#N/A,FALSE,"FANDA96";#N/A,#N/A,FALSE,"INTRAN96";#N/A,#N/A,FALSE,"NAA9697";#N/A,#N/A,FALSE,"ECWEBB";#N/A,#N/A,FALSE,"MFT96";#N/A,#N/A,FALSE,"CTrecon"}</definedName>
    <definedName name="n_4_1_2_2" hidden="1">{#N/A,#N/A,FALSE,"TMCOMP96";#N/A,#N/A,FALSE,"MAT96";#N/A,#N/A,FALSE,"FANDA96";#N/A,#N/A,FALSE,"INTRAN96";#N/A,#N/A,FALSE,"NAA9697";#N/A,#N/A,FALSE,"ECWEBB";#N/A,#N/A,FALSE,"MFT96";#N/A,#N/A,FALSE,"CTrecon"}</definedName>
    <definedName name="n_4_1_2_3" hidden="1">{#N/A,#N/A,FALSE,"TMCOMP96";#N/A,#N/A,FALSE,"MAT96";#N/A,#N/A,FALSE,"FANDA96";#N/A,#N/A,FALSE,"INTRAN96";#N/A,#N/A,FALSE,"NAA9697";#N/A,#N/A,FALSE,"ECWEBB";#N/A,#N/A,FALSE,"MFT96";#N/A,#N/A,FALSE,"CTrecon"}</definedName>
    <definedName name="n_4_1_2_4" hidden="1">{#N/A,#N/A,FALSE,"TMCOMP96";#N/A,#N/A,FALSE,"MAT96";#N/A,#N/A,FALSE,"FANDA96";#N/A,#N/A,FALSE,"INTRAN96";#N/A,#N/A,FALSE,"NAA9697";#N/A,#N/A,FALSE,"ECWEBB";#N/A,#N/A,FALSE,"MFT96";#N/A,#N/A,FALSE,"CTrecon"}</definedName>
    <definedName name="n_4_1_2_5" hidden="1">{#N/A,#N/A,FALSE,"TMCOMP96";#N/A,#N/A,FALSE,"MAT96";#N/A,#N/A,FALSE,"FANDA96";#N/A,#N/A,FALSE,"INTRAN96";#N/A,#N/A,FALSE,"NAA9697";#N/A,#N/A,FALSE,"ECWEBB";#N/A,#N/A,FALSE,"MFT96";#N/A,#N/A,FALSE,"CTrecon"}</definedName>
    <definedName name="n_4_1_3" hidden="1">{#N/A,#N/A,FALSE,"TMCOMP96";#N/A,#N/A,FALSE,"MAT96";#N/A,#N/A,FALSE,"FANDA96";#N/A,#N/A,FALSE,"INTRAN96";#N/A,#N/A,FALSE,"NAA9697";#N/A,#N/A,FALSE,"ECWEBB";#N/A,#N/A,FALSE,"MFT96";#N/A,#N/A,FALSE,"CTrecon"}</definedName>
    <definedName name="n_4_1_3_1" hidden="1">{#N/A,#N/A,FALSE,"TMCOMP96";#N/A,#N/A,FALSE,"MAT96";#N/A,#N/A,FALSE,"FANDA96";#N/A,#N/A,FALSE,"INTRAN96";#N/A,#N/A,FALSE,"NAA9697";#N/A,#N/A,FALSE,"ECWEBB";#N/A,#N/A,FALSE,"MFT96";#N/A,#N/A,FALSE,"CTrecon"}</definedName>
    <definedName name="n_4_1_3_2" hidden="1">{#N/A,#N/A,FALSE,"TMCOMP96";#N/A,#N/A,FALSE,"MAT96";#N/A,#N/A,FALSE,"FANDA96";#N/A,#N/A,FALSE,"INTRAN96";#N/A,#N/A,FALSE,"NAA9697";#N/A,#N/A,FALSE,"ECWEBB";#N/A,#N/A,FALSE,"MFT96";#N/A,#N/A,FALSE,"CTrecon"}</definedName>
    <definedName name="n_4_1_3_3" hidden="1">{#N/A,#N/A,FALSE,"TMCOMP96";#N/A,#N/A,FALSE,"MAT96";#N/A,#N/A,FALSE,"FANDA96";#N/A,#N/A,FALSE,"INTRAN96";#N/A,#N/A,FALSE,"NAA9697";#N/A,#N/A,FALSE,"ECWEBB";#N/A,#N/A,FALSE,"MFT96";#N/A,#N/A,FALSE,"CTrecon"}</definedName>
    <definedName name="n_4_1_3_4" hidden="1">{#N/A,#N/A,FALSE,"TMCOMP96";#N/A,#N/A,FALSE,"MAT96";#N/A,#N/A,FALSE,"FANDA96";#N/A,#N/A,FALSE,"INTRAN96";#N/A,#N/A,FALSE,"NAA9697";#N/A,#N/A,FALSE,"ECWEBB";#N/A,#N/A,FALSE,"MFT96";#N/A,#N/A,FALSE,"CTrecon"}</definedName>
    <definedName name="n_4_1_3_5" hidden="1">{#N/A,#N/A,FALSE,"TMCOMP96";#N/A,#N/A,FALSE,"MAT96";#N/A,#N/A,FALSE,"FANDA96";#N/A,#N/A,FALSE,"INTRAN96";#N/A,#N/A,FALSE,"NAA9697";#N/A,#N/A,FALSE,"ECWEBB";#N/A,#N/A,FALSE,"MFT96";#N/A,#N/A,FALSE,"CTrecon"}</definedName>
    <definedName name="n_4_1_4" hidden="1">{#N/A,#N/A,FALSE,"TMCOMP96";#N/A,#N/A,FALSE,"MAT96";#N/A,#N/A,FALSE,"FANDA96";#N/A,#N/A,FALSE,"INTRAN96";#N/A,#N/A,FALSE,"NAA9697";#N/A,#N/A,FALSE,"ECWEBB";#N/A,#N/A,FALSE,"MFT96";#N/A,#N/A,FALSE,"CTrecon"}</definedName>
    <definedName name="n_4_1_4_1" hidden="1">{#N/A,#N/A,FALSE,"TMCOMP96";#N/A,#N/A,FALSE,"MAT96";#N/A,#N/A,FALSE,"FANDA96";#N/A,#N/A,FALSE,"INTRAN96";#N/A,#N/A,FALSE,"NAA9697";#N/A,#N/A,FALSE,"ECWEBB";#N/A,#N/A,FALSE,"MFT96";#N/A,#N/A,FALSE,"CTrecon"}</definedName>
    <definedName name="n_4_1_4_2" hidden="1">{#N/A,#N/A,FALSE,"TMCOMP96";#N/A,#N/A,FALSE,"MAT96";#N/A,#N/A,FALSE,"FANDA96";#N/A,#N/A,FALSE,"INTRAN96";#N/A,#N/A,FALSE,"NAA9697";#N/A,#N/A,FALSE,"ECWEBB";#N/A,#N/A,FALSE,"MFT96";#N/A,#N/A,FALSE,"CTrecon"}</definedName>
    <definedName name="n_4_1_4_3" hidden="1">{#N/A,#N/A,FALSE,"TMCOMP96";#N/A,#N/A,FALSE,"MAT96";#N/A,#N/A,FALSE,"FANDA96";#N/A,#N/A,FALSE,"INTRAN96";#N/A,#N/A,FALSE,"NAA9697";#N/A,#N/A,FALSE,"ECWEBB";#N/A,#N/A,FALSE,"MFT96";#N/A,#N/A,FALSE,"CTrecon"}</definedName>
    <definedName name="n_4_1_4_4" hidden="1">{#N/A,#N/A,FALSE,"TMCOMP96";#N/A,#N/A,FALSE,"MAT96";#N/A,#N/A,FALSE,"FANDA96";#N/A,#N/A,FALSE,"INTRAN96";#N/A,#N/A,FALSE,"NAA9697";#N/A,#N/A,FALSE,"ECWEBB";#N/A,#N/A,FALSE,"MFT96";#N/A,#N/A,FALSE,"CTrecon"}</definedName>
    <definedName name="n_4_1_4_5" hidden="1">{#N/A,#N/A,FALSE,"TMCOMP96";#N/A,#N/A,FALSE,"MAT96";#N/A,#N/A,FALSE,"FANDA96";#N/A,#N/A,FALSE,"INTRAN96";#N/A,#N/A,FALSE,"NAA9697";#N/A,#N/A,FALSE,"ECWEBB";#N/A,#N/A,FALSE,"MFT96";#N/A,#N/A,FALSE,"CTrecon"}</definedName>
    <definedName name="n_4_1_5" hidden="1">{#N/A,#N/A,FALSE,"TMCOMP96";#N/A,#N/A,FALSE,"MAT96";#N/A,#N/A,FALSE,"FANDA96";#N/A,#N/A,FALSE,"INTRAN96";#N/A,#N/A,FALSE,"NAA9697";#N/A,#N/A,FALSE,"ECWEBB";#N/A,#N/A,FALSE,"MFT96";#N/A,#N/A,FALSE,"CTrecon"}</definedName>
    <definedName name="n_4_1_5_1" hidden="1">{#N/A,#N/A,FALSE,"TMCOMP96";#N/A,#N/A,FALSE,"MAT96";#N/A,#N/A,FALSE,"FANDA96";#N/A,#N/A,FALSE,"INTRAN96";#N/A,#N/A,FALSE,"NAA9697";#N/A,#N/A,FALSE,"ECWEBB";#N/A,#N/A,FALSE,"MFT96";#N/A,#N/A,FALSE,"CTrecon"}</definedName>
    <definedName name="n_4_1_5_2" hidden="1">{#N/A,#N/A,FALSE,"TMCOMP96";#N/A,#N/A,FALSE,"MAT96";#N/A,#N/A,FALSE,"FANDA96";#N/A,#N/A,FALSE,"INTRAN96";#N/A,#N/A,FALSE,"NAA9697";#N/A,#N/A,FALSE,"ECWEBB";#N/A,#N/A,FALSE,"MFT96";#N/A,#N/A,FALSE,"CTrecon"}</definedName>
    <definedName name="n_4_1_5_3" hidden="1">{#N/A,#N/A,FALSE,"TMCOMP96";#N/A,#N/A,FALSE,"MAT96";#N/A,#N/A,FALSE,"FANDA96";#N/A,#N/A,FALSE,"INTRAN96";#N/A,#N/A,FALSE,"NAA9697";#N/A,#N/A,FALSE,"ECWEBB";#N/A,#N/A,FALSE,"MFT96";#N/A,#N/A,FALSE,"CTrecon"}</definedName>
    <definedName name="n_4_1_5_4" hidden="1">{#N/A,#N/A,FALSE,"TMCOMP96";#N/A,#N/A,FALSE,"MAT96";#N/A,#N/A,FALSE,"FANDA96";#N/A,#N/A,FALSE,"INTRAN96";#N/A,#N/A,FALSE,"NAA9697";#N/A,#N/A,FALSE,"ECWEBB";#N/A,#N/A,FALSE,"MFT96";#N/A,#N/A,FALSE,"CTrecon"}</definedName>
    <definedName name="n_4_1_5_5" hidden="1">{#N/A,#N/A,FALSE,"TMCOMP96";#N/A,#N/A,FALSE,"MAT96";#N/A,#N/A,FALSE,"FANDA96";#N/A,#N/A,FALSE,"INTRAN96";#N/A,#N/A,FALSE,"NAA9697";#N/A,#N/A,FALSE,"ECWEBB";#N/A,#N/A,FALSE,"MFT96";#N/A,#N/A,FALSE,"CTrecon"}</definedName>
    <definedName name="n_4_2" hidden="1">{#N/A,#N/A,FALSE,"TMCOMP96";#N/A,#N/A,FALSE,"MAT96";#N/A,#N/A,FALSE,"FANDA96";#N/A,#N/A,FALSE,"INTRAN96";#N/A,#N/A,FALSE,"NAA9697";#N/A,#N/A,FALSE,"ECWEBB";#N/A,#N/A,FALSE,"MFT96";#N/A,#N/A,FALSE,"CTrecon"}</definedName>
    <definedName name="n_4_2_1" hidden="1">{#N/A,#N/A,FALSE,"TMCOMP96";#N/A,#N/A,FALSE,"MAT96";#N/A,#N/A,FALSE,"FANDA96";#N/A,#N/A,FALSE,"INTRAN96";#N/A,#N/A,FALSE,"NAA9697";#N/A,#N/A,FALSE,"ECWEBB";#N/A,#N/A,FALSE,"MFT96";#N/A,#N/A,FALSE,"CTrecon"}</definedName>
    <definedName name="n_4_2_2" hidden="1">{#N/A,#N/A,FALSE,"TMCOMP96";#N/A,#N/A,FALSE,"MAT96";#N/A,#N/A,FALSE,"FANDA96";#N/A,#N/A,FALSE,"INTRAN96";#N/A,#N/A,FALSE,"NAA9697";#N/A,#N/A,FALSE,"ECWEBB";#N/A,#N/A,FALSE,"MFT96";#N/A,#N/A,FALSE,"CTrecon"}</definedName>
    <definedName name="n_4_2_3" hidden="1">{#N/A,#N/A,FALSE,"TMCOMP96";#N/A,#N/A,FALSE,"MAT96";#N/A,#N/A,FALSE,"FANDA96";#N/A,#N/A,FALSE,"INTRAN96";#N/A,#N/A,FALSE,"NAA9697";#N/A,#N/A,FALSE,"ECWEBB";#N/A,#N/A,FALSE,"MFT96";#N/A,#N/A,FALSE,"CTrecon"}</definedName>
    <definedName name="n_4_2_4" hidden="1">{#N/A,#N/A,FALSE,"TMCOMP96";#N/A,#N/A,FALSE,"MAT96";#N/A,#N/A,FALSE,"FANDA96";#N/A,#N/A,FALSE,"INTRAN96";#N/A,#N/A,FALSE,"NAA9697";#N/A,#N/A,FALSE,"ECWEBB";#N/A,#N/A,FALSE,"MFT96";#N/A,#N/A,FALSE,"CTrecon"}</definedName>
    <definedName name="n_4_2_5" hidden="1">{#N/A,#N/A,FALSE,"TMCOMP96";#N/A,#N/A,FALSE,"MAT96";#N/A,#N/A,FALSE,"FANDA96";#N/A,#N/A,FALSE,"INTRAN96";#N/A,#N/A,FALSE,"NAA9697";#N/A,#N/A,FALSE,"ECWEBB";#N/A,#N/A,FALSE,"MFT96";#N/A,#N/A,FALSE,"CTrecon"}</definedName>
    <definedName name="n_4_3" hidden="1">{#N/A,#N/A,FALSE,"TMCOMP96";#N/A,#N/A,FALSE,"MAT96";#N/A,#N/A,FALSE,"FANDA96";#N/A,#N/A,FALSE,"INTRAN96";#N/A,#N/A,FALSE,"NAA9697";#N/A,#N/A,FALSE,"ECWEBB";#N/A,#N/A,FALSE,"MFT96";#N/A,#N/A,FALSE,"CTrecon"}</definedName>
    <definedName name="n_4_3_1" hidden="1">{#N/A,#N/A,FALSE,"TMCOMP96";#N/A,#N/A,FALSE,"MAT96";#N/A,#N/A,FALSE,"FANDA96";#N/A,#N/A,FALSE,"INTRAN96";#N/A,#N/A,FALSE,"NAA9697";#N/A,#N/A,FALSE,"ECWEBB";#N/A,#N/A,FALSE,"MFT96";#N/A,#N/A,FALSE,"CTrecon"}</definedName>
    <definedName name="n_4_3_2" hidden="1">{#N/A,#N/A,FALSE,"TMCOMP96";#N/A,#N/A,FALSE,"MAT96";#N/A,#N/A,FALSE,"FANDA96";#N/A,#N/A,FALSE,"INTRAN96";#N/A,#N/A,FALSE,"NAA9697";#N/A,#N/A,FALSE,"ECWEBB";#N/A,#N/A,FALSE,"MFT96";#N/A,#N/A,FALSE,"CTrecon"}</definedName>
    <definedName name="n_4_3_3" hidden="1">{#N/A,#N/A,FALSE,"TMCOMP96";#N/A,#N/A,FALSE,"MAT96";#N/A,#N/A,FALSE,"FANDA96";#N/A,#N/A,FALSE,"INTRAN96";#N/A,#N/A,FALSE,"NAA9697";#N/A,#N/A,FALSE,"ECWEBB";#N/A,#N/A,FALSE,"MFT96";#N/A,#N/A,FALSE,"CTrecon"}</definedName>
    <definedName name="n_4_3_4" hidden="1">{#N/A,#N/A,FALSE,"TMCOMP96";#N/A,#N/A,FALSE,"MAT96";#N/A,#N/A,FALSE,"FANDA96";#N/A,#N/A,FALSE,"INTRAN96";#N/A,#N/A,FALSE,"NAA9697";#N/A,#N/A,FALSE,"ECWEBB";#N/A,#N/A,FALSE,"MFT96";#N/A,#N/A,FALSE,"CTrecon"}</definedName>
    <definedName name="n_4_3_5" hidden="1">{#N/A,#N/A,FALSE,"TMCOMP96";#N/A,#N/A,FALSE,"MAT96";#N/A,#N/A,FALSE,"FANDA96";#N/A,#N/A,FALSE,"INTRAN96";#N/A,#N/A,FALSE,"NAA9697";#N/A,#N/A,FALSE,"ECWEBB";#N/A,#N/A,FALSE,"MFT96";#N/A,#N/A,FALSE,"CTrecon"}</definedName>
    <definedName name="n_4_4" hidden="1">{#N/A,#N/A,FALSE,"TMCOMP96";#N/A,#N/A,FALSE,"MAT96";#N/A,#N/A,FALSE,"FANDA96";#N/A,#N/A,FALSE,"INTRAN96";#N/A,#N/A,FALSE,"NAA9697";#N/A,#N/A,FALSE,"ECWEBB";#N/A,#N/A,FALSE,"MFT96";#N/A,#N/A,FALSE,"CTrecon"}</definedName>
    <definedName name="n_4_4_1" hidden="1">{#N/A,#N/A,FALSE,"TMCOMP96";#N/A,#N/A,FALSE,"MAT96";#N/A,#N/A,FALSE,"FANDA96";#N/A,#N/A,FALSE,"INTRAN96";#N/A,#N/A,FALSE,"NAA9697";#N/A,#N/A,FALSE,"ECWEBB";#N/A,#N/A,FALSE,"MFT96";#N/A,#N/A,FALSE,"CTrecon"}</definedName>
    <definedName name="n_4_4_2" hidden="1">{#N/A,#N/A,FALSE,"TMCOMP96";#N/A,#N/A,FALSE,"MAT96";#N/A,#N/A,FALSE,"FANDA96";#N/A,#N/A,FALSE,"INTRAN96";#N/A,#N/A,FALSE,"NAA9697";#N/A,#N/A,FALSE,"ECWEBB";#N/A,#N/A,FALSE,"MFT96";#N/A,#N/A,FALSE,"CTrecon"}</definedName>
    <definedName name="n_4_4_3" hidden="1">{#N/A,#N/A,FALSE,"TMCOMP96";#N/A,#N/A,FALSE,"MAT96";#N/A,#N/A,FALSE,"FANDA96";#N/A,#N/A,FALSE,"INTRAN96";#N/A,#N/A,FALSE,"NAA9697";#N/A,#N/A,FALSE,"ECWEBB";#N/A,#N/A,FALSE,"MFT96";#N/A,#N/A,FALSE,"CTrecon"}</definedName>
    <definedName name="n_4_4_4" hidden="1">{#N/A,#N/A,FALSE,"TMCOMP96";#N/A,#N/A,FALSE,"MAT96";#N/A,#N/A,FALSE,"FANDA96";#N/A,#N/A,FALSE,"INTRAN96";#N/A,#N/A,FALSE,"NAA9697";#N/A,#N/A,FALSE,"ECWEBB";#N/A,#N/A,FALSE,"MFT96";#N/A,#N/A,FALSE,"CTrecon"}</definedName>
    <definedName name="n_4_4_5" hidden="1">{#N/A,#N/A,FALSE,"TMCOMP96";#N/A,#N/A,FALSE,"MAT96";#N/A,#N/A,FALSE,"FANDA96";#N/A,#N/A,FALSE,"INTRAN96";#N/A,#N/A,FALSE,"NAA9697";#N/A,#N/A,FALSE,"ECWEBB";#N/A,#N/A,FALSE,"MFT96";#N/A,#N/A,FALSE,"CTrecon"}</definedName>
    <definedName name="n_4_5" hidden="1">{#N/A,#N/A,FALSE,"TMCOMP96";#N/A,#N/A,FALSE,"MAT96";#N/A,#N/A,FALSE,"FANDA96";#N/A,#N/A,FALSE,"INTRAN96";#N/A,#N/A,FALSE,"NAA9697";#N/A,#N/A,FALSE,"ECWEBB";#N/A,#N/A,FALSE,"MFT96";#N/A,#N/A,FALSE,"CTrecon"}</definedName>
    <definedName name="n_4_5_1" hidden="1">{#N/A,#N/A,FALSE,"TMCOMP96";#N/A,#N/A,FALSE,"MAT96";#N/A,#N/A,FALSE,"FANDA96";#N/A,#N/A,FALSE,"INTRAN96";#N/A,#N/A,FALSE,"NAA9697";#N/A,#N/A,FALSE,"ECWEBB";#N/A,#N/A,FALSE,"MFT96";#N/A,#N/A,FALSE,"CTrecon"}</definedName>
    <definedName name="n_4_5_2" hidden="1">{#N/A,#N/A,FALSE,"TMCOMP96";#N/A,#N/A,FALSE,"MAT96";#N/A,#N/A,FALSE,"FANDA96";#N/A,#N/A,FALSE,"INTRAN96";#N/A,#N/A,FALSE,"NAA9697";#N/A,#N/A,FALSE,"ECWEBB";#N/A,#N/A,FALSE,"MFT96";#N/A,#N/A,FALSE,"CTrecon"}</definedName>
    <definedName name="n_4_5_3" hidden="1">{#N/A,#N/A,FALSE,"TMCOMP96";#N/A,#N/A,FALSE,"MAT96";#N/A,#N/A,FALSE,"FANDA96";#N/A,#N/A,FALSE,"INTRAN96";#N/A,#N/A,FALSE,"NAA9697";#N/A,#N/A,FALSE,"ECWEBB";#N/A,#N/A,FALSE,"MFT96";#N/A,#N/A,FALSE,"CTrecon"}</definedName>
    <definedName name="n_4_5_4" hidden="1">{#N/A,#N/A,FALSE,"TMCOMP96";#N/A,#N/A,FALSE,"MAT96";#N/A,#N/A,FALSE,"FANDA96";#N/A,#N/A,FALSE,"INTRAN96";#N/A,#N/A,FALSE,"NAA9697";#N/A,#N/A,FALSE,"ECWEBB";#N/A,#N/A,FALSE,"MFT96";#N/A,#N/A,FALSE,"CTrecon"}</definedName>
    <definedName name="n_4_5_5" hidden="1">{#N/A,#N/A,FALSE,"TMCOMP96";#N/A,#N/A,FALSE,"MAT96";#N/A,#N/A,FALSE,"FANDA96";#N/A,#N/A,FALSE,"INTRAN96";#N/A,#N/A,FALSE,"NAA9697";#N/A,#N/A,FALSE,"ECWEBB";#N/A,#N/A,FALSE,"MFT96";#N/A,#N/A,FALSE,"CTrecon"}</definedName>
    <definedName name="n_5" hidden="1">{#N/A,#N/A,FALSE,"TMCOMP96";#N/A,#N/A,FALSE,"MAT96";#N/A,#N/A,FALSE,"FANDA96";#N/A,#N/A,FALSE,"INTRAN96";#N/A,#N/A,FALSE,"NAA9697";#N/A,#N/A,FALSE,"ECWEBB";#N/A,#N/A,FALSE,"MFT96";#N/A,#N/A,FALSE,"CTrecon"}</definedName>
    <definedName name="n_5_1" hidden="1">{#N/A,#N/A,FALSE,"TMCOMP96";#N/A,#N/A,FALSE,"MAT96";#N/A,#N/A,FALSE,"FANDA96";#N/A,#N/A,FALSE,"INTRAN96";#N/A,#N/A,FALSE,"NAA9697";#N/A,#N/A,FALSE,"ECWEBB";#N/A,#N/A,FALSE,"MFT96";#N/A,#N/A,FALSE,"CTrecon"}</definedName>
    <definedName name="n_5_1_1" hidden="1">{#N/A,#N/A,FALSE,"TMCOMP96";#N/A,#N/A,FALSE,"MAT96";#N/A,#N/A,FALSE,"FANDA96";#N/A,#N/A,FALSE,"INTRAN96";#N/A,#N/A,FALSE,"NAA9697";#N/A,#N/A,FALSE,"ECWEBB";#N/A,#N/A,FALSE,"MFT96";#N/A,#N/A,FALSE,"CTrecon"}</definedName>
    <definedName name="n_5_1_1_1" hidden="1">{#N/A,#N/A,FALSE,"TMCOMP96";#N/A,#N/A,FALSE,"MAT96";#N/A,#N/A,FALSE,"FANDA96";#N/A,#N/A,FALSE,"INTRAN96";#N/A,#N/A,FALSE,"NAA9697";#N/A,#N/A,FALSE,"ECWEBB";#N/A,#N/A,FALSE,"MFT96";#N/A,#N/A,FALSE,"CTrecon"}</definedName>
    <definedName name="n_5_1_1_1_1" hidden="1">{#N/A,#N/A,FALSE,"TMCOMP96";#N/A,#N/A,FALSE,"MAT96";#N/A,#N/A,FALSE,"FANDA96";#N/A,#N/A,FALSE,"INTRAN96";#N/A,#N/A,FALSE,"NAA9697";#N/A,#N/A,FALSE,"ECWEBB";#N/A,#N/A,FALSE,"MFT96";#N/A,#N/A,FALSE,"CTrecon"}</definedName>
    <definedName name="n_5_1_1_1_2" hidden="1">{#N/A,#N/A,FALSE,"TMCOMP96";#N/A,#N/A,FALSE,"MAT96";#N/A,#N/A,FALSE,"FANDA96";#N/A,#N/A,FALSE,"INTRAN96";#N/A,#N/A,FALSE,"NAA9697";#N/A,#N/A,FALSE,"ECWEBB";#N/A,#N/A,FALSE,"MFT96";#N/A,#N/A,FALSE,"CTrecon"}</definedName>
    <definedName name="n_5_1_1_1_3" hidden="1">{#N/A,#N/A,FALSE,"TMCOMP96";#N/A,#N/A,FALSE,"MAT96";#N/A,#N/A,FALSE,"FANDA96";#N/A,#N/A,FALSE,"INTRAN96";#N/A,#N/A,FALSE,"NAA9697";#N/A,#N/A,FALSE,"ECWEBB";#N/A,#N/A,FALSE,"MFT96";#N/A,#N/A,FALSE,"CTrecon"}</definedName>
    <definedName name="n_5_1_1_1_4" hidden="1">{#N/A,#N/A,FALSE,"TMCOMP96";#N/A,#N/A,FALSE,"MAT96";#N/A,#N/A,FALSE,"FANDA96";#N/A,#N/A,FALSE,"INTRAN96";#N/A,#N/A,FALSE,"NAA9697";#N/A,#N/A,FALSE,"ECWEBB";#N/A,#N/A,FALSE,"MFT96";#N/A,#N/A,FALSE,"CTrecon"}</definedName>
    <definedName name="n_5_1_1_1_5" hidden="1">{#N/A,#N/A,FALSE,"TMCOMP96";#N/A,#N/A,FALSE,"MAT96";#N/A,#N/A,FALSE,"FANDA96";#N/A,#N/A,FALSE,"INTRAN96";#N/A,#N/A,FALSE,"NAA9697";#N/A,#N/A,FALSE,"ECWEBB";#N/A,#N/A,FALSE,"MFT96";#N/A,#N/A,FALSE,"CTrecon"}</definedName>
    <definedName name="n_5_1_1_2" hidden="1">{#N/A,#N/A,FALSE,"TMCOMP96";#N/A,#N/A,FALSE,"MAT96";#N/A,#N/A,FALSE,"FANDA96";#N/A,#N/A,FALSE,"INTRAN96";#N/A,#N/A,FALSE,"NAA9697";#N/A,#N/A,FALSE,"ECWEBB";#N/A,#N/A,FALSE,"MFT96";#N/A,#N/A,FALSE,"CTrecon"}</definedName>
    <definedName name="n_5_1_1_2_1" hidden="1">{#N/A,#N/A,FALSE,"TMCOMP96";#N/A,#N/A,FALSE,"MAT96";#N/A,#N/A,FALSE,"FANDA96";#N/A,#N/A,FALSE,"INTRAN96";#N/A,#N/A,FALSE,"NAA9697";#N/A,#N/A,FALSE,"ECWEBB";#N/A,#N/A,FALSE,"MFT96";#N/A,#N/A,FALSE,"CTrecon"}</definedName>
    <definedName name="n_5_1_1_2_2" hidden="1">{#N/A,#N/A,FALSE,"TMCOMP96";#N/A,#N/A,FALSE,"MAT96";#N/A,#N/A,FALSE,"FANDA96";#N/A,#N/A,FALSE,"INTRAN96";#N/A,#N/A,FALSE,"NAA9697";#N/A,#N/A,FALSE,"ECWEBB";#N/A,#N/A,FALSE,"MFT96";#N/A,#N/A,FALSE,"CTrecon"}</definedName>
    <definedName name="n_5_1_1_2_3" hidden="1">{#N/A,#N/A,FALSE,"TMCOMP96";#N/A,#N/A,FALSE,"MAT96";#N/A,#N/A,FALSE,"FANDA96";#N/A,#N/A,FALSE,"INTRAN96";#N/A,#N/A,FALSE,"NAA9697";#N/A,#N/A,FALSE,"ECWEBB";#N/A,#N/A,FALSE,"MFT96";#N/A,#N/A,FALSE,"CTrecon"}</definedName>
    <definedName name="n_5_1_1_2_4" hidden="1">{#N/A,#N/A,FALSE,"TMCOMP96";#N/A,#N/A,FALSE,"MAT96";#N/A,#N/A,FALSE,"FANDA96";#N/A,#N/A,FALSE,"INTRAN96";#N/A,#N/A,FALSE,"NAA9697";#N/A,#N/A,FALSE,"ECWEBB";#N/A,#N/A,FALSE,"MFT96";#N/A,#N/A,FALSE,"CTrecon"}</definedName>
    <definedName name="n_5_1_1_2_5" hidden="1">{#N/A,#N/A,FALSE,"TMCOMP96";#N/A,#N/A,FALSE,"MAT96";#N/A,#N/A,FALSE,"FANDA96";#N/A,#N/A,FALSE,"INTRAN96";#N/A,#N/A,FALSE,"NAA9697";#N/A,#N/A,FALSE,"ECWEBB";#N/A,#N/A,FALSE,"MFT96";#N/A,#N/A,FALSE,"CTrecon"}</definedName>
    <definedName name="n_5_1_1_3" hidden="1">{#N/A,#N/A,FALSE,"TMCOMP96";#N/A,#N/A,FALSE,"MAT96";#N/A,#N/A,FALSE,"FANDA96";#N/A,#N/A,FALSE,"INTRAN96";#N/A,#N/A,FALSE,"NAA9697";#N/A,#N/A,FALSE,"ECWEBB";#N/A,#N/A,FALSE,"MFT96";#N/A,#N/A,FALSE,"CTrecon"}</definedName>
    <definedName name="n_5_1_1_4" hidden="1">{#N/A,#N/A,FALSE,"TMCOMP96";#N/A,#N/A,FALSE,"MAT96";#N/A,#N/A,FALSE,"FANDA96";#N/A,#N/A,FALSE,"INTRAN96";#N/A,#N/A,FALSE,"NAA9697";#N/A,#N/A,FALSE,"ECWEBB";#N/A,#N/A,FALSE,"MFT96";#N/A,#N/A,FALSE,"CTrecon"}</definedName>
    <definedName name="n_5_1_1_5" hidden="1">{#N/A,#N/A,FALSE,"TMCOMP96";#N/A,#N/A,FALSE,"MAT96";#N/A,#N/A,FALSE,"FANDA96";#N/A,#N/A,FALSE,"INTRAN96";#N/A,#N/A,FALSE,"NAA9697";#N/A,#N/A,FALSE,"ECWEBB";#N/A,#N/A,FALSE,"MFT96";#N/A,#N/A,FALSE,"CTrecon"}</definedName>
    <definedName name="n_5_1_2" hidden="1">{#N/A,#N/A,FALSE,"TMCOMP96";#N/A,#N/A,FALSE,"MAT96";#N/A,#N/A,FALSE,"FANDA96";#N/A,#N/A,FALSE,"INTRAN96";#N/A,#N/A,FALSE,"NAA9697";#N/A,#N/A,FALSE,"ECWEBB";#N/A,#N/A,FALSE,"MFT96";#N/A,#N/A,FALSE,"CTrecon"}</definedName>
    <definedName name="n_5_1_2_1" hidden="1">{#N/A,#N/A,FALSE,"TMCOMP96";#N/A,#N/A,FALSE,"MAT96";#N/A,#N/A,FALSE,"FANDA96";#N/A,#N/A,FALSE,"INTRAN96";#N/A,#N/A,FALSE,"NAA9697";#N/A,#N/A,FALSE,"ECWEBB";#N/A,#N/A,FALSE,"MFT96";#N/A,#N/A,FALSE,"CTrecon"}</definedName>
    <definedName name="n_5_1_2_2" hidden="1">{#N/A,#N/A,FALSE,"TMCOMP96";#N/A,#N/A,FALSE,"MAT96";#N/A,#N/A,FALSE,"FANDA96";#N/A,#N/A,FALSE,"INTRAN96";#N/A,#N/A,FALSE,"NAA9697";#N/A,#N/A,FALSE,"ECWEBB";#N/A,#N/A,FALSE,"MFT96";#N/A,#N/A,FALSE,"CTrecon"}</definedName>
    <definedName name="n_5_1_2_3" hidden="1">{#N/A,#N/A,FALSE,"TMCOMP96";#N/A,#N/A,FALSE,"MAT96";#N/A,#N/A,FALSE,"FANDA96";#N/A,#N/A,FALSE,"INTRAN96";#N/A,#N/A,FALSE,"NAA9697";#N/A,#N/A,FALSE,"ECWEBB";#N/A,#N/A,FALSE,"MFT96";#N/A,#N/A,FALSE,"CTrecon"}</definedName>
    <definedName name="n_5_1_2_4" hidden="1">{#N/A,#N/A,FALSE,"TMCOMP96";#N/A,#N/A,FALSE,"MAT96";#N/A,#N/A,FALSE,"FANDA96";#N/A,#N/A,FALSE,"INTRAN96";#N/A,#N/A,FALSE,"NAA9697";#N/A,#N/A,FALSE,"ECWEBB";#N/A,#N/A,FALSE,"MFT96";#N/A,#N/A,FALSE,"CTrecon"}</definedName>
    <definedName name="n_5_1_2_5" hidden="1">{#N/A,#N/A,FALSE,"TMCOMP96";#N/A,#N/A,FALSE,"MAT96";#N/A,#N/A,FALSE,"FANDA96";#N/A,#N/A,FALSE,"INTRAN96";#N/A,#N/A,FALSE,"NAA9697";#N/A,#N/A,FALSE,"ECWEBB";#N/A,#N/A,FALSE,"MFT96";#N/A,#N/A,FALSE,"CTrecon"}</definedName>
    <definedName name="n_5_1_3" hidden="1">{#N/A,#N/A,FALSE,"TMCOMP96";#N/A,#N/A,FALSE,"MAT96";#N/A,#N/A,FALSE,"FANDA96";#N/A,#N/A,FALSE,"INTRAN96";#N/A,#N/A,FALSE,"NAA9697";#N/A,#N/A,FALSE,"ECWEBB";#N/A,#N/A,FALSE,"MFT96";#N/A,#N/A,FALSE,"CTrecon"}</definedName>
    <definedName name="n_5_1_3_1" hidden="1">{#N/A,#N/A,FALSE,"TMCOMP96";#N/A,#N/A,FALSE,"MAT96";#N/A,#N/A,FALSE,"FANDA96";#N/A,#N/A,FALSE,"INTRAN96";#N/A,#N/A,FALSE,"NAA9697";#N/A,#N/A,FALSE,"ECWEBB";#N/A,#N/A,FALSE,"MFT96";#N/A,#N/A,FALSE,"CTrecon"}</definedName>
    <definedName name="n_5_1_3_2" hidden="1">{#N/A,#N/A,FALSE,"TMCOMP96";#N/A,#N/A,FALSE,"MAT96";#N/A,#N/A,FALSE,"FANDA96";#N/A,#N/A,FALSE,"INTRAN96";#N/A,#N/A,FALSE,"NAA9697";#N/A,#N/A,FALSE,"ECWEBB";#N/A,#N/A,FALSE,"MFT96";#N/A,#N/A,FALSE,"CTrecon"}</definedName>
    <definedName name="n_5_1_3_3" hidden="1">{#N/A,#N/A,FALSE,"TMCOMP96";#N/A,#N/A,FALSE,"MAT96";#N/A,#N/A,FALSE,"FANDA96";#N/A,#N/A,FALSE,"INTRAN96";#N/A,#N/A,FALSE,"NAA9697";#N/A,#N/A,FALSE,"ECWEBB";#N/A,#N/A,FALSE,"MFT96";#N/A,#N/A,FALSE,"CTrecon"}</definedName>
    <definedName name="n_5_1_3_4" hidden="1">{#N/A,#N/A,FALSE,"TMCOMP96";#N/A,#N/A,FALSE,"MAT96";#N/A,#N/A,FALSE,"FANDA96";#N/A,#N/A,FALSE,"INTRAN96";#N/A,#N/A,FALSE,"NAA9697";#N/A,#N/A,FALSE,"ECWEBB";#N/A,#N/A,FALSE,"MFT96";#N/A,#N/A,FALSE,"CTrecon"}</definedName>
    <definedName name="n_5_1_3_5" hidden="1">{#N/A,#N/A,FALSE,"TMCOMP96";#N/A,#N/A,FALSE,"MAT96";#N/A,#N/A,FALSE,"FANDA96";#N/A,#N/A,FALSE,"INTRAN96";#N/A,#N/A,FALSE,"NAA9697";#N/A,#N/A,FALSE,"ECWEBB";#N/A,#N/A,FALSE,"MFT96";#N/A,#N/A,FALSE,"CTrecon"}</definedName>
    <definedName name="n_5_1_4" hidden="1">{#N/A,#N/A,FALSE,"TMCOMP96";#N/A,#N/A,FALSE,"MAT96";#N/A,#N/A,FALSE,"FANDA96";#N/A,#N/A,FALSE,"INTRAN96";#N/A,#N/A,FALSE,"NAA9697";#N/A,#N/A,FALSE,"ECWEBB";#N/A,#N/A,FALSE,"MFT96";#N/A,#N/A,FALSE,"CTrecon"}</definedName>
    <definedName name="n_5_1_4_1" hidden="1">{#N/A,#N/A,FALSE,"TMCOMP96";#N/A,#N/A,FALSE,"MAT96";#N/A,#N/A,FALSE,"FANDA96";#N/A,#N/A,FALSE,"INTRAN96";#N/A,#N/A,FALSE,"NAA9697";#N/A,#N/A,FALSE,"ECWEBB";#N/A,#N/A,FALSE,"MFT96";#N/A,#N/A,FALSE,"CTrecon"}</definedName>
    <definedName name="n_5_1_4_2" hidden="1">{#N/A,#N/A,FALSE,"TMCOMP96";#N/A,#N/A,FALSE,"MAT96";#N/A,#N/A,FALSE,"FANDA96";#N/A,#N/A,FALSE,"INTRAN96";#N/A,#N/A,FALSE,"NAA9697";#N/A,#N/A,FALSE,"ECWEBB";#N/A,#N/A,FALSE,"MFT96";#N/A,#N/A,FALSE,"CTrecon"}</definedName>
    <definedName name="n_5_1_4_3" hidden="1">{#N/A,#N/A,FALSE,"TMCOMP96";#N/A,#N/A,FALSE,"MAT96";#N/A,#N/A,FALSE,"FANDA96";#N/A,#N/A,FALSE,"INTRAN96";#N/A,#N/A,FALSE,"NAA9697";#N/A,#N/A,FALSE,"ECWEBB";#N/A,#N/A,FALSE,"MFT96";#N/A,#N/A,FALSE,"CTrecon"}</definedName>
    <definedName name="n_5_1_4_4" hidden="1">{#N/A,#N/A,FALSE,"TMCOMP96";#N/A,#N/A,FALSE,"MAT96";#N/A,#N/A,FALSE,"FANDA96";#N/A,#N/A,FALSE,"INTRAN96";#N/A,#N/A,FALSE,"NAA9697";#N/A,#N/A,FALSE,"ECWEBB";#N/A,#N/A,FALSE,"MFT96";#N/A,#N/A,FALSE,"CTrecon"}</definedName>
    <definedName name="n_5_1_4_5" hidden="1">{#N/A,#N/A,FALSE,"TMCOMP96";#N/A,#N/A,FALSE,"MAT96";#N/A,#N/A,FALSE,"FANDA96";#N/A,#N/A,FALSE,"INTRAN96";#N/A,#N/A,FALSE,"NAA9697";#N/A,#N/A,FALSE,"ECWEBB";#N/A,#N/A,FALSE,"MFT96";#N/A,#N/A,FALSE,"CTrecon"}</definedName>
    <definedName name="n_5_1_5" hidden="1">{#N/A,#N/A,FALSE,"TMCOMP96";#N/A,#N/A,FALSE,"MAT96";#N/A,#N/A,FALSE,"FANDA96";#N/A,#N/A,FALSE,"INTRAN96";#N/A,#N/A,FALSE,"NAA9697";#N/A,#N/A,FALSE,"ECWEBB";#N/A,#N/A,FALSE,"MFT96";#N/A,#N/A,FALSE,"CTrecon"}</definedName>
    <definedName name="n_5_1_5_1" hidden="1">{#N/A,#N/A,FALSE,"TMCOMP96";#N/A,#N/A,FALSE,"MAT96";#N/A,#N/A,FALSE,"FANDA96";#N/A,#N/A,FALSE,"INTRAN96";#N/A,#N/A,FALSE,"NAA9697";#N/A,#N/A,FALSE,"ECWEBB";#N/A,#N/A,FALSE,"MFT96";#N/A,#N/A,FALSE,"CTrecon"}</definedName>
    <definedName name="n_5_1_5_2" hidden="1">{#N/A,#N/A,FALSE,"TMCOMP96";#N/A,#N/A,FALSE,"MAT96";#N/A,#N/A,FALSE,"FANDA96";#N/A,#N/A,FALSE,"INTRAN96";#N/A,#N/A,FALSE,"NAA9697";#N/A,#N/A,FALSE,"ECWEBB";#N/A,#N/A,FALSE,"MFT96";#N/A,#N/A,FALSE,"CTrecon"}</definedName>
    <definedName name="n_5_1_5_3" hidden="1">{#N/A,#N/A,FALSE,"TMCOMP96";#N/A,#N/A,FALSE,"MAT96";#N/A,#N/A,FALSE,"FANDA96";#N/A,#N/A,FALSE,"INTRAN96";#N/A,#N/A,FALSE,"NAA9697";#N/A,#N/A,FALSE,"ECWEBB";#N/A,#N/A,FALSE,"MFT96";#N/A,#N/A,FALSE,"CTrecon"}</definedName>
    <definedName name="n_5_1_5_4" hidden="1">{#N/A,#N/A,FALSE,"TMCOMP96";#N/A,#N/A,FALSE,"MAT96";#N/A,#N/A,FALSE,"FANDA96";#N/A,#N/A,FALSE,"INTRAN96";#N/A,#N/A,FALSE,"NAA9697";#N/A,#N/A,FALSE,"ECWEBB";#N/A,#N/A,FALSE,"MFT96";#N/A,#N/A,FALSE,"CTrecon"}</definedName>
    <definedName name="n_5_1_5_5" hidden="1">{#N/A,#N/A,FALSE,"TMCOMP96";#N/A,#N/A,FALSE,"MAT96";#N/A,#N/A,FALSE,"FANDA96";#N/A,#N/A,FALSE,"INTRAN96";#N/A,#N/A,FALSE,"NAA9697";#N/A,#N/A,FALSE,"ECWEBB";#N/A,#N/A,FALSE,"MFT96";#N/A,#N/A,FALSE,"CTrecon"}</definedName>
    <definedName name="n_5_2" hidden="1">{#N/A,#N/A,FALSE,"TMCOMP96";#N/A,#N/A,FALSE,"MAT96";#N/A,#N/A,FALSE,"FANDA96";#N/A,#N/A,FALSE,"INTRAN96";#N/A,#N/A,FALSE,"NAA9697";#N/A,#N/A,FALSE,"ECWEBB";#N/A,#N/A,FALSE,"MFT96";#N/A,#N/A,FALSE,"CTrecon"}</definedName>
    <definedName name="n_5_2_1" hidden="1">{#N/A,#N/A,FALSE,"TMCOMP96";#N/A,#N/A,FALSE,"MAT96";#N/A,#N/A,FALSE,"FANDA96";#N/A,#N/A,FALSE,"INTRAN96";#N/A,#N/A,FALSE,"NAA9697";#N/A,#N/A,FALSE,"ECWEBB";#N/A,#N/A,FALSE,"MFT96";#N/A,#N/A,FALSE,"CTrecon"}</definedName>
    <definedName name="n_5_2_2" hidden="1">{#N/A,#N/A,FALSE,"TMCOMP96";#N/A,#N/A,FALSE,"MAT96";#N/A,#N/A,FALSE,"FANDA96";#N/A,#N/A,FALSE,"INTRAN96";#N/A,#N/A,FALSE,"NAA9697";#N/A,#N/A,FALSE,"ECWEBB";#N/A,#N/A,FALSE,"MFT96";#N/A,#N/A,FALSE,"CTrecon"}</definedName>
    <definedName name="n_5_2_3" hidden="1">{#N/A,#N/A,FALSE,"TMCOMP96";#N/A,#N/A,FALSE,"MAT96";#N/A,#N/A,FALSE,"FANDA96";#N/A,#N/A,FALSE,"INTRAN96";#N/A,#N/A,FALSE,"NAA9697";#N/A,#N/A,FALSE,"ECWEBB";#N/A,#N/A,FALSE,"MFT96";#N/A,#N/A,FALSE,"CTrecon"}</definedName>
    <definedName name="n_5_2_4" hidden="1">{#N/A,#N/A,FALSE,"TMCOMP96";#N/A,#N/A,FALSE,"MAT96";#N/A,#N/A,FALSE,"FANDA96";#N/A,#N/A,FALSE,"INTRAN96";#N/A,#N/A,FALSE,"NAA9697";#N/A,#N/A,FALSE,"ECWEBB";#N/A,#N/A,FALSE,"MFT96";#N/A,#N/A,FALSE,"CTrecon"}</definedName>
    <definedName name="n_5_2_5" hidden="1">{#N/A,#N/A,FALSE,"TMCOMP96";#N/A,#N/A,FALSE,"MAT96";#N/A,#N/A,FALSE,"FANDA96";#N/A,#N/A,FALSE,"INTRAN96";#N/A,#N/A,FALSE,"NAA9697";#N/A,#N/A,FALSE,"ECWEBB";#N/A,#N/A,FALSE,"MFT96";#N/A,#N/A,FALSE,"CTrecon"}</definedName>
    <definedName name="n_5_3" hidden="1">{#N/A,#N/A,FALSE,"TMCOMP96";#N/A,#N/A,FALSE,"MAT96";#N/A,#N/A,FALSE,"FANDA96";#N/A,#N/A,FALSE,"INTRAN96";#N/A,#N/A,FALSE,"NAA9697";#N/A,#N/A,FALSE,"ECWEBB";#N/A,#N/A,FALSE,"MFT96";#N/A,#N/A,FALSE,"CTrecon"}</definedName>
    <definedName name="n_5_3_1" hidden="1">{#N/A,#N/A,FALSE,"TMCOMP96";#N/A,#N/A,FALSE,"MAT96";#N/A,#N/A,FALSE,"FANDA96";#N/A,#N/A,FALSE,"INTRAN96";#N/A,#N/A,FALSE,"NAA9697";#N/A,#N/A,FALSE,"ECWEBB";#N/A,#N/A,FALSE,"MFT96";#N/A,#N/A,FALSE,"CTrecon"}</definedName>
    <definedName name="n_5_3_2" hidden="1">{#N/A,#N/A,FALSE,"TMCOMP96";#N/A,#N/A,FALSE,"MAT96";#N/A,#N/A,FALSE,"FANDA96";#N/A,#N/A,FALSE,"INTRAN96";#N/A,#N/A,FALSE,"NAA9697";#N/A,#N/A,FALSE,"ECWEBB";#N/A,#N/A,FALSE,"MFT96";#N/A,#N/A,FALSE,"CTrecon"}</definedName>
    <definedName name="n_5_3_3" hidden="1">{#N/A,#N/A,FALSE,"TMCOMP96";#N/A,#N/A,FALSE,"MAT96";#N/A,#N/A,FALSE,"FANDA96";#N/A,#N/A,FALSE,"INTRAN96";#N/A,#N/A,FALSE,"NAA9697";#N/A,#N/A,FALSE,"ECWEBB";#N/A,#N/A,FALSE,"MFT96";#N/A,#N/A,FALSE,"CTrecon"}</definedName>
    <definedName name="n_5_3_4" hidden="1">{#N/A,#N/A,FALSE,"TMCOMP96";#N/A,#N/A,FALSE,"MAT96";#N/A,#N/A,FALSE,"FANDA96";#N/A,#N/A,FALSE,"INTRAN96";#N/A,#N/A,FALSE,"NAA9697";#N/A,#N/A,FALSE,"ECWEBB";#N/A,#N/A,FALSE,"MFT96";#N/A,#N/A,FALSE,"CTrecon"}</definedName>
    <definedName name="n_5_3_5" hidden="1">{#N/A,#N/A,FALSE,"TMCOMP96";#N/A,#N/A,FALSE,"MAT96";#N/A,#N/A,FALSE,"FANDA96";#N/A,#N/A,FALSE,"INTRAN96";#N/A,#N/A,FALSE,"NAA9697";#N/A,#N/A,FALSE,"ECWEBB";#N/A,#N/A,FALSE,"MFT96";#N/A,#N/A,FALSE,"CTrecon"}</definedName>
    <definedName name="n_5_4" hidden="1">{#N/A,#N/A,FALSE,"TMCOMP96";#N/A,#N/A,FALSE,"MAT96";#N/A,#N/A,FALSE,"FANDA96";#N/A,#N/A,FALSE,"INTRAN96";#N/A,#N/A,FALSE,"NAA9697";#N/A,#N/A,FALSE,"ECWEBB";#N/A,#N/A,FALSE,"MFT96";#N/A,#N/A,FALSE,"CTrecon"}</definedName>
    <definedName name="n_5_4_1" hidden="1">{#N/A,#N/A,FALSE,"TMCOMP96";#N/A,#N/A,FALSE,"MAT96";#N/A,#N/A,FALSE,"FANDA96";#N/A,#N/A,FALSE,"INTRAN96";#N/A,#N/A,FALSE,"NAA9697";#N/A,#N/A,FALSE,"ECWEBB";#N/A,#N/A,FALSE,"MFT96";#N/A,#N/A,FALSE,"CTrecon"}</definedName>
    <definedName name="n_5_4_2" hidden="1">{#N/A,#N/A,FALSE,"TMCOMP96";#N/A,#N/A,FALSE,"MAT96";#N/A,#N/A,FALSE,"FANDA96";#N/A,#N/A,FALSE,"INTRAN96";#N/A,#N/A,FALSE,"NAA9697";#N/A,#N/A,FALSE,"ECWEBB";#N/A,#N/A,FALSE,"MFT96";#N/A,#N/A,FALSE,"CTrecon"}</definedName>
    <definedName name="n_5_4_3" hidden="1">{#N/A,#N/A,FALSE,"TMCOMP96";#N/A,#N/A,FALSE,"MAT96";#N/A,#N/A,FALSE,"FANDA96";#N/A,#N/A,FALSE,"INTRAN96";#N/A,#N/A,FALSE,"NAA9697";#N/A,#N/A,FALSE,"ECWEBB";#N/A,#N/A,FALSE,"MFT96";#N/A,#N/A,FALSE,"CTrecon"}</definedName>
    <definedName name="n_5_4_4" hidden="1">{#N/A,#N/A,FALSE,"TMCOMP96";#N/A,#N/A,FALSE,"MAT96";#N/A,#N/A,FALSE,"FANDA96";#N/A,#N/A,FALSE,"INTRAN96";#N/A,#N/A,FALSE,"NAA9697";#N/A,#N/A,FALSE,"ECWEBB";#N/A,#N/A,FALSE,"MFT96";#N/A,#N/A,FALSE,"CTrecon"}</definedName>
    <definedName name="n_5_4_5" hidden="1">{#N/A,#N/A,FALSE,"TMCOMP96";#N/A,#N/A,FALSE,"MAT96";#N/A,#N/A,FALSE,"FANDA96";#N/A,#N/A,FALSE,"INTRAN96";#N/A,#N/A,FALSE,"NAA9697";#N/A,#N/A,FALSE,"ECWEBB";#N/A,#N/A,FALSE,"MFT96";#N/A,#N/A,FALSE,"CTrecon"}</definedName>
    <definedName name="n_5_5" hidden="1">{#N/A,#N/A,FALSE,"TMCOMP96";#N/A,#N/A,FALSE,"MAT96";#N/A,#N/A,FALSE,"FANDA96";#N/A,#N/A,FALSE,"INTRAN96";#N/A,#N/A,FALSE,"NAA9697";#N/A,#N/A,FALSE,"ECWEBB";#N/A,#N/A,FALSE,"MFT96";#N/A,#N/A,FALSE,"CTrecon"}</definedName>
    <definedName name="n_5_5_1" hidden="1">{#N/A,#N/A,FALSE,"TMCOMP96";#N/A,#N/A,FALSE,"MAT96";#N/A,#N/A,FALSE,"FANDA96";#N/A,#N/A,FALSE,"INTRAN96";#N/A,#N/A,FALSE,"NAA9697";#N/A,#N/A,FALSE,"ECWEBB";#N/A,#N/A,FALSE,"MFT96";#N/A,#N/A,FALSE,"CTrecon"}</definedName>
    <definedName name="n_5_5_2" hidden="1">{#N/A,#N/A,FALSE,"TMCOMP96";#N/A,#N/A,FALSE,"MAT96";#N/A,#N/A,FALSE,"FANDA96";#N/A,#N/A,FALSE,"INTRAN96";#N/A,#N/A,FALSE,"NAA9697";#N/A,#N/A,FALSE,"ECWEBB";#N/A,#N/A,FALSE,"MFT96";#N/A,#N/A,FALSE,"CTrecon"}</definedName>
    <definedName name="n_5_5_3" hidden="1">{#N/A,#N/A,FALSE,"TMCOMP96";#N/A,#N/A,FALSE,"MAT96";#N/A,#N/A,FALSE,"FANDA96";#N/A,#N/A,FALSE,"INTRAN96";#N/A,#N/A,FALSE,"NAA9697";#N/A,#N/A,FALSE,"ECWEBB";#N/A,#N/A,FALSE,"MFT96";#N/A,#N/A,FALSE,"CTrecon"}</definedName>
    <definedName name="n_5_5_4" hidden="1">{#N/A,#N/A,FALSE,"TMCOMP96";#N/A,#N/A,FALSE,"MAT96";#N/A,#N/A,FALSE,"FANDA96";#N/A,#N/A,FALSE,"INTRAN96";#N/A,#N/A,FALSE,"NAA9697";#N/A,#N/A,FALSE,"ECWEBB";#N/A,#N/A,FALSE,"MFT96";#N/A,#N/A,FALSE,"CTrecon"}</definedName>
    <definedName name="n_5_5_5" hidden="1">{#N/A,#N/A,FALSE,"TMCOMP96";#N/A,#N/A,FALSE,"MAT96";#N/A,#N/A,FALSE,"FANDA96";#N/A,#N/A,FALSE,"INTRAN96";#N/A,#N/A,FALSE,"NAA9697";#N/A,#N/A,FALSE,"ECWEBB";#N/A,#N/A,FALSE,"MFT96";#N/A,#N/A,FALSE,"CTrecon"}</definedName>
    <definedName name="name" hidden="1">{#N/A,#N/A,FALSE,"TMCOMP96";#N/A,#N/A,FALSE,"MAT96";#N/A,#N/A,FALSE,"FANDA96";#N/A,#N/A,FALSE,"INTRAN96";#N/A,#N/A,FALSE,"NAA9697";#N/A,#N/A,FALSE,"ECWEBB";#N/A,#N/A,FALSE,"MFT96";#N/A,#N/A,FALSE,"CTrecon"}</definedName>
    <definedName name="name_1" hidden="1">{#N/A,#N/A,FALSE,"TMCOMP96";#N/A,#N/A,FALSE,"MAT96";#N/A,#N/A,FALSE,"FANDA96";#N/A,#N/A,FALSE,"INTRAN96";#N/A,#N/A,FALSE,"NAA9697";#N/A,#N/A,FALSE,"ECWEBB";#N/A,#N/A,FALSE,"MFT96";#N/A,#N/A,FALSE,"CTrecon"}</definedName>
    <definedName name="name_1_1" hidden="1">{#N/A,#N/A,FALSE,"TMCOMP96";#N/A,#N/A,FALSE,"MAT96";#N/A,#N/A,FALSE,"FANDA96";#N/A,#N/A,FALSE,"INTRAN96";#N/A,#N/A,FALSE,"NAA9697";#N/A,#N/A,FALSE,"ECWEBB";#N/A,#N/A,FALSE,"MFT96";#N/A,#N/A,FALSE,"CTrecon"}</definedName>
    <definedName name="name_1_1_1" hidden="1">{#N/A,#N/A,FALSE,"TMCOMP96";#N/A,#N/A,FALSE,"MAT96";#N/A,#N/A,FALSE,"FANDA96";#N/A,#N/A,FALSE,"INTRAN96";#N/A,#N/A,FALSE,"NAA9697";#N/A,#N/A,FALSE,"ECWEBB";#N/A,#N/A,FALSE,"MFT96";#N/A,#N/A,FALSE,"CTrecon"}</definedName>
    <definedName name="name_1_1_1_1" hidden="1">{#N/A,#N/A,FALSE,"TMCOMP96";#N/A,#N/A,FALSE,"MAT96";#N/A,#N/A,FALSE,"FANDA96";#N/A,#N/A,FALSE,"INTRAN96";#N/A,#N/A,FALSE,"NAA9697";#N/A,#N/A,FALSE,"ECWEBB";#N/A,#N/A,FALSE,"MFT96";#N/A,#N/A,FALSE,"CTrecon"}</definedName>
    <definedName name="name_1_1_1_1_1" hidden="1">{#N/A,#N/A,FALSE,"TMCOMP96";#N/A,#N/A,FALSE,"MAT96";#N/A,#N/A,FALSE,"FANDA96";#N/A,#N/A,FALSE,"INTRAN96";#N/A,#N/A,FALSE,"NAA9697";#N/A,#N/A,FALSE,"ECWEBB";#N/A,#N/A,FALSE,"MFT96";#N/A,#N/A,FALSE,"CTrecon"}</definedName>
    <definedName name="name_1_1_1_1_1_1" hidden="1">{#N/A,#N/A,FALSE,"TMCOMP96";#N/A,#N/A,FALSE,"MAT96";#N/A,#N/A,FALSE,"FANDA96";#N/A,#N/A,FALSE,"INTRAN96";#N/A,#N/A,FALSE,"NAA9697";#N/A,#N/A,FALSE,"ECWEBB";#N/A,#N/A,FALSE,"MFT96";#N/A,#N/A,FALSE,"CTrecon"}</definedName>
    <definedName name="name_1_1_1_1_1_2" hidden="1">{#N/A,#N/A,FALSE,"TMCOMP96";#N/A,#N/A,FALSE,"MAT96";#N/A,#N/A,FALSE,"FANDA96";#N/A,#N/A,FALSE,"INTRAN96";#N/A,#N/A,FALSE,"NAA9697";#N/A,#N/A,FALSE,"ECWEBB";#N/A,#N/A,FALSE,"MFT96";#N/A,#N/A,FALSE,"CTrecon"}</definedName>
    <definedName name="name_1_1_1_1_1_3" hidden="1">{#N/A,#N/A,FALSE,"TMCOMP96";#N/A,#N/A,FALSE,"MAT96";#N/A,#N/A,FALSE,"FANDA96";#N/A,#N/A,FALSE,"INTRAN96";#N/A,#N/A,FALSE,"NAA9697";#N/A,#N/A,FALSE,"ECWEBB";#N/A,#N/A,FALSE,"MFT96";#N/A,#N/A,FALSE,"CTrecon"}</definedName>
    <definedName name="name_1_1_1_1_1_4" hidden="1">{#N/A,#N/A,FALSE,"TMCOMP96";#N/A,#N/A,FALSE,"MAT96";#N/A,#N/A,FALSE,"FANDA96";#N/A,#N/A,FALSE,"INTRAN96";#N/A,#N/A,FALSE,"NAA9697";#N/A,#N/A,FALSE,"ECWEBB";#N/A,#N/A,FALSE,"MFT96";#N/A,#N/A,FALSE,"CTrecon"}</definedName>
    <definedName name="name_1_1_1_1_1_5" hidden="1">{#N/A,#N/A,FALSE,"TMCOMP96";#N/A,#N/A,FALSE,"MAT96";#N/A,#N/A,FALSE,"FANDA96";#N/A,#N/A,FALSE,"INTRAN96";#N/A,#N/A,FALSE,"NAA9697";#N/A,#N/A,FALSE,"ECWEBB";#N/A,#N/A,FALSE,"MFT96";#N/A,#N/A,FALSE,"CTrecon"}</definedName>
    <definedName name="name_1_1_1_1_2" hidden="1">{#N/A,#N/A,FALSE,"TMCOMP96";#N/A,#N/A,FALSE,"MAT96";#N/A,#N/A,FALSE,"FANDA96";#N/A,#N/A,FALSE,"INTRAN96";#N/A,#N/A,FALSE,"NAA9697";#N/A,#N/A,FALSE,"ECWEBB";#N/A,#N/A,FALSE,"MFT96";#N/A,#N/A,FALSE,"CTrecon"}</definedName>
    <definedName name="name_1_1_1_1_2_1" hidden="1">{#N/A,#N/A,FALSE,"TMCOMP96";#N/A,#N/A,FALSE,"MAT96";#N/A,#N/A,FALSE,"FANDA96";#N/A,#N/A,FALSE,"INTRAN96";#N/A,#N/A,FALSE,"NAA9697";#N/A,#N/A,FALSE,"ECWEBB";#N/A,#N/A,FALSE,"MFT96";#N/A,#N/A,FALSE,"CTrecon"}</definedName>
    <definedName name="name_1_1_1_1_2_2" hidden="1">{#N/A,#N/A,FALSE,"TMCOMP96";#N/A,#N/A,FALSE,"MAT96";#N/A,#N/A,FALSE,"FANDA96";#N/A,#N/A,FALSE,"INTRAN96";#N/A,#N/A,FALSE,"NAA9697";#N/A,#N/A,FALSE,"ECWEBB";#N/A,#N/A,FALSE,"MFT96";#N/A,#N/A,FALSE,"CTrecon"}</definedName>
    <definedName name="name_1_1_1_1_2_3" hidden="1">{#N/A,#N/A,FALSE,"TMCOMP96";#N/A,#N/A,FALSE,"MAT96";#N/A,#N/A,FALSE,"FANDA96";#N/A,#N/A,FALSE,"INTRAN96";#N/A,#N/A,FALSE,"NAA9697";#N/A,#N/A,FALSE,"ECWEBB";#N/A,#N/A,FALSE,"MFT96";#N/A,#N/A,FALSE,"CTrecon"}</definedName>
    <definedName name="name_1_1_1_1_2_4" hidden="1">{#N/A,#N/A,FALSE,"TMCOMP96";#N/A,#N/A,FALSE,"MAT96";#N/A,#N/A,FALSE,"FANDA96";#N/A,#N/A,FALSE,"INTRAN96";#N/A,#N/A,FALSE,"NAA9697";#N/A,#N/A,FALSE,"ECWEBB";#N/A,#N/A,FALSE,"MFT96";#N/A,#N/A,FALSE,"CTrecon"}</definedName>
    <definedName name="name_1_1_1_1_2_5" hidden="1">{#N/A,#N/A,FALSE,"TMCOMP96";#N/A,#N/A,FALSE,"MAT96";#N/A,#N/A,FALSE,"FANDA96";#N/A,#N/A,FALSE,"INTRAN96";#N/A,#N/A,FALSE,"NAA9697";#N/A,#N/A,FALSE,"ECWEBB";#N/A,#N/A,FALSE,"MFT96";#N/A,#N/A,FALSE,"CTrecon"}</definedName>
    <definedName name="name_1_1_1_1_3" hidden="1">{#N/A,#N/A,FALSE,"TMCOMP96";#N/A,#N/A,FALSE,"MAT96";#N/A,#N/A,FALSE,"FANDA96";#N/A,#N/A,FALSE,"INTRAN96";#N/A,#N/A,FALSE,"NAA9697";#N/A,#N/A,FALSE,"ECWEBB";#N/A,#N/A,FALSE,"MFT96";#N/A,#N/A,FALSE,"CTrecon"}</definedName>
    <definedName name="name_1_1_1_1_4" hidden="1">{#N/A,#N/A,FALSE,"TMCOMP96";#N/A,#N/A,FALSE,"MAT96";#N/A,#N/A,FALSE,"FANDA96";#N/A,#N/A,FALSE,"INTRAN96";#N/A,#N/A,FALSE,"NAA9697";#N/A,#N/A,FALSE,"ECWEBB";#N/A,#N/A,FALSE,"MFT96";#N/A,#N/A,FALSE,"CTrecon"}</definedName>
    <definedName name="name_1_1_1_1_5" hidden="1">{#N/A,#N/A,FALSE,"TMCOMP96";#N/A,#N/A,FALSE,"MAT96";#N/A,#N/A,FALSE,"FANDA96";#N/A,#N/A,FALSE,"INTRAN96";#N/A,#N/A,FALSE,"NAA9697";#N/A,#N/A,FALSE,"ECWEBB";#N/A,#N/A,FALSE,"MFT96";#N/A,#N/A,FALSE,"CTrecon"}</definedName>
    <definedName name="name_1_1_1_2" hidden="1">{#N/A,#N/A,FALSE,"TMCOMP96";#N/A,#N/A,FALSE,"MAT96";#N/A,#N/A,FALSE,"FANDA96";#N/A,#N/A,FALSE,"INTRAN96";#N/A,#N/A,FALSE,"NAA9697";#N/A,#N/A,FALSE,"ECWEBB";#N/A,#N/A,FALSE,"MFT96";#N/A,#N/A,FALSE,"CTrecon"}</definedName>
    <definedName name="name_1_1_1_2_1" hidden="1">{#N/A,#N/A,FALSE,"TMCOMP96";#N/A,#N/A,FALSE,"MAT96";#N/A,#N/A,FALSE,"FANDA96";#N/A,#N/A,FALSE,"INTRAN96";#N/A,#N/A,FALSE,"NAA9697";#N/A,#N/A,FALSE,"ECWEBB";#N/A,#N/A,FALSE,"MFT96";#N/A,#N/A,FALSE,"CTrecon"}</definedName>
    <definedName name="name_1_1_1_2_2" hidden="1">{#N/A,#N/A,FALSE,"TMCOMP96";#N/A,#N/A,FALSE,"MAT96";#N/A,#N/A,FALSE,"FANDA96";#N/A,#N/A,FALSE,"INTRAN96";#N/A,#N/A,FALSE,"NAA9697";#N/A,#N/A,FALSE,"ECWEBB";#N/A,#N/A,FALSE,"MFT96";#N/A,#N/A,FALSE,"CTrecon"}</definedName>
    <definedName name="name_1_1_1_2_3" hidden="1">{#N/A,#N/A,FALSE,"TMCOMP96";#N/A,#N/A,FALSE,"MAT96";#N/A,#N/A,FALSE,"FANDA96";#N/A,#N/A,FALSE,"INTRAN96";#N/A,#N/A,FALSE,"NAA9697";#N/A,#N/A,FALSE,"ECWEBB";#N/A,#N/A,FALSE,"MFT96";#N/A,#N/A,FALSE,"CTrecon"}</definedName>
    <definedName name="name_1_1_1_2_4" hidden="1">{#N/A,#N/A,FALSE,"TMCOMP96";#N/A,#N/A,FALSE,"MAT96";#N/A,#N/A,FALSE,"FANDA96";#N/A,#N/A,FALSE,"INTRAN96";#N/A,#N/A,FALSE,"NAA9697";#N/A,#N/A,FALSE,"ECWEBB";#N/A,#N/A,FALSE,"MFT96";#N/A,#N/A,FALSE,"CTrecon"}</definedName>
    <definedName name="name_1_1_1_2_5" hidden="1">{#N/A,#N/A,FALSE,"TMCOMP96";#N/A,#N/A,FALSE,"MAT96";#N/A,#N/A,FALSE,"FANDA96";#N/A,#N/A,FALSE,"INTRAN96";#N/A,#N/A,FALSE,"NAA9697";#N/A,#N/A,FALSE,"ECWEBB";#N/A,#N/A,FALSE,"MFT96";#N/A,#N/A,FALSE,"CTrecon"}</definedName>
    <definedName name="name_1_1_1_3" hidden="1">{#N/A,#N/A,FALSE,"TMCOMP96";#N/A,#N/A,FALSE,"MAT96";#N/A,#N/A,FALSE,"FANDA96";#N/A,#N/A,FALSE,"INTRAN96";#N/A,#N/A,FALSE,"NAA9697";#N/A,#N/A,FALSE,"ECWEBB";#N/A,#N/A,FALSE,"MFT96";#N/A,#N/A,FALSE,"CTrecon"}</definedName>
    <definedName name="name_1_1_1_3_1" hidden="1">{#N/A,#N/A,FALSE,"TMCOMP96";#N/A,#N/A,FALSE,"MAT96";#N/A,#N/A,FALSE,"FANDA96";#N/A,#N/A,FALSE,"INTRAN96";#N/A,#N/A,FALSE,"NAA9697";#N/A,#N/A,FALSE,"ECWEBB";#N/A,#N/A,FALSE,"MFT96";#N/A,#N/A,FALSE,"CTrecon"}</definedName>
    <definedName name="name_1_1_1_3_2" hidden="1">{#N/A,#N/A,FALSE,"TMCOMP96";#N/A,#N/A,FALSE,"MAT96";#N/A,#N/A,FALSE,"FANDA96";#N/A,#N/A,FALSE,"INTRAN96";#N/A,#N/A,FALSE,"NAA9697";#N/A,#N/A,FALSE,"ECWEBB";#N/A,#N/A,FALSE,"MFT96";#N/A,#N/A,FALSE,"CTrecon"}</definedName>
    <definedName name="name_1_1_1_3_3" hidden="1">{#N/A,#N/A,FALSE,"TMCOMP96";#N/A,#N/A,FALSE,"MAT96";#N/A,#N/A,FALSE,"FANDA96";#N/A,#N/A,FALSE,"INTRAN96";#N/A,#N/A,FALSE,"NAA9697";#N/A,#N/A,FALSE,"ECWEBB";#N/A,#N/A,FALSE,"MFT96";#N/A,#N/A,FALSE,"CTrecon"}</definedName>
    <definedName name="name_1_1_1_3_4" hidden="1">{#N/A,#N/A,FALSE,"TMCOMP96";#N/A,#N/A,FALSE,"MAT96";#N/A,#N/A,FALSE,"FANDA96";#N/A,#N/A,FALSE,"INTRAN96";#N/A,#N/A,FALSE,"NAA9697";#N/A,#N/A,FALSE,"ECWEBB";#N/A,#N/A,FALSE,"MFT96";#N/A,#N/A,FALSE,"CTrecon"}</definedName>
    <definedName name="name_1_1_1_3_5" hidden="1">{#N/A,#N/A,FALSE,"TMCOMP96";#N/A,#N/A,FALSE,"MAT96";#N/A,#N/A,FALSE,"FANDA96";#N/A,#N/A,FALSE,"INTRAN96";#N/A,#N/A,FALSE,"NAA9697";#N/A,#N/A,FALSE,"ECWEBB";#N/A,#N/A,FALSE,"MFT96";#N/A,#N/A,FALSE,"CTrecon"}</definedName>
    <definedName name="name_1_1_1_4" hidden="1">{#N/A,#N/A,FALSE,"TMCOMP96";#N/A,#N/A,FALSE,"MAT96";#N/A,#N/A,FALSE,"FANDA96";#N/A,#N/A,FALSE,"INTRAN96";#N/A,#N/A,FALSE,"NAA9697";#N/A,#N/A,FALSE,"ECWEBB";#N/A,#N/A,FALSE,"MFT96";#N/A,#N/A,FALSE,"CTrecon"}</definedName>
    <definedName name="name_1_1_1_4_1" hidden="1">{#N/A,#N/A,FALSE,"TMCOMP96";#N/A,#N/A,FALSE,"MAT96";#N/A,#N/A,FALSE,"FANDA96";#N/A,#N/A,FALSE,"INTRAN96";#N/A,#N/A,FALSE,"NAA9697";#N/A,#N/A,FALSE,"ECWEBB";#N/A,#N/A,FALSE,"MFT96";#N/A,#N/A,FALSE,"CTrecon"}</definedName>
    <definedName name="name_1_1_1_4_2" hidden="1">{#N/A,#N/A,FALSE,"TMCOMP96";#N/A,#N/A,FALSE,"MAT96";#N/A,#N/A,FALSE,"FANDA96";#N/A,#N/A,FALSE,"INTRAN96";#N/A,#N/A,FALSE,"NAA9697";#N/A,#N/A,FALSE,"ECWEBB";#N/A,#N/A,FALSE,"MFT96";#N/A,#N/A,FALSE,"CTrecon"}</definedName>
    <definedName name="name_1_1_1_4_3" hidden="1">{#N/A,#N/A,FALSE,"TMCOMP96";#N/A,#N/A,FALSE,"MAT96";#N/A,#N/A,FALSE,"FANDA96";#N/A,#N/A,FALSE,"INTRAN96";#N/A,#N/A,FALSE,"NAA9697";#N/A,#N/A,FALSE,"ECWEBB";#N/A,#N/A,FALSE,"MFT96";#N/A,#N/A,FALSE,"CTrecon"}</definedName>
    <definedName name="name_1_1_1_4_4" hidden="1">{#N/A,#N/A,FALSE,"TMCOMP96";#N/A,#N/A,FALSE,"MAT96";#N/A,#N/A,FALSE,"FANDA96";#N/A,#N/A,FALSE,"INTRAN96";#N/A,#N/A,FALSE,"NAA9697";#N/A,#N/A,FALSE,"ECWEBB";#N/A,#N/A,FALSE,"MFT96";#N/A,#N/A,FALSE,"CTrecon"}</definedName>
    <definedName name="name_1_1_1_4_5" hidden="1">{#N/A,#N/A,FALSE,"TMCOMP96";#N/A,#N/A,FALSE,"MAT96";#N/A,#N/A,FALSE,"FANDA96";#N/A,#N/A,FALSE,"INTRAN96";#N/A,#N/A,FALSE,"NAA9697";#N/A,#N/A,FALSE,"ECWEBB";#N/A,#N/A,FALSE,"MFT96";#N/A,#N/A,FALSE,"CTrecon"}</definedName>
    <definedName name="name_1_1_1_5" hidden="1">{#N/A,#N/A,FALSE,"TMCOMP96";#N/A,#N/A,FALSE,"MAT96";#N/A,#N/A,FALSE,"FANDA96";#N/A,#N/A,FALSE,"INTRAN96";#N/A,#N/A,FALSE,"NAA9697";#N/A,#N/A,FALSE,"ECWEBB";#N/A,#N/A,FALSE,"MFT96";#N/A,#N/A,FALSE,"CTrecon"}</definedName>
    <definedName name="name_1_1_1_5_1" hidden="1">{#N/A,#N/A,FALSE,"TMCOMP96";#N/A,#N/A,FALSE,"MAT96";#N/A,#N/A,FALSE,"FANDA96";#N/A,#N/A,FALSE,"INTRAN96";#N/A,#N/A,FALSE,"NAA9697";#N/A,#N/A,FALSE,"ECWEBB";#N/A,#N/A,FALSE,"MFT96";#N/A,#N/A,FALSE,"CTrecon"}</definedName>
    <definedName name="name_1_1_1_5_2" hidden="1">{#N/A,#N/A,FALSE,"TMCOMP96";#N/A,#N/A,FALSE,"MAT96";#N/A,#N/A,FALSE,"FANDA96";#N/A,#N/A,FALSE,"INTRAN96";#N/A,#N/A,FALSE,"NAA9697";#N/A,#N/A,FALSE,"ECWEBB";#N/A,#N/A,FALSE,"MFT96";#N/A,#N/A,FALSE,"CTrecon"}</definedName>
    <definedName name="name_1_1_1_5_3" hidden="1">{#N/A,#N/A,FALSE,"TMCOMP96";#N/A,#N/A,FALSE,"MAT96";#N/A,#N/A,FALSE,"FANDA96";#N/A,#N/A,FALSE,"INTRAN96";#N/A,#N/A,FALSE,"NAA9697";#N/A,#N/A,FALSE,"ECWEBB";#N/A,#N/A,FALSE,"MFT96";#N/A,#N/A,FALSE,"CTrecon"}</definedName>
    <definedName name="name_1_1_1_5_4" hidden="1">{#N/A,#N/A,FALSE,"TMCOMP96";#N/A,#N/A,FALSE,"MAT96";#N/A,#N/A,FALSE,"FANDA96";#N/A,#N/A,FALSE,"INTRAN96";#N/A,#N/A,FALSE,"NAA9697";#N/A,#N/A,FALSE,"ECWEBB";#N/A,#N/A,FALSE,"MFT96";#N/A,#N/A,FALSE,"CTrecon"}</definedName>
    <definedName name="name_1_1_1_5_5" hidden="1">{#N/A,#N/A,FALSE,"TMCOMP96";#N/A,#N/A,FALSE,"MAT96";#N/A,#N/A,FALSE,"FANDA96";#N/A,#N/A,FALSE,"INTRAN96";#N/A,#N/A,FALSE,"NAA9697";#N/A,#N/A,FALSE,"ECWEBB";#N/A,#N/A,FALSE,"MFT96";#N/A,#N/A,FALSE,"CTrecon"}</definedName>
    <definedName name="name_1_1_2" hidden="1">{#N/A,#N/A,FALSE,"TMCOMP96";#N/A,#N/A,FALSE,"MAT96";#N/A,#N/A,FALSE,"FANDA96";#N/A,#N/A,FALSE,"INTRAN96";#N/A,#N/A,FALSE,"NAA9697";#N/A,#N/A,FALSE,"ECWEBB";#N/A,#N/A,FALSE,"MFT96";#N/A,#N/A,FALSE,"CTrecon"}</definedName>
    <definedName name="name_1_1_2_1" hidden="1">{#N/A,#N/A,FALSE,"TMCOMP96";#N/A,#N/A,FALSE,"MAT96";#N/A,#N/A,FALSE,"FANDA96";#N/A,#N/A,FALSE,"INTRAN96";#N/A,#N/A,FALSE,"NAA9697";#N/A,#N/A,FALSE,"ECWEBB";#N/A,#N/A,FALSE,"MFT96";#N/A,#N/A,FALSE,"CTrecon"}</definedName>
    <definedName name="name_1_1_2_2" hidden="1">{#N/A,#N/A,FALSE,"TMCOMP96";#N/A,#N/A,FALSE,"MAT96";#N/A,#N/A,FALSE,"FANDA96";#N/A,#N/A,FALSE,"INTRAN96";#N/A,#N/A,FALSE,"NAA9697";#N/A,#N/A,FALSE,"ECWEBB";#N/A,#N/A,FALSE,"MFT96";#N/A,#N/A,FALSE,"CTrecon"}</definedName>
    <definedName name="name_1_1_2_3" hidden="1">{#N/A,#N/A,FALSE,"TMCOMP96";#N/A,#N/A,FALSE,"MAT96";#N/A,#N/A,FALSE,"FANDA96";#N/A,#N/A,FALSE,"INTRAN96";#N/A,#N/A,FALSE,"NAA9697";#N/A,#N/A,FALSE,"ECWEBB";#N/A,#N/A,FALSE,"MFT96";#N/A,#N/A,FALSE,"CTrecon"}</definedName>
    <definedName name="name_1_1_2_4" hidden="1">{#N/A,#N/A,FALSE,"TMCOMP96";#N/A,#N/A,FALSE,"MAT96";#N/A,#N/A,FALSE,"FANDA96";#N/A,#N/A,FALSE,"INTRAN96";#N/A,#N/A,FALSE,"NAA9697";#N/A,#N/A,FALSE,"ECWEBB";#N/A,#N/A,FALSE,"MFT96";#N/A,#N/A,FALSE,"CTrecon"}</definedName>
    <definedName name="name_1_1_2_5" hidden="1">{#N/A,#N/A,FALSE,"TMCOMP96";#N/A,#N/A,FALSE,"MAT96";#N/A,#N/A,FALSE,"FANDA96";#N/A,#N/A,FALSE,"INTRAN96";#N/A,#N/A,FALSE,"NAA9697";#N/A,#N/A,FALSE,"ECWEBB";#N/A,#N/A,FALSE,"MFT96";#N/A,#N/A,FALSE,"CTrecon"}</definedName>
    <definedName name="name_1_1_3" hidden="1">{#N/A,#N/A,FALSE,"TMCOMP96";#N/A,#N/A,FALSE,"MAT96";#N/A,#N/A,FALSE,"FANDA96";#N/A,#N/A,FALSE,"INTRAN96";#N/A,#N/A,FALSE,"NAA9697";#N/A,#N/A,FALSE,"ECWEBB";#N/A,#N/A,FALSE,"MFT96";#N/A,#N/A,FALSE,"CTrecon"}</definedName>
    <definedName name="name_1_1_3_1" hidden="1">{#N/A,#N/A,FALSE,"TMCOMP96";#N/A,#N/A,FALSE,"MAT96";#N/A,#N/A,FALSE,"FANDA96";#N/A,#N/A,FALSE,"INTRAN96";#N/A,#N/A,FALSE,"NAA9697";#N/A,#N/A,FALSE,"ECWEBB";#N/A,#N/A,FALSE,"MFT96";#N/A,#N/A,FALSE,"CTrecon"}</definedName>
    <definedName name="name_1_1_3_2" hidden="1">{#N/A,#N/A,FALSE,"TMCOMP96";#N/A,#N/A,FALSE,"MAT96";#N/A,#N/A,FALSE,"FANDA96";#N/A,#N/A,FALSE,"INTRAN96";#N/A,#N/A,FALSE,"NAA9697";#N/A,#N/A,FALSE,"ECWEBB";#N/A,#N/A,FALSE,"MFT96";#N/A,#N/A,FALSE,"CTrecon"}</definedName>
    <definedName name="name_1_1_3_3" hidden="1">{#N/A,#N/A,FALSE,"TMCOMP96";#N/A,#N/A,FALSE,"MAT96";#N/A,#N/A,FALSE,"FANDA96";#N/A,#N/A,FALSE,"INTRAN96";#N/A,#N/A,FALSE,"NAA9697";#N/A,#N/A,FALSE,"ECWEBB";#N/A,#N/A,FALSE,"MFT96";#N/A,#N/A,FALSE,"CTrecon"}</definedName>
    <definedName name="name_1_1_3_4" hidden="1">{#N/A,#N/A,FALSE,"TMCOMP96";#N/A,#N/A,FALSE,"MAT96";#N/A,#N/A,FALSE,"FANDA96";#N/A,#N/A,FALSE,"INTRAN96";#N/A,#N/A,FALSE,"NAA9697";#N/A,#N/A,FALSE,"ECWEBB";#N/A,#N/A,FALSE,"MFT96";#N/A,#N/A,FALSE,"CTrecon"}</definedName>
    <definedName name="name_1_1_3_5" hidden="1">{#N/A,#N/A,FALSE,"TMCOMP96";#N/A,#N/A,FALSE,"MAT96";#N/A,#N/A,FALSE,"FANDA96";#N/A,#N/A,FALSE,"INTRAN96";#N/A,#N/A,FALSE,"NAA9697";#N/A,#N/A,FALSE,"ECWEBB";#N/A,#N/A,FALSE,"MFT96";#N/A,#N/A,FALSE,"CTrecon"}</definedName>
    <definedName name="name_1_1_4" hidden="1">{#N/A,#N/A,FALSE,"TMCOMP96";#N/A,#N/A,FALSE,"MAT96";#N/A,#N/A,FALSE,"FANDA96";#N/A,#N/A,FALSE,"INTRAN96";#N/A,#N/A,FALSE,"NAA9697";#N/A,#N/A,FALSE,"ECWEBB";#N/A,#N/A,FALSE,"MFT96";#N/A,#N/A,FALSE,"CTrecon"}</definedName>
    <definedName name="name_1_1_4_1" hidden="1">{#N/A,#N/A,FALSE,"TMCOMP96";#N/A,#N/A,FALSE,"MAT96";#N/A,#N/A,FALSE,"FANDA96";#N/A,#N/A,FALSE,"INTRAN96";#N/A,#N/A,FALSE,"NAA9697";#N/A,#N/A,FALSE,"ECWEBB";#N/A,#N/A,FALSE,"MFT96";#N/A,#N/A,FALSE,"CTrecon"}</definedName>
    <definedName name="name_1_1_4_2" hidden="1">{#N/A,#N/A,FALSE,"TMCOMP96";#N/A,#N/A,FALSE,"MAT96";#N/A,#N/A,FALSE,"FANDA96";#N/A,#N/A,FALSE,"INTRAN96";#N/A,#N/A,FALSE,"NAA9697";#N/A,#N/A,FALSE,"ECWEBB";#N/A,#N/A,FALSE,"MFT96";#N/A,#N/A,FALSE,"CTrecon"}</definedName>
    <definedName name="name_1_1_4_3" hidden="1">{#N/A,#N/A,FALSE,"TMCOMP96";#N/A,#N/A,FALSE,"MAT96";#N/A,#N/A,FALSE,"FANDA96";#N/A,#N/A,FALSE,"INTRAN96";#N/A,#N/A,FALSE,"NAA9697";#N/A,#N/A,FALSE,"ECWEBB";#N/A,#N/A,FALSE,"MFT96";#N/A,#N/A,FALSE,"CTrecon"}</definedName>
    <definedName name="name_1_1_4_4" hidden="1">{#N/A,#N/A,FALSE,"TMCOMP96";#N/A,#N/A,FALSE,"MAT96";#N/A,#N/A,FALSE,"FANDA96";#N/A,#N/A,FALSE,"INTRAN96";#N/A,#N/A,FALSE,"NAA9697";#N/A,#N/A,FALSE,"ECWEBB";#N/A,#N/A,FALSE,"MFT96";#N/A,#N/A,FALSE,"CTrecon"}</definedName>
    <definedName name="name_1_1_4_5" hidden="1">{#N/A,#N/A,FALSE,"TMCOMP96";#N/A,#N/A,FALSE,"MAT96";#N/A,#N/A,FALSE,"FANDA96";#N/A,#N/A,FALSE,"INTRAN96";#N/A,#N/A,FALSE,"NAA9697";#N/A,#N/A,FALSE,"ECWEBB";#N/A,#N/A,FALSE,"MFT96";#N/A,#N/A,FALSE,"CTrecon"}</definedName>
    <definedName name="name_1_1_5" hidden="1">{#N/A,#N/A,FALSE,"TMCOMP96";#N/A,#N/A,FALSE,"MAT96";#N/A,#N/A,FALSE,"FANDA96";#N/A,#N/A,FALSE,"INTRAN96";#N/A,#N/A,FALSE,"NAA9697";#N/A,#N/A,FALSE,"ECWEBB";#N/A,#N/A,FALSE,"MFT96";#N/A,#N/A,FALSE,"CTrecon"}</definedName>
    <definedName name="name_1_1_5_1" hidden="1">{#N/A,#N/A,FALSE,"TMCOMP96";#N/A,#N/A,FALSE,"MAT96";#N/A,#N/A,FALSE,"FANDA96";#N/A,#N/A,FALSE,"INTRAN96";#N/A,#N/A,FALSE,"NAA9697";#N/A,#N/A,FALSE,"ECWEBB";#N/A,#N/A,FALSE,"MFT96";#N/A,#N/A,FALSE,"CTrecon"}</definedName>
    <definedName name="name_1_1_5_2" hidden="1">{#N/A,#N/A,FALSE,"TMCOMP96";#N/A,#N/A,FALSE,"MAT96";#N/A,#N/A,FALSE,"FANDA96";#N/A,#N/A,FALSE,"INTRAN96";#N/A,#N/A,FALSE,"NAA9697";#N/A,#N/A,FALSE,"ECWEBB";#N/A,#N/A,FALSE,"MFT96";#N/A,#N/A,FALSE,"CTrecon"}</definedName>
    <definedName name="name_1_1_5_3" hidden="1">{#N/A,#N/A,FALSE,"TMCOMP96";#N/A,#N/A,FALSE,"MAT96";#N/A,#N/A,FALSE,"FANDA96";#N/A,#N/A,FALSE,"INTRAN96";#N/A,#N/A,FALSE,"NAA9697";#N/A,#N/A,FALSE,"ECWEBB";#N/A,#N/A,FALSE,"MFT96";#N/A,#N/A,FALSE,"CTrecon"}</definedName>
    <definedName name="name_1_1_5_4" hidden="1">{#N/A,#N/A,FALSE,"TMCOMP96";#N/A,#N/A,FALSE,"MAT96";#N/A,#N/A,FALSE,"FANDA96";#N/A,#N/A,FALSE,"INTRAN96";#N/A,#N/A,FALSE,"NAA9697";#N/A,#N/A,FALSE,"ECWEBB";#N/A,#N/A,FALSE,"MFT96";#N/A,#N/A,FALSE,"CTrecon"}</definedName>
    <definedName name="name_1_1_5_5" hidden="1">{#N/A,#N/A,FALSE,"TMCOMP96";#N/A,#N/A,FALSE,"MAT96";#N/A,#N/A,FALSE,"FANDA96";#N/A,#N/A,FALSE,"INTRAN96";#N/A,#N/A,FALSE,"NAA9697";#N/A,#N/A,FALSE,"ECWEBB";#N/A,#N/A,FALSE,"MFT96";#N/A,#N/A,FALSE,"CTrecon"}</definedName>
    <definedName name="name_1_2" hidden="1">{#N/A,#N/A,FALSE,"TMCOMP96";#N/A,#N/A,FALSE,"MAT96";#N/A,#N/A,FALSE,"FANDA96";#N/A,#N/A,FALSE,"INTRAN96";#N/A,#N/A,FALSE,"NAA9697";#N/A,#N/A,FALSE,"ECWEBB";#N/A,#N/A,FALSE,"MFT96";#N/A,#N/A,FALSE,"CTrecon"}</definedName>
    <definedName name="name_1_2_1" hidden="1">{#N/A,#N/A,FALSE,"TMCOMP96";#N/A,#N/A,FALSE,"MAT96";#N/A,#N/A,FALSE,"FANDA96";#N/A,#N/A,FALSE,"INTRAN96";#N/A,#N/A,FALSE,"NAA9697";#N/A,#N/A,FALSE,"ECWEBB";#N/A,#N/A,FALSE,"MFT96";#N/A,#N/A,FALSE,"CTrecon"}</definedName>
    <definedName name="name_1_2_1_1" hidden="1">{#N/A,#N/A,FALSE,"TMCOMP96";#N/A,#N/A,FALSE,"MAT96";#N/A,#N/A,FALSE,"FANDA96";#N/A,#N/A,FALSE,"INTRAN96";#N/A,#N/A,FALSE,"NAA9697";#N/A,#N/A,FALSE,"ECWEBB";#N/A,#N/A,FALSE,"MFT96";#N/A,#N/A,FALSE,"CTrecon"}</definedName>
    <definedName name="name_1_2_1_1_1" hidden="1">{#N/A,#N/A,FALSE,"TMCOMP96";#N/A,#N/A,FALSE,"MAT96";#N/A,#N/A,FALSE,"FANDA96";#N/A,#N/A,FALSE,"INTRAN96";#N/A,#N/A,FALSE,"NAA9697";#N/A,#N/A,FALSE,"ECWEBB";#N/A,#N/A,FALSE,"MFT96";#N/A,#N/A,FALSE,"CTrecon"}</definedName>
    <definedName name="name_1_2_1_1_1_1" hidden="1">{#N/A,#N/A,FALSE,"TMCOMP96";#N/A,#N/A,FALSE,"MAT96";#N/A,#N/A,FALSE,"FANDA96";#N/A,#N/A,FALSE,"INTRAN96";#N/A,#N/A,FALSE,"NAA9697";#N/A,#N/A,FALSE,"ECWEBB";#N/A,#N/A,FALSE,"MFT96";#N/A,#N/A,FALSE,"CTrecon"}</definedName>
    <definedName name="name_1_2_1_1_1_2" hidden="1">{#N/A,#N/A,FALSE,"TMCOMP96";#N/A,#N/A,FALSE,"MAT96";#N/A,#N/A,FALSE,"FANDA96";#N/A,#N/A,FALSE,"INTRAN96";#N/A,#N/A,FALSE,"NAA9697";#N/A,#N/A,FALSE,"ECWEBB";#N/A,#N/A,FALSE,"MFT96";#N/A,#N/A,FALSE,"CTrecon"}</definedName>
    <definedName name="name_1_2_1_1_1_3" hidden="1">{#N/A,#N/A,FALSE,"TMCOMP96";#N/A,#N/A,FALSE,"MAT96";#N/A,#N/A,FALSE,"FANDA96";#N/A,#N/A,FALSE,"INTRAN96";#N/A,#N/A,FALSE,"NAA9697";#N/A,#N/A,FALSE,"ECWEBB";#N/A,#N/A,FALSE,"MFT96";#N/A,#N/A,FALSE,"CTrecon"}</definedName>
    <definedName name="name_1_2_1_1_1_4" hidden="1">{#N/A,#N/A,FALSE,"TMCOMP96";#N/A,#N/A,FALSE,"MAT96";#N/A,#N/A,FALSE,"FANDA96";#N/A,#N/A,FALSE,"INTRAN96";#N/A,#N/A,FALSE,"NAA9697";#N/A,#N/A,FALSE,"ECWEBB";#N/A,#N/A,FALSE,"MFT96";#N/A,#N/A,FALSE,"CTrecon"}</definedName>
    <definedName name="name_1_2_1_1_1_5" hidden="1">{#N/A,#N/A,FALSE,"TMCOMP96";#N/A,#N/A,FALSE,"MAT96";#N/A,#N/A,FALSE,"FANDA96";#N/A,#N/A,FALSE,"INTRAN96";#N/A,#N/A,FALSE,"NAA9697";#N/A,#N/A,FALSE,"ECWEBB";#N/A,#N/A,FALSE,"MFT96";#N/A,#N/A,FALSE,"CTrecon"}</definedName>
    <definedName name="name_1_2_1_1_2" hidden="1">{#N/A,#N/A,FALSE,"TMCOMP96";#N/A,#N/A,FALSE,"MAT96";#N/A,#N/A,FALSE,"FANDA96";#N/A,#N/A,FALSE,"INTRAN96";#N/A,#N/A,FALSE,"NAA9697";#N/A,#N/A,FALSE,"ECWEBB";#N/A,#N/A,FALSE,"MFT96";#N/A,#N/A,FALSE,"CTrecon"}</definedName>
    <definedName name="name_1_2_1_1_2_1" hidden="1">{#N/A,#N/A,FALSE,"TMCOMP96";#N/A,#N/A,FALSE,"MAT96";#N/A,#N/A,FALSE,"FANDA96";#N/A,#N/A,FALSE,"INTRAN96";#N/A,#N/A,FALSE,"NAA9697";#N/A,#N/A,FALSE,"ECWEBB";#N/A,#N/A,FALSE,"MFT96";#N/A,#N/A,FALSE,"CTrecon"}</definedName>
    <definedName name="name_1_2_1_1_2_2" hidden="1">{#N/A,#N/A,FALSE,"TMCOMP96";#N/A,#N/A,FALSE,"MAT96";#N/A,#N/A,FALSE,"FANDA96";#N/A,#N/A,FALSE,"INTRAN96";#N/A,#N/A,FALSE,"NAA9697";#N/A,#N/A,FALSE,"ECWEBB";#N/A,#N/A,FALSE,"MFT96";#N/A,#N/A,FALSE,"CTrecon"}</definedName>
    <definedName name="name_1_2_1_1_2_3" hidden="1">{#N/A,#N/A,FALSE,"TMCOMP96";#N/A,#N/A,FALSE,"MAT96";#N/A,#N/A,FALSE,"FANDA96";#N/A,#N/A,FALSE,"INTRAN96";#N/A,#N/A,FALSE,"NAA9697";#N/A,#N/A,FALSE,"ECWEBB";#N/A,#N/A,FALSE,"MFT96";#N/A,#N/A,FALSE,"CTrecon"}</definedName>
    <definedName name="name_1_2_1_1_2_4" hidden="1">{#N/A,#N/A,FALSE,"TMCOMP96";#N/A,#N/A,FALSE,"MAT96";#N/A,#N/A,FALSE,"FANDA96";#N/A,#N/A,FALSE,"INTRAN96";#N/A,#N/A,FALSE,"NAA9697";#N/A,#N/A,FALSE,"ECWEBB";#N/A,#N/A,FALSE,"MFT96";#N/A,#N/A,FALSE,"CTrecon"}</definedName>
    <definedName name="name_1_2_1_1_2_5" hidden="1">{#N/A,#N/A,FALSE,"TMCOMP96";#N/A,#N/A,FALSE,"MAT96";#N/A,#N/A,FALSE,"FANDA96";#N/A,#N/A,FALSE,"INTRAN96";#N/A,#N/A,FALSE,"NAA9697";#N/A,#N/A,FALSE,"ECWEBB";#N/A,#N/A,FALSE,"MFT96";#N/A,#N/A,FALSE,"CTrecon"}</definedName>
    <definedName name="name_1_2_1_1_3" hidden="1">{#N/A,#N/A,FALSE,"TMCOMP96";#N/A,#N/A,FALSE,"MAT96";#N/A,#N/A,FALSE,"FANDA96";#N/A,#N/A,FALSE,"INTRAN96";#N/A,#N/A,FALSE,"NAA9697";#N/A,#N/A,FALSE,"ECWEBB";#N/A,#N/A,FALSE,"MFT96";#N/A,#N/A,FALSE,"CTrecon"}</definedName>
    <definedName name="name_1_2_1_1_4" hidden="1">{#N/A,#N/A,FALSE,"TMCOMP96";#N/A,#N/A,FALSE,"MAT96";#N/A,#N/A,FALSE,"FANDA96";#N/A,#N/A,FALSE,"INTRAN96";#N/A,#N/A,FALSE,"NAA9697";#N/A,#N/A,FALSE,"ECWEBB";#N/A,#N/A,FALSE,"MFT96";#N/A,#N/A,FALSE,"CTrecon"}</definedName>
    <definedName name="name_1_2_1_1_5" hidden="1">{#N/A,#N/A,FALSE,"TMCOMP96";#N/A,#N/A,FALSE,"MAT96";#N/A,#N/A,FALSE,"FANDA96";#N/A,#N/A,FALSE,"INTRAN96";#N/A,#N/A,FALSE,"NAA9697";#N/A,#N/A,FALSE,"ECWEBB";#N/A,#N/A,FALSE,"MFT96";#N/A,#N/A,FALSE,"CTrecon"}</definedName>
    <definedName name="name_1_2_1_2" hidden="1">{#N/A,#N/A,FALSE,"TMCOMP96";#N/A,#N/A,FALSE,"MAT96";#N/A,#N/A,FALSE,"FANDA96";#N/A,#N/A,FALSE,"INTRAN96";#N/A,#N/A,FALSE,"NAA9697";#N/A,#N/A,FALSE,"ECWEBB";#N/A,#N/A,FALSE,"MFT96";#N/A,#N/A,FALSE,"CTrecon"}</definedName>
    <definedName name="name_1_2_1_2_1" hidden="1">{#N/A,#N/A,FALSE,"TMCOMP96";#N/A,#N/A,FALSE,"MAT96";#N/A,#N/A,FALSE,"FANDA96";#N/A,#N/A,FALSE,"INTRAN96";#N/A,#N/A,FALSE,"NAA9697";#N/A,#N/A,FALSE,"ECWEBB";#N/A,#N/A,FALSE,"MFT96";#N/A,#N/A,FALSE,"CTrecon"}</definedName>
    <definedName name="name_1_2_1_2_2" hidden="1">{#N/A,#N/A,FALSE,"TMCOMP96";#N/A,#N/A,FALSE,"MAT96";#N/A,#N/A,FALSE,"FANDA96";#N/A,#N/A,FALSE,"INTRAN96";#N/A,#N/A,FALSE,"NAA9697";#N/A,#N/A,FALSE,"ECWEBB";#N/A,#N/A,FALSE,"MFT96";#N/A,#N/A,FALSE,"CTrecon"}</definedName>
    <definedName name="name_1_2_1_2_3" hidden="1">{#N/A,#N/A,FALSE,"TMCOMP96";#N/A,#N/A,FALSE,"MAT96";#N/A,#N/A,FALSE,"FANDA96";#N/A,#N/A,FALSE,"INTRAN96";#N/A,#N/A,FALSE,"NAA9697";#N/A,#N/A,FALSE,"ECWEBB";#N/A,#N/A,FALSE,"MFT96";#N/A,#N/A,FALSE,"CTrecon"}</definedName>
    <definedName name="name_1_2_1_2_4" hidden="1">{#N/A,#N/A,FALSE,"TMCOMP96";#N/A,#N/A,FALSE,"MAT96";#N/A,#N/A,FALSE,"FANDA96";#N/A,#N/A,FALSE,"INTRAN96";#N/A,#N/A,FALSE,"NAA9697";#N/A,#N/A,FALSE,"ECWEBB";#N/A,#N/A,FALSE,"MFT96";#N/A,#N/A,FALSE,"CTrecon"}</definedName>
    <definedName name="name_1_2_1_2_5" hidden="1">{#N/A,#N/A,FALSE,"TMCOMP96";#N/A,#N/A,FALSE,"MAT96";#N/A,#N/A,FALSE,"FANDA96";#N/A,#N/A,FALSE,"INTRAN96";#N/A,#N/A,FALSE,"NAA9697";#N/A,#N/A,FALSE,"ECWEBB";#N/A,#N/A,FALSE,"MFT96";#N/A,#N/A,FALSE,"CTrecon"}</definedName>
    <definedName name="name_1_2_1_3" hidden="1">{#N/A,#N/A,FALSE,"TMCOMP96";#N/A,#N/A,FALSE,"MAT96";#N/A,#N/A,FALSE,"FANDA96";#N/A,#N/A,FALSE,"INTRAN96";#N/A,#N/A,FALSE,"NAA9697";#N/A,#N/A,FALSE,"ECWEBB";#N/A,#N/A,FALSE,"MFT96";#N/A,#N/A,FALSE,"CTrecon"}</definedName>
    <definedName name="name_1_2_1_3_1" hidden="1">{#N/A,#N/A,FALSE,"TMCOMP96";#N/A,#N/A,FALSE,"MAT96";#N/A,#N/A,FALSE,"FANDA96";#N/A,#N/A,FALSE,"INTRAN96";#N/A,#N/A,FALSE,"NAA9697";#N/A,#N/A,FALSE,"ECWEBB";#N/A,#N/A,FALSE,"MFT96";#N/A,#N/A,FALSE,"CTrecon"}</definedName>
    <definedName name="name_1_2_1_3_2" hidden="1">{#N/A,#N/A,FALSE,"TMCOMP96";#N/A,#N/A,FALSE,"MAT96";#N/A,#N/A,FALSE,"FANDA96";#N/A,#N/A,FALSE,"INTRAN96";#N/A,#N/A,FALSE,"NAA9697";#N/A,#N/A,FALSE,"ECWEBB";#N/A,#N/A,FALSE,"MFT96";#N/A,#N/A,FALSE,"CTrecon"}</definedName>
    <definedName name="name_1_2_1_3_3" hidden="1">{#N/A,#N/A,FALSE,"TMCOMP96";#N/A,#N/A,FALSE,"MAT96";#N/A,#N/A,FALSE,"FANDA96";#N/A,#N/A,FALSE,"INTRAN96";#N/A,#N/A,FALSE,"NAA9697";#N/A,#N/A,FALSE,"ECWEBB";#N/A,#N/A,FALSE,"MFT96";#N/A,#N/A,FALSE,"CTrecon"}</definedName>
    <definedName name="name_1_2_1_3_4" hidden="1">{#N/A,#N/A,FALSE,"TMCOMP96";#N/A,#N/A,FALSE,"MAT96";#N/A,#N/A,FALSE,"FANDA96";#N/A,#N/A,FALSE,"INTRAN96";#N/A,#N/A,FALSE,"NAA9697";#N/A,#N/A,FALSE,"ECWEBB";#N/A,#N/A,FALSE,"MFT96";#N/A,#N/A,FALSE,"CTrecon"}</definedName>
    <definedName name="name_1_2_1_3_5" hidden="1">{#N/A,#N/A,FALSE,"TMCOMP96";#N/A,#N/A,FALSE,"MAT96";#N/A,#N/A,FALSE,"FANDA96";#N/A,#N/A,FALSE,"INTRAN96";#N/A,#N/A,FALSE,"NAA9697";#N/A,#N/A,FALSE,"ECWEBB";#N/A,#N/A,FALSE,"MFT96";#N/A,#N/A,FALSE,"CTrecon"}</definedName>
    <definedName name="name_1_2_1_4" hidden="1">{#N/A,#N/A,FALSE,"TMCOMP96";#N/A,#N/A,FALSE,"MAT96";#N/A,#N/A,FALSE,"FANDA96";#N/A,#N/A,FALSE,"INTRAN96";#N/A,#N/A,FALSE,"NAA9697";#N/A,#N/A,FALSE,"ECWEBB";#N/A,#N/A,FALSE,"MFT96";#N/A,#N/A,FALSE,"CTrecon"}</definedName>
    <definedName name="name_1_2_1_4_1" hidden="1">{#N/A,#N/A,FALSE,"TMCOMP96";#N/A,#N/A,FALSE,"MAT96";#N/A,#N/A,FALSE,"FANDA96";#N/A,#N/A,FALSE,"INTRAN96";#N/A,#N/A,FALSE,"NAA9697";#N/A,#N/A,FALSE,"ECWEBB";#N/A,#N/A,FALSE,"MFT96";#N/A,#N/A,FALSE,"CTrecon"}</definedName>
    <definedName name="name_1_2_1_4_2" hidden="1">{#N/A,#N/A,FALSE,"TMCOMP96";#N/A,#N/A,FALSE,"MAT96";#N/A,#N/A,FALSE,"FANDA96";#N/A,#N/A,FALSE,"INTRAN96";#N/A,#N/A,FALSE,"NAA9697";#N/A,#N/A,FALSE,"ECWEBB";#N/A,#N/A,FALSE,"MFT96";#N/A,#N/A,FALSE,"CTrecon"}</definedName>
    <definedName name="name_1_2_1_4_3" hidden="1">{#N/A,#N/A,FALSE,"TMCOMP96";#N/A,#N/A,FALSE,"MAT96";#N/A,#N/A,FALSE,"FANDA96";#N/A,#N/A,FALSE,"INTRAN96";#N/A,#N/A,FALSE,"NAA9697";#N/A,#N/A,FALSE,"ECWEBB";#N/A,#N/A,FALSE,"MFT96";#N/A,#N/A,FALSE,"CTrecon"}</definedName>
    <definedName name="name_1_2_1_4_4" hidden="1">{#N/A,#N/A,FALSE,"TMCOMP96";#N/A,#N/A,FALSE,"MAT96";#N/A,#N/A,FALSE,"FANDA96";#N/A,#N/A,FALSE,"INTRAN96";#N/A,#N/A,FALSE,"NAA9697";#N/A,#N/A,FALSE,"ECWEBB";#N/A,#N/A,FALSE,"MFT96";#N/A,#N/A,FALSE,"CTrecon"}</definedName>
    <definedName name="name_1_2_1_4_5" hidden="1">{#N/A,#N/A,FALSE,"TMCOMP96";#N/A,#N/A,FALSE,"MAT96";#N/A,#N/A,FALSE,"FANDA96";#N/A,#N/A,FALSE,"INTRAN96";#N/A,#N/A,FALSE,"NAA9697";#N/A,#N/A,FALSE,"ECWEBB";#N/A,#N/A,FALSE,"MFT96";#N/A,#N/A,FALSE,"CTrecon"}</definedName>
    <definedName name="name_1_2_1_5" hidden="1">{#N/A,#N/A,FALSE,"TMCOMP96";#N/A,#N/A,FALSE,"MAT96";#N/A,#N/A,FALSE,"FANDA96";#N/A,#N/A,FALSE,"INTRAN96";#N/A,#N/A,FALSE,"NAA9697";#N/A,#N/A,FALSE,"ECWEBB";#N/A,#N/A,FALSE,"MFT96";#N/A,#N/A,FALSE,"CTrecon"}</definedName>
    <definedName name="name_1_2_1_5_1" hidden="1">{#N/A,#N/A,FALSE,"TMCOMP96";#N/A,#N/A,FALSE,"MAT96";#N/A,#N/A,FALSE,"FANDA96";#N/A,#N/A,FALSE,"INTRAN96";#N/A,#N/A,FALSE,"NAA9697";#N/A,#N/A,FALSE,"ECWEBB";#N/A,#N/A,FALSE,"MFT96";#N/A,#N/A,FALSE,"CTrecon"}</definedName>
    <definedName name="name_1_2_1_5_2" hidden="1">{#N/A,#N/A,FALSE,"TMCOMP96";#N/A,#N/A,FALSE,"MAT96";#N/A,#N/A,FALSE,"FANDA96";#N/A,#N/A,FALSE,"INTRAN96";#N/A,#N/A,FALSE,"NAA9697";#N/A,#N/A,FALSE,"ECWEBB";#N/A,#N/A,FALSE,"MFT96";#N/A,#N/A,FALSE,"CTrecon"}</definedName>
    <definedName name="name_1_2_1_5_3" hidden="1">{#N/A,#N/A,FALSE,"TMCOMP96";#N/A,#N/A,FALSE,"MAT96";#N/A,#N/A,FALSE,"FANDA96";#N/A,#N/A,FALSE,"INTRAN96";#N/A,#N/A,FALSE,"NAA9697";#N/A,#N/A,FALSE,"ECWEBB";#N/A,#N/A,FALSE,"MFT96";#N/A,#N/A,FALSE,"CTrecon"}</definedName>
    <definedName name="name_1_2_1_5_4" hidden="1">{#N/A,#N/A,FALSE,"TMCOMP96";#N/A,#N/A,FALSE,"MAT96";#N/A,#N/A,FALSE,"FANDA96";#N/A,#N/A,FALSE,"INTRAN96";#N/A,#N/A,FALSE,"NAA9697";#N/A,#N/A,FALSE,"ECWEBB";#N/A,#N/A,FALSE,"MFT96";#N/A,#N/A,FALSE,"CTrecon"}</definedName>
    <definedName name="name_1_2_1_5_5" hidden="1">{#N/A,#N/A,FALSE,"TMCOMP96";#N/A,#N/A,FALSE,"MAT96";#N/A,#N/A,FALSE,"FANDA96";#N/A,#N/A,FALSE,"INTRAN96";#N/A,#N/A,FALSE,"NAA9697";#N/A,#N/A,FALSE,"ECWEBB";#N/A,#N/A,FALSE,"MFT96";#N/A,#N/A,FALSE,"CTrecon"}</definedName>
    <definedName name="name_1_2_2" hidden="1">{#N/A,#N/A,FALSE,"TMCOMP96";#N/A,#N/A,FALSE,"MAT96";#N/A,#N/A,FALSE,"FANDA96";#N/A,#N/A,FALSE,"INTRAN96";#N/A,#N/A,FALSE,"NAA9697";#N/A,#N/A,FALSE,"ECWEBB";#N/A,#N/A,FALSE,"MFT96";#N/A,#N/A,FALSE,"CTrecon"}</definedName>
    <definedName name="name_1_2_2_1" hidden="1">{#N/A,#N/A,FALSE,"TMCOMP96";#N/A,#N/A,FALSE,"MAT96";#N/A,#N/A,FALSE,"FANDA96";#N/A,#N/A,FALSE,"INTRAN96";#N/A,#N/A,FALSE,"NAA9697";#N/A,#N/A,FALSE,"ECWEBB";#N/A,#N/A,FALSE,"MFT96";#N/A,#N/A,FALSE,"CTrecon"}</definedName>
    <definedName name="name_1_2_2_2" hidden="1">{#N/A,#N/A,FALSE,"TMCOMP96";#N/A,#N/A,FALSE,"MAT96";#N/A,#N/A,FALSE,"FANDA96";#N/A,#N/A,FALSE,"INTRAN96";#N/A,#N/A,FALSE,"NAA9697";#N/A,#N/A,FALSE,"ECWEBB";#N/A,#N/A,FALSE,"MFT96";#N/A,#N/A,FALSE,"CTrecon"}</definedName>
    <definedName name="name_1_2_2_3" hidden="1">{#N/A,#N/A,FALSE,"TMCOMP96";#N/A,#N/A,FALSE,"MAT96";#N/A,#N/A,FALSE,"FANDA96";#N/A,#N/A,FALSE,"INTRAN96";#N/A,#N/A,FALSE,"NAA9697";#N/A,#N/A,FALSE,"ECWEBB";#N/A,#N/A,FALSE,"MFT96";#N/A,#N/A,FALSE,"CTrecon"}</definedName>
    <definedName name="name_1_2_2_4" hidden="1">{#N/A,#N/A,FALSE,"TMCOMP96";#N/A,#N/A,FALSE,"MAT96";#N/A,#N/A,FALSE,"FANDA96";#N/A,#N/A,FALSE,"INTRAN96";#N/A,#N/A,FALSE,"NAA9697";#N/A,#N/A,FALSE,"ECWEBB";#N/A,#N/A,FALSE,"MFT96";#N/A,#N/A,FALSE,"CTrecon"}</definedName>
    <definedName name="name_1_2_2_5" hidden="1">{#N/A,#N/A,FALSE,"TMCOMP96";#N/A,#N/A,FALSE,"MAT96";#N/A,#N/A,FALSE,"FANDA96";#N/A,#N/A,FALSE,"INTRAN96";#N/A,#N/A,FALSE,"NAA9697";#N/A,#N/A,FALSE,"ECWEBB";#N/A,#N/A,FALSE,"MFT96";#N/A,#N/A,FALSE,"CTrecon"}</definedName>
    <definedName name="name_1_2_3" hidden="1">{#N/A,#N/A,FALSE,"TMCOMP96";#N/A,#N/A,FALSE,"MAT96";#N/A,#N/A,FALSE,"FANDA96";#N/A,#N/A,FALSE,"INTRAN96";#N/A,#N/A,FALSE,"NAA9697";#N/A,#N/A,FALSE,"ECWEBB";#N/A,#N/A,FALSE,"MFT96";#N/A,#N/A,FALSE,"CTrecon"}</definedName>
    <definedName name="name_1_2_3_1" hidden="1">{#N/A,#N/A,FALSE,"TMCOMP96";#N/A,#N/A,FALSE,"MAT96";#N/A,#N/A,FALSE,"FANDA96";#N/A,#N/A,FALSE,"INTRAN96";#N/A,#N/A,FALSE,"NAA9697";#N/A,#N/A,FALSE,"ECWEBB";#N/A,#N/A,FALSE,"MFT96";#N/A,#N/A,FALSE,"CTrecon"}</definedName>
    <definedName name="name_1_2_3_2" hidden="1">{#N/A,#N/A,FALSE,"TMCOMP96";#N/A,#N/A,FALSE,"MAT96";#N/A,#N/A,FALSE,"FANDA96";#N/A,#N/A,FALSE,"INTRAN96";#N/A,#N/A,FALSE,"NAA9697";#N/A,#N/A,FALSE,"ECWEBB";#N/A,#N/A,FALSE,"MFT96";#N/A,#N/A,FALSE,"CTrecon"}</definedName>
    <definedName name="name_1_2_3_3" hidden="1">{#N/A,#N/A,FALSE,"TMCOMP96";#N/A,#N/A,FALSE,"MAT96";#N/A,#N/A,FALSE,"FANDA96";#N/A,#N/A,FALSE,"INTRAN96";#N/A,#N/A,FALSE,"NAA9697";#N/A,#N/A,FALSE,"ECWEBB";#N/A,#N/A,FALSE,"MFT96";#N/A,#N/A,FALSE,"CTrecon"}</definedName>
    <definedName name="name_1_2_3_4" hidden="1">{#N/A,#N/A,FALSE,"TMCOMP96";#N/A,#N/A,FALSE,"MAT96";#N/A,#N/A,FALSE,"FANDA96";#N/A,#N/A,FALSE,"INTRAN96";#N/A,#N/A,FALSE,"NAA9697";#N/A,#N/A,FALSE,"ECWEBB";#N/A,#N/A,FALSE,"MFT96";#N/A,#N/A,FALSE,"CTrecon"}</definedName>
    <definedName name="name_1_2_3_5" hidden="1">{#N/A,#N/A,FALSE,"TMCOMP96";#N/A,#N/A,FALSE,"MAT96";#N/A,#N/A,FALSE,"FANDA96";#N/A,#N/A,FALSE,"INTRAN96";#N/A,#N/A,FALSE,"NAA9697";#N/A,#N/A,FALSE,"ECWEBB";#N/A,#N/A,FALSE,"MFT96";#N/A,#N/A,FALSE,"CTrecon"}</definedName>
    <definedName name="name_1_2_4" hidden="1">{#N/A,#N/A,FALSE,"TMCOMP96";#N/A,#N/A,FALSE,"MAT96";#N/A,#N/A,FALSE,"FANDA96";#N/A,#N/A,FALSE,"INTRAN96";#N/A,#N/A,FALSE,"NAA9697";#N/A,#N/A,FALSE,"ECWEBB";#N/A,#N/A,FALSE,"MFT96";#N/A,#N/A,FALSE,"CTrecon"}</definedName>
    <definedName name="name_1_2_4_1" hidden="1">{#N/A,#N/A,FALSE,"TMCOMP96";#N/A,#N/A,FALSE,"MAT96";#N/A,#N/A,FALSE,"FANDA96";#N/A,#N/A,FALSE,"INTRAN96";#N/A,#N/A,FALSE,"NAA9697";#N/A,#N/A,FALSE,"ECWEBB";#N/A,#N/A,FALSE,"MFT96";#N/A,#N/A,FALSE,"CTrecon"}</definedName>
    <definedName name="name_1_2_4_2" hidden="1">{#N/A,#N/A,FALSE,"TMCOMP96";#N/A,#N/A,FALSE,"MAT96";#N/A,#N/A,FALSE,"FANDA96";#N/A,#N/A,FALSE,"INTRAN96";#N/A,#N/A,FALSE,"NAA9697";#N/A,#N/A,FALSE,"ECWEBB";#N/A,#N/A,FALSE,"MFT96";#N/A,#N/A,FALSE,"CTrecon"}</definedName>
    <definedName name="name_1_2_4_3" hidden="1">{#N/A,#N/A,FALSE,"TMCOMP96";#N/A,#N/A,FALSE,"MAT96";#N/A,#N/A,FALSE,"FANDA96";#N/A,#N/A,FALSE,"INTRAN96";#N/A,#N/A,FALSE,"NAA9697";#N/A,#N/A,FALSE,"ECWEBB";#N/A,#N/A,FALSE,"MFT96";#N/A,#N/A,FALSE,"CTrecon"}</definedName>
    <definedName name="name_1_2_4_4" hidden="1">{#N/A,#N/A,FALSE,"TMCOMP96";#N/A,#N/A,FALSE,"MAT96";#N/A,#N/A,FALSE,"FANDA96";#N/A,#N/A,FALSE,"INTRAN96";#N/A,#N/A,FALSE,"NAA9697";#N/A,#N/A,FALSE,"ECWEBB";#N/A,#N/A,FALSE,"MFT96";#N/A,#N/A,FALSE,"CTrecon"}</definedName>
    <definedName name="name_1_2_4_5" hidden="1">{#N/A,#N/A,FALSE,"TMCOMP96";#N/A,#N/A,FALSE,"MAT96";#N/A,#N/A,FALSE,"FANDA96";#N/A,#N/A,FALSE,"INTRAN96";#N/A,#N/A,FALSE,"NAA9697";#N/A,#N/A,FALSE,"ECWEBB";#N/A,#N/A,FALSE,"MFT96";#N/A,#N/A,FALSE,"CTrecon"}</definedName>
    <definedName name="name_1_2_5" hidden="1">{#N/A,#N/A,FALSE,"TMCOMP96";#N/A,#N/A,FALSE,"MAT96";#N/A,#N/A,FALSE,"FANDA96";#N/A,#N/A,FALSE,"INTRAN96";#N/A,#N/A,FALSE,"NAA9697";#N/A,#N/A,FALSE,"ECWEBB";#N/A,#N/A,FALSE,"MFT96";#N/A,#N/A,FALSE,"CTrecon"}</definedName>
    <definedName name="name_1_2_5_1" hidden="1">{#N/A,#N/A,FALSE,"TMCOMP96";#N/A,#N/A,FALSE,"MAT96";#N/A,#N/A,FALSE,"FANDA96";#N/A,#N/A,FALSE,"INTRAN96";#N/A,#N/A,FALSE,"NAA9697";#N/A,#N/A,FALSE,"ECWEBB";#N/A,#N/A,FALSE,"MFT96";#N/A,#N/A,FALSE,"CTrecon"}</definedName>
    <definedName name="name_1_2_5_2" hidden="1">{#N/A,#N/A,FALSE,"TMCOMP96";#N/A,#N/A,FALSE,"MAT96";#N/A,#N/A,FALSE,"FANDA96";#N/A,#N/A,FALSE,"INTRAN96";#N/A,#N/A,FALSE,"NAA9697";#N/A,#N/A,FALSE,"ECWEBB";#N/A,#N/A,FALSE,"MFT96";#N/A,#N/A,FALSE,"CTrecon"}</definedName>
    <definedName name="name_1_2_5_3" hidden="1">{#N/A,#N/A,FALSE,"TMCOMP96";#N/A,#N/A,FALSE,"MAT96";#N/A,#N/A,FALSE,"FANDA96";#N/A,#N/A,FALSE,"INTRAN96";#N/A,#N/A,FALSE,"NAA9697";#N/A,#N/A,FALSE,"ECWEBB";#N/A,#N/A,FALSE,"MFT96";#N/A,#N/A,FALSE,"CTrecon"}</definedName>
    <definedName name="name_1_2_5_4" hidden="1">{#N/A,#N/A,FALSE,"TMCOMP96";#N/A,#N/A,FALSE,"MAT96";#N/A,#N/A,FALSE,"FANDA96";#N/A,#N/A,FALSE,"INTRAN96";#N/A,#N/A,FALSE,"NAA9697";#N/A,#N/A,FALSE,"ECWEBB";#N/A,#N/A,FALSE,"MFT96";#N/A,#N/A,FALSE,"CTrecon"}</definedName>
    <definedName name="name_1_2_5_5" hidden="1">{#N/A,#N/A,FALSE,"TMCOMP96";#N/A,#N/A,FALSE,"MAT96";#N/A,#N/A,FALSE,"FANDA96";#N/A,#N/A,FALSE,"INTRAN96";#N/A,#N/A,FALSE,"NAA9697";#N/A,#N/A,FALSE,"ECWEBB";#N/A,#N/A,FALSE,"MFT96";#N/A,#N/A,FALSE,"CTrecon"}</definedName>
    <definedName name="name_1_3" hidden="1">{#N/A,#N/A,FALSE,"TMCOMP96";#N/A,#N/A,FALSE,"MAT96";#N/A,#N/A,FALSE,"FANDA96";#N/A,#N/A,FALSE,"INTRAN96";#N/A,#N/A,FALSE,"NAA9697";#N/A,#N/A,FALSE,"ECWEBB";#N/A,#N/A,FALSE,"MFT96";#N/A,#N/A,FALSE,"CTrecon"}</definedName>
    <definedName name="name_1_3_1" hidden="1">{#N/A,#N/A,FALSE,"TMCOMP96";#N/A,#N/A,FALSE,"MAT96";#N/A,#N/A,FALSE,"FANDA96";#N/A,#N/A,FALSE,"INTRAN96";#N/A,#N/A,FALSE,"NAA9697";#N/A,#N/A,FALSE,"ECWEBB";#N/A,#N/A,FALSE,"MFT96";#N/A,#N/A,FALSE,"CTrecon"}</definedName>
    <definedName name="name_1_3_1_1" hidden="1">{#N/A,#N/A,FALSE,"TMCOMP96";#N/A,#N/A,FALSE,"MAT96";#N/A,#N/A,FALSE,"FANDA96";#N/A,#N/A,FALSE,"INTRAN96";#N/A,#N/A,FALSE,"NAA9697";#N/A,#N/A,FALSE,"ECWEBB";#N/A,#N/A,FALSE,"MFT96";#N/A,#N/A,FALSE,"CTrecon"}</definedName>
    <definedName name="name_1_3_1_1_1" hidden="1">{#N/A,#N/A,FALSE,"TMCOMP96";#N/A,#N/A,FALSE,"MAT96";#N/A,#N/A,FALSE,"FANDA96";#N/A,#N/A,FALSE,"INTRAN96";#N/A,#N/A,FALSE,"NAA9697";#N/A,#N/A,FALSE,"ECWEBB";#N/A,#N/A,FALSE,"MFT96";#N/A,#N/A,FALSE,"CTrecon"}</definedName>
    <definedName name="name_1_3_1_1_1_1" hidden="1">{#N/A,#N/A,FALSE,"TMCOMP96";#N/A,#N/A,FALSE,"MAT96";#N/A,#N/A,FALSE,"FANDA96";#N/A,#N/A,FALSE,"INTRAN96";#N/A,#N/A,FALSE,"NAA9697";#N/A,#N/A,FALSE,"ECWEBB";#N/A,#N/A,FALSE,"MFT96";#N/A,#N/A,FALSE,"CTrecon"}</definedName>
    <definedName name="name_1_3_1_1_1_2" hidden="1">{#N/A,#N/A,FALSE,"TMCOMP96";#N/A,#N/A,FALSE,"MAT96";#N/A,#N/A,FALSE,"FANDA96";#N/A,#N/A,FALSE,"INTRAN96";#N/A,#N/A,FALSE,"NAA9697";#N/A,#N/A,FALSE,"ECWEBB";#N/A,#N/A,FALSE,"MFT96";#N/A,#N/A,FALSE,"CTrecon"}</definedName>
    <definedName name="name_1_3_1_1_1_3" hidden="1">{#N/A,#N/A,FALSE,"TMCOMP96";#N/A,#N/A,FALSE,"MAT96";#N/A,#N/A,FALSE,"FANDA96";#N/A,#N/A,FALSE,"INTRAN96";#N/A,#N/A,FALSE,"NAA9697";#N/A,#N/A,FALSE,"ECWEBB";#N/A,#N/A,FALSE,"MFT96";#N/A,#N/A,FALSE,"CTrecon"}</definedName>
    <definedName name="name_1_3_1_1_1_4" hidden="1">{#N/A,#N/A,FALSE,"TMCOMP96";#N/A,#N/A,FALSE,"MAT96";#N/A,#N/A,FALSE,"FANDA96";#N/A,#N/A,FALSE,"INTRAN96";#N/A,#N/A,FALSE,"NAA9697";#N/A,#N/A,FALSE,"ECWEBB";#N/A,#N/A,FALSE,"MFT96";#N/A,#N/A,FALSE,"CTrecon"}</definedName>
    <definedName name="name_1_3_1_1_1_5" hidden="1">{#N/A,#N/A,FALSE,"TMCOMP96";#N/A,#N/A,FALSE,"MAT96";#N/A,#N/A,FALSE,"FANDA96";#N/A,#N/A,FALSE,"INTRAN96";#N/A,#N/A,FALSE,"NAA9697";#N/A,#N/A,FALSE,"ECWEBB";#N/A,#N/A,FALSE,"MFT96";#N/A,#N/A,FALSE,"CTrecon"}</definedName>
    <definedName name="name_1_3_1_1_2" hidden="1">{#N/A,#N/A,FALSE,"TMCOMP96";#N/A,#N/A,FALSE,"MAT96";#N/A,#N/A,FALSE,"FANDA96";#N/A,#N/A,FALSE,"INTRAN96";#N/A,#N/A,FALSE,"NAA9697";#N/A,#N/A,FALSE,"ECWEBB";#N/A,#N/A,FALSE,"MFT96";#N/A,#N/A,FALSE,"CTrecon"}</definedName>
    <definedName name="name_1_3_1_1_2_1" hidden="1">{#N/A,#N/A,FALSE,"TMCOMP96";#N/A,#N/A,FALSE,"MAT96";#N/A,#N/A,FALSE,"FANDA96";#N/A,#N/A,FALSE,"INTRAN96";#N/A,#N/A,FALSE,"NAA9697";#N/A,#N/A,FALSE,"ECWEBB";#N/A,#N/A,FALSE,"MFT96";#N/A,#N/A,FALSE,"CTrecon"}</definedName>
    <definedName name="name_1_3_1_1_2_2" hidden="1">{#N/A,#N/A,FALSE,"TMCOMP96";#N/A,#N/A,FALSE,"MAT96";#N/A,#N/A,FALSE,"FANDA96";#N/A,#N/A,FALSE,"INTRAN96";#N/A,#N/A,FALSE,"NAA9697";#N/A,#N/A,FALSE,"ECWEBB";#N/A,#N/A,FALSE,"MFT96";#N/A,#N/A,FALSE,"CTrecon"}</definedName>
    <definedName name="name_1_3_1_1_2_3" hidden="1">{#N/A,#N/A,FALSE,"TMCOMP96";#N/A,#N/A,FALSE,"MAT96";#N/A,#N/A,FALSE,"FANDA96";#N/A,#N/A,FALSE,"INTRAN96";#N/A,#N/A,FALSE,"NAA9697";#N/A,#N/A,FALSE,"ECWEBB";#N/A,#N/A,FALSE,"MFT96";#N/A,#N/A,FALSE,"CTrecon"}</definedName>
    <definedName name="name_1_3_1_1_2_4" hidden="1">{#N/A,#N/A,FALSE,"TMCOMP96";#N/A,#N/A,FALSE,"MAT96";#N/A,#N/A,FALSE,"FANDA96";#N/A,#N/A,FALSE,"INTRAN96";#N/A,#N/A,FALSE,"NAA9697";#N/A,#N/A,FALSE,"ECWEBB";#N/A,#N/A,FALSE,"MFT96";#N/A,#N/A,FALSE,"CTrecon"}</definedName>
    <definedName name="name_1_3_1_1_2_5" hidden="1">{#N/A,#N/A,FALSE,"TMCOMP96";#N/A,#N/A,FALSE,"MAT96";#N/A,#N/A,FALSE,"FANDA96";#N/A,#N/A,FALSE,"INTRAN96";#N/A,#N/A,FALSE,"NAA9697";#N/A,#N/A,FALSE,"ECWEBB";#N/A,#N/A,FALSE,"MFT96";#N/A,#N/A,FALSE,"CTrecon"}</definedName>
    <definedName name="name_1_3_1_1_3" hidden="1">{#N/A,#N/A,FALSE,"TMCOMP96";#N/A,#N/A,FALSE,"MAT96";#N/A,#N/A,FALSE,"FANDA96";#N/A,#N/A,FALSE,"INTRAN96";#N/A,#N/A,FALSE,"NAA9697";#N/A,#N/A,FALSE,"ECWEBB";#N/A,#N/A,FALSE,"MFT96";#N/A,#N/A,FALSE,"CTrecon"}</definedName>
    <definedName name="name_1_3_1_1_4" hidden="1">{#N/A,#N/A,FALSE,"TMCOMP96";#N/A,#N/A,FALSE,"MAT96";#N/A,#N/A,FALSE,"FANDA96";#N/A,#N/A,FALSE,"INTRAN96";#N/A,#N/A,FALSE,"NAA9697";#N/A,#N/A,FALSE,"ECWEBB";#N/A,#N/A,FALSE,"MFT96";#N/A,#N/A,FALSE,"CTrecon"}</definedName>
    <definedName name="name_1_3_1_1_5" hidden="1">{#N/A,#N/A,FALSE,"TMCOMP96";#N/A,#N/A,FALSE,"MAT96";#N/A,#N/A,FALSE,"FANDA96";#N/A,#N/A,FALSE,"INTRAN96";#N/A,#N/A,FALSE,"NAA9697";#N/A,#N/A,FALSE,"ECWEBB";#N/A,#N/A,FALSE,"MFT96";#N/A,#N/A,FALSE,"CTrecon"}</definedName>
    <definedName name="name_1_3_1_2" hidden="1">{#N/A,#N/A,FALSE,"TMCOMP96";#N/A,#N/A,FALSE,"MAT96";#N/A,#N/A,FALSE,"FANDA96";#N/A,#N/A,FALSE,"INTRAN96";#N/A,#N/A,FALSE,"NAA9697";#N/A,#N/A,FALSE,"ECWEBB";#N/A,#N/A,FALSE,"MFT96";#N/A,#N/A,FALSE,"CTrecon"}</definedName>
    <definedName name="name_1_3_1_2_1" hidden="1">{#N/A,#N/A,FALSE,"TMCOMP96";#N/A,#N/A,FALSE,"MAT96";#N/A,#N/A,FALSE,"FANDA96";#N/A,#N/A,FALSE,"INTRAN96";#N/A,#N/A,FALSE,"NAA9697";#N/A,#N/A,FALSE,"ECWEBB";#N/A,#N/A,FALSE,"MFT96";#N/A,#N/A,FALSE,"CTrecon"}</definedName>
    <definedName name="name_1_3_1_2_2" hidden="1">{#N/A,#N/A,FALSE,"TMCOMP96";#N/A,#N/A,FALSE,"MAT96";#N/A,#N/A,FALSE,"FANDA96";#N/A,#N/A,FALSE,"INTRAN96";#N/A,#N/A,FALSE,"NAA9697";#N/A,#N/A,FALSE,"ECWEBB";#N/A,#N/A,FALSE,"MFT96";#N/A,#N/A,FALSE,"CTrecon"}</definedName>
    <definedName name="name_1_3_1_2_3" hidden="1">{#N/A,#N/A,FALSE,"TMCOMP96";#N/A,#N/A,FALSE,"MAT96";#N/A,#N/A,FALSE,"FANDA96";#N/A,#N/A,FALSE,"INTRAN96";#N/A,#N/A,FALSE,"NAA9697";#N/A,#N/A,FALSE,"ECWEBB";#N/A,#N/A,FALSE,"MFT96";#N/A,#N/A,FALSE,"CTrecon"}</definedName>
    <definedName name="name_1_3_1_2_4" hidden="1">{#N/A,#N/A,FALSE,"TMCOMP96";#N/A,#N/A,FALSE,"MAT96";#N/A,#N/A,FALSE,"FANDA96";#N/A,#N/A,FALSE,"INTRAN96";#N/A,#N/A,FALSE,"NAA9697";#N/A,#N/A,FALSE,"ECWEBB";#N/A,#N/A,FALSE,"MFT96";#N/A,#N/A,FALSE,"CTrecon"}</definedName>
    <definedName name="name_1_3_1_2_5" hidden="1">{#N/A,#N/A,FALSE,"TMCOMP96";#N/A,#N/A,FALSE,"MAT96";#N/A,#N/A,FALSE,"FANDA96";#N/A,#N/A,FALSE,"INTRAN96";#N/A,#N/A,FALSE,"NAA9697";#N/A,#N/A,FALSE,"ECWEBB";#N/A,#N/A,FALSE,"MFT96";#N/A,#N/A,FALSE,"CTrecon"}</definedName>
    <definedName name="name_1_3_1_3" hidden="1">{#N/A,#N/A,FALSE,"TMCOMP96";#N/A,#N/A,FALSE,"MAT96";#N/A,#N/A,FALSE,"FANDA96";#N/A,#N/A,FALSE,"INTRAN96";#N/A,#N/A,FALSE,"NAA9697";#N/A,#N/A,FALSE,"ECWEBB";#N/A,#N/A,FALSE,"MFT96";#N/A,#N/A,FALSE,"CTrecon"}</definedName>
    <definedName name="name_1_3_1_3_1" hidden="1">{#N/A,#N/A,FALSE,"TMCOMP96";#N/A,#N/A,FALSE,"MAT96";#N/A,#N/A,FALSE,"FANDA96";#N/A,#N/A,FALSE,"INTRAN96";#N/A,#N/A,FALSE,"NAA9697";#N/A,#N/A,FALSE,"ECWEBB";#N/A,#N/A,FALSE,"MFT96";#N/A,#N/A,FALSE,"CTrecon"}</definedName>
    <definedName name="name_1_3_1_3_2" hidden="1">{#N/A,#N/A,FALSE,"TMCOMP96";#N/A,#N/A,FALSE,"MAT96";#N/A,#N/A,FALSE,"FANDA96";#N/A,#N/A,FALSE,"INTRAN96";#N/A,#N/A,FALSE,"NAA9697";#N/A,#N/A,FALSE,"ECWEBB";#N/A,#N/A,FALSE,"MFT96";#N/A,#N/A,FALSE,"CTrecon"}</definedName>
    <definedName name="name_1_3_1_3_3" hidden="1">{#N/A,#N/A,FALSE,"TMCOMP96";#N/A,#N/A,FALSE,"MAT96";#N/A,#N/A,FALSE,"FANDA96";#N/A,#N/A,FALSE,"INTRAN96";#N/A,#N/A,FALSE,"NAA9697";#N/A,#N/A,FALSE,"ECWEBB";#N/A,#N/A,FALSE,"MFT96";#N/A,#N/A,FALSE,"CTrecon"}</definedName>
    <definedName name="name_1_3_1_3_4" hidden="1">{#N/A,#N/A,FALSE,"TMCOMP96";#N/A,#N/A,FALSE,"MAT96";#N/A,#N/A,FALSE,"FANDA96";#N/A,#N/A,FALSE,"INTRAN96";#N/A,#N/A,FALSE,"NAA9697";#N/A,#N/A,FALSE,"ECWEBB";#N/A,#N/A,FALSE,"MFT96";#N/A,#N/A,FALSE,"CTrecon"}</definedName>
    <definedName name="name_1_3_1_3_5" hidden="1">{#N/A,#N/A,FALSE,"TMCOMP96";#N/A,#N/A,FALSE,"MAT96";#N/A,#N/A,FALSE,"FANDA96";#N/A,#N/A,FALSE,"INTRAN96";#N/A,#N/A,FALSE,"NAA9697";#N/A,#N/A,FALSE,"ECWEBB";#N/A,#N/A,FALSE,"MFT96";#N/A,#N/A,FALSE,"CTrecon"}</definedName>
    <definedName name="name_1_3_1_4" hidden="1">{#N/A,#N/A,FALSE,"TMCOMP96";#N/A,#N/A,FALSE,"MAT96";#N/A,#N/A,FALSE,"FANDA96";#N/A,#N/A,FALSE,"INTRAN96";#N/A,#N/A,FALSE,"NAA9697";#N/A,#N/A,FALSE,"ECWEBB";#N/A,#N/A,FALSE,"MFT96";#N/A,#N/A,FALSE,"CTrecon"}</definedName>
    <definedName name="name_1_3_1_4_1" hidden="1">{#N/A,#N/A,FALSE,"TMCOMP96";#N/A,#N/A,FALSE,"MAT96";#N/A,#N/A,FALSE,"FANDA96";#N/A,#N/A,FALSE,"INTRAN96";#N/A,#N/A,FALSE,"NAA9697";#N/A,#N/A,FALSE,"ECWEBB";#N/A,#N/A,FALSE,"MFT96";#N/A,#N/A,FALSE,"CTrecon"}</definedName>
    <definedName name="name_1_3_1_4_2" hidden="1">{#N/A,#N/A,FALSE,"TMCOMP96";#N/A,#N/A,FALSE,"MAT96";#N/A,#N/A,FALSE,"FANDA96";#N/A,#N/A,FALSE,"INTRAN96";#N/A,#N/A,FALSE,"NAA9697";#N/A,#N/A,FALSE,"ECWEBB";#N/A,#N/A,FALSE,"MFT96";#N/A,#N/A,FALSE,"CTrecon"}</definedName>
    <definedName name="name_1_3_1_4_3" hidden="1">{#N/A,#N/A,FALSE,"TMCOMP96";#N/A,#N/A,FALSE,"MAT96";#N/A,#N/A,FALSE,"FANDA96";#N/A,#N/A,FALSE,"INTRAN96";#N/A,#N/A,FALSE,"NAA9697";#N/A,#N/A,FALSE,"ECWEBB";#N/A,#N/A,FALSE,"MFT96";#N/A,#N/A,FALSE,"CTrecon"}</definedName>
    <definedName name="name_1_3_1_4_4" hidden="1">{#N/A,#N/A,FALSE,"TMCOMP96";#N/A,#N/A,FALSE,"MAT96";#N/A,#N/A,FALSE,"FANDA96";#N/A,#N/A,FALSE,"INTRAN96";#N/A,#N/A,FALSE,"NAA9697";#N/A,#N/A,FALSE,"ECWEBB";#N/A,#N/A,FALSE,"MFT96";#N/A,#N/A,FALSE,"CTrecon"}</definedName>
    <definedName name="name_1_3_1_4_5" hidden="1">{#N/A,#N/A,FALSE,"TMCOMP96";#N/A,#N/A,FALSE,"MAT96";#N/A,#N/A,FALSE,"FANDA96";#N/A,#N/A,FALSE,"INTRAN96";#N/A,#N/A,FALSE,"NAA9697";#N/A,#N/A,FALSE,"ECWEBB";#N/A,#N/A,FALSE,"MFT96";#N/A,#N/A,FALSE,"CTrecon"}</definedName>
    <definedName name="name_1_3_1_5" hidden="1">{#N/A,#N/A,FALSE,"TMCOMP96";#N/A,#N/A,FALSE,"MAT96";#N/A,#N/A,FALSE,"FANDA96";#N/A,#N/A,FALSE,"INTRAN96";#N/A,#N/A,FALSE,"NAA9697";#N/A,#N/A,FALSE,"ECWEBB";#N/A,#N/A,FALSE,"MFT96";#N/A,#N/A,FALSE,"CTrecon"}</definedName>
    <definedName name="name_1_3_1_5_1" hidden="1">{#N/A,#N/A,FALSE,"TMCOMP96";#N/A,#N/A,FALSE,"MAT96";#N/A,#N/A,FALSE,"FANDA96";#N/A,#N/A,FALSE,"INTRAN96";#N/A,#N/A,FALSE,"NAA9697";#N/A,#N/A,FALSE,"ECWEBB";#N/A,#N/A,FALSE,"MFT96";#N/A,#N/A,FALSE,"CTrecon"}</definedName>
    <definedName name="name_1_3_1_5_2" hidden="1">{#N/A,#N/A,FALSE,"TMCOMP96";#N/A,#N/A,FALSE,"MAT96";#N/A,#N/A,FALSE,"FANDA96";#N/A,#N/A,FALSE,"INTRAN96";#N/A,#N/A,FALSE,"NAA9697";#N/A,#N/A,FALSE,"ECWEBB";#N/A,#N/A,FALSE,"MFT96";#N/A,#N/A,FALSE,"CTrecon"}</definedName>
    <definedName name="name_1_3_1_5_3" hidden="1">{#N/A,#N/A,FALSE,"TMCOMP96";#N/A,#N/A,FALSE,"MAT96";#N/A,#N/A,FALSE,"FANDA96";#N/A,#N/A,FALSE,"INTRAN96";#N/A,#N/A,FALSE,"NAA9697";#N/A,#N/A,FALSE,"ECWEBB";#N/A,#N/A,FALSE,"MFT96";#N/A,#N/A,FALSE,"CTrecon"}</definedName>
    <definedName name="name_1_3_1_5_4" hidden="1">{#N/A,#N/A,FALSE,"TMCOMP96";#N/A,#N/A,FALSE,"MAT96";#N/A,#N/A,FALSE,"FANDA96";#N/A,#N/A,FALSE,"INTRAN96";#N/A,#N/A,FALSE,"NAA9697";#N/A,#N/A,FALSE,"ECWEBB";#N/A,#N/A,FALSE,"MFT96";#N/A,#N/A,FALSE,"CTrecon"}</definedName>
    <definedName name="name_1_3_1_5_5" hidden="1">{#N/A,#N/A,FALSE,"TMCOMP96";#N/A,#N/A,FALSE,"MAT96";#N/A,#N/A,FALSE,"FANDA96";#N/A,#N/A,FALSE,"INTRAN96";#N/A,#N/A,FALSE,"NAA9697";#N/A,#N/A,FALSE,"ECWEBB";#N/A,#N/A,FALSE,"MFT96";#N/A,#N/A,FALSE,"CTrecon"}</definedName>
    <definedName name="name_1_3_2" hidden="1">{#N/A,#N/A,FALSE,"TMCOMP96";#N/A,#N/A,FALSE,"MAT96";#N/A,#N/A,FALSE,"FANDA96";#N/A,#N/A,FALSE,"INTRAN96";#N/A,#N/A,FALSE,"NAA9697";#N/A,#N/A,FALSE,"ECWEBB";#N/A,#N/A,FALSE,"MFT96";#N/A,#N/A,FALSE,"CTrecon"}</definedName>
    <definedName name="name_1_3_2_1" hidden="1">{#N/A,#N/A,FALSE,"TMCOMP96";#N/A,#N/A,FALSE,"MAT96";#N/A,#N/A,FALSE,"FANDA96";#N/A,#N/A,FALSE,"INTRAN96";#N/A,#N/A,FALSE,"NAA9697";#N/A,#N/A,FALSE,"ECWEBB";#N/A,#N/A,FALSE,"MFT96";#N/A,#N/A,FALSE,"CTrecon"}</definedName>
    <definedName name="name_1_3_2_2" hidden="1">{#N/A,#N/A,FALSE,"TMCOMP96";#N/A,#N/A,FALSE,"MAT96";#N/A,#N/A,FALSE,"FANDA96";#N/A,#N/A,FALSE,"INTRAN96";#N/A,#N/A,FALSE,"NAA9697";#N/A,#N/A,FALSE,"ECWEBB";#N/A,#N/A,FALSE,"MFT96";#N/A,#N/A,FALSE,"CTrecon"}</definedName>
    <definedName name="name_1_3_2_3" hidden="1">{#N/A,#N/A,FALSE,"TMCOMP96";#N/A,#N/A,FALSE,"MAT96";#N/A,#N/A,FALSE,"FANDA96";#N/A,#N/A,FALSE,"INTRAN96";#N/A,#N/A,FALSE,"NAA9697";#N/A,#N/A,FALSE,"ECWEBB";#N/A,#N/A,FALSE,"MFT96";#N/A,#N/A,FALSE,"CTrecon"}</definedName>
    <definedName name="name_1_3_2_4" hidden="1">{#N/A,#N/A,FALSE,"TMCOMP96";#N/A,#N/A,FALSE,"MAT96";#N/A,#N/A,FALSE,"FANDA96";#N/A,#N/A,FALSE,"INTRAN96";#N/A,#N/A,FALSE,"NAA9697";#N/A,#N/A,FALSE,"ECWEBB";#N/A,#N/A,FALSE,"MFT96";#N/A,#N/A,FALSE,"CTrecon"}</definedName>
    <definedName name="name_1_3_2_5" hidden="1">{#N/A,#N/A,FALSE,"TMCOMP96";#N/A,#N/A,FALSE,"MAT96";#N/A,#N/A,FALSE,"FANDA96";#N/A,#N/A,FALSE,"INTRAN96";#N/A,#N/A,FALSE,"NAA9697";#N/A,#N/A,FALSE,"ECWEBB";#N/A,#N/A,FALSE,"MFT96";#N/A,#N/A,FALSE,"CTrecon"}</definedName>
    <definedName name="name_1_3_3" hidden="1">{#N/A,#N/A,FALSE,"TMCOMP96";#N/A,#N/A,FALSE,"MAT96";#N/A,#N/A,FALSE,"FANDA96";#N/A,#N/A,FALSE,"INTRAN96";#N/A,#N/A,FALSE,"NAA9697";#N/A,#N/A,FALSE,"ECWEBB";#N/A,#N/A,FALSE,"MFT96";#N/A,#N/A,FALSE,"CTrecon"}</definedName>
    <definedName name="name_1_3_3_1" hidden="1">{#N/A,#N/A,FALSE,"TMCOMP96";#N/A,#N/A,FALSE,"MAT96";#N/A,#N/A,FALSE,"FANDA96";#N/A,#N/A,FALSE,"INTRAN96";#N/A,#N/A,FALSE,"NAA9697";#N/A,#N/A,FALSE,"ECWEBB";#N/A,#N/A,FALSE,"MFT96";#N/A,#N/A,FALSE,"CTrecon"}</definedName>
    <definedName name="name_1_3_3_2" hidden="1">{#N/A,#N/A,FALSE,"TMCOMP96";#N/A,#N/A,FALSE,"MAT96";#N/A,#N/A,FALSE,"FANDA96";#N/A,#N/A,FALSE,"INTRAN96";#N/A,#N/A,FALSE,"NAA9697";#N/A,#N/A,FALSE,"ECWEBB";#N/A,#N/A,FALSE,"MFT96";#N/A,#N/A,FALSE,"CTrecon"}</definedName>
    <definedName name="name_1_3_3_3" hidden="1">{#N/A,#N/A,FALSE,"TMCOMP96";#N/A,#N/A,FALSE,"MAT96";#N/A,#N/A,FALSE,"FANDA96";#N/A,#N/A,FALSE,"INTRAN96";#N/A,#N/A,FALSE,"NAA9697";#N/A,#N/A,FALSE,"ECWEBB";#N/A,#N/A,FALSE,"MFT96";#N/A,#N/A,FALSE,"CTrecon"}</definedName>
    <definedName name="name_1_3_3_4" hidden="1">{#N/A,#N/A,FALSE,"TMCOMP96";#N/A,#N/A,FALSE,"MAT96";#N/A,#N/A,FALSE,"FANDA96";#N/A,#N/A,FALSE,"INTRAN96";#N/A,#N/A,FALSE,"NAA9697";#N/A,#N/A,FALSE,"ECWEBB";#N/A,#N/A,FALSE,"MFT96";#N/A,#N/A,FALSE,"CTrecon"}</definedName>
    <definedName name="name_1_3_3_5" hidden="1">{#N/A,#N/A,FALSE,"TMCOMP96";#N/A,#N/A,FALSE,"MAT96";#N/A,#N/A,FALSE,"FANDA96";#N/A,#N/A,FALSE,"INTRAN96";#N/A,#N/A,FALSE,"NAA9697";#N/A,#N/A,FALSE,"ECWEBB";#N/A,#N/A,FALSE,"MFT96";#N/A,#N/A,FALSE,"CTrecon"}</definedName>
    <definedName name="name_1_3_4" hidden="1">{#N/A,#N/A,FALSE,"TMCOMP96";#N/A,#N/A,FALSE,"MAT96";#N/A,#N/A,FALSE,"FANDA96";#N/A,#N/A,FALSE,"INTRAN96";#N/A,#N/A,FALSE,"NAA9697";#N/A,#N/A,FALSE,"ECWEBB";#N/A,#N/A,FALSE,"MFT96";#N/A,#N/A,FALSE,"CTrecon"}</definedName>
    <definedName name="name_1_3_4_1" hidden="1">{#N/A,#N/A,FALSE,"TMCOMP96";#N/A,#N/A,FALSE,"MAT96";#N/A,#N/A,FALSE,"FANDA96";#N/A,#N/A,FALSE,"INTRAN96";#N/A,#N/A,FALSE,"NAA9697";#N/A,#N/A,FALSE,"ECWEBB";#N/A,#N/A,FALSE,"MFT96";#N/A,#N/A,FALSE,"CTrecon"}</definedName>
    <definedName name="name_1_3_4_2" hidden="1">{#N/A,#N/A,FALSE,"TMCOMP96";#N/A,#N/A,FALSE,"MAT96";#N/A,#N/A,FALSE,"FANDA96";#N/A,#N/A,FALSE,"INTRAN96";#N/A,#N/A,FALSE,"NAA9697";#N/A,#N/A,FALSE,"ECWEBB";#N/A,#N/A,FALSE,"MFT96";#N/A,#N/A,FALSE,"CTrecon"}</definedName>
    <definedName name="name_1_3_4_3" hidden="1">{#N/A,#N/A,FALSE,"TMCOMP96";#N/A,#N/A,FALSE,"MAT96";#N/A,#N/A,FALSE,"FANDA96";#N/A,#N/A,FALSE,"INTRAN96";#N/A,#N/A,FALSE,"NAA9697";#N/A,#N/A,FALSE,"ECWEBB";#N/A,#N/A,FALSE,"MFT96";#N/A,#N/A,FALSE,"CTrecon"}</definedName>
    <definedName name="name_1_3_4_4" hidden="1">{#N/A,#N/A,FALSE,"TMCOMP96";#N/A,#N/A,FALSE,"MAT96";#N/A,#N/A,FALSE,"FANDA96";#N/A,#N/A,FALSE,"INTRAN96";#N/A,#N/A,FALSE,"NAA9697";#N/A,#N/A,FALSE,"ECWEBB";#N/A,#N/A,FALSE,"MFT96";#N/A,#N/A,FALSE,"CTrecon"}</definedName>
    <definedName name="name_1_3_4_5" hidden="1">{#N/A,#N/A,FALSE,"TMCOMP96";#N/A,#N/A,FALSE,"MAT96";#N/A,#N/A,FALSE,"FANDA96";#N/A,#N/A,FALSE,"INTRAN96";#N/A,#N/A,FALSE,"NAA9697";#N/A,#N/A,FALSE,"ECWEBB";#N/A,#N/A,FALSE,"MFT96";#N/A,#N/A,FALSE,"CTrecon"}</definedName>
    <definedName name="name_1_3_5" hidden="1">{#N/A,#N/A,FALSE,"TMCOMP96";#N/A,#N/A,FALSE,"MAT96";#N/A,#N/A,FALSE,"FANDA96";#N/A,#N/A,FALSE,"INTRAN96";#N/A,#N/A,FALSE,"NAA9697";#N/A,#N/A,FALSE,"ECWEBB";#N/A,#N/A,FALSE,"MFT96";#N/A,#N/A,FALSE,"CTrecon"}</definedName>
    <definedName name="name_1_3_5_1" hidden="1">{#N/A,#N/A,FALSE,"TMCOMP96";#N/A,#N/A,FALSE,"MAT96";#N/A,#N/A,FALSE,"FANDA96";#N/A,#N/A,FALSE,"INTRAN96";#N/A,#N/A,FALSE,"NAA9697";#N/A,#N/A,FALSE,"ECWEBB";#N/A,#N/A,FALSE,"MFT96";#N/A,#N/A,FALSE,"CTrecon"}</definedName>
    <definedName name="name_1_3_5_2" hidden="1">{#N/A,#N/A,FALSE,"TMCOMP96";#N/A,#N/A,FALSE,"MAT96";#N/A,#N/A,FALSE,"FANDA96";#N/A,#N/A,FALSE,"INTRAN96";#N/A,#N/A,FALSE,"NAA9697";#N/A,#N/A,FALSE,"ECWEBB";#N/A,#N/A,FALSE,"MFT96";#N/A,#N/A,FALSE,"CTrecon"}</definedName>
    <definedName name="name_1_3_5_3" hidden="1">{#N/A,#N/A,FALSE,"TMCOMP96";#N/A,#N/A,FALSE,"MAT96";#N/A,#N/A,FALSE,"FANDA96";#N/A,#N/A,FALSE,"INTRAN96";#N/A,#N/A,FALSE,"NAA9697";#N/A,#N/A,FALSE,"ECWEBB";#N/A,#N/A,FALSE,"MFT96";#N/A,#N/A,FALSE,"CTrecon"}</definedName>
    <definedName name="name_1_3_5_4" hidden="1">{#N/A,#N/A,FALSE,"TMCOMP96";#N/A,#N/A,FALSE,"MAT96";#N/A,#N/A,FALSE,"FANDA96";#N/A,#N/A,FALSE,"INTRAN96";#N/A,#N/A,FALSE,"NAA9697";#N/A,#N/A,FALSE,"ECWEBB";#N/A,#N/A,FALSE,"MFT96";#N/A,#N/A,FALSE,"CTrecon"}</definedName>
    <definedName name="name_1_3_5_5" hidden="1">{#N/A,#N/A,FALSE,"TMCOMP96";#N/A,#N/A,FALSE,"MAT96";#N/A,#N/A,FALSE,"FANDA96";#N/A,#N/A,FALSE,"INTRAN96";#N/A,#N/A,FALSE,"NAA9697";#N/A,#N/A,FALSE,"ECWEBB";#N/A,#N/A,FALSE,"MFT96";#N/A,#N/A,FALSE,"CTrecon"}</definedName>
    <definedName name="name_1_4" hidden="1">{#N/A,#N/A,FALSE,"TMCOMP96";#N/A,#N/A,FALSE,"MAT96";#N/A,#N/A,FALSE,"FANDA96";#N/A,#N/A,FALSE,"INTRAN96";#N/A,#N/A,FALSE,"NAA9697";#N/A,#N/A,FALSE,"ECWEBB";#N/A,#N/A,FALSE,"MFT96";#N/A,#N/A,FALSE,"CTrecon"}</definedName>
    <definedName name="name_1_4_1" hidden="1">{#N/A,#N/A,FALSE,"TMCOMP96";#N/A,#N/A,FALSE,"MAT96";#N/A,#N/A,FALSE,"FANDA96";#N/A,#N/A,FALSE,"INTRAN96";#N/A,#N/A,FALSE,"NAA9697";#N/A,#N/A,FALSE,"ECWEBB";#N/A,#N/A,FALSE,"MFT96";#N/A,#N/A,FALSE,"CTrecon"}</definedName>
    <definedName name="name_1_4_1_1" hidden="1">{#N/A,#N/A,FALSE,"TMCOMP96";#N/A,#N/A,FALSE,"MAT96";#N/A,#N/A,FALSE,"FANDA96";#N/A,#N/A,FALSE,"INTRAN96";#N/A,#N/A,FALSE,"NAA9697";#N/A,#N/A,FALSE,"ECWEBB";#N/A,#N/A,FALSE,"MFT96";#N/A,#N/A,FALSE,"CTrecon"}</definedName>
    <definedName name="name_1_4_1_1_1" hidden="1">{#N/A,#N/A,FALSE,"TMCOMP96";#N/A,#N/A,FALSE,"MAT96";#N/A,#N/A,FALSE,"FANDA96";#N/A,#N/A,FALSE,"INTRAN96";#N/A,#N/A,FALSE,"NAA9697";#N/A,#N/A,FALSE,"ECWEBB";#N/A,#N/A,FALSE,"MFT96";#N/A,#N/A,FALSE,"CTrecon"}</definedName>
    <definedName name="name_1_4_1_1_2" hidden="1">{#N/A,#N/A,FALSE,"TMCOMP96";#N/A,#N/A,FALSE,"MAT96";#N/A,#N/A,FALSE,"FANDA96";#N/A,#N/A,FALSE,"INTRAN96";#N/A,#N/A,FALSE,"NAA9697";#N/A,#N/A,FALSE,"ECWEBB";#N/A,#N/A,FALSE,"MFT96";#N/A,#N/A,FALSE,"CTrecon"}</definedName>
    <definedName name="name_1_4_1_1_3" hidden="1">{#N/A,#N/A,FALSE,"TMCOMP96";#N/A,#N/A,FALSE,"MAT96";#N/A,#N/A,FALSE,"FANDA96";#N/A,#N/A,FALSE,"INTRAN96";#N/A,#N/A,FALSE,"NAA9697";#N/A,#N/A,FALSE,"ECWEBB";#N/A,#N/A,FALSE,"MFT96";#N/A,#N/A,FALSE,"CTrecon"}</definedName>
    <definedName name="name_1_4_1_1_4" hidden="1">{#N/A,#N/A,FALSE,"TMCOMP96";#N/A,#N/A,FALSE,"MAT96";#N/A,#N/A,FALSE,"FANDA96";#N/A,#N/A,FALSE,"INTRAN96";#N/A,#N/A,FALSE,"NAA9697";#N/A,#N/A,FALSE,"ECWEBB";#N/A,#N/A,FALSE,"MFT96";#N/A,#N/A,FALSE,"CTrecon"}</definedName>
    <definedName name="name_1_4_1_1_5" hidden="1">{#N/A,#N/A,FALSE,"TMCOMP96";#N/A,#N/A,FALSE,"MAT96";#N/A,#N/A,FALSE,"FANDA96";#N/A,#N/A,FALSE,"INTRAN96";#N/A,#N/A,FALSE,"NAA9697";#N/A,#N/A,FALSE,"ECWEBB";#N/A,#N/A,FALSE,"MFT96";#N/A,#N/A,FALSE,"CTrecon"}</definedName>
    <definedName name="name_1_4_1_2" hidden="1">{#N/A,#N/A,FALSE,"TMCOMP96";#N/A,#N/A,FALSE,"MAT96";#N/A,#N/A,FALSE,"FANDA96";#N/A,#N/A,FALSE,"INTRAN96";#N/A,#N/A,FALSE,"NAA9697";#N/A,#N/A,FALSE,"ECWEBB";#N/A,#N/A,FALSE,"MFT96";#N/A,#N/A,FALSE,"CTrecon"}</definedName>
    <definedName name="name_1_4_1_2_1" hidden="1">{#N/A,#N/A,FALSE,"TMCOMP96";#N/A,#N/A,FALSE,"MAT96";#N/A,#N/A,FALSE,"FANDA96";#N/A,#N/A,FALSE,"INTRAN96";#N/A,#N/A,FALSE,"NAA9697";#N/A,#N/A,FALSE,"ECWEBB";#N/A,#N/A,FALSE,"MFT96";#N/A,#N/A,FALSE,"CTrecon"}</definedName>
    <definedName name="name_1_4_1_2_2" hidden="1">{#N/A,#N/A,FALSE,"TMCOMP96";#N/A,#N/A,FALSE,"MAT96";#N/A,#N/A,FALSE,"FANDA96";#N/A,#N/A,FALSE,"INTRAN96";#N/A,#N/A,FALSE,"NAA9697";#N/A,#N/A,FALSE,"ECWEBB";#N/A,#N/A,FALSE,"MFT96";#N/A,#N/A,FALSE,"CTrecon"}</definedName>
    <definedName name="name_1_4_1_2_3" hidden="1">{#N/A,#N/A,FALSE,"TMCOMP96";#N/A,#N/A,FALSE,"MAT96";#N/A,#N/A,FALSE,"FANDA96";#N/A,#N/A,FALSE,"INTRAN96";#N/A,#N/A,FALSE,"NAA9697";#N/A,#N/A,FALSE,"ECWEBB";#N/A,#N/A,FALSE,"MFT96";#N/A,#N/A,FALSE,"CTrecon"}</definedName>
    <definedName name="name_1_4_1_2_4" hidden="1">{#N/A,#N/A,FALSE,"TMCOMP96";#N/A,#N/A,FALSE,"MAT96";#N/A,#N/A,FALSE,"FANDA96";#N/A,#N/A,FALSE,"INTRAN96";#N/A,#N/A,FALSE,"NAA9697";#N/A,#N/A,FALSE,"ECWEBB";#N/A,#N/A,FALSE,"MFT96";#N/A,#N/A,FALSE,"CTrecon"}</definedName>
    <definedName name="name_1_4_1_2_5" hidden="1">{#N/A,#N/A,FALSE,"TMCOMP96";#N/A,#N/A,FALSE,"MAT96";#N/A,#N/A,FALSE,"FANDA96";#N/A,#N/A,FALSE,"INTRAN96";#N/A,#N/A,FALSE,"NAA9697";#N/A,#N/A,FALSE,"ECWEBB";#N/A,#N/A,FALSE,"MFT96";#N/A,#N/A,FALSE,"CTrecon"}</definedName>
    <definedName name="name_1_4_1_3" hidden="1">{#N/A,#N/A,FALSE,"TMCOMP96";#N/A,#N/A,FALSE,"MAT96";#N/A,#N/A,FALSE,"FANDA96";#N/A,#N/A,FALSE,"INTRAN96";#N/A,#N/A,FALSE,"NAA9697";#N/A,#N/A,FALSE,"ECWEBB";#N/A,#N/A,FALSE,"MFT96";#N/A,#N/A,FALSE,"CTrecon"}</definedName>
    <definedName name="name_1_4_1_3_1" hidden="1">{#N/A,#N/A,FALSE,"TMCOMP96";#N/A,#N/A,FALSE,"MAT96";#N/A,#N/A,FALSE,"FANDA96";#N/A,#N/A,FALSE,"INTRAN96";#N/A,#N/A,FALSE,"NAA9697";#N/A,#N/A,FALSE,"ECWEBB";#N/A,#N/A,FALSE,"MFT96";#N/A,#N/A,FALSE,"CTrecon"}</definedName>
    <definedName name="name_1_4_1_3_2" hidden="1">{#N/A,#N/A,FALSE,"TMCOMP96";#N/A,#N/A,FALSE,"MAT96";#N/A,#N/A,FALSE,"FANDA96";#N/A,#N/A,FALSE,"INTRAN96";#N/A,#N/A,FALSE,"NAA9697";#N/A,#N/A,FALSE,"ECWEBB";#N/A,#N/A,FALSE,"MFT96";#N/A,#N/A,FALSE,"CTrecon"}</definedName>
    <definedName name="name_1_4_1_3_3" hidden="1">{#N/A,#N/A,FALSE,"TMCOMP96";#N/A,#N/A,FALSE,"MAT96";#N/A,#N/A,FALSE,"FANDA96";#N/A,#N/A,FALSE,"INTRAN96";#N/A,#N/A,FALSE,"NAA9697";#N/A,#N/A,FALSE,"ECWEBB";#N/A,#N/A,FALSE,"MFT96";#N/A,#N/A,FALSE,"CTrecon"}</definedName>
    <definedName name="name_1_4_1_3_4" hidden="1">{#N/A,#N/A,FALSE,"TMCOMP96";#N/A,#N/A,FALSE,"MAT96";#N/A,#N/A,FALSE,"FANDA96";#N/A,#N/A,FALSE,"INTRAN96";#N/A,#N/A,FALSE,"NAA9697";#N/A,#N/A,FALSE,"ECWEBB";#N/A,#N/A,FALSE,"MFT96";#N/A,#N/A,FALSE,"CTrecon"}</definedName>
    <definedName name="name_1_4_1_3_5" hidden="1">{#N/A,#N/A,FALSE,"TMCOMP96";#N/A,#N/A,FALSE,"MAT96";#N/A,#N/A,FALSE,"FANDA96";#N/A,#N/A,FALSE,"INTRAN96";#N/A,#N/A,FALSE,"NAA9697";#N/A,#N/A,FALSE,"ECWEBB";#N/A,#N/A,FALSE,"MFT96";#N/A,#N/A,FALSE,"CTrecon"}</definedName>
    <definedName name="name_1_4_1_4" hidden="1">{#N/A,#N/A,FALSE,"TMCOMP96";#N/A,#N/A,FALSE,"MAT96";#N/A,#N/A,FALSE,"FANDA96";#N/A,#N/A,FALSE,"INTRAN96";#N/A,#N/A,FALSE,"NAA9697";#N/A,#N/A,FALSE,"ECWEBB";#N/A,#N/A,FALSE,"MFT96";#N/A,#N/A,FALSE,"CTrecon"}</definedName>
    <definedName name="name_1_4_1_4_1" hidden="1">{#N/A,#N/A,FALSE,"TMCOMP96";#N/A,#N/A,FALSE,"MAT96";#N/A,#N/A,FALSE,"FANDA96";#N/A,#N/A,FALSE,"INTRAN96";#N/A,#N/A,FALSE,"NAA9697";#N/A,#N/A,FALSE,"ECWEBB";#N/A,#N/A,FALSE,"MFT96";#N/A,#N/A,FALSE,"CTrecon"}</definedName>
    <definedName name="name_1_4_1_4_2" hidden="1">{#N/A,#N/A,FALSE,"TMCOMP96";#N/A,#N/A,FALSE,"MAT96";#N/A,#N/A,FALSE,"FANDA96";#N/A,#N/A,FALSE,"INTRAN96";#N/A,#N/A,FALSE,"NAA9697";#N/A,#N/A,FALSE,"ECWEBB";#N/A,#N/A,FALSE,"MFT96";#N/A,#N/A,FALSE,"CTrecon"}</definedName>
    <definedName name="name_1_4_1_4_3" hidden="1">{#N/A,#N/A,FALSE,"TMCOMP96";#N/A,#N/A,FALSE,"MAT96";#N/A,#N/A,FALSE,"FANDA96";#N/A,#N/A,FALSE,"INTRAN96";#N/A,#N/A,FALSE,"NAA9697";#N/A,#N/A,FALSE,"ECWEBB";#N/A,#N/A,FALSE,"MFT96";#N/A,#N/A,FALSE,"CTrecon"}</definedName>
    <definedName name="name_1_4_1_4_4" hidden="1">{#N/A,#N/A,FALSE,"TMCOMP96";#N/A,#N/A,FALSE,"MAT96";#N/A,#N/A,FALSE,"FANDA96";#N/A,#N/A,FALSE,"INTRAN96";#N/A,#N/A,FALSE,"NAA9697";#N/A,#N/A,FALSE,"ECWEBB";#N/A,#N/A,FALSE,"MFT96";#N/A,#N/A,FALSE,"CTrecon"}</definedName>
    <definedName name="name_1_4_1_4_5" hidden="1">{#N/A,#N/A,FALSE,"TMCOMP96";#N/A,#N/A,FALSE,"MAT96";#N/A,#N/A,FALSE,"FANDA96";#N/A,#N/A,FALSE,"INTRAN96";#N/A,#N/A,FALSE,"NAA9697";#N/A,#N/A,FALSE,"ECWEBB";#N/A,#N/A,FALSE,"MFT96";#N/A,#N/A,FALSE,"CTrecon"}</definedName>
    <definedName name="name_1_4_1_5" hidden="1">{#N/A,#N/A,FALSE,"TMCOMP96";#N/A,#N/A,FALSE,"MAT96";#N/A,#N/A,FALSE,"FANDA96";#N/A,#N/A,FALSE,"INTRAN96";#N/A,#N/A,FALSE,"NAA9697";#N/A,#N/A,FALSE,"ECWEBB";#N/A,#N/A,FALSE,"MFT96";#N/A,#N/A,FALSE,"CTrecon"}</definedName>
    <definedName name="name_1_4_1_5_1" hidden="1">{#N/A,#N/A,FALSE,"TMCOMP96";#N/A,#N/A,FALSE,"MAT96";#N/A,#N/A,FALSE,"FANDA96";#N/A,#N/A,FALSE,"INTRAN96";#N/A,#N/A,FALSE,"NAA9697";#N/A,#N/A,FALSE,"ECWEBB";#N/A,#N/A,FALSE,"MFT96";#N/A,#N/A,FALSE,"CTrecon"}</definedName>
    <definedName name="name_1_4_1_5_2" hidden="1">{#N/A,#N/A,FALSE,"TMCOMP96";#N/A,#N/A,FALSE,"MAT96";#N/A,#N/A,FALSE,"FANDA96";#N/A,#N/A,FALSE,"INTRAN96";#N/A,#N/A,FALSE,"NAA9697";#N/A,#N/A,FALSE,"ECWEBB";#N/A,#N/A,FALSE,"MFT96";#N/A,#N/A,FALSE,"CTrecon"}</definedName>
    <definedName name="name_1_4_1_5_3" hidden="1">{#N/A,#N/A,FALSE,"TMCOMP96";#N/A,#N/A,FALSE,"MAT96";#N/A,#N/A,FALSE,"FANDA96";#N/A,#N/A,FALSE,"INTRAN96";#N/A,#N/A,FALSE,"NAA9697";#N/A,#N/A,FALSE,"ECWEBB";#N/A,#N/A,FALSE,"MFT96";#N/A,#N/A,FALSE,"CTrecon"}</definedName>
    <definedName name="name_1_4_1_5_4" hidden="1">{#N/A,#N/A,FALSE,"TMCOMP96";#N/A,#N/A,FALSE,"MAT96";#N/A,#N/A,FALSE,"FANDA96";#N/A,#N/A,FALSE,"INTRAN96";#N/A,#N/A,FALSE,"NAA9697";#N/A,#N/A,FALSE,"ECWEBB";#N/A,#N/A,FALSE,"MFT96";#N/A,#N/A,FALSE,"CTrecon"}</definedName>
    <definedName name="name_1_4_1_5_5" hidden="1">{#N/A,#N/A,FALSE,"TMCOMP96";#N/A,#N/A,FALSE,"MAT96";#N/A,#N/A,FALSE,"FANDA96";#N/A,#N/A,FALSE,"INTRAN96";#N/A,#N/A,FALSE,"NAA9697";#N/A,#N/A,FALSE,"ECWEBB";#N/A,#N/A,FALSE,"MFT96";#N/A,#N/A,FALSE,"CTrecon"}</definedName>
    <definedName name="name_1_4_2" hidden="1">{#N/A,#N/A,FALSE,"TMCOMP96";#N/A,#N/A,FALSE,"MAT96";#N/A,#N/A,FALSE,"FANDA96";#N/A,#N/A,FALSE,"INTRAN96";#N/A,#N/A,FALSE,"NAA9697";#N/A,#N/A,FALSE,"ECWEBB";#N/A,#N/A,FALSE,"MFT96";#N/A,#N/A,FALSE,"CTrecon"}</definedName>
    <definedName name="name_1_4_2_1" hidden="1">{#N/A,#N/A,FALSE,"TMCOMP96";#N/A,#N/A,FALSE,"MAT96";#N/A,#N/A,FALSE,"FANDA96";#N/A,#N/A,FALSE,"INTRAN96";#N/A,#N/A,FALSE,"NAA9697";#N/A,#N/A,FALSE,"ECWEBB";#N/A,#N/A,FALSE,"MFT96";#N/A,#N/A,FALSE,"CTrecon"}</definedName>
    <definedName name="name_1_4_2_2" hidden="1">{#N/A,#N/A,FALSE,"TMCOMP96";#N/A,#N/A,FALSE,"MAT96";#N/A,#N/A,FALSE,"FANDA96";#N/A,#N/A,FALSE,"INTRAN96";#N/A,#N/A,FALSE,"NAA9697";#N/A,#N/A,FALSE,"ECWEBB";#N/A,#N/A,FALSE,"MFT96";#N/A,#N/A,FALSE,"CTrecon"}</definedName>
    <definedName name="name_1_4_2_3" hidden="1">{#N/A,#N/A,FALSE,"TMCOMP96";#N/A,#N/A,FALSE,"MAT96";#N/A,#N/A,FALSE,"FANDA96";#N/A,#N/A,FALSE,"INTRAN96";#N/A,#N/A,FALSE,"NAA9697";#N/A,#N/A,FALSE,"ECWEBB";#N/A,#N/A,FALSE,"MFT96";#N/A,#N/A,FALSE,"CTrecon"}</definedName>
    <definedName name="name_1_4_2_4" hidden="1">{#N/A,#N/A,FALSE,"TMCOMP96";#N/A,#N/A,FALSE,"MAT96";#N/A,#N/A,FALSE,"FANDA96";#N/A,#N/A,FALSE,"INTRAN96";#N/A,#N/A,FALSE,"NAA9697";#N/A,#N/A,FALSE,"ECWEBB";#N/A,#N/A,FALSE,"MFT96";#N/A,#N/A,FALSE,"CTrecon"}</definedName>
    <definedName name="name_1_4_2_5" hidden="1">{#N/A,#N/A,FALSE,"TMCOMP96";#N/A,#N/A,FALSE,"MAT96";#N/A,#N/A,FALSE,"FANDA96";#N/A,#N/A,FALSE,"INTRAN96";#N/A,#N/A,FALSE,"NAA9697";#N/A,#N/A,FALSE,"ECWEBB";#N/A,#N/A,FALSE,"MFT96";#N/A,#N/A,FALSE,"CTrecon"}</definedName>
    <definedName name="name_1_4_3" hidden="1">{#N/A,#N/A,FALSE,"TMCOMP96";#N/A,#N/A,FALSE,"MAT96";#N/A,#N/A,FALSE,"FANDA96";#N/A,#N/A,FALSE,"INTRAN96";#N/A,#N/A,FALSE,"NAA9697";#N/A,#N/A,FALSE,"ECWEBB";#N/A,#N/A,FALSE,"MFT96";#N/A,#N/A,FALSE,"CTrecon"}</definedName>
    <definedName name="name_1_4_3_1" hidden="1">{#N/A,#N/A,FALSE,"TMCOMP96";#N/A,#N/A,FALSE,"MAT96";#N/A,#N/A,FALSE,"FANDA96";#N/A,#N/A,FALSE,"INTRAN96";#N/A,#N/A,FALSE,"NAA9697";#N/A,#N/A,FALSE,"ECWEBB";#N/A,#N/A,FALSE,"MFT96";#N/A,#N/A,FALSE,"CTrecon"}</definedName>
    <definedName name="name_1_4_3_2" hidden="1">{#N/A,#N/A,FALSE,"TMCOMP96";#N/A,#N/A,FALSE,"MAT96";#N/A,#N/A,FALSE,"FANDA96";#N/A,#N/A,FALSE,"INTRAN96";#N/A,#N/A,FALSE,"NAA9697";#N/A,#N/A,FALSE,"ECWEBB";#N/A,#N/A,FALSE,"MFT96";#N/A,#N/A,FALSE,"CTrecon"}</definedName>
    <definedName name="name_1_4_3_3" hidden="1">{#N/A,#N/A,FALSE,"TMCOMP96";#N/A,#N/A,FALSE,"MAT96";#N/A,#N/A,FALSE,"FANDA96";#N/A,#N/A,FALSE,"INTRAN96";#N/A,#N/A,FALSE,"NAA9697";#N/A,#N/A,FALSE,"ECWEBB";#N/A,#N/A,FALSE,"MFT96";#N/A,#N/A,FALSE,"CTrecon"}</definedName>
    <definedName name="name_1_4_3_4" hidden="1">{#N/A,#N/A,FALSE,"TMCOMP96";#N/A,#N/A,FALSE,"MAT96";#N/A,#N/A,FALSE,"FANDA96";#N/A,#N/A,FALSE,"INTRAN96";#N/A,#N/A,FALSE,"NAA9697";#N/A,#N/A,FALSE,"ECWEBB";#N/A,#N/A,FALSE,"MFT96";#N/A,#N/A,FALSE,"CTrecon"}</definedName>
    <definedName name="name_1_4_3_5" hidden="1">{#N/A,#N/A,FALSE,"TMCOMP96";#N/A,#N/A,FALSE,"MAT96";#N/A,#N/A,FALSE,"FANDA96";#N/A,#N/A,FALSE,"INTRAN96";#N/A,#N/A,FALSE,"NAA9697";#N/A,#N/A,FALSE,"ECWEBB";#N/A,#N/A,FALSE,"MFT96";#N/A,#N/A,FALSE,"CTrecon"}</definedName>
    <definedName name="name_1_4_4" hidden="1">{#N/A,#N/A,FALSE,"TMCOMP96";#N/A,#N/A,FALSE,"MAT96";#N/A,#N/A,FALSE,"FANDA96";#N/A,#N/A,FALSE,"INTRAN96";#N/A,#N/A,FALSE,"NAA9697";#N/A,#N/A,FALSE,"ECWEBB";#N/A,#N/A,FALSE,"MFT96";#N/A,#N/A,FALSE,"CTrecon"}</definedName>
    <definedName name="name_1_4_4_1" hidden="1">{#N/A,#N/A,FALSE,"TMCOMP96";#N/A,#N/A,FALSE,"MAT96";#N/A,#N/A,FALSE,"FANDA96";#N/A,#N/A,FALSE,"INTRAN96";#N/A,#N/A,FALSE,"NAA9697";#N/A,#N/A,FALSE,"ECWEBB";#N/A,#N/A,FALSE,"MFT96";#N/A,#N/A,FALSE,"CTrecon"}</definedName>
    <definedName name="name_1_4_4_2" hidden="1">{#N/A,#N/A,FALSE,"TMCOMP96";#N/A,#N/A,FALSE,"MAT96";#N/A,#N/A,FALSE,"FANDA96";#N/A,#N/A,FALSE,"INTRAN96";#N/A,#N/A,FALSE,"NAA9697";#N/A,#N/A,FALSE,"ECWEBB";#N/A,#N/A,FALSE,"MFT96";#N/A,#N/A,FALSE,"CTrecon"}</definedName>
    <definedName name="name_1_4_4_3" hidden="1">{#N/A,#N/A,FALSE,"TMCOMP96";#N/A,#N/A,FALSE,"MAT96";#N/A,#N/A,FALSE,"FANDA96";#N/A,#N/A,FALSE,"INTRAN96";#N/A,#N/A,FALSE,"NAA9697";#N/A,#N/A,FALSE,"ECWEBB";#N/A,#N/A,FALSE,"MFT96";#N/A,#N/A,FALSE,"CTrecon"}</definedName>
    <definedName name="name_1_4_4_4" hidden="1">{#N/A,#N/A,FALSE,"TMCOMP96";#N/A,#N/A,FALSE,"MAT96";#N/A,#N/A,FALSE,"FANDA96";#N/A,#N/A,FALSE,"INTRAN96";#N/A,#N/A,FALSE,"NAA9697";#N/A,#N/A,FALSE,"ECWEBB";#N/A,#N/A,FALSE,"MFT96";#N/A,#N/A,FALSE,"CTrecon"}</definedName>
    <definedName name="name_1_4_4_5" hidden="1">{#N/A,#N/A,FALSE,"TMCOMP96";#N/A,#N/A,FALSE,"MAT96";#N/A,#N/A,FALSE,"FANDA96";#N/A,#N/A,FALSE,"INTRAN96";#N/A,#N/A,FALSE,"NAA9697";#N/A,#N/A,FALSE,"ECWEBB";#N/A,#N/A,FALSE,"MFT96";#N/A,#N/A,FALSE,"CTrecon"}</definedName>
    <definedName name="name_1_4_5" hidden="1">{#N/A,#N/A,FALSE,"TMCOMP96";#N/A,#N/A,FALSE,"MAT96";#N/A,#N/A,FALSE,"FANDA96";#N/A,#N/A,FALSE,"INTRAN96";#N/A,#N/A,FALSE,"NAA9697";#N/A,#N/A,FALSE,"ECWEBB";#N/A,#N/A,FALSE,"MFT96";#N/A,#N/A,FALSE,"CTrecon"}</definedName>
    <definedName name="name_1_4_5_1" hidden="1">{#N/A,#N/A,FALSE,"TMCOMP96";#N/A,#N/A,FALSE,"MAT96";#N/A,#N/A,FALSE,"FANDA96";#N/A,#N/A,FALSE,"INTRAN96";#N/A,#N/A,FALSE,"NAA9697";#N/A,#N/A,FALSE,"ECWEBB";#N/A,#N/A,FALSE,"MFT96";#N/A,#N/A,FALSE,"CTrecon"}</definedName>
    <definedName name="name_1_4_5_2" hidden="1">{#N/A,#N/A,FALSE,"TMCOMP96";#N/A,#N/A,FALSE,"MAT96";#N/A,#N/A,FALSE,"FANDA96";#N/A,#N/A,FALSE,"INTRAN96";#N/A,#N/A,FALSE,"NAA9697";#N/A,#N/A,FALSE,"ECWEBB";#N/A,#N/A,FALSE,"MFT96";#N/A,#N/A,FALSE,"CTrecon"}</definedName>
    <definedName name="name_1_4_5_3" hidden="1">{#N/A,#N/A,FALSE,"TMCOMP96";#N/A,#N/A,FALSE,"MAT96";#N/A,#N/A,FALSE,"FANDA96";#N/A,#N/A,FALSE,"INTRAN96";#N/A,#N/A,FALSE,"NAA9697";#N/A,#N/A,FALSE,"ECWEBB";#N/A,#N/A,FALSE,"MFT96";#N/A,#N/A,FALSE,"CTrecon"}</definedName>
    <definedName name="name_1_4_5_4" hidden="1">{#N/A,#N/A,FALSE,"TMCOMP96";#N/A,#N/A,FALSE,"MAT96";#N/A,#N/A,FALSE,"FANDA96";#N/A,#N/A,FALSE,"INTRAN96";#N/A,#N/A,FALSE,"NAA9697";#N/A,#N/A,FALSE,"ECWEBB";#N/A,#N/A,FALSE,"MFT96";#N/A,#N/A,FALSE,"CTrecon"}</definedName>
    <definedName name="name_1_4_5_5" hidden="1">{#N/A,#N/A,FALSE,"TMCOMP96";#N/A,#N/A,FALSE,"MAT96";#N/A,#N/A,FALSE,"FANDA96";#N/A,#N/A,FALSE,"INTRAN96";#N/A,#N/A,FALSE,"NAA9697";#N/A,#N/A,FALSE,"ECWEBB";#N/A,#N/A,FALSE,"MFT96";#N/A,#N/A,FALSE,"CTrecon"}</definedName>
    <definedName name="name_1_5" hidden="1">{#N/A,#N/A,FALSE,"TMCOMP96";#N/A,#N/A,FALSE,"MAT96";#N/A,#N/A,FALSE,"FANDA96";#N/A,#N/A,FALSE,"INTRAN96";#N/A,#N/A,FALSE,"NAA9697";#N/A,#N/A,FALSE,"ECWEBB";#N/A,#N/A,FALSE,"MFT96";#N/A,#N/A,FALSE,"CTrecon"}</definedName>
    <definedName name="name_1_5_1" hidden="1">{#N/A,#N/A,FALSE,"TMCOMP96";#N/A,#N/A,FALSE,"MAT96";#N/A,#N/A,FALSE,"FANDA96";#N/A,#N/A,FALSE,"INTRAN96";#N/A,#N/A,FALSE,"NAA9697";#N/A,#N/A,FALSE,"ECWEBB";#N/A,#N/A,FALSE,"MFT96";#N/A,#N/A,FALSE,"CTrecon"}</definedName>
    <definedName name="name_1_5_1_1" hidden="1">{#N/A,#N/A,FALSE,"TMCOMP96";#N/A,#N/A,FALSE,"MAT96";#N/A,#N/A,FALSE,"FANDA96";#N/A,#N/A,FALSE,"INTRAN96";#N/A,#N/A,FALSE,"NAA9697";#N/A,#N/A,FALSE,"ECWEBB";#N/A,#N/A,FALSE,"MFT96";#N/A,#N/A,FALSE,"CTrecon"}</definedName>
    <definedName name="name_1_5_1_2" hidden="1">{#N/A,#N/A,FALSE,"TMCOMP96";#N/A,#N/A,FALSE,"MAT96";#N/A,#N/A,FALSE,"FANDA96";#N/A,#N/A,FALSE,"INTRAN96";#N/A,#N/A,FALSE,"NAA9697";#N/A,#N/A,FALSE,"ECWEBB";#N/A,#N/A,FALSE,"MFT96";#N/A,#N/A,FALSE,"CTrecon"}</definedName>
    <definedName name="name_1_5_1_3" hidden="1">{#N/A,#N/A,FALSE,"TMCOMP96";#N/A,#N/A,FALSE,"MAT96";#N/A,#N/A,FALSE,"FANDA96";#N/A,#N/A,FALSE,"INTRAN96";#N/A,#N/A,FALSE,"NAA9697";#N/A,#N/A,FALSE,"ECWEBB";#N/A,#N/A,FALSE,"MFT96";#N/A,#N/A,FALSE,"CTrecon"}</definedName>
    <definedName name="name_1_5_1_4" hidden="1">{#N/A,#N/A,FALSE,"TMCOMP96";#N/A,#N/A,FALSE,"MAT96";#N/A,#N/A,FALSE,"FANDA96";#N/A,#N/A,FALSE,"INTRAN96";#N/A,#N/A,FALSE,"NAA9697";#N/A,#N/A,FALSE,"ECWEBB";#N/A,#N/A,FALSE,"MFT96";#N/A,#N/A,FALSE,"CTrecon"}</definedName>
    <definedName name="name_1_5_1_5" hidden="1">{#N/A,#N/A,FALSE,"TMCOMP96";#N/A,#N/A,FALSE,"MAT96";#N/A,#N/A,FALSE,"FANDA96";#N/A,#N/A,FALSE,"INTRAN96";#N/A,#N/A,FALSE,"NAA9697";#N/A,#N/A,FALSE,"ECWEBB";#N/A,#N/A,FALSE,"MFT96";#N/A,#N/A,FALSE,"CTrecon"}</definedName>
    <definedName name="name_1_5_2" hidden="1">{#N/A,#N/A,FALSE,"TMCOMP96";#N/A,#N/A,FALSE,"MAT96";#N/A,#N/A,FALSE,"FANDA96";#N/A,#N/A,FALSE,"INTRAN96";#N/A,#N/A,FALSE,"NAA9697";#N/A,#N/A,FALSE,"ECWEBB";#N/A,#N/A,FALSE,"MFT96";#N/A,#N/A,FALSE,"CTrecon"}</definedName>
    <definedName name="name_1_5_2_1" hidden="1">{#N/A,#N/A,FALSE,"TMCOMP96";#N/A,#N/A,FALSE,"MAT96";#N/A,#N/A,FALSE,"FANDA96";#N/A,#N/A,FALSE,"INTRAN96";#N/A,#N/A,FALSE,"NAA9697";#N/A,#N/A,FALSE,"ECWEBB";#N/A,#N/A,FALSE,"MFT96";#N/A,#N/A,FALSE,"CTrecon"}</definedName>
    <definedName name="name_1_5_2_2" hidden="1">{#N/A,#N/A,FALSE,"TMCOMP96";#N/A,#N/A,FALSE,"MAT96";#N/A,#N/A,FALSE,"FANDA96";#N/A,#N/A,FALSE,"INTRAN96";#N/A,#N/A,FALSE,"NAA9697";#N/A,#N/A,FALSE,"ECWEBB";#N/A,#N/A,FALSE,"MFT96";#N/A,#N/A,FALSE,"CTrecon"}</definedName>
    <definedName name="name_1_5_2_3" hidden="1">{#N/A,#N/A,FALSE,"TMCOMP96";#N/A,#N/A,FALSE,"MAT96";#N/A,#N/A,FALSE,"FANDA96";#N/A,#N/A,FALSE,"INTRAN96";#N/A,#N/A,FALSE,"NAA9697";#N/A,#N/A,FALSE,"ECWEBB";#N/A,#N/A,FALSE,"MFT96";#N/A,#N/A,FALSE,"CTrecon"}</definedName>
    <definedName name="name_1_5_2_4" hidden="1">{#N/A,#N/A,FALSE,"TMCOMP96";#N/A,#N/A,FALSE,"MAT96";#N/A,#N/A,FALSE,"FANDA96";#N/A,#N/A,FALSE,"INTRAN96";#N/A,#N/A,FALSE,"NAA9697";#N/A,#N/A,FALSE,"ECWEBB";#N/A,#N/A,FALSE,"MFT96";#N/A,#N/A,FALSE,"CTrecon"}</definedName>
    <definedName name="name_1_5_2_5" hidden="1">{#N/A,#N/A,FALSE,"TMCOMP96";#N/A,#N/A,FALSE,"MAT96";#N/A,#N/A,FALSE,"FANDA96";#N/A,#N/A,FALSE,"INTRAN96";#N/A,#N/A,FALSE,"NAA9697";#N/A,#N/A,FALSE,"ECWEBB";#N/A,#N/A,FALSE,"MFT96";#N/A,#N/A,FALSE,"CTrecon"}</definedName>
    <definedName name="name_1_5_3" hidden="1">{#N/A,#N/A,FALSE,"TMCOMP96";#N/A,#N/A,FALSE,"MAT96";#N/A,#N/A,FALSE,"FANDA96";#N/A,#N/A,FALSE,"INTRAN96";#N/A,#N/A,FALSE,"NAA9697";#N/A,#N/A,FALSE,"ECWEBB";#N/A,#N/A,FALSE,"MFT96";#N/A,#N/A,FALSE,"CTrecon"}</definedName>
    <definedName name="name_1_5_3_1" hidden="1">{#N/A,#N/A,FALSE,"TMCOMP96";#N/A,#N/A,FALSE,"MAT96";#N/A,#N/A,FALSE,"FANDA96";#N/A,#N/A,FALSE,"INTRAN96";#N/A,#N/A,FALSE,"NAA9697";#N/A,#N/A,FALSE,"ECWEBB";#N/A,#N/A,FALSE,"MFT96";#N/A,#N/A,FALSE,"CTrecon"}</definedName>
    <definedName name="name_1_5_3_2" hidden="1">{#N/A,#N/A,FALSE,"TMCOMP96";#N/A,#N/A,FALSE,"MAT96";#N/A,#N/A,FALSE,"FANDA96";#N/A,#N/A,FALSE,"INTRAN96";#N/A,#N/A,FALSE,"NAA9697";#N/A,#N/A,FALSE,"ECWEBB";#N/A,#N/A,FALSE,"MFT96";#N/A,#N/A,FALSE,"CTrecon"}</definedName>
    <definedName name="name_1_5_3_3" hidden="1">{#N/A,#N/A,FALSE,"TMCOMP96";#N/A,#N/A,FALSE,"MAT96";#N/A,#N/A,FALSE,"FANDA96";#N/A,#N/A,FALSE,"INTRAN96";#N/A,#N/A,FALSE,"NAA9697";#N/A,#N/A,FALSE,"ECWEBB";#N/A,#N/A,FALSE,"MFT96";#N/A,#N/A,FALSE,"CTrecon"}</definedName>
    <definedName name="name_1_5_3_4" hidden="1">{#N/A,#N/A,FALSE,"TMCOMP96";#N/A,#N/A,FALSE,"MAT96";#N/A,#N/A,FALSE,"FANDA96";#N/A,#N/A,FALSE,"INTRAN96";#N/A,#N/A,FALSE,"NAA9697";#N/A,#N/A,FALSE,"ECWEBB";#N/A,#N/A,FALSE,"MFT96";#N/A,#N/A,FALSE,"CTrecon"}</definedName>
    <definedName name="name_1_5_3_5" hidden="1">{#N/A,#N/A,FALSE,"TMCOMP96";#N/A,#N/A,FALSE,"MAT96";#N/A,#N/A,FALSE,"FANDA96";#N/A,#N/A,FALSE,"INTRAN96";#N/A,#N/A,FALSE,"NAA9697";#N/A,#N/A,FALSE,"ECWEBB";#N/A,#N/A,FALSE,"MFT96";#N/A,#N/A,FALSE,"CTrecon"}</definedName>
    <definedName name="name_1_5_4" hidden="1">{#N/A,#N/A,FALSE,"TMCOMP96";#N/A,#N/A,FALSE,"MAT96";#N/A,#N/A,FALSE,"FANDA96";#N/A,#N/A,FALSE,"INTRAN96";#N/A,#N/A,FALSE,"NAA9697";#N/A,#N/A,FALSE,"ECWEBB";#N/A,#N/A,FALSE,"MFT96";#N/A,#N/A,FALSE,"CTrecon"}</definedName>
    <definedName name="name_1_5_4_1" hidden="1">{#N/A,#N/A,FALSE,"TMCOMP96";#N/A,#N/A,FALSE,"MAT96";#N/A,#N/A,FALSE,"FANDA96";#N/A,#N/A,FALSE,"INTRAN96";#N/A,#N/A,FALSE,"NAA9697";#N/A,#N/A,FALSE,"ECWEBB";#N/A,#N/A,FALSE,"MFT96";#N/A,#N/A,FALSE,"CTrecon"}</definedName>
    <definedName name="name_1_5_4_2" hidden="1">{#N/A,#N/A,FALSE,"TMCOMP96";#N/A,#N/A,FALSE,"MAT96";#N/A,#N/A,FALSE,"FANDA96";#N/A,#N/A,FALSE,"INTRAN96";#N/A,#N/A,FALSE,"NAA9697";#N/A,#N/A,FALSE,"ECWEBB";#N/A,#N/A,FALSE,"MFT96";#N/A,#N/A,FALSE,"CTrecon"}</definedName>
    <definedName name="name_1_5_4_3" hidden="1">{#N/A,#N/A,FALSE,"TMCOMP96";#N/A,#N/A,FALSE,"MAT96";#N/A,#N/A,FALSE,"FANDA96";#N/A,#N/A,FALSE,"INTRAN96";#N/A,#N/A,FALSE,"NAA9697";#N/A,#N/A,FALSE,"ECWEBB";#N/A,#N/A,FALSE,"MFT96";#N/A,#N/A,FALSE,"CTrecon"}</definedName>
    <definedName name="name_1_5_4_4" hidden="1">{#N/A,#N/A,FALSE,"TMCOMP96";#N/A,#N/A,FALSE,"MAT96";#N/A,#N/A,FALSE,"FANDA96";#N/A,#N/A,FALSE,"INTRAN96";#N/A,#N/A,FALSE,"NAA9697";#N/A,#N/A,FALSE,"ECWEBB";#N/A,#N/A,FALSE,"MFT96";#N/A,#N/A,FALSE,"CTrecon"}</definedName>
    <definedName name="name_1_5_4_5" hidden="1">{#N/A,#N/A,FALSE,"TMCOMP96";#N/A,#N/A,FALSE,"MAT96";#N/A,#N/A,FALSE,"FANDA96";#N/A,#N/A,FALSE,"INTRAN96";#N/A,#N/A,FALSE,"NAA9697";#N/A,#N/A,FALSE,"ECWEBB";#N/A,#N/A,FALSE,"MFT96";#N/A,#N/A,FALSE,"CTrecon"}</definedName>
    <definedName name="name_1_5_5" hidden="1">{#N/A,#N/A,FALSE,"TMCOMP96";#N/A,#N/A,FALSE,"MAT96";#N/A,#N/A,FALSE,"FANDA96";#N/A,#N/A,FALSE,"INTRAN96";#N/A,#N/A,FALSE,"NAA9697";#N/A,#N/A,FALSE,"ECWEBB";#N/A,#N/A,FALSE,"MFT96";#N/A,#N/A,FALSE,"CTrecon"}</definedName>
    <definedName name="name_1_5_5_1" hidden="1">{#N/A,#N/A,FALSE,"TMCOMP96";#N/A,#N/A,FALSE,"MAT96";#N/A,#N/A,FALSE,"FANDA96";#N/A,#N/A,FALSE,"INTRAN96";#N/A,#N/A,FALSE,"NAA9697";#N/A,#N/A,FALSE,"ECWEBB";#N/A,#N/A,FALSE,"MFT96";#N/A,#N/A,FALSE,"CTrecon"}</definedName>
    <definedName name="name_1_5_5_2" hidden="1">{#N/A,#N/A,FALSE,"TMCOMP96";#N/A,#N/A,FALSE,"MAT96";#N/A,#N/A,FALSE,"FANDA96";#N/A,#N/A,FALSE,"INTRAN96";#N/A,#N/A,FALSE,"NAA9697";#N/A,#N/A,FALSE,"ECWEBB";#N/A,#N/A,FALSE,"MFT96";#N/A,#N/A,FALSE,"CTrecon"}</definedName>
    <definedName name="name_1_5_5_3" hidden="1">{#N/A,#N/A,FALSE,"TMCOMP96";#N/A,#N/A,FALSE,"MAT96";#N/A,#N/A,FALSE,"FANDA96";#N/A,#N/A,FALSE,"INTRAN96";#N/A,#N/A,FALSE,"NAA9697";#N/A,#N/A,FALSE,"ECWEBB";#N/A,#N/A,FALSE,"MFT96";#N/A,#N/A,FALSE,"CTrecon"}</definedName>
    <definedName name="name_1_5_5_4" hidden="1">{#N/A,#N/A,FALSE,"TMCOMP96";#N/A,#N/A,FALSE,"MAT96";#N/A,#N/A,FALSE,"FANDA96";#N/A,#N/A,FALSE,"INTRAN96";#N/A,#N/A,FALSE,"NAA9697";#N/A,#N/A,FALSE,"ECWEBB";#N/A,#N/A,FALSE,"MFT96";#N/A,#N/A,FALSE,"CTrecon"}</definedName>
    <definedName name="name_1_5_5_5" hidden="1">{#N/A,#N/A,FALSE,"TMCOMP96";#N/A,#N/A,FALSE,"MAT96";#N/A,#N/A,FALSE,"FANDA96";#N/A,#N/A,FALSE,"INTRAN96";#N/A,#N/A,FALSE,"NAA9697";#N/A,#N/A,FALSE,"ECWEBB";#N/A,#N/A,FALSE,"MFT96";#N/A,#N/A,FALSE,"CTrecon"}</definedName>
    <definedName name="name_2" hidden="1">{#N/A,#N/A,FALSE,"TMCOMP96";#N/A,#N/A,FALSE,"MAT96";#N/A,#N/A,FALSE,"FANDA96";#N/A,#N/A,FALSE,"INTRAN96";#N/A,#N/A,FALSE,"NAA9697";#N/A,#N/A,FALSE,"ECWEBB";#N/A,#N/A,FALSE,"MFT96";#N/A,#N/A,FALSE,"CTrecon"}</definedName>
    <definedName name="name_2_1" hidden="1">{#N/A,#N/A,FALSE,"TMCOMP96";#N/A,#N/A,FALSE,"MAT96";#N/A,#N/A,FALSE,"FANDA96";#N/A,#N/A,FALSE,"INTRAN96";#N/A,#N/A,FALSE,"NAA9697";#N/A,#N/A,FALSE,"ECWEBB";#N/A,#N/A,FALSE,"MFT96";#N/A,#N/A,FALSE,"CTrecon"}</definedName>
    <definedName name="name_2_1_1" hidden="1">{#N/A,#N/A,FALSE,"TMCOMP96";#N/A,#N/A,FALSE,"MAT96";#N/A,#N/A,FALSE,"FANDA96";#N/A,#N/A,FALSE,"INTRAN96";#N/A,#N/A,FALSE,"NAA9697";#N/A,#N/A,FALSE,"ECWEBB";#N/A,#N/A,FALSE,"MFT96";#N/A,#N/A,FALSE,"CTrecon"}</definedName>
    <definedName name="name_2_1_1_1" hidden="1">{#N/A,#N/A,FALSE,"TMCOMP96";#N/A,#N/A,FALSE,"MAT96";#N/A,#N/A,FALSE,"FANDA96";#N/A,#N/A,FALSE,"INTRAN96";#N/A,#N/A,FALSE,"NAA9697";#N/A,#N/A,FALSE,"ECWEBB";#N/A,#N/A,FALSE,"MFT96";#N/A,#N/A,FALSE,"CTrecon"}</definedName>
    <definedName name="name_2_1_1_1_1" hidden="1">{#N/A,#N/A,FALSE,"TMCOMP96";#N/A,#N/A,FALSE,"MAT96";#N/A,#N/A,FALSE,"FANDA96";#N/A,#N/A,FALSE,"INTRAN96";#N/A,#N/A,FALSE,"NAA9697";#N/A,#N/A,FALSE,"ECWEBB";#N/A,#N/A,FALSE,"MFT96";#N/A,#N/A,FALSE,"CTrecon"}</definedName>
    <definedName name="name_2_1_1_1_2" hidden="1">{#N/A,#N/A,FALSE,"TMCOMP96";#N/A,#N/A,FALSE,"MAT96";#N/A,#N/A,FALSE,"FANDA96";#N/A,#N/A,FALSE,"INTRAN96";#N/A,#N/A,FALSE,"NAA9697";#N/A,#N/A,FALSE,"ECWEBB";#N/A,#N/A,FALSE,"MFT96";#N/A,#N/A,FALSE,"CTrecon"}</definedName>
    <definedName name="name_2_1_1_1_3" hidden="1">{#N/A,#N/A,FALSE,"TMCOMP96";#N/A,#N/A,FALSE,"MAT96";#N/A,#N/A,FALSE,"FANDA96";#N/A,#N/A,FALSE,"INTRAN96";#N/A,#N/A,FALSE,"NAA9697";#N/A,#N/A,FALSE,"ECWEBB";#N/A,#N/A,FALSE,"MFT96";#N/A,#N/A,FALSE,"CTrecon"}</definedName>
    <definedName name="name_2_1_1_1_4" hidden="1">{#N/A,#N/A,FALSE,"TMCOMP96";#N/A,#N/A,FALSE,"MAT96";#N/A,#N/A,FALSE,"FANDA96";#N/A,#N/A,FALSE,"INTRAN96";#N/A,#N/A,FALSE,"NAA9697";#N/A,#N/A,FALSE,"ECWEBB";#N/A,#N/A,FALSE,"MFT96";#N/A,#N/A,FALSE,"CTrecon"}</definedName>
    <definedName name="name_2_1_1_1_5" hidden="1">{#N/A,#N/A,FALSE,"TMCOMP96";#N/A,#N/A,FALSE,"MAT96";#N/A,#N/A,FALSE,"FANDA96";#N/A,#N/A,FALSE,"INTRAN96";#N/A,#N/A,FALSE,"NAA9697";#N/A,#N/A,FALSE,"ECWEBB";#N/A,#N/A,FALSE,"MFT96";#N/A,#N/A,FALSE,"CTrecon"}</definedName>
    <definedName name="name_2_1_1_2" hidden="1">{#N/A,#N/A,FALSE,"TMCOMP96";#N/A,#N/A,FALSE,"MAT96";#N/A,#N/A,FALSE,"FANDA96";#N/A,#N/A,FALSE,"INTRAN96";#N/A,#N/A,FALSE,"NAA9697";#N/A,#N/A,FALSE,"ECWEBB";#N/A,#N/A,FALSE,"MFT96";#N/A,#N/A,FALSE,"CTrecon"}</definedName>
    <definedName name="name_2_1_1_2_1" hidden="1">{#N/A,#N/A,FALSE,"TMCOMP96";#N/A,#N/A,FALSE,"MAT96";#N/A,#N/A,FALSE,"FANDA96";#N/A,#N/A,FALSE,"INTRAN96";#N/A,#N/A,FALSE,"NAA9697";#N/A,#N/A,FALSE,"ECWEBB";#N/A,#N/A,FALSE,"MFT96";#N/A,#N/A,FALSE,"CTrecon"}</definedName>
    <definedName name="name_2_1_1_2_2" hidden="1">{#N/A,#N/A,FALSE,"TMCOMP96";#N/A,#N/A,FALSE,"MAT96";#N/A,#N/A,FALSE,"FANDA96";#N/A,#N/A,FALSE,"INTRAN96";#N/A,#N/A,FALSE,"NAA9697";#N/A,#N/A,FALSE,"ECWEBB";#N/A,#N/A,FALSE,"MFT96";#N/A,#N/A,FALSE,"CTrecon"}</definedName>
    <definedName name="name_2_1_1_2_3" hidden="1">{#N/A,#N/A,FALSE,"TMCOMP96";#N/A,#N/A,FALSE,"MAT96";#N/A,#N/A,FALSE,"FANDA96";#N/A,#N/A,FALSE,"INTRAN96";#N/A,#N/A,FALSE,"NAA9697";#N/A,#N/A,FALSE,"ECWEBB";#N/A,#N/A,FALSE,"MFT96";#N/A,#N/A,FALSE,"CTrecon"}</definedName>
    <definedName name="name_2_1_1_2_4" hidden="1">{#N/A,#N/A,FALSE,"TMCOMP96";#N/A,#N/A,FALSE,"MAT96";#N/A,#N/A,FALSE,"FANDA96";#N/A,#N/A,FALSE,"INTRAN96";#N/A,#N/A,FALSE,"NAA9697";#N/A,#N/A,FALSE,"ECWEBB";#N/A,#N/A,FALSE,"MFT96";#N/A,#N/A,FALSE,"CTrecon"}</definedName>
    <definedName name="name_2_1_1_2_5" hidden="1">{#N/A,#N/A,FALSE,"TMCOMP96";#N/A,#N/A,FALSE,"MAT96";#N/A,#N/A,FALSE,"FANDA96";#N/A,#N/A,FALSE,"INTRAN96";#N/A,#N/A,FALSE,"NAA9697";#N/A,#N/A,FALSE,"ECWEBB";#N/A,#N/A,FALSE,"MFT96";#N/A,#N/A,FALSE,"CTrecon"}</definedName>
    <definedName name="name_2_1_1_3" hidden="1">{#N/A,#N/A,FALSE,"TMCOMP96";#N/A,#N/A,FALSE,"MAT96";#N/A,#N/A,FALSE,"FANDA96";#N/A,#N/A,FALSE,"INTRAN96";#N/A,#N/A,FALSE,"NAA9697";#N/A,#N/A,FALSE,"ECWEBB";#N/A,#N/A,FALSE,"MFT96";#N/A,#N/A,FALSE,"CTrecon"}</definedName>
    <definedName name="name_2_1_1_4" hidden="1">{#N/A,#N/A,FALSE,"TMCOMP96";#N/A,#N/A,FALSE,"MAT96";#N/A,#N/A,FALSE,"FANDA96";#N/A,#N/A,FALSE,"INTRAN96";#N/A,#N/A,FALSE,"NAA9697";#N/A,#N/A,FALSE,"ECWEBB";#N/A,#N/A,FALSE,"MFT96";#N/A,#N/A,FALSE,"CTrecon"}</definedName>
    <definedName name="name_2_1_1_5" hidden="1">{#N/A,#N/A,FALSE,"TMCOMP96";#N/A,#N/A,FALSE,"MAT96";#N/A,#N/A,FALSE,"FANDA96";#N/A,#N/A,FALSE,"INTRAN96";#N/A,#N/A,FALSE,"NAA9697";#N/A,#N/A,FALSE,"ECWEBB";#N/A,#N/A,FALSE,"MFT96";#N/A,#N/A,FALSE,"CTrecon"}</definedName>
    <definedName name="name_2_1_2" hidden="1">{#N/A,#N/A,FALSE,"TMCOMP96";#N/A,#N/A,FALSE,"MAT96";#N/A,#N/A,FALSE,"FANDA96";#N/A,#N/A,FALSE,"INTRAN96";#N/A,#N/A,FALSE,"NAA9697";#N/A,#N/A,FALSE,"ECWEBB";#N/A,#N/A,FALSE,"MFT96";#N/A,#N/A,FALSE,"CTrecon"}</definedName>
    <definedName name="name_2_1_2_1" hidden="1">{#N/A,#N/A,FALSE,"TMCOMP96";#N/A,#N/A,FALSE,"MAT96";#N/A,#N/A,FALSE,"FANDA96";#N/A,#N/A,FALSE,"INTRAN96";#N/A,#N/A,FALSE,"NAA9697";#N/A,#N/A,FALSE,"ECWEBB";#N/A,#N/A,FALSE,"MFT96";#N/A,#N/A,FALSE,"CTrecon"}</definedName>
    <definedName name="name_2_1_2_2" hidden="1">{#N/A,#N/A,FALSE,"TMCOMP96";#N/A,#N/A,FALSE,"MAT96";#N/A,#N/A,FALSE,"FANDA96";#N/A,#N/A,FALSE,"INTRAN96";#N/A,#N/A,FALSE,"NAA9697";#N/A,#N/A,FALSE,"ECWEBB";#N/A,#N/A,FALSE,"MFT96";#N/A,#N/A,FALSE,"CTrecon"}</definedName>
    <definedName name="name_2_1_2_3" hidden="1">{#N/A,#N/A,FALSE,"TMCOMP96";#N/A,#N/A,FALSE,"MAT96";#N/A,#N/A,FALSE,"FANDA96";#N/A,#N/A,FALSE,"INTRAN96";#N/A,#N/A,FALSE,"NAA9697";#N/A,#N/A,FALSE,"ECWEBB";#N/A,#N/A,FALSE,"MFT96";#N/A,#N/A,FALSE,"CTrecon"}</definedName>
    <definedName name="name_2_1_2_4" hidden="1">{#N/A,#N/A,FALSE,"TMCOMP96";#N/A,#N/A,FALSE,"MAT96";#N/A,#N/A,FALSE,"FANDA96";#N/A,#N/A,FALSE,"INTRAN96";#N/A,#N/A,FALSE,"NAA9697";#N/A,#N/A,FALSE,"ECWEBB";#N/A,#N/A,FALSE,"MFT96";#N/A,#N/A,FALSE,"CTrecon"}</definedName>
    <definedName name="name_2_1_2_5" hidden="1">{#N/A,#N/A,FALSE,"TMCOMP96";#N/A,#N/A,FALSE,"MAT96";#N/A,#N/A,FALSE,"FANDA96";#N/A,#N/A,FALSE,"INTRAN96";#N/A,#N/A,FALSE,"NAA9697";#N/A,#N/A,FALSE,"ECWEBB";#N/A,#N/A,FALSE,"MFT96";#N/A,#N/A,FALSE,"CTrecon"}</definedName>
    <definedName name="name_2_1_3" hidden="1">{#N/A,#N/A,FALSE,"TMCOMP96";#N/A,#N/A,FALSE,"MAT96";#N/A,#N/A,FALSE,"FANDA96";#N/A,#N/A,FALSE,"INTRAN96";#N/A,#N/A,FALSE,"NAA9697";#N/A,#N/A,FALSE,"ECWEBB";#N/A,#N/A,FALSE,"MFT96";#N/A,#N/A,FALSE,"CTrecon"}</definedName>
    <definedName name="name_2_1_3_1" hidden="1">{#N/A,#N/A,FALSE,"TMCOMP96";#N/A,#N/A,FALSE,"MAT96";#N/A,#N/A,FALSE,"FANDA96";#N/A,#N/A,FALSE,"INTRAN96";#N/A,#N/A,FALSE,"NAA9697";#N/A,#N/A,FALSE,"ECWEBB";#N/A,#N/A,FALSE,"MFT96";#N/A,#N/A,FALSE,"CTrecon"}</definedName>
    <definedName name="name_2_1_3_2" hidden="1">{#N/A,#N/A,FALSE,"TMCOMP96";#N/A,#N/A,FALSE,"MAT96";#N/A,#N/A,FALSE,"FANDA96";#N/A,#N/A,FALSE,"INTRAN96";#N/A,#N/A,FALSE,"NAA9697";#N/A,#N/A,FALSE,"ECWEBB";#N/A,#N/A,FALSE,"MFT96";#N/A,#N/A,FALSE,"CTrecon"}</definedName>
    <definedName name="name_2_1_3_3" hidden="1">{#N/A,#N/A,FALSE,"TMCOMP96";#N/A,#N/A,FALSE,"MAT96";#N/A,#N/A,FALSE,"FANDA96";#N/A,#N/A,FALSE,"INTRAN96";#N/A,#N/A,FALSE,"NAA9697";#N/A,#N/A,FALSE,"ECWEBB";#N/A,#N/A,FALSE,"MFT96";#N/A,#N/A,FALSE,"CTrecon"}</definedName>
    <definedName name="name_2_1_3_4" hidden="1">{#N/A,#N/A,FALSE,"TMCOMP96";#N/A,#N/A,FALSE,"MAT96";#N/A,#N/A,FALSE,"FANDA96";#N/A,#N/A,FALSE,"INTRAN96";#N/A,#N/A,FALSE,"NAA9697";#N/A,#N/A,FALSE,"ECWEBB";#N/A,#N/A,FALSE,"MFT96";#N/A,#N/A,FALSE,"CTrecon"}</definedName>
    <definedName name="name_2_1_3_5" hidden="1">{#N/A,#N/A,FALSE,"TMCOMP96";#N/A,#N/A,FALSE,"MAT96";#N/A,#N/A,FALSE,"FANDA96";#N/A,#N/A,FALSE,"INTRAN96";#N/A,#N/A,FALSE,"NAA9697";#N/A,#N/A,FALSE,"ECWEBB";#N/A,#N/A,FALSE,"MFT96";#N/A,#N/A,FALSE,"CTrecon"}</definedName>
    <definedName name="name_2_1_4" hidden="1">{#N/A,#N/A,FALSE,"TMCOMP96";#N/A,#N/A,FALSE,"MAT96";#N/A,#N/A,FALSE,"FANDA96";#N/A,#N/A,FALSE,"INTRAN96";#N/A,#N/A,FALSE,"NAA9697";#N/A,#N/A,FALSE,"ECWEBB";#N/A,#N/A,FALSE,"MFT96";#N/A,#N/A,FALSE,"CTrecon"}</definedName>
    <definedName name="name_2_1_4_1" hidden="1">{#N/A,#N/A,FALSE,"TMCOMP96";#N/A,#N/A,FALSE,"MAT96";#N/A,#N/A,FALSE,"FANDA96";#N/A,#N/A,FALSE,"INTRAN96";#N/A,#N/A,FALSE,"NAA9697";#N/A,#N/A,FALSE,"ECWEBB";#N/A,#N/A,FALSE,"MFT96";#N/A,#N/A,FALSE,"CTrecon"}</definedName>
    <definedName name="name_2_1_4_2" hidden="1">{#N/A,#N/A,FALSE,"TMCOMP96";#N/A,#N/A,FALSE,"MAT96";#N/A,#N/A,FALSE,"FANDA96";#N/A,#N/A,FALSE,"INTRAN96";#N/A,#N/A,FALSE,"NAA9697";#N/A,#N/A,FALSE,"ECWEBB";#N/A,#N/A,FALSE,"MFT96";#N/A,#N/A,FALSE,"CTrecon"}</definedName>
    <definedName name="name_2_1_4_3" hidden="1">{#N/A,#N/A,FALSE,"TMCOMP96";#N/A,#N/A,FALSE,"MAT96";#N/A,#N/A,FALSE,"FANDA96";#N/A,#N/A,FALSE,"INTRAN96";#N/A,#N/A,FALSE,"NAA9697";#N/A,#N/A,FALSE,"ECWEBB";#N/A,#N/A,FALSE,"MFT96";#N/A,#N/A,FALSE,"CTrecon"}</definedName>
    <definedName name="name_2_1_4_4" hidden="1">{#N/A,#N/A,FALSE,"TMCOMP96";#N/A,#N/A,FALSE,"MAT96";#N/A,#N/A,FALSE,"FANDA96";#N/A,#N/A,FALSE,"INTRAN96";#N/A,#N/A,FALSE,"NAA9697";#N/A,#N/A,FALSE,"ECWEBB";#N/A,#N/A,FALSE,"MFT96";#N/A,#N/A,FALSE,"CTrecon"}</definedName>
    <definedName name="name_2_1_4_5" hidden="1">{#N/A,#N/A,FALSE,"TMCOMP96";#N/A,#N/A,FALSE,"MAT96";#N/A,#N/A,FALSE,"FANDA96";#N/A,#N/A,FALSE,"INTRAN96";#N/A,#N/A,FALSE,"NAA9697";#N/A,#N/A,FALSE,"ECWEBB";#N/A,#N/A,FALSE,"MFT96";#N/A,#N/A,FALSE,"CTrecon"}</definedName>
    <definedName name="name_2_1_5" hidden="1">{#N/A,#N/A,FALSE,"TMCOMP96";#N/A,#N/A,FALSE,"MAT96";#N/A,#N/A,FALSE,"FANDA96";#N/A,#N/A,FALSE,"INTRAN96";#N/A,#N/A,FALSE,"NAA9697";#N/A,#N/A,FALSE,"ECWEBB";#N/A,#N/A,FALSE,"MFT96";#N/A,#N/A,FALSE,"CTrecon"}</definedName>
    <definedName name="name_2_1_5_1" hidden="1">{#N/A,#N/A,FALSE,"TMCOMP96";#N/A,#N/A,FALSE,"MAT96";#N/A,#N/A,FALSE,"FANDA96";#N/A,#N/A,FALSE,"INTRAN96";#N/A,#N/A,FALSE,"NAA9697";#N/A,#N/A,FALSE,"ECWEBB";#N/A,#N/A,FALSE,"MFT96";#N/A,#N/A,FALSE,"CTrecon"}</definedName>
    <definedName name="name_2_1_5_2" hidden="1">{#N/A,#N/A,FALSE,"TMCOMP96";#N/A,#N/A,FALSE,"MAT96";#N/A,#N/A,FALSE,"FANDA96";#N/A,#N/A,FALSE,"INTRAN96";#N/A,#N/A,FALSE,"NAA9697";#N/A,#N/A,FALSE,"ECWEBB";#N/A,#N/A,FALSE,"MFT96";#N/A,#N/A,FALSE,"CTrecon"}</definedName>
    <definedName name="name_2_1_5_3" hidden="1">{#N/A,#N/A,FALSE,"TMCOMP96";#N/A,#N/A,FALSE,"MAT96";#N/A,#N/A,FALSE,"FANDA96";#N/A,#N/A,FALSE,"INTRAN96";#N/A,#N/A,FALSE,"NAA9697";#N/A,#N/A,FALSE,"ECWEBB";#N/A,#N/A,FALSE,"MFT96";#N/A,#N/A,FALSE,"CTrecon"}</definedName>
    <definedName name="name_2_1_5_4" hidden="1">{#N/A,#N/A,FALSE,"TMCOMP96";#N/A,#N/A,FALSE,"MAT96";#N/A,#N/A,FALSE,"FANDA96";#N/A,#N/A,FALSE,"INTRAN96";#N/A,#N/A,FALSE,"NAA9697";#N/A,#N/A,FALSE,"ECWEBB";#N/A,#N/A,FALSE,"MFT96";#N/A,#N/A,FALSE,"CTrecon"}</definedName>
    <definedName name="name_2_1_5_5" hidden="1">{#N/A,#N/A,FALSE,"TMCOMP96";#N/A,#N/A,FALSE,"MAT96";#N/A,#N/A,FALSE,"FANDA96";#N/A,#N/A,FALSE,"INTRAN96";#N/A,#N/A,FALSE,"NAA9697";#N/A,#N/A,FALSE,"ECWEBB";#N/A,#N/A,FALSE,"MFT96";#N/A,#N/A,FALSE,"CTrecon"}</definedName>
    <definedName name="name_2_2" hidden="1">{#N/A,#N/A,FALSE,"TMCOMP96";#N/A,#N/A,FALSE,"MAT96";#N/A,#N/A,FALSE,"FANDA96";#N/A,#N/A,FALSE,"INTRAN96";#N/A,#N/A,FALSE,"NAA9697";#N/A,#N/A,FALSE,"ECWEBB";#N/A,#N/A,FALSE,"MFT96";#N/A,#N/A,FALSE,"CTrecon"}</definedName>
    <definedName name="name_2_2_1" hidden="1">{#N/A,#N/A,FALSE,"TMCOMP96";#N/A,#N/A,FALSE,"MAT96";#N/A,#N/A,FALSE,"FANDA96";#N/A,#N/A,FALSE,"INTRAN96";#N/A,#N/A,FALSE,"NAA9697";#N/A,#N/A,FALSE,"ECWEBB";#N/A,#N/A,FALSE,"MFT96";#N/A,#N/A,FALSE,"CTrecon"}</definedName>
    <definedName name="name_2_2_2" hidden="1">{#N/A,#N/A,FALSE,"TMCOMP96";#N/A,#N/A,FALSE,"MAT96";#N/A,#N/A,FALSE,"FANDA96";#N/A,#N/A,FALSE,"INTRAN96";#N/A,#N/A,FALSE,"NAA9697";#N/A,#N/A,FALSE,"ECWEBB";#N/A,#N/A,FALSE,"MFT96";#N/A,#N/A,FALSE,"CTrecon"}</definedName>
    <definedName name="name_2_2_3" hidden="1">{#N/A,#N/A,FALSE,"TMCOMP96";#N/A,#N/A,FALSE,"MAT96";#N/A,#N/A,FALSE,"FANDA96";#N/A,#N/A,FALSE,"INTRAN96";#N/A,#N/A,FALSE,"NAA9697";#N/A,#N/A,FALSE,"ECWEBB";#N/A,#N/A,FALSE,"MFT96";#N/A,#N/A,FALSE,"CTrecon"}</definedName>
    <definedName name="name_2_2_4" hidden="1">{#N/A,#N/A,FALSE,"TMCOMP96";#N/A,#N/A,FALSE,"MAT96";#N/A,#N/A,FALSE,"FANDA96";#N/A,#N/A,FALSE,"INTRAN96";#N/A,#N/A,FALSE,"NAA9697";#N/A,#N/A,FALSE,"ECWEBB";#N/A,#N/A,FALSE,"MFT96";#N/A,#N/A,FALSE,"CTrecon"}</definedName>
    <definedName name="name_2_2_5" hidden="1">{#N/A,#N/A,FALSE,"TMCOMP96";#N/A,#N/A,FALSE,"MAT96";#N/A,#N/A,FALSE,"FANDA96";#N/A,#N/A,FALSE,"INTRAN96";#N/A,#N/A,FALSE,"NAA9697";#N/A,#N/A,FALSE,"ECWEBB";#N/A,#N/A,FALSE,"MFT96";#N/A,#N/A,FALSE,"CTrecon"}</definedName>
    <definedName name="name_2_3" hidden="1">{#N/A,#N/A,FALSE,"TMCOMP96";#N/A,#N/A,FALSE,"MAT96";#N/A,#N/A,FALSE,"FANDA96";#N/A,#N/A,FALSE,"INTRAN96";#N/A,#N/A,FALSE,"NAA9697";#N/A,#N/A,FALSE,"ECWEBB";#N/A,#N/A,FALSE,"MFT96";#N/A,#N/A,FALSE,"CTrecon"}</definedName>
    <definedName name="name_2_3_1" hidden="1">{#N/A,#N/A,FALSE,"TMCOMP96";#N/A,#N/A,FALSE,"MAT96";#N/A,#N/A,FALSE,"FANDA96";#N/A,#N/A,FALSE,"INTRAN96";#N/A,#N/A,FALSE,"NAA9697";#N/A,#N/A,FALSE,"ECWEBB";#N/A,#N/A,FALSE,"MFT96";#N/A,#N/A,FALSE,"CTrecon"}</definedName>
    <definedName name="name_2_3_2" hidden="1">{#N/A,#N/A,FALSE,"TMCOMP96";#N/A,#N/A,FALSE,"MAT96";#N/A,#N/A,FALSE,"FANDA96";#N/A,#N/A,FALSE,"INTRAN96";#N/A,#N/A,FALSE,"NAA9697";#N/A,#N/A,FALSE,"ECWEBB";#N/A,#N/A,FALSE,"MFT96";#N/A,#N/A,FALSE,"CTrecon"}</definedName>
    <definedName name="name_2_3_3" hidden="1">{#N/A,#N/A,FALSE,"TMCOMP96";#N/A,#N/A,FALSE,"MAT96";#N/A,#N/A,FALSE,"FANDA96";#N/A,#N/A,FALSE,"INTRAN96";#N/A,#N/A,FALSE,"NAA9697";#N/A,#N/A,FALSE,"ECWEBB";#N/A,#N/A,FALSE,"MFT96";#N/A,#N/A,FALSE,"CTrecon"}</definedName>
    <definedName name="name_2_3_4" hidden="1">{#N/A,#N/A,FALSE,"TMCOMP96";#N/A,#N/A,FALSE,"MAT96";#N/A,#N/A,FALSE,"FANDA96";#N/A,#N/A,FALSE,"INTRAN96";#N/A,#N/A,FALSE,"NAA9697";#N/A,#N/A,FALSE,"ECWEBB";#N/A,#N/A,FALSE,"MFT96";#N/A,#N/A,FALSE,"CTrecon"}</definedName>
    <definedName name="name_2_3_5" hidden="1">{#N/A,#N/A,FALSE,"TMCOMP96";#N/A,#N/A,FALSE,"MAT96";#N/A,#N/A,FALSE,"FANDA96";#N/A,#N/A,FALSE,"INTRAN96";#N/A,#N/A,FALSE,"NAA9697";#N/A,#N/A,FALSE,"ECWEBB";#N/A,#N/A,FALSE,"MFT96";#N/A,#N/A,FALSE,"CTrecon"}</definedName>
    <definedName name="name_2_4" hidden="1">{#N/A,#N/A,FALSE,"TMCOMP96";#N/A,#N/A,FALSE,"MAT96";#N/A,#N/A,FALSE,"FANDA96";#N/A,#N/A,FALSE,"INTRAN96";#N/A,#N/A,FALSE,"NAA9697";#N/A,#N/A,FALSE,"ECWEBB";#N/A,#N/A,FALSE,"MFT96";#N/A,#N/A,FALSE,"CTrecon"}</definedName>
    <definedName name="name_2_4_1" hidden="1">{#N/A,#N/A,FALSE,"TMCOMP96";#N/A,#N/A,FALSE,"MAT96";#N/A,#N/A,FALSE,"FANDA96";#N/A,#N/A,FALSE,"INTRAN96";#N/A,#N/A,FALSE,"NAA9697";#N/A,#N/A,FALSE,"ECWEBB";#N/A,#N/A,FALSE,"MFT96";#N/A,#N/A,FALSE,"CTrecon"}</definedName>
    <definedName name="name_2_4_2" hidden="1">{#N/A,#N/A,FALSE,"TMCOMP96";#N/A,#N/A,FALSE,"MAT96";#N/A,#N/A,FALSE,"FANDA96";#N/A,#N/A,FALSE,"INTRAN96";#N/A,#N/A,FALSE,"NAA9697";#N/A,#N/A,FALSE,"ECWEBB";#N/A,#N/A,FALSE,"MFT96";#N/A,#N/A,FALSE,"CTrecon"}</definedName>
    <definedName name="name_2_4_3" hidden="1">{#N/A,#N/A,FALSE,"TMCOMP96";#N/A,#N/A,FALSE,"MAT96";#N/A,#N/A,FALSE,"FANDA96";#N/A,#N/A,FALSE,"INTRAN96";#N/A,#N/A,FALSE,"NAA9697";#N/A,#N/A,FALSE,"ECWEBB";#N/A,#N/A,FALSE,"MFT96";#N/A,#N/A,FALSE,"CTrecon"}</definedName>
    <definedName name="name_2_4_4" hidden="1">{#N/A,#N/A,FALSE,"TMCOMP96";#N/A,#N/A,FALSE,"MAT96";#N/A,#N/A,FALSE,"FANDA96";#N/A,#N/A,FALSE,"INTRAN96";#N/A,#N/A,FALSE,"NAA9697";#N/A,#N/A,FALSE,"ECWEBB";#N/A,#N/A,FALSE,"MFT96";#N/A,#N/A,FALSE,"CTrecon"}</definedName>
    <definedName name="name_2_4_5" hidden="1">{#N/A,#N/A,FALSE,"TMCOMP96";#N/A,#N/A,FALSE,"MAT96";#N/A,#N/A,FALSE,"FANDA96";#N/A,#N/A,FALSE,"INTRAN96";#N/A,#N/A,FALSE,"NAA9697";#N/A,#N/A,FALSE,"ECWEBB";#N/A,#N/A,FALSE,"MFT96";#N/A,#N/A,FALSE,"CTrecon"}</definedName>
    <definedName name="name_2_5" hidden="1">{#N/A,#N/A,FALSE,"TMCOMP96";#N/A,#N/A,FALSE,"MAT96";#N/A,#N/A,FALSE,"FANDA96";#N/A,#N/A,FALSE,"INTRAN96";#N/A,#N/A,FALSE,"NAA9697";#N/A,#N/A,FALSE,"ECWEBB";#N/A,#N/A,FALSE,"MFT96";#N/A,#N/A,FALSE,"CTrecon"}</definedName>
    <definedName name="name_2_5_1" hidden="1">{#N/A,#N/A,FALSE,"TMCOMP96";#N/A,#N/A,FALSE,"MAT96";#N/A,#N/A,FALSE,"FANDA96";#N/A,#N/A,FALSE,"INTRAN96";#N/A,#N/A,FALSE,"NAA9697";#N/A,#N/A,FALSE,"ECWEBB";#N/A,#N/A,FALSE,"MFT96";#N/A,#N/A,FALSE,"CTrecon"}</definedName>
    <definedName name="name_2_5_2" hidden="1">{#N/A,#N/A,FALSE,"TMCOMP96";#N/A,#N/A,FALSE,"MAT96";#N/A,#N/A,FALSE,"FANDA96";#N/A,#N/A,FALSE,"INTRAN96";#N/A,#N/A,FALSE,"NAA9697";#N/A,#N/A,FALSE,"ECWEBB";#N/A,#N/A,FALSE,"MFT96";#N/A,#N/A,FALSE,"CTrecon"}</definedName>
    <definedName name="name_2_5_3" hidden="1">{#N/A,#N/A,FALSE,"TMCOMP96";#N/A,#N/A,FALSE,"MAT96";#N/A,#N/A,FALSE,"FANDA96";#N/A,#N/A,FALSE,"INTRAN96";#N/A,#N/A,FALSE,"NAA9697";#N/A,#N/A,FALSE,"ECWEBB";#N/A,#N/A,FALSE,"MFT96";#N/A,#N/A,FALSE,"CTrecon"}</definedName>
    <definedName name="name_2_5_4" hidden="1">{#N/A,#N/A,FALSE,"TMCOMP96";#N/A,#N/A,FALSE,"MAT96";#N/A,#N/A,FALSE,"FANDA96";#N/A,#N/A,FALSE,"INTRAN96";#N/A,#N/A,FALSE,"NAA9697";#N/A,#N/A,FALSE,"ECWEBB";#N/A,#N/A,FALSE,"MFT96";#N/A,#N/A,FALSE,"CTrecon"}</definedName>
    <definedName name="name_2_5_5" hidden="1">{#N/A,#N/A,FALSE,"TMCOMP96";#N/A,#N/A,FALSE,"MAT96";#N/A,#N/A,FALSE,"FANDA96";#N/A,#N/A,FALSE,"INTRAN96";#N/A,#N/A,FALSE,"NAA9697";#N/A,#N/A,FALSE,"ECWEBB";#N/A,#N/A,FALSE,"MFT96";#N/A,#N/A,FALSE,"CTrecon"}</definedName>
    <definedName name="name_3" hidden="1">{#N/A,#N/A,FALSE,"TMCOMP96";#N/A,#N/A,FALSE,"MAT96";#N/A,#N/A,FALSE,"FANDA96";#N/A,#N/A,FALSE,"INTRAN96";#N/A,#N/A,FALSE,"NAA9697";#N/A,#N/A,FALSE,"ECWEBB";#N/A,#N/A,FALSE,"MFT96";#N/A,#N/A,FALSE,"CTrecon"}</definedName>
    <definedName name="name_3_1" hidden="1">{#N/A,#N/A,FALSE,"TMCOMP96";#N/A,#N/A,FALSE,"MAT96";#N/A,#N/A,FALSE,"FANDA96";#N/A,#N/A,FALSE,"INTRAN96";#N/A,#N/A,FALSE,"NAA9697";#N/A,#N/A,FALSE,"ECWEBB";#N/A,#N/A,FALSE,"MFT96";#N/A,#N/A,FALSE,"CTrecon"}</definedName>
    <definedName name="name_3_1_1" hidden="1">{#N/A,#N/A,FALSE,"TMCOMP96";#N/A,#N/A,FALSE,"MAT96";#N/A,#N/A,FALSE,"FANDA96";#N/A,#N/A,FALSE,"INTRAN96";#N/A,#N/A,FALSE,"NAA9697";#N/A,#N/A,FALSE,"ECWEBB";#N/A,#N/A,FALSE,"MFT96";#N/A,#N/A,FALSE,"CTrecon"}</definedName>
    <definedName name="name_3_1_1_1" hidden="1">{#N/A,#N/A,FALSE,"TMCOMP96";#N/A,#N/A,FALSE,"MAT96";#N/A,#N/A,FALSE,"FANDA96";#N/A,#N/A,FALSE,"INTRAN96";#N/A,#N/A,FALSE,"NAA9697";#N/A,#N/A,FALSE,"ECWEBB";#N/A,#N/A,FALSE,"MFT96";#N/A,#N/A,FALSE,"CTrecon"}</definedName>
    <definedName name="name_3_1_1_1_1" hidden="1">{#N/A,#N/A,FALSE,"TMCOMP96";#N/A,#N/A,FALSE,"MAT96";#N/A,#N/A,FALSE,"FANDA96";#N/A,#N/A,FALSE,"INTRAN96";#N/A,#N/A,FALSE,"NAA9697";#N/A,#N/A,FALSE,"ECWEBB";#N/A,#N/A,FALSE,"MFT96";#N/A,#N/A,FALSE,"CTrecon"}</definedName>
    <definedName name="name_3_1_1_1_2" hidden="1">{#N/A,#N/A,FALSE,"TMCOMP96";#N/A,#N/A,FALSE,"MAT96";#N/A,#N/A,FALSE,"FANDA96";#N/A,#N/A,FALSE,"INTRAN96";#N/A,#N/A,FALSE,"NAA9697";#N/A,#N/A,FALSE,"ECWEBB";#N/A,#N/A,FALSE,"MFT96";#N/A,#N/A,FALSE,"CTrecon"}</definedName>
    <definedName name="name_3_1_1_1_3" hidden="1">{#N/A,#N/A,FALSE,"TMCOMP96";#N/A,#N/A,FALSE,"MAT96";#N/A,#N/A,FALSE,"FANDA96";#N/A,#N/A,FALSE,"INTRAN96";#N/A,#N/A,FALSE,"NAA9697";#N/A,#N/A,FALSE,"ECWEBB";#N/A,#N/A,FALSE,"MFT96";#N/A,#N/A,FALSE,"CTrecon"}</definedName>
    <definedName name="name_3_1_1_1_4" hidden="1">{#N/A,#N/A,FALSE,"TMCOMP96";#N/A,#N/A,FALSE,"MAT96";#N/A,#N/A,FALSE,"FANDA96";#N/A,#N/A,FALSE,"INTRAN96";#N/A,#N/A,FALSE,"NAA9697";#N/A,#N/A,FALSE,"ECWEBB";#N/A,#N/A,FALSE,"MFT96";#N/A,#N/A,FALSE,"CTrecon"}</definedName>
    <definedName name="name_3_1_1_1_5" hidden="1">{#N/A,#N/A,FALSE,"TMCOMP96";#N/A,#N/A,FALSE,"MAT96";#N/A,#N/A,FALSE,"FANDA96";#N/A,#N/A,FALSE,"INTRAN96";#N/A,#N/A,FALSE,"NAA9697";#N/A,#N/A,FALSE,"ECWEBB";#N/A,#N/A,FALSE,"MFT96";#N/A,#N/A,FALSE,"CTrecon"}</definedName>
    <definedName name="name_3_1_1_2" hidden="1">{#N/A,#N/A,FALSE,"TMCOMP96";#N/A,#N/A,FALSE,"MAT96";#N/A,#N/A,FALSE,"FANDA96";#N/A,#N/A,FALSE,"INTRAN96";#N/A,#N/A,FALSE,"NAA9697";#N/A,#N/A,FALSE,"ECWEBB";#N/A,#N/A,FALSE,"MFT96";#N/A,#N/A,FALSE,"CTrecon"}</definedName>
    <definedName name="name_3_1_1_2_1" hidden="1">{#N/A,#N/A,FALSE,"TMCOMP96";#N/A,#N/A,FALSE,"MAT96";#N/A,#N/A,FALSE,"FANDA96";#N/A,#N/A,FALSE,"INTRAN96";#N/A,#N/A,FALSE,"NAA9697";#N/A,#N/A,FALSE,"ECWEBB";#N/A,#N/A,FALSE,"MFT96";#N/A,#N/A,FALSE,"CTrecon"}</definedName>
    <definedName name="name_3_1_1_2_2" hidden="1">{#N/A,#N/A,FALSE,"TMCOMP96";#N/A,#N/A,FALSE,"MAT96";#N/A,#N/A,FALSE,"FANDA96";#N/A,#N/A,FALSE,"INTRAN96";#N/A,#N/A,FALSE,"NAA9697";#N/A,#N/A,FALSE,"ECWEBB";#N/A,#N/A,FALSE,"MFT96";#N/A,#N/A,FALSE,"CTrecon"}</definedName>
    <definedName name="name_3_1_1_2_3" hidden="1">{#N/A,#N/A,FALSE,"TMCOMP96";#N/A,#N/A,FALSE,"MAT96";#N/A,#N/A,FALSE,"FANDA96";#N/A,#N/A,FALSE,"INTRAN96";#N/A,#N/A,FALSE,"NAA9697";#N/A,#N/A,FALSE,"ECWEBB";#N/A,#N/A,FALSE,"MFT96";#N/A,#N/A,FALSE,"CTrecon"}</definedName>
    <definedName name="name_3_1_1_2_4" hidden="1">{#N/A,#N/A,FALSE,"TMCOMP96";#N/A,#N/A,FALSE,"MAT96";#N/A,#N/A,FALSE,"FANDA96";#N/A,#N/A,FALSE,"INTRAN96";#N/A,#N/A,FALSE,"NAA9697";#N/A,#N/A,FALSE,"ECWEBB";#N/A,#N/A,FALSE,"MFT96";#N/A,#N/A,FALSE,"CTrecon"}</definedName>
    <definedName name="name_3_1_1_2_5" hidden="1">{#N/A,#N/A,FALSE,"TMCOMP96";#N/A,#N/A,FALSE,"MAT96";#N/A,#N/A,FALSE,"FANDA96";#N/A,#N/A,FALSE,"INTRAN96";#N/A,#N/A,FALSE,"NAA9697";#N/A,#N/A,FALSE,"ECWEBB";#N/A,#N/A,FALSE,"MFT96";#N/A,#N/A,FALSE,"CTrecon"}</definedName>
    <definedName name="name_3_1_1_3" hidden="1">{#N/A,#N/A,FALSE,"TMCOMP96";#N/A,#N/A,FALSE,"MAT96";#N/A,#N/A,FALSE,"FANDA96";#N/A,#N/A,FALSE,"INTRAN96";#N/A,#N/A,FALSE,"NAA9697";#N/A,#N/A,FALSE,"ECWEBB";#N/A,#N/A,FALSE,"MFT96";#N/A,#N/A,FALSE,"CTrecon"}</definedName>
    <definedName name="name_3_1_1_4" hidden="1">{#N/A,#N/A,FALSE,"TMCOMP96";#N/A,#N/A,FALSE,"MAT96";#N/A,#N/A,FALSE,"FANDA96";#N/A,#N/A,FALSE,"INTRAN96";#N/A,#N/A,FALSE,"NAA9697";#N/A,#N/A,FALSE,"ECWEBB";#N/A,#N/A,FALSE,"MFT96";#N/A,#N/A,FALSE,"CTrecon"}</definedName>
    <definedName name="name_3_1_1_5" hidden="1">{#N/A,#N/A,FALSE,"TMCOMP96";#N/A,#N/A,FALSE,"MAT96";#N/A,#N/A,FALSE,"FANDA96";#N/A,#N/A,FALSE,"INTRAN96";#N/A,#N/A,FALSE,"NAA9697";#N/A,#N/A,FALSE,"ECWEBB";#N/A,#N/A,FALSE,"MFT96";#N/A,#N/A,FALSE,"CTrecon"}</definedName>
    <definedName name="name_3_1_2" hidden="1">{#N/A,#N/A,FALSE,"TMCOMP96";#N/A,#N/A,FALSE,"MAT96";#N/A,#N/A,FALSE,"FANDA96";#N/A,#N/A,FALSE,"INTRAN96";#N/A,#N/A,FALSE,"NAA9697";#N/A,#N/A,FALSE,"ECWEBB";#N/A,#N/A,FALSE,"MFT96";#N/A,#N/A,FALSE,"CTrecon"}</definedName>
    <definedName name="name_3_1_2_1" hidden="1">{#N/A,#N/A,FALSE,"TMCOMP96";#N/A,#N/A,FALSE,"MAT96";#N/A,#N/A,FALSE,"FANDA96";#N/A,#N/A,FALSE,"INTRAN96";#N/A,#N/A,FALSE,"NAA9697";#N/A,#N/A,FALSE,"ECWEBB";#N/A,#N/A,FALSE,"MFT96";#N/A,#N/A,FALSE,"CTrecon"}</definedName>
    <definedName name="name_3_1_2_2" hidden="1">{#N/A,#N/A,FALSE,"TMCOMP96";#N/A,#N/A,FALSE,"MAT96";#N/A,#N/A,FALSE,"FANDA96";#N/A,#N/A,FALSE,"INTRAN96";#N/A,#N/A,FALSE,"NAA9697";#N/A,#N/A,FALSE,"ECWEBB";#N/A,#N/A,FALSE,"MFT96";#N/A,#N/A,FALSE,"CTrecon"}</definedName>
    <definedName name="name_3_1_2_3" hidden="1">{#N/A,#N/A,FALSE,"TMCOMP96";#N/A,#N/A,FALSE,"MAT96";#N/A,#N/A,FALSE,"FANDA96";#N/A,#N/A,FALSE,"INTRAN96";#N/A,#N/A,FALSE,"NAA9697";#N/A,#N/A,FALSE,"ECWEBB";#N/A,#N/A,FALSE,"MFT96";#N/A,#N/A,FALSE,"CTrecon"}</definedName>
    <definedName name="name_3_1_2_4" hidden="1">{#N/A,#N/A,FALSE,"TMCOMP96";#N/A,#N/A,FALSE,"MAT96";#N/A,#N/A,FALSE,"FANDA96";#N/A,#N/A,FALSE,"INTRAN96";#N/A,#N/A,FALSE,"NAA9697";#N/A,#N/A,FALSE,"ECWEBB";#N/A,#N/A,FALSE,"MFT96";#N/A,#N/A,FALSE,"CTrecon"}</definedName>
    <definedName name="name_3_1_2_5" hidden="1">{#N/A,#N/A,FALSE,"TMCOMP96";#N/A,#N/A,FALSE,"MAT96";#N/A,#N/A,FALSE,"FANDA96";#N/A,#N/A,FALSE,"INTRAN96";#N/A,#N/A,FALSE,"NAA9697";#N/A,#N/A,FALSE,"ECWEBB";#N/A,#N/A,FALSE,"MFT96";#N/A,#N/A,FALSE,"CTrecon"}</definedName>
    <definedName name="name_3_1_3" hidden="1">{#N/A,#N/A,FALSE,"TMCOMP96";#N/A,#N/A,FALSE,"MAT96";#N/A,#N/A,FALSE,"FANDA96";#N/A,#N/A,FALSE,"INTRAN96";#N/A,#N/A,FALSE,"NAA9697";#N/A,#N/A,FALSE,"ECWEBB";#N/A,#N/A,FALSE,"MFT96";#N/A,#N/A,FALSE,"CTrecon"}</definedName>
    <definedName name="name_3_1_3_1" hidden="1">{#N/A,#N/A,FALSE,"TMCOMP96";#N/A,#N/A,FALSE,"MAT96";#N/A,#N/A,FALSE,"FANDA96";#N/A,#N/A,FALSE,"INTRAN96";#N/A,#N/A,FALSE,"NAA9697";#N/A,#N/A,FALSE,"ECWEBB";#N/A,#N/A,FALSE,"MFT96";#N/A,#N/A,FALSE,"CTrecon"}</definedName>
    <definedName name="name_3_1_3_2" hidden="1">{#N/A,#N/A,FALSE,"TMCOMP96";#N/A,#N/A,FALSE,"MAT96";#N/A,#N/A,FALSE,"FANDA96";#N/A,#N/A,FALSE,"INTRAN96";#N/A,#N/A,FALSE,"NAA9697";#N/A,#N/A,FALSE,"ECWEBB";#N/A,#N/A,FALSE,"MFT96";#N/A,#N/A,FALSE,"CTrecon"}</definedName>
    <definedName name="name_3_1_3_3" hidden="1">{#N/A,#N/A,FALSE,"TMCOMP96";#N/A,#N/A,FALSE,"MAT96";#N/A,#N/A,FALSE,"FANDA96";#N/A,#N/A,FALSE,"INTRAN96";#N/A,#N/A,FALSE,"NAA9697";#N/A,#N/A,FALSE,"ECWEBB";#N/A,#N/A,FALSE,"MFT96";#N/A,#N/A,FALSE,"CTrecon"}</definedName>
    <definedName name="name_3_1_3_4" hidden="1">{#N/A,#N/A,FALSE,"TMCOMP96";#N/A,#N/A,FALSE,"MAT96";#N/A,#N/A,FALSE,"FANDA96";#N/A,#N/A,FALSE,"INTRAN96";#N/A,#N/A,FALSE,"NAA9697";#N/A,#N/A,FALSE,"ECWEBB";#N/A,#N/A,FALSE,"MFT96";#N/A,#N/A,FALSE,"CTrecon"}</definedName>
    <definedName name="name_3_1_3_5" hidden="1">{#N/A,#N/A,FALSE,"TMCOMP96";#N/A,#N/A,FALSE,"MAT96";#N/A,#N/A,FALSE,"FANDA96";#N/A,#N/A,FALSE,"INTRAN96";#N/A,#N/A,FALSE,"NAA9697";#N/A,#N/A,FALSE,"ECWEBB";#N/A,#N/A,FALSE,"MFT96";#N/A,#N/A,FALSE,"CTrecon"}</definedName>
    <definedName name="name_3_1_4" hidden="1">{#N/A,#N/A,FALSE,"TMCOMP96";#N/A,#N/A,FALSE,"MAT96";#N/A,#N/A,FALSE,"FANDA96";#N/A,#N/A,FALSE,"INTRAN96";#N/A,#N/A,FALSE,"NAA9697";#N/A,#N/A,FALSE,"ECWEBB";#N/A,#N/A,FALSE,"MFT96";#N/A,#N/A,FALSE,"CTrecon"}</definedName>
    <definedName name="name_3_1_4_1" hidden="1">{#N/A,#N/A,FALSE,"TMCOMP96";#N/A,#N/A,FALSE,"MAT96";#N/A,#N/A,FALSE,"FANDA96";#N/A,#N/A,FALSE,"INTRAN96";#N/A,#N/A,FALSE,"NAA9697";#N/A,#N/A,FALSE,"ECWEBB";#N/A,#N/A,FALSE,"MFT96";#N/A,#N/A,FALSE,"CTrecon"}</definedName>
    <definedName name="name_3_1_4_2" hidden="1">{#N/A,#N/A,FALSE,"TMCOMP96";#N/A,#N/A,FALSE,"MAT96";#N/A,#N/A,FALSE,"FANDA96";#N/A,#N/A,FALSE,"INTRAN96";#N/A,#N/A,FALSE,"NAA9697";#N/A,#N/A,FALSE,"ECWEBB";#N/A,#N/A,FALSE,"MFT96";#N/A,#N/A,FALSE,"CTrecon"}</definedName>
    <definedName name="name_3_1_4_3" hidden="1">{#N/A,#N/A,FALSE,"TMCOMP96";#N/A,#N/A,FALSE,"MAT96";#N/A,#N/A,FALSE,"FANDA96";#N/A,#N/A,FALSE,"INTRAN96";#N/A,#N/A,FALSE,"NAA9697";#N/A,#N/A,FALSE,"ECWEBB";#N/A,#N/A,FALSE,"MFT96";#N/A,#N/A,FALSE,"CTrecon"}</definedName>
    <definedName name="name_3_1_4_4" hidden="1">{#N/A,#N/A,FALSE,"TMCOMP96";#N/A,#N/A,FALSE,"MAT96";#N/A,#N/A,FALSE,"FANDA96";#N/A,#N/A,FALSE,"INTRAN96";#N/A,#N/A,FALSE,"NAA9697";#N/A,#N/A,FALSE,"ECWEBB";#N/A,#N/A,FALSE,"MFT96";#N/A,#N/A,FALSE,"CTrecon"}</definedName>
    <definedName name="name_3_1_4_5" hidden="1">{#N/A,#N/A,FALSE,"TMCOMP96";#N/A,#N/A,FALSE,"MAT96";#N/A,#N/A,FALSE,"FANDA96";#N/A,#N/A,FALSE,"INTRAN96";#N/A,#N/A,FALSE,"NAA9697";#N/A,#N/A,FALSE,"ECWEBB";#N/A,#N/A,FALSE,"MFT96";#N/A,#N/A,FALSE,"CTrecon"}</definedName>
    <definedName name="name_3_1_5" hidden="1">{#N/A,#N/A,FALSE,"TMCOMP96";#N/A,#N/A,FALSE,"MAT96";#N/A,#N/A,FALSE,"FANDA96";#N/A,#N/A,FALSE,"INTRAN96";#N/A,#N/A,FALSE,"NAA9697";#N/A,#N/A,FALSE,"ECWEBB";#N/A,#N/A,FALSE,"MFT96";#N/A,#N/A,FALSE,"CTrecon"}</definedName>
    <definedName name="name_3_1_5_1" hidden="1">{#N/A,#N/A,FALSE,"TMCOMP96";#N/A,#N/A,FALSE,"MAT96";#N/A,#N/A,FALSE,"FANDA96";#N/A,#N/A,FALSE,"INTRAN96";#N/A,#N/A,FALSE,"NAA9697";#N/A,#N/A,FALSE,"ECWEBB";#N/A,#N/A,FALSE,"MFT96";#N/A,#N/A,FALSE,"CTrecon"}</definedName>
    <definedName name="name_3_1_5_2" hidden="1">{#N/A,#N/A,FALSE,"TMCOMP96";#N/A,#N/A,FALSE,"MAT96";#N/A,#N/A,FALSE,"FANDA96";#N/A,#N/A,FALSE,"INTRAN96";#N/A,#N/A,FALSE,"NAA9697";#N/A,#N/A,FALSE,"ECWEBB";#N/A,#N/A,FALSE,"MFT96";#N/A,#N/A,FALSE,"CTrecon"}</definedName>
    <definedName name="name_3_1_5_3" hidden="1">{#N/A,#N/A,FALSE,"TMCOMP96";#N/A,#N/A,FALSE,"MAT96";#N/A,#N/A,FALSE,"FANDA96";#N/A,#N/A,FALSE,"INTRAN96";#N/A,#N/A,FALSE,"NAA9697";#N/A,#N/A,FALSE,"ECWEBB";#N/A,#N/A,FALSE,"MFT96";#N/A,#N/A,FALSE,"CTrecon"}</definedName>
    <definedName name="name_3_1_5_4" hidden="1">{#N/A,#N/A,FALSE,"TMCOMP96";#N/A,#N/A,FALSE,"MAT96";#N/A,#N/A,FALSE,"FANDA96";#N/A,#N/A,FALSE,"INTRAN96";#N/A,#N/A,FALSE,"NAA9697";#N/A,#N/A,FALSE,"ECWEBB";#N/A,#N/A,FALSE,"MFT96";#N/A,#N/A,FALSE,"CTrecon"}</definedName>
    <definedName name="name_3_1_5_5" hidden="1">{#N/A,#N/A,FALSE,"TMCOMP96";#N/A,#N/A,FALSE,"MAT96";#N/A,#N/A,FALSE,"FANDA96";#N/A,#N/A,FALSE,"INTRAN96";#N/A,#N/A,FALSE,"NAA9697";#N/A,#N/A,FALSE,"ECWEBB";#N/A,#N/A,FALSE,"MFT96";#N/A,#N/A,FALSE,"CTrecon"}</definedName>
    <definedName name="name_3_2" hidden="1">{#N/A,#N/A,FALSE,"TMCOMP96";#N/A,#N/A,FALSE,"MAT96";#N/A,#N/A,FALSE,"FANDA96";#N/A,#N/A,FALSE,"INTRAN96";#N/A,#N/A,FALSE,"NAA9697";#N/A,#N/A,FALSE,"ECWEBB";#N/A,#N/A,FALSE,"MFT96";#N/A,#N/A,FALSE,"CTrecon"}</definedName>
    <definedName name="name_3_2_1" hidden="1">{#N/A,#N/A,FALSE,"TMCOMP96";#N/A,#N/A,FALSE,"MAT96";#N/A,#N/A,FALSE,"FANDA96";#N/A,#N/A,FALSE,"INTRAN96";#N/A,#N/A,FALSE,"NAA9697";#N/A,#N/A,FALSE,"ECWEBB";#N/A,#N/A,FALSE,"MFT96";#N/A,#N/A,FALSE,"CTrecon"}</definedName>
    <definedName name="name_3_2_2" hidden="1">{#N/A,#N/A,FALSE,"TMCOMP96";#N/A,#N/A,FALSE,"MAT96";#N/A,#N/A,FALSE,"FANDA96";#N/A,#N/A,FALSE,"INTRAN96";#N/A,#N/A,FALSE,"NAA9697";#N/A,#N/A,FALSE,"ECWEBB";#N/A,#N/A,FALSE,"MFT96";#N/A,#N/A,FALSE,"CTrecon"}</definedName>
    <definedName name="name_3_2_3" hidden="1">{#N/A,#N/A,FALSE,"TMCOMP96";#N/A,#N/A,FALSE,"MAT96";#N/A,#N/A,FALSE,"FANDA96";#N/A,#N/A,FALSE,"INTRAN96";#N/A,#N/A,FALSE,"NAA9697";#N/A,#N/A,FALSE,"ECWEBB";#N/A,#N/A,FALSE,"MFT96";#N/A,#N/A,FALSE,"CTrecon"}</definedName>
    <definedName name="name_3_2_4" hidden="1">{#N/A,#N/A,FALSE,"TMCOMP96";#N/A,#N/A,FALSE,"MAT96";#N/A,#N/A,FALSE,"FANDA96";#N/A,#N/A,FALSE,"INTRAN96";#N/A,#N/A,FALSE,"NAA9697";#N/A,#N/A,FALSE,"ECWEBB";#N/A,#N/A,FALSE,"MFT96";#N/A,#N/A,FALSE,"CTrecon"}</definedName>
    <definedName name="name_3_2_5" hidden="1">{#N/A,#N/A,FALSE,"TMCOMP96";#N/A,#N/A,FALSE,"MAT96";#N/A,#N/A,FALSE,"FANDA96";#N/A,#N/A,FALSE,"INTRAN96";#N/A,#N/A,FALSE,"NAA9697";#N/A,#N/A,FALSE,"ECWEBB";#N/A,#N/A,FALSE,"MFT96";#N/A,#N/A,FALSE,"CTrecon"}</definedName>
    <definedName name="name_3_3" hidden="1">{#N/A,#N/A,FALSE,"TMCOMP96";#N/A,#N/A,FALSE,"MAT96";#N/A,#N/A,FALSE,"FANDA96";#N/A,#N/A,FALSE,"INTRAN96";#N/A,#N/A,FALSE,"NAA9697";#N/A,#N/A,FALSE,"ECWEBB";#N/A,#N/A,FALSE,"MFT96";#N/A,#N/A,FALSE,"CTrecon"}</definedName>
    <definedName name="name_3_3_1" hidden="1">{#N/A,#N/A,FALSE,"TMCOMP96";#N/A,#N/A,FALSE,"MAT96";#N/A,#N/A,FALSE,"FANDA96";#N/A,#N/A,FALSE,"INTRAN96";#N/A,#N/A,FALSE,"NAA9697";#N/A,#N/A,FALSE,"ECWEBB";#N/A,#N/A,FALSE,"MFT96";#N/A,#N/A,FALSE,"CTrecon"}</definedName>
    <definedName name="name_3_3_2" hidden="1">{#N/A,#N/A,FALSE,"TMCOMP96";#N/A,#N/A,FALSE,"MAT96";#N/A,#N/A,FALSE,"FANDA96";#N/A,#N/A,FALSE,"INTRAN96";#N/A,#N/A,FALSE,"NAA9697";#N/A,#N/A,FALSE,"ECWEBB";#N/A,#N/A,FALSE,"MFT96";#N/A,#N/A,FALSE,"CTrecon"}</definedName>
    <definedName name="name_3_3_3" hidden="1">{#N/A,#N/A,FALSE,"TMCOMP96";#N/A,#N/A,FALSE,"MAT96";#N/A,#N/A,FALSE,"FANDA96";#N/A,#N/A,FALSE,"INTRAN96";#N/A,#N/A,FALSE,"NAA9697";#N/A,#N/A,FALSE,"ECWEBB";#N/A,#N/A,FALSE,"MFT96";#N/A,#N/A,FALSE,"CTrecon"}</definedName>
    <definedName name="name_3_3_4" hidden="1">{#N/A,#N/A,FALSE,"TMCOMP96";#N/A,#N/A,FALSE,"MAT96";#N/A,#N/A,FALSE,"FANDA96";#N/A,#N/A,FALSE,"INTRAN96";#N/A,#N/A,FALSE,"NAA9697";#N/A,#N/A,FALSE,"ECWEBB";#N/A,#N/A,FALSE,"MFT96";#N/A,#N/A,FALSE,"CTrecon"}</definedName>
    <definedName name="name_3_3_5" hidden="1">{#N/A,#N/A,FALSE,"TMCOMP96";#N/A,#N/A,FALSE,"MAT96";#N/A,#N/A,FALSE,"FANDA96";#N/A,#N/A,FALSE,"INTRAN96";#N/A,#N/A,FALSE,"NAA9697";#N/A,#N/A,FALSE,"ECWEBB";#N/A,#N/A,FALSE,"MFT96";#N/A,#N/A,FALSE,"CTrecon"}</definedName>
    <definedName name="name_3_4" hidden="1">{#N/A,#N/A,FALSE,"TMCOMP96";#N/A,#N/A,FALSE,"MAT96";#N/A,#N/A,FALSE,"FANDA96";#N/A,#N/A,FALSE,"INTRAN96";#N/A,#N/A,FALSE,"NAA9697";#N/A,#N/A,FALSE,"ECWEBB";#N/A,#N/A,FALSE,"MFT96";#N/A,#N/A,FALSE,"CTrecon"}</definedName>
    <definedName name="name_3_4_1" hidden="1">{#N/A,#N/A,FALSE,"TMCOMP96";#N/A,#N/A,FALSE,"MAT96";#N/A,#N/A,FALSE,"FANDA96";#N/A,#N/A,FALSE,"INTRAN96";#N/A,#N/A,FALSE,"NAA9697";#N/A,#N/A,FALSE,"ECWEBB";#N/A,#N/A,FALSE,"MFT96";#N/A,#N/A,FALSE,"CTrecon"}</definedName>
    <definedName name="name_3_4_2" hidden="1">{#N/A,#N/A,FALSE,"TMCOMP96";#N/A,#N/A,FALSE,"MAT96";#N/A,#N/A,FALSE,"FANDA96";#N/A,#N/A,FALSE,"INTRAN96";#N/A,#N/A,FALSE,"NAA9697";#N/A,#N/A,FALSE,"ECWEBB";#N/A,#N/A,FALSE,"MFT96";#N/A,#N/A,FALSE,"CTrecon"}</definedName>
    <definedName name="name_3_4_3" hidden="1">{#N/A,#N/A,FALSE,"TMCOMP96";#N/A,#N/A,FALSE,"MAT96";#N/A,#N/A,FALSE,"FANDA96";#N/A,#N/A,FALSE,"INTRAN96";#N/A,#N/A,FALSE,"NAA9697";#N/A,#N/A,FALSE,"ECWEBB";#N/A,#N/A,FALSE,"MFT96";#N/A,#N/A,FALSE,"CTrecon"}</definedName>
    <definedName name="name_3_4_4" hidden="1">{#N/A,#N/A,FALSE,"TMCOMP96";#N/A,#N/A,FALSE,"MAT96";#N/A,#N/A,FALSE,"FANDA96";#N/A,#N/A,FALSE,"INTRAN96";#N/A,#N/A,FALSE,"NAA9697";#N/A,#N/A,FALSE,"ECWEBB";#N/A,#N/A,FALSE,"MFT96";#N/A,#N/A,FALSE,"CTrecon"}</definedName>
    <definedName name="name_3_4_5" hidden="1">{#N/A,#N/A,FALSE,"TMCOMP96";#N/A,#N/A,FALSE,"MAT96";#N/A,#N/A,FALSE,"FANDA96";#N/A,#N/A,FALSE,"INTRAN96";#N/A,#N/A,FALSE,"NAA9697";#N/A,#N/A,FALSE,"ECWEBB";#N/A,#N/A,FALSE,"MFT96";#N/A,#N/A,FALSE,"CTrecon"}</definedName>
    <definedName name="name_3_5" hidden="1">{#N/A,#N/A,FALSE,"TMCOMP96";#N/A,#N/A,FALSE,"MAT96";#N/A,#N/A,FALSE,"FANDA96";#N/A,#N/A,FALSE,"INTRAN96";#N/A,#N/A,FALSE,"NAA9697";#N/A,#N/A,FALSE,"ECWEBB";#N/A,#N/A,FALSE,"MFT96";#N/A,#N/A,FALSE,"CTrecon"}</definedName>
    <definedName name="name_3_5_1" hidden="1">{#N/A,#N/A,FALSE,"TMCOMP96";#N/A,#N/A,FALSE,"MAT96";#N/A,#N/A,FALSE,"FANDA96";#N/A,#N/A,FALSE,"INTRAN96";#N/A,#N/A,FALSE,"NAA9697";#N/A,#N/A,FALSE,"ECWEBB";#N/A,#N/A,FALSE,"MFT96";#N/A,#N/A,FALSE,"CTrecon"}</definedName>
    <definedName name="name_3_5_2" hidden="1">{#N/A,#N/A,FALSE,"TMCOMP96";#N/A,#N/A,FALSE,"MAT96";#N/A,#N/A,FALSE,"FANDA96";#N/A,#N/A,FALSE,"INTRAN96";#N/A,#N/A,FALSE,"NAA9697";#N/A,#N/A,FALSE,"ECWEBB";#N/A,#N/A,FALSE,"MFT96";#N/A,#N/A,FALSE,"CTrecon"}</definedName>
    <definedName name="name_3_5_3" hidden="1">{#N/A,#N/A,FALSE,"TMCOMP96";#N/A,#N/A,FALSE,"MAT96";#N/A,#N/A,FALSE,"FANDA96";#N/A,#N/A,FALSE,"INTRAN96";#N/A,#N/A,FALSE,"NAA9697";#N/A,#N/A,FALSE,"ECWEBB";#N/A,#N/A,FALSE,"MFT96";#N/A,#N/A,FALSE,"CTrecon"}</definedName>
    <definedName name="name_3_5_4" hidden="1">{#N/A,#N/A,FALSE,"TMCOMP96";#N/A,#N/A,FALSE,"MAT96";#N/A,#N/A,FALSE,"FANDA96";#N/A,#N/A,FALSE,"INTRAN96";#N/A,#N/A,FALSE,"NAA9697";#N/A,#N/A,FALSE,"ECWEBB";#N/A,#N/A,FALSE,"MFT96";#N/A,#N/A,FALSE,"CTrecon"}</definedName>
    <definedName name="name_3_5_5" hidden="1">{#N/A,#N/A,FALSE,"TMCOMP96";#N/A,#N/A,FALSE,"MAT96";#N/A,#N/A,FALSE,"FANDA96";#N/A,#N/A,FALSE,"INTRAN96";#N/A,#N/A,FALSE,"NAA9697";#N/A,#N/A,FALSE,"ECWEBB";#N/A,#N/A,FALSE,"MFT96";#N/A,#N/A,FALSE,"CTrecon"}</definedName>
    <definedName name="name_4" hidden="1">{#N/A,#N/A,FALSE,"TMCOMP96";#N/A,#N/A,FALSE,"MAT96";#N/A,#N/A,FALSE,"FANDA96";#N/A,#N/A,FALSE,"INTRAN96";#N/A,#N/A,FALSE,"NAA9697";#N/A,#N/A,FALSE,"ECWEBB";#N/A,#N/A,FALSE,"MFT96";#N/A,#N/A,FALSE,"CTrecon"}</definedName>
    <definedName name="name_4_1" hidden="1">{#N/A,#N/A,FALSE,"TMCOMP96";#N/A,#N/A,FALSE,"MAT96";#N/A,#N/A,FALSE,"FANDA96";#N/A,#N/A,FALSE,"INTRAN96";#N/A,#N/A,FALSE,"NAA9697";#N/A,#N/A,FALSE,"ECWEBB";#N/A,#N/A,FALSE,"MFT96";#N/A,#N/A,FALSE,"CTrecon"}</definedName>
    <definedName name="name_4_1_1" hidden="1">{#N/A,#N/A,FALSE,"TMCOMP96";#N/A,#N/A,FALSE,"MAT96";#N/A,#N/A,FALSE,"FANDA96";#N/A,#N/A,FALSE,"INTRAN96";#N/A,#N/A,FALSE,"NAA9697";#N/A,#N/A,FALSE,"ECWEBB";#N/A,#N/A,FALSE,"MFT96";#N/A,#N/A,FALSE,"CTrecon"}</definedName>
    <definedName name="name_4_1_1_1" hidden="1">{#N/A,#N/A,FALSE,"TMCOMP96";#N/A,#N/A,FALSE,"MAT96";#N/A,#N/A,FALSE,"FANDA96";#N/A,#N/A,FALSE,"INTRAN96";#N/A,#N/A,FALSE,"NAA9697";#N/A,#N/A,FALSE,"ECWEBB";#N/A,#N/A,FALSE,"MFT96";#N/A,#N/A,FALSE,"CTrecon"}</definedName>
    <definedName name="name_4_1_1_1_1" hidden="1">{#N/A,#N/A,FALSE,"TMCOMP96";#N/A,#N/A,FALSE,"MAT96";#N/A,#N/A,FALSE,"FANDA96";#N/A,#N/A,FALSE,"INTRAN96";#N/A,#N/A,FALSE,"NAA9697";#N/A,#N/A,FALSE,"ECWEBB";#N/A,#N/A,FALSE,"MFT96";#N/A,#N/A,FALSE,"CTrecon"}</definedName>
    <definedName name="name_4_1_1_1_2" hidden="1">{#N/A,#N/A,FALSE,"TMCOMP96";#N/A,#N/A,FALSE,"MAT96";#N/A,#N/A,FALSE,"FANDA96";#N/A,#N/A,FALSE,"INTRAN96";#N/A,#N/A,FALSE,"NAA9697";#N/A,#N/A,FALSE,"ECWEBB";#N/A,#N/A,FALSE,"MFT96";#N/A,#N/A,FALSE,"CTrecon"}</definedName>
    <definedName name="name_4_1_1_1_3" hidden="1">{#N/A,#N/A,FALSE,"TMCOMP96";#N/A,#N/A,FALSE,"MAT96";#N/A,#N/A,FALSE,"FANDA96";#N/A,#N/A,FALSE,"INTRAN96";#N/A,#N/A,FALSE,"NAA9697";#N/A,#N/A,FALSE,"ECWEBB";#N/A,#N/A,FALSE,"MFT96";#N/A,#N/A,FALSE,"CTrecon"}</definedName>
    <definedName name="name_4_1_1_1_4" hidden="1">{#N/A,#N/A,FALSE,"TMCOMP96";#N/A,#N/A,FALSE,"MAT96";#N/A,#N/A,FALSE,"FANDA96";#N/A,#N/A,FALSE,"INTRAN96";#N/A,#N/A,FALSE,"NAA9697";#N/A,#N/A,FALSE,"ECWEBB";#N/A,#N/A,FALSE,"MFT96";#N/A,#N/A,FALSE,"CTrecon"}</definedName>
    <definedName name="name_4_1_1_1_5" hidden="1">{#N/A,#N/A,FALSE,"TMCOMP96";#N/A,#N/A,FALSE,"MAT96";#N/A,#N/A,FALSE,"FANDA96";#N/A,#N/A,FALSE,"INTRAN96";#N/A,#N/A,FALSE,"NAA9697";#N/A,#N/A,FALSE,"ECWEBB";#N/A,#N/A,FALSE,"MFT96";#N/A,#N/A,FALSE,"CTrecon"}</definedName>
    <definedName name="name_4_1_1_2" hidden="1">{#N/A,#N/A,FALSE,"TMCOMP96";#N/A,#N/A,FALSE,"MAT96";#N/A,#N/A,FALSE,"FANDA96";#N/A,#N/A,FALSE,"INTRAN96";#N/A,#N/A,FALSE,"NAA9697";#N/A,#N/A,FALSE,"ECWEBB";#N/A,#N/A,FALSE,"MFT96";#N/A,#N/A,FALSE,"CTrecon"}</definedName>
    <definedName name="name_4_1_1_2_1" hidden="1">{#N/A,#N/A,FALSE,"TMCOMP96";#N/A,#N/A,FALSE,"MAT96";#N/A,#N/A,FALSE,"FANDA96";#N/A,#N/A,FALSE,"INTRAN96";#N/A,#N/A,FALSE,"NAA9697";#N/A,#N/A,FALSE,"ECWEBB";#N/A,#N/A,FALSE,"MFT96";#N/A,#N/A,FALSE,"CTrecon"}</definedName>
    <definedName name="name_4_1_1_2_2" hidden="1">{#N/A,#N/A,FALSE,"TMCOMP96";#N/A,#N/A,FALSE,"MAT96";#N/A,#N/A,FALSE,"FANDA96";#N/A,#N/A,FALSE,"INTRAN96";#N/A,#N/A,FALSE,"NAA9697";#N/A,#N/A,FALSE,"ECWEBB";#N/A,#N/A,FALSE,"MFT96";#N/A,#N/A,FALSE,"CTrecon"}</definedName>
    <definedName name="name_4_1_1_2_3" hidden="1">{#N/A,#N/A,FALSE,"TMCOMP96";#N/A,#N/A,FALSE,"MAT96";#N/A,#N/A,FALSE,"FANDA96";#N/A,#N/A,FALSE,"INTRAN96";#N/A,#N/A,FALSE,"NAA9697";#N/A,#N/A,FALSE,"ECWEBB";#N/A,#N/A,FALSE,"MFT96";#N/A,#N/A,FALSE,"CTrecon"}</definedName>
    <definedName name="name_4_1_1_2_4" hidden="1">{#N/A,#N/A,FALSE,"TMCOMP96";#N/A,#N/A,FALSE,"MAT96";#N/A,#N/A,FALSE,"FANDA96";#N/A,#N/A,FALSE,"INTRAN96";#N/A,#N/A,FALSE,"NAA9697";#N/A,#N/A,FALSE,"ECWEBB";#N/A,#N/A,FALSE,"MFT96";#N/A,#N/A,FALSE,"CTrecon"}</definedName>
    <definedName name="name_4_1_1_2_5" hidden="1">{#N/A,#N/A,FALSE,"TMCOMP96";#N/A,#N/A,FALSE,"MAT96";#N/A,#N/A,FALSE,"FANDA96";#N/A,#N/A,FALSE,"INTRAN96";#N/A,#N/A,FALSE,"NAA9697";#N/A,#N/A,FALSE,"ECWEBB";#N/A,#N/A,FALSE,"MFT96";#N/A,#N/A,FALSE,"CTrecon"}</definedName>
    <definedName name="name_4_1_1_3" hidden="1">{#N/A,#N/A,FALSE,"TMCOMP96";#N/A,#N/A,FALSE,"MAT96";#N/A,#N/A,FALSE,"FANDA96";#N/A,#N/A,FALSE,"INTRAN96";#N/A,#N/A,FALSE,"NAA9697";#N/A,#N/A,FALSE,"ECWEBB";#N/A,#N/A,FALSE,"MFT96";#N/A,#N/A,FALSE,"CTrecon"}</definedName>
    <definedName name="name_4_1_1_4" hidden="1">{#N/A,#N/A,FALSE,"TMCOMP96";#N/A,#N/A,FALSE,"MAT96";#N/A,#N/A,FALSE,"FANDA96";#N/A,#N/A,FALSE,"INTRAN96";#N/A,#N/A,FALSE,"NAA9697";#N/A,#N/A,FALSE,"ECWEBB";#N/A,#N/A,FALSE,"MFT96";#N/A,#N/A,FALSE,"CTrecon"}</definedName>
    <definedName name="name_4_1_1_5" hidden="1">{#N/A,#N/A,FALSE,"TMCOMP96";#N/A,#N/A,FALSE,"MAT96";#N/A,#N/A,FALSE,"FANDA96";#N/A,#N/A,FALSE,"INTRAN96";#N/A,#N/A,FALSE,"NAA9697";#N/A,#N/A,FALSE,"ECWEBB";#N/A,#N/A,FALSE,"MFT96";#N/A,#N/A,FALSE,"CTrecon"}</definedName>
    <definedName name="name_4_1_2" hidden="1">{#N/A,#N/A,FALSE,"TMCOMP96";#N/A,#N/A,FALSE,"MAT96";#N/A,#N/A,FALSE,"FANDA96";#N/A,#N/A,FALSE,"INTRAN96";#N/A,#N/A,FALSE,"NAA9697";#N/A,#N/A,FALSE,"ECWEBB";#N/A,#N/A,FALSE,"MFT96";#N/A,#N/A,FALSE,"CTrecon"}</definedName>
    <definedName name="name_4_1_2_1" hidden="1">{#N/A,#N/A,FALSE,"TMCOMP96";#N/A,#N/A,FALSE,"MAT96";#N/A,#N/A,FALSE,"FANDA96";#N/A,#N/A,FALSE,"INTRAN96";#N/A,#N/A,FALSE,"NAA9697";#N/A,#N/A,FALSE,"ECWEBB";#N/A,#N/A,FALSE,"MFT96";#N/A,#N/A,FALSE,"CTrecon"}</definedName>
    <definedName name="name_4_1_2_2" hidden="1">{#N/A,#N/A,FALSE,"TMCOMP96";#N/A,#N/A,FALSE,"MAT96";#N/A,#N/A,FALSE,"FANDA96";#N/A,#N/A,FALSE,"INTRAN96";#N/A,#N/A,FALSE,"NAA9697";#N/A,#N/A,FALSE,"ECWEBB";#N/A,#N/A,FALSE,"MFT96";#N/A,#N/A,FALSE,"CTrecon"}</definedName>
    <definedName name="name_4_1_2_3" hidden="1">{#N/A,#N/A,FALSE,"TMCOMP96";#N/A,#N/A,FALSE,"MAT96";#N/A,#N/A,FALSE,"FANDA96";#N/A,#N/A,FALSE,"INTRAN96";#N/A,#N/A,FALSE,"NAA9697";#N/A,#N/A,FALSE,"ECWEBB";#N/A,#N/A,FALSE,"MFT96";#N/A,#N/A,FALSE,"CTrecon"}</definedName>
    <definedName name="name_4_1_2_4" hidden="1">{#N/A,#N/A,FALSE,"TMCOMP96";#N/A,#N/A,FALSE,"MAT96";#N/A,#N/A,FALSE,"FANDA96";#N/A,#N/A,FALSE,"INTRAN96";#N/A,#N/A,FALSE,"NAA9697";#N/A,#N/A,FALSE,"ECWEBB";#N/A,#N/A,FALSE,"MFT96";#N/A,#N/A,FALSE,"CTrecon"}</definedName>
    <definedName name="name_4_1_2_5" hidden="1">{#N/A,#N/A,FALSE,"TMCOMP96";#N/A,#N/A,FALSE,"MAT96";#N/A,#N/A,FALSE,"FANDA96";#N/A,#N/A,FALSE,"INTRAN96";#N/A,#N/A,FALSE,"NAA9697";#N/A,#N/A,FALSE,"ECWEBB";#N/A,#N/A,FALSE,"MFT96";#N/A,#N/A,FALSE,"CTrecon"}</definedName>
    <definedName name="name_4_1_3" hidden="1">{#N/A,#N/A,FALSE,"TMCOMP96";#N/A,#N/A,FALSE,"MAT96";#N/A,#N/A,FALSE,"FANDA96";#N/A,#N/A,FALSE,"INTRAN96";#N/A,#N/A,FALSE,"NAA9697";#N/A,#N/A,FALSE,"ECWEBB";#N/A,#N/A,FALSE,"MFT96";#N/A,#N/A,FALSE,"CTrecon"}</definedName>
    <definedName name="name_4_1_3_1" hidden="1">{#N/A,#N/A,FALSE,"TMCOMP96";#N/A,#N/A,FALSE,"MAT96";#N/A,#N/A,FALSE,"FANDA96";#N/A,#N/A,FALSE,"INTRAN96";#N/A,#N/A,FALSE,"NAA9697";#N/A,#N/A,FALSE,"ECWEBB";#N/A,#N/A,FALSE,"MFT96";#N/A,#N/A,FALSE,"CTrecon"}</definedName>
    <definedName name="name_4_1_3_2" hidden="1">{#N/A,#N/A,FALSE,"TMCOMP96";#N/A,#N/A,FALSE,"MAT96";#N/A,#N/A,FALSE,"FANDA96";#N/A,#N/A,FALSE,"INTRAN96";#N/A,#N/A,FALSE,"NAA9697";#N/A,#N/A,FALSE,"ECWEBB";#N/A,#N/A,FALSE,"MFT96";#N/A,#N/A,FALSE,"CTrecon"}</definedName>
    <definedName name="name_4_1_3_3" hidden="1">{#N/A,#N/A,FALSE,"TMCOMP96";#N/A,#N/A,FALSE,"MAT96";#N/A,#N/A,FALSE,"FANDA96";#N/A,#N/A,FALSE,"INTRAN96";#N/A,#N/A,FALSE,"NAA9697";#N/A,#N/A,FALSE,"ECWEBB";#N/A,#N/A,FALSE,"MFT96";#N/A,#N/A,FALSE,"CTrecon"}</definedName>
    <definedName name="name_4_1_3_4" hidden="1">{#N/A,#N/A,FALSE,"TMCOMP96";#N/A,#N/A,FALSE,"MAT96";#N/A,#N/A,FALSE,"FANDA96";#N/A,#N/A,FALSE,"INTRAN96";#N/A,#N/A,FALSE,"NAA9697";#N/A,#N/A,FALSE,"ECWEBB";#N/A,#N/A,FALSE,"MFT96";#N/A,#N/A,FALSE,"CTrecon"}</definedName>
    <definedName name="name_4_1_3_5" hidden="1">{#N/A,#N/A,FALSE,"TMCOMP96";#N/A,#N/A,FALSE,"MAT96";#N/A,#N/A,FALSE,"FANDA96";#N/A,#N/A,FALSE,"INTRAN96";#N/A,#N/A,FALSE,"NAA9697";#N/A,#N/A,FALSE,"ECWEBB";#N/A,#N/A,FALSE,"MFT96";#N/A,#N/A,FALSE,"CTrecon"}</definedName>
    <definedName name="name_4_1_4" hidden="1">{#N/A,#N/A,FALSE,"TMCOMP96";#N/A,#N/A,FALSE,"MAT96";#N/A,#N/A,FALSE,"FANDA96";#N/A,#N/A,FALSE,"INTRAN96";#N/A,#N/A,FALSE,"NAA9697";#N/A,#N/A,FALSE,"ECWEBB";#N/A,#N/A,FALSE,"MFT96";#N/A,#N/A,FALSE,"CTrecon"}</definedName>
    <definedName name="name_4_1_4_1" hidden="1">{#N/A,#N/A,FALSE,"TMCOMP96";#N/A,#N/A,FALSE,"MAT96";#N/A,#N/A,FALSE,"FANDA96";#N/A,#N/A,FALSE,"INTRAN96";#N/A,#N/A,FALSE,"NAA9697";#N/A,#N/A,FALSE,"ECWEBB";#N/A,#N/A,FALSE,"MFT96";#N/A,#N/A,FALSE,"CTrecon"}</definedName>
    <definedName name="name_4_1_4_2" hidden="1">{#N/A,#N/A,FALSE,"TMCOMP96";#N/A,#N/A,FALSE,"MAT96";#N/A,#N/A,FALSE,"FANDA96";#N/A,#N/A,FALSE,"INTRAN96";#N/A,#N/A,FALSE,"NAA9697";#N/A,#N/A,FALSE,"ECWEBB";#N/A,#N/A,FALSE,"MFT96";#N/A,#N/A,FALSE,"CTrecon"}</definedName>
    <definedName name="name_4_1_4_3" hidden="1">{#N/A,#N/A,FALSE,"TMCOMP96";#N/A,#N/A,FALSE,"MAT96";#N/A,#N/A,FALSE,"FANDA96";#N/A,#N/A,FALSE,"INTRAN96";#N/A,#N/A,FALSE,"NAA9697";#N/A,#N/A,FALSE,"ECWEBB";#N/A,#N/A,FALSE,"MFT96";#N/A,#N/A,FALSE,"CTrecon"}</definedName>
    <definedName name="name_4_1_4_4" hidden="1">{#N/A,#N/A,FALSE,"TMCOMP96";#N/A,#N/A,FALSE,"MAT96";#N/A,#N/A,FALSE,"FANDA96";#N/A,#N/A,FALSE,"INTRAN96";#N/A,#N/A,FALSE,"NAA9697";#N/A,#N/A,FALSE,"ECWEBB";#N/A,#N/A,FALSE,"MFT96";#N/A,#N/A,FALSE,"CTrecon"}</definedName>
    <definedName name="name_4_1_4_5" hidden="1">{#N/A,#N/A,FALSE,"TMCOMP96";#N/A,#N/A,FALSE,"MAT96";#N/A,#N/A,FALSE,"FANDA96";#N/A,#N/A,FALSE,"INTRAN96";#N/A,#N/A,FALSE,"NAA9697";#N/A,#N/A,FALSE,"ECWEBB";#N/A,#N/A,FALSE,"MFT96";#N/A,#N/A,FALSE,"CTrecon"}</definedName>
    <definedName name="name_4_1_5" hidden="1">{#N/A,#N/A,FALSE,"TMCOMP96";#N/A,#N/A,FALSE,"MAT96";#N/A,#N/A,FALSE,"FANDA96";#N/A,#N/A,FALSE,"INTRAN96";#N/A,#N/A,FALSE,"NAA9697";#N/A,#N/A,FALSE,"ECWEBB";#N/A,#N/A,FALSE,"MFT96";#N/A,#N/A,FALSE,"CTrecon"}</definedName>
    <definedName name="name_4_1_5_1" hidden="1">{#N/A,#N/A,FALSE,"TMCOMP96";#N/A,#N/A,FALSE,"MAT96";#N/A,#N/A,FALSE,"FANDA96";#N/A,#N/A,FALSE,"INTRAN96";#N/A,#N/A,FALSE,"NAA9697";#N/A,#N/A,FALSE,"ECWEBB";#N/A,#N/A,FALSE,"MFT96";#N/A,#N/A,FALSE,"CTrecon"}</definedName>
    <definedName name="name_4_1_5_2" hidden="1">{#N/A,#N/A,FALSE,"TMCOMP96";#N/A,#N/A,FALSE,"MAT96";#N/A,#N/A,FALSE,"FANDA96";#N/A,#N/A,FALSE,"INTRAN96";#N/A,#N/A,FALSE,"NAA9697";#N/A,#N/A,FALSE,"ECWEBB";#N/A,#N/A,FALSE,"MFT96";#N/A,#N/A,FALSE,"CTrecon"}</definedName>
    <definedName name="name_4_1_5_3" hidden="1">{#N/A,#N/A,FALSE,"TMCOMP96";#N/A,#N/A,FALSE,"MAT96";#N/A,#N/A,FALSE,"FANDA96";#N/A,#N/A,FALSE,"INTRAN96";#N/A,#N/A,FALSE,"NAA9697";#N/A,#N/A,FALSE,"ECWEBB";#N/A,#N/A,FALSE,"MFT96";#N/A,#N/A,FALSE,"CTrecon"}</definedName>
    <definedName name="name_4_1_5_4" hidden="1">{#N/A,#N/A,FALSE,"TMCOMP96";#N/A,#N/A,FALSE,"MAT96";#N/A,#N/A,FALSE,"FANDA96";#N/A,#N/A,FALSE,"INTRAN96";#N/A,#N/A,FALSE,"NAA9697";#N/A,#N/A,FALSE,"ECWEBB";#N/A,#N/A,FALSE,"MFT96";#N/A,#N/A,FALSE,"CTrecon"}</definedName>
    <definedName name="name_4_1_5_5" hidden="1">{#N/A,#N/A,FALSE,"TMCOMP96";#N/A,#N/A,FALSE,"MAT96";#N/A,#N/A,FALSE,"FANDA96";#N/A,#N/A,FALSE,"INTRAN96";#N/A,#N/A,FALSE,"NAA9697";#N/A,#N/A,FALSE,"ECWEBB";#N/A,#N/A,FALSE,"MFT96";#N/A,#N/A,FALSE,"CTrecon"}</definedName>
    <definedName name="name_4_2" hidden="1">{#N/A,#N/A,FALSE,"TMCOMP96";#N/A,#N/A,FALSE,"MAT96";#N/A,#N/A,FALSE,"FANDA96";#N/A,#N/A,FALSE,"INTRAN96";#N/A,#N/A,FALSE,"NAA9697";#N/A,#N/A,FALSE,"ECWEBB";#N/A,#N/A,FALSE,"MFT96";#N/A,#N/A,FALSE,"CTrecon"}</definedName>
    <definedName name="name_4_2_1" hidden="1">{#N/A,#N/A,FALSE,"TMCOMP96";#N/A,#N/A,FALSE,"MAT96";#N/A,#N/A,FALSE,"FANDA96";#N/A,#N/A,FALSE,"INTRAN96";#N/A,#N/A,FALSE,"NAA9697";#N/A,#N/A,FALSE,"ECWEBB";#N/A,#N/A,FALSE,"MFT96";#N/A,#N/A,FALSE,"CTrecon"}</definedName>
    <definedName name="name_4_2_2" hidden="1">{#N/A,#N/A,FALSE,"TMCOMP96";#N/A,#N/A,FALSE,"MAT96";#N/A,#N/A,FALSE,"FANDA96";#N/A,#N/A,FALSE,"INTRAN96";#N/A,#N/A,FALSE,"NAA9697";#N/A,#N/A,FALSE,"ECWEBB";#N/A,#N/A,FALSE,"MFT96";#N/A,#N/A,FALSE,"CTrecon"}</definedName>
    <definedName name="name_4_2_3" hidden="1">{#N/A,#N/A,FALSE,"TMCOMP96";#N/A,#N/A,FALSE,"MAT96";#N/A,#N/A,FALSE,"FANDA96";#N/A,#N/A,FALSE,"INTRAN96";#N/A,#N/A,FALSE,"NAA9697";#N/A,#N/A,FALSE,"ECWEBB";#N/A,#N/A,FALSE,"MFT96";#N/A,#N/A,FALSE,"CTrecon"}</definedName>
    <definedName name="name_4_2_4" hidden="1">{#N/A,#N/A,FALSE,"TMCOMP96";#N/A,#N/A,FALSE,"MAT96";#N/A,#N/A,FALSE,"FANDA96";#N/A,#N/A,FALSE,"INTRAN96";#N/A,#N/A,FALSE,"NAA9697";#N/A,#N/A,FALSE,"ECWEBB";#N/A,#N/A,FALSE,"MFT96";#N/A,#N/A,FALSE,"CTrecon"}</definedName>
    <definedName name="name_4_2_5" hidden="1">{#N/A,#N/A,FALSE,"TMCOMP96";#N/A,#N/A,FALSE,"MAT96";#N/A,#N/A,FALSE,"FANDA96";#N/A,#N/A,FALSE,"INTRAN96";#N/A,#N/A,FALSE,"NAA9697";#N/A,#N/A,FALSE,"ECWEBB";#N/A,#N/A,FALSE,"MFT96";#N/A,#N/A,FALSE,"CTrecon"}</definedName>
    <definedName name="name_4_3" hidden="1">{#N/A,#N/A,FALSE,"TMCOMP96";#N/A,#N/A,FALSE,"MAT96";#N/A,#N/A,FALSE,"FANDA96";#N/A,#N/A,FALSE,"INTRAN96";#N/A,#N/A,FALSE,"NAA9697";#N/A,#N/A,FALSE,"ECWEBB";#N/A,#N/A,FALSE,"MFT96";#N/A,#N/A,FALSE,"CTrecon"}</definedName>
    <definedName name="name_4_3_1" hidden="1">{#N/A,#N/A,FALSE,"TMCOMP96";#N/A,#N/A,FALSE,"MAT96";#N/A,#N/A,FALSE,"FANDA96";#N/A,#N/A,FALSE,"INTRAN96";#N/A,#N/A,FALSE,"NAA9697";#N/A,#N/A,FALSE,"ECWEBB";#N/A,#N/A,FALSE,"MFT96";#N/A,#N/A,FALSE,"CTrecon"}</definedName>
    <definedName name="name_4_3_2" hidden="1">{#N/A,#N/A,FALSE,"TMCOMP96";#N/A,#N/A,FALSE,"MAT96";#N/A,#N/A,FALSE,"FANDA96";#N/A,#N/A,FALSE,"INTRAN96";#N/A,#N/A,FALSE,"NAA9697";#N/A,#N/A,FALSE,"ECWEBB";#N/A,#N/A,FALSE,"MFT96";#N/A,#N/A,FALSE,"CTrecon"}</definedName>
    <definedName name="name_4_3_3" hidden="1">{#N/A,#N/A,FALSE,"TMCOMP96";#N/A,#N/A,FALSE,"MAT96";#N/A,#N/A,FALSE,"FANDA96";#N/A,#N/A,FALSE,"INTRAN96";#N/A,#N/A,FALSE,"NAA9697";#N/A,#N/A,FALSE,"ECWEBB";#N/A,#N/A,FALSE,"MFT96";#N/A,#N/A,FALSE,"CTrecon"}</definedName>
    <definedName name="name_4_3_4" hidden="1">{#N/A,#N/A,FALSE,"TMCOMP96";#N/A,#N/A,FALSE,"MAT96";#N/A,#N/A,FALSE,"FANDA96";#N/A,#N/A,FALSE,"INTRAN96";#N/A,#N/A,FALSE,"NAA9697";#N/A,#N/A,FALSE,"ECWEBB";#N/A,#N/A,FALSE,"MFT96";#N/A,#N/A,FALSE,"CTrecon"}</definedName>
    <definedName name="name_4_3_5" hidden="1">{#N/A,#N/A,FALSE,"TMCOMP96";#N/A,#N/A,FALSE,"MAT96";#N/A,#N/A,FALSE,"FANDA96";#N/A,#N/A,FALSE,"INTRAN96";#N/A,#N/A,FALSE,"NAA9697";#N/A,#N/A,FALSE,"ECWEBB";#N/A,#N/A,FALSE,"MFT96";#N/A,#N/A,FALSE,"CTrecon"}</definedName>
    <definedName name="name_4_4" hidden="1">{#N/A,#N/A,FALSE,"TMCOMP96";#N/A,#N/A,FALSE,"MAT96";#N/A,#N/A,FALSE,"FANDA96";#N/A,#N/A,FALSE,"INTRAN96";#N/A,#N/A,FALSE,"NAA9697";#N/A,#N/A,FALSE,"ECWEBB";#N/A,#N/A,FALSE,"MFT96";#N/A,#N/A,FALSE,"CTrecon"}</definedName>
    <definedName name="name_4_4_1" hidden="1">{#N/A,#N/A,FALSE,"TMCOMP96";#N/A,#N/A,FALSE,"MAT96";#N/A,#N/A,FALSE,"FANDA96";#N/A,#N/A,FALSE,"INTRAN96";#N/A,#N/A,FALSE,"NAA9697";#N/A,#N/A,FALSE,"ECWEBB";#N/A,#N/A,FALSE,"MFT96";#N/A,#N/A,FALSE,"CTrecon"}</definedName>
    <definedName name="name_4_4_2" hidden="1">{#N/A,#N/A,FALSE,"TMCOMP96";#N/A,#N/A,FALSE,"MAT96";#N/A,#N/A,FALSE,"FANDA96";#N/A,#N/A,FALSE,"INTRAN96";#N/A,#N/A,FALSE,"NAA9697";#N/A,#N/A,FALSE,"ECWEBB";#N/A,#N/A,FALSE,"MFT96";#N/A,#N/A,FALSE,"CTrecon"}</definedName>
    <definedName name="name_4_4_3" hidden="1">{#N/A,#N/A,FALSE,"TMCOMP96";#N/A,#N/A,FALSE,"MAT96";#N/A,#N/A,FALSE,"FANDA96";#N/A,#N/A,FALSE,"INTRAN96";#N/A,#N/A,FALSE,"NAA9697";#N/A,#N/A,FALSE,"ECWEBB";#N/A,#N/A,FALSE,"MFT96";#N/A,#N/A,FALSE,"CTrecon"}</definedName>
    <definedName name="name_4_4_4" hidden="1">{#N/A,#N/A,FALSE,"TMCOMP96";#N/A,#N/A,FALSE,"MAT96";#N/A,#N/A,FALSE,"FANDA96";#N/A,#N/A,FALSE,"INTRAN96";#N/A,#N/A,FALSE,"NAA9697";#N/A,#N/A,FALSE,"ECWEBB";#N/A,#N/A,FALSE,"MFT96";#N/A,#N/A,FALSE,"CTrecon"}</definedName>
    <definedName name="name_4_4_5" hidden="1">{#N/A,#N/A,FALSE,"TMCOMP96";#N/A,#N/A,FALSE,"MAT96";#N/A,#N/A,FALSE,"FANDA96";#N/A,#N/A,FALSE,"INTRAN96";#N/A,#N/A,FALSE,"NAA9697";#N/A,#N/A,FALSE,"ECWEBB";#N/A,#N/A,FALSE,"MFT96";#N/A,#N/A,FALSE,"CTrecon"}</definedName>
    <definedName name="name_4_5" hidden="1">{#N/A,#N/A,FALSE,"TMCOMP96";#N/A,#N/A,FALSE,"MAT96";#N/A,#N/A,FALSE,"FANDA96";#N/A,#N/A,FALSE,"INTRAN96";#N/A,#N/A,FALSE,"NAA9697";#N/A,#N/A,FALSE,"ECWEBB";#N/A,#N/A,FALSE,"MFT96";#N/A,#N/A,FALSE,"CTrecon"}</definedName>
    <definedName name="name_4_5_1" hidden="1">{#N/A,#N/A,FALSE,"TMCOMP96";#N/A,#N/A,FALSE,"MAT96";#N/A,#N/A,FALSE,"FANDA96";#N/A,#N/A,FALSE,"INTRAN96";#N/A,#N/A,FALSE,"NAA9697";#N/A,#N/A,FALSE,"ECWEBB";#N/A,#N/A,FALSE,"MFT96";#N/A,#N/A,FALSE,"CTrecon"}</definedName>
    <definedName name="name_4_5_2" hidden="1">{#N/A,#N/A,FALSE,"TMCOMP96";#N/A,#N/A,FALSE,"MAT96";#N/A,#N/A,FALSE,"FANDA96";#N/A,#N/A,FALSE,"INTRAN96";#N/A,#N/A,FALSE,"NAA9697";#N/A,#N/A,FALSE,"ECWEBB";#N/A,#N/A,FALSE,"MFT96";#N/A,#N/A,FALSE,"CTrecon"}</definedName>
    <definedName name="name_4_5_3" hidden="1">{#N/A,#N/A,FALSE,"TMCOMP96";#N/A,#N/A,FALSE,"MAT96";#N/A,#N/A,FALSE,"FANDA96";#N/A,#N/A,FALSE,"INTRAN96";#N/A,#N/A,FALSE,"NAA9697";#N/A,#N/A,FALSE,"ECWEBB";#N/A,#N/A,FALSE,"MFT96";#N/A,#N/A,FALSE,"CTrecon"}</definedName>
    <definedName name="name_4_5_4" hidden="1">{#N/A,#N/A,FALSE,"TMCOMP96";#N/A,#N/A,FALSE,"MAT96";#N/A,#N/A,FALSE,"FANDA96";#N/A,#N/A,FALSE,"INTRAN96";#N/A,#N/A,FALSE,"NAA9697";#N/A,#N/A,FALSE,"ECWEBB";#N/A,#N/A,FALSE,"MFT96";#N/A,#N/A,FALSE,"CTrecon"}</definedName>
    <definedName name="name_4_5_5" hidden="1">{#N/A,#N/A,FALSE,"TMCOMP96";#N/A,#N/A,FALSE,"MAT96";#N/A,#N/A,FALSE,"FANDA96";#N/A,#N/A,FALSE,"INTRAN96";#N/A,#N/A,FALSE,"NAA9697";#N/A,#N/A,FALSE,"ECWEBB";#N/A,#N/A,FALSE,"MFT96";#N/A,#N/A,FALSE,"CTrecon"}</definedName>
    <definedName name="name_5" hidden="1">{#N/A,#N/A,FALSE,"TMCOMP96";#N/A,#N/A,FALSE,"MAT96";#N/A,#N/A,FALSE,"FANDA96";#N/A,#N/A,FALSE,"INTRAN96";#N/A,#N/A,FALSE,"NAA9697";#N/A,#N/A,FALSE,"ECWEBB";#N/A,#N/A,FALSE,"MFT96";#N/A,#N/A,FALSE,"CTrecon"}</definedName>
    <definedName name="name_5_1" hidden="1">{#N/A,#N/A,FALSE,"TMCOMP96";#N/A,#N/A,FALSE,"MAT96";#N/A,#N/A,FALSE,"FANDA96";#N/A,#N/A,FALSE,"INTRAN96";#N/A,#N/A,FALSE,"NAA9697";#N/A,#N/A,FALSE,"ECWEBB";#N/A,#N/A,FALSE,"MFT96";#N/A,#N/A,FALSE,"CTrecon"}</definedName>
    <definedName name="name_5_1_1" hidden="1">{#N/A,#N/A,FALSE,"TMCOMP96";#N/A,#N/A,FALSE,"MAT96";#N/A,#N/A,FALSE,"FANDA96";#N/A,#N/A,FALSE,"INTRAN96";#N/A,#N/A,FALSE,"NAA9697";#N/A,#N/A,FALSE,"ECWEBB";#N/A,#N/A,FALSE,"MFT96";#N/A,#N/A,FALSE,"CTrecon"}</definedName>
    <definedName name="name_5_1_1_1" hidden="1">{#N/A,#N/A,FALSE,"TMCOMP96";#N/A,#N/A,FALSE,"MAT96";#N/A,#N/A,FALSE,"FANDA96";#N/A,#N/A,FALSE,"INTRAN96";#N/A,#N/A,FALSE,"NAA9697";#N/A,#N/A,FALSE,"ECWEBB";#N/A,#N/A,FALSE,"MFT96";#N/A,#N/A,FALSE,"CTrecon"}</definedName>
    <definedName name="name_5_1_1_1_1" hidden="1">{#N/A,#N/A,FALSE,"TMCOMP96";#N/A,#N/A,FALSE,"MAT96";#N/A,#N/A,FALSE,"FANDA96";#N/A,#N/A,FALSE,"INTRAN96";#N/A,#N/A,FALSE,"NAA9697";#N/A,#N/A,FALSE,"ECWEBB";#N/A,#N/A,FALSE,"MFT96";#N/A,#N/A,FALSE,"CTrecon"}</definedName>
    <definedName name="name_5_1_1_1_2" hidden="1">{#N/A,#N/A,FALSE,"TMCOMP96";#N/A,#N/A,FALSE,"MAT96";#N/A,#N/A,FALSE,"FANDA96";#N/A,#N/A,FALSE,"INTRAN96";#N/A,#N/A,FALSE,"NAA9697";#N/A,#N/A,FALSE,"ECWEBB";#N/A,#N/A,FALSE,"MFT96";#N/A,#N/A,FALSE,"CTrecon"}</definedName>
    <definedName name="name_5_1_1_1_3" hidden="1">{#N/A,#N/A,FALSE,"TMCOMP96";#N/A,#N/A,FALSE,"MAT96";#N/A,#N/A,FALSE,"FANDA96";#N/A,#N/A,FALSE,"INTRAN96";#N/A,#N/A,FALSE,"NAA9697";#N/A,#N/A,FALSE,"ECWEBB";#N/A,#N/A,FALSE,"MFT96";#N/A,#N/A,FALSE,"CTrecon"}</definedName>
    <definedName name="name_5_1_1_1_4" hidden="1">{#N/A,#N/A,FALSE,"TMCOMP96";#N/A,#N/A,FALSE,"MAT96";#N/A,#N/A,FALSE,"FANDA96";#N/A,#N/A,FALSE,"INTRAN96";#N/A,#N/A,FALSE,"NAA9697";#N/A,#N/A,FALSE,"ECWEBB";#N/A,#N/A,FALSE,"MFT96";#N/A,#N/A,FALSE,"CTrecon"}</definedName>
    <definedName name="name_5_1_1_1_5" hidden="1">{#N/A,#N/A,FALSE,"TMCOMP96";#N/A,#N/A,FALSE,"MAT96";#N/A,#N/A,FALSE,"FANDA96";#N/A,#N/A,FALSE,"INTRAN96";#N/A,#N/A,FALSE,"NAA9697";#N/A,#N/A,FALSE,"ECWEBB";#N/A,#N/A,FALSE,"MFT96";#N/A,#N/A,FALSE,"CTrecon"}</definedName>
    <definedName name="name_5_1_1_2" hidden="1">{#N/A,#N/A,FALSE,"TMCOMP96";#N/A,#N/A,FALSE,"MAT96";#N/A,#N/A,FALSE,"FANDA96";#N/A,#N/A,FALSE,"INTRAN96";#N/A,#N/A,FALSE,"NAA9697";#N/A,#N/A,FALSE,"ECWEBB";#N/A,#N/A,FALSE,"MFT96";#N/A,#N/A,FALSE,"CTrecon"}</definedName>
    <definedName name="name_5_1_1_2_1" hidden="1">{#N/A,#N/A,FALSE,"TMCOMP96";#N/A,#N/A,FALSE,"MAT96";#N/A,#N/A,FALSE,"FANDA96";#N/A,#N/A,FALSE,"INTRAN96";#N/A,#N/A,FALSE,"NAA9697";#N/A,#N/A,FALSE,"ECWEBB";#N/A,#N/A,FALSE,"MFT96";#N/A,#N/A,FALSE,"CTrecon"}</definedName>
    <definedName name="name_5_1_1_2_2" hidden="1">{#N/A,#N/A,FALSE,"TMCOMP96";#N/A,#N/A,FALSE,"MAT96";#N/A,#N/A,FALSE,"FANDA96";#N/A,#N/A,FALSE,"INTRAN96";#N/A,#N/A,FALSE,"NAA9697";#N/A,#N/A,FALSE,"ECWEBB";#N/A,#N/A,FALSE,"MFT96";#N/A,#N/A,FALSE,"CTrecon"}</definedName>
    <definedName name="name_5_1_1_2_3" hidden="1">{#N/A,#N/A,FALSE,"TMCOMP96";#N/A,#N/A,FALSE,"MAT96";#N/A,#N/A,FALSE,"FANDA96";#N/A,#N/A,FALSE,"INTRAN96";#N/A,#N/A,FALSE,"NAA9697";#N/A,#N/A,FALSE,"ECWEBB";#N/A,#N/A,FALSE,"MFT96";#N/A,#N/A,FALSE,"CTrecon"}</definedName>
    <definedName name="name_5_1_1_2_4" hidden="1">{#N/A,#N/A,FALSE,"TMCOMP96";#N/A,#N/A,FALSE,"MAT96";#N/A,#N/A,FALSE,"FANDA96";#N/A,#N/A,FALSE,"INTRAN96";#N/A,#N/A,FALSE,"NAA9697";#N/A,#N/A,FALSE,"ECWEBB";#N/A,#N/A,FALSE,"MFT96";#N/A,#N/A,FALSE,"CTrecon"}</definedName>
    <definedName name="name_5_1_1_2_5" hidden="1">{#N/A,#N/A,FALSE,"TMCOMP96";#N/A,#N/A,FALSE,"MAT96";#N/A,#N/A,FALSE,"FANDA96";#N/A,#N/A,FALSE,"INTRAN96";#N/A,#N/A,FALSE,"NAA9697";#N/A,#N/A,FALSE,"ECWEBB";#N/A,#N/A,FALSE,"MFT96";#N/A,#N/A,FALSE,"CTrecon"}</definedName>
    <definedName name="name_5_1_1_3" hidden="1">{#N/A,#N/A,FALSE,"TMCOMP96";#N/A,#N/A,FALSE,"MAT96";#N/A,#N/A,FALSE,"FANDA96";#N/A,#N/A,FALSE,"INTRAN96";#N/A,#N/A,FALSE,"NAA9697";#N/A,#N/A,FALSE,"ECWEBB";#N/A,#N/A,FALSE,"MFT96";#N/A,#N/A,FALSE,"CTrecon"}</definedName>
    <definedName name="name_5_1_1_4" hidden="1">{#N/A,#N/A,FALSE,"TMCOMP96";#N/A,#N/A,FALSE,"MAT96";#N/A,#N/A,FALSE,"FANDA96";#N/A,#N/A,FALSE,"INTRAN96";#N/A,#N/A,FALSE,"NAA9697";#N/A,#N/A,FALSE,"ECWEBB";#N/A,#N/A,FALSE,"MFT96";#N/A,#N/A,FALSE,"CTrecon"}</definedName>
    <definedName name="name_5_1_1_5" hidden="1">{#N/A,#N/A,FALSE,"TMCOMP96";#N/A,#N/A,FALSE,"MAT96";#N/A,#N/A,FALSE,"FANDA96";#N/A,#N/A,FALSE,"INTRAN96";#N/A,#N/A,FALSE,"NAA9697";#N/A,#N/A,FALSE,"ECWEBB";#N/A,#N/A,FALSE,"MFT96";#N/A,#N/A,FALSE,"CTrecon"}</definedName>
    <definedName name="name_5_1_2" hidden="1">{#N/A,#N/A,FALSE,"TMCOMP96";#N/A,#N/A,FALSE,"MAT96";#N/A,#N/A,FALSE,"FANDA96";#N/A,#N/A,FALSE,"INTRAN96";#N/A,#N/A,FALSE,"NAA9697";#N/A,#N/A,FALSE,"ECWEBB";#N/A,#N/A,FALSE,"MFT96";#N/A,#N/A,FALSE,"CTrecon"}</definedName>
    <definedName name="name_5_1_2_1" hidden="1">{#N/A,#N/A,FALSE,"TMCOMP96";#N/A,#N/A,FALSE,"MAT96";#N/A,#N/A,FALSE,"FANDA96";#N/A,#N/A,FALSE,"INTRAN96";#N/A,#N/A,FALSE,"NAA9697";#N/A,#N/A,FALSE,"ECWEBB";#N/A,#N/A,FALSE,"MFT96";#N/A,#N/A,FALSE,"CTrecon"}</definedName>
    <definedName name="name_5_1_2_2" hidden="1">{#N/A,#N/A,FALSE,"TMCOMP96";#N/A,#N/A,FALSE,"MAT96";#N/A,#N/A,FALSE,"FANDA96";#N/A,#N/A,FALSE,"INTRAN96";#N/A,#N/A,FALSE,"NAA9697";#N/A,#N/A,FALSE,"ECWEBB";#N/A,#N/A,FALSE,"MFT96";#N/A,#N/A,FALSE,"CTrecon"}</definedName>
    <definedName name="name_5_1_2_3" hidden="1">{#N/A,#N/A,FALSE,"TMCOMP96";#N/A,#N/A,FALSE,"MAT96";#N/A,#N/A,FALSE,"FANDA96";#N/A,#N/A,FALSE,"INTRAN96";#N/A,#N/A,FALSE,"NAA9697";#N/A,#N/A,FALSE,"ECWEBB";#N/A,#N/A,FALSE,"MFT96";#N/A,#N/A,FALSE,"CTrecon"}</definedName>
    <definedName name="name_5_1_2_4" hidden="1">{#N/A,#N/A,FALSE,"TMCOMP96";#N/A,#N/A,FALSE,"MAT96";#N/A,#N/A,FALSE,"FANDA96";#N/A,#N/A,FALSE,"INTRAN96";#N/A,#N/A,FALSE,"NAA9697";#N/A,#N/A,FALSE,"ECWEBB";#N/A,#N/A,FALSE,"MFT96";#N/A,#N/A,FALSE,"CTrecon"}</definedName>
    <definedName name="name_5_1_2_5" hidden="1">{#N/A,#N/A,FALSE,"TMCOMP96";#N/A,#N/A,FALSE,"MAT96";#N/A,#N/A,FALSE,"FANDA96";#N/A,#N/A,FALSE,"INTRAN96";#N/A,#N/A,FALSE,"NAA9697";#N/A,#N/A,FALSE,"ECWEBB";#N/A,#N/A,FALSE,"MFT96";#N/A,#N/A,FALSE,"CTrecon"}</definedName>
    <definedName name="name_5_1_3" hidden="1">{#N/A,#N/A,FALSE,"TMCOMP96";#N/A,#N/A,FALSE,"MAT96";#N/A,#N/A,FALSE,"FANDA96";#N/A,#N/A,FALSE,"INTRAN96";#N/A,#N/A,FALSE,"NAA9697";#N/A,#N/A,FALSE,"ECWEBB";#N/A,#N/A,FALSE,"MFT96";#N/A,#N/A,FALSE,"CTrecon"}</definedName>
    <definedName name="name_5_1_3_1" hidden="1">{#N/A,#N/A,FALSE,"TMCOMP96";#N/A,#N/A,FALSE,"MAT96";#N/A,#N/A,FALSE,"FANDA96";#N/A,#N/A,FALSE,"INTRAN96";#N/A,#N/A,FALSE,"NAA9697";#N/A,#N/A,FALSE,"ECWEBB";#N/A,#N/A,FALSE,"MFT96";#N/A,#N/A,FALSE,"CTrecon"}</definedName>
    <definedName name="name_5_1_3_2" hidden="1">{#N/A,#N/A,FALSE,"TMCOMP96";#N/A,#N/A,FALSE,"MAT96";#N/A,#N/A,FALSE,"FANDA96";#N/A,#N/A,FALSE,"INTRAN96";#N/A,#N/A,FALSE,"NAA9697";#N/A,#N/A,FALSE,"ECWEBB";#N/A,#N/A,FALSE,"MFT96";#N/A,#N/A,FALSE,"CTrecon"}</definedName>
    <definedName name="name_5_1_3_3" hidden="1">{#N/A,#N/A,FALSE,"TMCOMP96";#N/A,#N/A,FALSE,"MAT96";#N/A,#N/A,FALSE,"FANDA96";#N/A,#N/A,FALSE,"INTRAN96";#N/A,#N/A,FALSE,"NAA9697";#N/A,#N/A,FALSE,"ECWEBB";#N/A,#N/A,FALSE,"MFT96";#N/A,#N/A,FALSE,"CTrecon"}</definedName>
    <definedName name="name_5_1_3_4" hidden="1">{#N/A,#N/A,FALSE,"TMCOMP96";#N/A,#N/A,FALSE,"MAT96";#N/A,#N/A,FALSE,"FANDA96";#N/A,#N/A,FALSE,"INTRAN96";#N/A,#N/A,FALSE,"NAA9697";#N/A,#N/A,FALSE,"ECWEBB";#N/A,#N/A,FALSE,"MFT96";#N/A,#N/A,FALSE,"CTrecon"}</definedName>
    <definedName name="name_5_1_3_5" hidden="1">{#N/A,#N/A,FALSE,"TMCOMP96";#N/A,#N/A,FALSE,"MAT96";#N/A,#N/A,FALSE,"FANDA96";#N/A,#N/A,FALSE,"INTRAN96";#N/A,#N/A,FALSE,"NAA9697";#N/A,#N/A,FALSE,"ECWEBB";#N/A,#N/A,FALSE,"MFT96";#N/A,#N/A,FALSE,"CTrecon"}</definedName>
    <definedName name="name_5_1_4" hidden="1">{#N/A,#N/A,FALSE,"TMCOMP96";#N/A,#N/A,FALSE,"MAT96";#N/A,#N/A,FALSE,"FANDA96";#N/A,#N/A,FALSE,"INTRAN96";#N/A,#N/A,FALSE,"NAA9697";#N/A,#N/A,FALSE,"ECWEBB";#N/A,#N/A,FALSE,"MFT96";#N/A,#N/A,FALSE,"CTrecon"}</definedName>
    <definedName name="name_5_1_4_1" hidden="1">{#N/A,#N/A,FALSE,"TMCOMP96";#N/A,#N/A,FALSE,"MAT96";#N/A,#N/A,FALSE,"FANDA96";#N/A,#N/A,FALSE,"INTRAN96";#N/A,#N/A,FALSE,"NAA9697";#N/A,#N/A,FALSE,"ECWEBB";#N/A,#N/A,FALSE,"MFT96";#N/A,#N/A,FALSE,"CTrecon"}</definedName>
    <definedName name="name_5_1_4_2" hidden="1">{#N/A,#N/A,FALSE,"TMCOMP96";#N/A,#N/A,FALSE,"MAT96";#N/A,#N/A,FALSE,"FANDA96";#N/A,#N/A,FALSE,"INTRAN96";#N/A,#N/A,FALSE,"NAA9697";#N/A,#N/A,FALSE,"ECWEBB";#N/A,#N/A,FALSE,"MFT96";#N/A,#N/A,FALSE,"CTrecon"}</definedName>
    <definedName name="name_5_1_4_3" hidden="1">{#N/A,#N/A,FALSE,"TMCOMP96";#N/A,#N/A,FALSE,"MAT96";#N/A,#N/A,FALSE,"FANDA96";#N/A,#N/A,FALSE,"INTRAN96";#N/A,#N/A,FALSE,"NAA9697";#N/A,#N/A,FALSE,"ECWEBB";#N/A,#N/A,FALSE,"MFT96";#N/A,#N/A,FALSE,"CTrecon"}</definedName>
    <definedName name="name_5_1_4_4" hidden="1">{#N/A,#N/A,FALSE,"TMCOMP96";#N/A,#N/A,FALSE,"MAT96";#N/A,#N/A,FALSE,"FANDA96";#N/A,#N/A,FALSE,"INTRAN96";#N/A,#N/A,FALSE,"NAA9697";#N/A,#N/A,FALSE,"ECWEBB";#N/A,#N/A,FALSE,"MFT96";#N/A,#N/A,FALSE,"CTrecon"}</definedName>
    <definedName name="name_5_1_4_5" hidden="1">{#N/A,#N/A,FALSE,"TMCOMP96";#N/A,#N/A,FALSE,"MAT96";#N/A,#N/A,FALSE,"FANDA96";#N/A,#N/A,FALSE,"INTRAN96";#N/A,#N/A,FALSE,"NAA9697";#N/A,#N/A,FALSE,"ECWEBB";#N/A,#N/A,FALSE,"MFT96";#N/A,#N/A,FALSE,"CTrecon"}</definedName>
    <definedName name="name_5_1_5" hidden="1">{#N/A,#N/A,FALSE,"TMCOMP96";#N/A,#N/A,FALSE,"MAT96";#N/A,#N/A,FALSE,"FANDA96";#N/A,#N/A,FALSE,"INTRAN96";#N/A,#N/A,FALSE,"NAA9697";#N/A,#N/A,FALSE,"ECWEBB";#N/A,#N/A,FALSE,"MFT96";#N/A,#N/A,FALSE,"CTrecon"}</definedName>
    <definedName name="name_5_1_5_1" hidden="1">{#N/A,#N/A,FALSE,"TMCOMP96";#N/A,#N/A,FALSE,"MAT96";#N/A,#N/A,FALSE,"FANDA96";#N/A,#N/A,FALSE,"INTRAN96";#N/A,#N/A,FALSE,"NAA9697";#N/A,#N/A,FALSE,"ECWEBB";#N/A,#N/A,FALSE,"MFT96";#N/A,#N/A,FALSE,"CTrecon"}</definedName>
    <definedName name="name_5_1_5_2" hidden="1">{#N/A,#N/A,FALSE,"TMCOMP96";#N/A,#N/A,FALSE,"MAT96";#N/A,#N/A,FALSE,"FANDA96";#N/A,#N/A,FALSE,"INTRAN96";#N/A,#N/A,FALSE,"NAA9697";#N/A,#N/A,FALSE,"ECWEBB";#N/A,#N/A,FALSE,"MFT96";#N/A,#N/A,FALSE,"CTrecon"}</definedName>
    <definedName name="name_5_1_5_3" hidden="1">{#N/A,#N/A,FALSE,"TMCOMP96";#N/A,#N/A,FALSE,"MAT96";#N/A,#N/A,FALSE,"FANDA96";#N/A,#N/A,FALSE,"INTRAN96";#N/A,#N/A,FALSE,"NAA9697";#N/A,#N/A,FALSE,"ECWEBB";#N/A,#N/A,FALSE,"MFT96";#N/A,#N/A,FALSE,"CTrecon"}</definedName>
    <definedName name="name_5_1_5_4" hidden="1">{#N/A,#N/A,FALSE,"TMCOMP96";#N/A,#N/A,FALSE,"MAT96";#N/A,#N/A,FALSE,"FANDA96";#N/A,#N/A,FALSE,"INTRAN96";#N/A,#N/A,FALSE,"NAA9697";#N/A,#N/A,FALSE,"ECWEBB";#N/A,#N/A,FALSE,"MFT96";#N/A,#N/A,FALSE,"CTrecon"}</definedName>
    <definedName name="name_5_1_5_5" hidden="1">{#N/A,#N/A,FALSE,"TMCOMP96";#N/A,#N/A,FALSE,"MAT96";#N/A,#N/A,FALSE,"FANDA96";#N/A,#N/A,FALSE,"INTRAN96";#N/A,#N/A,FALSE,"NAA9697";#N/A,#N/A,FALSE,"ECWEBB";#N/A,#N/A,FALSE,"MFT96";#N/A,#N/A,FALSE,"CTrecon"}</definedName>
    <definedName name="name_5_2" hidden="1">{#N/A,#N/A,FALSE,"TMCOMP96";#N/A,#N/A,FALSE,"MAT96";#N/A,#N/A,FALSE,"FANDA96";#N/A,#N/A,FALSE,"INTRAN96";#N/A,#N/A,FALSE,"NAA9697";#N/A,#N/A,FALSE,"ECWEBB";#N/A,#N/A,FALSE,"MFT96";#N/A,#N/A,FALSE,"CTrecon"}</definedName>
    <definedName name="name_5_2_1" hidden="1">{#N/A,#N/A,FALSE,"TMCOMP96";#N/A,#N/A,FALSE,"MAT96";#N/A,#N/A,FALSE,"FANDA96";#N/A,#N/A,FALSE,"INTRAN96";#N/A,#N/A,FALSE,"NAA9697";#N/A,#N/A,FALSE,"ECWEBB";#N/A,#N/A,FALSE,"MFT96";#N/A,#N/A,FALSE,"CTrecon"}</definedName>
    <definedName name="name_5_2_2" hidden="1">{#N/A,#N/A,FALSE,"TMCOMP96";#N/A,#N/A,FALSE,"MAT96";#N/A,#N/A,FALSE,"FANDA96";#N/A,#N/A,FALSE,"INTRAN96";#N/A,#N/A,FALSE,"NAA9697";#N/A,#N/A,FALSE,"ECWEBB";#N/A,#N/A,FALSE,"MFT96";#N/A,#N/A,FALSE,"CTrecon"}</definedName>
    <definedName name="name_5_2_3" hidden="1">{#N/A,#N/A,FALSE,"TMCOMP96";#N/A,#N/A,FALSE,"MAT96";#N/A,#N/A,FALSE,"FANDA96";#N/A,#N/A,FALSE,"INTRAN96";#N/A,#N/A,FALSE,"NAA9697";#N/A,#N/A,FALSE,"ECWEBB";#N/A,#N/A,FALSE,"MFT96";#N/A,#N/A,FALSE,"CTrecon"}</definedName>
    <definedName name="name_5_2_4" hidden="1">{#N/A,#N/A,FALSE,"TMCOMP96";#N/A,#N/A,FALSE,"MAT96";#N/A,#N/A,FALSE,"FANDA96";#N/A,#N/A,FALSE,"INTRAN96";#N/A,#N/A,FALSE,"NAA9697";#N/A,#N/A,FALSE,"ECWEBB";#N/A,#N/A,FALSE,"MFT96";#N/A,#N/A,FALSE,"CTrecon"}</definedName>
    <definedName name="name_5_2_5" hidden="1">{#N/A,#N/A,FALSE,"TMCOMP96";#N/A,#N/A,FALSE,"MAT96";#N/A,#N/A,FALSE,"FANDA96";#N/A,#N/A,FALSE,"INTRAN96";#N/A,#N/A,FALSE,"NAA9697";#N/A,#N/A,FALSE,"ECWEBB";#N/A,#N/A,FALSE,"MFT96";#N/A,#N/A,FALSE,"CTrecon"}</definedName>
    <definedName name="name_5_3" hidden="1">{#N/A,#N/A,FALSE,"TMCOMP96";#N/A,#N/A,FALSE,"MAT96";#N/A,#N/A,FALSE,"FANDA96";#N/A,#N/A,FALSE,"INTRAN96";#N/A,#N/A,FALSE,"NAA9697";#N/A,#N/A,FALSE,"ECWEBB";#N/A,#N/A,FALSE,"MFT96";#N/A,#N/A,FALSE,"CTrecon"}</definedName>
    <definedName name="name_5_3_1" hidden="1">{#N/A,#N/A,FALSE,"TMCOMP96";#N/A,#N/A,FALSE,"MAT96";#N/A,#N/A,FALSE,"FANDA96";#N/A,#N/A,FALSE,"INTRAN96";#N/A,#N/A,FALSE,"NAA9697";#N/A,#N/A,FALSE,"ECWEBB";#N/A,#N/A,FALSE,"MFT96";#N/A,#N/A,FALSE,"CTrecon"}</definedName>
    <definedName name="name_5_3_2" hidden="1">{#N/A,#N/A,FALSE,"TMCOMP96";#N/A,#N/A,FALSE,"MAT96";#N/A,#N/A,FALSE,"FANDA96";#N/A,#N/A,FALSE,"INTRAN96";#N/A,#N/A,FALSE,"NAA9697";#N/A,#N/A,FALSE,"ECWEBB";#N/A,#N/A,FALSE,"MFT96";#N/A,#N/A,FALSE,"CTrecon"}</definedName>
    <definedName name="name_5_3_3" hidden="1">{#N/A,#N/A,FALSE,"TMCOMP96";#N/A,#N/A,FALSE,"MAT96";#N/A,#N/A,FALSE,"FANDA96";#N/A,#N/A,FALSE,"INTRAN96";#N/A,#N/A,FALSE,"NAA9697";#N/A,#N/A,FALSE,"ECWEBB";#N/A,#N/A,FALSE,"MFT96";#N/A,#N/A,FALSE,"CTrecon"}</definedName>
    <definedName name="name_5_3_4" hidden="1">{#N/A,#N/A,FALSE,"TMCOMP96";#N/A,#N/A,FALSE,"MAT96";#N/A,#N/A,FALSE,"FANDA96";#N/A,#N/A,FALSE,"INTRAN96";#N/A,#N/A,FALSE,"NAA9697";#N/A,#N/A,FALSE,"ECWEBB";#N/A,#N/A,FALSE,"MFT96";#N/A,#N/A,FALSE,"CTrecon"}</definedName>
    <definedName name="name_5_3_5" hidden="1">{#N/A,#N/A,FALSE,"TMCOMP96";#N/A,#N/A,FALSE,"MAT96";#N/A,#N/A,FALSE,"FANDA96";#N/A,#N/A,FALSE,"INTRAN96";#N/A,#N/A,FALSE,"NAA9697";#N/A,#N/A,FALSE,"ECWEBB";#N/A,#N/A,FALSE,"MFT96";#N/A,#N/A,FALSE,"CTrecon"}</definedName>
    <definedName name="name_5_4" hidden="1">{#N/A,#N/A,FALSE,"TMCOMP96";#N/A,#N/A,FALSE,"MAT96";#N/A,#N/A,FALSE,"FANDA96";#N/A,#N/A,FALSE,"INTRAN96";#N/A,#N/A,FALSE,"NAA9697";#N/A,#N/A,FALSE,"ECWEBB";#N/A,#N/A,FALSE,"MFT96";#N/A,#N/A,FALSE,"CTrecon"}</definedName>
    <definedName name="name_5_4_1" hidden="1">{#N/A,#N/A,FALSE,"TMCOMP96";#N/A,#N/A,FALSE,"MAT96";#N/A,#N/A,FALSE,"FANDA96";#N/A,#N/A,FALSE,"INTRAN96";#N/A,#N/A,FALSE,"NAA9697";#N/A,#N/A,FALSE,"ECWEBB";#N/A,#N/A,FALSE,"MFT96";#N/A,#N/A,FALSE,"CTrecon"}</definedName>
    <definedName name="name_5_4_2" hidden="1">{#N/A,#N/A,FALSE,"TMCOMP96";#N/A,#N/A,FALSE,"MAT96";#N/A,#N/A,FALSE,"FANDA96";#N/A,#N/A,FALSE,"INTRAN96";#N/A,#N/A,FALSE,"NAA9697";#N/A,#N/A,FALSE,"ECWEBB";#N/A,#N/A,FALSE,"MFT96";#N/A,#N/A,FALSE,"CTrecon"}</definedName>
    <definedName name="name_5_4_3" hidden="1">{#N/A,#N/A,FALSE,"TMCOMP96";#N/A,#N/A,FALSE,"MAT96";#N/A,#N/A,FALSE,"FANDA96";#N/A,#N/A,FALSE,"INTRAN96";#N/A,#N/A,FALSE,"NAA9697";#N/A,#N/A,FALSE,"ECWEBB";#N/A,#N/A,FALSE,"MFT96";#N/A,#N/A,FALSE,"CTrecon"}</definedName>
    <definedName name="name_5_4_4" hidden="1">{#N/A,#N/A,FALSE,"TMCOMP96";#N/A,#N/A,FALSE,"MAT96";#N/A,#N/A,FALSE,"FANDA96";#N/A,#N/A,FALSE,"INTRAN96";#N/A,#N/A,FALSE,"NAA9697";#N/A,#N/A,FALSE,"ECWEBB";#N/A,#N/A,FALSE,"MFT96";#N/A,#N/A,FALSE,"CTrecon"}</definedName>
    <definedName name="name_5_4_5" hidden="1">{#N/A,#N/A,FALSE,"TMCOMP96";#N/A,#N/A,FALSE,"MAT96";#N/A,#N/A,FALSE,"FANDA96";#N/A,#N/A,FALSE,"INTRAN96";#N/A,#N/A,FALSE,"NAA9697";#N/A,#N/A,FALSE,"ECWEBB";#N/A,#N/A,FALSE,"MFT96";#N/A,#N/A,FALSE,"CTrecon"}</definedName>
    <definedName name="name_5_5" hidden="1">{#N/A,#N/A,FALSE,"TMCOMP96";#N/A,#N/A,FALSE,"MAT96";#N/A,#N/A,FALSE,"FANDA96";#N/A,#N/A,FALSE,"INTRAN96";#N/A,#N/A,FALSE,"NAA9697";#N/A,#N/A,FALSE,"ECWEBB";#N/A,#N/A,FALSE,"MFT96";#N/A,#N/A,FALSE,"CTrecon"}</definedName>
    <definedName name="name_5_5_1" hidden="1">{#N/A,#N/A,FALSE,"TMCOMP96";#N/A,#N/A,FALSE,"MAT96";#N/A,#N/A,FALSE,"FANDA96";#N/A,#N/A,FALSE,"INTRAN96";#N/A,#N/A,FALSE,"NAA9697";#N/A,#N/A,FALSE,"ECWEBB";#N/A,#N/A,FALSE,"MFT96";#N/A,#N/A,FALSE,"CTrecon"}</definedName>
    <definedName name="name_5_5_2" hidden="1">{#N/A,#N/A,FALSE,"TMCOMP96";#N/A,#N/A,FALSE,"MAT96";#N/A,#N/A,FALSE,"FANDA96";#N/A,#N/A,FALSE,"INTRAN96";#N/A,#N/A,FALSE,"NAA9697";#N/A,#N/A,FALSE,"ECWEBB";#N/A,#N/A,FALSE,"MFT96";#N/A,#N/A,FALSE,"CTrecon"}</definedName>
    <definedName name="name_5_5_3" hidden="1">{#N/A,#N/A,FALSE,"TMCOMP96";#N/A,#N/A,FALSE,"MAT96";#N/A,#N/A,FALSE,"FANDA96";#N/A,#N/A,FALSE,"INTRAN96";#N/A,#N/A,FALSE,"NAA9697";#N/A,#N/A,FALSE,"ECWEBB";#N/A,#N/A,FALSE,"MFT96";#N/A,#N/A,FALSE,"CTrecon"}</definedName>
    <definedName name="name_5_5_4" hidden="1">{#N/A,#N/A,FALSE,"TMCOMP96";#N/A,#N/A,FALSE,"MAT96";#N/A,#N/A,FALSE,"FANDA96";#N/A,#N/A,FALSE,"INTRAN96";#N/A,#N/A,FALSE,"NAA9697";#N/A,#N/A,FALSE,"ECWEBB";#N/A,#N/A,FALSE,"MFT96";#N/A,#N/A,FALSE,"CTrecon"}</definedName>
    <definedName name="name_5_5_5"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NOCONFLICT_1" hidden="1">{#N/A,#N/A,FALSE,"TMCOMP96";#N/A,#N/A,FALSE,"MAT96";#N/A,#N/A,FALSE,"FANDA96";#N/A,#N/A,FALSE,"INTRAN96";#N/A,#N/A,FALSE,"NAA9697";#N/A,#N/A,FALSE,"ECWEBB";#N/A,#N/A,FALSE,"MFT96";#N/A,#N/A,FALSE,"CTrecon"}</definedName>
    <definedName name="NOCONFLICT_1_1" hidden="1">{#N/A,#N/A,FALSE,"TMCOMP96";#N/A,#N/A,FALSE,"MAT96";#N/A,#N/A,FALSE,"FANDA96";#N/A,#N/A,FALSE,"INTRAN96";#N/A,#N/A,FALSE,"NAA9697";#N/A,#N/A,FALSE,"ECWEBB";#N/A,#N/A,FALSE,"MFT96";#N/A,#N/A,FALSE,"CTrecon"}</definedName>
    <definedName name="NOCONFLICT_1_1_1" hidden="1">{#N/A,#N/A,FALSE,"TMCOMP96";#N/A,#N/A,FALSE,"MAT96";#N/A,#N/A,FALSE,"FANDA96";#N/A,#N/A,FALSE,"INTRAN96";#N/A,#N/A,FALSE,"NAA9697";#N/A,#N/A,FALSE,"ECWEBB";#N/A,#N/A,FALSE,"MFT96";#N/A,#N/A,FALSE,"CTrecon"}</definedName>
    <definedName name="NOCONFLICT_1_1_1_1" hidden="1">{#N/A,#N/A,FALSE,"TMCOMP96";#N/A,#N/A,FALSE,"MAT96";#N/A,#N/A,FALSE,"FANDA96";#N/A,#N/A,FALSE,"INTRAN96";#N/A,#N/A,FALSE,"NAA9697";#N/A,#N/A,FALSE,"ECWEBB";#N/A,#N/A,FALSE,"MFT96";#N/A,#N/A,FALSE,"CTrecon"}</definedName>
    <definedName name="NOCONFLICT_1_1_1_1_1" hidden="1">{#N/A,#N/A,FALSE,"TMCOMP96";#N/A,#N/A,FALSE,"MAT96";#N/A,#N/A,FALSE,"FANDA96";#N/A,#N/A,FALSE,"INTRAN96";#N/A,#N/A,FALSE,"NAA9697";#N/A,#N/A,FALSE,"ECWEBB";#N/A,#N/A,FALSE,"MFT96";#N/A,#N/A,FALSE,"CTrecon"}</definedName>
    <definedName name="NOCONFLICT_1_1_1_1_1_1" hidden="1">{#N/A,#N/A,FALSE,"TMCOMP96";#N/A,#N/A,FALSE,"MAT96";#N/A,#N/A,FALSE,"FANDA96";#N/A,#N/A,FALSE,"INTRAN96";#N/A,#N/A,FALSE,"NAA9697";#N/A,#N/A,FALSE,"ECWEBB";#N/A,#N/A,FALSE,"MFT96";#N/A,#N/A,FALSE,"CTrecon"}</definedName>
    <definedName name="NOCONFLICT_1_1_1_1_1_2" hidden="1">{#N/A,#N/A,FALSE,"TMCOMP96";#N/A,#N/A,FALSE,"MAT96";#N/A,#N/A,FALSE,"FANDA96";#N/A,#N/A,FALSE,"INTRAN96";#N/A,#N/A,FALSE,"NAA9697";#N/A,#N/A,FALSE,"ECWEBB";#N/A,#N/A,FALSE,"MFT96";#N/A,#N/A,FALSE,"CTrecon"}</definedName>
    <definedName name="NOCONFLICT_1_1_1_1_1_3" hidden="1">{#N/A,#N/A,FALSE,"TMCOMP96";#N/A,#N/A,FALSE,"MAT96";#N/A,#N/A,FALSE,"FANDA96";#N/A,#N/A,FALSE,"INTRAN96";#N/A,#N/A,FALSE,"NAA9697";#N/A,#N/A,FALSE,"ECWEBB";#N/A,#N/A,FALSE,"MFT96";#N/A,#N/A,FALSE,"CTrecon"}</definedName>
    <definedName name="NOCONFLICT_1_1_1_1_1_4" hidden="1">{#N/A,#N/A,FALSE,"TMCOMP96";#N/A,#N/A,FALSE,"MAT96";#N/A,#N/A,FALSE,"FANDA96";#N/A,#N/A,FALSE,"INTRAN96";#N/A,#N/A,FALSE,"NAA9697";#N/A,#N/A,FALSE,"ECWEBB";#N/A,#N/A,FALSE,"MFT96";#N/A,#N/A,FALSE,"CTrecon"}</definedName>
    <definedName name="NOCONFLICT_1_1_1_1_1_5" hidden="1">{#N/A,#N/A,FALSE,"TMCOMP96";#N/A,#N/A,FALSE,"MAT96";#N/A,#N/A,FALSE,"FANDA96";#N/A,#N/A,FALSE,"INTRAN96";#N/A,#N/A,FALSE,"NAA9697";#N/A,#N/A,FALSE,"ECWEBB";#N/A,#N/A,FALSE,"MFT96";#N/A,#N/A,FALSE,"CTrecon"}</definedName>
    <definedName name="NOCONFLICT_1_1_1_1_2" hidden="1">{#N/A,#N/A,FALSE,"TMCOMP96";#N/A,#N/A,FALSE,"MAT96";#N/A,#N/A,FALSE,"FANDA96";#N/A,#N/A,FALSE,"INTRAN96";#N/A,#N/A,FALSE,"NAA9697";#N/A,#N/A,FALSE,"ECWEBB";#N/A,#N/A,FALSE,"MFT96";#N/A,#N/A,FALSE,"CTrecon"}</definedName>
    <definedName name="NOCONFLICT_1_1_1_1_2_1" hidden="1">{#N/A,#N/A,FALSE,"TMCOMP96";#N/A,#N/A,FALSE,"MAT96";#N/A,#N/A,FALSE,"FANDA96";#N/A,#N/A,FALSE,"INTRAN96";#N/A,#N/A,FALSE,"NAA9697";#N/A,#N/A,FALSE,"ECWEBB";#N/A,#N/A,FALSE,"MFT96";#N/A,#N/A,FALSE,"CTrecon"}</definedName>
    <definedName name="NOCONFLICT_1_1_1_1_2_2" hidden="1">{#N/A,#N/A,FALSE,"TMCOMP96";#N/A,#N/A,FALSE,"MAT96";#N/A,#N/A,FALSE,"FANDA96";#N/A,#N/A,FALSE,"INTRAN96";#N/A,#N/A,FALSE,"NAA9697";#N/A,#N/A,FALSE,"ECWEBB";#N/A,#N/A,FALSE,"MFT96";#N/A,#N/A,FALSE,"CTrecon"}</definedName>
    <definedName name="NOCONFLICT_1_1_1_1_2_3" hidden="1">{#N/A,#N/A,FALSE,"TMCOMP96";#N/A,#N/A,FALSE,"MAT96";#N/A,#N/A,FALSE,"FANDA96";#N/A,#N/A,FALSE,"INTRAN96";#N/A,#N/A,FALSE,"NAA9697";#N/A,#N/A,FALSE,"ECWEBB";#N/A,#N/A,FALSE,"MFT96";#N/A,#N/A,FALSE,"CTrecon"}</definedName>
    <definedName name="NOCONFLICT_1_1_1_1_2_4" hidden="1">{#N/A,#N/A,FALSE,"TMCOMP96";#N/A,#N/A,FALSE,"MAT96";#N/A,#N/A,FALSE,"FANDA96";#N/A,#N/A,FALSE,"INTRAN96";#N/A,#N/A,FALSE,"NAA9697";#N/A,#N/A,FALSE,"ECWEBB";#N/A,#N/A,FALSE,"MFT96";#N/A,#N/A,FALSE,"CTrecon"}</definedName>
    <definedName name="NOCONFLICT_1_1_1_1_2_5" hidden="1">{#N/A,#N/A,FALSE,"TMCOMP96";#N/A,#N/A,FALSE,"MAT96";#N/A,#N/A,FALSE,"FANDA96";#N/A,#N/A,FALSE,"INTRAN96";#N/A,#N/A,FALSE,"NAA9697";#N/A,#N/A,FALSE,"ECWEBB";#N/A,#N/A,FALSE,"MFT96";#N/A,#N/A,FALSE,"CTrecon"}</definedName>
    <definedName name="NOCONFLICT_1_1_1_1_3" hidden="1">{#N/A,#N/A,FALSE,"TMCOMP96";#N/A,#N/A,FALSE,"MAT96";#N/A,#N/A,FALSE,"FANDA96";#N/A,#N/A,FALSE,"INTRAN96";#N/A,#N/A,FALSE,"NAA9697";#N/A,#N/A,FALSE,"ECWEBB";#N/A,#N/A,FALSE,"MFT96";#N/A,#N/A,FALSE,"CTrecon"}</definedName>
    <definedName name="NOCONFLICT_1_1_1_1_4" hidden="1">{#N/A,#N/A,FALSE,"TMCOMP96";#N/A,#N/A,FALSE,"MAT96";#N/A,#N/A,FALSE,"FANDA96";#N/A,#N/A,FALSE,"INTRAN96";#N/A,#N/A,FALSE,"NAA9697";#N/A,#N/A,FALSE,"ECWEBB";#N/A,#N/A,FALSE,"MFT96";#N/A,#N/A,FALSE,"CTrecon"}</definedName>
    <definedName name="NOCONFLICT_1_1_1_1_5" hidden="1">{#N/A,#N/A,FALSE,"TMCOMP96";#N/A,#N/A,FALSE,"MAT96";#N/A,#N/A,FALSE,"FANDA96";#N/A,#N/A,FALSE,"INTRAN96";#N/A,#N/A,FALSE,"NAA9697";#N/A,#N/A,FALSE,"ECWEBB";#N/A,#N/A,FALSE,"MFT96";#N/A,#N/A,FALSE,"CTrecon"}</definedName>
    <definedName name="NOCONFLICT_1_1_1_2" hidden="1">{#N/A,#N/A,FALSE,"TMCOMP96";#N/A,#N/A,FALSE,"MAT96";#N/A,#N/A,FALSE,"FANDA96";#N/A,#N/A,FALSE,"INTRAN96";#N/A,#N/A,FALSE,"NAA9697";#N/A,#N/A,FALSE,"ECWEBB";#N/A,#N/A,FALSE,"MFT96";#N/A,#N/A,FALSE,"CTrecon"}</definedName>
    <definedName name="NOCONFLICT_1_1_1_2_1" hidden="1">{#N/A,#N/A,FALSE,"TMCOMP96";#N/A,#N/A,FALSE,"MAT96";#N/A,#N/A,FALSE,"FANDA96";#N/A,#N/A,FALSE,"INTRAN96";#N/A,#N/A,FALSE,"NAA9697";#N/A,#N/A,FALSE,"ECWEBB";#N/A,#N/A,FALSE,"MFT96";#N/A,#N/A,FALSE,"CTrecon"}</definedName>
    <definedName name="NOCONFLICT_1_1_1_2_2" hidden="1">{#N/A,#N/A,FALSE,"TMCOMP96";#N/A,#N/A,FALSE,"MAT96";#N/A,#N/A,FALSE,"FANDA96";#N/A,#N/A,FALSE,"INTRAN96";#N/A,#N/A,FALSE,"NAA9697";#N/A,#N/A,FALSE,"ECWEBB";#N/A,#N/A,FALSE,"MFT96";#N/A,#N/A,FALSE,"CTrecon"}</definedName>
    <definedName name="NOCONFLICT_1_1_1_2_3" hidden="1">{#N/A,#N/A,FALSE,"TMCOMP96";#N/A,#N/A,FALSE,"MAT96";#N/A,#N/A,FALSE,"FANDA96";#N/A,#N/A,FALSE,"INTRAN96";#N/A,#N/A,FALSE,"NAA9697";#N/A,#N/A,FALSE,"ECWEBB";#N/A,#N/A,FALSE,"MFT96";#N/A,#N/A,FALSE,"CTrecon"}</definedName>
    <definedName name="NOCONFLICT_1_1_1_2_4" hidden="1">{#N/A,#N/A,FALSE,"TMCOMP96";#N/A,#N/A,FALSE,"MAT96";#N/A,#N/A,FALSE,"FANDA96";#N/A,#N/A,FALSE,"INTRAN96";#N/A,#N/A,FALSE,"NAA9697";#N/A,#N/A,FALSE,"ECWEBB";#N/A,#N/A,FALSE,"MFT96";#N/A,#N/A,FALSE,"CTrecon"}</definedName>
    <definedName name="NOCONFLICT_1_1_1_2_5" hidden="1">{#N/A,#N/A,FALSE,"TMCOMP96";#N/A,#N/A,FALSE,"MAT96";#N/A,#N/A,FALSE,"FANDA96";#N/A,#N/A,FALSE,"INTRAN96";#N/A,#N/A,FALSE,"NAA9697";#N/A,#N/A,FALSE,"ECWEBB";#N/A,#N/A,FALSE,"MFT96";#N/A,#N/A,FALSE,"CTrecon"}</definedName>
    <definedName name="NOCONFLICT_1_1_1_3" hidden="1">{#N/A,#N/A,FALSE,"TMCOMP96";#N/A,#N/A,FALSE,"MAT96";#N/A,#N/A,FALSE,"FANDA96";#N/A,#N/A,FALSE,"INTRAN96";#N/A,#N/A,FALSE,"NAA9697";#N/A,#N/A,FALSE,"ECWEBB";#N/A,#N/A,FALSE,"MFT96";#N/A,#N/A,FALSE,"CTrecon"}</definedName>
    <definedName name="NOCONFLICT_1_1_1_3_1" hidden="1">{#N/A,#N/A,FALSE,"TMCOMP96";#N/A,#N/A,FALSE,"MAT96";#N/A,#N/A,FALSE,"FANDA96";#N/A,#N/A,FALSE,"INTRAN96";#N/A,#N/A,FALSE,"NAA9697";#N/A,#N/A,FALSE,"ECWEBB";#N/A,#N/A,FALSE,"MFT96";#N/A,#N/A,FALSE,"CTrecon"}</definedName>
    <definedName name="NOCONFLICT_1_1_1_3_2" hidden="1">{#N/A,#N/A,FALSE,"TMCOMP96";#N/A,#N/A,FALSE,"MAT96";#N/A,#N/A,FALSE,"FANDA96";#N/A,#N/A,FALSE,"INTRAN96";#N/A,#N/A,FALSE,"NAA9697";#N/A,#N/A,FALSE,"ECWEBB";#N/A,#N/A,FALSE,"MFT96";#N/A,#N/A,FALSE,"CTrecon"}</definedName>
    <definedName name="NOCONFLICT_1_1_1_3_3" hidden="1">{#N/A,#N/A,FALSE,"TMCOMP96";#N/A,#N/A,FALSE,"MAT96";#N/A,#N/A,FALSE,"FANDA96";#N/A,#N/A,FALSE,"INTRAN96";#N/A,#N/A,FALSE,"NAA9697";#N/A,#N/A,FALSE,"ECWEBB";#N/A,#N/A,FALSE,"MFT96";#N/A,#N/A,FALSE,"CTrecon"}</definedName>
    <definedName name="NOCONFLICT_1_1_1_3_4" hidden="1">{#N/A,#N/A,FALSE,"TMCOMP96";#N/A,#N/A,FALSE,"MAT96";#N/A,#N/A,FALSE,"FANDA96";#N/A,#N/A,FALSE,"INTRAN96";#N/A,#N/A,FALSE,"NAA9697";#N/A,#N/A,FALSE,"ECWEBB";#N/A,#N/A,FALSE,"MFT96";#N/A,#N/A,FALSE,"CTrecon"}</definedName>
    <definedName name="NOCONFLICT_1_1_1_3_5" hidden="1">{#N/A,#N/A,FALSE,"TMCOMP96";#N/A,#N/A,FALSE,"MAT96";#N/A,#N/A,FALSE,"FANDA96";#N/A,#N/A,FALSE,"INTRAN96";#N/A,#N/A,FALSE,"NAA9697";#N/A,#N/A,FALSE,"ECWEBB";#N/A,#N/A,FALSE,"MFT96";#N/A,#N/A,FALSE,"CTrecon"}</definedName>
    <definedName name="NOCONFLICT_1_1_1_4" hidden="1">{#N/A,#N/A,FALSE,"TMCOMP96";#N/A,#N/A,FALSE,"MAT96";#N/A,#N/A,FALSE,"FANDA96";#N/A,#N/A,FALSE,"INTRAN96";#N/A,#N/A,FALSE,"NAA9697";#N/A,#N/A,FALSE,"ECWEBB";#N/A,#N/A,FALSE,"MFT96";#N/A,#N/A,FALSE,"CTrecon"}</definedName>
    <definedName name="NOCONFLICT_1_1_1_4_1" hidden="1">{#N/A,#N/A,FALSE,"TMCOMP96";#N/A,#N/A,FALSE,"MAT96";#N/A,#N/A,FALSE,"FANDA96";#N/A,#N/A,FALSE,"INTRAN96";#N/A,#N/A,FALSE,"NAA9697";#N/A,#N/A,FALSE,"ECWEBB";#N/A,#N/A,FALSE,"MFT96";#N/A,#N/A,FALSE,"CTrecon"}</definedName>
    <definedName name="NOCONFLICT_1_1_1_4_2" hidden="1">{#N/A,#N/A,FALSE,"TMCOMP96";#N/A,#N/A,FALSE,"MAT96";#N/A,#N/A,FALSE,"FANDA96";#N/A,#N/A,FALSE,"INTRAN96";#N/A,#N/A,FALSE,"NAA9697";#N/A,#N/A,FALSE,"ECWEBB";#N/A,#N/A,FALSE,"MFT96";#N/A,#N/A,FALSE,"CTrecon"}</definedName>
    <definedName name="NOCONFLICT_1_1_1_4_3" hidden="1">{#N/A,#N/A,FALSE,"TMCOMP96";#N/A,#N/A,FALSE,"MAT96";#N/A,#N/A,FALSE,"FANDA96";#N/A,#N/A,FALSE,"INTRAN96";#N/A,#N/A,FALSE,"NAA9697";#N/A,#N/A,FALSE,"ECWEBB";#N/A,#N/A,FALSE,"MFT96";#N/A,#N/A,FALSE,"CTrecon"}</definedName>
    <definedName name="NOCONFLICT_1_1_1_4_4" hidden="1">{#N/A,#N/A,FALSE,"TMCOMP96";#N/A,#N/A,FALSE,"MAT96";#N/A,#N/A,FALSE,"FANDA96";#N/A,#N/A,FALSE,"INTRAN96";#N/A,#N/A,FALSE,"NAA9697";#N/A,#N/A,FALSE,"ECWEBB";#N/A,#N/A,FALSE,"MFT96";#N/A,#N/A,FALSE,"CTrecon"}</definedName>
    <definedName name="NOCONFLICT_1_1_1_4_5" hidden="1">{#N/A,#N/A,FALSE,"TMCOMP96";#N/A,#N/A,FALSE,"MAT96";#N/A,#N/A,FALSE,"FANDA96";#N/A,#N/A,FALSE,"INTRAN96";#N/A,#N/A,FALSE,"NAA9697";#N/A,#N/A,FALSE,"ECWEBB";#N/A,#N/A,FALSE,"MFT96";#N/A,#N/A,FALSE,"CTrecon"}</definedName>
    <definedName name="NOCONFLICT_1_1_1_5" hidden="1">{#N/A,#N/A,FALSE,"TMCOMP96";#N/A,#N/A,FALSE,"MAT96";#N/A,#N/A,FALSE,"FANDA96";#N/A,#N/A,FALSE,"INTRAN96";#N/A,#N/A,FALSE,"NAA9697";#N/A,#N/A,FALSE,"ECWEBB";#N/A,#N/A,FALSE,"MFT96";#N/A,#N/A,FALSE,"CTrecon"}</definedName>
    <definedName name="NOCONFLICT_1_1_1_5_1" hidden="1">{#N/A,#N/A,FALSE,"TMCOMP96";#N/A,#N/A,FALSE,"MAT96";#N/A,#N/A,FALSE,"FANDA96";#N/A,#N/A,FALSE,"INTRAN96";#N/A,#N/A,FALSE,"NAA9697";#N/A,#N/A,FALSE,"ECWEBB";#N/A,#N/A,FALSE,"MFT96";#N/A,#N/A,FALSE,"CTrecon"}</definedName>
    <definedName name="NOCONFLICT_1_1_1_5_2" hidden="1">{#N/A,#N/A,FALSE,"TMCOMP96";#N/A,#N/A,FALSE,"MAT96";#N/A,#N/A,FALSE,"FANDA96";#N/A,#N/A,FALSE,"INTRAN96";#N/A,#N/A,FALSE,"NAA9697";#N/A,#N/A,FALSE,"ECWEBB";#N/A,#N/A,FALSE,"MFT96";#N/A,#N/A,FALSE,"CTrecon"}</definedName>
    <definedName name="NOCONFLICT_1_1_1_5_3" hidden="1">{#N/A,#N/A,FALSE,"TMCOMP96";#N/A,#N/A,FALSE,"MAT96";#N/A,#N/A,FALSE,"FANDA96";#N/A,#N/A,FALSE,"INTRAN96";#N/A,#N/A,FALSE,"NAA9697";#N/A,#N/A,FALSE,"ECWEBB";#N/A,#N/A,FALSE,"MFT96";#N/A,#N/A,FALSE,"CTrecon"}</definedName>
    <definedName name="NOCONFLICT_1_1_1_5_4" hidden="1">{#N/A,#N/A,FALSE,"TMCOMP96";#N/A,#N/A,FALSE,"MAT96";#N/A,#N/A,FALSE,"FANDA96";#N/A,#N/A,FALSE,"INTRAN96";#N/A,#N/A,FALSE,"NAA9697";#N/A,#N/A,FALSE,"ECWEBB";#N/A,#N/A,FALSE,"MFT96";#N/A,#N/A,FALSE,"CTrecon"}</definedName>
    <definedName name="NOCONFLICT_1_1_1_5_5" hidden="1">{#N/A,#N/A,FALSE,"TMCOMP96";#N/A,#N/A,FALSE,"MAT96";#N/A,#N/A,FALSE,"FANDA96";#N/A,#N/A,FALSE,"INTRAN96";#N/A,#N/A,FALSE,"NAA9697";#N/A,#N/A,FALSE,"ECWEBB";#N/A,#N/A,FALSE,"MFT96";#N/A,#N/A,FALSE,"CTrecon"}</definedName>
    <definedName name="NOCONFLICT_1_1_2" hidden="1">{#N/A,#N/A,FALSE,"TMCOMP96";#N/A,#N/A,FALSE,"MAT96";#N/A,#N/A,FALSE,"FANDA96";#N/A,#N/A,FALSE,"INTRAN96";#N/A,#N/A,FALSE,"NAA9697";#N/A,#N/A,FALSE,"ECWEBB";#N/A,#N/A,FALSE,"MFT96";#N/A,#N/A,FALSE,"CTrecon"}</definedName>
    <definedName name="NOCONFLICT_1_1_2_1" hidden="1">{#N/A,#N/A,FALSE,"TMCOMP96";#N/A,#N/A,FALSE,"MAT96";#N/A,#N/A,FALSE,"FANDA96";#N/A,#N/A,FALSE,"INTRAN96";#N/A,#N/A,FALSE,"NAA9697";#N/A,#N/A,FALSE,"ECWEBB";#N/A,#N/A,FALSE,"MFT96";#N/A,#N/A,FALSE,"CTrecon"}</definedName>
    <definedName name="NOCONFLICT_1_1_2_2" hidden="1">{#N/A,#N/A,FALSE,"TMCOMP96";#N/A,#N/A,FALSE,"MAT96";#N/A,#N/A,FALSE,"FANDA96";#N/A,#N/A,FALSE,"INTRAN96";#N/A,#N/A,FALSE,"NAA9697";#N/A,#N/A,FALSE,"ECWEBB";#N/A,#N/A,FALSE,"MFT96";#N/A,#N/A,FALSE,"CTrecon"}</definedName>
    <definedName name="NOCONFLICT_1_1_2_3" hidden="1">{#N/A,#N/A,FALSE,"TMCOMP96";#N/A,#N/A,FALSE,"MAT96";#N/A,#N/A,FALSE,"FANDA96";#N/A,#N/A,FALSE,"INTRAN96";#N/A,#N/A,FALSE,"NAA9697";#N/A,#N/A,FALSE,"ECWEBB";#N/A,#N/A,FALSE,"MFT96";#N/A,#N/A,FALSE,"CTrecon"}</definedName>
    <definedName name="NOCONFLICT_1_1_2_4" hidden="1">{#N/A,#N/A,FALSE,"TMCOMP96";#N/A,#N/A,FALSE,"MAT96";#N/A,#N/A,FALSE,"FANDA96";#N/A,#N/A,FALSE,"INTRAN96";#N/A,#N/A,FALSE,"NAA9697";#N/A,#N/A,FALSE,"ECWEBB";#N/A,#N/A,FALSE,"MFT96";#N/A,#N/A,FALSE,"CTrecon"}</definedName>
    <definedName name="NOCONFLICT_1_1_2_5" hidden="1">{#N/A,#N/A,FALSE,"TMCOMP96";#N/A,#N/A,FALSE,"MAT96";#N/A,#N/A,FALSE,"FANDA96";#N/A,#N/A,FALSE,"INTRAN96";#N/A,#N/A,FALSE,"NAA9697";#N/A,#N/A,FALSE,"ECWEBB";#N/A,#N/A,FALSE,"MFT96";#N/A,#N/A,FALSE,"CTrecon"}</definedName>
    <definedName name="NOCONFLICT_1_1_3" hidden="1">{#N/A,#N/A,FALSE,"TMCOMP96";#N/A,#N/A,FALSE,"MAT96";#N/A,#N/A,FALSE,"FANDA96";#N/A,#N/A,FALSE,"INTRAN96";#N/A,#N/A,FALSE,"NAA9697";#N/A,#N/A,FALSE,"ECWEBB";#N/A,#N/A,FALSE,"MFT96";#N/A,#N/A,FALSE,"CTrecon"}</definedName>
    <definedName name="NOCONFLICT_1_1_3_1" hidden="1">{#N/A,#N/A,FALSE,"TMCOMP96";#N/A,#N/A,FALSE,"MAT96";#N/A,#N/A,FALSE,"FANDA96";#N/A,#N/A,FALSE,"INTRAN96";#N/A,#N/A,FALSE,"NAA9697";#N/A,#N/A,FALSE,"ECWEBB";#N/A,#N/A,FALSE,"MFT96";#N/A,#N/A,FALSE,"CTrecon"}</definedName>
    <definedName name="NOCONFLICT_1_1_3_2" hidden="1">{#N/A,#N/A,FALSE,"TMCOMP96";#N/A,#N/A,FALSE,"MAT96";#N/A,#N/A,FALSE,"FANDA96";#N/A,#N/A,FALSE,"INTRAN96";#N/A,#N/A,FALSE,"NAA9697";#N/A,#N/A,FALSE,"ECWEBB";#N/A,#N/A,FALSE,"MFT96";#N/A,#N/A,FALSE,"CTrecon"}</definedName>
    <definedName name="NOCONFLICT_1_1_3_3" hidden="1">{#N/A,#N/A,FALSE,"TMCOMP96";#N/A,#N/A,FALSE,"MAT96";#N/A,#N/A,FALSE,"FANDA96";#N/A,#N/A,FALSE,"INTRAN96";#N/A,#N/A,FALSE,"NAA9697";#N/A,#N/A,FALSE,"ECWEBB";#N/A,#N/A,FALSE,"MFT96";#N/A,#N/A,FALSE,"CTrecon"}</definedName>
    <definedName name="NOCONFLICT_1_1_3_4" hidden="1">{#N/A,#N/A,FALSE,"TMCOMP96";#N/A,#N/A,FALSE,"MAT96";#N/A,#N/A,FALSE,"FANDA96";#N/A,#N/A,FALSE,"INTRAN96";#N/A,#N/A,FALSE,"NAA9697";#N/A,#N/A,FALSE,"ECWEBB";#N/A,#N/A,FALSE,"MFT96";#N/A,#N/A,FALSE,"CTrecon"}</definedName>
    <definedName name="NOCONFLICT_1_1_3_5" hidden="1">{#N/A,#N/A,FALSE,"TMCOMP96";#N/A,#N/A,FALSE,"MAT96";#N/A,#N/A,FALSE,"FANDA96";#N/A,#N/A,FALSE,"INTRAN96";#N/A,#N/A,FALSE,"NAA9697";#N/A,#N/A,FALSE,"ECWEBB";#N/A,#N/A,FALSE,"MFT96";#N/A,#N/A,FALSE,"CTrecon"}</definedName>
    <definedName name="NOCONFLICT_1_1_4" hidden="1">{#N/A,#N/A,FALSE,"TMCOMP96";#N/A,#N/A,FALSE,"MAT96";#N/A,#N/A,FALSE,"FANDA96";#N/A,#N/A,FALSE,"INTRAN96";#N/A,#N/A,FALSE,"NAA9697";#N/A,#N/A,FALSE,"ECWEBB";#N/A,#N/A,FALSE,"MFT96";#N/A,#N/A,FALSE,"CTrecon"}</definedName>
    <definedName name="NOCONFLICT_1_1_4_1" hidden="1">{#N/A,#N/A,FALSE,"TMCOMP96";#N/A,#N/A,FALSE,"MAT96";#N/A,#N/A,FALSE,"FANDA96";#N/A,#N/A,FALSE,"INTRAN96";#N/A,#N/A,FALSE,"NAA9697";#N/A,#N/A,FALSE,"ECWEBB";#N/A,#N/A,FALSE,"MFT96";#N/A,#N/A,FALSE,"CTrecon"}</definedName>
    <definedName name="NOCONFLICT_1_1_4_2" hidden="1">{#N/A,#N/A,FALSE,"TMCOMP96";#N/A,#N/A,FALSE,"MAT96";#N/A,#N/A,FALSE,"FANDA96";#N/A,#N/A,FALSE,"INTRAN96";#N/A,#N/A,FALSE,"NAA9697";#N/A,#N/A,FALSE,"ECWEBB";#N/A,#N/A,FALSE,"MFT96";#N/A,#N/A,FALSE,"CTrecon"}</definedName>
    <definedName name="NOCONFLICT_1_1_4_3" hidden="1">{#N/A,#N/A,FALSE,"TMCOMP96";#N/A,#N/A,FALSE,"MAT96";#N/A,#N/A,FALSE,"FANDA96";#N/A,#N/A,FALSE,"INTRAN96";#N/A,#N/A,FALSE,"NAA9697";#N/A,#N/A,FALSE,"ECWEBB";#N/A,#N/A,FALSE,"MFT96";#N/A,#N/A,FALSE,"CTrecon"}</definedName>
    <definedName name="NOCONFLICT_1_1_4_4" hidden="1">{#N/A,#N/A,FALSE,"TMCOMP96";#N/A,#N/A,FALSE,"MAT96";#N/A,#N/A,FALSE,"FANDA96";#N/A,#N/A,FALSE,"INTRAN96";#N/A,#N/A,FALSE,"NAA9697";#N/A,#N/A,FALSE,"ECWEBB";#N/A,#N/A,FALSE,"MFT96";#N/A,#N/A,FALSE,"CTrecon"}</definedName>
    <definedName name="NOCONFLICT_1_1_4_5" hidden="1">{#N/A,#N/A,FALSE,"TMCOMP96";#N/A,#N/A,FALSE,"MAT96";#N/A,#N/A,FALSE,"FANDA96";#N/A,#N/A,FALSE,"INTRAN96";#N/A,#N/A,FALSE,"NAA9697";#N/A,#N/A,FALSE,"ECWEBB";#N/A,#N/A,FALSE,"MFT96";#N/A,#N/A,FALSE,"CTrecon"}</definedName>
    <definedName name="NOCONFLICT_1_1_5" hidden="1">{#N/A,#N/A,FALSE,"TMCOMP96";#N/A,#N/A,FALSE,"MAT96";#N/A,#N/A,FALSE,"FANDA96";#N/A,#N/A,FALSE,"INTRAN96";#N/A,#N/A,FALSE,"NAA9697";#N/A,#N/A,FALSE,"ECWEBB";#N/A,#N/A,FALSE,"MFT96";#N/A,#N/A,FALSE,"CTrecon"}</definedName>
    <definedName name="NOCONFLICT_1_1_5_1" hidden="1">{#N/A,#N/A,FALSE,"TMCOMP96";#N/A,#N/A,FALSE,"MAT96";#N/A,#N/A,FALSE,"FANDA96";#N/A,#N/A,FALSE,"INTRAN96";#N/A,#N/A,FALSE,"NAA9697";#N/A,#N/A,FALSE,"ECWEBB";#N/A,#N/A,FALSE,"MFT96";#N/A,#N/A,FALSE,"CTrecon"}</definedName>
    <definedName name="NOCONFLICT_1_1_5_2" hidden="1">{#N/A,#N/A,FALSE,"TMCOMP96";#N/A,#N/A,FALSE,"MAT96";#N/A,#N/A,FALSE,"FANDA96";#N/A,#N/A,FALSE,"INTRAN96";#N/A,#N/A,FALSE,"NAA9697";#N/A,#N/A,FALSE,"ECWEBB";#N/A,#N/A,FALSE,"MFT96";#N/A,#N/A,FALSE,"CTrecon"}</definedName>
    <definedName name="NOCONFLICT_1_1_5_3" hidden="1">{#N/A,#N/A,FALSE,"TMCOMP96";#N/A,#N/A,FALSE,"MAT96";#N/A,#N/A,FALSE,"FANDA96";#N/A,#N/A,FALSE,"INTRAN96";#N/A,#N/A,FALSE,"NAA9697";#N/A,#N/A,FALSE,"ECWEBB";#N/A,#N/A,FALSE,"MFT96";#N/A,#N/A,FALSE,"CTrecon"}</definedName>
    <definedName name="NOCONFLICT_1_1_5_4" hidden="1">{#N/A,#N/A,FALSE,"TMCOMP96";#N/A,#N/A,FALSE,"MAT96";#N/A,#N/A,FALSE,"FANDA96";#N/A,#N/A,FALSE,"INTRAN96";#N/A,#N/A,FALSE,"NAA9697";#N/A,#N/A,FALSE,"ECWEBB";#N/A,#N/A,FALSE,"MFT96";#N/A,#N/A,FALSE,"CTrecon"}</definedName>
    <definedName name="NOCONFLICT_1_1_5_5" hidden="1">{#N/A,#N/A,FALSE,"TMCOMP96";#N/A,#N/A,FALSE,"MAT96";#N/A,#N/A,FALSE,"FANDA96";#N/A,#N/A,FALSE,"INTRAN96";#N/A,#N/A,FALSE,"NAA9697";#N/A,#N/A,FALSE,"ECWEBB";#N/A,#N/A,FALSE,"MFT96";#N/A,#N/A,FALSE,"CTrecon"}</definedName>
    <definedName name="NOCONFLICT_1_2" hidden="1">{#N/A,#N/A,FALSE,"TMCOMP96";#N/A,#N/A,FALSE,"MAT96";#N/A,#N/A,FALSE,"FANDA96";#N/A,#N/A,FALSE,"INTRAN96";#N/A,#N/A,FALSE,"NAA9697";#N/A,#N/A,FALSE,"ECWEBB";#N/A,#N/A,FALSE,"MFT96";#N/A,#N/A,FALSE,"CTrecon"}</definedName>
    <definedName name="NOCONFLICT_1_2_1" hidden="1">{#N/A,#N/A,FALSE,"TMCOMP96";#N/A,#N/A,FALSE,"MAT96";#N/A,#N/A,FALSE,"FANDA96";#N/A,#N/A,FALSE,"INTRAN96";#N/A,#N/A,FALSE,"NAA9697";#N/A,#N/A,FALSE,"ECWEBB";#N/A,#N/A,FALSE,"MFT96";#N/A,#N/A,FALSE,"CTrecon"}</definedName>
    <definedName name="NOCONFLICT_1_2_1_1" hidden="1">{#N/A,#N/A,FALSE,"TMCOMP96";#N/A,#N/A,FALSE,"MAT96";#N/A,#N/A,FALSE,"FANDA96";#N/A,#N/A,FALSE,"INTRAN96";#N/A,#N/A,FALSE,"NAA9697";#N/A,#N/A,FALSE,"ECWEBB";#N/A,#N/A,FALSE,"MFT96";#N/A,#N/A,FALSE,"CTrecon"}</definedName>
    <definedName name="NOCONFLICT_1_2_1_1_1" hidden="1">{#N/A,#N/A,FALSE,"TMCOMP96";#N/A,#N/A,FALSE,"MAT96";#N/A,#N/A,FALSE,"FANDA96";#N/A,#N/A,FALSE,"INTRAN96";#N/A,#N/A,FALSE,"NAA9697";#N/A,#N/A,FALSE,"ECWEBB";#N/A,#N/A,FALSE,"MFT96";#N/A,#N/A,FALSE,"CTrecon"}</definedName>
    <definedName name="NOCONFLICT_1_2_1_1_1_1" hidden="1">{#N/A,#N/A,FALSE,"TMCOMP96";#N/A,#N/A,FALSE,"MAT96";#N/A,#N/A,FALSE,"FANDA96";#N/A,#N/A,FALSE,"INTRAN96";#N/A,#N/A,FALSE,"NAA9697";#N/A,#N/A,FALSE,"ECWEBB";#N/A,#N/A,FALSE,"MFT96";#N/A,#N/A,FALSE,"CTrecon"}</definedName>
    <definedName name="NOCONFLICT_1_2_1_1_1_2" hidden="1">{#N/A,#N/A,FALSE,"TMCOMP96";#N/A,#N/A,FALSE,"MAT96";#N/A,#N/A,FALSE,"FANDA96";#N/A,#N/A,FALSE,"INTRAN96";#N/A,#N/A,FALSE,"NAA9697";#N/A,#N/A,FALSE,"ECWEBB";#N/A,#N/A,FALSE,"MFT96";#N/A,#N/A,FALSE,"CTrecon"}</definedName>
    <definedName name="NOCONFLICT_1_2_1_1_1_3" hidden="1">{#N/A,#N/A,FALSE,"TMCOMP96";#N/A,#N/A,FALSE,"MAT96";#N/A,#N/A,FALSE,"FANDA96";#N/A,#N/A,FALSE,"INTRAN96";#N/A,#N/A,FALSE,"NAA9697";#N/A,#N/A,FALSE,"ECWEBB";#N/A,#N/A,FALSE,"MFT96";#N/A,#N/A,FALSE,"CTrecon"}</definedName>
    <definedName name="NOCONFLICT_1_2_1_1_1_4" hidden="1">{#N/A,#N/A,FALSE,"TMCOMP96";#N/A,#N/A,FALSE,"MAT96";#N/A,#N/A,FALSE,"FANDA96";#N/A,#N/A,FALSE,"INTRAN96";#N/A,#N/A,FALSE,"NAA9697";#N/A,#N/A,FALSE,"ECWEBB";#N/A,#N/A,FALSE,"MFT96";#N/A,#N/A,FALSE,"CTrecon"}</definedName>
    <definedName name="NOCONFLICT_1_2_1_1_1_5" hidden="1">{#N/A,#N/A,FALSE,"TMCOMP96";#N/A,#N/A,FALSE,"MAT96";#N/A,#N/A,FALSE,"FANDA96";#N/A,#N/A,FALSE,"INTRAN96";#N/A,#N/A,FALSE,"NAA9697";#N/A,#N/A,FALSE,"ECWEBB";#N/A,#N/A,FALSE,"MFT96";#N/A,#N/A,FALSE,"CTrecon"}</definedName>
    <definedName name="NOCONFLICT_1_2_1_1_2" hidden="1">{#N/A,#N/A,FALSE,"TMCOMP96";#N/A,#N/A,FALSE,"MAT96";#N/A,#N/A,FALSE,"FANDA96";#N/A,#N/A,FALSE,"INTRAN96";#N/A,#N/A,FALSE,"NAA9697";#N/A,#N/A,FALSE,"ECWEBB";#N/A,#N/A,FALSE,"MFT96";#N/A,#N/A,FALSE,"CTrecon"}</definedName>
    <definedName name="NOCONFLICT_1_2_1_1_2_1" hidden="1">{#N/A,#N/A,FALSE,"TMCOMP96";#N/A,#N/A,FALSE,"MAT96";#N/A,#N/A,FALSE,"FANDA96";#N/A,#N/A,FALSE,"INTRAN96";#N/A,#N/A,FALSE,"NAA9697";#N/A,#N/A,FALSE,"ECWEBB";#N/A,#N/A,FALSE,"MFT96";#N/A,#N/A,FALSE,"CTrecon"}</definedName>
    <definedName name="NOCONFLICT_1_2_1_1_2_2" hidden="1">{#N/A,#N/A,FALSE,"TMCOMP96";#N/A,#N/A,FALSE,"MAT96";#N/A,#N/A,FALSE,"FANDA96";#N/A,#N/A,FALSE,"INTRAN96";#N/A,#N/A,FALSE,"NAA9697";#N/A,#N/A,FALSE,"ECWEBB";#N/A,#N/A,FALSE,"MFT96";#N/A,#N/A,FALSE,"CTrecon"}</definedName>
    <definedName name="NOCONFLICT_1_2_1_1_2_3" hidden="1">{#N/A,#N/A,FALSE,"TMCOMP96";#N/A,#N/A,FALSE,"MAT96";#N/A,#N/A,FALSE,"FANDA96";#N/A,#N/A,FALSE,"INTRAN96";#N/A,#N/A,FALSE,"NAA9697";#N/A,#N/A,FALSE,"ECWEBB";#N/A,#N/A,FALSE,"MFT96";#N/A,#N/A,FALSE,"CTrecon"}</definedName>
    <definedName name="NOCONFLICT_1_2_1_1_2_4" hidden="1">{#N/A,#N/A,FALSE,"TMCOMP96";#N/A,#N/A,FALSE,"MAT96";#N/A,#N/A,FALSE,"FANDA96";#N/A,#N/A,FALSE,"INTRAN96";#N/A,#N/A,FALSE,"NAA9697";#N/A,#N/A,FALSE,"ECWEBB";#N/A,#N/A,FALSE,"MFT96";#N/A,#N/A,FALSE,"CTrecon"}</definedName>
    <definedName name="NOCONFLICT_1_2_1_1_2_5" hidden="1">{#N/A,#N/A,FALSE,"TMCOMP96";#N/A,#N/A,FALSE,"MAT96";#N/A,#N/A,FALSE,"FANDA96";#N/A,#N/A,FALSE,"INTRAN96";#N/A,#N/A,FALSE,"NAA9697";#N/A,#N/A,FALSE,"ECWEBB";#N/A,#N/A,FALSE,"MFT96";#N/A,#N/A,FALSE,"CTrecon"}</definedName>
    <definedName name="NOCONFLICT_1_2_1_1_3" hidden="1">{#N/A,#N/A,FALSE,"TMCOMP96";#N/A,#N/A,FALSE,"MAT96";#N/A,#N/A,FALSE,"FANDA96";#N/A,#N/A,FALSE,"INTRAN96";#N/A,#N/A,FALSE,"NAA9697";#N/A,#N/A,FALSE,"ECWEBB";#N/A,#N/A,FALSE,"MFT96";#N/A,#N/A,FALSE,"CTrecon"}</definedName>
    <definedName name="NOCONFLICT_1_2_1_1_4" hidden="1">{#N/A,#N/A,FALSE,"TMCOMP96";#N/A,#N/A,FALSE,"MAT96";#N/A,#N/A,FALSE,"FANDA96";#N/A,#N/A,FALSE,"INTRAN96";#N/A,#N/A,FALSE,"NAA9697";#N/A,#N/A,FALSE,"ECWEBB";#N/A,#N/A,FALSE,"MFT96";#N/A,#N/A,FALSE,"CTrecon"}</definedName>
    <definedName name="NOCONFLICT_1_2_1_1_5" hidden="1">{#N/A,#N/A,FALSE,"TMCOMP96";#N/A,#N/A,FALSE,"MAT96";#N/A,#N/A,FALSE,"FANDA96";#N/A,#N/A,FALSE,"INTRAN96";#N/A,#N/A,FALSE,"NAA9697";#N/A,#N/A,FALSE,"ECWEBB";#N/A,#N/A,FALSE,"MFT96";#N/A,#N/A,FALSE,"CTrecon"}</definedName>
    <definedName name="NOCONFLICT_1_2_1_2" hidden="1">{#N/A,#N/A,FALSE,"TMCOMP96";#N/A,#N/A,FALSE,"MAT96";#N/A,#N/A,FALSE,"FANDA96";#N/A,#N/A,FALSE,"INTRAN96";#N/A,#N/A,FALSE,"NAA9697";#N/A,#N/A,FALSE,"ECWEBB";#N/A,#N/A,FALSE,"MFT96";#N/A,#N/A,FALSE,"CTrecon"}</definedName>
    <definedName name="NOCONFLICT_1_2_1_2_1" hidden="1">{#N/A,#N/A,FALSE,"TMCOMP96";#N/A,#N/A,FALSE,"MAT96";#N/A,#N/A,FALSE,"FANDA96";#N/A,#N/A,FALSE,"INTRAN96";#N/A,#N/A,FALSE,"NAA9697";#N/A,#N/A,FALSE,"ECWEBB";#N/A,#N/A,FALSE,"MFT96";#N/A,#N/A,FALSE,"CTrecon"}</definedName>
    <definedName name="NOCONFLICT_1_2_1_2_2" hidden="1">{#N/A,#N/A,FALSE,"TMCOMP96";#N/A,#N/A,FALSE,"MAT96";#N/A,#N/A,FALSE,"FANDA96";#N/A,#N/A,FALSE,"INTRAN96";#N/A,#N/A,FALSE,"NAA9697";#N/A,#N/A,FALSE,"ECWEBB";#N/A,#N/A,FALSE,"MFT96";#N/A,#N/A,FALSE,"CTrecon"}</definedName>
    <definedName name="NOCONFLICT_1_2_1_2_3" hidden="1">{#N/A,#N/A,FALSE,"TMCOMP96";#N/A,#N/A,FALSE,"MAT96";#N/A,#N/A,FALSE,"FANDA96";#N/A,#N/A,FALSE,"INTRAN96";#N/A,#N/A,FALSE,"NAA9697";#N/A,#N/A,FALSE,"ECWEBB";#N/A,#N/A,FALSE,"MFT96";#N/A,#N/A,FALSE,"CTrecon"}</definedName>
    <definedName name="NOCONFLICT_1_2_1_2_4" hidden="1">{#N/A,#N/A,FALSE,"TMCOMP96";#N/A,#N/A,FALSE,"MAT96";#N/A,#N/A,FALSE,"FANDA96";#N/A,#N/A,FALSE,"INTRAN96";#N/A,#N/A,FALSE,"NAA9697";#N/A,#N/A,FALSE,"ECWEBB";#N/A,#N/A,FALSE,"MFT96";#N/A,#N/A,FALSE,"CTrecon"}</definedName>
    <definedName name="NOCONFLICT_1_2_1_2_5" hidden="1">{#N/A,#N/A,FALSE,"TMCOMP96";#N/A,#N/A,FALSE,"MAT96";#N/A,#N/A,FALSE,"FANDA96";#N/A,#N/A,FALSE,"INTRAN96";#N/A,#N/A,FALSE,"NAA9697";#N/A,#N/A,FALSE,"ECWEBB";#N/A,#N/A,FALSE,"MFT96";#N/A,#N/A,FALSE,"CTrecon"}</definedName>
    <definedName name="NOCONFLICT_1_2_1_3" hidden="1">{#N/A,#N/A,FALSE,"TMCOMP96";#N/A,#N/A,FALSE,"MAT96";#N/A,#N/A,FALSE,"FANDA96";#N/A,#N/A,FALSE,"INTRAN96";#N/A,#N/A,FALSE,"NAA9697";#N/A,#N/A,FALSE,"ECWEBB";#N/A,#N/A,FALSE,"MFT96";#N/A,#N/A,FALSE,"CTrecon"}</definedName>
    <definedName name="NOCONFLICT_1_2_1_3_1" hidden="1">{#N/A,#N/A,FALSE,"TMCOMP96";#N/A,#N/A,FALSE,"MAT96";#N/A,#N/A,FALSE,"FANDA96";#N/A,#N/A,FALSE,"INTRAN96";#N/A,#N/A,FALSE,"NAA9697";#N/A,#N/A,FALSE,"ECWEBB";#N/A,#N/A,FALSE,"MFT96";#N/A,#N/A,FALSE,"CTrecon"}</definedName>
    <definedName name="NOCONFLICT_1_2_1_3_2" hidden="1">{#N/A,#N/A,FALSE,"TMCOMP96";#N/A,#N/A,FALSE,"MAT96";#N/A,#N/A,FALSE,"FANDA96";#N/A,#N/A,FALSE,"INTRAN96";#N/A,#N/A,FALSE,"NAA9697";#N/A,#N/A,FALSE,"ECWEBB";#N/A,#N/A,FALSE,"MFT96";#N/A,#N/A,FALSE,"CTrecon"}</definedName>
    <definedName name="NOCONFLICT_1_2_1_3_3" hidden="1">{#N/A,#N/A,FALSE,"TMCOMP96";#N/A,#N/A,FALSE,"MAT96";#N/A,#N/A,FALSE,"FANDA96";#N/A,#N/A,FALSE,"INTRAN96";#N/A,#N/A,FALSE,"NAA9697";#N/A,#N/A,FALSE,"ECWEBB";#N/A,#N/A,FALSE,"MFT96";#N/A,#N/A,FALSE,"CTrecon"}</definedName>
    <definedName name="NOCONFLICT_1_2_1_3_4" hidden="1">{#N/A,#N/A,FALSE,"TMCOMP96";#N/A,#N/A,FALSE,"MAT96";#N/A,#N/A,FALSE,"FANDA96";#N/A,#N/A,FALSE,"INTRAN96";#N/A,#N/A,FALSE,"NAA9697";#N/A,#N/A,FALSE,"ECWEBB";#N/A,#N/A,FALSE,"MFT96";#N/A,#N/A,FALSE,"CTrecon"}</definedName>
    <definedName name="NOCONFLICT_1_2_1_3_5" hidden="1">{#N/A,#N/A,FALSE,"TMCOMP96";#N/A,#N/A,FALSE,"MAT96";#N/A,#N/A,FALSE,"FANDA96";#N/A,#N/A,FALSE,"INTRAN96";#N/A,#N/A,FALSE,"NAA9697";#N/A,#N/A,FALSE,"ECWEBB";#N/A,#N/A,FALSE,"MFT96";#N/A,#N/A,FALSE,"CTrecon"}</definedName>
    <definedName name="NOCONFLICT_1_2_1_4" hidden="1">{#N/A,#N/A,FALSE,"TMCOMP96";#N/A,#N/A,FALSE,"MAT96";#N/A,#N/A,FALSE,"FANDA96";#N/A,#N/A,FALSE,"INTRAN96";#N/A,#N/A,FALSE,"NAA9697";#N/A,#N/A,FALSE,"ECWEBB";#N/A,#N/A,FALSE,"MFT96";#N/A,#N/A,FALSE,"CTrecon"}</definedName>
    <definedName name="NOCONFLICT_1_2_1_4_1" hidden="1">{#N/A,#N/A,FALSE,"TMCOMP96";#N/A,#N/A,FALSE,"MAT96";#N/A,#N/A,FALSE,"FANDA96";#N/A,#N/A,FALSE,"INTRAN96";#N/A,#N/A,FALSE,"NAA9697";#N/A,#N/A,FALSE,"ECWEBB";#N/A,#N/A,FALSE,"MFT96";#N/A,#N/A,FALSE,"CTrecon"}</definedName>
    <definedName name="NOCONFLICT_1_2_1_4_2" hidden="1">{#N/A,#N/A,FALSE,"TMCOMP96";#N/A,#N/A,FALSE,"MAT96";#N/A,#N/A,FALSE,"FANDA96";#N/A,#N/A,FALSE,"INTRAN96";#N/A,#N/A,FALSE,"NAA9697";#N/A,#N/A,FALSE,"ECWEBB";#N/A,#N/A,FALSE,"MFT96";#N/A,#N/A,FALSE,"CTrecon"}</definedName>
    <definedName name="NOCONFLICT_1_2_1_4_3" hidden="1">{#N/A,#N/A,FALSE,"TMCOMP96";#N/A,#N/A,FALSE,"MAT96";#N/A,#N/A,FALSE,"FANDA96";#N/A,#N/A,FALSE,"INTRAN96";#N/A,#N/A,FALSE,"NAA9697";#N/A,#N/A,FALSE,"ECWEBB";#N/A,#N/A,FALSE,"MFT96";#N/A,#N/A,FALSE,"CTrecon"}</definedName>
    <definedName name="NOCONFLICT_1_2_1_4_4" hidden="1">{#N/A,#N/A,FALSE,"TMCOMP96";#N/A,#N/A,FALSE,"MAT96";#N/A,#N/A,FALSE,"FANDA96";#N/A,#N/A,FALSE,"INTRAN96";#N/A,#N/A,FALSE,"NAA9697";#N/A,#N/A,FALSE,"ECWEBB";#N/A,#N/A,FALSE,"MFT96";#N/A,#N/A,FALSE,"CTrecon"}</definedName>
    <definedName name="NOCONFLICT_1_2_1_4_5" hidden="1">{#N/A,#N/A,FALSE,"TMCOMP96";#N/A,#N/A,FALSE,"MAT96";#N/A,#N/A,FALSE,"FANDA96";#N/A,#N/A,FALSE,"INTRAN96";#N/A,#N/A,FALSE,"NAA9697";#N/A,#N/A,FALSE,"ECWEBB";#N/A,#N/A,FALSE,"MFT96";#N/A,#N/A,FALSE,"CTrecon"}</definedName>
    <definedName name="NOCONFLICT_1_2_1_5" hidden="1">{#N/A,#N/A,FALSE,"TMCOMP96";#N/A,#N/A,FALSE,"MAT96";#N/A,#N/A,FALSE,"FANDA96";#N/A,#N/A,FALSE,"INTRAN96";#N/A,#N/A,FALSE,"NAA9697";#N/A,#N/A,FALSE,"ECWEBB";#N/A,#N/A,FALSE,"MFT96";#N/A,#N/A,FALSE,"CTrecon"}</definedName>
    <definedName name="NOCONFLICT_1_2_1_5_1" hidden="1">{#N/A,#N/A,FALSE,"TMCOMP96";#N/A,#N/A,FALSE,"MAT96";#N/A,#N/A,FALSE,"FANDA96";#N/A,#N/A,FALSE,"INTRAN96";#N/A,#N/A,FALSE,"NAA9697";#N/A,#N/A,FALSE,"ECWEBB";#N/A,#N/A,FALSE,"MFT96";#N/A,#N/A,FALSE,"CTrecon"}</definedName>
    <definedName name="NOCONFLICT_1_2_1_5_2" hidden="1">{#N/A,#N/A,FALSE,"TMCOMP96";#N/A,#N/A,FALSE,"MAT96";#N/A,#N/A,FALSE,"FANDA96";#N/A,#N/A,FALSE,"INTRAN96";#N/A,#N/A,FALSE,"NAA9697";#N/A,#N/A,FALSE,"ECWEBB";#N/A,#N/A,FALSE,"MFT96";#N/A,#N/A,FALSE,"CTrecon"}</definedName>
    <definedName name="NOCONFLICT_1_2_1_5_3" hidden="1">{#N/A,#N/A,FALSE,"TMCOMP96";#N/A,#N/A,FALSE,"MAT96";#N/A,#N/A,FALSE,"FANDA96";#N/A,#N/A,FALSE,"INTRAN96";#N/A,#N/A,FALSE,"NAA9697";#N/A,#N/A,FALSE,"ECWEBB";#N/A,#N/A,FALSE,"MFT96";#N/A,#N/A,FALSE,"CTrecon"}</definedName>
    <definedName name="NOCONFLICT_1_2_1_5_4" hidden="1">{#N/A,#N/A,FALSE,"TMCOMP96";#N/A,#N/A,FALSE,"MAT96";#N/A,#N/A,FALSE,"FANDA96";#N/A,#N/A,FALSE,"INTRAN96";#N/A,#N/A,FALSE,"NAA9697";#N/A,#N/A,FALSE,"ECWEBB";#N/A,#N/A,FALSE,"MFT96";#N/A,#N/A,FALSE,"CTrecon"}</definedName>
    <definedName name="NOCONFLICT_1_2_1_5_5" hidden="1">{#N/A,#N/A,FALSE,"TMCOMP96";#N/A,#N/A,FALSE,"MAT96";#N/A,#N/A,FALSE,"FANDA96";#N/A,#N/A,FALSE,"INTRAN96";#N/A,#N/A,FALSE,"NAA9697";#N/A,#N/A,FALSE,"ECWEBB";#N/A,#N/A,FALSE,"MFT96";#N/A,#N/A,FALSE,"CTrecon"}</definedName>
    <definedName name="NOCONFLICT_1_2_2" hidden="1">{#N/A,#N/A,FALSE,"TMCOMP96";#N/A,#N/A,FALSE,"MAT96";#N/A,#N/A,FALSE,"FANDA96";#N/A,#N/A,FALSE,"INTRAN96";#N/A,#N/A,FALSE,"NAA9697";#N/A,#N/A,FALSE,"ECWEBB";#N/A,#N/A,FALSE,"MFT96";#N/A,#N/A,FALSE,"CTrecon"}</definedName>
    <definedName name="NOCONFLICT_1_2_2_1" hidden="1">{#N/A,#N/A,FALSE,"TMCOMP96";#N/A,#N/A,FALSE,"MAT96";#N/A,#N/A,FALSE,"FANDA96";#N/A,#N/A,FALSE,"INTRAN96";#N/A,#N/A,FALSE,"NAA9697";#N/A,#N/A,FALSE,"ECWEBB";#N/A,#N/A,FALSE,"MFT96";#N/A,#N/A,FALSE,"CTrecon"}</definedName>
    <definedName name="NOCONFLICT_1_2_2_2" hidden="1">{#N/A,#N/A,FALSE,"TMCOMP96";#N/A,#N/A,FALSE,"MAT96";#N/A,#N/A,FALSE,"FANDA96";#N/A,#N/A,FALSE,"INTRAN96";#N/A,#N/A,FALSE,"NAA9697";#N/A,#N/A,FALSE,"ECWEBB";#N/A,#N/A,FALSE,"MFT96";#N/A,#N/A,FALSE,"CTrecon"}</definedName>
    <definedName name="NOCONFLICT_1_2_2_3" hidden="1">{#N/A,#N/A,FALSE,"TMCOMP96";#N/A,#N/A,FALSE,"MAT96";#N/A,#N/A,FALSE,"FANDA96";#N/A,#N/A,FALSE,"INTRAN96";#N/A,#N/A,FALSE,"NAA9697";#N/A,#N/A,FALSE,"ECWEBB";#N/A,#N/A,FALSE,"MFT96";#N/A,#N/A,FALSE,"CTrecon"}</definedName>
    <definedName name="NOCONFLICT_1_2_2_4" hidden="1">{#N/A,#N/A,FALSE,"TMCOMP96";#N/A,#N/A,FALSE,"MAT96";#N/A,#N/A,FALSE,"FANDA96";#N/A,#N/A,FALSE,"INTRAN96";#N/A,#N/A,FALSE,"NAA9697";#N/A,#N/A,FALSE,"ECWEBB";#N/A,#N/A,FALSE,"MFT96";#N/A,#N/A,FALSE,"CTrecon"}</definedName>
    <definedName name="NOCONFLICT_1_2_2_5" hidden="1">{#N/A,#N/A,FALSE,"TMCOMP96";#N/A,#N/A,FALSE,"MAT96";#N/A,#N/A,FALSE,"FANDA96";#N/A,#N/A,FALSE,"INTRAN96";#N/A,#N/A,FALSE,"NAA9697";#N/A,#N/A,FALSE,"ECWEBB";#N/A,#N/A,FALSE,"MFT96";#N/A,#N/A,FALSE,"CTrecon"}</definedName>
    <definedName name="NOCONFLICT_1_2_3" hidden="1">{#N/A,#N/A,FALSE,"TMCOMP96";#N/A,#N/A,FALSE,"MAT96";#N/A,#N/A,FALSE,"FANDA96";#N/A,#N/A,FALSE,"INTRAN96";#N/A,#N/A,FALSE,"NAA9697";#N/A,#N/A,FALSE,"ECWEBB";#N/A,#N/A,FALSE,"MFT96";#N/A,#N/A,FALSE,"CTrecon"}</definedName>
    <definedName name="NOCONFLICT_1_2_3_1" hidden="1">{#N/A,#N/A,FALSE,"TMCOMP96";#N/A,#N/A,FALSE,"MAT96";#N/A,#N/A,FALSE,"FANDA96";#N/A,#N/A,FALSE,"INTRAN96";#N/A,#N/A,FALSE,"NAA9697";#N/A,#N/A,FALSE,"ECWEBB";#N/A,#N/A,FALSE,"MFT96";#N/A,#N/A,FALSE,"CTrecon"}</definedName>
    <definedName name="NOCONFLICT_1_2_3_2" hidden="1">{#N/A,#N/A,FALSE,"TMCOMP96";#N/A,#N/A,FALSE,"MAT96";#N/A,#N/A,FALSE,"FANDA96";#N/A,#N/A,FALSE,"INTRAN96";#N/A,#N/A,FALSE,"NAA9697";#N/A,#N/A,FALSE,"ECWEBB";#N/A,#N/A,FALSE,"MFT96";#N/A,#N/A,FALSE,"CTrecon"}</definedName>
    <definedName name="NOCONFLICT_1_2_3_3" hidden="1">{#N/A,#N/A,FALSE,"TMCOMP96";#N/A,#N/A,FALSE,"MAT96";#N/A,#N/A,FALSE,"FANDA96";#N/A,#N/A,FALSE,"INTRAN96";#N/A,#N/A,FALSE,"NAA9697";#N/A,#N/A,FALSE,"ECWEBB";#N/A,#N/A,FALSE,"MFT96";#N/A,#N/A,FALSE,"CTrecon"}</definedName>
    <definedName name="NOCONFLICT_1_2_3_4" hidden="1">{#N/A,#N/A,FALSE,"TMCOMP96";#N/A,#N/A,FALSE,"MAT96";#N/A,#N/A,FALSE,"FANDA96";#N/A,#N/A,FALSE,"INTRAN96";#N/A,#N/A,FALSE,"NAA9697";#N/A,#N/A,FALSE,"ECWEBB";#N/A,#N/A,FALSE,"MFT96";#N/A,#N/A,FALSE,"CTrecon"}</definedName>
    <definedName name="NOCONFLICT_1_2_3_5" hidden="1">{#N/A,#N/A,FALSE,"TMCOMP96";#N/A,#N/A,FALSE,"MAT96";#N/A,#N/A,FALSE,"FANDA96";#N/A,#N/A,FALSE,"INTRAN96";#N/A,#N/A,FALSE,"NAA9697";#N/A,#N/A,FALSE,"ECWEBB";#N/A,#N/A,FALSE,"MFT96";#N/A,#N/A,FALSE,"CTrecon"}</definedName>
    <definedName name="NOCONFLICT_1_2_4" hidden="1">{#N/A,#N/A,FALSE,"TMCOMP96";#N/A,#N/A,FALSE,"MAT96";#N/A,#N/A,FALSE,"FANDA96";#N/A,#N/A,FALSE,"INTRAN96";#N/A,#N/A,FALSE,"NAA9697";#N/A,#N/A,FALSE,"ECWEBB";#N/A,#N/A,FALSE,"MFT96";#N/A,#N/A,FALSE,"CTrecon"}</definedName>
    <definedName name="NOCONFLICT_1_2_4_1" hidden="1">{#N/A,#N/A,FALSE,"TMCOMP96";#N/A,#N/A,FALSE,"MAT96";#N/A,#N/A,FALSE,"FANDA96";#N/A,#N/A,FALSE,"INTRAN96";#N/A,#N/A,FALSE,"NAA9697";#N/A,#N/A,FALSE,"ECWEBB";#N/A,#N/A,FALSE,"MFT96";#N/A,#N/A,FALSE,"CTrecon"}</definedName>
    <definedName name="NOCONFLICT_1_2_4_2" hidden="1">{#N/A,#N/A,FALSE,"TMCOMP96";#N/A,#N/A,FALSE,"MAT96";#N/A,#N/A,FALSE,"FANDA96";#N/A,#N/A,FALSE,"INTRAN96";#N/A,#N/A,FALSE,"NAA9697";#N/A,#N/A,FALSE,"ECWEBB";#N/A,#N/A,FALSE,"MFT96";#N/A,#N/A,FALSE,"CTrecon"}</definedName>
    <definedName name="NOCONFLICT_1_2_4_3" hidden="1">{#N/A,#N/A,FALSE,"TMCOMP96";#N/A,#N/A,FALSE,"MAT96";#N/A,#N/A,FALSE,"FANDA96";#N/A,#N/A,FALSE,"INTRAN96";#N/A,#N/A,FALSE,"NAA9697";#N/A,#N/A,FALSE,"ECWEBB";#N/A,#N/A,FALSE,"MFT96";#N/A,#N/A,FALSE,"CTrecon"}</definedName>
    <definedName name="NOCONFLICT_1_2_4_4" hidden="1">{#N/A,#N/A,FALSE,"TMCOMP96";#N/A,#N/A,FALSE,"MAT96";#N/A,#N/A,FALSE,"FANDA96";#N/A,#N/A,FALSE,"INTRAN96";#N/A,#N/A,FALSE,"NAA9697";#N/A,#N/A,FALSE,"ECWEBB";#N/A,#N/A,FALSE,"MFT96";#N/A,#N/A,FALSE,"CTrecon"}</definedName>
    <definedName name="NOCONFLICT_1_2_4_5" hidden="1">{#N/A,#N/A,FALSE,"TMCOMP96";#N/A,#N/A,FALSE,"MAT96";#N/A,#N/A,FALSE,"FANDA96";#N/A,#N/A,FALSE,"INTRAN96";#N/A,#N/A,FALSE,"NAA9697";#N/A,#N/A,FALSE,"ECWEBB";#N/A,#N/A,FALSE,"MFT96";#N/A,#N/A,FALSE,"CTrecon"}</definedName>
    <definedName name="NOCONFLICT_1_2_5" hidden="1">{#N/A,#N/A,FALSE,"TMCOMP96";#N/A,#N/A,FALSE,"MAT96";#N/A,#N/A,FALSE,"FANDA96";#N/A,#N/A,FALSE,"INTRAN96";#N/A,#N/A,FALSE,"NAA9697";#N/A,#N/A,FALSE,"ECWEBB";#N/A,#N/A,FALSE,"MFT96";#N/A,#N/A,FALSE,"CTrecon"}</definedName>
    <definedName name="NOCONFLICT_1_2_5_1" hidden="1">{#N/A,#N/A,FALSE,"TMCOMP96";#N/A,#N/A,FALSE,"MAT96";#N/A,#N/A,FALSE,"FANDA96";#N/A,#N/A,FALSE,"INTRAN96";#N/A,#N/A,FALSE,"NAA9697";#N/A,#N/A,FALSE,"ECWEBB";#N/A,#N/A,FALSE,"MFT96";#N/A,#N/A,FALSE,"CTrecon"}</definedName>
    <definedName name="NOCONFLICT_1_2_5_2" hidden="1">{#N/A,#N/A,FALSE,"TMCOMP96";#N/A,#N/A,FALSE,"MAT96";#N/A,#N/A,FALSE,"FANDA96";#N/A,#N/A,FALSE,"INTRAN96";#N/A,#N/A,FALSE,"NAA9697";#N/A,#N/A,FALSE,"ECWEBB";#N/A,#N/A,FALSE,"MFT96";#N/A,#N/A,FALSE,"CTrecon"}</definedName>
    <definedName name="NOCONFLICT_1_2_5_3" hidden="1">{#N/A,#N/A,FALSE,"TMCOMP96";#N/A,#N/A,FALSE,"MAT96";#N/A,#N/A,FALSE,"FANDA96";#N/A,#N/A,FALSE,"INTRAN96";#N/A,#N/A,FALSE,"NAA9697";#N/A,#N/A,FALSE,"ECWEBB";#N/A,#N/A,FALSE,"MFT96";#N/A,#N/A,FALSE,"CTrecon"}</definedName>
    <definedName name="NOCONFLICT_1_2_5_4" hidden="1">{#N/A,#N/A,FALSE,"TMCOMP96";#N/A,#N/A,FALSE,"MAT96";#N/A,#N/A,FALSE,"FANDA96";#N/A,#N/A,FALSE,"INTRAN96";#N/A,#N/A,FALSE,"NAA9697";#N/A,#N/A,FALSE,"ECWEBB";#N/A,#N/A,FALSE,"MFT96";#N/A,#N/A,FALSE,"CTrecon"}</definedName>
    <definedName name="NOCONFLICT_1_2_5_5" hidden="1">{#N/A,#N/A,FALSE,"TMCOMP96";#N/A,#N/A,FALSE,"MAT96";#N/A,#N/A,FALSE,"FANDA96";#N/A,#N/A,FALSE,"INTRAN96";#N/A,#N/A,FALSE,"NAA9697";#N/A,#N/A,FALSE,"ECWEBB";#N/A,#N/A,FALSE,"MFT96";#N/A,#N/A,FALSE,"CTrecon"}</definedName>
    <definedName name="NOCONFLICT_1_3" hidden="1">{#N/A,#N/A,FALSE,"TMCOMP96";#N/A,#N/A,FALSE,"MAT96";#N/A,#N/A,FALSE,"FANDA96";#N/A,#N/A,FALSE,"INTRAN96";#N/A,#N/A,FALSE,"NAA9697";#N/A,#N/A,FALSE,"ECWEBB";#N/A,#N/A,FALSE,"MFT96";#N/A,#N/A,FALSE,"CTrecon"}</definedName>
    <definedName name="NOCONFLICT_1_3_1" hidden="1">{#N/A,#N/A,FALSE,"TMCOMP96";#N/A,#N/A,FALSE,"MAT96";#N/A,#N/A,FALSE,"FANDA96";#N/A,#N/A,FALSE,"INTRAN96";#N/A,#N/A,FALSE,"NAA9697";#N/A,#N/A,FALSE,"ECWEBB";#N/A,#N/A,FALSE,"MFT96";#N/A,#N/A,FALSE,"CTrecon"}</definedName>
    <definedName name="NOCONFLICT_1_3_1_1" hidden="1">{#N/A,#N/A,FALSE,"TMCOMP96";#N/A,#N/A,FALSE,"MAT96";#N/A,#N/A,FALSE,"FANDA96";#N/A,#N/A,FALSE,"INTRAN96";#N/A,#N/A,FALSE,"NAA9697";#N/A,#N/A,FALSE,"ECWEBB";#N/A,#N/A,FALSE,"MFT96";#N/A,#N/A,FALSE,"CTrecon"}</definedName>
    <definedName name="NOCONFLICT_1_3_1_1_1" hidden="1">{#N/A,#N/A,FALSE,"TMCOMP96";#N/A,#N/A,FALSE,"MAT96";#N/A,#N/A,FALSE,"FANDA96";#N/A,#N/A,FALSE,"INTRAN96";#N/A,#N/A,FALSE,"NAA9697";#N/A,#N/A,FALSE,"ECWEBB";#N/A,#N/A,FALSE,"MFT96";#N/A,#N/A,FALSE,"CTrecon"}</definedName>
    <definedName name="NOCONFLICT_1_3_1_1_1_1" hidden="1">{#N/A,#N/A,FALSE,"TMCOMP96";#N/A,#N/A,FALSE,"MAT96";#N/A,#N/A,FALSE,"FANDA96";#N/A,#N/A,FALSE,"INTRAN96";#N/A,#N/A,FALSE,"NAA9697";#N/A,#N/A,FALSE,"ECWEBB";#N/A,#N/A,FALSE,"MFT96";#N/A,#N/A,FALSE,"CTrecon"}</definedName>
    <definedName name="NOCONFLICT_1_3_1_1_1_2" hidden="1">{#N/A,#N/A,FALSE,"TMCOMP96";#N/A,#N/A,FALSE,"MAT96";#N/A,#N/A,FALSE,"FANDA96";#N/A,#N/A,FALSE,"INTRAN96";#N/A,#N/A,FALSE,"NAA9697";#N/A,#N/A,FALSE,"ECWEBB";#N/A,#N/A,FALSE,"MFT96";#N/A,#N/A,FALSE,"CTrecon"}</definedName>
    <definedName name="NOCONFLICT_1_3_1_1_1_3" hidden="1">{#N/A,#N/A,FALSE,"TMCOMP96";#N/A,#N/A,FALSE,"MAT96";#N/A,#N/A,FALSE,"FANDA96";#N/A,#N/A,FALSE,"INTRAN96";#N/A,#N/A,FALSE,"NAA9697";#N/A,#N/A,FALSE,"ECWEBB";#N/A,#N/A,FALSE,"MFT96";#N/A,#N/A,FALSE,"CTrecon"}</definedName>
    <definedName name="NOCONFLICT_1_3_1_1_1_4" hidden="1">{#N/A,#N/A,FALSE,"TMCOMP96";#N/A,#N/A,FALSE,"MAT96";#N/A,#N/A,FALSE,"FANDA96";#N/A,#N/A,FALSE,"INTRAN96";#N/A,#N/A,FALSE,"NAA9697";#N/A,#N/A,FALSE,"ECWEBB";#N/A,#N/A,FALSE,"MFT96";#N/A,#N/A,FALSE,"CTrecon"}</definedName>
    <definedName name="NOCONFLICT_1_3_1_1_1_5" hidden="1">{#N/A,#N/A,FALSE,"TMCOMP96";#N/A,#N/A,FALSE,"MAT96";#N/A,#N/A,FALSE,"FANDA96";#N/A,#N/A,FALSE,"INTRAN96";#N/A,#N/A,FALSE,"NAA9697";#N/A,#N/A,FALSE,"ECWEBB";#N/A,#N/A,FALSE,"MFT96";#N/A,#N/A,FALSE,"CTrecon"}</definedName>
    <definedName name="NOCONFLICT_1_3_1_1_2" hidden="1">{#N/A,#N/A,FALSE,"TMCOMP96";#N/A,#N/A,FALSE,"MAT96";#N/A,#N/A,FALSE,"FANDA96";#N/A,#N/A,FALSE,"INTRAN96";#N/A,#N/A,FALSE,"NAA9697";#N/A,#N/A,FALSE,"ECWEBB";#N/A,#N/A,FALSE,"MFT96";#N/A,#N/A,FALSE,"CTrecon"}</definedName>
    <definedName name="NOCONFLICT_1_3_1_1_2_1" hidden="1">{#N/A,#N/A,FALSE,"TMCOMP96";#N/A,#N/A,FALSE,"MAT96";#N/A,#N/A,FALSE,"FANDA96";#N/A,#N/A,FALSE,"INTRAN96";#N/A,#N/A,FALSE,"NAA9697";#N/A,#N/A,FALSE,"ECWEBB";#N/A,#N/A,FALSE,"MFT96";#N/A,#N/A,FALSE,"CTrecon"}</definedName>
    <definedName name="NOCONFLICT_1_3_1_1_2_2" hidden="1">{#N/A,#N/A,FALSE,"TMCOMP96";#N/A,#N/A,FALSE,"MAT96";#N/A,#N/A,FALSE,"FANDA96";#N/A,#N/A,FALSE,"INTRAN96";#N/A,#N/A,FALSE,"NAA9697";#N/A,#N/A,FALSE,"ECWEBB";#N/A,#N/A,FALSE,"MFT96";#N/A,#N/A,FALSE,"CTrecon"}</definedName>
    <definedName name="NOCONFLICT_1_3_1_1_2_3" hidden="1">{#N/A,#N/A,FALSE,"TMCOMP96";#N/A,#N/A,FALSE,"MAT96";#N/A,#N/A,FALSE,"FANDA96";#N/A,#N/A,FALSE,"INTRAN96";#N/A,#N/A,FALSE,"NAA9697";#N/A,#N/A,FALSE,"ECWEBB";#N/A,#N/A,FALSE,"MFT96";#N/A,#N/A,FALSE,"CTrecon"}</definedName>
    <definedName name="NOCONFLICT_1_3_1_1_2_4" hidden="1">{#N/A,#N/A,FALSE,"TMCOMP96";#N/A,#N/A,FALSE,"MAT96";#N/A,#N/A,FALSE,"FANDA96";#N/A,#N/A,FALSE,"INTRAN96";#N/A,#N/A,FALSE,"NAA9697";#N/A,#N/A,FALSE,"ECWEBB";#N/A,#N/A,FALSE,"MFT96";#N/A,#N/A,FALSE,"CTrecon"}</definedName>
    <definedName name="NOCONFLICT_1_3_1_1_2_5" hidden="1">{#N/A,#N/A,FALSE,"TMCOMP96";#N/A,#N/A,FALSE,"MAT96";#N/A,#N/A,FALSE,"FANDA96";#N/A,#N/A,FALSE,"INTRAN96";#N/A,#N/A,FALSE,"NAA9697";#N/A,#N/A,FALSE,"ECWEBB";#N/A,#N/A,FALSE,"MFT96";#N/A,#N/A,FALSE,"CTrecon"}</definedName>
    <definedName name="NOCONFLICT_1_3_1_1_3" hidden="1">{#N/A,#N/A,FALSE,"TMCOMP96";#N/A,#N/A,FALSE,"MAT96";#N/A,#N/A,FALSE,"FANDA96";#N/A,#N/A,FALSE,"INTRAN96";#N/A,#N/A,FALSE,"NAA9697";#N/A,#N/A,FALSE,"ECWEBB";#N/A,#N/A,FALSE,"MFT96";#N/A,#N/A,FALSE,"CTrecon"}</definedName>
    <definedName name="NOCONFLICT_1_3_1_1_4" hidden="1">{#N/A,#N/A,FALSE,"TMCOMP96";#N/A,#N/A,FALSE,"MAT96";#N/A,#N/A,FALSE,"FANDA96";#N/A,#N/A,FALSE,"INTRAN96";#N/A,#N/A,FALSE,"NAA9697";#N/A,#N/A,FALSE,"ECWEBB";#N/A,#N/A,FALSE,"MFT96";#N/A,#N/A,FALSE,"CTrecon"}</definedName>
    <definedName name="NOCONFLICT_1_3_1_1_5" hidden="1">{#N/A,#N/A,FALSE,"TMCOMP96";#N/A,#N/A,FALSE,"MAT96";#N/A,#N/A,FALSE,"FANDA96";#N/A,#N/A,FALSE,"INTRAN96";#N/A,#N/A,FALSE,"NAA9697";#N/A,#N/A,FALSE,"ECWEBB";#N/A,#N/A,FALSE,"MFT96";#N/A,#N/A,FALSE,"CTrecon"}</definedName>
    <definedName name="NOCONFLICT_1_3_1_2" hidden="1">{#N/A,#N/A,FALSE,"TMCOMP96";#N/A,#N/A,FALSE,"MAT96";#N/A,#N/A,FALSE,"FANDA96";#N/A,#N/A,FALSE,"INTRAN96";#N/A,#N/A,FALSE,"NAA9697";#N/A,#N/A,FALSE,"ECWEBB";#N/A,#N/A,FALSE,"MFT96";#N/A,#N/A,FALSE,"CTrecon"}</definedName>
    <definedName name="NOCONFLICT_1_3_1_2_1" hidden="1">{#N/A,#N/A,FALSE,"TMCOMP96";#N/A,#N/A,FALSE,"MAT96";#N/A,#N/A,FALSE,"FANDA96";#N/A,#N/A,FALSE,"INTRAN96";#N/A,#N/A,FALSE,"NAA9697";#N/A,#N/A,FALSE,"ECWEBB";#N/A,#N/A,FALSE,"MFT96";#N/A,#N/A,FALSE,"CTrecon"}</definedName>
    <definedName name="NOCONFLICT_1_3_1_2_2" hidden="1">{#N/A,#N/A,FALSE,"TMCOMP96";#N/A,#N/A,FALSE,"MAT96";#N/A,#N/A,FALSE,"FANDA96";#N/A,#N/A,FALSE,"INTRAN96";#N/A,#N/A,FALSE,"NAA9697";#N/A,#N/A,FALSE,"ECWEBB";#N/A,#N/A,FALSE,"MFT96";#N/A,#N/A,FALSE,"CTrecon"}</definedName>
    <definedName name="NOCONFLICT_1_3_1_2_3" hidden="1">{#N/A,#N/A,FALSE,"TMCOMP96";#N/A,#N/A,FALSE,"MAT96";#N/A,#N/A,FALSE,"FANDA96";#N/A,#N/A,FALSE,"INTRAN96";#N/A,#N/A,FALSE,"NAA9697";#N/A,#N/A,FALSE,"ECWEBB";#N/A,#N/A,FALSE,"MFT96";#N/A,#N/A,FALSE,"CTrecon"}</definedName>
    <definedName name="NOCONFLICT_1_3_1_2_4" hidden="1">{#N/A,#N/A,FALSE,"TMCOMP96";#N/A,#N/A,FALSE,"MAT96";#N/A,#N/A,FALSE,"FANDA96";#N/A,#N/A,FALSE,"INTRAN96";#N/A,#N/A,FALSE,"NAA9697";#N/A,#N/A,FALSE,"ECWEBB";#N/A,#N/A,FALSE,"MFT96";#N/A,#N/A,FALSE,"CTrecon"}</definedName>
    <definedName name="NOCONFLICT_1_3_1_2_5" hidden="1">{#N/A,#N/A,FALSE,"TMCOMP96";#N/A,#N/A,FALSE,"MAT96";#N/A,#N/A,FALSE,"FANDA96";#N/A,#N/A,FALSE,"INTRAN96";#N/A,#N/A,FALSE,"NAA9697";#N/A,#N/A,FALSE,"ECWEBB";#N/A,#N/A,FALSE,"MFT96";#N/A,#N/A,FALSE,"CTrecon"}</definedName>
    <definedName name="NOCONFLICT_1_3_1_3" hidden="1">{#N/A,#N/A,FALSE,"TMCOMP96";#N/A,#N/A,FALSE,"MAT96";#N/A,#N/A,FALSE,"FANDA96";#N/A,#N/A,FALSE,"INTRAN96";#N/A,#N/A,FALSE,"NAA9697";#N/A,#N/A,FALSE,"ECWEBB";#N/A,#N/A,FALSE,"MFT96";#N/A,#N/A,FALSE,"CTrecon"}</definedName>
    <definedName name="NOCONFLICT_1_3_1_3_1" hidden="1">{#N/A,#N/A,FALSE,"TMCOMP96";#N/A,#N/A,FALSE,"MAT96";#N/A,#N/A,FALSE,"FANDA96";#N/A,#N/A,FALSE,"INTRAN96";#N/A,#N/A,FALSE,"NAA9697";#N/A,#N/A,FALSE,"ECWEBB";#N/A,#N/A,FALSE,"MFT96";#N/A,#N/A,FALSE,"CTrecon"}</definedName>
    <definedName name="NOCONFLICT_1_3_1_3_2" hidden="1">{#N/A,#N/A,FALSE,"TMCOMP96";#N/A,#N/A,FALSE,"MAT96";#N/A,#N/A,FALSE,"FANDA96";#N/A,#N/A,FALSE,"INTRAN96";#N/A,#N/A,FALSE,"NAA9697";#N/A,#N/A,FALSE,"ECWEBB";#N/A,#N/A,FALSE,"MFT96";#N/A,#N/A,FALSE,"CTrecon"}</definedName>
    <definedName name="NOCONFLICT_1_3_1_3_3" hidden="1">{#N/A,#N/A,FALSE,"TMCOMP96";#N/A,#N/A,FALSE,"MAT96";#N/A,#N/A,FALSE,"FANDA96";#N/A,#N/A,FALSE,"INTRAN96";#N/A,#N/A,FALSE,"NAA9697";#N/A,#N/A,FALSE,"ECWEBB";#N/A,#N/A,FALSE,"MFT96";#N/A,#N/A,FALSE,"CTrecon"}</definedName>
    <definedName name="NOCONFLICT_1_3_1_3_4" hidden="1">{#N/A,#N/A,FALSE,"TMCOMP96";#N/A,#N/A,FALSE,"MAT96";#N/A,#N/A,FALSE,"FANDA96";#N/A,#N/A,FALSE,"INTRAN96";#N/A,#N/A,FALSE,"NAA9697";#N/A,#N/A,FALSE,"ECWEBB";#N/A,#N/A,FALSE,"MFT96";#N/A,#N/A,FALSE,"CTrecon"}</definedName>
    <definedName name="NOCONFLICT_1_3_1_3_5" hidden="1">{#N/A,#N/A,FALSE,"TMCOMP96";#N/A,#N/A,FALSE,"MAT96";#N/A,#N/A,FALSE,"FANDA96";#N/A,#N/A,FALSE,"INTRAN96";#N/A,#N/A,FALSE,"NAA9697";#N/A,#N/A,FALSE,"ECWEBB";#N/A,#N/A,FALSE,"MFT96";#N/A,#N/A,FALSE,"CTrecon"}</definedName>
    <definedName name="NOCONFLICT_1_3_1_4" hidden="1">{#N/A,#N/A,FALSE,"TMCOMP96";#N/A,#N/A,FALSE,"MAT96";#N/A,#N/A,FALSE,"FANDA96";#N/A,#N/A,FALSE,"INTRAN96";#N/A,#N/A,FALSE,"NAA9697";#N/A,#N/A,FALSE,"ECWEBB";#N/A,#N/A,FALSE,"MFT96";#N/A,#N/A,FALSE,"CTrecon"}</definedName>
    <definedName name="NOCONFLICT_1_3_1_4_1" hidden="1">{#N/A,#N/A,FALSE,"TMCOMP96";#N/A,#N/A,FALSE,"MAT96";#N/A,#N/A,FALSE,"FANDA96";#N/A,#N/A,FALSE,"INTRAN96";#N/A,#N/A,FALSE,"NAA9697";#N/A,#N/A,FALSE,"ECWEBB";#N/A,#N/A,FALSE,"MFT96";#N/A,#N/A,FALSE,"CTrecon"}</definedName>
    <definedName name="NOCONFLICT_1_3_1_4_2" hidden="1">{#N/A,#N/A,FALSE,"TMCOMP96";#N/A,#N/A,FALSE,"MAT96";#N/A,#N/A,FALSE,"FANDA96";#N/A,#N/A,FALSE,"INTRAN96";#N/A,#N/A,FALSE,"NAA9697";#N/A,#N/A,FALSE,"ECWEBB";#N/A,#N/A,FALSE,"MFT96";#N/A,#N/A,FALSE,"CTrecon"}</definedName>
    <definedName name="NOCONFLICT_1_3_1_4_3" hidden="1">{#N/A,#N/A,FALSE,"TMCOMP96";#N/A,#N/A,FALSE,"MAT96";#N/A,#N/A,FALSE,"FANDA96";#N/A,#N/A,FALSE,"INTRAN96";#N/A,#N/A,FALSE,"NAA9697";#N/A,#N/A,FALSE,"ECWEBB";#N/A,#N/A,FALSE,"MFT96";#N/A,#N/A,FALSE,"CTrecon"}</definedName>
    <definedName name="NOCONFLICT_1_3_1_4_4" hidden="1">{#N/A,#N/A,FALSE,"TMCOMP96";#N/A,#N/A,FALSE,"MAT96";#N/A,#N/A,FALSE,"FANDA96";#N/A,#N/A,FALSE,"INTRAN96";#N/A,#N/A,FALSE,"NAA9697";#N/A,#N/A,FALSE,"ECWEBB";#N/A,#N/A,FALSE,"MFT96";#N/A,#N/A,FALSE,"CTrecon"}</definedName>
    <definedName name="NOCONFLICT_1_3_1_4_5" hidden="1">{#N/A,#N/A,FALSE,"TMCOMP96";#N/A,#N/A,FALSE,"MAT96";#N/A,#N/A,FALSE,"FANDA96";#N/A,#N/A,FALSE,"INTRAN96";#N/A,#N/A,FALSE,"NAA9697";#N/A,#N/A,FALSE,"ECWEBB";#N/A,#N/A,FALSE,"MFT96";#N/A,#N/A,FALSE,"CTrecon"}</definedName>
    <definedName name="NOCONFLICT_1_3_1_5" hidden="1">{#N/A,#N/A,FALSE,"TMCOMP96";#N/A,#N/A,FALSE,"MAT96";#N/A,#N/A,FALSE,"FANDA96";#N/A,#N/A,FALSE,"INTRAN96";#N/A,#N/A,FALSE,"NAA9697";#N/A,#N/A,FALSE,"ECWEBB";#N/A,#N/A,FALSE,"MFT96";#N/A,#N/A,FALSE,"CTrecon"}</definedName>
    <definedName name="NOCONFLICT_1_3_1_5_1" hidden="1">{#N/A,#N/A,FALSE,"TMCOMP96";#N/A,#N/A,FALSE,"MAT96";#N/A,#N/A,FALSE,"FANDA96";#N/A,#N/A,FALSE,"INTRAN96";#N/A,#N/A,FALSE,"NAA9697";#N/A,#N/A,FALSE,"ECWEBB";#N/A,#N/A,FALSE,"MFT96";#N/A,#N/A,FALSE,"CTrecon"}</definedName>
    <definedName name="NOCONFLICT_1_3_1_5_2" hidden="1">{#N/A,#N/A,FALSE,"TMCOMP96";#N/A,#N/A,FALSE,"MAT96";#N/A,#N/A,FALSE,"FANDA96";#N/A,#N/A,FALSE,"INTRAN96";#N/A,#N/A,FALSE,"NAA9697";#N/A,#N/A,FALSE,"ECWEBB";#N/A,#N/A,FALSE,"MFT96";#N/A,#N/A,FALSE,"CTrecon"}</definedName>
    <definedName name="NOCONFLICT_1_3_1_5_3" hidden="1">{#N/A,#N/A,FALSE,"TMCOMP96";#N/A,#N/A,FALSE,"MAT96";#N/A,#N/A,FALSE,"FANDA96";#N/A,#N/A,FALSE,"INTRAN96";#N/A,#N/A,FALSE,"NAA9697";#N/A,#N/A,FALSE,"ECWEBB";#N/A,#N/A,FALSE,"MFT96";#N/A,#N/A,FALSE,"CTrecon"}</definedName>
    <definedName name="NOCONFLICT_1_3_1_5_4" hidden="1">{#N/A,#N/A,FALSE,"TMCOMP96";#N/A,#N/A,FALSE,"MAT96";#N/A,#N/A,FALSE,"FANDA96";#N/A,#N/A,FALSE,"INTRAN96";#N/A,#N/A,FALSE,"NAA9697";#N/A,#N/A,FALSE,"ECWEBB";#N/A,#N/A,FALSE,"MFT96";#N/A,#N/A,FALSE,"CTrecon"}</definedName>
    <definedName name="NOCONFLICT_1_3_1_5_5" hidden="1">{#N/A,#N/A,FALSE,"TMCOMP96";#N/A,#N/A,FALSE,"MAT96";#N/A,#N/A,FALSE,"FANDA96";#N/A,#N/A,FALSE,"INTRAN96";#N/A,#N/A,FALSE,"NAA9697";#N/A,#N/A,FALSE,"ECWEBB";#N/A,#N/A,FALSE,"MFT96";#N/A,#N/A,FALSE,"CTrecon"}</definedName>
    <definedName name="NOCONFLICT_1_3_2" hidden="1">{#N/A,#N/A,FALSE,"TMCOMP96";#N/A,#N/A,FALSE,"MAT96";#N/A,#N/A,FALSE,"FANDA96";#N/A,#N/A,FALSE,"INTRAN96";#N/A,#N/A,FALSE,"NAA9697";#N/A,#N/A,FALSE,"ECWEBB";#N/A,#N/A,FALSE,"MFT96";#N/A,#N/A,FALSE,"CTrecon"}</definedName>
    <definedName name="NOCONFLICT_1_3_2_1" hidden="1">{#N/A,#N/A,FALSE,"TMCOMP96";#N/A,#N/A,FALSE,"MAT96";#N/A,#N/A,FALSE,"FANDA96";#N/A,#N/A,FALSE,"INTRAN96";#N/A,#N/A,FALSE,"NAA9697";#N/A,#N/A,FALSE,"ECWEBB";#N/A,#N/A,FALSE,"MFT96";#N/A,#N/A,FALSE,"CTrecon"}</definedName>
    <definedName name="NOCONFLICT_1_3_2_2" hidden="1">{#N/A,#N/A,FALSE,"TMCOMP96";#N/A,#N/A,FALSE,"MAT96";#N/A,#N/A,FALSE,"FANDA96";#N/A,#N/A,FALSE,"INTRAN96";#N/A,#N/A,FALSE,"NAA9697";#N/A,#N/A,FALSE,"ECWEBB";#N/A,#N/A,FALSE,"MFT96";#N/A,#N/A,FALSE,"CTrecon"}</definedName>
    <definedName name="NOCONFLICT_1_3_2_3" hidden="1">{#N/A,#N/A,FALSE,"TMCOMP96";#N/A,#N/A,FALSE,"MAT96";#N/A,#N/A,FALSE,"FANDA96";#N/A,#N/A,FALSE,"INTRAN96";#N/A,#N/A,FALSE,"NAA9697";#N/A,#N/A,FALSE,"ECWEBB";#N/A,#N/A,FALSE,"MFT96";#N/A,#N/A,FALSE,"CTrecon"}</definedName>
    <definedName name="NOCONFLICT_1_3_2_4" hidden="1">{#N/A,#N/A,FALSE,"TMCOMP96";#N/A,#N/A,FALSE,"MAT96";#N/A,#N/A,FALSE,"FANDA96";#N/A,#N/A,FALSE,"INTRAN96";#N/A,#N/A,FALSE,"NAA9697";#N/A,#N/A,FALSE,"ECWEBB";#N/A,#N/A,FALSE,"MFT96";#N/A,#N/A,FALSE,"CTrecon"}</definedName>
    <definedName name="NOCONFLICT_1_3_2_5" hidden="1">{#N/A,#N/A,FALSE,"TMCOMP96";#N/A,#N/A,FALSE,"MAT96";#N/A,#N/A,FALSE,"FANDA96";#N/A,#N/A,FALSE,"INTRAN96";#N/A,#N/A,FALSE,"NAA9697";#N/A,#N/A,FALSE,"ECWEBB";#N/A,#N/A,FALSE,"MFT96";#N/A,#N/A,FALSE,"CTrecon"}</definedName>
    <definedName name="NOCONFLICT_1_3_3" hidden="1">{#N/A,#N/A,FALSE,"TMCOMP96";#N/A,#N/A,FALSE,"MAT96";#N/A,#N/A,FALSE,"FANDA96";#N/A,#N/A,FALSE,"INTRAN96";#N/A,#N/A,FALSE,"NAA9697";#N/A,#N/A,FALSE,"ECWEBB";#N/A,#N/A,FALSE,"MFT96";#N/A,#N/A,FALSE,"CTrecon"}</definedName>
    <definedName name="NOCONFLICT_1_3_3_1" hidden="1">{#N/A,#N/A,FALSE,"TMCOMP96";#N/A,#N/A,FALSE,"MAT96";#N/A,#N/A,FALSE,"FANDA96";#N/A,#N/A,FALSE,"INTRAN96";#N/A,#N/A,FALSE,"NAA9697";#N/A,#N/A,FALSE,"ECWEBB";#N/A,#N/A,FALSE,"MFT96";#N/A,#N/A,FALSE,"CTrecon"}</definedName>
    <definedName name="NOCONFLICT_1_3_3_2" hidden="1">{#N/A,#N/A,FALSE,"TMCOMP96";#N/A,#N/A,FALSE,"MAT96";#N/A,#N/A,FALSE,"FANDA96";#N/A,#N/A,FALSE,"INTRAN96";#N/A,#N/A,FALSE,"NAA9697";#N/A,#N/A,FALSE,"ECWEBB";#N/A,#N/A,FALSE,"MFT96";#N/A,#N/A,FALSE,"CTrecon"}</definedName>
    <definedName name="NOCONFLICT_1_3_3_3" hidden="1">{#N/A,#N/A,FALSE,"TMCOMP96";#N/A,#N/A,FALSE,"MAT96";#N/A,#N/A,FALSE,"FANDA96";#N/A,#N/A,FALSE,"INTRAN96";#N/A,#N/A,FALSE,"NAA9697";#N/A,#N/A,FALSE,"ECWEBB";#N/A,#N/A,FALSE,"MFT96";#N/A,#N/A,FALSE,"CTrecon"}</definedName>
    <definedName name="NOCONFLICT_1_3_3_4" hidden="1">{#N/A,#N/A,FALSE,"TMCOMP96";#N/A,#N/A,FALSE,"MAT96";#N/A,#N/A,FALSE,"FANDA96";#N/A,#N/A,FALSE,"INTRAN96";#N/A,#N/A,FALSE,"NAA9697";#N/A,#N/A,FALSE,"ECWEBB";#N/A,#N/A,FALSE,"MFT96";#N/A,#N/A,FALSE,"CTrecon"}</definedName>
    <definedName name="NOCONFLICT_1_3_3_5" hidden="1">{#N/A,#N/A,FALSE,"TMCOMP96";#N/A,#N/A,FALSE,"MAT96";#N/A,#N/A,FALSE,"FANDA96";#N/A,#N/A,FALSE,"INTRAN96";#N/A,#N/A,FALSE,"NAA9697";#N/A,#N/A,FALSE,"ECWEBB";#N/A,#N/A,FALSE,"MFT96";#N/A,#N/A,FALSE,"CTrecon"}</definedName>
    <definedName name="NOCONFLICT_1_3_4" hidden="1">{#N/A,#N/A,FALSE,"TMCOMP96";#N/A,#N/A,FALSE,"MAT96";#N/A,#N/A,FALSE,"FANDA96";#N/A,#N/A,FALSE,"INTRAN96";#N/A,#N/A,FALSE,"NAA9697";#N/A,#N/A,FALSE,"ECWEBB";#N/A,#N/A,FALSE,"MFT96";#N/A,#N/A,FALSE,"CTrecon"}</definedName>
    <definedName name="NOCONFLICT_1_3_4_1" hidden="1">{#N/A,#N/A,FALSE,"TMCOMP96";#N/A,#N/A,FALSE,"MAT96";#N/A,#N/A,FALSE,"FANDA96";#N/A,#N/A,FALSE,"INTRAN96";#N/A,#N/A,FALSE,"NAA9697";#N/A,#N/A,FALSE,"ECWEBB";#N/A,#N/A,FALSE,"MFT96";#N/A,#N/A,FALSE,"CTrecon"}</definedName>
    <definedName name="NOCONFLICT_1_3_4_2" hidden="1">{#N/A,#N/A,FALSE,"TMCOMP96";#N/A,#N/A,FALSE,"MAT96";#N/A,#N/A,FALSE,"FANDA96";#N/A,#N/A,FALSE,"INTRAN96";#N/A,#N/A,FALSE,"NAA9697";#N/A,#N/A,FALSE,"ECWEBB";#N/A,#N/A,FALSE,"MFT96";#N/A,#N/A,FALSE,"CTrecon"}</definedName>
    <definedName name="NOCONFLICT_1_3_4_3" hidden="1">{#N/A,#N/A,FALSE,"TMCOMP96";#N/A,#N/A,FALSE,"MAT96";#N/A,#N/A,FALSE,"FANDA96";#N/A,#N/A,FALSE,"INTRAN96";#N/A,#N/A,FALSE,"NAA9697";#N/A,#N/A,FALSE,"ECWEBB";#N/A,#N/A,FALSE,"MFT96";#N/A,#N/A,FALSE,"CTrecon"}</definedName>
    <definedName name="NOCONFLICT_1_3_4_4" hidden="1">{#N/A,#N/A,FALSE,"TMCOMP96";#N/A,#N/A,FALSE,"MAT96";#N/A,#N/A,FALSE,"FANDA96";#N/A,#N/A,FALSE,"INTRAN96";#N/A,#N/A,FALSE,"NAA9697";#N/A,#N/A,FALSE,"ECWEBB";#N/A,#N/A,FALSE,"MFT96";#N/A,#N/A,FALSE,"CTrecon"}</definedName>
    <definedName name="NOCONFLICT_1_3_4_5" hidden="1">{#N/A,#N/A,FALSE,"TMCOMP96";#N/A,#N/A,FALSE,"MAT96";#N/A,#N/A,FALSE,"FANDA96";#N/A,#N/A,FALSE,"INTRAN96";#N/A,#N/A,FALSE,"NAA9697";#N/A,#N/A,FALSE,"ECWEBB";#N/A,#N/A,FALSE,"MFT96";#N/A,#N/A,FALSE,"CTrecon"}</definedName>
    <definedName name="NOCONFLICT_1_3_5" hidden="1">{#N/A,#N/A,FALSE,"TMCOMP96";#N/A,#N/A,FALSE,"MAT96";#N/A,#N/A,FALSE,"FANDA96";#N/A,#N/A,FALSE,"INTRAN96";#N/A,#N/A,FALSE,"NAA9697";#N/A,#N/A,FALSE,"ECWEBB";#N/A,#N/A,FALSE,"MFT96";#N/A,#N/A,FALSE,"CTrecon"}</definedName>
    <definedName name="NOCONFLICT_1_3_5_1" hidden="1">{#N/A,#N/A,FALSE,"TMCOMP96";#N/A,#N/A,FALSE,"MAT96";#N/A,#N/A,FALSE,"FANDA96";#N/A,#N/A,FALSE,"INTRAN96";#N/A,#N/A,FALSE,"NAA9697";#N/A,#N/A,FALSE,"ECWEBB";#N/A,#N/A,FALSE,"MFT96";#N/A,#N/A,FALSE,"CTrecon"}</definedName>
    <definedName name="NOCONFLICT_1_3_5_2" hidden="1">{#N/A,#N/A,FALSE,"TMCOMP96";#N/A,#N/A,FALSE,"MAT96";#N/A,#N/A,FALSE,"FANDA96";#N/A,#N/A,FALSE,"INTRAN96";#N/A,#N/A,FALSE,"NAA9697";#N/A,#N/A,FALSE,"ECWEBB";#N/A,#N/A,FALSE,"MFT96";#N/A,#N/A,FALSE,"CTrecon"}</definedName>
    <definedName name="NOCONFLICT_1_3_5_3" hidden="1">{#N/A,#N/A,FALSE,"TMCOMP96";#N/A,#N/A,FALSE,"MAT96";#N/A,#N/A,FALSE,"FANDA96";#N/A,#N/A,FALSE,"INTRAN96";#N/A,#N/A,FALSE,"NAA9697";#N/A,#N/A,FALSE,"ECWEBB";#N/A,#N/A,FALSE,"MFT96";#N/A,#N/A,FALSE,"CTrecon"}</definedName>
    <definedName name="NOCONFLICT_1_3_5_4" hidden="1">{#N/A,#N/A,FALSE,"TMCOMP96";#N/A,#N/A,FALSE,"MAT96";#N/A,#N/A,FALSE,"FANDA96";#N/A,#N/A,FALSE,"INTRAN96";#N/A,#N/A,FALSE,"NAA9697";#N/A,#N/A,FALSE,"ECWEBB";#N/A,#N/A,FALSE,"MFT96";#N/A,#N/A,FALSE,"CTrecon"}</definedName>
    <definedName name="NOCONFLICT_1_3_5_5" hidden="1">{#N/A,#N/A,FALSE,"TMCOMP96";#N/A,#N/A,FALSE,"MAT96";#N/A,#N/A,FALSE,"FANDA96";#N/A,#N/A,FALSE,"INTRAN96";#N/A,#N/A,FALSE,"NAA9697";#N/A,#N/A,FALSE,"ECWEBB";#N/A,#N/A,FALSE,"MFT96";#N/A,#N/A,FALSE,"CTrecon"}</definedName>
    <definedName name="NOCONFLICT_1_4" hidden="1">{#N/A,#N/A,FALSE,"TMCOMP96";#N/A,#N/A,FALSE,"MAT96";#N/A,#N/A,FALSE,"FANDA96";#N/A,#N/A,FALSE,"INTRAN96";#N/A,#N/A,FALSE,"NAA9697";#N/A,#N/A,FALSE,"ECWEBB";#N/A,#N/A,FALSE,"MFT96";#N/A,#N/A,FALSE,"CTrecon"}</definedName>
    <definedName name="NOCONFLICT_1_4_1" hidden="1">{#N/A,#N/A,FALSE,"TMCOMP96";#N/A,#N/A,FALSE,"MAT96";#N/A,#N/A,FALSE,"FANDA96";#N/A,#N/A,FALSE,"INTRAN96";#N/A,#N/A,FALSE,"NAA9697";#N/A,#N/A,FALSE,"ECWEBB";#N/A,#N/A,FALSE,"MFT96";#N/A,#N/A,FALSE,"CTrecon"}</definedName>
    <definedName name="NOCONFLICT_1_4_1_1" hidden="1">{#N/A,#N/A,FALSE,"TMCOMP96";#N/A,#N/A,FALSE,"MAT96";#N/A,#N/A,FALSE,"FANDA96";#N/A,#N/A,FALSE,"INTRAN96";#N/A,#N/A,FALSE,"NAA9697";#N/A,#N/A,FALSE,"ECWEBB";#N/A,#N/A,FALSE,"MFT96";#N/A,#N/A,FALSE,"CTrecon"}</definedName>
    <definedName name="NOCONFLICT_1_4_1_1_1" hidden="1">{#N/A,#N/A,FALSE,"TMCOMP96";#N/A,#N/A,FALSE,"MAT96";#N/A,#N/A,FALSE,"FANDA96";#N/A,#N/A,FALSE,"INTRAN96";#N/A,#N/A,FALSE,"NAA9697";#N/A,#N/A,FALSE,"ECWEBB";#N/A,#N/A,FALSE,"MFT96";#N/A,#N/A,FALSE,"CTrecon"}</definedName>
    <definedName name="NOCONFLICT_1_4_1_1_2" hidden="1">{#N/A,#N/A,FALSE,"TMCOMP96";#N/A,#N/A,FALSE,"MAT96";#N/A,#N/A,FALSE,"FANDA96";#N/A,#N/A,FALSE,"INTRAN96";#N/A,#N/A,FALSE,"NAA9697";#N/A,#N/A,FALSE,"ECWEBB";#N/A,#N/A,FALSE,"MFT96";#N/A,#N/A,FALSE,"CTrecon"}</definedName>
    <definedName name="NOCONFLICT_1_4_1_1_3" hidden="1">{#N/A,#N/A,FALSE,"TMCOMP96";#N/A,#N/A,FALSE,"MAT96";#N/A,#N/A,FALSE,"FANDA96";#N/A,#N/A,FALSE,"INTRAN96";#N/A,#N/A,FALSE,"NAA9697";#N/A,#N/A,FALSE,"ECWEBB";#N/A,#N/A,FALSE,"MFT96";#N/A,#N/A,FALSE,"CTrecon"}</definedName>
    <definedName name="NOCONFLICT_1_4_1_1_4" hidden="1">{#N/A,#N/A,FALSE,"TMCOMP96";#N/A,#N/A,FALSE,"MAT96";#N/A,#N/A,FALSE,"FANDA96";#N/A,#N/A,FALSE,"INTRAN96";#N/A,#N/A,FALSE,"NAA9697";#N/A,#N/A,FALSE,"ECWEBB";#N/A,#N/A,FALSE,"MFT96";#N/A,#N/A,FALSE,"CTrecon"}</definedName>
    <definedName name="NOCONFLICT_1_4_1_1_5" hidden="1">{#N/A,#N/A,FALSE,"TMCOMP96";#N/A,#N/A,FALSE,"MAT96";#N/A,#N/A,FALSE,"FANDA96";#N/A,#N/A,FALSE,"INTRAN96";#N/A,#N/A,FALSE,"NAA9697";#N/A,#N/A,FALSE,"ECWEBB";#N/A,#N/A,FALSE,"MFT96";#N/A,#N/A,FALSE,"CTrecon"}</definedName>
    <definedName name="NOCONFLICT_1_4_1_2" hidden="1">{#N/A,#N/A,FALSE,"TMCOMP96";#N/A,#N/A,FALSE,"MAT96";#N/A,#N/A,FALSE,"FANDA96";#N/A,#N/A,FALSE,"INTRAN96";#N/A,#N/A,FALSE,"NAA9697";#N/A,#N/A,FALSE,"ECWEBB";#N/A,#N/A,FALSE,"MFT96";#N/A,#N/A,FALSE,"CTrecon"}</definedName>
    <definedName name="NOCONFLICT_1_4_1_2_1" hidden="1">{#N/A,#N/A,FALSE,"TMCOMP96";#N/A,#N/A,FALSE,"MAT96";#N/A,#N/A,FALSE,"FANDA96";#N/A,#N/A,FALSE,"INTRAN96";#N/A,#N/A,FALSE,"NAA9697";#N/A,#N/A,FALSE,"ECWEBB";#N/A,#N/A,FALSE,"MFT96";#N/A,#N/A,FALSE,"CTrecon"}</definedName>
    <definedName name="NOCONFLICT_1_4_1_2_2" hidden="1">{#N/A,#N/A,FALSE,"TMCOMP96";#N/A,#N/A,FALSE,"MAT96";#N/A,#N/A,FALSE,"FANDA96";#N/A,#N/A,FALSE,"INTRAN96";#N/A,#N/A,FALSE,"NAA9697";#N/A,#N/A,FALSE,"ECWEBB";#N/A,#N/A,FALSE,"MFT96";#N/A,#N/A,FALSE,"CTrecon"}</definedName>
    <definedName name="NOCONFLICT_1_4_1_2_3" hidden="1">{#N/A,#N/A,FALSE,"TMCOMP96";#N/A,#N/A,FALSE,"MAT96";#N/A,#N/A,FALSE,"FANDA96";#N/A,#N/A,FALSE,"INTRAN96";#N/A,#N/A,FALSE,"NAA9697";#N/A,#N/A,FALSE,"ECWEBB";#N/A,#N/A,FALSE,"MFT96";#N/A,#N/A,FALSE,"CTrecon"}</definedName>
    <definedName name="NOCONFLICT_1_4_1_2_4" hidden="1">{#N/A,#N/A,FALSE,"TMCOMP96";#N/A,#N/A,FALSE,"MAT96";#N/A,#N/A,FALSE,"FANDA96";#N/A,#N/A,FALSE,"INTRAN96";#N/A,#N/A,FALSE,"NAA9697";#N/A,#N/A,FALSE,"ECWEBB";#N/A,#N/A,FALSE,"MFT96";#N/A,#N/A,FALSE,"CTrecon"}</definedName>
    <definedName name="NOCONFLICT_1_4_1_2_5" hidden="1">{#N/A,#N/A,FALSE,"TMCOMP96";#N/A,#N/A,FALSE,"MAT96";#N/A,#N/A,FALSE,"FANDA96";#N/A,#N/A,FALSE,"INTRAN96";#N/A,#N/A,FALSE,"NAA9697";#N/A,#N/A,FALSE,"ECWEBB";#N/A,#N/A,FALSE,"MFT96";#N/A,#N/A,FALSE,"CTrecon"}</definedName>
    <definedName name="NOCONFLICT_1_4_1_3" hidden="1">{#N/A,#N/A,FALSE,"TMCOMP96";#N/A,#N/A,FALSE,"MAT96";#N/A,#N/A,FALSE,"FANDA96";#N/A,#N/A,FALSE,"INTRAN96";#N/A,#N/A,FALSE,"NAA9697";#N/A,#N/A,FALSE,"ECWEBB";#N/A,#N/A,FALSE,"MFT96";#N/A,#N/A,FALSE,"CTrecon"}</definedName>
    <definedName name="NOCONFLICT_1_4_1_3_1" hidden="1">{#N/A,#N/A,FALSE,"TMCOMP96";#N/A,#N/A,FALSE,"MAT96";#N/A,#N/A,FALSE,"FANDA96";#N/A,#N/A,FALSE,"INTRAN96";#N/A,#N/A,FALSE,"NAA9697";#N/A,#N/A,FALSE,"ECWEBB";#N/A,#N/A,FALSE,"MFT96";#N/A,#N/A,FALSE,"CTrecon"}</definedName>
    <definedName name="NOCONFLICT_1_4_1_3_2" hidden="1">{#N/A,#N/A,FALSE,"TMCOMP96";#N/A,#N/A,FALSE,"MAT96";#N/A,#N/A,FALSE,"FANDA96";#N/A,#N/A,FALSE,"INTRAN96";#N/A,#N/A,FALSE,"NAA9697";#N/A,#N/A,FALSE,"ECWEBB";#N/A,#N/A,FALSE,"MFT96";#N/A,#N/A,FALSE,"CTrecon"}</definedName>
    <definedName name="NOCONFLICT_1_4_1_3_3" hidden="1">{#N/A,#N/A,FALSE,"TMCOMP96";#N/A,#N/A,FALSE,"MAT96";#N/A,#N/A,FALSE,"FANDA96";#N/A,#N/A,FALSE,"INTRAN96";#N/A,#N/A,FALSE,"NAA9697";#N/A,#N/A,FALSE,"ECWEBB";#N/A,#N/A,FALSE,"MFT96";#N/A,#N/A,FALSE,"CTrecon"}</definedName>
    <definedName name="NOCONFLICT_1_4_1_3_4" hidden="1">{#N/A,#N/A,FALSE,"TMCOMP96";#N/A,#N/A,FALSE,"MAT96";#N/A,#N/A,FALSE,"FANDA96";#N/A,#N/A,FALSE,"INTRAN96";#N/A,#N/A,FALSE,"NAA9697";#N/A,#N/A,FALSE,"ECWEBB";#N/A,#N/A,FALSE,"MFT96";#N/A,#N/A,FALSE,"CTrecon"}</definedName>
    <definedName name="NOCONFLICT_1_4_1_3_5" hidden="1">{#N/A,#N/A,FALSE,"TMCOMP96";#N/A,#N/A,FALSE,"MAT96";#N/A,#N/A,FALSE,"FANDA96";#N/A,#N/A,FALSE,"INTRAN96";#N/A,#N/A,FALSE,"NAA9697";#N/A,#N/A,FALSE,"ECWEBB";#N/A,#N/A,FALSE,"MFT96";#N/A,#N/A,FALSE,"CTrecon"}</definedName>
    <definedName name="NOCONFLICT_1_4_1_4" hidden="1">{#N/A,#N/A,FALSE,"TMCOMP96";#N/A,#N/A,FALSE,"MAT96";#N/A,#N/A,FALSE,"FANDA96";#N/A,#N/A,FALSE,"INTRAN96";#N/A,#N/A,FALSE,"NAA9697";#N/A,#N/A,FALSE,"ECWEBB";#N/A,#N/A,FALSE,"MFT96";#N/A,#N/A,FALSE,"CTrecon"}</definedName>
    <definedName name="NOCONFLICT_1_4_1_4_1" hidden="1">{#N/A,#N/A,FALSE,"TMCOMP96";#N/A,#N/A,FALSE,"MAT96";#N/A,#N/A,FALSE,"FANDA96";#N/A,#N/A,FALSE,"INTRAN96";#N/A,#N/A,FALSE,"NAA9697";#N/A,#N/A,FALSE,"ECWEBB";#N/A,#N/A,FALSE,"MFT96";#N/A,#N/A,FALSE,"CTrecon"}</definedName>
    <definedName name="NOCONFLICT_1_4_1_4_2" hidden="1">{#N/A,#N/A,FALSE,"TMCOMP96";#N/A,#N/A,FALSE,"MAT96";#N/A,#N/A,FALSE,"FANDA96";#N/A,#N/A,FALSE,"INTRAN96";#N/A,#N/A,FALSE,"NAA9697";#N/A,#N/A,FALSE,"ECWEBB";#N/A,#N/A,FALSE,"MFT96";#N/A,#N/A,FALSE,"CTrecon"}</definedName>
    <definedName name="NOCONFLICT_1_4_1_4_3" hidden="1">{#N/A,#N/A,FALSE,"TMCOMP96";#N/A,#N/A,FALSE,"MAT96";#N/A,#N/A,FALSE,"FANDA96";#N/A,#N/A,FALSE,"INTRAN96";#N/A,#N/A,FALSE,"NAA9697";#N/A,#N/A,FALSE,"ECWEBB";#N/A,#N/A,FALSE,"MFT96";#N/A,#N/A,FALSE,"CTrecon"}</definedName>
    <definedName name="NOCONFLICT_1_4_1_4_4" hidden="1">{#N/A,#N/A,FALSE,"TMCOMP96";#N/A,#N/A,FALSE,"MAT96";#N/A,#N/A,FALSE,"FANDA96";#N/A,#N/A,FALSE,"INTRAN96";#N/A,#N/A,FALSE,"NAA9697";#N/A,#N/A,FALSE,"ECWEBB";#N/A,#N/A,FALSE,"MFT96";#N/A,#N/A,FALSE,"CTrecon"}</definedName>
    <definedName name="NOCONFLICT_1_4_1_4_5" hidden="1">{#N/A,#N/A,FALSE,"TMCOMP96";#N/A,#N/A,FALSE,"MAT96";#N/A,#N/A,FALSE,"FANDA96";#N/A,#N/A,FALSE,"INTRAN96";#N/A,#N/A,FALSE,"NAA9697";#N/A,#N/A,FALSE,"ECWEBB";#N/A,#N/A,FALSE,"MFT96";#N/A,#N/A,FALSE,"CTrecon"}</definedName>
    <definedName name="NOCONFLICT_1_4_1_5" hidden="1">{#N/A,#N/A,FALSE,"TMCOMP96";#N/A,#N/A,FALSE,"MAT96";#N/A,#N/A,FALSE,"FANDA96";#N/A,#N/A,FALSE,"INTRAN96";#N/A,#N/A,FALSE,"NAA9697";#N/A,#N/A,FALSE,"ECWEBB";#N/A,#N/A,FALSE,"MFT96";#N/A,#N/A,FALSE,"CTrecon"}</definedName>
    <definedName name="NOCONFLICT_1_4_1_5_1" hidden="1">{#N/A,#N/A,FALSE,"TMCOMP96";#N/A,#N/A,FALSE,"MAT96";#N/A,#N/A,FALSE,"FANDA96";#N/A,#N/A,FALSE,"INTRAN96";#N/A,#N/A,FALSE,"NAA9697";#N/A,#N/A,FALSE,"ECWEBB";#N/A,#N/A,FALSE,"MFT96";#N/A,#N/A,FALSE,"CTrecon"}</definedName>
    <definedName name="NOCONFLICT_1_4_1_5_2" hidden="1">{#N/A,#N/A,FALSE,"TMCOMP96";#N/A,#N/A,FALSE,"MAT96";#N/A,#N/A,FALSE,"FANDA96";#N/A,#N/A,FALSE,"INTRAN96";#N/A,#N/A,FALSE,"NAA9697";#N/A,#N/A,FALSE,"ECWEBB";#N/A,#N/A,FALSE,"MFT96";#N/A,#N/A,FALSE,"CTrecon"}</definedName>
    <definedName name="NOCONFLICT_1_4_1_5_3" hidden="1">{#N/A,#N/A,FALSE,"TMCOMP96";#N/A,#N/A,FALSE,"MAT96";#N/A,#N/A,FALSE,"FANDA96";#N/A,#N/A,FALSE,"INTRAN96";#N/A,#N/A,FALSE,"NAA9697";#N/A,#N/A,FALSE,"ECWEBB";#N/A,#N/A,FALSE,"MFT96";#N/A,#N/A,FALSE,"CTrecon"}</definedName>
    <definedName name="NOCONFLICT_1_4_1_5_4" hidden="1">{#N/A,#N/A,FALSE,"TMCOMP96";#N/A,#N/A,FALSE,"MAT96";#N/A,#N/A,FALSE,"FANDA96";#N/A,#N/A,FALSE,"INTRAN96";#N/A,#N/A,FALSE,"NAA9697";#N/A,#N/A,FALSE,"ECWEBB";#N/A,#N/A,FALSE,"MFT96";#N/A,#N/A,FALSE,"CTrecon"}</definedName>
    <definedName name="NOCONFLICT_1_4_1_5_5" hidden="1">{#N/A,#N/A,FALSE,"TMCOMP96";#N/A,#N/A,FALSE,"MAT96";#N/A,#N/A,FALSE,"FANDA96";#N/A,#N/A,FALSE,"INTRAN96";#N/A,#N/A,FALSE,"NAA9697";#N/A,#N/A,FALSE,"ECWEBB";#N/A,#N/A,FALSE,"MFT96";#N/A,#N/A,FALSE,"CTrecon"}</definedName>
    <definedName name="NOCONFLICT_1_4_2" hidden="1">{#N/A,#N/A,FALSE,"TMCOMP96";#N/A,#N/A,FALSE,"MAT96";#N/A,#N/A,FALSE,"FANDA96";#N/A,#N/A,FALSE,"INTRAN96";#N/A,#N/A,FALSE,"NAA9697";#N/A,#N/A,FALSE,"ECWEBB";#N/A,#N/A,FALSE,"MFT96";#N/A,#N/A,FALSE,"CTrecon"}</definedName>
    <definedName name="NOCONFLICT_1_4_2_1" hidden="1">{#N/A,#N/A,FALSE,"TMCOMP96";#N/A,#N/A,FALSE,"MAT96";#N/A,#N/A,FALSE,"FANDA96";#N/A,#N/A,FALSE,"INTRAN96";#N/A,#N/A,FALSE,"NAA9697";#N/A,#N/A,FALSE,"ECWEBB";#N/A,#N/A,FALSE,"MFT96";#N/A,#N/A,FALSE,"CTrecon"}</definedName>
    <definedName name="NOCONFLICT_1_4_2_2" hidden="1">{#N/A,#N/A,FALSE,"TMCOMP96";#N/A,#N/A,FALSE,"MAT96";#N/A,#N/A,FALSE,"FANDA96";#N/A,#N/A,FALSE,"INTRAN96";#N/A,#N/A,FALSE,"NAA9697";#N/A,#N/A,FALSE,"ECWEBB";#N/A,#N/A,FALSE,"MFT96";#N/A,#N/A,FALSE,"CTrecon"}</definedName>
    <definedName name="NOCONFLICT_1_4_2_3" hidden="1">{#N/A,#N/A,FALSE,"TMCOMP96";#N/A,#N/A,FALSE,"MAT96";#N/A,#N/A,FALSE,"FANDA96";#N/A,#N/A,FALSE,"INTRAN96";#N/A,#N/A,FALSE,"NAA9697";#N/A,#N/A,FALSE,"ECWEBB";#N/A,#N/A,FALSE,"MFT96";#N/A,#N/A,FALSE,"CTrecon"}</definedName>
    <definedName name="NOCONFLICT_1_4_2_4" hidden="1">{#N/A,#N/A,FALSE,"TMCOMP96";#N/A,#N/A,FALSE,"MAT96";#N/A,#N/A,FALSE,"FANDA96";#N/A,#N/A,FALSE,"INTRAN96";#N/A,#N/A,FALSE,"NAA9697";#N/A,#N/A,FALSE,"ECWEBB";#N/A,#N/A,FALSE,"MFT96";#N/A,#N/A,FALSE,"CTrecon"}</definedName>
    <definedName name="NOCONFLICT_1_4_2_5" hidden="1">{#N/A,#N/A,FALSE,"TMCOMP96";#N/A,#N/A,FALSE,"MAT96";#N/A,#N/A,FALSE,"FANDA96";#N/A,#N/A,FALSE,"INTRAN96";#N/A,#N/A,FALSE,"NAA9697";#N/A,#N/A,FALSE,"ECWEBB";#N/A,#N/A,FALSE,"MFT96";#N/A,#N/A,FALSE,"CTrecon"}</definedName>
    <definedName name="NOCONFLICT_1_4_3" hidden="1">{#N/A,#N/A,FALSE,"TMCOMP96";#N/A,#N/A,FALSE,"MAT96";#N/A,#N/A,FALSE,"FANDA96";#N/A,#N/A,FALSE,"INTRAN96";#N/A,#N/A,FALSE,"NAA9697";#N/A,#N/A,FALSE,"ECWEBB";#N/A,#N/A,FALSE,"MFT96";#N/A,#N/A,FALSE,"CTrecon"}</definedName>
    <definedName name="NOCONFLICT_1_4_3_1" hidden="1">{#N/A,#N/A,FALSE,"TMCOMP96";#N/A,#N/A,FALSE,"MAT96";#N/A,#N/A,FALSE,"FANDA96";#N/A,#N/A,FALSE,"INTRAN96";#N/A,#N/A,FALSE,"NAA9697";#N/A,#N/A,FALSE,"ECWEBB";#N/A,#N/A,FALSE,"MFT96";#N/A,#N/A,FALSE,"CTrecon"}</definedName>
    <definedName name="NOCONFLICT_1_4_3_2" hidden="1">{#N/A,#N/A,FALSE,"TMCOMP96";#N/A,#N/A,FALSE,"MAT96";#N/A,#N/A,FALSE,"FANDA96";#N/A,#N/A,FALSE,"INTRAN96";#N/A,#N/A,FALSE,"NAA9697";#N/A,#N/A,FALSE,"ECWEBB";#N/A,#N/A,FALSE,"MFT96";#N/A,#N/A,FALSE,"CTrecon"}</definedName>
    <definedName name="NOCONFLICT_1_4_3_3" hidden="1">{#N/A,#N/A,FALSE,"TMCOMP96";#N/A,#N/A,FALSE,"MAT96";#N/A,#N/A,FALSE,"FANDA96";#N/A,#N/A,FALSE,"INTRAN96";#N/A,#N/A,FALSE,"NAA9697";#N/A,#N/A,FALSE,"ECWEBB";#N/A,#N/A,FALSE,"MFT96";#N/A,#N/A,FALSE,"CTrecon"}</definedName>
    <definedName name="NOCONFLICT_1_4_3_4" hidden="1">{#N/A,#N/A,FALSE,"TMCOMP96";#N/A,#N/A,FALSE,"MAT96";#N/A,#N/A,FALSE,"FANDA96";#N/A,#N/A,FALSE,"INTRAN96";#N/A,#N/A,FALSE,"NAA9697";#N/A,#N/A,FALSE,"ECWEBB";#N/A,#N/A,FALSE,"MFT96";#N/A,#N/A,FALSE,"CTrecon"}</definedName>
    <definedName name="NOCONFLICT_1_4_3_5" hidden="1">{#N/A,#N/A,FALSE,"TMCOMP96";#N/A,#N/A,FALSE,"MAT96";#N/A,#N/A,FALSE,"FANDA96";#N/A,#N/A,FALSE,"INTRAN96";#N/A,#N/A,FALSE,"NAA9697";#N/A,#N/A,FALSE,"ECWEBB";#N/A,#N/A,FALSE,"MFT96";#N/A,#N/A,FALSE,"CTrecon"}</definedName>
    <definedName name="NOCONFLICT_1_4_4" hidden="1">{#N/A,#N/A,FALSE,"TMCOMP96";#N/A,#N/A,FALSE,"MAT96";#N/A,#N/A,FALSE,"FANDA96";#N/A,#N/A,FALSE,"INTRAN96";#N/A,#N/A,FALSE,"NAA9697";#N/A,#N/A,FALSE,"ECWEBB";#N/A,#N/A,FALSE,"MFT96";#N/A,#N/A,FALSE,"CTrecon"}</definedName>
    <definedName name="NOCONFLICT_1_4_4_1" hidden="1">{#N/A,#N/A,FALSE,"TMCOMP96";#N/A,#N/A,FALSE,"MAT96";#N/A,#N/A,FALSE,"FANDA96";#N/A,#N/A,FALSE,"INTRAN96";#N/A,#N/A,FALSE,"NAA9697";#N/A,#N/A,FALSE,"ECWEBB";#N/A,#N/A,FALSE,"MFT96";#N/A,#N/A,FALSE,"CTrecon"}</definedName>
    <definedName name="NOCONFLICT_1_4_4_2" hidden="1">{#N/A,#N/A,FALSE,"TMCOMP96";#N/A,#N/A,FALSE,"MAT96";#N/A,#N/A,FALSE,"FANDA96";#N/A,#N/A,FALSE,"INTRAN96";#N/A,#N/A,FALSE,"NAA9697";#N/A,#N/A,FALSE,"ECWEBB";#N/A,#N/A,FALSE,"MFT96";#N/A,#N/A,FALSE,"CTrecon"}</definedName>
    <definedName name="NOCONFLICT_1_4_4_3" hidden="1">{#N/A,#N/A,FALSE,"TMCOMP96";#N/A,#N/A,FALSE,"MAT96";#N/A,#N/A,FALSE,"FANDA96";#N/A,#N/A,FALSE,"INTRAN96";#N/A,#N/A,FALSE,"NAA9697";#N/A,#N/A,FALSE,"ECWEBB";#N/A,#N/A,FALSE,"MFT96";#N/A,#N/A,FALSE,"CTrecon"}</definedName>
    <definedName name="NOCONFLICT_1_4_4_4" hidden="1">{#N/A,#N/A,FALSE,"TMCOMP96";#N/A,#N/A,FALSE,"MAT96";#N/A,#N/A,FALSE,"FANDA96";#N/A,#N/A,FALSE,"INTRAN96";#N/A,#N/A,FALSE,"NAA9697";#N/A,#N/A,FALSE,"ECWEBB";#N/A,#N/A,FALSE,"MFT96";#N/A,#N/A,FALSE,"CTrecon"}</definedName>
    <definedName name="NOCONFLICT_1_4_4_5" hidden="1">{#N/A,#N/A,FALSE,"TMCOMP96";#N/A,#N/A,FALSE,"MAT96";#N/A,#N/A,FALSE,"FANDA96";#N/A,#N/A,FALSE,"INTRAN96";#N/A,#N/A,FALSE,"NAA9697";#N/A,#N/A,FALSE,"ECWEBB";#N/A,#N/A,FALSE,"MFT96";#N/A,#N/A,FALSE,"CTrecon"}</definedName>
    <definedName name="NOCONFLICT_1_4_5" hidden="1">{#N/A,#N/A,FALSE,"TMCOMP96";#N/A,#N/A,FALSE,"MAT96";#N/A,#N/A,FALSE,"FANDA96";#N/A,#N/A,FALSE,"INTRAN96";#N/A,#N/A,FALSE,"NAA9697";#N/A,#N/A,FALSE,"ECWEBB";#N/A,#N/A,FALSE,"MFT96";#N/A,#N/A,FALSE,"CTrecon"}</definedName>
    <definedName name="NOCONFLICT_1_4_5_1" hidden="1">{#N/A,#N/A,FALSE,"TMCOMP96";#N/A,#N/A,FALSE,"MAT96";#N/A,#N/A,FALSE,"FANDA96";#N/A,#N/A,FALSE,"INTRAN96";#N/A,#N/A,FALSE,"NAA9697";#N/A,#N/A,FALSE,"ECWEBB";#N/A,#N/A,FALSE,"MFT96";#N/A,#N/A,FALSE,"CTrecon"}</definedName>
    <definedName name="NOCONFLICT_1_4_5_2" hidden="1">{#N/A,#N/A,FALSE,"TMCOMP96";#N/A,#N/A,FALSE,"MAT96";#N/A,#N/A,FALSE,"FANDA96";#N/A,#N/A,FALSE,"INTRAN96";#N/A,#N/A,FALSE,"NAA9697";#N/A,#N/A,FALSE,"ECWEBB";#N/A,#N/A,FALSE,"MFT96";#N/A,#N/A,FALSE,"CTrecon"}</definedName>
    <definedName name="NOCONFLICT_1_4_5_3" hidden="1">{#N/A,#N/A,FALSE,"TMCOMP96";#N/A,#N/A,FALSE,"MAT96";#N/A,#N/A,FALSE,"FANDA96";#N/A,#N/A,FALSE,"INTRAN96";#N/A,#N/A,FALSE,"NAA9697";#N/A,#N/A,FALSE,"ECWEBB";#N/A,#N/A,FALSE,"MFT96";#N/A,#N/A,FALSE,"CTrecon"}</definedName>
    <definedName name="NOCONFLICT_1_4_5_4" hidden="1">{#N/A,#N/A,FALSE,"TMCOMP96";#N/A,#N/A,FALSE,"MAT96";#N/A,#N/A,FALSE,"FANDA96";#N/A,#N/A,FALSE,"INTRAN96";#N/A,#N/A,FALSE,"NAA9697";#N/A,#N/A,FALSE,"ECWEBB";#N/A,#N/A,FALSE,"MFT96";#N/A,#N/A,FALSE,"CTrecon"}</definedName>
    <definedName name="NOCONFLICT_1_4_5_5" hidden="1">{#N/A,#N/A,FALSE,"TMCOMP96";#N/A,#N/A,FALSE,"MAT96";#N/A,#N/A,FALSE,"FANDA96";#N/A,#N/A,FALSE,"INTRAN96";#N/A,#N/A,FALSE,"NAA9697";#N/A,#N/A,FALSE,"ECWEBB";#N/A,#N/A,FALSE,"MFT96";#N/A,#N/A,FALSE,"CTrecon"}</definedName>
    <definedName name="NOCONFLICT_1_5" hidden="1">{#N/A,#N/A,FALSE,"TMCOMP96";#N/A,#N/A,FALSE,"MAT96";#N/A,#N/A,FALSE,"FANDA96";#N/A,#N/A,FALSE,"INTRAN96";#N/A,#N/A,FALSE,"NAA9697";#N/A,#N/A,FALSE,"ECWEBB";#N/A,#N/A,FALSE,"MFT96";#N/A,#N/A,FALSE,"CTrecon"}</definedName>
    <definedName name="NOCONFLICT_1_5_1" hidden="1">{#N/A,#N/A,FALSE,"TMCOMP96";#N/A,#N/A,FALSE,"MAT96";#N/A,#N/A,FALSE,"FANDA96";#N/A,#N/A,FALSE,"INTRAN96";#N/A,#N/A,FALSE,"NAA9697";#N/A,#N/A,FALSE,"ECWEBB";#N/A,#N/A,FALSE,"MFT96";#N/A,#N/A,FALSE,"CTrecon"}</definedName>
    <definedName name="NOCONFLICT_1_5_1_1" hidden="1">{#N/A,#N/A,FALSE,"TMCOMP96";#N/A,#N/A,FALSE,"MAT96";#N/A,#N/A,FALSE,"FANDA96";#N/A,#N/A,FALSE,"INTRAN96";#N/A,#N/A,FALSE,"NAA9697";#N/A,#N/A,FALSE,"ECWEBB";#N/A,#N/A,FALSE,"MFT96";#N/A,#N/A,FALSE,"CTrecon"}</definedName>
    <definedName name="NOCONFLICT_1_5_1_2" hidden="1">{#N/A,#N/A,FALSE,"TMCOMP96";#N/A,#N/A,FALSE,"MAT96";#N/A,#N/A,FALSE,"FANDA96";#N/A,#N/A,FALSE,"INTRAN96";#N/A,#N/A,FALSE,"NAA9697";#N/A,#N/A,FALSE,"ECWEBB";#N/A,#N/A,FALSE,"MFT96";#N/A,#N/A,FALSE,"CTrecon"}</definedName>
    <definedName name="NOCONFLICT_1_5_1_3" hidden="1">{#N/A,#N/A,FALSE,"TMCOMP96";#N/A,#N/A,FALSE,"MAT96";#N/A,#N/A,FALSE,"FANDA96";#N/A,#N/A,FALSE,"INTRAN96";#N/A,#N/A,FALSE,"NAA9697";#N/A,#N/A,FALSE,"ECWEBB";#N/A,#N/A,FALSE,"MFT96";#N/A,#N/A,FALSE,"CTrecon"}</definedName>
    <definedName name="NOCONFLICT_1_5_1_4" hidden="1">{#N/A,#N/A,FALSE,"TMCOMP96";#N/A,#N/A,FALSE,"MAT96";#N/A,#N/A,FALSE,"FANDA96";#N/A,#N/A,FALSE,"INTRAN96";#N/A,#N/A,FALSE,"NAA9697";#N/A,#N/A,FALSE,"ECWEBB";#N/A,#N/A,FALSE,"MFT96";#N/A,#N/A,FALSE,"CTrecon"}</definedName>
    <definedName name="NOCONFLICT_1_5_1_5" hidden="1">{#N/A,#N/A,FALSE,"TMCOMP96";#N/A,#N/A,FALSE,"MAT96";#N/A,#N/A,FALSE,"FANDA96";#N/A,#N/A,FALSE,"INTRAN96";#N/A,#N/A,FALSE,"NAA9697";#N/A,#N/A,FALSE,"ECWEBB";#N/A,#N/A,FALSE,"MFT96";#N/A,#N/A,FALSE,"CTrecon"}</definedName>
    <definedName name="NOCONFLICT_1_5_2" hidden="1">{#N/A,#N/A,FALSE,"TMCOMP96";#N/A,#N/A,FALSE,"MAT96";#N/A,#N/A,FALSE,"FANDA96";#N/A,#N/A,FALSE,"INTRAN96";#N/A,#N/A,FALSE,"NAA9697";#N/A,#N/A,FALSE,"ECWEBB";#N/A,#N/A,FALSE,"MFT96";#N/A,#N/A,FALSE,"CTrecon"}</definedName>
    <definedName name="NOCONFLICT_1_5_2_1" hidden="1">{#N/A,#N/A,FALSE,"TMCOMP96";#N/A,#N/A,FALSE,"MAT96";#N/A,#N/A,FALSE,"FANDA96";#N/A,#N/A,FALSE,"INTRAN96";#N/A,#N/A,FALSE,"NAA9697";#N/A,#N/A,FALSE,"ECWEBB";#N/A,#N/A,FALSE,"MFT96";#N/A,#N/A,FALSE,"CTrecon"}</definedName>
    <definedName name="NOCONFLICT_1_5_2_2" hidden="1">{#N/A,#N/A,FALSE,"TMCOMP96";#N/A,#N/A,FALSE,"MAT96";#N/A,#N/A,FALSE,"FANDA96";#N/A,#N/A,FALSE,"INTRAN96";#N/A,#N/A,FALSE,"NAA9697";#N/A,#N/A,FALSE,"ECWEBB";#N/A,#N/A,FALSE,"MFT96";#N/A,#N/A,FALSE,"CTrecon"}</definedName>
    <definedName name="NOCONFLICT_1_5_2_3" hidden="1">{#N/A,#N/A,FALSE,"TMCOMP96";#N/A,#N/A,FALSE,"MAT96";#N/A,#N/A,FALSE,"FANDA96";#N/A,#N/A,FALSE,"INTRAN96";#N/A,#N/A,FALSE,"NAA9697";#N/A,#N/A,FALSE,"ECWEBB";#N/A,#N/A,FALSE,"MFT96";#N/A,#N/A,FALSE,"CTrecon"}</definedName>
    <definedName name="NOCONFLICT_1_5_2_4" hidden="1">{#N/A,#N/A,FALSE,"TMCOMP96";#N/A,#N/A,FALSE,"MAT96";#N/A,#N/A,FALSE,"FANDA96";#N/A,#N/A,FALSE,"INTRAN96";#N/A,#N/A,FALSE,"NAA9697";#N/A,#N/A,FALSE,"ECWEBB";#N/A,#N/A,FALSE,"MFT96";#N/A,#N/A,FALSE,"CTrecon"}</definedName>
    <definedName name="NOCONFLICT_1_5_2_5" hidden="1">{#N/A,#N/A,FALSE,"TMCOMP96";#N/A,#N/A,FALSE,"MAT96";#N/A,#N/A,FALSE,"FANDA96";#N/A,#N/A,FALSE,"INTRAN96";#N/A,#N/A,FALSE,"NAA9697";#N/A,#N/A,FALSE,"ECWEBB";#N/A,#N/A,FALSE,"MFT96";#N/A,#N/A,FALSE,"CTrecon"}</definedName>
    <definedName name="NOCONFLICT_1_5_3" hidden="1">{#N/A,#N/A,FALSE,"TMCOMP96";#N/A,#N/A,FALSE,"MAT96";#N/A,#N/A,FALSE,"FANDA96";#N/A,#N/A,FALSE,"INTRAN96";#N/A,#N/A,FALSE,"NAA9697";#N/A,#N/A,FALSE,"ECWEBB";#N/A,#N/A,FALSE,"MFT96";#N/A,#N/A,FALSE,"CTrecon"}</definedName>
    <definedName name="NOCONFLICT_1_5_3_1" hidden="1">{#N/A,#N/A,FALSE,"TMCOMP96";#N/A,#N/A,FALSE,"MAT96";#N/A,#N/A,FALSE,"FANDA96";#N/A,#N/A,FALSE,"INTRAN96";#N/A,#N/A,FALSE,"NAA9697";#N/A,#N/A,FALSE,"ECWEBB";#N/A,#N/A,FALSE,"MFT96";#N/A,#N/A,FALSE,"CTrecon"}</definedName>
    <definedName name="NOCONFLICT_1_5_3_2" hidden="1">{#N/A,#N/A,FALSE,"TMCOMP96";#N/A,#N/A,FALSE,"MAT96";#N/A,#N/A,FALSE,"FANDA96";#N/A,#N/A,FALSE,"INTRAN96";#N/A,#N/A,FALSE,"NAA9697";#N/A,#N/A,FALSE,"ECWEBB";#N/A,#N/A,FALSE,"MFT96";#N/A,#N/A,FALSE,"CTrecon"}</definedName>
    <definedName name="NOCONFLICT_1_5_3_3" hidden="1">{#N/A,#N/A,FALSE,"TMCOMP96";#N/A,#N/A,FALSE,"MAT96";#N/A,#N/A,FALSE,"FANDA96";#N/A,#N/A,FALSE,"INTRAN96";#N/A,#N/A,FALSE,"NAA9697";#N/A,#N/A,FALSE,"ECWEBB";#N/A,#N/A,FALSE,"MFT96";#N/A,#N/A,FALSE,"CTrecon"}</definedName>
    <definedName name="NOCONFLICT_1_5_3_4" hidden="1">{#N/A,#N/A,FALSE,"TMCOMP96";#N/A,#N/A,FALSE,"MAT96";#N/A,#N/A,FALSE,"FANDA96";#N/A,#N/A,FALSE,"INTRAN96";#N/A,#N/A,FALSE,"NAA9697";#N/A,#N/A,FALSE,"ECWEBB";#N/A,#N/A,FALSE,"MFT96";#N/A,#N/A,FALSE,"CTrecon"}</definedName>
    <definedName name="NOCONFLICT_1_5_3_5" hidden="1">{#N/A,#N/A,FALSE,"TMCOMP96";#N/A,#N/A,FALSE,"MAT96";#N/A,#N/A,FALSE,"FANDA96";#N/A,#N/A,FALSE,"INTRAN96";#N/A,#N/A,FALSE,"NAA9697";#N/A,#N/A,FALSE,"ECWEBB";#N/A,#N/A,FALSE,"MFT96";#N/A,#N/A,FALSE,"CTrecon"}</definedName>
    <definedName name="NOCONFLICT_1_5_4" hidden="1">{#N/A,#N/A,FALSE,"TMCOMP96";#N/A,#N/A,FALSE,"MAT96";#N/A,#N/A,FALSE,"FANDA96";#N/A,#N/A,FALSE,"INTRAN96";#N/A,#N/A,FALSE,"NAA9697";#N/A,#N/A,FALSE,"ECWEBB";#N/A,#N/A,FALSE,"MFT96";#N/A,#N/A,FALSE,"CTrecon"}</definedName>
    <definedName name="NOCONFLICT_1_5_4_1" hidden="1">{#N/A,#N/A,FALSE,"TMCOMP96";#N/A,#N/A,FALSE,"MAT96";#N/A,#N/A,FALSE,"FANDA96";#N/A,#N/A,FALSE,"INTRAN96";#N/A,#N/A,FALSE,"NAA9697";#N/A,#N/A,FALSE,"ECWEBB";#N/A,#N/A,FALSE,"MFT96";#N/A,#N/A,FALSE,"CTrecon"}</definedName>
    <definedName name="NOCONFLICT_1_5_4_2" hidden="1">{#N/A,#N/A,FALSE,"TMCOMP96";#N/A,#N/A,FALSE,"MAT96";#N/A,#N/A,FALSE,"FANDA96";#N/A,#N/A,FALSE,"INTRAN96";#N/A,#N/A,FALSE,"NAA9697";#N/A,#N/A,FALSE,"ECWEBB";#N/A,#N/A,FALSE,"MFT96";#N/A,#N/A,FALSE,"CTrecon"}</definedName>
    <definedName name="NOCONFLICT_1_5_4_3" hidden="1">{#N/A,#N/A,FALSE,"TMCOMP96";#N/A,#N/A,FALSE,"MAT96";#N/A,#N/A,FALSE,"FANDA96";#N/A,#N/A,FALSE,"INTRAN96";#N/A,#N/A,FALSE,"NAA9697";#N/A,#N/A,FALSE,"ECWEBB";#N/A,#N/A,FALSE,"MFT96";#N/A,#N/A,FALSE,"CTrecon"}</definedName>
    <definedName name="NOCONFLICT_1_5_4_4" hidden="1">{#N/A,#N/A,FALSE,"TMCOMP96";#N/A,#N/A,FALSE,"MAT96";#N/A,#N/A,FALSE,"FANDA96";#N/A,#N/A,FALSE,"INTRAN96";#N/A,#N/A,FALSE,"NAA9697";#N/A,#N/A,FALSE,"ECWEBB";#N/A,#N/A,FALSE,"MFT96";#N/A,#N/A,FALSE,"CTrecon"}</definedName>
    <definedName name="NOCONFLICT_1_5_4_5" hidden="1">{#N/A,#N/A,FALSE,"TMCOMP96";#N/A,#N/A,FALSE,"MAT96";#N/A,#N/A,FALSE,"FANDA96";#N/A,#N/A,FALSE,"INTRAN96";#N/A,#N/A,FALSE,"NAA9697";#N/A,#N/A,FALSE,"ECWEBB";#N/A,#N/A,FALSE,"MFT96";#N/A,#N/A,FALSE,"CTrecon"}</definedName>
    <definedName name="NOCONFLICT_1_5_5" hidden="1">{#N/A,#N/A,FALSE,"TMCOMP96";#N/A,#N/A,FALSE,"MAT96";#N/A,#N/A,FALSE,"FANDA96";#N/A,#N/A,FALSE,"INTRAN96";#N/A,#N/A,FALSE,"NAA9697";#N/A,#N/A,FALSE,"ECWEBB";#N/A,#N/A,FALSE,"MFT96";#N/A,#N/A,FALSE,"CTrecon"}</definedName>
    <definedName name="NOCONFLICT_1_5_5_1" hidden="1">{#N/A,#N/A,FALSE,"TMCOMP96";#N/A,#N/A,FALSE,"MAT96";#N/A,#N/A,FALSE,"FANDA96";#N/A,#N/A,FALSE,"INTRAN96";#N/A,#N/A,FALSE,"NAA9697";#N/A,#N/A,FALSE,"ECWEBB";#N/A,#N/A,FALSE,"MFT96";#N/A,#N/A,FALSE,"CTrecon"}</definedName>
    <definedName name="NOCONFLICT_1_5_5_2" hidden="1">{#N/A,#N/A,FALSE,"TMCOMP96";#N/A,#N/A,FALSE,"MAT96";#N/A,#N/A,FALSE,"FANDA96";#N/A,#N/A,FALSE,"INTRAN96";#N/A,#N/A,FALSE,"NAA9697";#N/A,#N/A,FALSE,"ECWEBB";#N/A,#N/A,FALSE,"MFT96";#N/A,#N/A,FALSE,"CTrecon"}</definedName>
    <definedName name="NOCONFLICT_1_5_5_3" hidden="1">{#N/A,#N/A,FALSE,"TMCOMP96";#N/A,#N/A,FALSE,"MAT96";#N/A,#N/A,FALSE,"FANDA96";#N/A,#N/A,FALSE,"INTRAN96";#N/A,#N/A,FALSE,"NAA9697";#N/A,#N/A,FALSE,"ECWEBB";#N/A,#N/A,FALSE,"MFT96";#N/A,#N/A,FALSE,"CTrecon"}</definedName>
    <definedName name="NOCONFLICT_1_5_5_4" hidden="1">{#N/A,#N/A,FALSE,"TMCOMP96";#N/A,#N/A,FALSE,"MAT96";#N/A,#N/A,FALSE,"FANDA96";#N/A,#N/A,FALSE,"INTRAN96";#N/A,#N/A,FALSE,"NAA9697";#N/A,#N/A,FALSE,"ECWEBB";#N/A,#N/A,FALSE,"MFT96";#N/A,#N/A,FALSE,"CTrecon"}</definedName>
    <definedName name="NOCONFLICT_1_5_5_5" hidden="1">{#N/A,#N/A,FALSE,"TMCOMP96";#N/A,#N/A,FALSE,"MAT96";#N/A,#N/A,FALSE,"FANDA96";#N/A,#N/A,FALSE,"INTRAN96";#N/A,#N/A,FALSE,"NAA9697";#N/A,#N/A,FALSE,"ECWEBB";#N/A,#N/A,FALSE,"MFT96";#N/A,#N/A,FALSE,"CTrecon"}</definedName>
    <definedName name="NOCONFLICT_2" hidden="1">{#N/A,#N/A,FALSE,"TMCOMP96";#N/A,#N/A,FALSE,"MAT96";#N/A,#N/A,FALSE,"FANDA96";#N/A,#N/A,FALSE,"INTRAN96";#N/A,#N/A,FALSE,"NAA9697";#N/A,#N/A,FALSE,"ECWEBB";#N/A,#N/A,FALSE,"MFT96";#N/A,#N/A,FALSE,"CTrecon"}</definedName>
    <definedName name="NOCONFLICT_2_1" hidden="1">{#N/A,#N/A,FALSE,"TMCOMP96";#N/A,#N/A,FALSE,"MAT96";#N/A,#N/A,FALSE,"FANDA96";#N/A,#N/A,FALSE,"INTRAN96";#N/A,#N/A,FALSE,"NAA9697";#N/A,#N/A,FALSE,"ECWEBB";#N/A,#N/A,FALSE,"MFT96";#N/A,#N/A,FALSE,"CTrecon"}</definedName>
    <definedName name="NOCONFLICT_2_1_1" hidden="1">{#N/A,#N/A,FALSE,"TMCOMP96";#N/A,#N/A,FALSE,"MAT96";#N/A,#N/A,FALSE,"FANDA96";#N/A,#N/A,FALSE,"INTRAN96";#N/A,#N/A,FALSE,"NAA9697";#N/A,#N/A,FALSE,"ECWEBB";#N/A,#N/A,FALSE,"MFT96";#N/A,#N/A,FALSE,"CTrecon"}</definedName>
    <definedName name="NOCONFLICT_2_1_1_1" hidden="1">{#N/A,#N/A,FALSE,"TMCOMP96";#N/A,#N/A,FALSE,"MAT96";#N/A,#N/A,FALSE,"FANDA96";#N/A,#N/A,FALSE,"INTRAN96";#N/A,#N/A,FALSE,"NAA9697";#N/A,#N/A,FALSE,"ECWEBB";#N/A,#N/A,FALSE,"MFT96";#N/A,#N/A,FALSE,"CTrecon"}</definedName>
    <definedName name="NOCONFLICT_2_1_1_1_1" hidden="1">{#N/A,#N/A,FALSE,"TMCOMP96";#N/A,#N/A,FALSE,"MAT96";#N/A,#N/A,FALSE,"FANDA96";#N/A,#N/A,FALSE,"INTRAN96";#N/A,#N/A,FALSE,"NAA9697";#N/A,#N/A,FALSE,"ECWEBB";#N/A,#N/A,FALSE,"MFT96";#N/A,#N/A,FALSE,"CTrecon"}</definedName>
    <definedName name="NOCONFLICT_2_1_1_1_2" hidden="1">{#N/A,#N/A,FALSE,"TMCOMP96";#N/A,#N/A,FALSE,"MAT96";#N/A,#N/A,FALSE,"FANDA96";#N/A,#N/A,FALSE,"INTRAN96";#N/A,#N/A,FALSE,"NAA9697";#N/A,#N/A,FALSE,"ECWEBB";#N/A,#N/A,FALSE,"MFT96";#N/A,#N/A,FALSE,"CTrecon"}</definedName>
    <definedName name="NOCONFLICT_2_1_1_1_3" hidden="1">{#N/A,#N/A,FALSE,"TMCOMP96";#N/A,#N/A,FALSE,"MAT96";#N/A,#N/A,FALSE,"FANDA96";#N/A,#N/A,FALSE,"INTRAN96";#N/A,#N/A,FALSE,"NAA9697";#N/A,#N/A,FALSE,"ECWEBB";#N/A,#N/A,FALSE,"MFT96";#N/A,#N/A,FALSE,"CTrecon"}</definedName>
    <definedName name="NOCONFLICT_2_1_1_1_4" hidden="1">{#N/A,#N/A,FALSE,"TMCOMP96";#N/A,#N/A,FALSE,"MAT96";#N/A,#N/A,FALSE,"FANDA96";#N/A,#N/A,FALSE,"INTRAN96";#N/A,#N/A,FALSE,"NAA9697";#N/A,#N/A,FALSE,"ECWEBB";#N/A,#N/A,FALSE,"MFT96";#N/A,#N/A,FALSE,"CTrecon"}</definedName>
    <definedName name="NOCONFLICT_2_1_1_1_5" hidden="1">{#N/A,#N/A,FALSE,"TMCOMP96";#N/A,#N/A,FALSE,"MAT96";#N/A,#N/A,FALSE,"FANDA96";#N/A,#N/A,FALSE,"INTRAN96";#N/A,#N/A,FALSE,"NAA9697";#N/A,#N/A,FALSE,"ECWEBB";#N/A,#N/A,FALSE,"MFT96";#N/A,#N/A,FALSE,"CTrecon"}</definedName>
    <definedName name="NOCONFLICT_2_1_1_2" hidden="1">{#N/A,#N/A,FALSE,"TMCOMP96";#N/A,#N/A,FALSE,"MAT96";#N/A,#N/A,FALSE,"FANDA96";#N/A,#N/A,FALSE,"INTRAN96";#N/A,#N/A,FALSE,"NAA9697";#N/A,#N/A,FALSE,"ECWEBB";#N/A,#N/A,FALSE,"MFT96";#N/A,#N/A,FALSE,"CTrecon"}</definedName>
    <definedName name="NOCONFLICT_2_1_1_2_1" hidden="1">{#N/A,#N/A,FALSE,"TMCOMP96";#N/A,#N/A,FALSE,"MAT96";#N/A,#N/A,FALSE,"FANDA96";#N/A,#N/A,FALSE,"INTRAN96";#N/A,#N/A,FALSE,"NAA9697";#N/A,#N/A,FALSE,"ECWEBB";#N/A,#N/A,FALSE,"MFT96";#N/A,#N/A,FALSE,"CTrecon"}</definedName>
    <definedName name="NOCONFLICT_2_1_1_2_2" hidden="1">{#N/A,#N/A,FALSE,"TMCOMP96";#N/A,#N/A,FALSE,"MAT96";#N/A,#N/A,FALSE,"FANDA96";#N/A,#N/A,FALSE,"INTRAN96";#N/A,#N/A,FALSE,"NAA9697";#N/A,#N/A,FALSE,"ECWEBB";#N/A,#N/A,FALSE,"MFT96";#N/A,#N/A,FALSE,"CTrecon"}</definedName>
    <definedName name="NOCONFLICT_2_1_1_2_3" hidden="1">{#N/A,#N/A,FALSE,"TMCOMP96";#N/A,#N/A,FALSE,"MAT96";#N/A,#N/A,FALSE,"FANDA96";#N/A,#N/A,FALSE,"INTRAN96";#N/A,#N/A,FALSE,"NAA9697";#N/A,#N/A,FALSE,"ECWEBB";#N/A,#N/A,FALSE,"MFT96";#N/A,#N/A,FALSE,"CTrecon"}</definedName>
    <definedName name="NOCONFLICT_2_1_1_2_4" hidden="1">{#N/A,#N/A,FALSE,"TMCOMP96";#N/A,#N/A,FALSE,"MAT96";#N/A,#N/A,FALSE,"FANDA96";#N/A,#N/A,FALSE,"INTRAN96";#N/A,#N/A,FALSE,"NAA9697";#N/A,#N/A,FALSE,"ECWEBB";#N/A,#N/A,FALSE,"MFT96";#N/A,#N/A,FALSE,"CTrecon"}</definedName>
    <definedName name="NOCONFLICT_2_1_1_2_5" hidden="1">{#N/A,#N/A,FALSE,"TMCOMP96";#N/A,#N/A,FALSE,"MAT96";#N/A,#N/A,FALSE,"FANDA96";#N/A,#N/A,FALSE,"INTRAN96";#N/A,#N/A,FALSE,"NAA9697";#N/A,#N/A,FALSE,"ECWEBB";#N/A,#N/A,FALSE,"MFT96";#N/A,#N/A,FALSE,"CTrecon"}</definedName>
    <definedName name="NOCONFLICT_2_1_1_3" hidden="1">{#N/A,#N/A,FALSE,"TMCOMP96";#N/A,#N/A,FALSE,"MAT96";#N/A,#N/A,FALSE,"FANDA96";#N/A,#N/A,FALSE,"INTRAN96";#N/A,#N/A,FALSE,"NAA9697";#N/A,#N/A,FALSE,"ECWEBB";#N/A,#N/A,FALSE,"MFT96";#N/A,#N/A,FALSE,"CTrecon"}</definedName>
    <definedName name="NOCONFLICT_2_1_1_4" hidden="1">{#N/A,#N/A,FALSE,"TMCOMP96";#N/A,#N/A,FALSE,"MAT96";#N/A,#N/A,FALSE,"FANDA96";#N/A,#N/A,FALSE,"INTRAN96";#N/A,#N/A,FALSE,"NAA9697";#N/A,#N/A,FALSE,"ECWEBB";#N/A,#N/A,FALSE,"MFT96";#N/A,#N/A,FALSE,"CTrecon"}</definedName>
    <definedName name="NOCONFLICT_2_1_1_5" hidden="1">{#N/A,#N/A,FALSE,"TMCOMP96";#N/A,#N/A,FALSE,"MAT96";#N/A,#N/A,FALSE,"FANDA96";#N/A,#N/A,FALSE,"INTRAN96";#N/A,#N/A,FALSE,"NAA9697";#N/A,#N/A,FALSE,"ECWEBB";#N/A,#N/A,FALSE,"MFT96";#N/A,#N/A,FALSE,"CTrecon"}</definedName>
    <definedName name="NOCONFLICT_2_1_2" hidden="1">{#N/A,#N/A,FALSE,"TMCOMP96";#N/A,#N/A,FALSE,"MAT96";#N/A,#N/A,FALSE,"FANDA96";#N/A,#N/A,FALSE,"INTRAN96";#N/A,#N/A,FALSE,"NAA9697";#N/A,#N/A,FALSE,"ECWEBB";#N/A,#N/A,FALSE,"MFT96";#N/A,#N/A,FALSE,"CTrecon"}</definedName>
    <definedName name="NOCONFLICT_2_1_2_1" hidden="1">{#N/A,#N/A,FALSE,"TMCOMP96";#N/A,#N/A,FALSE,"MAT96";#N/A,#N/A,FALSE,"FANDA96";#N/A,#N/A,FALSE,"INTRAN96";#N/A,#N/A,FALSE,"NAA9697";#N/A,#N/A,FALSE,"ECWEBB";#N/A,#N/A,FALSE,"MFT96";#N/A,#N/A,FALSE,"CTrecon"}</definedName>
    <definedName name="NOCONFLICT_2_1_2_2" hidden="1">{#N/A,#N/A,FALSE,"TMCOMP96";#N/A,#N/A,FALSE,"MAT96";#N/A,#N/A,FALSE,"FANDA96";#N/A,#N/A,FALSE,"INTRAN96";#N/A,#N/A,FALSE,"NAA9697";#N/A,#N/A,FALSE,"ECWEBB";#N/A,#N/A,FALSE,"MFT96";#N/A,#N/A,FALSE,"CTrecon"}</definedName>
    <definedName name="NOCONFLICT_2_1_2_3" hidden="1">{#N/A,#N/A,FALSE,"TMCOMP96";#N/A,#N/A,FALSE,"MAT96";#N/A,#N/A,FALSE,"FANDA96";#N/A,#N/A,FALSE,"INTRAN96";#N/A,#N/A,FALSE,"NAA9697";#N/A,#N/A,FALSE,"ECWEBB";#N/A,#N/A,FALSE,"MFT96";#N/A,#N/A,FALSE,"CTrecon"}</definedName>
    <definedName name="NOCONFLICT_2_1_2_4" hidden="1">{#N/A,#N/A,FALSE,"TMCOMP96";#N/A,#N/A,FALSE,"MAT96";#N/A,#N/A,FALSE,"FANDA96";#N/A,#N/A,FALSE,"INTRAN96";#N/A,#N/A,FALSE,"NAA9697";#N/A,#N/A,FALSE,"ECWEBB";#N/A,#N/A,FALSE,"MFT96";#N/A,#N/A,FALSE,"CTrecon"}</definedName>
    <definedName name="NOCONFLICT_2_1_2_5" hidden="1">{#N/A,#N/A,FALSE,"TMCOMP96";#N/A,#N/A,FALSE,"MAT96";#N/A,#N/A,FALSE,"FANDA96";#N/A,#N/A,FALSE,"INTRAN96";#N/A,#N/A,FALSE,"NAA9697";#N/A,#N/A,FALSE,"ECWEBB";#N/A,#N/A,FALSE,"MFT96";#N/A,#N/A,FALSE,"CTrecon"}</definedName>
    <definedName name="NOCONFLICT_2_1_3" hidden="1">{#N/A,#N/A,FALSE,"TMCOMP96";#N/A,#N/A,FALSE,"MAT96";#N/A,#N/A,FALSE,"FANDA96";#N/A,#N/A,FALSE,"INTRAN96";#N/A,#N/A,FALSE,"NAA9697";#N/A,#N/A,FALSE,"ECWEBB";#N/A,#N/A,FALSE,"MFT96";#N/A,#N/A,FALSE,"CTrecon"}</definedName>
    <definedName name="NOCONFLICT_2_1_3_1" hidden="1">{#N/A,#N/A,FALSE,"TMCOMP96";#N/A,#N/A,FALSE,"MAT96";#N/A,#N/A,FALSE,"FANDA96";#N/A,#N/A,FALSE,"INTRAN96";#N/A,#N/A,FALSE,"NAA9697";#N/A,#N/A,FALSE,"ECWEBB";#N/A,#N/A,FALSE,"MFT96";#N/A,#N/A,FALSE,"CTrecon"}</definedName>
    <definedName name="NOCONFLICT_2_1_3_2" hidden="1">{#N/A,#N/A,FALSE,"TMCOMP96";#N/A,#N/A,FALSE,"MAT96";#N/A,#N/A,FALSE,"FANDA96";#N/A,#N/A,FALSE,"INTRAN96";#N/A,#N/A,FALSE,"NAA9697";#N/A,#N/A,FALSE,"ECWEBB";#N/A,#N/A,FALSE,"MFT96";#N/A,#N/A,FALSE,"CTrecon"}</definedName>
    <definedName name="NOCONFLICT_2_1_3_3" hidden="1">{#N/A,#N/A,FALSE,"TMCOMP96";#N/A,#N/A,FALSE,"MAT96";#N/A,#N/A,FALSE,"FANDA96";#N/A,#N/A,FALSE,"INTRAN96";#N/A,#N/A,FALSE,"NAA9697";#N/A,#N/A,FALSE,"ECWEBB";#N/A,#N/A,FALSE,"MFT96";#N/A,#N/A,FALSE,"CTrecon"}</definedName>
    <definedName name="NOCONFLICT_2_1_3_4" hidden="1">{#N/A,#N/A,FALSE,"TMCOMP96";#N/A,#N/A,FALSE,"MAT96";#N/A,#N/A,FALSE,"FANDA96";#N/A,#N/A,FALSE,"INTRAN96";#N/A,#N/A,FALSE,"NAA9697";#N/A,#N/A,FALSE,"ECWEBB";#N/A,#N/A,FALSE,"MFT96";#N/A,#N/A,FALSE,"CTrecon"}</definedName>
    <definedName name="NOCONFLICT_2_1_3_5" hidden="1">{#N/A,#N/A,FALSE,"TMCOMP96";#N/A,#N/A,FALSE,"MAT96";#N/A,#N/A,FALSE,"FANDA96";#N/A,#N/A,FALSE,"INTRAN96";#N/A,#N/A,FALSE,"NAA9697";#N/A,#N/A,FALSE,"ECWEBB";#N/A,#N/A,FALSE,"MFT96";#N/A,#N/A,FALSE,"CTrecon"}</definedName>
    <definedName name="NOCONFLICT_2_1_4" hidden="1">{#N/A,#N/A,FALSE,"TMCOMP96";#N/A,#N/A,FALSE,"MAT96";#N/A,#N/A,FALSE,"FANDA96";#N/A,#N/A,FALSE,"INTRAN96";#N/A,#N/A,FALSE,"NAA9697";#N/A,#N/A,FALSE,"ECWEBB";#N/A,#N/A,FALSE,"MFT96";#N/A,#N/A,FALSE,"CTrecon"}</definedName>
    <definedName name="NOCONFLICT_2_1_4_1" hidden="1">{#N/A,#N/A,FALSE,"TMCOMP96";#N/A,#N/A,FALSE,"MAT96";#N/A,#N/A,FALSE,"FANDA96";#N/A,#N/A,FALSE,"INTRAN96";#N/A,#N/A,FALSE,"NAA9697";#N/A,#N/A,FALSE,"ECWEBB";#N/A,#N/A,FALSE,"MFT96";#N/A,#N/A,FALSE,"CTrecon"}</definedName>
    <definedName name="NOCONFLICT_2_1_4_2" hidden="1">{#N/A,#N/A,FALSE,"TMCOMP96";#N/A,#N/A,FALSE,"MAT96";#N/A,#N/A,FALSE,"FANDA96";#N/A,#N/A,FALSE,"INTRAN96";#N/A,#N/A,FALSE,"NAA9697";#N/A,#N/A,FALSE,"ECWEBB";#N/A,#N/A,FALSE,"MFT96";#N/A,#N/A,FALSE,"CTrecon"}</definedName>
    <definedName name="NOCONFLICT_2_1_4_3" hidden="1">{#N/A,#N/A,FALSE,"TMCOMP96";#N/A,#N/A,FALSE,"MAT96";#N/A,#N/A,FALSE,"FANDA96";#N/A,#N/A,FALSE,"INTRAN96";#N/A,#N/A,FALSE,"NAA9697";#N/A,#N/A,FALSE,"ECWEBB";#N/A,#N/A,FALSE,"MFT96";#N/A,#N/A,FALSE,"CTrecon"}</definedName>
    <definedName name="NOCONFLICT_2_1_4_4" hidden="1">{#N/A,#N/A,FALSE,"TMCOMP96";#N/A,#N/A,FALSE,"MAT96";#N/A,#N/A,FALSE,"FANDA96";#N/A,#N/A,FALSE,"INTRAN96";#N/A,#N/A,FALSE,"NAA9697";#N/A,#N/A,FALSE,"ECWEBB";#N/A,#N/A,FALSE,"MFT96";#N/A,#N/A,FALSE,"CTrecon"}</definedName>
    <definedName name="NOCONFLICT_2_1_4_5" hidden="1">{#N/A,#N/A,FALSE,"TMCOMP96";#N/A,#N/A,FALSE,"MAT96";#N/A,#N/A,FALSE,"FANDA96";#N/A,#N/A,FALSE,"INTRAN96";#N/A,#N/A,FALSE,"NAA9697";#N/A,#N/A,FALSE,"ECWEBB";#N/A,#N/A,FALSE,"MFT96";#N/A,#N/A,FALSE,"CTrecon"}</definedName>
    <definedName name="NOCONFLICT_2_1_5" hidden="1">{#N/A,#N/A,FALSE,"TMCOMP96";#N/A,#N/A,FALSE,"MAT96";#N/A,#N/A,FALSE,"FANDA96";#N/A,#N/A,FALSE,"INTRAN96";#N/A,#N/A,FALSE,"NAA9697";#N/A,#N/A,FALSE,"ECWEBB";#N/A,#N/A,FALSE,"MFT96";#N/A,#N/A,FALSE,"CTrecon"}</definedName>
    <definedName name="NOCONFLICT_2_1_5_1" hidden="1">{#N/A,#N/A,FALSE,"TMCOMP96";#N/A,#N/A,FALSE,"MAT96";#N/A,#N/A,FALSE,"FANDA96";#N/A,#N/A,FALSE,"INTRAN96";#N/A,#N/A,FALSE,"NAA9697";#N/A,#N/A,FALSE,"ECWEBB";#N/A,#N/A,FALSE,"MFT96";#N/A,#N/A,FALSE,"CTrecon"}</definedName>
    <definedName name="NOCONFLICT_2_1_5_2" hidden="1">{#N/A,#N/A,FALSE,"TMCOMP96";#N/A,#N/A,FALSE,"MAT96";#N/A,#N/A,FALSE,"FANDA96";#N/A,#N/A,FALSE,"INTRAN96";#N/A,#N/A,FALSE,"NAA9697";#N/A,#N/A,FALSE,"ECWEBB";#N/A,#N/A,FALSE,"MFT96";#N/A,#N/A,FALSE,"CTrecon"}</definedName>
    <definedName name="NOCONFLICT_2_1_5_3" hidden="1">{#N/A,#N/A,FALSE,"TMCOMP96";#N/A,#N/A,FALSE,"MAT96";#N/A,#N/A,FALSE,"FANDA96";#N/A,#N/A,FALSE,"INTRAN96";#N/A,#N/A,FALSE,"NAA9697";#N/A,#N/A,FALSE,"ECWEBB";#N/A,#N/A,FALSE,"MFT96";#N/A,#N/A,FALSE,"CTrecon"}</definedName>
    <definedName name="NOCONFLICT_2_1_5_4" hidden="1">{#N/A,#N/A,FALSE,"TMCOMP96";#N/A,#N/A,FALSE,"MAT96";#N/A,#N/A,FALSE,"FANDA96";#N/A,#N/A,FALSE,"INTRAN96";#N/A,#N/A,FALSE,"NAA9697";#N/A,#N/A,FALSE,"ECWEBB";#N/A,#N/A,FALSE,"MFT96";#N/A,#N/A,FALSE,"CTrecon"}</definedName>
    <definedName name="NOCONFLICT_2_1_5_5" hidden="1">{#N/A,#N/A,FALSE,"TMCOMP96";#N/A,#N/A,FALSE,"MAT96";#N/A,#N/A,FALSE,"FANDA96";#N/A,#N/A,FALSE,"INTRAN96";#N/A,#N/A,FALSE,"NAA9697";#N/A,#N/A,FALSE,"ECWEBB";#N/A,#N/A,FALSE,"MFT96";#N/A,#N/A,FALSE,"CTrecon"}</definedName>
    <definedName name="NOCONFLICT_2_2" hidden="1">{#N/A,#N/A,FALSE,"TMCOMP96";#N/A,#N/A,FALSE,"MAT96";#N/A,#N/A,FALSE,"FANDA96";#N/A,#N/A,FALSE,"INTRAN96";#N/A,#N/A,FALSE,"NAA9697";#N/A,#N/A,FALSE,"ECWEBB";#N/A,#N/A,FALSE,"MFT96";#N/A,#N/A,FALSE,"CTrecon"}</definedName>
    <definedName name="NOCONFLICT_2_2_1" hidden="1">{#N/A,#N/A,FALSE,"TMCOMP96";#N/A,#N/A,FALSE,"MAT96";#N/A,#N/A,FALSE,"FANDA96";#N/A,#N/A,FALSE,"INTRAN96";#N/A,#N/A,FALSE,"NAA9697";#N/A,#N/A,FALSE,"ECWEBB";#N/A,#N/A,FALSE,"MFT96";#N/A,#N/A,FALSE,"CTrecon"}</definedName>
    <definedName name="NOCONFLICT_2_2_2" hidden="1">{#N/A,#N/A,FALSE,"TMCOMP96";#N/A,#N/A,FALSE,"MAT96";#N/A,#N/A,FALSE,"FANDA96";#N/A,#N/A,FALSE,"INTRAN96";#N/A,#N/A,FALSE,"NAA9697";#N/A,#N/A,FALSE,"ECWEBB";#N/A,#N/A,FALSE,"MFT96";#N/A,#N/A,FALSE,"CTrecon"}</definedName>
    <definedName name="NOCONFLICT_2_2_3" hidden="1">{#N/A,#N/A,FALSE,"TMCOMP96";#N/A,#N/A,FALSE,"MAT96";#N/A,#N/A,FALSE,"FANDA96";#N/A,#N/A,FALSE,"INTRAN96";#N/A,#N/A,FALSE,"NAA9697";#N/A,#N/A,FALSE,"ECWEBB";#N/A,#N/A,FALSE,"MFT96";#N/A,#N/A,FALSE,"CTrecon"}</definedName>
    <definedName name="NOCONFLICT_2_2_4" hidden="1">{#N/A,#N/A,FALSE,"TMCOMP96";#N/A,#N/A,FALSE,"MAT96";#N/A,#N/A,FALSE,"FANDA96";#N/A,#N/A,FALSE,"INTRAN96";#N/A,#N/A,FALSE,"NAA9697";#N/A,#N/A,FALSE,"ECWEBB";#N/A,#N/A,FALSE,"MFT96";#N/A,#N/A,FALSE,"CTrecon"}</definedName>
    <definedName name="NOCONFLICT_2_2_5" hidden="1">{#N/A,#N/A,FALSE,"TMCOMP96";#N/A,#N/A,FALSE,"MAT96";#N/A,#N/A,FALSE,"FANDA96";#N/A,#N/A,FALSE,"INTRAN96";#N/A,#N/A,FALSE,"NAA9697";#N/A,#N/A,FALSE,"ECWEBB";#N/A,#N/A,FALSE,"MFT96";#N/A,#N/A,FALSE,"CTrecon"}</definedName>
    <definedName name="NOCONFLICT_2_3" hidden="1">{#N/A,#N/A,FALSE,"TMCOMP96";#N/A,#N/A,FALSE,"MAT96";#N/A,#N/A,FALSE,"FANDA96";#N/A,#N/A,FALSE,"INTRAN96";#N/A,#N/A,FALSE,"NAA9697";#N/A,#N/A,FALSE,"ECWEBB";#N/A,#N/A,FALSE,"MFT96";#N/A,#N/A,FALSE,"CTrecon"}</definedName>
    <definedName name="NOCONFLICT_2_3_1" hidden="1">{#N/A,#N/A,FALSE,"TMCOMP96";#N/A,#N/A,FALSE,"MAT96";#N/A,#N/A,FALSE,"FANDA96";#N/A,#N/A,FALSE,"INTRAN96";#N/A,#N/A,FALSE,"NAA9697";#N/A,#N/A,FALSE,"ECWEBB";#N/A,#N/A,FALSE,"MFT96";#N/A,#N/A,FALSE,"CTrecon"}</definedName>
    <definedName name="NOCONFLICT_2_3_2" hidden="1">{#N/A,#N/A,FALSE,"TMCOMP96";#N/A,#N/A,FALSE,"MAT96";#N/A,#N/A,FALSE,"FANDA96";#N/A,#N/A,FALSE,"INTRAN96";#N/A,#N/A,FALSE,"NAA9697";#N/A,#N/A,FALSE,"ECWEBB";#N/A,#N/A,FALSE,"MFT96";#N/A,#N/A,FALSE,"CTrecon"}</definedName>
    <definedName name="NOCONFLICT_2_3_3" hidden="1">{#N/A,#N/A,FALSE,"TMCOMP96";#N/A,#N/A,FALSE,"MAT96";#N/A,#N/A,FALSE,"FANDA96";#N/A,#N/A,FALSE,"INTRAN96";#N/A,#N/A,FALSE,"NAA9697";#N/A,#N/A,FALSE,"ECWEBB";#N/A,#N/A,FALSE,"MFT96";#N/A,#N/A,FALSE,"CTrecon"}</definedName>
    <definedName name="NOCONFLICT_2_3_4" hidden="1">{#N/A,#N/A,FALSE,"TMCOMP96";#N/A,#N/A,FALSE,"MAT96";#N/A,#N/A,FALSE,"FANDA96";#N/A,#N/A,FALSE,"INTRAN96";#N/A,#N/A,FALSE,"NAA9697";#N/A,#N/A,FALSE,"ECWEBB";#N/A,#N/A,FALSE,"MFT96";#N/A,#N/A,FALSE,"CTrecon"}</definedName>
    <definedName name="NOCONFLICT_2_3_5" hidden="1">{#N/A,#N/A,FALSE,"TMCOMP96";#N/A,#N/A,FALSE,"MAT96";#N/A,#N/A,FALSE,"FANDA96";#N/A,#N/A,FALSE,"INTRAN96";#N/A,#N/A,FALSE,"NAA9697";#N/A,#N/A,FALSE,"ECWEBB";#N/A,#N/A,FALSE,"MFT96";#N/A,#N/A,FALSE,"CTrecon"}</definedName>
    <definedName name="NOCONFLICT_2_4" hidden="1">{#N/A,#N/A,FALSE,"TMCOMP96";#N/A,#N/A,FALSE,"MAT96";#N/A,#N/A,FALSE,"FANDA96";#N/A,#N/A,FALSE,"INTRAN96";#N/A,#N/A,FALSE,"NAA9697";#N/A,#N/A,FALSE,"ECWEBB";#N/A,#N/A,FALSE,"MFT96";#N/A,#N/A,FALSE,"CTrecon"}</definedName>
    <definedName name="NOCONFLICT_2_4_1" hidden="1">{#N/A,#N/A,FALSE,"TMCOMP96";#N/A,#N/A,FALSE,"MAT96";#N/A,#N/A,FALSE,"FANDA96";#N/A,#N/A,FALSE,"INTRAN96";#N/A,#N/A,FALSE,"NAA9697";#N/A,#N/A,FALSE,"ECWEBB";#N/A,#N/A,FALSE,"MFT96";#N/A,#N/A,FALSE,"CTrecon"}</definedName>
    <definedName name="NOCONFLICT_2_4_2" hidden="1">{#N/A,#N/A,FALSE,"TMCOMP96";#N/A,#N/A,FALSE,"MAT96";#N/A,#N/A,FALSE,"FANDA96";#N/A,#N/A,FALSE,"INTRAN96";#N/A,#N/A,FALSE,"NAA9697";#N/A,#N/A,FALSE,"ECWEBB";#N/A,#N/A,FALSE,"MFT96";#N/A,#N/A,FALSE,"CTrecon"}</definedName>
    <definedName name="NOCONFLICT_2_4_3" hidden="1">{#N/A,#N/A,FALSE,"TMCOMP96";#N/A,#N/A,FALSE,"MAT96";#N/A,#N/A,FALSE,"FANDA96";#N/A,#N/A,FALSE,"INTRAN96";#N/A,#N/A,FALSE,"NAA9697";#N/A,#N/A,FALSE,"ECWEBB";#N/A,#N/A,FALSE,"MFT96";#N/A,#N/A,FALSE,"CTrecon"}</definedName>
    <definedName name="NOCONFLICT_2_4_4" hidden="1">{#N/A,#N/A,FALSE,"TMCOMP96";#N/A,#N/A,FALSE,"MAT96";#N/A,#N/A,FALSE,"FANDA96";#N/A,#N/A,FALSE,"INTRAN96";#N/A,#N/A,FALSE,"NAA9697";#N/A,#N/A,FALSE,"ECWEBB";#N/A,#N/A,FALSE,"MFT96";#N/A,#N/A,FALSE,"CTrecon"}</definedName>
    <definedName name="NOCONFLICT_2_4_5" hidden="1">{#N/A,#N/A,FALSE,"TMCOMP96";#N/A,#N/A,FALSE,"MAT96";#N/A,#N/A,FALSE,"FANDA96";#N/A,#N/A,FALSE,"INTRAN96";#N/A,#N/A,FALSE,"NAA9697";#N/A,#N/A,FALSE,"ECWEBB";#N/A,#N/A,FALSE,"MFT96";#N/A,#N/A,FALSE,"CTrecon"}</definedName>
    <definedName name="NOCONFLICT_2_5" hidden="1">{#N/A,#N/A,FALSE,"TMCOMP96";#N/A,#N/A,FALSE,"MAT96";#N/A,#N/A,FALSE,"FANDA96";#N/A,#N/A,FALSE,"INTRAN96";#N/A,#N/A,FALSE,"NAA9697";#N/A,#N/A,FALSE,"ECWEBB";#N/A,#N/A,FALSE,"MFT96";#N/A,#N/A,FALSE,"CTrecon"}</definedName>
    <definedName name="NOCONFLICT_2_5_1" hidden="1">{#N/A,#N/A,FALSE,"TMCOMP96";#N/A,#N/A,FALSE,"MAT96";#N/A,#N/A,FALSE,"FANDA96";#N/A,#N/A,FALSE,"INTRAN96";#N/A,#N/A,FALSE,"NAA9697";#N/A,#N/A,FALSE,"ECWEBB";#N/A,#N/A,FALSE,"MFT96";#N/A,#N/A,FALSE,"CTrecon"}</definedName>
    <definedName name="NOCONFLICT_2_5_2" hidden="1">{#N/A,#N/A,FALSE,"TMCOMP96";#N/A,#N/A,FALSE,"MAT96";#N/A,#N/A,FALSE,"FANDA96";#N/A,#N/A,FALSE,"INTRAN96";#N/A,#N/A,FALSE,"NAA9697";#N/A,#N/A,FALSE,"ECWEBB";#N/A,#N/A,FALSE,"MFT96";#N/A,#N/A,FALSE,"CTrecon"}</definedName>
    <definedName name="NOCONFLICT_2_5_3" hidden="1">{#N/A,#N/A,FALSE,"TMCOMP96";#N/A,#N/A,FALSE,"MAT96";#N/A,#N/A,FALSE,"FANDA96";#N/A,#N/A,FALSE,"INTRAN96";#N/A,#N/A,FALSE,"NAA9697";#N/A,#N/A,FALSE,"ECWEBB";#N/A,#N/A,FALSE,"MFT96";#N/A,#N/A,FALSE,"CTrecon"}</definedName>
    <definedName name="NOCONFLICT_2_5_4" hidden="1">{#N/A,#N/A,FALSE,"TMCOMP96";#N/A,#N/A,FALSE,"MAT96";#N/A,#N/A,FALSE,"FANDA96";#N/A,#N/A,FALSE,"INTRAN96";#N/A,#N/A,FALSE,"NAA9697";#N/A,#N/A,FALSE,"ECWEBB";#N/A,#N/A,FALSE,"MFT96";#N/A,#N/A,FALSE,"CTrecon"}</definedName>
    <definedName name="NOCONFLICT_2_5_5" hidden="1">{#N/A,#N/A,FALSE,"TMCOMP96";#N/A,#N/A,FALSE,"MAT96";#N/A,#N/A,FALSE,"FANDA96";#N/A,#N/A,FALSE,"INTRAN96";#N/A,#N/A,FALSE,"NAA9697";#N/A,#N/A,FALSE,"ECWEBB";#N/A,#N/A,FALSE,"MFT96";#N/A,#N/A,FALSE,"CTrecon"}</definedName>
    <definedName name="NOCONFLICT_3" hidden="1">{#N/A,#N/A,FALSE,"TMCOMP96";#N/A,#N/A,FALSE,"MAT96";#N/A,#N/A,FALSE,"FANDA96";#N/A,#N/A,FALSE,"INTRAN96";#N/A,#N/A,FALSE,"NAA9697";#N/A,#N/A,FALSE,"ECWEBB";#N/A,#N/A,FALSE,"MFT96";#N/A,#N/A,FALSE,"CTrecon"}</definedName>
    <definedName name="NOCONFLICT_3_1" hidden="1">{#N/A,#N/A,FALSE,"TMCOMP96";#N/A,#N/A,FALSE,"MAT96";#N/A,#N/A,FALSE,"FANDA96";#N/A,#N/A,FALSE,"INTRAN96";#N/A,#N/A,FALSE,"NAA9697";#N/A,#N/A,FALSE,"ECWEBB";#N/A,#N/A,FALSE,"MFT96";#N/A,#N/A,FALSE,"CTrecon"}</definedName>
    <definedName name="NOCONFLICT_3_1_1" hidden="1">{#N/A,#N/A,FALSE,"TMCOMP96";#N/A,#N/A,FALSE,"MAT96";#N/A,#N/A,FALSE,"FANDA96";#N/A,#N/A,FALSE,"INTRAN96";#N/A,#N/A,FALSE,"NAA9697";#N/A,#N/A,FALSE,"ECWEBB";#N/A,#N/A,FALSE,"MFT96";#N/A,#N/A,FALSE,"CTrecon"}</definedName>
    <definedName name="NOCONFLICT_3_1_1_1" hidden="1">{#N/A,#N/A,FALSE,"TMCOMP96";#N/A,#N/A,FALSE,"MAT96";#N/A,#N/A,FALSE,"FANDA96";#N/A,#N/A,FALSE,"INTRAN96";#N/A,#N/A,FALSE,"NAA9697";#N/A,#N/A,FALSE,"ECWEBB";#N/A,#N/A,FALSE,"MFT96";#N/A,#N/A,FALSE,"CTrecon"}</definedName>
    <definedName name="NOCONFLICT_3_1_1_1_1" hidden="1">{#N/A,#N/A,FALSE,"TMCOMP96";#N/A,#N/A,FALSE,"MAT96";#N/A,#N/A,FALSE,"FANDA96";#N/A,#N/A,FALSE,"INTRAN96";#N/A,#N/A,FALSE,"NAA9697";#N/A,#N/A,FALSE,"ECWEBB";#N/A,#N/A,FALSE,"MFT96";#N/A,#N/A,FALSE,"CTrecon"}</definedName>
    <definedName name="NOCONFLICT_3_1_1_1_2" hidden="1">{#N/A,#N/A,FALSE,"TMCOMP96";#N/A,#N/A,FALSE,"MAT96";#N/A,#N/A,FALSE,"FANDA96";#N/A,#N/A,FALSE,"INTRAN96";#N/A,#N/A,FALSE,"NAA9697";#N/A,#N/A,FALSE,"ECWEBB";#N/A,#N/A,FALSE,"MFT96";#N/A,#N/A,FALSE,"CTrecon"}</definedName>
    <definedName name="NOCONFLICT_3_1_1_1_3" hidden="1">{#N/A,#N/A,FALSE,"TMCOMP96";#N/A,#N/A,FALSE,"MAT96";#N/A,#N/A,FALSE,"FANDA96";#N/A,#N/A,FALSE,"INTRAN96";#N/A,#N/A,FALSE,"NAA9697";#N/A,#N/A,FALSE,"ECWEBB";#N/A,#N/A,FALSE,"MFT96";#N/A,#N/A,FALSE,"CTrecon"}</definedName>
    <definedName name="NOCONFLICT_3_1_1_1_4" hidden="1">{#N/A,#N/A,FALSE,"TMCOMP96";#N/A,#N/A,FALSE,"MAT96";#N/A,#N/A,FALSE,"FANDA96";#N/A,#N/A,FALSE,"INTRAN96";#N/A,#N/A,FALSE,"NAA9697";#N/A,#N/A,FALSE,"ECWEBB";#N/A,#N/A,FALSE,"MFT96";#N/A,#N/A,FALSE,"CTrecon"}</definedName>
    <definedName name="NOCONFLICT_3_1_1_1_5" hidden="1">{#N/A,#N/A,FALSE,"TMCOMP96";#N/A,#N/A,FALSE,"MAT96";#N/A,#N/A,FALSE,"FANDA96";#N/A,#N/A,FALSE,"INTRAN96";#N/A,#N/A,FALSE,"NAA9697";#N/A,#N/A,FALSE,"ECWEBB";#N/A,#N/A,FALSE,"MFT96";#N/A,#N/A,FALSE,"CTrecon"}</definedName>
    <definedName name="NOCONFLICT_3_1_1_2" hidden="1">{#N/A,#N/A,FALSE,"TMCOMP96";#N/A,#N/A,FALSE,"MAT96";#N/A,#N/A,FALSE,"FANDA96";#N/A,#N/A,FALSE,"INTRAN96";#N/A,#N/A,FALSE,"NAA9697";#N/A,#N/A,FALSE,"ECWEBB";#N/A,#N/A,FALSE,"MFT96";#N/A,#N/A,FALSE,"CTrecon"}</definedName>
    <definedName name="NOCONFLICT_3_1_1_2_1" hidden="1">{#N/A,#N/A,FALSE,"TMCOMP96";#N/A,#N/A,FALSE,"MAT96";#N/A,#N/A,FALSE,"FANDA96";#N/A,#N/A,FALSE,"INTRAN96";#N/A,#N/A,FALSE,"NAA9697";#N/A,#N/A,FALSE,"ECWEBB";#N/A,#N/A,FALSE,"MFT96";#N/A,#N/A,FALSE,"CTrecon"}</definedName>
    <definedName name="NOCONFLICT_3_1_1_2_2" hidden="1">{#N/A,#N/A,FALSE,"TMCOMP96";#N/A,#N/A,FALSE,"MAT96";#N/A,#N/A,FALSE,"FANDA96";#N/A,#N/A,FALSE,"INTRAN96";#N/A,#N/A,FALSE,"NAA9697";#N/A,#N/A,FALSE,"ECWEBB";#N/A,#N/A,FALSE,"MFT96";#N/A,#N/A,FALSE,"CTrecon"}</definedName>
    <definedName name="NOCONFLICT_3_1_1_2_3" hidden="1">{#N/A,#N/A,FALSE,"TMCOMP96";#N/A,#N/A,FALSE,"MAT96";#N/A,#N/A,FALSE,"FANDA96";#N/A,#N/A,FALSE,"INTRAN96";#N/A,#N/A,FALSE,"NAA9697";#N/A,#N/A,FALSE,"ECWEBB";#N/A,#N/A,FALSE,"MFT96";#N/A,#N/A,FALSE,"CTrecon"}</definedName>
    <definedName name="NOCONFLICT_3_1_1_2_4" hidden="1">{#N/A,#N/A,FALSE,"TMCOMP96";#N/A,#N/A,FALSE,"MAT96";#N/A,#N/A,FALSE,"FANDA96";#N/A,#N/A,FALSE,"INTRAN96";#N/A,#N/A,FALSE,"NAA9697";#N/A,#N/A,FALSE,"ECWEBB";#N/A,#N/A,FALSE,"MFT96";#N/A,#N/A,FALSE,"CTrecon"}</definedName>
    <definedName name="NOCONFLICT_3_1_1_2_5" hidden="1">{#N/A,#N/A,FALSE,"TMCOMP96";#N/A,#N/A,FALSE,"MAT96";#N/A,#N/A,FALSE,"FANDA96";#N/A,#N/A,FALSE,"INTRAN96";#N/A,#N/A,FALSE,"NAA9697";#N/A,#N/A,FALSE,"ECWEBB";#N/A,#N/A,FALSE,"MFT96";#N/A,#N/A,FALSE,"CTrecon"}</definedName>
    <definedName name="NOCONFLICT_3_1_1_3" hidden="1">{#N/A,#N/A,FALSE,"TMCOMP96";#N/A,#N/A,FALSE,"MAT96";#N/A,#N/A,FALSE,"FANDA96";#N/A,#N/A,FALSE,"INTRAN96";#N/A,#N/A,FALSE,"NAA9697";#N/A,#N/A,FALSE,"ECWEBB";#N/A,#N/A,FALSE,"MFT96";#N/A,#N/A,FALSE,"CTrecon"}</definedName>
    <definedName name="NOCONFLICT_3_1_1_4" hidden="1">{#N/A,#N/A,FALSE,"TMCOMP96";#N/A,#N/A,FALSE,"MAT96";#N/A,#N/A,FALSE,"FANDA96";#N/A,#N/A,FALSE,"INTRAN96";#N/A,#N/A,FALSE,"NAA9697";#N/A,#N/A,FALSE,"ECWEBB";#N/A,#N/A,FALSE,"MFT96";#N/A,#N/A,FALSE,"CTrecon"}</definedName>
    <definedName name="NOCONFLICT_3_1_1_5" hidden="1">{#N/A,#N/A,FALSE,"TMCOMP96";#N/A,#N/A,FALSE,"MAT96";#N/A,#N/A,FALSE,"FANDA96";#N/A,#N/A,FALSE,"INTRAN96";#N/A,#N/A,FALSE,"NAA9697";#N/A,#N/A,FALSE,"ECWEBB";#N/A,#N/A,FALSE,"MFT96";#N/A,#N/A,FALSE,"CTrecon"}</definedName>
    <definedName name="NOCONFLICT_3_1_2" hidden="1">{#N/A,#N/A,FALSE,"TMCOMP96";#N/A,#N/A,FALSE,"MAT96";#N/A,#N/A,FALSE,"FANDA96";#N/A,#N/A,FALSE,"INTRAN96";#N/A,#N/A,FALSE,"NAA9697";#N/A,#N/A,FALSE,"ECWEBB";#N/A,#N/A,FALSE,"MFT96";#N/A,#N/A,FALSE,"CTrecon"}</definedName>
    <definedName name="NOCONFLICT_3_1_2_1" hidden="1">{#N/A,#N/A,FALSE,"TMCOMP96";#N/A,#N/A,FALSE,"MAT96";#N/A,#N/A,FALSE,"FANDA96";#N/A,#N/A,FALSE,"INTRAN96";#N/A,#N/A,FALSE,"NAA9697";#N/A,#N/A,FALSE,"ECWEBB";#N/A,#N/A,FALSE,"MFT96";#N/A,#N/A,FALSE,"CTrecon"}</definedName>
    <definedName name="NOCONFLICT_3_1_2_2" hidden="1">{#N/A,#N/A,FALSE,"TMCOMP96";#N/A,#N/A,FALSE,"MAT96";#N/A,#N/A,FALSE,"FANDA96";#N/A,#N/A,FALSE,"INTRAN96";#N/A,#N/A,FALSE,"NAA9697";#N/A,#N/A,FALSE,"ECWEBB";#N/A,#N/A,FALSE,"MFT96";#N/A,#N/A,FALSE,"CTrecon"}</definedName>
    <definedName name="NOCONFLICT_3_1_2_3" hidden="1">{#N/A,#N/A,FALSE,"TMCOMP96";#N/A,#N/A,FALSE,"MAT96";#N/A,#N/A,FALSE,"FANDA96";#N/A,#N/A,FALSE,"INTRAN96";#N/A,#N/A,FALSE,"NAA9697";#N/A,#N/A,FALSE,"ECWEBB";#N/A,#N/A,FALSE,"MFT96";#N/A,#N/A,FALSE,"CTrecon"}</definedName>
    <definedName name="NOCONFLICT_3_1_2_4" hidden="1">{#N/A,#N/A,FALSE,"TMCOMP96";#N/A,#N/A,FALSE,"MAT96";#N/A,#N/A,FALSE,"FANDA96";#N/A,#N/A,FALSE,"INTRAN96";#N/A,#N/A,FALSE,"NAA9697";#N/A,#N/A,FALSE,"ECWEBB";#N/A,#N/A,FALSE,"MFT96";#N/A,#N/A,FALSE,"CTrecon"}</definedName>
    <definedName name="NOCONFLICT_3_1_2_5" hidden="1">{#N/A,#N/A,FALSE,"TMCOMP96";#N/A,#N/A,FALSE,"MAT96";#N/A,#N/A,FALSE,"FANDA96";#N/A,#N/A,FALSE,"INTRAN96";#N/A,#N/A,FALSE,"NAA9697";#N/A,#N/A,FALSE,"ECWEBB";#N/A,#N/A,FALSE,"MFT96";#N/A,#N/A,FALSE,"CTrecon"}</definedName>
    <definedName name="NOCONFLICT_3_1_3" hidden="1">{#N/A,#N/A,FALSE,"TMCOMP96";#N/A,#N/A,FALSE,"MAT96";#N/A,#N/A,FALSE,"FANDA96";#N/A,#N/A,FALSE,"INTRAN96";#N/A,#N/A,FALSE,"NAA9697";#N/A,#N/A,FALSE,"ECWEBB";#N/A,#N/A,FALSE,"MFT96";#N/A,#N/A,FALSE,"CTrecon"}</definedName>
    <definedName name="NOCONFLICT_3_1_3_1" hidden="1">{#N/A,#N/A,FALSE,"TMCOMP96";#N/A,#N/A,FALSE,"MAT96";#N/A,#N/A,FALSE,"FANDA96";#N/A,#N/A,FALSE,"INTRAN96";#N/A,#N/A,FALSE,"NAA9697";#N/A,#N/A,FALSE,"ECWEBB";#N/A,#N/A,FALSE,"MFT96";#N/A,#N/A,FALSE,"CTrecon"}</definedName>
    <definedName name="NOCONFLICT_3_1_3_2" hidden="1">{#N/A,#N/A,FALSE,"TMCOMP96";#N/A,#N/A,FALSE,"MAT96";#N/A,#N/A,FALSE,"FANDA96";#N/A,#N/A,FALSE,"INTRAN96";#N/A,#N/A,FALSE,"NAA9697";#N/A,#N/A,FALSE,"ECWEBB";#N/A,#N/A,FALSE,"MFT96";#N/A,#N/A,FALSE,"CTrecon"}</definedName>
    <definedName name="NOCONFLICT_3_1_3_3" hidden="1">{#N/A,#N/A,FALSE,"TMCOMP96";#N/A,#N/A,FALSE,"MAT96";#N/A,#N/A,FALSE,"FANDA96";#N/A,#N/A,FALSE,"INTRAN96";#N/A,#N/A,FALSE,"NAA9697";#N/A,#N/A,FALSE,"ECWEBB";#N/A,#N/A,FALSE,"MFT96";#N/A,#N/A,FALSE,"CTrecon"}</definedName>
    <definedName name="NOCONFLICT_3_1_3_4" hidden="1">{#N/A,#N/A,FALSE,"TMCOMP96";#N/A,#N/A,FALSE,"MAT96";#N/A,#N/A,FALSE,"FANDA96";#N/A,#N/A,FALSE,"INTRAN96";#N/A,#N/A,FALSE,"NAA9697";#N/A,#N/A,FALSE,"ECWEBB";#N/A,#N/A,FALSE,"MFT96";#N/A,#N/A,FALSE,"CTrecon"}</definedName>
    <definedName name="NOCONFLICT_3_1_3_5" hidden="1">{#N/A,#N/A,FALSE,"TMCOMP96";#N/A,#N/A,FALSE,"MAT96";#N/A,#N/A,FALSE,"FANDA96";#N/A,#N/A,FALSE,"INTRAN96";#N/A,#N/A,FALSE,"NAA9697";#N/A,#N/A,FALSE,"ECWEBB";#N/A,#N/A,FALSE,"MFT96";#N/A,#N/A,FALSE,"CTrecon"}</definedName>
    <definedName name="NOCONFLICT_3_1_4" hidden="1">{#N/A,#N/A,FALSE,"TMCOMP96";#N/A,#N/A,FALSE,"MAT96";#N/A,#N/A,FALSE,"FANDA96";#N/A,#N/A,FALSE,"INTRAN96";#N/A,#N/A,FALSE,"NAA9697";#N/A,#N/A,FALSE,"ECWEBB";#N/A,#N/A,FALSE,"MFT96";#N/A,#N/A,FALSE,"CTrecon"}</definedName>
    <definedName name="NOCONFLICT_3_1_4_1" hidden="1">{#N/A,#N/A,FALSE,"TMCOMP96";#N/A,#N/A,FALSE,"MAT96";#N/A,#N/A,FALSE,"FANDA96";#N/A,#N/A,FALSE,"INTRAN96";#N/A,#N/A,FALSE,"NAA9697";#N/A,#N/A,FALSE,"ECWEBB";#N/A,#N/A,FALSE,"MFT96";#N/A,#N/A,FALSE,"CTrecon"}</definedName>
    <definedName name="NOCONFLICT_3_1_4_2" hidden="1">{#N/A,#N/A,FALSE,"TMCOMP96";#N/A,#N/A,FALSE,"MAT96";#N/A,#N/A,FALSE,"FANDA96";#N/A,#N/A,FALSE,"INTRAN96";#N/A,#N/A,FALSE,"NAA9697";#N/A,#N/A,FALSE,"ECWEBB";#N/A,#N/A,FALSE,"MFT96";#N/A,#N/A,FALSE,"CTrecon"}</definedName>
    <definedName name="NOCONFLICT_3_1_4_3" hidden="1">{#N/A,#N/A,FALSE,"TMCOMP96";#N/A,#N/A,FALSE,"MAT96";#N/A,#N/A,FALSE,"FANDA96";#N/A,#N/A,FALSE,"INTRAN96";#N/A,#N/A,FALSE,"NAA9697";#N/A,#N/A,FALSE,"ECWEBB";#N/A,#N/A,FALSE,"MFT96";#N/A,#N/A,FALSE,"CTrecon"}</definedName>
    <definedName name="NOCONFLICT_3_1_4_4" hidden="1">{#N/A,#N/A,FALSE,"TMCOMP96";#N/A,#N/A,FALSE,"MAT96";#N/A,#N/A,FALSE,"FANDA96";#N/A,#N/A,FALSE,"INTRAN96";#N/A,#N/A,FALSE,"NAA9697";#N/A,#N/A,FALSE,"ECWEBB";#N/A,#N/A,FALSE,"MFT96";#N/A,#N/A,FALSE,"CTrecon"}</definedName>
    <definedName name="NOCONFLICT_3_1_4_5" hidden="1">{#N/A,#N/A,FALSE,"TMCOMP96";#N/A,#N/A,FALSE,"MAT96";#N/A,#N/A,FALSE,"FANDA96";#N/A,#N/A,FALSE,"INTRAN96";#N/A,#N/A,FALSE,"NAA9697";#N/A,#N/A,FALSE,"ECWEBB";#N/A,#N/A,FALSE,"MFT96";#N/A,#N/A,FALSE,"CTrecon"}</definedName>
    <definedName name="NOCONFLICT_3_1_5" hidden="1">{#N/A,#N/A,FALSE,"TMCOMP96";#N/A,#N/A,FALSE,"MAT96";#N/A,#N/A,FALSE,"FANDA96";#N/A,#N/A,FALSE,"INTRAN96";#N/A,#N/A,FALSE,"NAA9697";#N/A,#N/A,FALSE,"ECWEBB";#N/A,#N/A,FALSE,"MFT96";#N/A,#N/A,FALSE,"CTrecon"}</definedName>
    <definedName name="NOCONFLICT_3_1_5_1" hidden="1">{#N/A,#N/A,FALSE,"TMCOMP96";#N/A,#N/A,FALSE,"MAT96";#N/A,#N/A,FALSE,"FANDA96";#N/A,#N/A,FALSE,"INTRAN96";#N/A,#N/A,FALSE,"NAA9697";#N/A,#N/A,FALSE,"ECWEBB";#N/A,#N/A,FALSE,"MFT96";#N/A,#N/A,FALSE,"CTrecon"}</definedName>
    <definedName name="NOCONFLICT_3_1_5_2" hidden="1">{#N/A,#N/A,FALSE,"TMCOMP96";#N/A,#N/A,FALSE,"MAT96";#N/A,#N/A,FALSE,"FANDA96";#N/A,#N/A,FALSE,"INTRAN96";#N/A,#N/A,FALSE,"NAA9697";#N/A,#N/A,FALSE,"ECWEBB";#N/A,#N/A,FALSE,"MFT96";#N/A,#N/A,FALSE,"CTrecon"}</definedName>
    <definedName name="NOCONFLICT_3_1_5_3" hidden="1">{#N/A,#N/A,FALSE,"TMCOMP96";#N/A,#N/A,FALSE,"MAT96";#N/A,#N/A,FALSE,"FANDA96";#N/A,#N/A,FALSE,"INTRAN96";#N/A,#N/A,FALSE,"NAA9697";#N/A,#N/A,FALSE,"ECWEBB";#N/A,#N/A,FALSE,"MFT96";#N/A,#N/A,FALSE,"CTrecon"}</definedName>
    <definedName name="NOCONFLICT_3_1_5_4" hidden="1">{#N/A,#N/A,FALSE,"TMCOMP96";#N/A,#N/A,FALSE,"MAT96";#N/A,#N/A,FALSE,"FANDA96";#N/A,#N/A,FALSE,"INTRAN96";#N/A,#N/A,FALSE,"NAA9697";#N/A,#N/A,FALSE,"ECWEBB";#N/A,#N/A,FALSE,"MFT96";#N/A,#N/A,FALSE,"CTrecon"}</definedName>
    <definedName name="NOCONFLICT_3_1_5_5" hidden="1">{#N/A,#N/A,FALSE,"TMCOMP96";#N/A,#N/A,FALSE,"MAT96";#N/A,#N/A,FALSE,"FANDA96";#N/A,#N/A,FALSE,"INTRAN96";#N/A,#N/A,FALSE,"NAA9697";#N/A,#N/A,FALSE,"ECWEBB";#N/A,#N/A,FALSE,"MFT96";#N/A,#N/A,FALSE,"CTrecon"}</definedName>
    <definedName name="NOCONFLICT_3_2" hidden="1">{#N/A,#N/A,FALSE,"TMCOMP96";#N/A,#N/A,FALSE,"MAT96";#N/A,#N/A,FALSE,"FANDA96";#N/A,#N/A,FALSE,"INTRAN96";#N/A,#N/A,FALSE,"NAA9697";#N/A,#N/A,FALSE,"ECWEBB";#N/A,#N/A,FALSE,"MFT96";#N/A,#N/A,FALSE,"CTrecon"}</definedName>
    <definedName name="NOCONFLICT_3_2_1" hidden="1">{#N/A,#N/A,FALSE,"TMCOMP96";#N/A,#N/A,FALSE,"MAT96";#N/A,#N/A,FALSE,"FANDA96";#N/A,#N/A,FALSE,"INTRAN96";#N/A,#N/A,FALSE,"NAA9697";#N/A,#N/A,FALSE,"ECWEBB";#N/A,#N/A,FALSE,"MFT96";#N/A,#N/A,FALSE,"CTrecon"}</definedName>
    <definedName name="NOCONFLICT_3_2_2" hidden="1">{#N/A,#N/A,FALSE,"TMCOMP96";#N/A,#N/A,FALSE,"MAT96";#N/A,#N/A,FALSE,"FANDA96";#N/A,#N/A,FALSE,"INTRAN96";#N/A,#N/A,FALSE,"NAA9697";#N/A,#N/A,FALSE,"ECWEBB";#N/A,#N/A,FALSE,"MFT96";#N/A,#N/A,FALSE,"CTrecon"}</definedName>
    <definedName name="NOCONFLICT_3_2_3" hidden="1">{#N/A,#N/A,FALSE,"TMCOMP96";#N/A,#N/A,FALSE,"MAT96";#N/A,#N/A,FALSE,"FANDA96";#N/A,#N/A,FALSE,"INTRAN96";#N/A,#N/A,FALSE,"NAA9697";#N/A,#N/A,FALSE,"ECWEBB";#N/A,#N/A,FALSE,"MFT96";#N/A,#N/A,FALSE,"CTrecon"}</definedName>
    <definedName name="NOCONFLICT_3_2_4" hidden="1">{#N/A,#N/A,FALSE,"TMCOMP96";#N/A,#N/A,FALSE,"MAT96";#N/A,#N/A,FALSE,"FANDA96";#N/A,#N/A,FALSE,"INTRAN96";#N/A,#N/A,FALSE,"NAA9697";#N/A,#N/A,FALSE,"ECWEBB";#N/A,#N/A,FALSE,"MFT96";#N/A,#N/A,FALSE,"CTrecon"}</definedName>
    <definedName name="NOCONFLICT_3_2_5" hidden="1">{#N/A,#N/A,FALSE,"TMCOMP96";#N/A,#N/A,FALSE,"MAT96";#N/A,#N/A,FALSE,"FANDA96";#N/A,#N/A,FALSE,"INTRAN96";#N/A,#N/A,FALSE,"NAA9697";#N/A,#N/A,FALSE,"ECWEBB";#N/A,#N/A,FALSE,"MFT96";#N/A,#N/A,FALSE,"CTrecon"}</definedName>
    <definedName name="NOCONFLICT_3_3" hidden="1">{#N/A,#N/A,FALSE,"TMCOMP96";#N/A,#N/A,FALSE,"MAT96";#N/A,#N/A,FALSE,"FANDA96";#N/A,#N/A,FALSE,"INTRAN96";#N/A,#N/A,FALSE,"NAA9697";#N/A,#N/A,FALSE,"ECWEBB";#N/A,#N/A,FALSE,"MFT96";#N/A,#N/A,FALSE,"CTrecon"}</definedName>
    <definedName name="NOCONFLICT_3_3_1" hidden="1">{#N/A,#N/A,FALSE,"TMCOMP96";#N/A,#N/A,FALSE,"MAT96";#N/A,#N/A,FALSE,"FANDA96";#N/A,#N/A,FALSE,"INTRAN96";#N/A,#N/A,FALSE,"NAA9697";#N/A,#N/A,FALSE,"ECWEBB";#N/A,#N/A,FALSE,"MFT96";#N/A,#N/A,FALSE,"CTrecon"}</definedName>
    <definedName name="NOCONFLICT_3_3_2" hidden="1">{#N/A,#N/A,FALSE,"TMCOMP96";#N/A,#N/A,FALSE,"MAT96";#N/A,#N/A,FALSE,"FANDA96";#N/A,#N/A,FALSE,"INTRAN96";#N/A,#N/A,FALSE,"NAA9697";#N/A,#N/A,FALSE,"ECWEBB";#N/A,#N/A,FALSE,"MFT96";#N/A,#N/A,FALSE,"CTrecon"}</definedName>
    <definedName name="NOCONFLICT_3_3_3" hidden="1">{#N/A,#N/A,FALSE,"TMCOMP96";#N/A,#N/A,FALSE,"MAT96";#N/A,#N/A,FALSE,"FANDA96";#N/A,#N/A,FALSE,"INTRAN96";#N/A,#N/A,FALSE,"NAA9697";#N/A,#N/A,FALSE,"ECWEBB";#N/A,#N/A,FALSE,"MFT96";#N/A,#N/A,FALSE,"CTrecon"}</definedName>
    <definedName name="NOCONFLICT_3_3_4" hidden="1">{#N/A,#N/A,FALSE,"TMCOMP96";#N/A,#N/A,FALSE,"MAT96";#N/A,#N/A,FALSE,"FANDA96";#N/A,#N/A,FALSE,"INTRAN96";#N/A,#N/A,FALSE,"NAA9697";#N/A,#N/A,FALSE,"ECWEBB";#N/A,#N/A,FALSE,"MFT96";#N/A,#N/A,FALSE,"CTrecon"}</definedName>
    <definedName name="NOCONFLICT_3_3_5" hidden="1">{#N/A,#N/A,FALSE,"TMCOMP96";#N/A,#N/A,FALSE,"MAT96";#N/A,#N/A,FALSE,"FANDA96";#N/A,#N/A,FALSE,"INTRAN96";#N/A,#N/A,FALSE,"NAA9697";#N/A,#N/A,FALSE,"ECWEBB";#N/A,#N/A,FALSE,"MFT96";#N/A,#N/A,FALSE,"CTrecon"}</definedName>
    <definedName name="NOCONFLICT_3_4" hidden="1">{#N/A,#N/A,FALSE,"TMCOMP96";#N/A,#N/A,FALSE,"MAT96";#N/A,#N/A,FALSE,"FANDA96";#N/A,#N/A,FALSE,"INTRAN96";#N/A,#N/A,FALSE,"NAA9697";#N/A,#N/A,FALSE,"ECWEBB";#N/A,#N/A,FALSE,"MFT96";#N/A,#N/A,FALSE,"CTrecon"}</definedName>
    <definedName name="NOCONFLICT_3_4_1" hidden="1">{#N/A,#N/A,FALSE,"TMCOMP96";#N/A,#N/A,FALSE,"MAT96";#N/A,#N/A,FALSE,"FANDA96";#N/A,#N/A,FALSE,"INTRAN96";#N/A,#N/A,FALSE,"NAA9697";#N/A,#N/A,FALSE,"ECWEBB";#N/A,#N/A,FALSE,"MFT96";#N/A,#N/A,FALSE,"CTrecon"}</definedName>
    <definedName name="NOCONFLICT_3_4_2" hidden="1">{#N/A,#N/A,FALSE,"TMCOMP96";#N/A,#N/A,FALSE,"MAT96";#N/A,#N/A,FALSE,"FANDA96";#N/A,#N/A,FALSE,"INTRAN96";#N/A,#N/A,FALSE,"NAA9697";#N/A,#N/A,FALSE,"ECWEBB";#N/A,#N/A,FALSE,"MFT96";#N/A,#N/A,FALSE,"CTrecon"}</definedName>
    <definedName name="NOCONFLICT_3_4_3" hidden="1">{#N/A,#N/A,FALSE,"TMCOMP96";#N/A,#N/A,FALSE,"MAT96";#N/A,#N/A,FALSE,"FANDA96";#N/A,#N/A,FALSE,"INTRAN96";#N/A,#N/A,FALSE,"NAA9697";#N/A,#N/A,FALSE,"ECWEBB";#N/A,#N/A,FALSE,"MFT96";#N/A,#N/A,FALSE,"CTrecon"}</definedName>
    <definedName name="NOCONFLICT_3_4_4" hidden="1">{#N/A,#N/A,FALSE,"TMCOMP96";#N/A,#N/A,FALSE,"MAT96";#N/A,#N/A,FALSE,"FANDA96";#N/A,#N/A,FALSE,"INTRAN96";#N/A,#N/A,FALSE,"NAA9697";#N/A,#N/A,FALSE,"ECWEBB";#N/A,#N/A,FALSE,"MFT96";#N/A,#N/A,FALSE,"CTrecon"}</definedName>
    <definedName name="NOCONFLICT_3_4_5" hidden="1">{#N/A,#N/A,FALSE,"TMCOMP96";#N/A,#N/A,FALSE,"MAT96";#N/A,#N/A,FALSE,"FANDA96";#N/A,#N/A,FALSE,"INTRAN96";#N/A,#N/A,FALSE,"NAA9697";#N/A,#N/A,FALSE,"ECWEBB";#N/A,#N/A,FALSE,"MFT96";#N/A,#N/A,FALSE,"CTrecon"}</definedName>
    <definedName name="NOCONFLICT_3_5" hidden="1">{#N/A,#N/A,FALSE,"TMCOMP96";#N/A,#N/A,FALSE,"MAT96";#N/A,#N/A,FALSE,"FANDA96";#N/A,#N/A,FALSE,"INTRAN96";#N/A,#N/A,FALSE,"NAA9697";#N/A,#N/A,FALSE,"ECWEBB";#N/A,#N/A,FALSE,"MFT96";#N/A,#N/A,FALSE,"CTrecon"}</definedName>
    <definedName name="NOCONFLICT_3_5_1" hidden="1">{#N/A,#N/A,FALSE,"TMCOMP96";#N/A,#N/A,FALSE,"MAT96";#N/A,#N/A,FALSE,"FANDA96";#N/A,#N/A,FALSE,"INTRAN96";#N/A,#N/A,FALSE,"NAA9697";#N/A,#N/A,FALSE,"ECWEBB";#N/A,#N/A,FALSE,"MFT96";#N/A,#N/A,FALSE,"CTrecon"}</definedName>
    <definedName name="NOCONFLICT_3_5_2" hidden="1">{#N/A,#N/A,FALSE,"TMCOMP96";#N/A,#N/A,FALSE,"MAT96";#N/A,#N/A,FALSE,"FANDA96";#N/A,#N/A,FALSE,"INTRAN96";#N/A,#N/A,FALSE,"NAA9697";#N/A,#N/A,FALSE,"ECWEBB";#N/A,#N/A,FALSE,"MFT96";#N/A,#N/A,FALSE,"CTrecon"}</definedName>
    <definedName name="NOCONFLICT_3_5_3" hidden="1">{#N/A,#N/A,FALSE,"TMCOMP96";#N/A,#N/A,FALSE,"MAT96";#N/A,#N/A,FALSE,"FANDA96";#N/A,#N/A,FALSE,"INTRAN96";#N/A,#N/A,FALSE,"NAA9697";#N/A,#N/A,FALSE,"ECWEBB";#N/A,#N/A,FALSE,"MFT96";#N/A,#N/A,FALSE,"CTrecon"}</definedName>
    <definedName name="NOCONFLICT_3_5_4" hidden="1">{#N/A,#N/A,FALSE,"TMCOMP96";#N/A,#N/A,FALSE,"MAT96";#N/A,#N/A,FALSE,"FANDA96";#N/A,#N/A,FALSE,"INTRAN96";#N/A,#N/A,FALSE,"NAA9697";#N/A,#N/A,FALSE,"ECWEBB";#N/A,#N/A,FALSE,"MFT96";#N/A,#N/A,FALSE,"CTrecon"}</definedName>
    <definedName name="NOCONFLICT_3_5_5" hidden="1">{#N/A,#N/A,FALSE,"TMCOMP96";#N/A,#N/A,FALSE,"MAT96";#N/A,#N/A,FALSE,"FANDA96";#N/A,#N/A,FALSE,"INTRAN96";#N/A,#N/A,FALSE,"NAA9697";#N/A,#N/A,FALSE,"ECWEBB";#N/A,#N/A,FALSE,"MFT96";#N/A,#N/A,FALSE,"CTrecon"}</definedName>
    <definedName name="NOCONFLICT_4" hidden="1">{#N/A,#N/A,FALSE,"TMCOMP96";#N/A,#N/A,FALSE,"MAT96";#N/A,#N/A,FALSE,"FANDA96";#N/A,#N/A,FALSE,"INTRAN96";#N/A,#N/A,FALSE,"NAA9697";#N/A,#N/A,FALSE,"ECWEBB";#N/A,#N/A,FALSE,"MFT96";#N/A,#N/A,FALSE,"CTrecon"}</definedName>
    <definedName name="NOCONFLICT_4_1" hidden="1">{#N/A,#N/A,FALSE,"TMCOMP96";#N/A,#N/A,FALSE,"MAT96";#N/A,#N/A,FALSE,"FANDA96";#N/A,#N/A,FALSE,"INTRAN96";#N/A,#N/A,FALSE,"NAA9697";#N/A,#N/A,FALSE,"ECWEBB";#N/A,#N/A,FALSE,"MFT96";#N/A,#N/A,FALSE,"CTrecon"}</definedName>
    <definedName name="NOCONFLICT_4_1_1" hidden="1">{#N/A,#N/A,FALSE,"TMCOMP96";#N/A,#N/A,FALSE,"MAT96";#N/A,#N/A,FALSE,"FANDA96";#N/A,#N/A,FALSE,"INTRAN96";#N/A,#N/A,FALSE,"NAA9697";#N/A,#N/A,FALSE,"ECWEBB";#N/A,#N/A,FALSE,"MFT96";#N/A,#N/A,FALSE,"CTrecon"}</definedName>
    <definedName name="NOCONFLICT_4_1_1_1" hidden="1">{#N/A,#N/A,FALSE,"TMCOMP96";#N/A,#N/A,FALSE,"MAT96";#N/A,#N/A,FALSE,"FANDA96";#N/A,#N/A,FALSE,"INTRAN96";#N/A,#N/A,FALSE,"NAA9697";#N/A,#N/A,FALSE,"ECWEBB";#N/A,#N/A,FALSE,"MFT96";#N/A,#N/A,FALSE,"CTrecon"}</definedName>
    <definedName name="NOCONFLICT_4_1_1_1_1" hidden="1">{#N/A,#N/A,FALSE,"TMCOMP96";#N/A,#N/A,FALSE,"MAT96";#N/A,#N/A,FALSE,"FANDA96";#N/A,#N/A,FALSE,"INTRAN96";#N/A,#N/A,FALSE,"NAA9697";#N/A,#N/A,FALSE,"ECWEBB";#N/A,#N/A,FALSE,"MFT96";#N/A,#N/A,FALSE,"CTrecon"}</definedName>
    <definedName name="NOCONFLICT_4_1_1_1_2" hidden="1">{#N/A,#N/A,FALSE,"TMCOMP96";#N/A,#N/A,FALSE,"MAT96";#N/A,#N/A,FALSE,"FANDA96";#N/A,#N/A,FALSE,"INTRAN96";#N/A,#N/A,FALSE,"NAA9697";#N/A,#N/A,FALSE,"ECWEBB";#N/A,#N/A,FALSE,"MFT96";#N/A,#N/A,FALSE,"CTrecon"}</definedName>
    <definedName name="NOCONFLICT_4_1_1_1_3" hidden="1">{#N/A,#N/A,FALSE,"TMCOMP96";#N/A,#N/A,FALSE,"MAT96";#N/A,#N/A,FALSE,"FANDA96";#N/A,#N/A,FALSE,"INTRAN96";#N/A,#N/A,FALSE,"NAA9697";#N/A,#N/A,FALSE,"ECWEBB";#N/A,#N/A,FALSE,"MFT96";#N/A,#N/A,FALSE,"CTrecon"}</definedName>
    <definedName name="NOCONFLICT_4_1_1_1_4" hidden="1">{#N/A,#N/A,FALSE,"TMCOMP96";#N/A,#N/A,FALSE,"MAT96";#N/A,#N/A,FALSE,"FANDA96";#N/A,#N/A,FALSE,"INTRAN96";#N/A,#N/A,FALSE,"NAA9697";#N/A,#N/A,FALSE,"ECWEBB";#N/A,#N/A,FALSE,"MFT96";#N/A,#N/A,FALSE,"CTrecon"}</definedName>
    <definedName name="NOCONFLICT_4_1_1_1_5" hidden="1">{#N/A,#N/A,FALSE,"TMCOMP96";#N/A,#N/A,FALSE,"MAT96";#N/A,#N/A,FALSE,"FANDA96";#N/A,#N/A,FALSE,"INTRAN96";#N/A,#N/A,FALSE,"NAA9697";#N/A,#N/A,FALSE,"ECWEBB";#N/A,#N/A,FALSE,"MFT96";#N/A,#N/A,FALSE,"CTrecon"}</definedName>
    <definedName name="NOCONFLICT_4_1_1_2" hidden="1">{#N/A,#N/A,FALSE,"TMCOMP96";#N/A,#N/A,FALSE,"MAT96";#N/A,#N/A,FALSE,"FANDA96";#N/A,#N/A,FALSE,"INTRAN96";#N/A,#N/A,FALSE,"NAA9697";#N/A,#N/A,FALSE,"ECWEBB";#N/A,#N/A,FALSE,"MFT96";#N/A,#N/A,FALSE,"CTrecon"}</definedName>
    <definedName name="NOCONFLICT_4_1_1_2_1" hidden="1">{#N/A,#N/A,FALSE,"TMCOMP96";#N/A,#N/A,FALSE,"MAT96";#N/A,#N/A,FALSE,"FANDA96";#N/A,#N/A,FALSE,"INTRAN96";#N/A,#N/A,FALSE,"NAA9697";#N/A,#N/A,FALSE,"ECWEBB";#N/A,#N/A,FALSE,"MFT96";#N/A,#N/A,FALSE,"CTrecon"}</definedName>
    <definedName name="NOCONFLICT_4_1_1_2_2" hidden="1">{#N/A,#N/A,FALSE,"TMCOMP96";#N/A,#N/A,FALSE,"MAT96";#N/A,#N/A,FALSE,"FANDA96";#N/A,#N/A,FALSE,"INTRAN96";#N/A,#N/A,FALSE,"NAA9697";#N/A,#N/A,FALSE,"ECWEBB";#N/A,#N/A,FALSE,"MFT96";#N/A,#N/A,FALSE,"CTrecon"}</definedName>
    <definedName name="NOCONFLICT_4_1_1_2_3" hidden="1">{#N/A,#N/A,FALSE,"TMCOMP96";#N/A,#N/A,FALSE,"MAT96";#N/A,#N/A,FALSE,"FANDA96";#N/A,#N/A,FALSE,"INTRAN96";#N/A,#N/A,FALSE,"NAA9697";#N/A,#N/A,FALSE,"ECWEBB";#N/A,#N/A,FALSE,"MFT96";#N/A,#N/A,FALSE,"CTrecon"}</definedName>
    <definedName name="NOCONFLICT_4_1_1_2_4" hidden="1">{#N/A,#N/A,FALSE,"TMCOMP96";#N/A,#N/A,FALSE,"MAT96";#N/A,#N/A,FALSE,"FANDA96";#N/A,#N/A,FALSE,"INTRAN96";#N/A,#N/A,FALSE,"NAA9697";#N/A,#N/A,FALSE,"ECWEBB";#N/A,#N/A,FALSE,"MFT96";#N/A,#N/A,FALSE,"CTrecon"}</definedName>
    <definedName name="NOCONFLICT_4_1_1_2_5" hidden="1">{#N/A,#N/A,FALSE,"TMCOMP96";#N/A,#N/A,FALSE,"MAT96";#N/A,#N/A,FALSE,"FANDA96";#N/A,#N/A,FALSE,"INTRAN96";#N/A,#N/A,FALSE,"NAA9697";#N/A,#N/A,FALSE,"ECWEBB";#N/A,#N/A,FALSE,"MFT96";#N/A,#N/A,FALSE,"CTrecon"}</definedName>
    <definedName name="NOCONFLICT_4_1_1_3" hidden="1">{#N/A,#N/A,FALSE,"TMCOMP96";#N/A,#N/A,FALSE,"MAT96";#N/A,#N/A,FALSE,"FANDA96";#N/A,#N/A,FALSE,"INTRAN96";#N/A,#N/A,FALSE,"NAA9697";#N/A,#N/A,FALSE,"ECWEBB";#N/A,#N/A,FALSE,"MFT96";#N/A,#N/A,FALSE,"CTrecon"}</definedName>
    <definedName name="NOCONFLICT_4_1_1_4" hidden="1">{#N/A,#N/A,FALSE,"TMCOMP96";#N/A,#N/A,FALSE,"MAT96";#N/A,#N/A,FALSE,"FANDA96";#N/A,#N/A,FALSE,"INTRAN96";#N/A,#N/A,FALSE,"NAA9697";#N/A,#N/A,FALSE,"ECWEBB";#N/A,#N/A,FALSE,"MFT96";#N/A,#N/A,FALSE,"CTrecon"}</definedName>
    <definedName name="NOCONFLICT_4_1_1_5" hidden="1">{#N/A,#N/A,FALSE,"TMCOMP96";#N/A,#N/A,FALSE,"MAT96";#N/A,#N/A,FALSE,"FANDA96";#N/A,#N/A,FALSE,"INTRAN96";#N/A,#N/A,FALSE,"NAA9697";#N/A,#N/A,FALSE,"ECWEBB";#N/A,#N/A,FALSE,"MFT96";#N/A,#N/A,FALSE,"CTrecon"}</definedName>
    <definedName name="NOCONFLICT_4_1_2" hidden="1">{#N/A,#N/A,FALSE,"TMCOMP96";#N/A,#N/A,FALSE,"MAT96";#N/A,#N/A,FALSE,"FANDA96";#N/A,#N/A,FALSE,"INTRAN96";#N/A,#N/A,FALSE,"NAA9697";#N/A,#N/A,FALSE,"ECWEBB";#N/A,#N/A,FALSE,"MFT96";#N/A,#N/A,FALSE,"CTrecon"}</definedName>
    <definedName name="NOCONFLICT_4_1_2_1" hidden="1">{#N/A,#N/A,FALSE,"TMCOMP96";#N/A,#N/A,FALSE,"MAT96";#N/A,#N/A,FALSE,"FANDA96";#N/A,#N/A,FALSE,"INTRAN96";#N/A,#N/A,FALSE,"NAA9697";#N/A,#N/A,FALSE,"ECWEBB";#N/A,#N/A,FALSE,"MFT96";#N/A,#N/A,FALSE,"CTrecon"}</definedName>
    <definedName name="NOCONFLICT_4_1_2_2" hidden="1">{#N/A,#N/A,FALSE,"TMCOMP96";#N/A,#N/A,FALSE,"MAT96";#N/A,#N/A,FALSE,"FANDA96";#N/A,#N/A,FALSE,"INTRAN96";#N/A,#N/A,FALSE,"NAA9697";#N/A,#N/A,FALSE,"ECWEBB";#N/A,#N/A,FALSE,"MFT96";#N/A,#N/A,FALSE,"CTrecon"}</definedName>
    <definedName name="NOCONFLICT_4_1_2_3" hidden="1">{#N/A,#N/A,FALSE,"TMCOMP96";#N/A,#N/A,FALSE,"MAT96";#N/A,#N/A,FALSE,"FANDA96";#N/A,#N/A,FALSE,"INTRAN96";#N/A,#N/A,FALSE,"NAA9697";#N/A,#N/A,FALSE,"ECWEBB";#N/A,#N/A,FALSE,"MFT96";#N/A,#N/A,FALSE,"CTrecon"}</definedName>
    <definedName name="NOCONFLICT_4_1_2_4" hidden="1">{#N/A,#N/A,FALSE,"TMCOMP96";#N/A,#N/A,FALSE,"MAT96";#N/A,#N/A,FALSE,"FANDA96";#N/A,#N/A,FALSE,"INTRAN96";#N/A,#N/A,FALSE,"NAA9697";#N/A,#N/A,FALSE,"ECWEBB";#N/A,#N/A,FALSE,"MFT96";#N/A,#N/A,FALSE,"CTrecon"}</definedName>
    <definedName name="NOCONFLICT_4_1_2_5" hidden="1">{#N/A,#N/A,FALSE,"TMCOMP96";#N/A,#N/A,FALSE,"MAT96";#N/A,#N/A,FALSE,"FANDA96";#N/A,#N/A,FALSE,"INTRAN96";#N/A,#N/A,FALSE,"NAA9697";#N/A,#N/A,FALSE,"ECWEBB";#N/A,#N/A,FALSE,"MFT96";#N/A,#N/A,FALSE,"CTrecon"}</definedName>
    <definedName name="NOCONFLICT_4_1_3" hidden="1">{#N/A,#N/A,FALSE,"TMCOMP96";#N/A,#N/A,FALSE,"MAT96";#N/A,#N/A,FALSE,"FANDA96";#N/A,#N/A,FALSE,"INTRAN96";#N/A,#N/A,FALSE,"NAA9697";#N/A,#N/A,FALSE,"ECWEBB";#N/A,#N/A,FALSE,"MFT96";#N/A,#N/A,FALSE,"CTrecon"}</definedName>
    <definedName name="NOCONFLICT_4_1_3_1" hidden="1">{#N/A,#N/A,FALSE,"TMCOMP96";#N/A,#N/A,FALSE,"MAT96";#N/A,#N/A,FALSE,"FANDA96";#N/A,#N/A,FALSE,"INTRAN96";#N/A,#N/A,FALSE,"NAA9697";#N/A,#N/A,FALSE,"ECWEBB";#N/A,#N/A,FALSE,"MFT96";#N/A,#N/A,FALSE,"CTrecon"}</definedName>
    <definedName name="NOCONFLICT_4_1_3_2" hidden="1">{#N/A,#N/A,FALSE,"TMCOMP96";#N/A,#N/A,FALSE,"MAT96";#N/A,#N/A,FALSE,"FANDA96";#N/A,#N/A,FALSE,"INTRAN96";#N/A,#N/A,FALSE,"NAA9697";#N/A,#N/A,FALSE,"ECWEBB";#N/A,#N/A,FALSE,"MFT96";#N/A,#N/A,FALSE,"CTrecon"}</definedName>
    <definedName name="NOCONFLICT_4_1_3_3" hidden="1">{#N/A,#N/A,FALSE,"TMCOMP96";#N/A,#N/A,FALSE,"MAT96";#N/A,#N/A,FALSE,"FANDA96";#N/A,#N/A,FALSE,"INTRAN96";#N/A,#N/A,FALSE,"NAA9697";#N/A,#N/A,FALSE,"ECWEBB";#N/A,#N/A,FALSE,"MFT96";#N/A,#N/A,FALSE,"CTrecon"}</definedName>
    <definedName name="NOCONFLICT_4_1_3_4" hidden="1">{#N/A,#N/A,FALSE,"TMCOMP96";#N/A,#N/A,FALSE,"MAT96";#N/A,#N/A,FALSE,"FANDA96";#N/A,#N/A,FALSE,"INTRAN96";#N/A,#N/A,FALSE,"NAA9697";#N/A,#N/A,FALSE,"ECWEBB";#N/A,#N/A,FALSE,"MFT96";#N/A,#N/A,FALSE,"CTrecon"}</definedName>
    <definedName name="NOCONFLICT_4_1_3_5" hidden="1">{#N/A,#N/A,FALSE,"TMCOMP96";#N/A,#N/A,FALSE,"MAT96";#N/A,#N/A,FALSE,"FANDA96";#N/A,#N/A,FALSE,"INTRAN96";#N/A,#N/A,FALSE,"NAA9697";#N/A,#N/A,FALSE,"ECWEBB";#N/A,#N/A,FALSE,"MFT96";#N/A,#N/A,FALSE,"CTrecon"}</definedName>
    <definedName name="NOCONFLICT_4_1_4" hidden="1">{#N/A,#N/A,FALSE,"TMCOMP96";#N/A,#N/A,FALSE,"MAT96";#N/A,#N/A,FALSE,"FANDA96";#N/A,#N/A,FALSE,"INTRAN96";#N/A,#N/A,FALSE,"NAA9697";#N/A,#N/A,FALSE,"ECWEBB";#N/A,#N/A,FALSE,"MFT96";#N/A,#N/A,FALSE,"CTrecon"}</definedName>
    <definedName name="NOCONFLICT_4_1_4_1" hidden="1">{#N/A,#N/A,FALSE,"TMCOMP96";#N/A,#N/A,FALSE,"MAT96";#N/A,#N/A,FALSE,"FANDA96";#N/A,#N/A,FALSE,"INTRAN96";#N/A,#N/A,FALSE,"NAA9697";#N/A,#N/A,FALSE,"ECWEBB";#N/A,#N/A,FALSE,"MFT96";#N/A,#N/A,FALSE,"CTrecon"}</definedName>
    <definedName name="NOCONFLICT_4_1_4_2" hidden="1">{#N/A,#N/A,FALSE,"TMCOMP96";#N/A,#N/A,FALSE,"MAT96";#N/A,#N/A,FALSE,"FANDA96";#N/A,#N/A,FALSE,"INTRAN96";#N/A,#N/A,FALSE,"NAA9697";#N/A,#N/A,FALSE,"ECWEBB";#N/A,#N/A,FALSE,"MFT96";#N/A,#N/A,FALSE,"CTrecon"}</definedName>
    <definedName name="NOCONFLICT_4_1_4_3" hidden="1">{#N/A,#N/A,FALSE,"TMCOMP96";#N/A,#N/A,FALSE,"MAT96";#N/A,#N/A,FALSE,"FANDA96";#N/A,#N/A,FALSE,"INTRAN96";#N/A,#N/A,FALSE,"NAA9697";#N/A,#N/A,FALSE,"ECWEBB";#N/A,#N/A,FALSE,"MFT96";#N/A,#N/A,FALSE,"CTrecon"}</definedName>
    <definedName name="NOCONFLICT_4_1_4_4" hidden="1">{#N/A,#N/A,FALSE,"TMCOMP96";#N/A,#N/A,FALSE,"MAT96";#N/A,#N/A,FALSE,"FANDA96";#N/A,#N/A,FALSE,"INTRAN96";#N/A,#N/A,FALSE,"NAA9697";#N/A,#N/A,FALSE,"ECWEBB";#N/A,#N/A,FALSE,"MFT96";#N/A,#N/A,FALSE,"CTrecon"}</definedName>
    <definedName name="NOCONFLICT_4_1_4_5" hidden="1">{#N/A,#N/A,FALSE,"TMCOMP96";#N/A,#N/A,FALSE,"MAT96";#N/A,#N/A,FALSE,"FANDA96";#N/A,#N/A,FALSE,"INTRAN96";#N/A,#N/A,FALSE,"NAA9697";#N/A,#N/A,FALSE,"ECWEBB";#N/A,#N/A,FALSE,"MFT96";#N/A,#N/A,FALSE,"CTrecon"}</definedName>
    <definedName name="NOCONFLICT_4_1_5" hidden="1">{#N/A,#N/A,FALSE,"TMCOMP96";#N/A,#N/A,FALSE,"MAT96";#N/A,#N/A,FALSE,"FANDA96";#N/A,#N/A,FALSE,"INTRAN96";#N/A,#N/A,FALSE,"NAA9697";#N/A,#N/A,FALSE,"ECWEBB";#N/A,#N/A,FALSE,"MFT96";#N/A,#N/A,FALSE,"CTrecon"}</definedName>
    <definedName name="NOCONFLICT_4_1_5_1" hidden="1">{#N/A,#N/A,FALSE,"TMCOMP96";#N/A,#N/A,FALSE,"MAT96";#N/A,#N/A,FALSE,"FANDA96";#N/A,#N/A,FALSE,"INTRAN96";#N/A,#N/A,FALSE,"NAA9697";#N/A,#N/A,FALSE,"ECWEBB";#N/A,#N/A,FALSE,"MFT96";#N/A,#N/A,FALSE,"CTrecon"}</definedName>
    <definedName name="NOCONFLICT_4_1_5_2" hidden="1">{#N/A,#N/A,FALSE,"TMCOMP96";#N/A,#N/A,FALSE,"MAT96";#N/A,#N/A,FALSE,"FANDA96";#N/A,#N/A,FALSE,"INTRAN96";#N/A,#N/A,FALSE,"NAA9697";#N/A,#N/A,FALSE,"ECWEBB";#N/A,#N/A,FALSE,"MFT96";#N/A,#N/A,FALSE,"CTrecon"}</definedName>
    <definedName name="NOCONFLICT_4_1_5_3" hidden="1">{#N/A,#N/A,FALSE,"TMCOMP96";#N/A,#N/A,FALSE,"MAT96";#N/A,#N/A,FALSE,"FANDA96";#N/A,#N/A,FALSE,"INTRAN96";#N/A,#N/A,FALSE,"NAA9697";#N/A,#N/A,FALSE,"ECWEBB";#N/A,#N/A,FALSE,"MFT96";#N/A,#N/A,FALSE,"CTrecon"}</definedName>
    <definedName name="NOCONFLICT_4_1_5_4" hidden="1">{#N/A,#N/A,FALSE,"TMCOMP96";#N/A,#N/A,FALSE,"MAT96";#N/A,#N/A,FALSE,"FANDA96";#N/A,#N/A,FALSE,"INTRAN96";#N/A,#N/A,FALSE,"NAA9697";#N/A,#N/A,FALSE,"ECWEBB";#N/A,#N/A,FALSE,"MFT96";#N/A,#N/A,FALSE,"CTrecon"}</definedName>
    <definedName name="NOCONFLICT_4_1_5_5" hidden="1">{#N/A,#N/A,FALSE,"TMCOMP96";#N/A,#N/A,FALSE,"MAT96";#N/A,#N/A,FALSE,"FANDA96";#N/A,#N/A,FALSE,"INTRAN96";#N/A,#N/A,FALSE,"NAA9697";#N/A,#N/A,FALSE,"ECWEBB";#N/A,#N/A,FALSE,"MFT96";#N/A,#N/A,FALSE,"CTrecon"}</definedName>
    <definedName name="NOCONFLICT_4_2" hidden="1">{#N/A,#N/A,FALSE,"TMCOMP96";#N/A,#N/A,FALSE,"MAT96";#N/A,#N/A,FALSE,"FANDA96";#N/A,#N/A,FALSE,"INTRAN96";#N/A,#N/A,FALSE,"NAA9697";#N/A,#N/A,FALSE,"ECWEBB";#N/A,#N/A,FALSE,"MFT96";#N/A,#N/A,FALSE,"CTrecon"}</definedName>
    <definedName name="NOCONFLICT_4_2_1" hidden="1">{#N/A,#N/A,FALSE,"TMCOMP96";#N/A,#N/A,FALSE,"MAT96";#N/A,#N/A,FALSE,"FANDA96";#N/A,#N/A,FALSE,"INTRAN96";#N/A,#N/A,FALSE,"NAA9697";#N/A,#N/A,FALSE,"ECWEBB";#N/A,#N/A,FALSE,"MFT96";#N/A,#N/A,FALSE,"CTrecon"}</definedName>
    <definedName name="NOCONFLICT_4_2_2" hidden="1">{#N/A,#N/A,FALSE,"TMCOMP96";#N/A,#N/A,FALSE,"MAT96";#N/A,#N/A,FALSE,"FANDA96";#N/A,#N/A,FALSE,"INTRAN96";#N/A,#N/A,FALSE,"NAA9697";#N/A,#N/A,FALSE,"ECWEBB";#N/A,#N/A,FALSE,"MFT96";#N/A,#N/A,FALSE,"CTrecon"}</definedName>
    <definedName name="NOCONFLICT_4_2_3" hidden="1">{#N/A,#N/A,FALSE,"TMCOMP96";#N/A,#N/A,FALSE,"MAT96";#N/A,#N/A,FALSE,"FANDA96";#N/A,#N/A,FALSE,"INTRAN96";#N/A,#N/A,FALSE,"NAA9697";#N/A,#N/A,FALSE,"ECWEBB";#N/A,#N/A,FALSE,"MFT96";#N/A,#N/A,FALSE,"CTrecon"}</definedName>
    <definedName name="NOCONFLICT_4_2_4" hidden="1">{#N/A,#N/A,FALSE,"TMCOMP96";#N/A,#N/A,FALSE,"MAT96";#N/A,#N/A,FALSE,"FANDA96";#N/A,#N/A,FALSE,"INTRAN96";#N/A,#N/A,FALSE,"NAA9697";#N/A,#N/A,FALSE,"ECWEBB";#N/A,#N/A,FALSE,"MFT96";#N/A,#N/A,FALSE,"CTrecon"}</definedName>
    <definedName name="NOCONFLICT_4_2_5" hidden="1">{#N/A,#N/A,FALSE,"TMCOMP96";#N/A,#N/A,FALSE,"MAT96";#N/A,#N/A,FALSE,"FANDA96";#N/A,#N/A,FALSE,"INTRAN96";#N/A,#N/A,FALSE,"NAA9697";#N/A,#N/A,FALSE,"ECWEBB";#N/A,#N/A,FALSE,"MFT96";#N/A,#N/A,FALSE,"CTrecon"}</definedName>
    <definedName name="NOCONFLICT_4_3" hidden="1">{#N/A,#N/A,FALSE,"TMCOMP96";#N/A,#N/A,FALSE,"MAT96";#N/A,#N/A,FALSE,"FANDA96";#N/A,#N/A,FALSE,"INTRAN96";#N/A,#N/A,FALSE,"NAA9697";#N/A,#N/A,FALSE,"ECWEBB";#N/A,#N/A,FALSE,"MFT96";#N/A,#N/A,FALSE,"CTrecon"}</definedName>
    <definedName name="NOCONFLICT_4_3_1" hidden="1">{#N/A,#N/A,FALSE,"TMCOMP96";#N/A,#N/A,FALSE,"MAT96";#N/A,#N/A,FALSE,"FANDA96";#N/A,#N/A,FALSE,"INTRAN96";#N/A,#N/A,FALSE,"NAA9697";#N/A,#N/A,FALSE,"ECWEBB";#N/A,#N/A,FALSE,"MFT96";#N/A,#N/A,FALSE,"CTrecon"}</definedName>
    <definedName name="NOCONFLICT_4_3_2" hidden="1">{#N/A,#N/A,FALSE,"TMCOMP96";#N/A,#N/A,FALSE,"MAT96";#N/A,#N/A,FALSE,"FANDA96";#N/A,#N/A,FALSE,"INTRAN96";#N/A,#N/A,FALSE,"NAA9697";#N/A,#N/A,FALSE,"ECWEBB";#N/A,#N/A,FALSE,"MFT96";#N/A,#N/A,FALSE,"CTrecon"}</definedName>
    <definedName name="NOCONFLICT_4_3_3" hidden="1">{#N/A,#N/A,FALSE,"TMCOMP96";#N/A,#N/A,FALSE,"MAT96";#N/A,#N/A,FALSE,"FANDA96";#N/A,#N/A,FALSE,"INTRAN96";#N/A,#N/A,FALSE,"NAA9697";#N/A,#N/A,FALSE,"ECWEBB";#N/A,#N/A,FALSE,"MFT96";#N/A,#N/A,FALSE,"CTrecon"}</definedName>
    <definedName name="NOCONFLICT_4_3_4" hidden="1">{#N/A,#N/A,FALSE,"TMCOMP96";#N/A,#N/A,FALSE,"MAT96";#N/A,#N/A,FALSE,"FANDA96";#N/A,#N/A,FALSE,"INTRAN96";#N/A,#N/A,FALSE,"NAA9697";#N/A,#N/A,FALSE,"ECWEBB";#N/A,#N/A,FALSE,"MFT96";#N/A,#N/A,FALSE,"CTrecon"}</definedName>
    <definedName name="NOCONFLICT_4_3_5" hidden="1">{#N/A,#N/A,FALSE,"TMCOMP96";#N/A,#N/A,FALSE,"MAT96";#N/A,#N/A,FALSE,"FANDA96";#N/A,#N/A,FALSE,"INTRAN96";#N/A,#N/A,FALSE,"NAA9697";#N/A,#N/A,FALSE,"ECWEBB";#N/A,#N/A,FALSE,"MFT96";#N/A,#N/A,FALSE,"CTrecon"}</definedName>
    <definedName name="NOCONFLICT_4_4" hidden="1">{#N/A,#N/A,FALSE,"TMCOMP96";#N/A,#N/A,FALSE,"MAT96";#N/A,#N/A,FALSE,"FANDA96";#N/A,#N/A,FALSE,"INTRAN96";#N/A,#N/A,FALSE,"NAA9697";#N/A,#N/A,FALSE,"ECWEBB";#N/A,#N/A,FALSE,"MFT96";#N/A,#N/A,FALSE,"CTrecon"}</definedName>
    <definedName name="NOCONFLICT_4_4_1" hidden="1">{#N/A,#N/A,FALSE,"TMCOMP96";#N/A,#N/A,FALSE,"MAT96";#N/A,#N/A,FALSE,"FANDA96";#N/A,#N/A,FALSE,"INTRAN96";#N/A,#N/A,FALSE,"NAA9697";#N/A,#N/A,FALSE,"ECWEBB";#N/A,#N/A,FALSE,"MFT96";#N/A,#N/A,FALSE,"CTrecon"}</definedName>
    <definedName name="NOCONFLICT_4_4_2" hidden="1">{#N/A,#N/A,FALSE,"TMCOMP96";#N/A,#N/A,FALSE,"MAT96";#N/A,#N/A,FALSE,"FANDA96";#N/A,#N/A,FALSE,"INTRAN96";#N/A,#N/A,FALSE,"NAA9697";#N/A,#N/A,FALSE,"ECWEBB";#N/A,#N/A,FALSE,"MFT96";#N/A,#N/A,FALSE,"CTrecon"}</definedName>
    <definedName name="NOCONFLICT_4_4_3" hidden="1">{#N/A,#N/A,FALSE,"TMCOMP96";#N/A,#N/A,FALSE,"MAT96";#N/A,#N/A,FALSE,"FANDA96";#N/A,#N/A,FALSE,"INTRAN96";#N/A,#N/A,FALSE,"NAA9697";#N/A,#N/A,FALSE,"ECWEBB";#N/A,#N/A,FALSE,"MFT96";#N/A,#N/A,FALSE,"CTrecon"}</definedName>
    <definedName name="NOCONFLICT_4_4_4" hidden="1">{#N/A,#N/A,FALSE,"TMCOMP96";#N/A,#N/A,FALSE,"MAT96";#N/A,#N/A,FALSE,"FANDA96";#N/A,#N/A,FALSE,"INTRAN96";#N/A,#N/A,FALSE,"NAA9697";#N/A,#N/A,FALSE,"ECWEBB";#N/A,#N/A,FALSE,"MFT96";#N/A,#N/A,FALSE,"CTrecon"}</definedName>
    <definedName name="NOCONFLICT_4_4_5" hidden="1">{#N/A,#N/A,FALSE,"TMCOMP96";#N/A,#N/A,FALSE,"MAT96";#N/A,#N/A,FALSE,"FANDA96";#N/A,#N/A,FALSE,"INTRAN96";#N/A,#N/A,FALSE,"NAA9697";#N/A,#N/A,FALSE,"ECWEBB";#N/A,#N/A,FALSE,"MFT96";#N/A,#N/A,FALSE,"CTrecon"}</definedName>
    <definedName name="NOCONFLICT_4_5" hidden="1">{#N/A,#N/A,FALSE,"TMCOMP96";#N/A,#N/A,FALSE,"MAT96";#N/A,#N/A,FALSE,"FANDA96";#N/A,#N/A,FALSE,"INTRAN96";#N/A,#N/A,FALSE,"NAA9697";#N/A,#N/A,FALSE,"ECWEBB";#N/A,#N/A,FALSE,"MFT96";#N/A,#N/A,FALSE,"CTrecon"}</definedName>
    <definedName name="NOCONFLICT_4_5_1" hidden="1">{#N/A,#N/A,FALSE,"TMCOMP96";#N/A,#N/A,FALSE,"MAT96";#N/A,#N/A,FALSE,"FANDA96";#N/A,#N/A,FALSE,"INTRAN96";#N/A,#N/A,FALSE,"NAA9697";#N/A,#N/A,FALSE,"ECWEBB";#N/A,#N/A,FALSE,"MFT96";#N/A,#N/A,FALSE,"CTrecon"}</definedName>
    <definedName name="NOCONFLICT_4_5_2" hidden="1">{#N/A,#N/A,FALSE,"TMCOMP96";#N/A,#N/A,FALSE,"MAT96";#N/A,#N/A,FALSE,"FANDA96";#N/A,#N/A,FALSE,"INTRAN96";#N/A,#N/A,FALSE,"NAA9697";#N/A,#N/A,FALSE,"ECWEBB";#N/A,#N/A,FALSE,"MFT96";#N/A,#N/A,FALSE,"CTrecon"}</definedName>
    <definedName name="NOCONFLICT_4_5_3" hidden="1">{#N/A,#N/A,FALSE,"TMCOMP96";#N/A,#N/A,FALSE,"MAT96";#N/A,#N/A,FALSE,"FANDA96";#N/A,#N/A,FALSE,"INTRAN96";#N/A,#N/A,FALSE,"NAA9697";#N/A,#N/A,FALSE,"ECWEBB";#N/A,#N/A,FALSE,"MFT96";#N/A,#N/A,FALSE,"CTrecon"}</definedName>
    <definedName name="NOCONFLICT_4_5_4" hidden="1">{#N/A,#N/A,FALSE,"TMCOMP96";#N/A,#N/A,FALSE,"MAT96";#N/A,#N/A,FALSE,"FANDA96";#N/A,#N/A,FALSE,"INTRAN96";#N/A,#N/A,FALSE,"NAA9697";#N/A,#N/A,FALSE,"ECWEBB";#N/A,#N/A,FALSE,"MFT96";#N/A,#N/A,FALSE,"CTrecon"}</definedName>
    <definedName name="NOCONFLICT_4_5_5" hidden="1">{#N/A,#N/A,FALSE,"TMCOMP96";#N/A,#N/A,FALSE,"MAT96";#N/A,#N/A,FALSE,"FANDA96";#N/A,#N/A,FALSE,"INTRAN96";#N/A,#N/A,FALSE,"NAA9697";#N/A,#N/A,FALSE,"ECWEBB";#N/A,#N/A,FALSE,"MFT96";#N/A,#N/A,FALSE,"CTrecon"}</definedName>
    <definedName name="NOCONFLICT_5" hidden="1">{#N/A,#N/A,FALSE,"TMCOMP96";#N/A,#N/A,FALSE,"MAT96";#N/A,#N/A,FALSE,"FANDA96";#N/A,#N/A,FALSE,"INTRAN96";#N/A,#N/A,FALSE,"NAA9697";#N/A,#N/A,FALSE,"ECWEBB";#N/A,#N/A,FALSE,"MFT96";#N/A,#N/A,FALSE,"CTrecon"}</definedName>
    <definedName name="NOCONFLICT_5_1" hidden="1">{#N/A,#N/A,FALSE,"TMCOMP96";#N/A,#N/A,FALSE,"MAT96";#N/A,#N/A,FALSE,"FANDA96";#N/A,#N/A,FALSE,"INTRAN96";#N/A,#N/A,FALSE,"NAA9697";#N/A,#N/A,FALSE,"ECWEBB";#N/A,#N/A,FALSE,"MFT96";#N/A,#N/A,FALSE,"CTrecon"}</definedName>
    <definedName name="NOCONFLICT_5_1_1" hidden="1">{#N/A,#N/A,FALSE,"TMCOMP96";#N/A,#N/A,FALSE,"MAT96";#N/A,#N/A,FALSE,"FANDA96";#N/A,#N/A,FALSE,"INTRAN96";#N/A,#N/A,FALSE,"NAA9697";#N/A,#N/A,FALSE,"ECWEBB";#N/A,#N/A,FALSE,"MFT96";#N/A,#N/A,FALSE,"CTrecon"}</definedName>
    <definedName name="NOCONFLICT_5_1_1_1" hidden="1">{#N/A,#N/A,FALSE,"TMCOMP96";#N/A,#N/A,FALSE,"MAT96";#N/A,#N/A,FALSE,"FANDA96";#N/A,#N/A,FALSE,"INTRAN96";#N/A,#N/A,FALSE,"NAA9697";#N/A,#N/A,FALSE,"ECWEBB";#N/A,#N/A,FALSE,"MFT96";#N/A,#N/A,FALSE,"CTrecon"}</definedName>
    <definedName name="NOCONFLICT_5_1_1_1_1" hidden="1">{#N/A,#N/A,FALSE,"TMCOMP96";#N/A,#N/A,FALSE,"MAT96";#N/A,#N/A,FALSE,"FANDA96";#N/A,#N/A,FALSE,"INTRAN96";#N/A,#N/A,FALSE,"NAA9697";#N/A,#N/A,FALSE,"ECWEBB";#N/A,#N/A,FALSE,"MFT96";#N/A,#N/A,FALSE,"CTrecon"}</definedName>
    <definedName name="NOCONFLICT_5_1_1_1_2" hidden="1">{#N/A,#N/A,FALSE,"TMCOMP96";#N/A,#N/A,FALSE,"MAT96";#N/A,#N/A,FALSE,"FANDA96";#N/A,#N/A,FALSE,"INTRAN96";#N/A,#N/A,FALSE,"NAA9697";#N/A,#N/A,FALSE,"ECWEBB";#N/A,#N/A,FALSE,"MFT96";#N/A,#N/A,FALSE,"CTrecon"}</definedName>
    <definedName name="NOCONFLICT_5_1_1_1_3" hidden="1">{#N/A,#N/A,FALSE,"TMCOMP96";#N/A,#N/A,FALSE,"MAT96";#N/A,#N/A,FALSE,"FANDA96";#N/A,#N/A,FALSE,"INTRAN96";#N/A,#N/A,FALSE,"NAA9697";#N/A,#N/A,FALSE,"ECWEBB";#N/A,#N/A,FALSE,"MFT96";#N/A,#N/A,FALSE,"CTrecon"}</definedName>
    <definedName name="NOCONFLICT_5_1_1_1_4" hidden="1">{#N/A,#N/A,FALSE,"TMCOMP96";#N/A,#N/A,FALSE,"MAT96";#N/A,#N/A,FALSE,"FANDA96";#N/A,#N/A,FALSE,"INTRAN96";#N/A,#N/A,FALSE,"NAA9697";#N/A,#N/A,FALSE,"ECWEBB";#N/A,#N/A,FALSE,"MFT96";#N/A,#N/A,FALSE,"CTrecon"}</definedName>
    <definedName name="NOCONFLICT_5_1_1_1_5" hidden="1">{#N/A,#N/A,FALSE,"TMCOMP96";#N/A,#N/A,FALSE,"MAT96";#N/A,#N/A,FALSE,"FANDA96";#N/A,#N/A,FALSE,"INTRAN96";#N/A,#N/A,FALSE,"NAA9697";#N/A,#N/A,FALSE,"ECWEBB";#N/A,#N/A,FALSE,"MFT96";#N/A,#N/A,FALSE,"CTrecon"}</definedName>
    <definedName name="NOCONFLICT_5_1_1_2" hidden="1">{#N/A,#N/A,FALSE,"TMCOMP96";#N/A,#N/A,FALSE,"MAT96";#N/A,#N/A,FALSE,"FANDA96";#N/A,#N/A,FALSE,"INTRAN96";#N/A,#N/A,FALSE,"NAA9697";#N/A,#N/A,FALSE,"ECWEBB";#N/A,#N/A,FALSE,"MFT96";#N/A,#N/A,FALSE,"CTrecon"}</definedName>
    <definedName name="NOCONFLICT_5_1_1_2_1" hidden="1">{#N/A,#N/A,FALSE,"TMCOMP96";#N/A,#N/A,FALSE,"MAT96";#N/A,#N/A,FALSE,"FANDA96";#N/A,#N/A,FALSE,"INTRAN96";#N/A,#N/A,FALSE,"NAA9697";#N/A,#N/A,FALSE,"ECWEBB";#N/A,#N/A,FALSE,"MFT96";#N/A,#N/A,FALSE,"CTrecon"}</definedName>
    <definedName name="NOCONFLICT_5_1_1_2_2" hidden="1">{#N/A,#N/A,FALSE,"TMCOMP96";#N/A,#N/A,FALSE,"MAT96";#N/A,#N/A,FALSE,"FANDA96";#N/A,#N/A,FALSE,"INTRAN96";#N/A,#N/A,FALSE,"NAA9697";#N/A,#N/A,FALSE,"ECWEBB";#N/A,#N/A,FALSE,"MFT96";#N/A,#N/A,FALSE,"CTrecon"}</definedName>
    <definedName name="NOCONFLICT_5_1_1_2_3" hidden="1">{#N/A,#N/A,FALSE,"TMCOMP96";#N/A,#N/A,FALSE,"MAT96";#N/A,#N/A,FALSE,"FANDA96";#N/A,#N/A,FALSE,"INTRAN96";#N/A,#N/A,FALSE,"NAA9697";#N/A,#N/A,FALSE,"ECWEBB";#N/A,#N/A,FALSE,"MFT96";#N/A,#N/A,FALSE,"CTrecon"}</definedName>
    <definedName name="NOCONFLICT_5_1_1_2_4" hidden="1">{#N/A,#N/A,FALSE,"TMCOMP96";#N/A,#N/A,FALSE,"MAT96";#N/A,#N/A,FALSE,"FANDA96";#N/A,#N/A,FALSE,"INTRAN96";#N/A,#N/A,FALSE,"NAA9697";#N/A,#N/A,FALSE,"ECWEBB";#N/A,#N/A,FALSE,"MFT96";#N/A,#N/A,FALSE,"CTrecon"}</definedName>
    <definedName name="NOCONFLICT_5_1_1_2_5" hidden="1">{#N/A,#N/A,FALSE,"TMCOMP96";#N/A,#N/A,FALSE,"MAT96";#N/A,#N/A,FALSE,"FANDA96";#N/A,#N/A,FALSE,"INTRAN96";#N/A,#N/A,FALSE,"NAA9697";#N/A,#N/A,FALSE,"ECWEBB";#N/A,#N/A,FALSE,"MFT96";#N/A,#N/A,FALSE,"CTrecon"}</definedName>
    <definedName name="NOCONFLICT_5_1_1_3" hidden="1">{#N/A,#N/A,FALSE,"TMCOMP96";#N/A,#N/A,FALSE,"MAT96";#N/A,#N/A,FALSE,"FANDA96";#N/A,#N/A,FALSE,"INTRAN96";#N/A,#N/A,FALSE,"NAA9697";#N/A,#N/A,FALSE,"ECWEBB";#N/A,#N/A,FALSE,"MFT96";#N/A,#N/A,FALSE,"CTrecon"}</definedName>
    <definedName name="NOCONFLICT_5_1_1_4" hidden="1">{#N/A,#N/A,FALSE,"TMCOMP96";#N/A,#N/A,FALSE,"MAT96";#N/A,#N/A,FALSE,"FANDA96";#N/A,#N/A,FALSE,"INTRAN96";#N/A,#N/A,FALSE,"NAA9697";#N/A,#N/A,FALSE,"ECWEBB";#N/A,#N/A,FALSE,"MFT96";#N/A,#N/A,FALSE,"CTrecon"}</definedName>
    <definedName name="NOCONFLICT_5_1_1_5" hidden="1">{#N/A,#N/A,FALSE,"TMCOMP96";#N/A,#N/A,FALSE,"MAT96";#N/A,#N/A,FALSE,"FANDA96";#N/A,#N/A,FALSE,"INTRAN96";#N/A,#N/A,FALSE,"NAA9697";#N/A,#N/A,FALSE,"ECWEBB";#N/A,#N/A,FALSE,"MFT96";#N/A,#N/A,FALSE,"CTrecon"}</definedName>
    <definedName name="NOCONFLICT_5_1_2" hidden="1">{#N/A,#N/A,FALSE,"TMCOMP96";#N/A,#N/A,FALSE,"MAT96";#N/A,#N/A,FALSE,"FANDA96";#N/A,#N/A,FALSE,"INTRAN96";#N/A,#N/A,FALSE,"NAA9697";#N/A,#N/A,FALSE,"ECWEBB";#N/A,#N/A,FALSE,"MFT96";#N/A,#N/A,FALSE,"CTrecon"}</definedName>
    <definedName name="NOCONFLICT_5_1_2_1" hidden="1">{#N/A,#N/A,FALSE,"TMCOMP96";#N/A,#N/A,FALSE,"MAT96";#N/A,#N/A,FALSE,"FANDA96";#N/A,#N/A,FALSE,"INTRAN96";#N/A,#N/A,FALSE,"NAA9697";#N/A,#N/A,FALSE,"ECWEBB";#N/A,#N/A,FALSE,"MFT96";#N/A,#N/A,FALSE,"CTrecon"}</definedName>
    <definedName name="NOCONFLICT_5_1_2_2" hidden="1">{#N/A,#N/A,FALSE,"TMCOMP96";#N/A,#N/A,FALSE,"MAT96";#N/A,#N/A,FALSE,"FANDA96";#N/A,#N/A,FALSE,"INTRAN96";#N/A,#N/A,FALSE,"NAA9697";#N/A,#N/A,FALSE,"ECWEBB";#N/A,#N/A,FALSE,"MFT96";#N/A,#N/A,FALSE,"CTrecon"}</definedName>
    <definedName name="NOCONFLICT_5_1_2_3" hidden="1">{#N/A,#N/A,FALSE,"TMCOMP96";#N/A,#N/A,FALSE,"MAT96";#N/A,#N/A,FALSE,"FANDA96";#N/A,#N/A,FALSE,"INTRAN96";#N/A,#N/A,FALSE,"NAA9697";#N/A,#N/A,FALSE,"ECWEBB";#N/A,#N/A,FALSE,"MFT96";#N/A,#N/A,FALSE,"CTrecon"}</definedName>
    <definedName name="NOCONFLICT_5_1_2_4" hidden="1">{#N/A,#N/A,FALSE,"TMCOMP96";#N/A,#N/A,FALSE,"MAT96";#N/A,#N/A,FALSE,"FANDA96";#N/A,#N/A,FALSE,"INTRAN96";#N/A,#N/A,FALSE,"NAA9697";#N/A,#N/A,FALSE,"ECWEBB";#N/A,#N/A,FALSE,"MFT96";#N/A,#N/A,FALSE,"CTrecon"}</definedName>
    <definedName name="NOCONFLICT_5_1_2_5" hidden="1">{#N/A,#N/A,FALSE,"TMCOMP96";#N/A,#N/A,FALSE,"MAT96";#N/A,#N/A,FALSE,"FANDA96";#N/A,#N/A,FALSE,"INTRAN96";#N/A,#N/A,FALSE,"NAA9697";#N/A,#N/A,FALSE,"ECWEBB";#N/A,#N/A,FALSE,"MFT96";#N/A,#N/A,FALSE,"CTrecon"}</definedName>
    <definedName name="NOCONFLICT_5_1_3" hidden="1">{#N/A,#N/A,FALSE,"TMCOMP96";#N/A,#N/A,FALSE,"MAT96";#N/A,#N/A,FALSE,"FANDA96";#N/A,#N/A,FALSE,"INTRAN96";#N/A,#N/A,FALSE,"NAA9697";#N/A,#N/A,FALSE,"ECWEBB";#N/A,#N/A,FALSE,"MFT96";#N/A,#N/A,FALSE,"CTrecon"}</definedName>
    <definedName name="NOCONFLICT_5_1_3_1" hidden="1">{#N/A,#N/A,FALSE,"TMCOMP96";#N/A,#N/A,FALSE,"MAT96";#N/A,#N/A,FALSE,"FANDA96";#N/A,#N/A,FALSE,"INTRAN96";#N/A,#N/A,FALSE,"NAA9697";#N/A,#N/A,FALSE,"ECWEBB";#N/A,#N/A,FALSE,"MFT96";#N/A,#N/A,FALSE,"CTrecon"}</definedName>
    <definedName name="NOCONFLICT_5_1_3_2" hidden="1">{#N/A,#N/A,FALSE,"TMCOMP96";#N/A,#N/A,FALSE,"MAT96";#N/A,#N/A,FALSE,"FANDA96";#N/A,#N/A,FALSE,"INTRAN96";#N/A,#N/A,FALSE,"NAA9697";#N/A,#N/A,FALSE,"ECWEBB";#N/A,#N/A,FALSE,"MFT96";#N/A,#N/A,FALSE,"CTrecon"}</definedName>
    <definedName name="NOCONFLICT_5_1_3_3" hidden="1">{#N/A,#N/A,FALSE,"TMCOMP96";#N/A,#N/A,FALSE,"MAT96";#N/A,#N/A,FALSE,"FANDA96";#N/A,#N/A,FALSE,"INTRAN96";#N/A,#N/A,FALSE,"NAA9697";#N/A,#N/A,FALSE,"ECWEBB";#N/A,#N/A,FALSE,"MFT96";#N/A,#N/A,FALSE,"CTrecon"}</definedName>
    <definedName name="NOCONFLICT_5_1_3_4" hidden="1">{#N/A,#N/A,FALSE,"TMCOMP96";#N/A,#N/A,FALSE,"MAT96";#N/A,#N/A,FALSE,"FANDA96";#N/A,#N/A,FALSE,"INTRAN96";#N/A,#N/A,FALSE,"NAA9697";#N/A,#N/A,FALSE,"ECWEBB";#N/A,#N/A,FALSE,"MFT96";#N/A,#N/A,FALSE,"CTrecon"}</definedName>
    <definedName name="NOCONFLICT_5_1_3_5" hidden="1">{#N/A,#N/A,FALSE,"TMCOMP96";#N/A,#N/A,FALSE,"MAT96";#N/A,#N/A,FALSE,"FANDA96";#N/A,#N/A,FALSE,"INTRAN96";#N/A,#N/A,FALSE,"NAA9697";#N/A,#N/A,FALSE,"ECWEBB";#N/A,#N/A,FALSE,"MFT96";#N/A,#N/A,FALSE,"CTrecon"}</definedName>
    <definedName name="NOCONFLICT_5_1_4" hidden="1">{#N/A,#N/A,FALSE,"TMCOMP96";#N/A,#N/A,FALSE,"MAT96";#N/A,#N/A,FALSE,"FANDA96";#N/A,#N/A,FALSE,"INTRAN96";#N/A,#N/A,FALSE,"NAA9697";#N/A,#N/A,FALSE,"ECWEBB";#N/A,#N/A,FALSE,"MFT96";#N/A,#N/A,FALSE,"CTrecon"}</definedName>
    <definedName name="NOCONFLICT_5_1_4_1" hidden="1">{#N/A,#N/A,FALSE,"TMCOMP96";#N/A,#N/A,FALSE,"MAT96";#N/A,#N/A,FALSE,"FANDA96";#N/A,#N/A,FALSE,"INTRAN96";#N/A,#N/A,FALSE,"NAA9697";#N/A,#N/A,FALSE,"ECWEBB";#N/A,#N/A,FALSE,"MFT96";#N/A,#N/A,FALSE,"CTrecon"}</definedName>
    <definedName name="NOCONFLICT_5_1_4_2" hidden="1">{#N/A,#N/A,FALSE,"TMCOMP96";#N/A,#N/A,FALSE,"MAT96";#N/A,#N/A,FALSE,"FANDA96";#N/A,#N/A,FALSE,"INTRAN96";#N/A,#N/A,FALSE,"NAA9697";#N/A,#N/A,FALSE,"ECWEBB";#N/A,#N/A,FALSE,"MFT96";#N/A,#N/A,FALSE,"CTrecon"}</definedName>
    <definedName name="NOCONFLICT_5_1_4_3" hidden="1">{#N/A,#N/A,FALSE,"TMCOMP96";#N/A,#N/A,FALSE,"MAT96";#N/A,#N/A,FALSE,"FANDA96";#N/A,#N/A,FALSE,"INTRAN96";#N/A,#N/A,FALSE,"NAA9697";#N/A,#N/A,FALSE,"ECWEBB";#N/A,#N/A,FALSE,"MFT96";#N/A,#N/A,FALSE,"CTrecon"}</definedName>
    <definedName name="NOCONFLICT_5_1_4_4" hidden="1">{#N/A,#N/A,FALSE,"TMCOMP96";#N/A,#N/A,FALSE,"MAT96";#N/A,#N/A,FALSE,"FANDA96";#N/A,#N/A,FALSE,"INTRAN96";#N/A,#N/A,FALSE,"NAA9697";#N/A,#N/A,FALSE,"ECWEBB";#N/A,#N/A,FALSE,"MFT96";#N/A,#N/A,FALSE,"CTrecon"}</definedName>
    <definedName name="NOCONFLICT_5_1_4_5" hidden="1">{#N/A,#N/A,FALSE,"TMCOMP96";#N/A,#N/A,FALSE,"MAT96";#N/A,#N/A,FALSE,"FANDA96";#N/A,#N/A,FALSE,"INTRAN96";#N/A,#N/A,FALSE,"NAA9697";#N/A,#N/A,FALSE,"ECWEBB";#N/A,#N/A,FALSE,"MFT96";#N/A,#N/A,FALSE,"CTrecon"}</definedName>
    <definedName name="NOCONFLICT_5_1_5" hidden="1">{#N/A,#N/A,FALSE,"TMCOMP96";#N/A,#N/A,FALSE,"MAT96";#N/A,#N/A,FALSE,"FANDA96";#N/A,#N/A,FALSE,"INTRAN96";#N/A,#N/A,FALSE,"NAA9697";#N/A,#N/A,FALSE,"ECWEBB";#N/A,#N/A,FALSE,"MFT96";#N/A,#N/A,FALSE,"CTrecon"}</definedName>
    <definedName name="NOCONFLICT_5_1_5_1" hidden="1">{#N/A,#N/A,FALSE,"TMCOMP96";#N/A,#N/A,FALSE,"MAT96";#N/A,#N/A,FALSE,"FANDA96";#N/A,#N/A,FALSE,"INTRAN96";#N/A,#N/A,FALSE,"NAA9697";#N/A,#N/A,FALSE,"ECWEBB";#N/A,#N/A,FALSE,"MFT96";#N/A,#N/A,FALSE,"CTrecon"}</definedName>
    <definedName name="NOCONFLICT_5_1_5_2" hidden="1">{#N/A,#N/A,FALSE,"TMCOMP96";#N/A,#N/A,FALSE,"MAT96";#N/A,#N/A,FALSE,"FANDA96";#N/A,#N/A,FALSE,"INTRAN96";#N/A,#N/A,FALSE,"NAA9697";#N/A,#N/A,FALSE,"ECWEBB";#N/A,#N/A,FALSE,"MFT96";#N/A,#N/A,FALSE,"CTrecon"}</definedName>
    <definedName name="NOCONFLICT_5_1_5_3" hidden="1">{#N/A,#N/A,FALSE,"TMCOMP96";#N/A,#N/A,FALSE,"MAT96";#N/A,#N/A,FALSE,"FANDA96";#N/A,#N/A,FALSE,"INTRAN96";#N/A,#N/A,FALSE,"NAA9697";#N/A,#N/A,FALSE,"ECWEBB";#N/A,#N/A,FALSE,"MFT96";#N/A,#N/A,FALSE,"CTrecon"}</definedName>
    <definedName name="NOCONFLICT_5_1_5_4" hidden="1">{#N/A,#N/A,FALSE,"TMCOMP96";#N/A,#N/A,FALSE,"MAT96";#N/A,#N/A,FALSE,"FANDA96";#N/A,#N/A,FALSE,"INTRAN96";#N/A,#N/A,FALSE,"NAA9697";#N/A,#N/A,FALSE,"ECWEBB";#N/A,#N/A,FALSE,"MFT96";#N/A,#N/A,FALSE,"CTrecon"}</definedName>
    <definedName name="NOCONFLICT_5_1_5_5" hidden="1">{#N/A,#N/A,FALSE,"TMCOMP96";#N/A,#N/A,FALSE,"MAT96";#N/A,#N/A,FALSE,"FANDA96";#N/A,#N/A,FALSE,"INTRAN96";#N/A,#N/A,FALSE,"NAA9697";#N/A,#N/A,FALSE,"ECWEBB";#N/A,#N/A,FALSE,"MFT96";#N/A,#N/A,FALSE,"CTrecon"}</definedName>
    <definedName name="NOCONFLICT_5_2" hidden="1">{#N/A,#N/A,FALSE,"TMCOMP96";#N/A,#N/A,FALSE,"MAT96";#N/A,#N/A,FALSE,"FANDA96";#N/A,#N/A,FALSE,"INTRAN96";#N/A,#N/A,FALSE,"NAA9697";#N/A,#N/A,FALSE,"ECWEBB";#N/A,#N/A,FALSE,"MFT96";#N/A,#N/A,FALSE,"CTrecon"}</definedName>
    <definedName name="NOCONFLICT_5_2_1" hidden="1">{#N/A,#N/A,FALSE,"TMCOMP96";#N/A,#N/A,FALSE,"MAT96";#N/A,#N/A,FALSE,"FANDA96";#N/A,#N/A,FALSE,"INTRAN96";#N/A,#N/A,FALSE,"NAA9697";#N/A,#N/A,FALSE,"ECWEBB";#N/A,#N/A,FALSE,"MFT96";#N/A,#N/A,FALSE,"CTrecon"}</definedName>
    <definedName name="NOCONFLICT_5_2_2" hidden="1">{#N/A,#N/A,FALSE,"TMCOMP96";#N/A,#N/A,FALSE,"MAT96";#N/A,#N/A,FALSE,"FANDA96";#N/A,#N/A,FALSE,"INTRAN96";#N/A,#N/A,FALSE,"NAA9697";#N/A,#N/A,FALSE,"ECWEBB";#N/A,#N/A,FALSE,"MFT96";#N/A,#N/A,FALSE,"CTrecon"}</definedName>
    <definedName name="NOCONFLICT_5_2_3" hidden="1">{#N/A,#N/A,FALSE,"TMCOMP96";#N/A,#N/A,FALSE,"MAT96";#N/A,#N/A,FALSE,"FANDA96";#N/A,#N/A,FALSE,"INTRAN96";#N/A,#N/A,FALSE,"NAA9697";#N/A,#N/A,FALSE,"ECWEBB";#N/A,#N/A,FALSE,"MFT96";#N/A,#N/A,FALSE,"CTrecon"}</definedName>
    <definedName name="NOCONFLICT_5_2_4" hidden="1">{#N/A,#N/A,FALSE,"TMCOMP96";#N/A,#N/A,FALSE,"MAT96";#N/A,#N/A,FALSE,"FANDA96";#N/A,#N/A,FALSE,"INTRAN96";#N/A,#N/A,FALSE,"NAA9697";#N/A,#N/A,FALSE,"ECWEBB";#N/A,#N/A,FALSE,"MFT96";#N/A,#N/A,FALSE,"CTrecon"}</definedName>
    <definedName name="NOCONFLICT_5_2_5" hidden="1">{#N/A,#N/A,FALSE,"TMCOMP96";#N/A,#N/A,FALSE,"MAT96";#N/A,#N/A,FALSE,"FANDA96";#N/A,#N/A,FALSE,"INTRAN96";#N/A,#N/A,FALSE,"NAA9697";#N/A,#N/A,FALSE,"ECWEBB";#N/A,#N/A,FALSE,"MFT96";#N/A,#N/A,FALSE,"CTrecon"}</definedName>
    <definedName name="NOCONFLICT_5_3" hidden="1">{#N/A,#N/A,FALSE,"TMCOMP96";#N/A,#N/A,FALSE,"MAT96";#N/A,#N/A,FALSE,"FANDA96";#N/A,#N/A,FALSE,"INTRAN96";#N/A,#N/A,FALSE,"NAA9697";#N/A,#N/A,FALSE,"ECWEBB";#N/A,#N/A,FALSE,"MFT96";#N/A,#N/A,FALSE,"CTrecon"}</definedName>
    <definedName name="NOCONFLICT_5_3_1" hidden="1">{#N/A,#N/A,FALSE,"TMCOMP96";#N/A,#N/A,FALSE,"MAT96";#N/A,#N/A,FALSE,"FANDA96";#N/A,#N/A,FALSE,"INTRAN96";#N/A,#N/A,FALSE,"NAA9697";#N/A,#N/A,FALSE,"ECWEBB";#N/A,#N/A,FALSE,"MFT96";#N/A,#N/A,FALSE,"CTrecon"}</definedName>
    <definedName name="NOCONFLICT_5_3_2" hidden="1">{#N/A,#N/A,FALSE,"TMCOMP96";#N/A,#N/A,FALSE,"MAT96";#N/A,#N/A,FALSE,"FANDA96";#N/A,#N/A,FALSE,"INTRAN96";#N/A,#N/A,FALSE,"NAA9697";#N/A,#N/A,FALSE,"ECWEBB";#N/A,#N/A,FALSE,"MFT96";#N/A,#N/A,FALSE,"CTrecon"}</definedName>
    <definedName name="NOCONFLICT_5_3_3" hidden="1">{#N/A,#N/A,FALSE,"TMCOMP96";#N/A,#N/A,FALSE,"MAT96";#N/A,#N/A,FALSE,"FANDA96";#N/A,#N/A,FALSE,"INTRAN96";#N/A,#N/A,FALSE,"NAA9697";#N/A,#N/A,FALSE,"ECWEBB";#N/A,#N/A,FALSE,"MFT96";#N/A,#N/A,FALSE,"CTrecon"}</definedName>
    <definedName name="NOCONFLICT_5_3_4" hidden="1">{#N/A,#N/A,FALSE,"TMCOMP96";#N/A,#N/A,FALSE,"MAT96";#N/A,#N/A,FALSE,"FANDA96";#N/A,#N/A,FALSE,"INTRAN96";#N/A,#N/A,FALSE,"NAA9697";#N/A,#N/A,FALSE,"ECWEBB";#N/A,#N/A,FALSE,"MFT96";#N/A,#N/A,FALSE,"CTrecon"}</definedName>
    <definedName name="NOCONFLICT_5_3_5" hidden="1">{#N/A,#N/A,FALSE,"TMCOMP96";#N/A,#N/A,FALSE,"MAT96";#N/A,#N/A,FALSE,"FANDA96";#N/A,#N/A,FALSE,"INTRAN96";#N/A,#N/A,FALSE,"NAA9697";#N/A,#N/A,FALSE,"ECWEBB";#N/A,#N/A,FALSE,"MFT96";#N/A,#N/A,FALSE,"CTrecon"}</definedName>
    <definedName name="NOCONFLICT_5_4" hidden="1">{#N/A,#N/A,FALSE,"TMCOMP96";#N/A,#N/A,FALSE,"MAT96";#N/A,#N/A,FALSE,"FANDA96";#N/A,#N/A,FALSE,"INTRAN96";#N/A,#N/A,FALSE,"NAA9697";#N/A,#N/A,FALSE,"ECWEBB";#N/A,#N/A,FALSE,"MFT96";#N/A,#N/A,FALSE,"CTrecon"}</definedName>
    <definedName name="NOCONFLICT_5_4_1" hidden="1">{#N/A,#N/A,FALSE,"TMCOMP96";#N/A,#N/A,FALSE,"MAT96";#N/A,#N/A,FALSE,"FANDA96";#N/A,#N/A,FALSE,"INTRAN96";#N/A,#N/A,FALSE,"NAA9697";#N/A,#N/A,FALSE,"ECWEBB";#N/A,#N/A,FALSE,"MFT96";#N/A,#N/A,FALSE,"CTrecon"}</definedName>
    <definedName name="NOCONFLICT_5_4_2" hidden="1">{#N/A,#N/A,FALSE,"TMCOMP96";#N/A,#N/A,FALSE,"MAT96";#N/A,#N/A,FALSE,"FANDA96";#N/A,#N/A,FALSE,"INTRAN96";#N/A,#N/A,FALSE,"NAA9697";#N/A,#N/A,FALSE,"ECWEBB";#N/A,#N/A,FALSE,"MFT96";#N/A,#N/A,FALSE,"CTrecon"}</definedName>
    <definedName name="NOCONFLICT_5_4_3" hidden="1">{#N/A,#N/A,FALSE,"TMCOMP96";#N/A,#N/A,FALSE,"MAT96";#N/A,#N/A,FALSE,"FANDA96";#N/A,#N/A,FALSE,"INTRAN96";#N/A,#N/A,FALSE,"NAA9697";#N/A,#N/A,FALSE,"ECWEBB";#N/A,#N/A,FALSE,"MFT96";#N/A,#N/A,FALSE,"CTrecon"}</definedName>
    <definedName name="NOCONFLICT_5_4_4" hidden="1">{#N/A,#N/A,FALSE,"TMCOMP96";#N/A,#N/A,FALSE,"MAT96";#N/A,#N/A,FALSE,"FANDA96";#N/A,#N/A,FALSE,"INTRAN96";#N/A,#N/A,FALSE,"NAA9697";#N/A,#N/A,FALSE,"ECWEBB";#N/A,#N/A,FALSE,"MFT96";#N/A,#N/A,FALSE,"CTrecon"}</definedName>
    <definedName name="NOCONFLICT_5_4_5" hidden="1">{#N/A,#N/A,FALSE,"TMCOMP96";#N/A,#N/A,FALSE,"MAT96";#N/A,#N/A,FALSE,"FANDA96";#N/A,#N/A,FALSE,"INTRAN96";#N/A,#N/A,FALSE,"NAA9697";#N/A,#N/A,FALSE,"ECWEBB";#N/A,#N/A,FALSE,"MFT96";#N/A,#N/A,FALSE,"CTrecon"}</definedName>
    <definedName name="NOCONFLICT_5_5" hidden="1">{#N/A,#N/A,FALSE,"TMCOMP96";#N/A,#N/A,FALSE,"MAT96";#N/A,#N/A,FALSE,"FANDA96";#N/A,#N/A,FALSE,"INTRAN96";#N/A,#N/A,FALSE,"NAA9697";#N/A,#N/A,FALSE,"ECWEBB";#N/A,#N/A,FALSE,"MFT96";#N/A,#N/A,FALSE,"CTrecon"}</definedName>
    <definedName name="NOCONFLICT_5_5_1" hidden="1">{#N/A,#N/A,FALSE,"TMCOMP96";#N/A,#N/A,FALSE,"MAT96";#N/A,#N/A,FALSE,"FANDA96";#N/A,#N/A,FALSE,"INTRAN96";#N/A,#N/A,FALSE,"NAA9697";#N/A,#N/A,FALSE,"ECWEBB";#N/A,#N/A,FALSE,"MFT96";#N/A,#N/A,FALSE,"CTrecon"}</definedName>
    <definedName name="NOCONFLICT_5_5_2" hidden="1">{#N/A,#N/A,FALSE,"TMCOMP96";#N/A,#N/A,FALSE,"MAT96";#N/A,#N/A,FALSE,"FANDA96";#N/A,#N/A,FALSE,"INTRAN96";#N/A,#N/A,FALSE,"NAA9697";#N/A,#N/A,FALSE,"ECWEBB";#N/A,#N/A,FALSE,"MFT96";#N/A,#N/A,FALSE,"CTrecon"}</definedName>
    <definedName name="NOCONFLICT_5_5_3" hidden="1">{#N/A,#N/A,FALSE,"TMCOMP96";#N/A,#N/A,FALSE,"MAT96";#N/A,#N/A,FALSE,"FANDA96";#N/A,#N/A,FALSE,"INTRAN96";#N/A,#N/A,FALSE,"NAA9697";#N/A,#N/A,FALSE,"ECWEBB";#N/A,#N/A,FALSE,"MFT96";#N/A,#N/A,FALSE,"CTrecon"}</definedName>
    <definedName name="NOCONFLICT_5_5_4" hidden="1">{#N/A,#N/A,FALSE,"TMCOMP96";#N/A,#N/A,FALSE,"MAT96";#N/A,#N/A,FALSE,"FANDA96";#N/A,#N/A,FALSE,"INTRAN96";#N/A,#N/A,FALSE,"NAA9697";#N/A,#N/A,FALSE,"ECWEBB";#N/A,#N/A,FALSE,"MFT96";#N/A,#N/A,FALSE,"CTrecon"}</definedName>
    <definedName name="NOCONFLICT_5_5_5"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ption2_1" hidden="1">{#N/A,#N/A,FALSE,"TMCOMP96";#N/A,#N/A,FALSE,"MAT96";#N/A,#N/A,FALSE,"FANDA96";#N/A,#N/A,FALSE,"INTRAN96";#N/A,#N/A,FALSE,"NAA9697";#N/A,#N/A,FALSE,"ECWEBB";#N/A,#N/A,FALSE,"MFT96";#N/A,#N/A,FALSE,"CTrecon"}</definedName>
    <definedName name="Option2_1_1" hidden="1">{#N/A,#N/A,FALSE,"TMCOMP96";#N/A,#N/A,FALSE,"MAT96";#N/A,#N/A,FALSE,"FANDA96";#N/A,#N/A,FALSE,"INTRAN96";#N/A,#N/A,FALSE,"NAA9697";#N/A,#N/A,FALSE,"ECWEBB";#N/A,#N/A,FALSE,"MFT96";#N/A,#N/A,FALSE,"CTrecon"}</definedName>
    <definedName name="Option2_1_1_1" hidden="1">{#N/A,#N/A,FALSE,"TMCOMP96";#N/A,#N/A,FALSE,"MAT96";#N/A,#N/A,FALSE,"FANDA96";#N/A,#N/A,FALSE,"INTRAN96";#N/A,#N/A,FALSE,"NAA9697";#N/A,#N/A,FALSE,"ECWEBB";#N/A,#N/A,FALSE,"MFT96";#N/A,#N/A,FALSE,"CTrecon"}</definedName>
    <definedName name="Option2_1_1_1_1" hidden="1">{#N/A,#N/A,FALSE,"TMCOMP96";#N/A,#N/A,FALSE,"MAT96";#N/A,#N/A,FALSE,"FANDA96";#N/A,#N/A,FALSE,"INTRAN96";#N/A,#N/A,FALSE,"NAA9697";#N/A,#N/A,FALSE,"ECWEBB";#N/A,#N/A,FALSE,"MFT96";#N/A,#N/A,FALSE,"CTrecon"}</definedName>
    <definedName name="Option2_1_1_1_1_1" hidden="1">{#N/A,#N/A,FALSE,"TMCOMP96";#N/A,#N/A,FALSE,"MAT96";#N/A,#N/A,FALSE,"FANDA96";#N/A,#N/A,FALSE,"INTRAN96";#N/A,#N/A,FALSE,"NAA9697";#N/A,#N/A,FALSE,"ECWEBB";#N/A,#N/A,FALSE,"MFT96";#N/A,#N/A,FALSE,"CTrecon"}</definedName>
    <definedName name="Option2_1_1_1_1_1_1" hidden="1">{#N/A,#N/A,FALSE,"TMCOMP96";#N/A,#N/A,FALSE,"MAT96";#N/A,#N/A,FALSE,"FANDA96";#N/A,#N/A,FALSE,"INTRAN96";#N/A,#N/A,FALSE,"NAA9697";#N/A,#N/A,FALSE,"ECWEBB";#N/A,#N/A,FALSE,"MFT96";#N/A,#N/A,FALSE,"CTrecon"}</definedName>
    <definedName name="Option2_1_1_1_1_1_2" hidden="1">{#N/A,#N/A,FALSE,"TMCOMP96";#N/A,#N/A,FALSE,"MAT96";#N/A,#N/A,FALSE,"FANDA96";#N/A,#N/A,FALSE,"INTRAN96";#N/A,#N/A,FALSE,"NAA9697";#N/A,#N/A,FALSE,"ECWEBB";#N/A,#N/A,FALSE,"MFT96";#N/A,#N/A,FALSE,"CTrecon"}</definedName>
    <definedName name="Option2_1_1_1_1_1_3" hidden="1">{#N/A,#N/A,FALSE,"TMCOMP96";#N/A,#N/A,FALSE,"MAT96";#N/A,#N/A,FALSE,"FANDA96";#N/A,#N/A,FALSE,"INTRAN96";#N/A,#N/A,FALSE,"NAA9697";#N/A,#N/A,FALSE,"ECWEBB";#N/A,#N/A,FALSE,"MFT96";#N/A,#N/A,FALSE,"CTrecon"}</definedName>
    <definedName name="Option2_1_1_1_1_1_4" hidden="1">{#N/A,#N/A,FALSE,"TMCOMP96";#N/A,#N/A,FALSE,"MAT96";#N/A,#N/A,FALSE,"FANDA96";#N/A,#N/A,FALSE,"INTRAN96";#N/A,#N/A,FALSE,"NAA9697";#N/A,#N/A,FALSE,"ECWEBB";#N/A,#N/A,FALSE,"MFT96";#N/A,#N/A,FALSE,"CTrecon"}</definedName>
    <definedName name="Option2_1_1_1_1_1_5" hidden="1">{#N/A,#N/A,FALSE,"TMCOMP96";#N/A,#N/A,FALSE,"MAT96";#N/A,#N/A,FALSE,"FANDA96";#N/A,#N/A,FALSE,"INTRAN96";#N/A,#N/A,FALSE,"NAA9697";#N/A,#N/A,FALSE,"ECWEBB";#N/A,#N/A,FALSE,"MFT96";#N/A,#N/A,FALSE,"CTrecon"}</definedName>
    <definedName name="Option2_1_1_1_1_2" hidden="1">{#N/A,#N/A,FALSE,"TMCOMP96";#N/A,#N/A,FALSE,"MAT96";#N/A,#N/A,FALSE,"FANDA96";#N/A,#N/A,FALSE,"INTRAN96";#N/A,#N/A,FALSE,"NAA9697";#N/A,#N/A,FALSE,"ECWEBB";#N/A,#N/A,FALSE,"MFT96";#N/A,#N/A,FALSE,"CTrecon"}</definedName>
    <definedName name="Option2_1_1_1_1_2_1" hidden="1">{#N/A,#N/A,FALSE,"TMCOMP96";#N/A,#N/A,FALSE,"MAT96";#N/A,#N/A,FALSE,"FANDA96";#N/A,#N/A,FALSE,"INTRAN96";#N/A,#N/A,FALSE,"NAA9697";#N/A,#N/A,FALSE,"ECWEBB";#N/A,#N/A,FALSE,"MFT96";#N/A,#N/A,FALSE,"CTrecon"}</definedName>
    <definedName name="Option2_1_1_1_1_2_2" hidden="1">{#N/A,#N/A,FALSE,"TMCOMP96";#N/A,#N/A,FALSE,"MAT96";#N/A,#N/A,FALSE,"FANDA96";#N/A,#N/A,FALSE,"INTRAN96";#N/A,#N/A,FALSE,"NAA9697";#N/A,#N/A,FALSE,"ECWEBB";#N/A,#N/A,FALSE,"MFT96";#N/A,#N/A,FALSE,"CTrecon"}</definedName>
    <definedName name="Option2_1_1_1_1_2_3" hidden="1">{#N/A,#N/A,FALSE,"TMCOMP96";#N/A,#N/A,FALSE,"MAT96";#N/A,#N/A,FALSE,"FANDA96";#N/A,#N/A,FALSE,"INTRAN96";#N/A,#N/A,FALSE,"NAA9697";#N/A,#N/A,FALSE,"ECWEBB";#N/A,#N/A,FALSE,"MFT96";#N/A,#N/A,FALSE,"CTrecon"}</definedName>
    <definedName name="Option2_1_1_1_1_2_4" hidden="1">{#N/A,#N/A,FALSE,"TMCOMP96";#N/A,#N/A,FALSE,"MAT96";#N/A,#N/A,FALSE,"FANDA96";#N/A,#N/A,FALSE,"INTRAN96";#N/A,#N/A,FALSE,"NAA9697";#N/A,#N/A,FALSE,"ECWEBB";#N/A,#N/A,FALSE,"MFT96";#N/A,#N/A,FALSE,"CTrecon"}</definedName>
    <definedName name="Option2_1_1_1_1_2_5" hidden="1">{#N/A,#N/A,FALSE,"TMCOMP96";#N/A,#N/A,FALSE,"MAT96";#N/A,#N/A,FALSE,"FANDA96";#N/A,#N/A,FALSE,"INTRAN96";#N/A,#N/A,FALSE,"NAA9697";#N/A,#N/A,FALSE,"ECWEBB";#N/A,#N/A,FALSE,"MFT96";#N/A,#N/A,FALSE,"CTrecon"}</definedName>
    <definedName name="Option2_1_1_1_1_3" hidden="1">{#N/A,#N/A,FALSE,"TMCOMP96";#N/A,#N/A,FALSE,"MAT96";#N/A,#N/A,FALSE,"FANDA96";#N/A,#N/A,FALSE,"INTRAN96";#N/A,#N/A,FALSE,"NAA9697";#N/A,#N/A,FALSE,"ECWEBB";#N/A,#N/A,FALSE,"MFT96";#N/A,#N/A,FALSE,"CTrecon"}</definedName>
    <definedName name="Option2_1_1_1_1_4" hidden="1">{#N/A,#N/A,FALSE,"TMCOMP96";#N/A,#N/A,FALSE,"MAT96";#N/A,#N/A,FALSE,"FANDA96";#N/A,#N/A,FALSE,"INTRAN96";#N/A,#N/A,FALSE,"NAA9697";#N/A,#N/A,FALSE,"ECWEBB";#N/A,#N/A,FALSE,"MFT96";#N/A,#N/A,FALSE,"CTrecon"}</definedName>
    <definedName name="Option2_1_1_1_1_5" hidden="1">{#N/A,#N/A,FALSE,"TMCOMP96";#N/A,#N/A,FALSE,"MAT96";#N/A,#N/A,FALSE,"FANDA96";#N/A,#N/A,FALSE,"INTRAN96";#N/A,#N/A,FALSE,"NAA9697";#N/A,#N/A,FALSE,"ECWEBB";#N/A,#N/A,FALSE,"MFT96";#N/A,#N/A,FALSE,"CTrecon"}</definedName>
    <definedName name="Option2_1_1_1_2" hidden="1">{#N/A,#N/A,FALSE,"TMCOMP96";#N/A,#N/A,FALSE,"MAT96";#N/A,#N/A,FALSE,"FANDA96";#N/A,#N/A,FALSE,"INTRAN96";#N/A,#N/A,FALSE,"NAA9697";#N/A,#N/A,FALSE,"ECWEBB";#N/A,#N/A,FALSE,"MFT96";#N/A,#N/A,FALSE,"CTrecon"}</definedName>
    <definedName name="Option2_1_1_1_2_1" hidden="1">{#N/A,#N/A,FALSE,"TMCOMP96";#N/A,#N/A,FALSE,"MAT96";#N/A,#N/A,FALSE,"FANDA96";#N/A,#N/A,FALSE,"INTRAN96";#N/A,#N/A,FALSE,"NAA9697";#N/A,#N/A,FALSE,"ECWEBB";#N/A,#N/A,FALSE,"MFT96";#N/A,#N/A,FALSE,"CTrecon"}</definedName>
    <definedName name="Option2_1_1_1_2_2" hidden="1">{#N/A,#N/A,FALSE,"TMCOMP96";#N/A,#N/A,FALSE,"MAT96";#N/A,#N/A,FALSE,"FANDA96";#N/A,#N/A,FALSE,"INTRAN96";#N/A,#N/A,FALSE,"NAA9697";#N/A,#N/A,FALSE,"ECWEBB";#N/A,#N/A,FALSE,"MFT96";#N/A,#N/A,FALSE,"CTrecon"}</definedName>
    <definedName name="Option2_1_1_1_2_3" hidden="1">{#N/A,#N/A,FALSE,"TMCOMP96";#N/A,#N/A,FALSE,"MAT96";#N/A,#N/A,FALSE,"FANDA96";#N/A,#N/A,FALSE,"INTRAN96";#N/A,#N/A,FALSE,"NAA9697";#N/A,#N/A,FALSE,"ECWEBB";#N/A,#N/A,FALSE,"MFT96";#N/A,#N/A,FALSE,"CTrecon"}</definedName>
    <definedName name="Option2_1_1_1_2_4" hidden="1">{#N/A,#N/A,FALSE,"TMCOMP96";#N/A,#N/A,FALSE,"MAT96";#N/A,#N/A,FALSE,"FANDA96";#N/A,#N/A,FALSE,"INTRAN96";#N/A,#N/A,FALSE,"NAA9697";#N/A,#N/A,FALSE,"ECWEBB";#N/A,#N/A,FALSE,"MFT96";#N/A,#N/A,FALSE,"CTrecon"}</definedName>
    <definedName name="Option2_1_1_1_2_5" hidden="1">{#N/A,#N/A,FALSE,"TMCOMP96";#N/A,#N/A,FALSE,"MAT96";#N/A,#N/A,FALSE,"FANDA96";#N/A,#N/A,FALSE,"INTRAN96";#N/A,#N/A,FALSE,"NAA9697";#N/A,#N/A,FALSE,"ECWEBB";#N/A,#N/A,FALSE,"MFT96";#N/A,#N/A,FALSE,"CTrecon"}</definedName>
    <definedName name="Option2_1_1_1_3" hidden="1">{#N/A,#N/A,FALSE,"TMCOMP96";#N/A,#N/A,FALSE,"MAT96";#N/A,#N/A,FALSE,"FANDA96";#N/A,#N/A,FALSE,"INTRAN96";#N/A,#N/A,FALSE,"NAA9697";#N/A,#N/A,FALSE,"ECWEBB";#N/A,#N/A,FALSE,"MFT96";#N/A,#N/A,FALSE,"CTrecon"}</definedName>
    <definedName name="Option2_1_1_1_3_1" hidden="1">{#N/A,#N/A,FALSE,"TMCOMP96";#N/A,#N/A,FALSE,"MAT96";#N/A,#N/A,FALSE,"FANDA96";#N/A,#N/A,FALSE,"INTRAN96";#N/A,#N/A,FALSE,"NAA9697";#N/A,#N/A,FALSE,"ECWEBB";#N/A,#N/A,FALSE,"MFT96";#N/A,#N/A,FALSE,"CTrecon"}</definedName>
    <definedName name="Option2_1_1_1_3_2" hidden="1">{#N/A,#N/A,FALSE,"TMCOMP96";#N/A,#N/A,FALSE,"MAT96";#N/A,#N/A,FALSE,"FANDA96";#N/A,#N/A,FALSE,"INTRAN96";#N/A,#N/A,FALSE,"NAA9697";#N/A,#N/A,FALSE,"ECWEBB";#N/A,#N/A,FALSE,"MFT96";#N/A,#N/A,FALSE,"CTrecon"}</definedName>
    <definedName name="Option2_1_1_1_3_3" hidden="1">{#N/A,#N/A,FALSE,"TMCOMP96";#N/A,#N/A,FALSE,"MAT96";#N/A,#N/A,FALSE,"FANDA96";#N/A,#N/A,FALSE,"INTRAN96";#N/A,#N/A,FALSE,"NAA9697";#N/A,#N/A,FALSE,"ECWEBB";#N/A,#N/A,FALSE,"MFT96";#N/A,#N/A,FALSE,"CTrecon"}</definedName>
    <definedName name="Option2_1_1_1_3_4" hidden="1">{#N/A,#N/A,FALSE,"TMCOMP96";#N/A,#N/A,FALSE,"MAT96";#N/A,#N/A,FALSE,"FANDA96";#N/A,#N/A,FALSE,"INTRAN96";#N/A,#N/A,FALSE,"NAA9697";#N/A,#N/A,FALSE,"ECWEBB";#N/A,#N/A,FALSE,"MFT96";#N/A,#N/A,FALSE,"CTrecon"}</definedName>
    <definedName name="Option2_1_1_1_3_5" hidden="1">{#N/A,#N/A,FALSE,"TMCOMP96";#N/A,#N/A,FALSE,"MAT96";#N/A,#N/A,FALSE,"FANDA96";#N/A,#N/A,FALSE,"INTRAN96";#N/A,#N/A,FALSE,"NAA9697";#N/A,#N/A,FALSE,"ECWEBB";#N/A,#N/A,FALSE,"MFT96";#N/A,#N/A,FALSE,"CTrecon"}</definedName>
    <definedName name="Option2_1_1_1_4" hidden="1">{#N/A,#N/A,FALSE,"TMCOMP96";#N/A,#N/A,FALSE,"MAT96";#N/A,#N/A,FALSE,"FANDA96";#N/A,#N/A,FALSE,"INTRAN96";#N/A,#N/A,FALSE,"NAA9697";#N/A,#N/A,FALSE,"ECWEBB";#N/A,#N/A,FALSE,"MFT96";#N/A,#N/A,FALSE,"CTrecon"}</definedName>
    <definedName name="Option2_1_1_1_4_1" hidden="1">{#N/A,#N/A,FALSE,"TMCOMP96";#N/A,#N/A,FALSE,"MAT96";#N/A,#N/A,FALSE,"FANDA96";#N/A,#N/A,FALSE,"INTRAN96";#N/A,#N/A,FALSE,"NAA9697";#N/A,#N/A,FALSE,"ECWEBB";#N/A,#N/A,FALSE,"MFT96";#N/A,#N/A,FALSE,"CTrecon"}</definedName>
    <definedName name="Option2_1_1_1_4_2" hidden="1">{#N/A,#N/A,FALSE,"TMCOMP96";#N/A,#N/A,FALSE,"MAT96";#N/A,#N/A,FALSE,"FANDA96";#N/A,#N/A,FALSE,"INTRAN96";#N/A,#N/A,FALSE,"NAA9697";#N/A,#N/A,FALSE,"ECWEBB";#N/A,#N/A,FALSE,"MFT96";#N/A,#N/A,FALSE,"CTrecon"}</definedName>
    <definedName name="Option2_1_1_1_4_3" hidden="1">{#N/A,#N/A,FALSE,"TMCOMP96";#N/A,#N/A,FALSE,"MAT96";#N/A,#N/A,FALSE,"FANDA96";#N/A,#N/A,FALSE,"INTRAN96";#N/A,#N/A,FALSE,"NAA9697";#N/A,#N/A,FALSE,"ECWEBB";#N/A,#N/A,FALSE,"MFT96";#N/A,#N/A,FALSE,"CTrecon"}</definedName>
    <definedName name="Option2_1_1_1_4_4" hidden="1">{#N/A,#N/A,FALSE,"TMCOMP96";#N/A,#N/A,FALSE,"MAT96";#N/A,#N/A,FALSE,"FANDA96";#N/A,#N/A,FALSE,"INTRAN96";#N/A,#N/A,FALSE,"NAA9697";#N/A,#N/A,FALSE,"ECWEBB";#N/A,#N/A,FALSE,"MFT96";#N/A,#N/A,FALSE,"CTrecon"}</definedName>
    <definedName name="Option2_1_1_1_4_5" hidden="1">{#N/A,#N/A,FALSE,"TMCOMP96";#N/A,#N/A,FALSE,"MAT96";#N/A,#N/A,FALSE,"FANDA96";#N/A,#N/A,FALSE,"INTRAN96";#N/A,#N/A,FALSE,"NAA9697";#N/A,#N/A,FALSE,"ECWEBB";#N/A,#N/A,FALSE,"MFT96";#N/A,#N/A,FALSE,"CTrecon"}</definedName>
    <definedName name="Option2_1_1_1_5" hidden="1">{#N/A,#N/A,FALSE,"TMCOMP96";#N/A,#N/A,FALSE,"MAT96";#N/A,#N/A,FALSE,"FANDA96";#N/A,#N/A,FALSE,"INTRAN96";#N/A,#N/A,FALSE,"NAA9697";#N/A,#N/A,FALSE,"ECWEBB";#N/A,#N/A,FALSE,"MFT96";#N/A,#N/A,FALSE,"CTrecon"}</definedName>
    <definedName name="Option2_1_1_1_5_1" hidden="1">{#N/A,#N/A,FALSE,"TMCOMP96";#N/A,#N/A,FALSE,"MAT96";#N/A,#N/A,FALSE,"FANDA96";#N/A,#N/A,FALSE,"INTRAN96";#N/A,#N/A,FALSE,"NAA9697";#N/A,#N/A,FALSE,"ECWEBB";#N/A,#N/A,FALSE,"MFT96";#N/A,#N/A,FALSE,"CTrecon"}</definedName>
    <definedName name="Option2_1_1_1_5_2" hidden="1">{#N/A,#N/A,FALSE,"TMCOMP96";#N/A,#N/A,FALSE,"MAT96";#N/A,#N/A,FALSE,"FANDA96";#N/A,#N/A,FALSE,"INTRAN96";#N/A,#N/A,FALSE,"NAA9697";#N/A,#N/A,FALSE,"ECWEBB";#N/A,#N/A,FALSE,"MFT96";#N/A,#N/A,FALSE,"CTrecon"}</definedName>
    <definedName name="Option2_1_1_1_5_3" hidden="1">{#N/A,#N/A,FALSE,"TMCOMP96";#N/A,#N/A,FALSE,"MAT96";#N/A,#N/A,FALSE,"FANDA96";#N/A,#N/A,FALSE,"INTRAN96";#N/A,#N/A,FALSE,"NAA9697";#N/A,#N/A,FALSE,"ECWEBB";#N/A,#N/A,FALSE,"MFT96";#N/A,#N/A,FALSE,"CTrecon"}</definedName>
    <definedName name="Option2_1_1_1_5_4" hidden="1">{#N/A,#N/A,FALSE,"TMCOMP96";#N/A,#N/A,FALSE,"MAT96";#N/A,#N/A,FALSE,"FANDA96";#N/A,#N/A,FALSE,"INTRAN96";#N/A,#N/A,FALSE,"NAA9697";#N/A,#N/A,FALSE,"ECWEBB";#N/A,#N/A,FALSE,"MFT96";#N/A,#N/A,FALSE,"CTrecon"}</definedName>
    <definedName name="Option2_1_1_1_5_5" hidden="1">{#N/A,#N/A,FALSE,"TMCOMP96";#N/A,#N/A,FALSE,"MAT96";#N/A,#N/A,FALSE,"FANDA96";#N/A,#N/A,FALSE,"INTRAN96";#N/A,#N/A,FALSE,"NAA9697";#N/A,#N/A,FALSE,"ECWEBB";#N/A,#N/A,FALSE,"MFT96";#N/A,#N/A,FALSE,"CTrecon"}</definedName>
    <definedName name="Option2_1_1_2" hidden="1">{#N/A,#N/A,FALSE,"TMCOMP96";#N/A,#N/A,FALSE,"MAT96";#N/A,#N/A,FALSE,"FANDA96";#N/A,#N/A,FALSE,"INTRAN96";#N/A,#N/A,FALSE,"NAA9697";#N/A,#N/A,FALSE,"ECWEBB";#N/A,#N/A,FALSE,"MFT96";#N/A,#N/A,FALSE,"CTrecon"}</definedName>
    <definedName name="Option2_1_1_2_1" hidden="1">{#N/A,#N/A,FALSE,"TMCOMP96";#N/A,#N/A,FALSE,"MAT96";#N/A,#N/A,FALSE,"FANDA96";#N/A,#N/A,FALSE,"INTRAN96";#N/A,#N/A,FALSE,"NAA9697";#N/A,#N/A,FALSE,"ECWEBB";#N/A,#N/A,FALSE,"MFT96";#N/A,#N/A,FALSE,"CTrecon"}</definedName>
    <definedName name="Option2_1_1_2_2" hidden="1">{#N/A,#N/A,FALSE,"TMCOMP96";#N/A,#N/A,FALSE,"MAT96";#N/A,#N/A,FALSE,"FANDA96";#N/A,#N/A,FALSE,"INTRAN96";#N/A,#N/A,FALSE,"NAA9697";#N/A,#N/A,FALSE,"ECWEBB";#N/A,#N/A,FALSE,"MFT96";#N/A,#N/A,FALSE,"CTrecon"}</definedName>
    <definedName name="Option2_1_1_2_3" hidden="1">{#N/A,#N/A,FALSE,"TMCOMP96";#N/A,#N/A,FALSE,"MAT96";#N/A,#N/A,FALSE,"FANDA96";#N/A,#N/A,FALSE,"INTRAN96";#N/A,#N/A,FALSE,"NAA9697";#N/A,#N/A,FALSE,"ECWEBB";#N/A,#N/A,FALSE,"MFT96";#N/A,#N/A,FALSE,"CTrecon"}</definedName>
    <definedName name="Option2_1_1_2_4" hidden="1">{#N/A,#N/A,FALSE,"TMCOMP96";#N/A,#N/A,FALSE,"MAT96";#N/A,#N/A,FALSE,"FANDA96";#N/A,#N/A,FALSE,"INTRAN96";#N/A,#N/A,FALSE,"NAA9697";#N/A,#N/A,FALSE,"ECWEBB";#N/A,#N/A,FALSE,"MFT96";#N/A,#N/A,FALSE,"CTrecon"}</definedName>
    <definedName name="Option2_1_1_2_5" hidden="1">{#N/A,#N/A,FALSE,"TMCOMP96";#N/A,#N/A,FALSE,"MAT96";#N/A,#N/A,FALSE,"FANDA96";#N/A,#N/A,FALSE,"INTRAN96";#N/A,#N/A,FALSE,"NAA9697";#N/A,#N/A,FALSE,"ECWEBB";#N/A,#N/A,FALSE,"MFT96";#N/A,#N/A,FALSE,"CTrecon"}</definedName>
    <definedName name="Option2_1_1_3" hidden="1">{#N/A,#N/A,FALSE,"TMCOMP96";#N/A,#N/A,FALSE,"MAT96";#N/A,#N/A,FALSE,"FANDA96";#N/A,#N/A,FALSE,"INTRAN96";#N/A,#N/A,FALSE,"NAA9697";#N/A,#N/A,FALSE,"ECWEBB";#N/A,#N/A,FALSE,"MFT96";#N/A,#N/A,FALSE,"CTrecon"}</definedName>
    <definedName name="Option2_1_1_3_1" hidden="1">{#N/A,#N/A,FALSE,"TMCOMP96";#N/A,#N/A,FALSE,"MAT96";#N/A,#N/A,FALSE,"FANDA96";#N/A,#N/A,FALSE,"INTRAN96";#N/A,#N/A,FALSE,"NAA9697";#N/A,#N/A,FALSE,"ECWEBB";#N/A,#N/A,FALSE,"MFT96";#N/A,#N/A,FALSE,"CTrecon"}</definedName>
    <definedName name="Option2_1_1_3_2" hidden="1">{#N/A,#N/A,FALSE,"TMCOMP96";#N/A,#N/A,FALSE,"MAT96";#N/A,#N/A,FALSE,"FANDA96";#N/A,#N/A,FALSE,"INTRAN96";#N/A,#N/A,FALSE,"NAA9697";#N/A,#N/A,FALSE,"ECWEBB";#N/A,#N/A,FALSE,"MFT96";#N/A,#N/A,FALSE,"CTrecon"}</definedName>
    <definedName name="Option2_1_1_3_3" hidden="1">{#N/A,#N/A,FALSE,"TMCOMP96";#N/A,#N/A,FALSE,"MAT96";#N/A,#N/A,FALSE,"FANDA96";#N/A,#N/A,FALSE,"INTRAN96";#N/A,#N/A,FALSE,"NAA9697";#N/A,#N/A,FALSE,"ECWEBB";#N/A,#N/A,FALSE,"MFT96";#N/A,#N/A,FALSE,"CTrecon"}</definedName>
    <definedName name="Option2_1_1_3_4" hidden="1">{#N/A,#N/A,FALSE,"TMCOMP96";#N/A,#N/A,FALSE,"MAT96";#N/A,#N/A,FALSE,"FANDA96";#N/A,#N/A,FALSE,"INTRAN96";#N/A,#N/A,FALSE,"NAA9697";#N/A,#N/A,FALSE,"ECWEBB";#N/A,#N/A,FALSE,"MFT96";#N/A,#N/A,FALSE,"CTrecon"}</definedName>
    <definedName name="Option2_1_1_3_5" hidden="1">{#N/A,#N/A,FALSE,"TMCOMP96";#N/A,#N/A,FALSE,"MAT96";#N/A,#N/A,FALSE,"FANDA96";#N/A,#N/A,FALSE,"INTRAN96";#N/A,#N/A,FALSE,"NAA9697";#N/A,#N/A,FALSE,"ECWEBB";#N/A,#N/A,FALSE,"MFT96";#N/A,#N/A,FALSE,"CTrecon"}</definedName>
    <definedName name="Option2_1_1_4" hidden="1">{#N/A,#N/A,FALSE,"TMCOMP96";#N/A,#N/A,FALSE,"MAT96";#N/A,#N/A,FALSE,"FANDA96";#N/A,#N/A,FALSE,"INTRAN96";#N/A,#N/A,FALSE,"NAA9697";#N/A,#N/A,FALSE,"ECWEBB";#N/A,#N/A,FALSE,"MFT96";#N/A,#N/A,FALSE,"CTrecon"}</definedName>
    <definedName name="Option2_1_1_4_1" hidden="1">{#N/A,#N/A,FALSE,"TMCOMP96";#N/A,#N/A,FALSE,"MAT96";#N/A,#N/A,FALSE,"FANDA96";#N/A,#N/A,FALSE,"INTRAN96";#N/A,#N/A,FALSE,"NAA9697";#N/A,#N/A,FALSE,"ECWEBB";#N/A,#N/A,FALSE,"MFT96";#N/A,#N/A,FALSE,"CTrecon"}</definedName>
    <definedName name="Option2_1_1_4_2" hidden="1">{#N/A,#N/A,FALSE,"TMCOMP96";#N/A,#N/A,FALSE,"MAT96";#N/A,#N/A,FALSE,"FANDA96";#N/A,#N/A,FALSE,"INTRAN96";#N/A,#N/A,FALSE,"NAA9697";#N/A,#N/A,FALSE,"ECWEBB";#N/A,#N/A,FALSE,"MFT96";#N/A,#N/A,FALSE,"CTrecon"}</definedName>
    <definedName name="Option2_1_1_4_3" hidden="1">{#N/A,#N/A,FALSE,"TMCOMP96";#N/A,#N/A,FALSE,"MAT96";#N/A,#N/A,FALSE,"FANDA96";#N/A,#N/A,FALSE,"INTRAN96";#N/A,#N/A,FALSE,"NAA9697";#N/A,#N/A,FALSE,"ECWEBB";#N/A,#N/A,FALSE,"MFT96";#N/A,#N/A,FALSE,"CTrecon"}</definedName>
    <definedName name="Option2_1_1_4_4" hidden="1">{#N/A,#N/A,FALSE,"TMCOMP96";#N/A,#N/A,FALSE,"MAT96";#N/A,#N/A,FALSE,"FANDA96";#N/A,#N/A,FALSE,"INTRAN96";#N/A,#N/A,FALSE,"NAA9697";#N/A,#N/A,FALSE,"ECWEBB";#N/A,#N/A,FALSE,"MFT96";#N/A,#N/A,FALSE,"CTrecon"}</definedName>
    <definedName name="Option2_1_1_4_5" hidden="1">{#N/A,#N/A,FALSE,"TMCOMP96";#N/A,#N/A,FALSE,"MAT96";#N/A,#N/A,FALSE,"FANDA96";#N/A,#N/A,FALSE,"INTRAN96";#N/A,#N/A,FALSE,"NAA9697";#N/A,#N/A,FALSE,"ECWEBB";#N/A,#N/A,FALSE,"MFT96";#N/A,#N/A,FALSE,"CTrecon"}</definedName>
    <definedName name="Option2_1_1_5" hidden="1">{#N/A,#N/A,FALSE,"TMCOMP96";#N/A,#N/A,FALSE,"MAT96";#N/A,#N/A,FALSE,"FANDA96";#N/A,#N/A,FALSE,"INTRAN96";#N/A,#N/A,FALSE,"NAA9697";#N/A,#N/A,FALSE,"ECWEBB";#N/A,#N/A,FALSE,"MFT96";#N/A,#N/A,FALSE,"CTrecon"}</definedName>
    <definedName name="Option2_1_1_5_1" hidden="1">{#N/A,#N/A,FALSE,"TMCOMP96";#N/A,#N/A,FALSE,"MAT96";#N/A,#N/A,FALSE,"FANDA96";#N/A,#N/A,FALSE,"INTRAN96";#N/A,#N/A,FALSE,"NAA9697";#N/A,#N/A,FALSE,"ECWEBB";#N/A,#N/A,FALSE,"MFT96";#N/A,#N/A,FALSE,"CTrecon"}</definedName>
    <definedName name="Option2_1_1_5_2" hidden="1">{#N/A,#N/A,FALSE,"TMCOMP96";#N/A,#N/A,FALSE,"MAT96";#N/A,#N/A,FALSE,"FANDA96";#N/A,#N/A,FALSE,"INTRAN96";#N/A,#N/A,FALSE,"NAA9697";#N/A,#N/A,FALSE,"ECWEBB";#N/A,#N/A,FALSE,"MFT96";#N/A,#N/A,FALSE,"CTrecon"}</definedName>
    <definedName name="Option2_1_1_5_3" hidden="1">{#N/A,#N/A,FALSE,"TMCOMP96";#N/A,#N/A,FALSE,"MAT96";#N/A,#N/A,FALSE,"FANDA96";#N/A,#N/A,FALSE,"INTRAN96";#N/A,#N/A,FALSE,"NAA9697";#N/A,#N/A,FALSE,"ECWEBB";#N/A,#N/A,FALSE,"MFT96";#N/A,#N/A,FALSE,"CTrecon"}</definedName>
    <definedName name="Option2_1_1_5_4" hidden="1">{#N/A,#N/A,FALSE,"TMCOMP96";#N/A,#N/A,FALSE,"MAT96";#N/A,#N/A,FALSE,"FANDA96";#N/A,#N/A,FALSE,"INTRAN96";#N/A,#N/A,FALSE,"NAA9697";#N/A,#N/A,FALSE,"ECWEBB";#N/A,#N/A,FALSE,"MFT96";#N/A,#N/A,FALSE,"CTrecon"}</definedName>
    <definedName name="Option2_1_1_5_5" hidden="1">{#N/A,#N/A,FALSE,"TMCOMP96";#N/A,#N/A,FALSE,"MAT96";#N/A,#N/A,FALSE,"FANDA96";#N/A,#N/A,FALSE,"INTRAN96";#N/A,#N/A,FALSE,"NAA9697";#N/A,#N/A,FALSE,"ECWEBB";#N/A,#N/A,FALSE,"MFT96";#N/A,#N/A,FALSE,"CTrecon"}</definedName>
    <definedName name="Option2_1_2" hidden="1">{#N/A,#N/A,FALSE,"TMCOMP96";#N/A,#N/A,FALSE,"MAT96";#N/A,#N/A,FALSE,"FANDA96";#N/A,#N/A,FALSE,"INTRAN96";#N/A,#N/A,FALSE,"NAA9697";#N/A,#N/A,FALSE,"ECWEBB";#N/A,#N/A,FALSE,"MFT96";#N/A,#N/A,FALSE,"CTrecon"}</definedName>
    <definedName name="Option2_1_2_1" hidden="1">{#N/A,#N/A,FALSE,"TMCOMP96";#N/A,#N/A,FALSE,"MAT96";#N/A,#N/A,FALSE,"FANDA96";#N/A,#N/A,FALSE,"INTRAN96";#N/A,#N/A,FALSE,"NAA9697";#N/A,#N/A,FALSE,"ECWEBB";#N/A,#N/A,FALSE,"MFT96";#N/A,#N/A,FALSE,"CTrecon"}</definedName>
    <definedName name="Option2_1_2_1_1" hidden="1">{#N/A,#N/A,FALSE,"TMCOMP96";#N/A,#N/A,FALSE,"MAT96";#N/A,#N/A,FALSE,"FANDA96";#N/A,#N/A,FALSE,"INTRAN96";#N/A,#N/A,FALSE,"NAA9697";#N/A,#N/A,FALSE,"ECWEBB";#N/A,#N/A,FALSE,"MFT96";#N/A,#N/A,FALSE,"CTrecon"}</definedName>
    <definedName name="Option2_1_2_1_1_1" hidden="1">{#N/A,#N/A,FALSE,"TMCOMP96";#N/A,#N/A,FALSE,"MAT96";#N/A,#N/A,FALSE,"FANDA96";#N/A,#N/A,FALSE,"INTRAN96";#N/A,#N/A,FALSE,"NAA9697";#N/A,#N/A,FALSE,"ECWEBB";#N/A,#N/A,FALSE,"MFT96";#N/A,#N/A,FALSE,"CTrecon"}</definedName>
    <definedName name="Option2_1_2_1_1_1_1" hidden="1">{#N/A,#N/A,FALSE,"TMCOMP96";#N/A,#N/A,FALSE,"MAT96";#N/A,#N/A,FALSE,"FANDA96";#N/A,#N/A,FALSE,"INTRAN96";#N/A,#N/A,FALSE,"NAA9697";#N/A,#N/A,FALSE,"ECWEBB";#N/A,#N/A,FALSE,"MFT96";#N/A,#N/A,FALSE,"CTrecon"}</definedName>
    <definedName name="Option2_1_2_1_1_1_2" hidden="1">{#N/A,#N/A,FALSE,"TMCOMP96";#N/A,#N/A,FALSE,"MAT96";#N/A,#N/A,FALSE,"FANDA96";#N/A,#N/A,FALSE,"INTRAN96";#N/A,#N/A,FALSE,"NAA9697";#N/A,#N/A,FALSE,"ECWEBB";#N/A,#N/A,FALSE,"MFT96";#N/A,#N/A,FALSE,"CTrecon"}</definedName>
    <definedName name="Option2_1_2_1_1_1_3" hidden="1">{#N/A,#N/A,FALSE,"TMCOMP96";#N/A,#N/A,FALSE,"MAT96";#N/A,#N/A,FALSE,"FANDA96";#N/A,#N/A,FALSE,"INTRAN96";#N/A,#N/A,FALSE,"NAA9697";#N/A,#N/A,FALSE,"ECWEBB";#N/A,#N/A,FALSE,"MFT96";#N/A,#N/A,FALSE,"CTrecon"}</definedName>
    <definedName name="Option2_1_2_1_1_1_4" hidden="1">{#N/A,#N/A,FALSE,"TMCOMP96";#N/A,#N/A,FALSE,"MAT96";#N/A,#N/A,FALSE,"FANDA96";#N/A,#N/A,FALSE,"INTRAN96";#N/A,#N/A,FALSE,"NAA9697";#N/A,#N/A,FALSE,"ECWEBB";#N/A,#N/A,FALSE,"MFT96";#N/A,#N/A,FALSE,"CTrecon"}</definedName>
    <definedName name="Option2_1_2_1_1_1_5" hidden="1">{#N/A,#N/A,FALSE,"TMCOMP96";#N/A,#N/A,FALSE,"MAT96";#N/A,#N/A,FALSE,"FANDA96";#N/A,#N/A,FALSE,"INTRAN96";#N/A,#N/A,FALSE,"NAA9697";#N/A,#N/A,FALSE,"ECWEBB";#N/A,#N/A,FALSE,"MFT96";#N/A,#N/A,FALSE,"CTrecon"}</definedName>
    <definedName name="Option2_1_2_1_1_2" hidden="1">{#N/A,#N/A,FALSE,"TMCOMP96";#N/A,#N/A,FALSE,"MAT96";#N/A,#N/A,FALSE,"FANDA96";#N/A,#N/A,FALSE,"INTRAN96";#N/A,#N/A,FALSE,"NAA9697";#N/A,#N/A,FALSE,"ECWEBB";#N/A,#N/A,FALSE,"MFT96";#N/A,#N/A,FALSE,"CTrecon"}</definedName>
    <definedName name="Option2_1_2_1_1_2_1" hidden="1">{#N/A,#N/A,FALSE,"TMCOMP96";#N/A,#N/A,FALSE,"MAT96";#N/A,#N/A,FALSE,"FANDA96";#N/A,#N/A,FALSE,"INTRAN96";#N/A,#N/A,FALSE,"NAA9697";#N/A,#N/A,FALSE,"ECWEBB";#N/A,#N/A,FALSE,"MFT96";#N/A,#N/A,FALSE,"CTrecon"}</definedName>
    <definedName name="Option2_1_2_1_1_2_2" hidden="1">{#N/A,#N/A,FALSE,"TMCOMP96";#N/A,#N/A,FALSE,"MAT96";#N/A,#N/A,FALSE,"FANDA96";#N/A,#N/A,FALSE,"INTRAN96";#N/A,#N/A,FALSE,"NAA9697";#N/A,#N/A,FALSE,"ECWEBB";#N/A,#N/A,FALSE,"MFT96";#N/A,#N/A,FALSE,"CTrecon"}</definedName>
    <definedName name="Option2_1_2_1_1_2_3" hidden="1">{#N/A,#N/A,FALSE,"TMCOMP96";#N/A,#N/A,FALSE,"MAT96";#N/A,#N/A,FALSE,"FANDA96";#N/A,#N/A,FALSE,"INTRAN96";#N/A,#N/A,FALSE,"NAA9697";#N/A,#N/A,FALSE,"ECWEBB";#N/A,#N/A,FALSE,"MFT96";#N/A,#N/A,FALSE,"CTrecon"}</definedName>
    <definedName name="Option2_1_2_1_1_2_4" hidden="1">{#N/A,#N/A,FALSE,"TMCOMP96";#N/A,#N/A,FALSE,"MAT96";#N/A,#N/A,FALSE,"FANDA96";#N/A,#N/A,FALSE,"INTRAN96";#N/A,#N/A,FALSE,"NAA9697";#N/A,#N/A,FALSE,"ECWEBB";#N/A,#N/A,FALSE,"MFT96";#N/A,#N/A,FALSE,"CTrecon"}</definedName>
    <definedName name="Option2_1_2_1_1_2_5" hidden="1">{#N/A,#N/A,FALSE,"TMCOMP96";#N/A,#N/A,FALSE,"MAT96";#N/A,#N/A,FALSE,"FANDA96";#N/A,#N/A,FALSE,"INTRAN96";#N/A,#N/A,FALSE,"NAA9697";#N/A,#N/A,FALSE,"ECWEBB";#N/A,#N/A,FALSE,"MFT96";#N/A,#N/A,FALSE,"CTrecon"}</definedName>
    <definedName name="Option2_1_2_1_1_3" hidden="1">{#N/A,#N/A,FALSE,"TMCOMP96";#N/A,#N/A,FALSE,"MAT96";#N/A,#N/A,FALSE,"FANDA96";#N/A,#N/A,FALSE,"INTRAN96";#N/A,#N/A,FALSE,"NAA9697";#N/A,#N/A,FALSE,"ECWEBB";#N/A,#N/A,FALSE,"MFT96";#N/A,#N/A,FALSE,"CTrecon"}</definedName>
    <definedName name="Option2_1_2_1_1_4" hidden="1">{#N/A,#N/A,FALSE,"TMCOMP96";#N/A,#N/A,FALSE,"MAT96";#N/A,#N/A,FALSE,"FANDA96";#N/A,#N/A,FALSE,"INTRAN96";#N/A,#N/A,FALSE,"NAA9697";#N/A,#N/A,FALSE,"ECWEBB";#N/A,#N/A,FALSE,"MFT96";#N/A,#N/A,FALSE,"CTrecon"}</definedName>
    <definedName name="Option2_1_2_1_1_5" hidden="1">{#N/A,#N/A,FALSE,"TMCOMP96";#N/A,#N/A,FALSE,"MAT96";#N/A,#N/A,FALSE,"FANDA96";#N/A,#N/A,FALSE,"INTRAN96";#N/A,#N/A,FALSE,"NAA9697";#N/A,#N/A,FALSE,"ECWEBB";#N/A,#N/A,FALSE,"MFT96";#N/A,#N/A,FALSE,"CTrecon"}</definedName>
    <definedName name="Option2_1_2_1_2" hidden="1">{#N/A,#N/A,FALSE,"TMCOMP96";#N/A,#N/A,FALSE,"MAT96";#N/A,#N/A,FALSE,"FANDA96";#N/A,#N/A,FALSE,"INTRAN96";#N/A,#N/A,FALSE,"NAA9697";#N/A,#N/A,FALSE,"ECWEBB";#N/A,#N/A,FALSE,"MFT96";#N/A,#N/A,FALSE,"CTrecon"}</definedName>
    <definedName name="Option2_1_2_1_2_1" hidden="1">{#N/A,#N/A,FALSE,"TMCOMP96";#N/A,#N/A,FALSE,"MAT96";#N/A,#N/A,FALSE,"FANDA96";#N/A,#N/A,FALSE,"INTRAN96";#N/A,#N/A,FALSE,"NAA9697";#N/A,#N/A,FALSE,"ECWEBB";#N/A,#N/A,FALSE,"MFT96";#N/A,#N/A,FALSE,"CTrecon"}</definedName>
    <definedName name="Option2_1_2_1_2_2" hidden="1">{#N/A,#N/A,FALSE,"TMCOMP96";#N/A,#N/A,FALSE,"MAT96";#N/A,#N/A,FALSE,"FANDA96";#N/A,#N/A,FALSE,"INTRAN96";#N/A,#N/A,FALSE,"NAA9697";#N/A,#N/A,FALSE,"ECWEBB";#N/A,#N/A,FALSE,"MFT96";#N/A,#N/A,FALSE,"CTrecon"}</definedName>
    <definedName name="Option2_1_2_1_2_3" hidden="1">{#N/A,#N/A,FALSE,"TMCOMP96";#N/A,#N/A,FALSE,"MAT96";#N/A,#N/A,FALSE,"FANDA96";#N/A,#N/A,FALSE,"INTRAN96";#N/A,#N/A,FALSE,"NAA9697";#N/A,#N/A,FALSE,"ECWEBB";#N/A,#N/A,FALSE,"MFT96";#N/A,#N/A,FALSE,"CTrecon"}</definedName>
    <definedName name="Option2_1_2_1_2_4" hidden="1">{#N/A,#N/A,FALSE,"TMCOMP96";#N/A,#N/A,FALSE,"MAT96";#N/A,#N/A,FALSE,"FANDA96";#N/A,#N/A,FALSE,"INTRAN96";#N/A,#N/A,FALSE,"NAA9697";#N/A,#N/A,FALSE,"ECWEBB";#N/A,#N/A,FALSE,"MFT96";#N/A,#N/A,FALSE,"CTrecon"}</definedName>
    <definedName name="Option2_1_2_1_2_5" hidden="1">{#N/A,#N/A,FALSE,"TMCOMP96";#N/A,#N/A,FALSE,"MAT96";#N/A,#N/A,FALSE,"FANDA96";#N/A,#N/A,FALSE,"INTRAN96";#N/A,#N/A,FALSE,"NAA9697";#N/A,#N/A,FALSE,"ECWEBB";#N/A,#N/A,FALSE,"MFT96";#N/A,#N/A,FALSE,"CTrecon"}</definedName>
    <definedName name="Option2_1_2_1_3" hidden="1">{#N/A,#N/A,FALSE,"TMCOMP96";#N/A,#N/A,FALSE,"MAT96";#N/A,#N/A,FALSE,"FANDA96";#N/A,#N/A,FALSE,"INTRAN96";#N/A,#N/A,FALSE,"NAA9697";#N/A,#N/A,FALSE,"ECWEBB";#N/A,#N/A,FALSE,"MFT96";#N/A,#N/A,FALSE,"CTrecon"}</definedName>
    <definedName name="Option2_1_2_1_3_1" hidden="1">{#N/A,#N/A,FALSE,"TMCOMP96";#N/A,#N/A,FALSE,"MAT96";#N/A,#N/A,FALSE,"FANDA96";#N/A,#N/A,FALSE,"INTRAN96";#N/A,#N/A,FALSE,"NAA9697";#N/A,#N/A,FALSE,"ECWEBB";#N/A,#N/A,FALSE,"MFT96";#N/A,#N/A,FALSE,"CTrecon"}</definedName>
    <definedName name="Option2_1_2_1_3_2" hidden="1">{#N/A,#N/A,FALSE,"TMCOMP96";#N/A,#N/A,FALSE,"MAT96";#N/A,#N/A,FALSE,"FANDA96";#N/A,#N/A,FALSE,"INTRAN96";#N/A,#N/A,FALSE,"NAA9697";#N/A,#N/A,FALSE,"ECWEBB";#N/A,#N/A,FALSE,"MFT96";#N/A,#N/A,FALSE,"CTrecon"}</definedName>
    <definedName name="Option2_1_2_1_3_3" hidden="1">{#N/A,#N/A,FALSE,"TMCOMP96";#N/A,#N/A,FALSE,"MAT96";#N/A,#N/A,FALSE,"FANDA96";#N/A,#N/A,FALSE,"INTRAN96";#N/A,#N/A,FALSE,"NAA9697";#N/A,#N/A,FALSE,"ECWEBB";#N/A,#N/A,FALSE,"MFT96";#N/A,#N/A,FALSE,"CTrecon"}</definedName>
    <definedName name="Option2_1_2_1_3_4" hidden="1">{#N/A,#N/A,FALSE,"TMCOMP96";#N/A,#N/A,FALSE,"MAT96";#N/A,#N/A,FALSE,"FANDA96";#N/A,#N/A,FALSE,"INTRAN96";#N/A,#N/A,FALSE,"NAA9697";#N/A,#N/A,FALSE,"ECWEBB";#N/A,#N/A,FALSE,"MFT96";#N/A,#N/A,FALSE,"CTrecon"}</definedName>
    <definedName name="Option2_1_2_1_3_5" hidden="1">{#N/A,#N/A,FALSE,"TMCOMP96";#N/A,#N/A,FALSE,"MAT96";#N/A,#N/A,FALSE,"FANDA96";#N/A,#N/A,FALSE,"INTRAN96";#N/A,#N/A,FALSE,"NAA9697";#N/A,#N/A,FALSE,"ECWEBB";#N/A,#N/A,FALSE,"MFT96";#N/A,#N/A,FALSE,"CTrecon"}</definedName>
    <definedName name="Option2_1_2_1_4" hidden="1">{#N/A,#N/A,FALSE,"TMCOMP96";#N/A,#N/A,FALSE,"MAT96";#N/A,#N/A,FALSE,"FANDA96";#N/A,#N/A,FALSE,"INTRAN96";#N/A,#N/A,FALSE,"NAA9697";#N/A,#N/A,FALSE,"ECWEBB";#N/A,#N/A,FALSE,"MFT96";#N/A,#N/A,FALSE,"CTrecon"}</definedName>
    <definedName name="Option2_1_2_1_4_1" hidden="1">{#N/A,#N/A,FALSE,"TMCOMP96";#N/A,#N/A,FALSE,"MAT96";#N/A,#N/A,FALSE,"FANDA96";#N/A,#N/A,FALSE,"INTRAN96";#N/A,#N/A,FALSE,"NAA9697";#N/A,#N/A,FALSE,"ECWEBB";#N/A,#N/A,FALSE,"MFT96";#N/A,#N/A,FALSE,"CTrecon"}</definedName>
    <definedName name="Option2_1_2_1_4_2" hidden="1">{#N/A,#N/A,FALSE,"TMCOMP96";#N/A,#N/A,FALSE,"MAT96";#N/A,#N/A,FALSE,"FANDA96";#N/A,#N/A,FALSE,"INTRAN96";#N/A,#N/A,FALSE,"NAA9697";#N/A,#N/A,FALSE,"ECWEBB";#N/A,#N/A,FALSE,"MFT96";#N/A,#N/A,FALSE,"CTrecon"}</definedName>
    <definedName name="Option2_1_2_1_4_3" hidden="1">{#N/A,#N/A,FALSE,"TMCOMP96";#N/A,#N/A,FALSE,"MAT96";#N/A,#N/A,FALSE,"FANDA96";#N/A,#N/A,FALSE,"INTRAN96";#N/A,#N/A,FALSE,"NAA9697";#N/A,#N/A,FALSE,"ECWEBB";#N/A,#N/A,FALSE,"MFT96";#N/A,#N/A,FALSE,"CTrecon"}</definedName>
    <definedName name="Option2_1_2_1_4_4" hidden="1">{#N/A,#N/A,FALSE,"TMCOMP96";#N/A,#N/A,FALSE,"MAT96";#N/A,#N/A,FALSE,"FANDA96";#N/A,#N/A,FALSE,"INTRAN96";#N/A,#N/A,FALSE,"NAA9697";#N/A,#N/A,FALSE,"ECWEBB";#N/A,#N/A,FALSE,"MFT96";#N/A,#N/A,FALSE,"CTrecon"}</definedName>
    <definedName name="Option2_1_2_1_4_5" hidden="1">{#N/A,#N/A,FALSE,"TMCOMP96";#N/A,#N/A,FALSE,"MAT96";#N/A,#N/A,FALSE,"FANDA96";#N/A,#N/A,FALSE,"INTRAN96";#N/A,#N/A,FALSE,"NAA9697";#N/A,#N/A,FALSE,"ECWEBB";#N/A,#N/A,FALSE,"MFT96";#N/A,#N/A,FALSE,"CTrecon"}</definedName>
    <definedName name="Option2_1_2_1_5" hidden="1">{#N/A,#N/A,FALSE,"TMCOMP96";#N/A,#N/A,FALSE,"MAT96";#N/A,#N/A,FALSE,"FANDA96";#N/A,#N/A,FALSE,"INTRAN96";#N/A,#N/A,FALSE,"NAA9697";#N/A,#N/A,FALSE,"ECWEBB";#N/A,#N/A,FALSE,"MFT96";#N/A,#N/A,FALSE,"CTrecon"}</definedName>
    <definedName name="Option2_1_2_1_5_1" hidden="1">{#N/A,#N/A,FALSE,"TMCOMP96";#N/A,#N/A,FALSE,"MAT96";#N/A,#N/A,FALSE,"FANDA96";#N/A,#N/A,FALSE,"INTRAN96";#N/A,#N/A,FALSE,"NAA9697";#N/A,#N/A,FALSE,"ECWEBB";#N/A,#N/A,FALSE,"MFT96";#N/A,#N/A,FALSE,"CTrecon"}</definedName>
    <definedName name="Option2_1_2_1_5_2" hidden="1">{#N/A,#N/A,FALSE,"TMCOMP96";#N/A,#N/A,FALSE,"MAT96";#N/A,#N/A,FALSE,"FANDA96";#N/A,#N/A,FALSE,"INTRAN96";#N/A,#N/A,FALSE,"NAA9697";#N/A,#N/A,FALSE,"ECWEBB";#N/A,#N/A,FALSE,"MFT96";#N/A,#N/A,FALSE,"CTrecon"}</definedName>
    <definedName name="Option2_1_2_1_5_3" hidden="1">{#N/A,#N/A,FALSE,"TMCOMP96";#N/A,#N/A,FALSE,"MAT96";#N/A,#N/A,FALSE,"FANDA96";#N/A,#N/A,FALSE,"INTRAN96";#N/A,#N/A,FALSE,"NAA9697";#N/A,#N/A,FALSE,"ECWEBB";#N/A,#N/A,FALSE,"MFT96";#N/A,#N/A,FALSE,"CTrecon"}</definedName>
    <definedName name="Option2_1_2_1_5_4" hidden="1">{#N/A,#N/A,FALSE,"TMCOMP96";#N/A,#N/A,FALSE,"MAT96";#N/A,#N/A,FALSE,"FANDA96";#N/A,#N/A,FALSE,"INTRAN96";#N/A,#N/A,FALSE,"NAA9697";#N/A,#N/A,FALSE,"ECWEBB";#N/A,#N/A,FALSE,"MFT96";#N/A,#N/A,FALSE,"CTrecon"}</definedName>
    <definedName name="Option2_1_2_1_5_5" hidden="1">{#N/A,#N/A,FALSE,"TMCOMP96";#N/A,#N/A,FALSE,"MAT96";#N/A,#N/A,FALSE,"FANDA96";#N/A,#N/A,FALSE,"INTRAN96";#N/A,#N/A,FALSE,"NAA9697";#N/A,#N/A,FALSE,"ECWEBB";#N/A,#N/A,FALSE,"MFT96";#N/A,#N/A,FALSE,"CTrecon"}</definedName>
    <definedName name="Option2_1_2_2" hidden="1">{#N/A,#N/A,FALSE,"TMCOMP96";#N/A,#N/A,FALSE,"MAT96";#N/A,#N/A,FALSE,"FANDA96";#N/A,#N/A,FALSE,"INTRAN96";#N/A,#N/A,FALSE,"NAA9697";#N/A,#N/A,FALSE,"ECWEBB";#N/A,#N/A,FALSE,"MFT96";#N/A,#N/A,FALSE,"CTrecon"}</definedName>
    <definedName name="Option2_1_2_2_1" hidden="1">{#N/A,#N/A,FALSE,"TMCOMP96";#N/A,#N/A,FALSE,"MAT96";#N/A,#N/A,FALSE,"FANDA96";#N/A,#N/A,FALSE,"INTRAN96";#N/A,#N/A,FALSE,"NAA9697";#N/A,#N/A,FALSE,"ECWEBB";#N/A,#N/A,FALSE,"MFT96";#N/A,#N/A,FALSE,"CTrecon"}</definedName>
    <definedName name="Option2_1_2_2_2" hidden="1">{#N/A,#N/A,FALSE,"TMCOMP96";#N/A,#N/A,FALSE,"MAT96";#N/A,#N/A,FALSE,"FANDA96";#N/A,#N/A,FALSE,"INTRAN96";#N/A,#N/A,FALSE,"NAA9697";#N/A,#N/A,FALSE,"ECWEBB";#N/A,#N/A,FALSE,"MFT96";#N/A,#N/A,FALSE,"CTrecon"}</definedName>
    <definedName name="Option2_1_2_2_3" hidden="1">{#N/A,#N/A,FALSE,"TMCOMP96";#N/A,#N/A,FALSE,"MAT96";#N/A,#N/A,FALSE,"FANDA96";#N/A,#N/A,FALSE,"INTRAN96";#N/A,#N/A,FALSE,"NAA9697";#N/A,#N/A,FALSE,"ECWEBB";#N/A,#N/A,FALSE,"MFT96";#N/A,#N/A,FALSE,"CTrecon"}</definedName>
    <definedName name="Option2_1_2_2_4" hidden="1">{#N/A,#N/A,FALSE,"TMCOMP96";#N/A,#N/A,FALSE,"MAT96";#N/A,#N/A,FALSE,"FANDA96";#N/A,#N/A,FALSE,"INTRAN96";#N/A,#N/A,FALSE,"NAA9697";#N/A,#N/A,FALSE,"ECWEBB";#N/A,#N/A,FALSE,"MFT96";#N/A,#N/A,FALSE,"CTrecon"}</definedName>
    <definedName name="Option2_1_2_2_5" hidden="1">{#N/A,#N/A,FALSE,"TMCOMP96";#N/A,#N/A,FALSE,"MAT96";#N/A,#N/A,FALSE,"FANDA96";#N/A,#N/A,FALSE,"INTRAN96";#N/A,#N/A,FALSE,"NAA9697";#N/A,#N/A,FALSE,"ECWEBB";#N/A,#N/A,FALSE,"MFT96";#N/A,#N/A,FALSE,"CTrecon"}</definedName>
    <definedName name="Option2_1_2_3" hidden="1">{#N/A,#N/A,FALSE,"TMCOMP96";#N/A,#N/A,FALSE,"MAT96";#N/A,#N/A,FALSE,"FANDA96";#N/A,#N/A,FALSE,"INTRAN96";#N/A,#N/A,FALSE,"NAA9697";#N/A,#N/A,FALSE,"ECWEBB";#N/A,#N/A,FALSE,"MFT96";#N/A,#N/A,FALSE,"CTrecon"}</definedName>
    <definedName name="Option2_1_2_3_1" hidden="1">{#N/A,#N/A,FALSE,"TMCOMP96";#N/A,#N/A,FALSE,"MAT96";#N/A,#N/A,FALSE,"FANDA96";#N/A,#N/A,FALSE,"INTRAN96";#N/A,#N/A,FALSE,"NAA9697";#N/A,#N/A,FALSE,"ECWEBB";#N/A,#N/A,FALSE,"MFT96";#N/A,#N/A,FALSE,"CTrecon"}</definedName>
    <definedName name="Option2_1_2_3_2" hidden="1">{#N/A,#N/A,FALSE,"TMCOMP96";#N/A,#N/A,FALSE,"MAT96";#N/A,#N/A,FALSE,"FANDA96";#N/A,#N/A,FALSE,"INTRAN96";#N/A,#N/A,FALSE,"NAA9697";#N/A,#N/A,FALSE,"ECWEBB";#N/A,#N/A,FALSE,"MFT96";#N/A,#N/A,FALSE,"CTrecon"}</definedName>
    <definedName name="Option2_1_2_3_3" hidden="1">{#N/A,#N/A,FALSE,"TMCOMP96";#N/A,#N/A,FALSE,"MAT96";#N/A,#N/A,FALSE,"FANDA96";#N/A,#N/A,FALSE,"INTRAN96";#N/A,#N/A,FALSE,"NAA9697";#N/A,#N/A,FALSE,"ECWEBB";#N/A,#N/A,FALSE,"MFT96";#N/A,#N/A,FALSE,"CTrecon"}</definedName>
    <definedName name="Option2_1_2_3_4" hidden="1">{#N/A,#N/A,FALSE,"TMCOMP96";#N/A,#N/A,FALSE,"MAT96";#N/A,#N/A,FALSE,"FANDA96";#N/A,#N/A,FALSE,"INTRAN96";#N/A,#N/A,FALSE,"NAA9697";#N/A,#N/A,FALSE,"ECWEBB";#N/A,#N/A,FALSE,"MFT96";#N/A,#N/A,FALSE,"CTrecon"}</definedName>
    <definedName name="Option2_1_2_3_5" hidden="1">{#N/A,#N/A,FALSE,"TMCOMP96";#N/A,#N/A,FALSE,"MAT96";#N/A,#N/A,FALSE,"FANDA96";#N/A,#N/A,FALSE,"INTRAN96";#N/A,#N/A,FALSE,"NAA9697";#N/A,#N/A,FALSE,"ECWEBB";#N/A,#N/A,FALSE,"MFT96";#N/A,#N/A,FALSE,"CTrecon"}</definedName>
    <definedName name="Option2_1_2_4" hidden="1">{#N/A,#N/A,FALSE,"TMCOMP96";#N/A,#N/A,FALSE,"MAT96";#N/A,#N/A,FALSE,"FANDA96";#N/A,#N/A,FALSE,"INTRAN96";#N/A,#N/A,FALSE,"NAA9697";#N/A,#N/A,FALSE,"ECWEBB";#N/A,#N/A,FALSE,"MFT96";#N/A,#N/A,FALSE,"CTrecon"}</definedName>
    <definedName name="Option2_1_2_4_1" hidden="1">{#N/A,#N/A,FALSE,"TMCOMP96";#N/A,#N/A,FALSE,"MAT96";#N/A,#N/A,FALSE,"FANDA96";#N/A,#N/A,FALSE,"INTRAN96";#N/A,#N/A,FALSE,"NAA9697";#N/A,#N/A,FALSE,"ECWEBB";#N/A,#N/A,FALSE,"MFT96";#N/A,#N/A,FALSE,"CTrecon"}</definedName>
    <definedName name="Option2_1_2_4_2" hidden="1">{#N/A,#N/A,FALSE,"TMCOMP96";#N/A,#N/A,FALSE,"MAT96";#N/A,#N/A,FALSE,"FANDA96";#N/A,#N/A,FALSE,"INTRAN96";#N/A,#N/A,FALSE,"NAA9697";#N/A,#N/A,FALSE,"ECWEBB";#N/A,#N/A,FALSE,"MFT96";#N/A,#N/A,FALSE,"CTrecon"}</definedName>
    <definedName name="Option2_1_2_4_3" hidden="1">{#N/A,#N/A,FALSE,"TMCOMP96";#N/A,#N/A,FALSE,"MAT96";#N/A,#N/A,FALSE,"FANDA96";#N/A,#N/A,FALSE,"INTRAN96";#N/A,#N/A,FALSE,"NAA9697";#N/A,#N/A,FALSE,"ECWEBB";#N/A,#N/A,FALSE,"MFT96";#N/A,#N/A,FALSE,"CTrecon"}</definedName>
    <definedName name="Option2_1_2_4_4" hidden="1">{#N/A,#N/A,FALSE,"TMCOMP96";#N/A,#N/A,FALSE,"MAT96";#N/A,#N/A,FALSE,"FANDA96";#N/A,#N/A,FALSE,"INTRAN96";#N/A,#N/A,FALSE,"NAA9697";#N/A,#N/A,FALSE,"ECWEBB";#N/A,#N/A,FALSE,"MFT96";#N/A,#N/A,FALSE,"CTrecon"}</definedName>
    <definedName name="Option2_1_2_4_5" hidden="1">{#N/A,#N/A,FALSE,"TMCOMP96";#N/A,#N/A,FALSE,"MAT96";#N/A,#N/A,FALSE,"FANDA96";#N/A,#N/A,FALSE,"INTRAN96";#N/A,#N/A,FALSE,"NAA9697";#N/A,#N/A,FALSE,"ECWEBB";#N/A,#N/A,FALSE,"MFT96";#N/A,#N/A,FALSE,"CTrecon"}</definedName>
    <definedName name="Option2_1_2_5" hidden="1">{#N/A,#N/A,FALSE,"TMCOMP96";#N/A,#N/A,FALSE,"MAT96";#N/A,#N/A,FALSE,"FANDA96";#N/A,#N/A,FALSE,"INTRAN96";#N/A,#N/A,FALSE,"NAA9697";#N/A,#N/A,FALSE,"ECWEBB";#N/A,#N/A,FALSE,"MFT96";#N/A,#N/A,FALSE,"CTrecon"}</definedName>
    <definedName name="Option2_1_2_5_1" hidden="1">{#N/A,#N/A,FALSE,"TMCOMP96";#N/A,#N/A,FALSE,"MAT96";#N/A,#N/A,FALSE,"FANDA96";#N/A,#N/A,FALSE,"INTRAN96";#N/A,#N/A,FALSE,"NAA9697";#N/A,#N/A,FALSE,"ECWEBB";#N/A,#N/A,FALSE,"MFT96";#N/A,#N/A,FALSE,"CTrecon"}</definedName>
    <definedName name="Option2_1_2_5_2" hidden="1">{#N/A,#N/A,FALSE,"TMCOMP96";#N/A,#N/A,FALSE,"MAT96";#N/A,#N/A,FALSE,"FANDA96";#N/A,#N/A,FALSE,"INTRAN96";#N/A,#N/A,FALSE,"NAA9697";#N/A,#N/A,FALSE,"ECWEBB";#N/A,#N/A,FALSE,"MFT96";#N/A,#N/A,FALSE,"CTrecon"}</definedName>
    <definedName name="Option2_1_2_5_3" hidden="1">{#N/A,#N/A,FALSE,"TMCOMP96";#N/A,#N/A,FALSE,"MAT96";#N/A,#N/A,FALSE,"FANDA96";#N/A,#N/A,FALSE,"INTRAN96";#N/A,#N/A,FALSE,"NAA9697";#N/A,#N/A,FALSE,"ECWEBB";#N/A,#N/A,FALSE,"MFT96";#N/A,#N/A,FALSE,"CTrecon"}</definedName>
    <definedName name="Option2_1_2_5_4" hidden="1">{#N/A,#N/A,FALSE,"TMCOMP96";#N/A,#N/A,FALSE,"MAT96";#N/A,#N/A,FALSE,"FANDA96";#N/A,#N/A,FALSE,"INTRAN96";#N/A,#N/A,FALSE,"NAA9697";#N/A,#N/A,FALSE,"ECWEBB";#N/A,#N/A,FALSE,"MFT96";#N/A,#N/A,FALSE,"CTrecon"}</definedName>
    <definedName name="Option2_1_2_5_5" hidden="1">{#N/A,#N/A,FALSE,"TMCOMP96";#N/A,#N/A,FALSE,"MAT96";#N/A,#N/A,FALSE,"FANDA96";#N/A,#N/A,FALSE,"INTRAN96";#N/A,#N/A,FALSE,"NAA9697";#N/A,#N/A,FALSE,"ECWEBB";#N/A,#N/A,FALSE,"MFT96";#N/A,#N/A,FALSE,"CTrecon"}</definedName>
    <definedName name="Option2_1_3" hidden="1">{#N/A,#N/A,FALSE,"TMCOMP96";#N/A,#N/A,FALSE,"MAT96";#N/A,#N/A,FALSE,"FANDA96";#N/A,#N/A,FALSE,"INTRAN96";#N/A,#N/A,FALSE,"NAA9697";#N/A,#N/A,FALSE,"ECWEBB";#N/A,#N/A,FALSE,"MFT96";#N/A,#N/A,FALSE,"CTrecon"}</definedName>
    <definedName name="Option2_1_3_1" hidden="1">{#N/A,#N/A,FALSE,"TMCOMP96";#N/A,#N/A,FALSE,"MAT96";#N/A,#N/A,FALSE,"FANDA96";#N/A,#N/A,FALSE,"INTRAN96";#N/A,#N/A,FALSE,"NAA9697";#N/A,#N/A,FALSE,"ECWEBB";#N/A,#N/A,FALSE,"MFT96";#N/A,#N/A,FALSE,"CTrecon"}</definedName>
    <definedName name="Option2_1_3_1_1" hidden="1">{#N/A,#N/A,FALSE,"TMCOMP96";#N/A,#N/A,FALSE,"MAT96";#N/A,#N/A,FALSE,"FANDA96";#N/A,#N/A,FALSE,"INTRAN96";#N/A,#N/A,FALSE,"NAA9697";#N/A,#N/A,FALSE,"ECWEBB";#N/A,#N/A,FALSE,"MFT96";#N/A,#N/A,FALSE,"CTrecon"}</definedName>
    <definedName name="Option2_1_3_1_1_1" hidden="1">{#N/A,#N/A,FALSE,"TMCOMP96";#N/A,#N/A,FALSE,"MAT96";#N/A,#N/A,FALSE,"FANDA96";#N/A,#N/A,FALSE,"INTRAN96";#N/A,#N/A,FALSE,"NAA9697";#N/A,#N/A,FALSE,"ECWEBB";#N/A,#N/A,FALSE,"MFT96";#N/A,#N/A,FALSE,"CTrecon"}</definedName>
    <definedName name="Option2_1_3_1_1_1_1" hidden="1">{#N/A,#N/A,FALSE,"TMCOMP96";#N/A,#N/A,FALSE,"MAT96";#N/A,#N/A,FALSE,"FANDA96";#N/A,#N/A,FALSE,"INTRAN96";#N/A,#N/A,FALSE,"NAA9697";#N/A,#N/A,FALSE,"ECWEBB";#N/A,#N/A,FALSE,"MFT96";#N/A,#N/A,FALSE,"CTrecon"}</definedName>
    <definedName name="Option2_1_3_1_1_1_2" hidden="1">{#N/A,#N/A,FALSE,"TMCOMP96";#N/A,#N/A,FALSE,"MAT96";#N/A,#N/A,FALSE,"FANDA96";#N/A,#N/A,FALSE,"INTRAN96";#N/A,#N/A,FALSE,"NAA9697";#N/A,#N/A,FALSE,"ECWEBB";#N/A,#N/A,FALSE,"MFT96";#N/A,#N/A,FALSE,"CTrecon"}</definedName>
    <definedName name="Option2_1_3_1_1_1_3" hidden="1">{#N/A,#N/A,FALSE,"TMCOMP96";#N/A,#N/A,FALSE,"MAT96";#N/A,#N/A,FALSE,"FANDA96";#N/A,#N/A,FALSE,"INTRAN96";#N/A,#N/A,FALSE,"NAA9697";#N/A,#N/A,FALSE,"ECWEBB";#N/A,#N/A,FALSE,"MFT96";#N/A,#N/A,FALSE,"CTrecon"}</definedName>
    <definedName name="Option2_1_3_1_1_1_4" hidden="1">{#N/A,#N/A,FALSE,"TMCOMP96";#N/A,#N/A,FALSE,"MAT96";#N/A,#N/A,FALSE,"FANDA96";#N/A,#N/A,FALSE,"INTRAN96";#N/A,#N/A,FALSE,"NAA9697";#N/A,#N/A,FALSE,"ECWEBB";#N/A,#N/A,FALSE,"MFT96";#N/A,#N/A,FALSE,"CTrecon"}</definedName>
    <definedName name="Option2_1_3_1_1_1_5" hidden="1">{#N/A,#N/A,FALSE,"TMCOMP96";#N/A,#N/A,FALSE,"MAT96";#N/A,#N/A,FALSE,"FANDA96";#N/A,#N/A,FALSE,"INTRAN96";#N/A,#N/A,FALSE,"NAA9697";#N/A,#N/A,FALSE,"ECWEBB";#N/A,#N/A,FALSE,"MFT96";#N/A,#N/A,FALSE,"CTrecon"}</definedName>
    <definedName name="Option2_1_3_1_1_2" hidden="1">{#N/A,#N/A,FALSE,"TMCOMP96";#N/A,#N/A,FALSE,"MAT96";#N/A,#N/A,FALSE,"FANDA96";#N/A,#N/A,FALSE,"INTRAN96";#N/A,#N/A,FALSE,"NAA9697";#N/A,#N/A,FALSE,"ECWEBB";#N/A,#N/A,FALSE,"MFT96";#N/A,#N/A,FALSE,"CTrecon"}</definedName>
    <definedName name="Option2_1_3_1_1_2_1" hidden="1">{#N/A,#N/A,FALSE,"TMCOMP96";#N/A,#N/A,FALSE,"MAT96";#N/A,#N/A,FALSE,"FANDA96";#N/A,#N/A,FALSE,"INTRAN96";#N/A,#N/A,FALSE,"NAA9697";#N/A,#N/A,FALSE,"ECWEBB";#N/A,#N/A,FALSE,"MFT96";#N/A,#N/A,FALSE,"CTrecon"}</definedName>
    <definedName name="Option2_1_3_1_1_2_2" hidden="1">{#N/A,#N/A,FALSE,"TMCOMP96";#N/A,#N/A,FALSE,"MAT96";#N/A,#N/A,FALSE,"FANDA96";#N/A,#N/A,FALSE,"INTRAN96";#N/A,#N/A,FALSE,"NAA9697";#N/A,#N/A,FALSE,"ECWEBB";#N/A,#N/A,FALSE,"MFT96";#N/A,#N/A,FALSE,"CTrecon"}</definedName>
    <definedName name="Option2_1_3_1_1_2_3" hidden="1">{#N/A,#N/A,FALSE,"TMCOMP96";#N/A,#N/A,FALSE,"MAT96";#N/A,#N/A,FALSE,"FANDA96";#N/A,#N/A,FALSE,"INTRAN96";#N/A,#N/A,FALSE,"NAA9697";#N/A,#N/A,FALSE,"ECWEBB";#N/A,#N/A,FALSE,"MFT96";#N/A,#N/A,FALSE,"CTrecon"}</definedName>
    <definedName name="Option2_1_3_1_1_2_4" hidden="1">{#N/A,#N/A,FALSE,"TMCOMP96";#N/A,#N/A,FALSE,"MAT96";#N/A,#N/A,FALSE,"FANDA96";#N/A,#N/A,FALSE,"INTRAN96";#N/A,#N/A,FALSE,"NAA9697";#N/A,#N/A,FALSE,"ECWEBB";#N/A,#N/A,FALSE,"MFT96";#N/A,#N/A,FALSE,"CTrecon"}</definedName>
    <definedName name="Option2_1_3_1_1_2_5" hidden="1">{#N/A,#N/A,FALSE,"TMCOMP96";#N/A,#N/A,FALSE,"MAT96";#N/A,#N/A,FALSE,"FANDA96";#N/A,#N/A,FALSE,"INTRAN96";#N/A,#N/A,FALSE,"NAA9697";#N/A,#N/A,FALSE,"ECWEBB";#N/A,#N/A,FALSE,"MFT96";#N/A,#N/A,FALSE,"CTrecon"}</definedName>
    <definedName name="Option2_1_3_1_1_3" hidden="1">{#N/A,#N/A,FALSE,"TMCOMP96";#N/A,#N/A,FALSE,"MAT96";#N/A,#N/A,FALSE,"FANDA96";#N/A,#N/A,FALSE,"INTRAN96";#N/A,#N/A,FALSE,"NAA9697";#N/A,#N/A,FALSE,"ECWEBB";#N/A,#N/A,FALSE,"MFT96";#N/A,#N/A,FALSE,"CTrecon"}</definedName>
    <definedName name="Option2_1_3_1_1_4" hidden="1">{#N/A,#N/A,FALSE,"TMCOMP96";#N/A,#N/A,FALSE,"MAT96";#N/A,#N/A,FALSE,"FANDA96";#N/A,#N/A,FALSE,"INTRAN96";#N/A,#N/A,FALSE,"NAA9697";#N/A,#N/A,FALSE,"ECWEBB";#N/A,#N/A,FALSE,"MFT96";#N/A,#N/A,FALSE,"CTrecon"}</definedName>
    <definedName name="Option2_1_3_1_1_5" hidden="1">{#N/A,#N/A,FALSE,"TMCOMP96";#N/A,#N/A,FALSE,"MAT96";#N/A,#N/A,FALSE,"FANDA96";#N/A,#N/A,FALSE,"INTRAN96";#N/A,#N/A,FALSE,"NAA9697";#N/A,#N/A,FALSE,"ECWEBB";#N/A,#N/A,FALSE,"MFT96";#N/A,#N/A,FALSE,"CTrecon"}</definedName>
    <definedName name="Option2_1_3_1_2" hidden="1">{#N/A,#N/A,FALSE,"TMCOMP96";#N/A,#N/A,FALSE,"MAT96";#N/A,#N/A,FALSE,"FANDA96";#N/A,#N/A,FALSE,"INTRAN96";#N/A,#N/A,FALSE,"NAA9697";#N/A,#N/A,FALSE,"ECWEBB";#N/A,#N/A,FALSE,"MFT96";#N/A,#N/A,FALSE,"CTrecon"}</definedName>
    <definedName name="Option2_1_3_1_2_1" hidden="1">{#N/A,#N/A,FALSE,"TMCOMP96";#N/A,#N/A,FALSE,"MAT96";#N/A,#N/A,FALSE,"FANDA96";#N/A,#N/A,FALSE,"INTRAN96";#N/A,#N/A,FALSE,"NAA9697";#N/A,#N/A,FALSE,"ECWEBB";#N/A,#N/A,FALSE,"MFT96";#N/A,#N/A,FALSE,"CTrecon"}</definedName>
    <definedName name="Option2_1_3_1_2_2" hidden="1">{#N/A,#N/A,FALSE,"TMCOMP96";#N/A,#N/A,FALSE,"MAT96";#N/A,#N/A,FALSE,"FANDA96";#N/A,#N/A,FALSE,"INTRAN96";#N/A,#N/A,FALSE,"NAA9697";#N/A,#N/A,FALSE,"ECWEBB";#N/A,#N/A,FALSE,"MFT96";#N/A,#N/A,FALSE,"CTrecon"}</definedName>
    <definedName name="Option2_1_3_1_2_3" hidden="1">{#N/A,#N/A,FALSE,"TMCOMP96";#N/A,#N/A,FALSE,"MAT96";#N/A,#N/A,FALSE,"FANDA96";#N/A,#N/A,FALSE,"INTRAN96";#N/A,#N/A,FALSE,"NAA9697";#N/A,#N/A,FALSE,"ECWEBB";#N/A,#N/A,FALSE,"MFT96";#N/A,#N/A,FALSE,"CTrecon"}</definedName>
    <definedName name="Option2_1_3_1_2_4" hidden="1">{#N/A,#N/A,FALSE,"TMCOMP96";#N/A,#N/A,FALSE,"MAT96";#N/A,#N/A,FALSE,"FANDA96";#N/A,#N/A,FALSE,"INTRAN96";#N/A,#N/A,FALSE,"NAA9697";#N/A,#N/A,FALSE,"ECWEBB";#N/A,#N/A,FALSE,"MFT96";#N/A,#N/A,FALSE,"CTrecon"}</definedName>
    <definedName name="Option2_1_3_1_2_5" hidden="1">{#N/A,#N/A,FALSE,"TMCOMP96";#N/A,#N/A,FALSE,"MAT96";#N/A,#N/A,FALSE,"FANDA96";#N/A,#N/A,FALSE,"INTRAN96";#N/A,#N/A,FALSE,"NAA9697";#N/A,#N/A,FALSE,"ECWEBB";#N/A,#N/A,FALSE,"MFT96";#N/A,#N/A,FALSE,"CTrecon"}</definedName>
    <definedName name="Option2_1_3_1_3" hidden="1">{#N/A,#N/A,FALSE,"TMCOMP96";#N/A,#N/A,FALSE,"MAT96";#N/A,#N/A,FALSE,"FANDA96";#N/A,#N/A,FALSE,"INTRAN96";#N/A,#N/A,FALSE,"NAA9697";#N/A,#N/A,FALSE,"ECWEBB";#N/A,#N/A,FALSE,"MFT96";#N/A,#N/A,FALSE,"CTrecon"}</definedName>
    <definedName name="Option2_1_3_1_3_1" hidden="1">{#N/A,#N/A,FALSE,"TMCOMP96";#N/A,#N/A,FALSE,"MAT96";#N/A,#N/A,FALSE,"FANDA96";#N/A,#N/A,FALSE,"INTRAN96";#N/A,#N/A,FALSE,"NAA9697";#N/A,#N/A,FALSE,"ECWEBB";#N/A,#N/A,FALSE,"MFT96";#N/A,#N/A,FALSE,"CTrecon"}</definedName>
    <definedName name="Option2_1_3_1_3_2" hidden="1">{#N/A,#N/A,FALSE,"TMCOMP96";#N/A,#N/A,FALSE,"MAT96";#N/A,#N/A,FALSE,"FANDA96";#N/A,#N/A,FALSE,"INTRAN96";#N/A,#N/A,FALSE,"NAA9697";#N/A,#N/A,FALSE,"ECWEBB";#N/A,#N/A,FALSE,"MFT96";#N/A,#N/A,FALSE,"CTrecon"}</definedName>
    <definedName name="Option2_1_3_1_3_3" hidden="1">{#N/A,#N/A,FALSE,"TMCOMP96";#N/A,#N/A,FALSE,"MAT96";#N/A,#N/A,FALSE,"FANDA96";#N/A,#N/A,FALSE,"INTRAN96";#N/A,#N/A,FALSE,"NAA9697";#N/A,#N/A,FALSE,"ECWEBB";#N/A,#N/A,FALSE,"MFT96";#N/A,#N/A,FALSE,"CTrecon"}</definedName>
    <definedName name="Option2_1_3_1_3_4" hidden="1">{#N/A,#N/A,FALSE,"TMCOMP96";#N/A,#N/A,FALSE,"MAT96";#N/A,#N/A,FALSE,"FANDA96";#N/A,#N/A,FALSE,"INTRAN96";#N/A,#N/A,FALSE,"NAA9697";#N/A,#N/A,FALSE,"ECWEBB";#N/A,#N/A,FALSE,"MFT96";#N/A,#N/A,FALSE,"CTrecon"}</definedName>
    <definedName name="Option2_1_3_1_3_5" hidden="1">{#N/A,#N/A,FALSE,"TMCOMP96";#N/A,#N/A,FALSE,"MAT96";#N/A,#N/A,FALSE,"FANDA96";#N/A,#N/A,FALSE,"INTRAN96";#N/A,#N/A,FALSE,"NAA9697";#N/A,#N/A,FALSE,"ECWEBB";#N/A,#N/A,FALSE,"MFT96";#N/A,#N/A,FALSE,"CTrecon"}</definedName>
    <definedName name="Option2_1_3_1_4" hidden="1">{#N/A,#N/A,FALSE,"TMCOMP96";#N/A,#N/A,FALSE,"MAT96";#N/A,#N/A,FALSE,"FANDA96";#N/A,#N/A,FALSE,"INTRAN96";#N/A,#N/A,FALSE,"NAA9697";#N/A,#N/A,FALSE,"ECWEBB";#N/A,#N/A,FALSE,"MFT96";#N/A,#N/A,FALSE,"CTrecon"}</definedName>
    <definedName name="Option2_1_3_1_4_1" hidden="1">{#N/A,#N/A,FALSE,"TMCOMP96";#N/A,#N/A,FALSE,"MAT96";#N/A,#N/A,FALSE,"FANDA96";#N/A,#N/A,FALSE,"INTRAN96";#N/A,#N/A,FALSE,"NAA9697";#N/A,#N/A,FALSE,"ECWEBB";#N/A,#N/A,FALSE,"MFT96";#N/A,#N/A,FALSE,"CTrecon"}</definedName>
    <definedName name="Option2_1_3_1_4_2" hidden="1">{#N/A,#N/A,FALSE,"TMCOMP96";#N/A,#N/A,FALSE,"MAT96";#N/A,#N/A,FALSE,"FANDA96";#N/A,#N/A,FALSE,"INTRAN96";#N/A,#N/A,FALSE,"NAA9697";#N/A,#N/A,FALSE,"ECWEBB";#N/A,#N/A,FALSE,"MFT96";#N/A,#N/A,FALSE,"CTrecon"}</definedName>
    <definedName name="Option2_1_3_1_4_3" hidden="1">{#N/A,#N/A,FALSE,"TMCOMP96";#N/A,#N/A,FALSE,"MAT96";#N/A,#N/A,FALSE,"FANDA96";#N/A,#N/A,FALSE,"INTRAN96";#N/A,#N/A,FALSE,"NAA9697";#N/A,#N/A,FALSE,"ECWEBB";#N/A,#N/A,FALSE,"MFT96";#N/A,#N/A,FALSE,"CTrecon"}</definedName>
    <definedName name="Option2_1_3_1_4_4" hidden="1">{#N/A,#N/A,FALSE,"TMCOMP96";#N/A,#N/A,FALSE,"MAT96";#N/A,#N/A,FALSE,"FANDA96";#N/A,#N/A,FALSE,"INTRAN96";#N/A,#N/A,FALSE,"NAA9697";#N/A,#N/A,FALSE,"ECWEBB";#N/A,#N/A,FALSE,"MFT96";#N/A,#N/A,FALSE,"CTrecon"}</definedName>
    <definedName name="Option2_1_3_1_4_5" hidden="1">{#N/A,#N/A,FALSE,"TMCOMP96";#N/A,#N/A,FALSE,"MAT96";#N/A,#N/A,FALSE,"FANDA96";#N/A,#N/A,FALSE,"INTRAN96";#N/A,#N/A,FALSE,"NAA9697";#N/A,#N/A,FALSE,"ECWEBB";#N/A,#N/A,FALSE,"MFT96";#N/A,#N/A,FALSE,"CTrecon"}</definedName>
    <definedName name="Option2_1_3_1_5" hidden="1">{#N/A,#N/A,FALSE,"TMCOMP96";#N/A,#N/A,FALSE,"MAT96";#N/A,#N/A,FALSE,"FANDA96";#N/A,#N/A,FALSE,"INTRAN96";#N/A,#N/A,FALSE,"NAA9697";#N/A,#N/A,FALSE,"ECWEBB";#N/A,#N/A,FALSE,"MFT96";#N/A,#N/A,FALSE,"CTrecon"}</definedName>
    <definedName name="Option2_1_3_1_5_1" hidden="1">{#N/A,#N/A,FALSE,"TMCOMP96";#N/A,#N/A,FALSE,"MAT96";#N/A,#N/A,FALSE,"FANDA96";#N/A,#N/A,FALSE,"INTRAN96";#N/A,#N/A,FALSE,"NAA9697";#N/A,#N/A,FALSE,"ECWEBB";#N/A,#N/A,FALSE,"MFT96";#N/A,#N/A,FALSE,"CTrecon"}</definedName>
    <definedName name="Option2_1_3_1_5_2" hidden="1">{#N/A,#N/A,FALSE,"TMCOMP96";#N/A,#N/A,FALSE,"MAT96";#N/A,#N/A,FALSE,"FANDA96";#N/A,#N/A,FALSE,"INTRAN96";#N/A,#N/A,FALSE,"NAA9697";#N/A,#N/A,FALSE,"ECWEBB";#N/A,#N/A,FALSE,"MFT96";#N/A,#N/A,FALSE,"CTrecon"}</definedName>
    <definedName name="Option2_1_3_1_5_3" hidden="1">{#N/A,#N/A,FALSE,"TMCOMP96";#N/A,#N/A,FALSE,"MAT96";#N/A,#N/A,FALSE,"FANDA96";#N/A,#N/A,FALSE,"INTRAN96";#N/A,#N/A,FALSE,"NAA9697";#N/A,#N/A,FALSE,"ECWEBB";#N/A,#N/A,FALSE,"MFT96";#N/A,#N/A,FALSE,"CTrecon"}</definedName>
    <definedName name="Option2_1_3_1_5_4" hidden="1">{#N/A,#N/A,FALSE,"TMCOMP96";#N/A,#N/A,FALSE,"MAT96";#N/A,#N/A,FALSE,"FANDA96";#N/A,#N/A,FALSE,"INTRAN96";#N/A,#N/A,FALSE,"NAA9697";#N/A,#N/A,FALSE,"ECWEBB";#N/A,#N/A,FALSE,"MFT96";#N/A,#N/A,FALSE,"CTrecon"}</definedName>
    <definedName name="Option2_1_3_1_5_5" hidden="1">{#N/A,#N/A,FALSE,"TMCOMP96";#N/A,#N/A,FALSE,"MAT96";#N/A,#N/A,FALSE,"FANDA96";#N/A,#N/A,FALSE,"INTRAN96";#N/A,#N/A,FALSE,"NAA9697";#N/A,#N/A,FALSE,"ECWEBB";#N/A,#N/A,FALSE,"MFT96";#N/A,#N/A,FALSE,"CTrecon"}</definedName>
    <definedName name="Option2_1_3_2" hidden="1">{#N/A,#N/A,FALSE,"TMCOMP96";#N/A,#N/A,FALSE,"MAT96";#N/A,#N/A,FALSE,"FANDA96";#N/A,#N/A,FALSE,"INTRAN96";#N/A,#N/A,FALSE,"NAA9697";#N/A,#N/A,FALSE,"ECWEBB";#N/A,#N/A,FALSE,"MFT96";#N/A,#N/A,FALSE,"CTrecon"}</definedName>
    <definedName name="Option2_1_3_2_1" hidden="1">{#N/A,#N/A,FALSE,"TMCOMP96";#N/A,#N/A,FALSE,"MAT96";#N/A,#N/A,FALSE,"FANDA96";#N/A,#N/A,FALSE,"INTRAN96";#N/A,#N/A,FALSE,"NAA9697";#N/A,#N/A,FALSE,"ECWEBB";#N/A,#N/A,FALSE,"MFT96";#N/A,#N/A,FALSE,"CTrecon"}</definedName>
    <definedName name="Option2_1_3_2_2" hidden="1">{#N/A,#N/A,FALSE,"TMCOMP96";#N/A,#N/A,FALSE,"MAT96";#N/A,#N/A,FALSE,"FANDA96";#N/A,#N/A,FALSE,"INTRAN96";#N/A,#N/A,FALSE,"NAA9697";#N/A,#N/A,FALSE,"ECWEBB";#N/A,#N/A,FALSE,"MFT96";#N/A,#N/A,FALSE,"CTrecon"}</definedName>
    <definedName name="Option2_1_3_2_3" hidden="1">{#N/A,#N/A,FALSE,"TMCOMP96";#N/A,#N/A,FALSE,"MAT96";#N/A,#N/A,FALSE,"FANDA96";#N/A,#N/A,FALSE,"INTRAN96";#N/A,#N/A,FALSE,"NAA9697";#N/A,#N/A,FALSE,"ECWEBB";#N/A,#N/A,FALSE,"MFT96";#N/A,#N/A,FALSE,"CTrecon"}</definedName>
    <definedName name="Option2_1_3_2_4" hidden="1">{#N/A,#N/A,FALSE,"TMCOMP96";#N/A,#N/A,FALSE,"MAT96";#N/A,#N/A,FALSE,"FANDA96";#N/A,#N/A,FALSE,"INTRAN96";#N/A,#N/A,FALSE,"NAA9697";#N/A,#N/A,FALSE,"ECWEBB";#N/A,#N/A,FALSE,"MFT96";#N/A,#N/A,FALSE,"CTrecon"}</definedName>
    <definedName name="Option2_1_3_2_5" hidden="1">{#N/A,#N/A,FALSE,"TMCOMP96";#N/A,#N/A,FALSE,"MAT96";#N/A,#N/A,FALSE,"FANDA96";#N/A,#N/A,FALSE,"INTRAN96";#N/A,#N/A,FALSE,"NAA9697";#N/A,#N/A,FALSE,"ECWEBB";#N/A,#N/A,FALSE,"MFT96";#N/A,#N/A,FALSE,"CTrecon"}</definedName>
    <definedName name="Option2_1_3_3" hidden="1">{#N/A,#N/A,FALSE,"TMCOMP96";#N/A,#N/A,FALSE,"MAT96";#N/A,#N/A,FALSE,"FANDA96";#N/A,#N/A,FALSE,"INTRAN96";#N/A,#N/A,FALSE,"NAA9697";#N/A,#N/A,FALSE,"ECWEBB";#N/A,#N/A,FALSE,"MFT96";#N/A,#N/A,FALSE,"CTrecon"}</definedName>
    <definedName name="Option2_1_3_3_1" hidden="1">{#N/A,#N/A,FALSE,"TMCOMP96";#N/A,#N/A,FALSE,"MAT96";#N/A,#N/A,FALSE,"FANDA96";#N/A,#N/A,FALSE,"INTRAN96";#N/A,#N/A,FALSE,"NAA9697";#N/A,#N/A,FALSE,"ECWEBB";#N/A,#N/A,FALSE,"MFT96";#N/A,#N/A,FALSE,"CTrecon"}</definedName>
    <definedName name="Option2_1_3_3_2" hidden="1">{#N/A,#N/A,FALSE,"TMCOMP96";#N/A,#N/A,FALSE,"MAT96";#N/A,#N/A,FALSE,"FANDA96";#N/A,#N/A,FALSE,"INTRAN96";#N/A,#N/A,FALSE,"NAA9697";#N/A,#N/A,FALSE,"ECWEBB";#N/A,#N/A,FALSE,"MFT96";#N/A,#N/A,FALSE,"CTrecon"}</definedName>
    <definedName name="Option2_1_3_3_3" hidden="1">{#N/A,#N/A,FALSE,"TMCOMP96";#N/A,#N/A,FALSE,"MAT96";#N/A,#N/A,FALSE,"FANDA96";#N/A,#N/A,FALSE,"INTRAN96";#N/A,#N/A,FALSE,"NAA9697";#N/A,#N/A,FALSE,"ECWEBB";#N/A,#N/A,FALSE,"MFT96";#N/A,#N/A,FALSE,"CTrecon"}</definedName>
    <definedName name="Option2_1_3_3_4" hidden="1">{#N/A,#N/A,FALSE,"TMCOMP96";#N/A,#N/A,FALSE,"MAT96";#N/A,#N/A,FALSE,"FANDA96";#N/A,#N/A,FALSE,"INTRAN96";#N/A,#N/A,FALSE,"NAA9697";#N/A,#N/A,FALSE,"ECWEBB";#N/A,#N/A,FALSE,"MFT96";#N/A,#N/A,FALSE,"CTrecon"}</definedName>
    <definedName name="Option2_1_3_3_5" hidden="1">{#N/A,#N/A,FALSE,"TMCOMP96";#N/A,#N/A,FALSE,"MAT96";#N/A,#N/A,FALSE,"FANDA96";#N/A,#N/A,FALSE,"INTRAN96";#N/A,#N/A,FALSE,"NAA9697";#N/A,#N/A,FALSE,"ECWEBB";#N/A,#N/A,FALSE,"MFT96";#N/A,#N/A,FALSE,"CTrecon"}</definedName>
    <definedName name="Option2_1_3_4" hidden="1">{#N/A,#N/A,FALSE,"TMCOMP96";#N/A,#N/A,FALSE,"MAT96";#N/A,#N/A,FALSE,"FANDA96";#N/A,#N/A,FALSE,"INTRAN96";#N/A,#N/A,FALSE,"NAA9697";#N/A,#N/A,FALSE,"ECWEBB";#N/A,#N/A,FALSE,"MFT96";#N/A,#N/A,FALSE,"CTrecon"}</definedName>
    <definedName name="Option2_1_3_4_1" hidden="1">{#N/A,#N/A,FALSE,"TMCOMP96";#N/A,#N/A,FALSE,"MAT96";#N/A,#N/A,FALSE,"FANDA96";#N/A,#N/A,FALSE,"INTRAN96";#N/A,#N/A,FALSE,"NAA9697";#N/A,#N/A,FALSE,"ECWEBB";#N/A,#N/A,FALSE,"MFT96";#N/A,#N/A,FALSE,"CTrecon"}</definedName>
    <definedName name="Option2_1_3_4_2" hidden="1">{#N/A,#N/A,FALSE,"TMCOMP96";#N/A,#N/A,FALSE,"MAT96";#N/A,#N/A,FALSE,"FANDA96";#N/A,#N/A,FALSE,"INTRAN96";#N/A,#N/A,FALSE,"NAA9697";#N/A,#N/A,FALSE,"ECWEBB";#N/A,#N/A,FALSE,"MFT96";#N/A,#N/A,FALSE,"CTrecon"}</definedName>
    <definedName name="Option2_1_3_4_3" hidden="1">{#N/A,#N/A,FALSE,"TMCOMP96";#N/A,#N/A,FALSE,"MAT96";#N/A,#N/A,FALSE,"FANDA96";#N/A,#N/A,FALSE,"INTRAN96";#N/A,#N/A,FALSE,"NAA9697";#N/A,#N/A,FALSE,"ECWEBB";#N/A,#N/A,FALSE,"MFT96";#N/A,#N/A,FALSE,"CTrecon"}</definedName>
    <definedName name="Option2_1_3_4_4" hidden="1">{#N/A,#N/A,FALSE,"TMCOMP96";#N/A,#N/A,FALSE,"MAT96";#N/A,#N/A,FALSE,"FANDA96";#N/A,#N/A,FALSE,"INTRAN96";#N/A,#N/A,FALSE,"NAA9697";#N/A,#N/A,FALSE,"ECWEBB";#N/A,#N/A,FALSE,"MFT96";#N/A,#N/A,FALSE,"CTrecon"}</definedName>
    <definedName name="Option2_1_3_4_5" hidden="1">{#N/A,#N/A,FALSE,"TMCOMP96";#N/A,#N/A,FALSE,"MAT96";#N/A,#N/A,FALSE,"FANDA96";#N/A,#N/A,FALSE,"INTRAN96";#N/A,#N/A,FALSE,"NAA9697";#N/A,#N/A,FALSE,"ECWEBB";#N/A,#N/A,FALSE,"MFT96";#N/A,#N/A,FALSE,"CTrecon"}</definedName>
    <definedName name="Option2_1_3_5" hidden="1">{#N/A,#N/A,FALSE,"TMCOMP96";#N/A,#N/A,FALSE,"MAT96";#N/A,#N/A,FALSE,"FANDA96";#N/A,#N/A,FALSE,"INTRAN96";#N/A,#N/A,FALSE,"NAA9697";#N/A,#N/A,FALSE,"ECWEBB";#N/A,#N/A,FALSE,"MFT96";#N/A,#N/A,FALSE,"CTrecon"}</definedName>
    <definedName name="Option2_1_3_5_1" hidden="1">{#N/A,#N/A,FALSE,"TMCOMP96";#N/A,#N/A,FALSE,"MAT96";#N/A,#N/A,FALSE,"FANDA96";#N/A,#N/A,FALSE,"INTRAN96";#N/A,#N/A,FALSE,"NAA9697";#N/A,#N/A,FALSE,"ECWEBB";#N/A,#N/A,FALSE,"MFT96";#N/A,#N/A,FALSE,"CTrecon"}</definedName>
    <definedName name="Option2_1_3_5_2" hidden="1">{#N/A,#N/A,FALSE,"TMCOMP96";#N/A,#N/A,FALSE,"MAT96";#N/A,#N/A,FALSE,"FANDA96";#N/A,#N/A,FALSE,"INTRAN96";#N/A,#N/A,FALSE,"NAA9697";#N/A,#N/A,FALSE,"ECWEBB";#N/A,#N/A,FALSE,"MFT96";#N/A,#N/A,FALSE,"CTrecon"}</definedName>
    <definedName name="Option2_1_3_5_3" hidden="1">{#N/A,#N/A,FALSE,"TMCOMP96";#N/A,#N/A,FALSE,"MAT96";#N/A,#N/A,FALSE,"FANDA96";#N/A,#N/A,FALSE,"INTRAN96";#N/A,#N/A,FALSE,"NAA9697";#N/A,#N/A,FALSE,"ECWEBB";#N/A,#N/A,FALSE,"MFT96";#N/A,#N/A,FALSE,"CTrecon"}</definedName>
    <definedName name="Option2_1_3_5_4" hidden="1">{#N/A,#N/A,FALSE,"TMCOMP96";#N/A,#N/A,FALSE,"MAT96";#N/A,#N/A,FALSE,"FANDA96";#N/A,#N/A,FALSE,"INTRAN96";#N/A,#N/A,FALSE,"NAA9697";#N/A,#N/A,FALSE,"ECWEBB";#N/A,#N/A,FALSE,"MFT96";#N/A,#N/A,FALSE,"CTrecon"}</definedName>
    <definedName name="Option2_1_3_5_5" hidden="1">{#N/A,#N/A,FALSE,"TMCOMP96";#N/A,#N/A,FALSE,"MAT96";#N/A,#N/A,FALSE,"FANDA96";#N/A,#N/A,FALSE,"INTRAN96";#N/A,#N/A,FALSE,"NAA9697";#N/A,#N/A,FALSE,"ECWEBB";#N/A,#N/A,FALSE,"MFT96";#N/A,#N/A,FALSE,"CTrecon"}</definedName>
    <definedName name="Option2_1_4" hidden="1">{#N/A,#N/A,FALSE,"TMCOMP96";#N/A,#N/A,FALSE,"MAT96";#N/A,#N/A,FALSE,"FANDA96";#N/A,#N/A,FALSE,"INTRAN96";#N/A,#N/A,FALSE,"NAA9697";#N/A,#N/A,FALSE,"ECWEBB";#N/A,#N/A,FALSE,"MFT96";#N/A,#N/A,FALSE,"CTrecon"}</definedName>
    <definedName name="Option2_1_4_1" hidden="1">{#N/A,#N/A,FALSE,"TMCOMP96";#N/A,#N/A,FALSE,"MAT96";#N/A,#N/A,FALSE,"FANDA96";#N/A,#N/A,FALSE,"INTRAN96";#N/A,#N/A,FALSE,"NAA9697";#N/A,#N/A,FALSE,"ECWEBB";#N/A,#N/A,FALSE,"MFT96";#N/A,#N/A,FALSE,"CTrecon"}</definedName>
    <definedName name="Option2_1_4_1_1" hidden="1">{#N/A,#N/A,FALSE,"TMCOMP96";#N/A,#N/A,FALSE,"MAT96";#N/A,#N/A,FALSE,"FANDA96";#N/A,#N/A,FALSE,"INTRAN96";#N/A,#N/A,FALSE,"NAA9697";#N/A,#N/A,FALSE,"ECWEBB";#N/A,#N/A,FALSE,"MFT96";#N/A,#N/A,FALSE,"CTrecon"}</definedName>
    <definedName name="Option2_1_4_1_1_1" hidden="1">{#N/A,#N/A,FALSE,"TMCOMP96";#N/A,#N/A,FALSE,"MAT96";#N/A,#N/A,FALSE,"FANDA96";#N/A,#N/A,FALSE,"INTRAN96";#N/A,#N/A,FALSE,"NAA9697";#N/A,#N/A,FALSE,"ECWEBB";#N/A,#N/A,FALSE,"MFT96";#N/A,#N/A,FALSE,"CTrecon"}</definedName>
    <definedName name="Option2_1_4_1_1_2" hidden="1">{#N/A,#N/A,FALSE,"TMCOMP96";#N/A,#N/A,FALSE,"MAT96";#N/A,#N/A,FALSE,"FANDA96";#N/A,#N/A,FALSE,"INTRAN96";#N/A,#N/A,FALSE,"NAA9697";#N/A,#N/A,FALSE,"ECWEBB";#N/A,#N/A,FALSE,"MFT96";#N/A,#N/A,FALSE,"CTrecon"}</definedName>
    <definedName name="Option2_1_4_1_1_3" hidden="1">{#N/A,#N/A,FALSE,"TMCOMP96";#N/A,#N/A,FALSE,"MAT96";#N/A,#N/A,FALSE,"FANDA96";#N/A,#N/A,FALSE,"INTRAN96";#N/A,#N/A,FALSE,"NAA9697";#N/A,#N/A,FALSE,"ECWEBB";#N/A,#N/A,FALSE,"MFT96";#N/A,#N/A,FALSE,"CTrecon"}</definedName>
    <definedName name="Option2_1_4_1_1_4" hidden="1">{#N/A,#N/A,FALSE,"TMCOMP96";#N/A,#N/A,FALSE,"MAT96";#N/A,#N/A,FALSE,"FANDA96";#N/A,#N/A,FALSE,"INTRAN96";#N/A,#N/A,FALSE,"NAA9697";#N/A,#N/A,FALSE,"ECWEBB";#N/A,#N/A,FALSE,"MFT96";#N/A,#N/A,FALSE,"CTrecon"}</definedName>
    <definedName name="Option2_1_4_1_1_5" hidden="1">{#N/A,#N/A,FALSE,"TMCOMP96";#N/A,#N/A,FALSE,"MAT96";#N/A,#N/A,FALSE,"FANDA96";#N/A,#N/A,FALSE,"INTRAN96";#N/A,#N/A,FALSE,"NAA9697";#N/A,#N/A,FALSE,"ECWEBB";#N/A,#N/A,FALSE,"MFT96";#N/A,#N/A,FALSE,"CTrecon"}</definedName>
    <definedName name="Option2_1_4_1_2" hidden="1">{#N/A,#N/A,FALSE,"TMCOMP96";#N/A,#N/A,FALSE,"MAT96";#N/A,#N/A,FALSE,"FANDA96";#N/A,#N/A,FALSE,"INTRAN96";#N/A,#N/A,FALSE,"NAA9697";#N/A,#N/A,FALSE,"ECWEBB";#N/A,#N/A,FALSE,"MFT96";#N/A,#N/A,FALSE,"CTrecon"}</definedName>
    <definedName name="Option2_1_4_1_2_1" hidden="1">{#N/A,#N/A,FALSE,"TMCOMP96";#N/A,#N/A,FALSE,"MAT96";#N/A,#N/A,FALSE,"FANDA96";#N/A,#N/A,FALSE,"INTRAN96";#N/A,#N/A,FALSE,"NAA9697";#N/A,#N/A,FALSE,"ECWEBB";#N/A,#N/A,FALSE,"MFT96";#N/A,#N/A,FALSE,"CTrecon"}</definedName>
    <definedName name="Option2_1_4_1_2_2" hidden="1">{#N/A,#N/A,FALSE,"TMCOMP96";#N/A,#N/A,FALSE,"MAT96";#N/A,#N/A,FALSE,"FANDA96";#N/A,#N/A,FALSE,"INTRAN96";#N/A,#N/A,FALSE,"NAA9697";#N/A,#N/A,FALSE,"ECWEBB";#N/A,#N/A,FALSE,"MFT96";#N/A,#N/A,FALSE,"CTrecon"}</definedName>
    <definedName name="Option2_1_4_1_2_3" hidden="1">{#N/A,#N/A,FALSE,"TMCOMP96";#N/A,#N/A,FALSE,"MAT96";#N/A,#N/A,FALSE,"FANDA96";#N/A,#N/A,FALSE,"INTRAN96";#N/A,#N/A,FALSE,"NAA9697";#N/A,#N/A,FALSE,"ECWEBB";#N/A,#N/A,FALSE,"MFT96";#N/A,#N/A,FALSE,"CTrecon"}</definedName>
    <definedName name="Option2_1_4_1_2_4" hidden="1">{#N/A,#N/A,FALSE,"TMCOMP96";#N/A,#N/A,FALSE,"MAT96";#N/A,#N/A,FALSE,"FANDA96";#N/A,#N/A,FALSE,"INTRAN96";#N/A,#N/A,FALSE,"NAA9697";#N/A,#N/A,FALSE,"ECWEBB";#N/A,#N/A,FALSE,"MFT96";#N/A,#N/A,FALSE,"CTrecon"}</definedName>
    <definedName name="Option2_1_4_1_2_5" hidden="1">{#N/A,#N/A,FALSE,"TMCOMP96";#N/A,#N/A,FALSE,"MAT96";#N/A,#N/A,FALSE,"FANDA96";#N/A,#N/A,FALSE,"INTRAN96";#N/A,#N/A,FALSE,"NAA9697";#N/A,#N/A,FALSE,"ECWEBB";#N/A,#N/A,FALSE,"MFT96";#N/A,#N/A,FALSE,"CTrecon"}</definedName>
    <definedName name="Option2_1_4_1_3" hidden="1">{#N/A,#N/A,FALSE,"TMCOMP96";#N/A,#N/A,FALSE,"MAT96";#N/A,#N/A,FALSE,"FANDA96";#N/A,#N/A,FALSE,"INTRAN96";#N/A,#N/A,FALSE,"NAA9697";#N/A,#N/A,FALSE,"ECWEBB";#N/A,#N/A,FALSE,"MFT96";#N/A,#N/A,FALSE,"CTrecon"}</definedName>
    <definedName name="Option2_1_4_1_3_1" hidden="1">{#N/A,#N/A,FALSE,"TMCOMP96";#N/A,#N/A,FALSE,"MAT96";#N/A,#N/A,FALSE,"FANDA96";#N/A,#N/A,FALSE,"INTRAN96";#N/A,#N/A,FALSE,"NAA9697";#N/A,#N/A,FALSE,"ECWEBB";#N/A,#N/A,FALSE,"MFT96";#N/A,#N/A,FALSE,"CTrecon"}</definedName>
    <definedName name="Option2_1_4_1_3_2" hidden="1">{#N/A,#N/A,FALSE,"TMCOMP96";#N/A,#N/A,FALSE,"MAT96";#N/A,#N/A,FALSE,"FANDA96";#N/A,#N/A,FALSE,"INTRAN96";#N/A,#N/A,FALSE,"NAA9697";#N/A,#N/A,FALSE,"ECWEBB";#N/A,#N/A,FALSE,"MFT96";#N/A,#N/A,FALSE,"CTrecon"}</definedName>
    <definedName name="Option2_1_4_1_3_3" hidden="1">{#N/A,#N/A,FALSE,"TMCOMP96";#N/A,#N/A,FALSE,"MAT96";#N/A,#N/A,FALSE,"FANDA96";#N/A,#N/A,FALSE,"INTRAN96";#N/A,#N/A,FALSE,"NAA9697";#N/A,#N/A,FALSE,"ECWEBB";#N/A,#N/A,FALSE,"MFT96";#N/A,#N/A,FALSE,"CTrecon"}</definedName>
    <definedName name="Option2_1_4_1_3_4" hidden="1">{#N/A,#N/A,FALSE,"TMCOMP96";#N/A,#N/A,FALSE,"MAT96";#N/A,#N/A,FALSE,"FANDA96";#N/A,#N/A,FALSE,"INTRAN96";#N/A,#N/A,FALSE,"NAA9697";#N/A,#N/A,FALSE,"ECWEBB";#N/A,#N/A,FALSE,"MFT96";#N/A,#N/A,FALSE,"CTrecon"}</definedName>
    <definedName name="Option2_1_4_1_3_5" hidden="1">{#N/A,#N/A,FALSE,"TMCOMP96";#N/A,#N/A,FALSE,"MAT96";#N/A,#N/A,FALSE,"FANDA96";#N/A,#N/A,FALSE,"INTRAN96";#N/A,#N/A,FALSE,"NAA9697";#N/A,#N/A,FALSE,"ECWEBB";#N/A,#N/A,FALSE,"MFT96";#N/A,#N/A,FALSE,"CTrecon"}</definedName>
    <definedName name="Option2_1_4_1_4" hidden="1">{#N/A,#N/A,FALSE,"TMCOMP96";#N/A,#N/A,FALSE,"MAT96";#N/A,#N/A,FALSE,"FANDA96";#N/A,#N/A,FALSE,"INTRAN96";#N/A,#N/A,FALSE,"NAA9697";#N/A,#N/A,FALSE,"ECWEBB";#N/A,#N/A,FALSE,"MFT96";#N/A,#N/A,FALSE,"CTrecon"}</definedName>
    <definedName name="Option2_1_4_1_4_1" hidden="1">{#N/A,#N/A,FALSE,"TMCOMP96";#N/A,#N/A,FALSE,"MAT96";#N/A,#N/A,FALSE,"FANDA96";#N/A,#N/A,FALSE,"INTRAN96";#N/A,#N/A,FALSE,"NAA9697";#N/A,#N/A,FALSE,"ECWEBB";#N/A,#N/A,FALSE,"MFT96";#N/A,#N/A,FALSE,"CTrecon"}</definedName>
    <definedName name="Option2_1_4_1_4_2" hidden="1">{#N/A,#N/A,FALSE,"TMCOMP96";#N/A,#N/A,FALSE,"MAT96";#N/A,#N/A,FALSE,"FANDA96";#N/A,#N/A,FALSE,"INTRAN96";#N/A,#N/A,FALSE,"NAA9697";#N/A,#N/A,FALSE,"ECWEBB";#N/A,#N/A,FALSE,"MFT96";#N/A,#N/A,FALSE,"CTrecon"}</definedName>
    <definedName name="Option2_1_4_1_4_3" hidden="1">{#N/A,#N/A,FALSE,"TMCOMP96";#N/A,#N/A,FALSE,"MAT96";#N/A,#N/A,FALSE,"FANDA96";#N/A,#N/A,FALSE,"INTRAN96";#N/A,#N/A,FALSE,"NAA9697";#N/A,#N/A,FALSE,"ECWEBB";#N/A,#N/A,FALSE,"MFT96";#N/A,#N/A,FALSE,"CTrecon"}</definedName>
    <definedName name="Option2_1_4_1_4_4" hidden="1">{#N/A,#N/A,FALSE,"TMCOMP96";#N/A,#N/A,FALSE,"MAT96";#N/A,#N/A,FALSE,"FANDA96";#N/A,#N/A,FALSE,"INTRAN96";#N/A,#N/A,FALSE,"NAA9697";#N/A,#N/A,FALSE,"ECWEBB";#N/A,#N/A,FALSE,"MFT96";#N/A,#N/A,FALSE,"CTrecon"}</definedName>
    <definedName name="Option2_1_4_1_4_5" hidden="1">{#N/A,#N/A,FALSE,"TMCOMP96";#N/A,#N/A,FALSE,"MAT96";#N/A,#N/A,FALSE,"FANDA96";#N/A,#N/A,FALSE,"INTRAN96";#N/A,#N/A,FALSE,"NAA9697";#N/A,#N/A,FALSE,"ECWEBB";#N/A,#N/A,FALSE,"MFT96";#N/A,#N/A,FALSE,"CTrecon"}</definedName>
    <definedName name="Option2_1_4_1_5" hidden="1">{#N/A,#N/A,FALSE,"TMCOMP96";#N/A,#N/A,FALSE,"MAT96";#N/A,#N/A,FALSE,"FANDA96";#N/A,#N/A,FALSE,"INTRAN96";#N/A,#N/A,FALSE,"NAA9697";#N/A,#N/A,FALSE,"ECWEBB";#N/A,#N/A,FALSE,"MFT96";#N/A,#N/A,FALSE,"CTrecon"}</definedName>
    <definedName name="Option2_1_4_1_5_1" hidden="1">{#N/A,#N/A,FALSE,"TMCOMP96";#N/A,#N/A,FALSE,"MAT96";#N/A,#N/A,FALSE,"FANDA96";#N/A,#N/A,FALSE,"INTRAN96";#N/A,#N/A,FALSE,"NAA9697";#N/A,#N/A,FALSE,"ECWEBB";#N/A,#N/A,FALSE,"MFT96";#N/A,#N/A,FALSE,"CTrecon"}</definedName>
    <definedName name="Option2_1_4_1_5_2" hidden="1">{#N/A,#N/A,FALSE,"TMCOMP96";#N/A,#N/A,FALSE,"MAT96";#N/A,#N/A,FALSE,"FANDA96";#N/A,#N/A,FALSE,"INTRAN96";#N/A,#N/A,FALSE,"NAA9697";#N/A,#N/A,FALSE,"ECWEBB";#N/A,#N/A,FALSE,"MFT96";#N/A,#N/A,FALSE,"CTrecon"}</definedName>
    <definedName name="Option2_1_4_1_5_3" hidden="1">{#N/A,#N/A,FALSE,"TMCOMP96";#N/A,#N/A,FALSE,"MAT96";#N/A,#N/A,FALSE,"FANDA96";#N/A,#N/A,FALSE,"INTRAN96";#N/A,#N/A,FALSE,"NAA9697";#N/A,#N/A,FALSE,"ECWEBB";#N/A,#N/A,FALSE,"MFT96";#N/A,#N/A,FALSE,"CTrecon"}</definedName>
    <definedName name="Option2_1_4_1_5_4" hidden="1">{#N/A,#N/A,FALSE,"TMCOMP96";#N/A,#N/A,FALSE,"MAT96";#N/A,#N/A,FALSE,"FANDA96";#N/A,#N/A,FALSE,"INTRAN96";#N/A,#N/A,FALSE,"NAA9697";#N/A,#N/A,FALSE,"ECWEBB";#N/A,#N/A,FALSE,"MFT96";#N/A,#N/A,FALSE,"CTrecon"}</definedName>
    <definedName name="Option2_1_4_1_5_5" hidden="1">{#N/A,#N/A,FALSE,"TMCOMP96";#N/A,#N/A,FALSE,"MAT96";#N/A,#N/A,FALSE,"FANDA96";#N/A,#N/A,FALSE,"INTRAN96";#N/A,#N/A,FALSE,"NAA9697";#N/A,#N/A,FALSE,"ECWEBB";#N/A,#N/A,FALSE,"MFT96";#N/A,#N/A,FALSE,"CTrecon"}</definedName>
    <definedName name="Option2_1_4_2" hidden="1">{#N/A,#N/A,FALSE,"TMCOMP96";#N/A,#N/A,FALSE,"MAT96";#N/A,#N/A,FALSE,"FANDA96";#N/A,#N/A,FALSE,"INTRAN96";#N/A,#N/A,FALSE,"NAA9697";#N/A,#N/A,FALSE,"ECWEBB";#N/A,#N/A,FALSE,"MFT96";#N/A,#N/A,FALSE,"CTrecon"}</definedName>
    <definedName name="Option2_1_4_2_1" hidden="1">{#N/A,#N/A,FALSE,"TMCOMP96";#N/A,#N/A,FALSE,"MAT96";#N/A,#N/A,FALSE,"FANDA96";#N/A,#N/A,FALSE,"INTRAN96";#N/A,#N/A,FALSE,"NAA9697";#N/A,#N/A,FALSE,"ECWEBB";#N/A,#N/A,FALSE,"MFT96";#N/A,#N/A,FALSE,"CTrecon"}</definedName>
    <definedName name="Option2_1_4_2_2" hidden="1">{#N/A,#N/A,FALSE,"TMCOMP96";#N/A,#N/A,FALSE,"MAT96";#N/A,#N/A,FALSE,"FANDA96";#N/A,#N/A,FALSE,"INTRAN96";#N/A,#N/A,FALSE,"NAA9697";#N/A,#N/A,FALSE,"ECWEBB";#N/A,#N/A,FALSE,"MFT96";#N/A,#N/A,FALSE,"CTrecon"}</definedName>
    <definedName name="Option2_1_4_2_3" hidden="1">{#N/A,#N/A,FALSE,"TMCOMP96";#N/A,#N/A,FALSE,"MAT96";#N/A,#N/A,FALSE,"FANDA96";#N/A,#N/A,FALSE,"INTRAN96";#N/A,#N/A,FALSE,"NAA9697";#N/A,#N/A,FALSE,"ECWEBB";#N/A,#N/A,FALSE,"MFT96";#N/A,#N/A,FALSE,"CTrecon"}</definedName>
    <definedName name="Option2_1_4_2_4" hidden="1">{#N/A,#N/A,FALSE,"TMCOMP96";#N/A,#N/A,FALSE,"MAT96";#N/A,#N/A,FALSE,"FANDA96";#N/A,#N/A,FALSE,"INTRAN96";#N/A,#N/A,FALSE,"NAA9697";#N/A,#N/A,FALSE,"ECWEBB";#N/A,#N/A,FALSE,"MFT96";#N/A,#N/A,FALSE,"CTrecon"}</definedName>
    <definedName name="Option2_1_4_2_5" hidden="1">{#N/A,#N/A,FALSE,"TMCOMP96";#N/A,#N/A,FALSE,"MAT96";#N/A,#N/A,FALSE,"FANDA96";#N/A,#N/A,FALSE,"INTRAN96";#N/A,#N/A,FALSE,"NAA9697";#N/A,#N/A,FALSE,"ECWEBB";#N/A,#N/A,FALSE,"MFT96";#N/A,#N/A,FALSE,"CTrecon"}</definedName>
    <definedName name="Option2_1_4_3" hidden="1">{#N/A,#N/A,FALSE,"TMCOMP96";#N/A,#N/A,FALSE,"MAT96";#N/A,#N/A,FALSE,"FANDA96";#N/A,#N/A,FALSE,"INTRAN96";#N/A,#N/A,FALSE,"NAA9697";#N/A,#N/A,FALSE,"ECWEBB";#N/A,#N/A,FALSE,"MFT96";#N/A,#N/A,FALSE,"CTrecon"}</definedName>
    <definedName name="Option2_1_4_3_1" hidden="1">{#N/A,#N/A,FALSE,"TMCOMP96";#N/A,#N/A,FALSE,"MAT96";#N/A,#N/A,FALSE,"FANDA96";#N/A,#N/A,FALSE,"INTRAN96";#N/A,#N/A,FALSE,"NAA9697";#N/A,#N/A,FALSE,"ECWEBB";#N/A,#N/A,FALSE,"MFT96";#N/A,#N/A,FALSE,"CTrecon"}</definedName>
    <definedName name="Option2_1_4_3_2" hidden="1">{#N/A,#N/A,FALSE,"TMCOMP96";#N/A,#N/A,FALSE,"MAT96";#N/A,#N/A,FALSE,"FANDA96";#N/A,#N/A,FALSE,"INTRAN96";#N/A,#N/A,FALSE,"NAA9697";#N/A,#N/A,FALSE,"ECWEBB";#N/A,#N/A,FALSE,"MFT96";#N/A,#N/A,FALSE,"CTrecon"}</definedName>
    <definedName name="Option2_1_4_3_3" hidden="1">{#N/A,#N/A,FALSE,"TMCOMP96";#N/A,#N/A,FALSE,"MAT96";#N/A,#N/A,FALSE,"FANDA96";#N/A,#N/A,FALSE,"INTRAN96";#N/A,#N/A,FALSE,"NAA9697";#N/A,#N/A,FALSE,"ECWEBB";#N/A,#N/A,FALSE,"MFT96";#N/A,#N/A,FALSE,"CTrecon"}</definedName>
    <definedName name="Option2_1_4_3_4" hidden="1">{#N/A,#N/A,FALSE,"TMCOMP96";#N/A,#N/A,FALSE,"MAT96";#N/A,#N/A,FALSE,"FANDA96";#N/A,#N/A,FALSE,"INTRAN96";#N/A,#N/A,FALSE,"NAA9697";#N/A,#N/A,FALSE,"ECWEBB";#N/A,#N/A,FALSE,"MFT96";#N/A,#N/A,FALSE,"CTrecon"}</definedName>
    <definedName name="Option2_1_4_3_5" hidden="1">{#N/A,#N/A,FALSE,"TMCOMP96";#N/A,#N/A,FALSE,"MAT96";#N/A,#N/A,FALSE,"FANDA96";#N/A,#N/A,FALSE,"INTRAN96";#N/A,#N/A,FALSE,"NAA9697";#N/A,#N/A,FALSE,"ECWEBB";#N/A,#N/A,FALSE,"MFT96";#N/A,#N/A,FALSE,"CTrecon"}</definedName>
    <definedName name="Option2_1_4_4" hidden="1">{#N/A,#N/A,FALSE,"TMCOMP96";#N/A,#N/A,FALSE,"MAT96";#N/A,#N/A,FALSE,"FANDA96";#N/A,#N/A,FALSE,"INTRAN96";#N/A,#N/A,FALSE,"NAA9697";#N/A,#N/A,FALSE,"ECWEBB";#N/A,#N/A,FALSE,"MFT96";#N/A,#N/A,FALSE,"CTrecon"}</definedName>
    <definedName name="Option2_1_4_4_1" hidden="1">{#N/A,#N/A,FALSE,"TMCOMP96";#N/A,#N/A,FALSE,"MAT96";#N/A,#N/A,FALSE,"FANDA96";#N/A,#N/A,FALSE,"INTRAN96";#N/A,#N/A,FALSE,"NAA9697";#N/A,#N/A,FALSE,"ECWEBB";#N/A,#N/A,FALSE,"MFT96";#N/A,#N/A,FALSE,"CTrecon"}</definedName>
    <definedName name="Option2_1_4_4_2" hidden="1">{#N/A,#N/A,FALSE,"TMCOMP96";#N/A,#N/A,FALSE,"MAT96";#N/A,#N/A,FALSE,"FANDA96";#N/A,#N/A,FALSE,"INTRAN96";#N/A,#N/A,FALSE,"NAA9697";#N/A,#N/A,FALSE,"ECWEBB";#N/A,#N/A,FALSE,"MFT96";#N/A,#N/A,FALSE,"CTrecon"}</definedName>
    <definedName name="Option2_1_4_4_3" hidden="1">{#N/A,#N/A,FALSE,"TMCOMP96";#N/A,#N/A,FALSE,"MAT96";#N/A,#N/A,FALSE,"FANDA96";#N/A,#N/A,FALSE,"INTRAN96";#N/A,#N/A,FALSE,"NAA9697";#N/A,#N/A,FALSE,"ECWEBB";#N/A,#N/A,FALSE,"MFT96";#N/A,#N/A,FALSE,"CTrecon"}</definedName>
    <definedName name="Option2_1_4_4_4" hidden="1">{#N/A,#N/A,FALSE,"TMCOMP96";#N/A,#N/A,FALSE,"MAT96";#N/A,#N/A,FALSE,"FANDA96";#N/A,#N/A,FALSE,"INTRAN96";#N/A,#N/A,FALSE,"NAA9697";#N/A,#N/A,FALSE,"ECWEBB";#N/A,#N/A,FALSE,"MFT96";#N/A,#N/A,FALSE,"CTrecon"}</definedName>
    <definedName name="Option2_1_4_4_5" hidden="1">{#N/A,#N/A,FALSE,"TMCOMP96";#N/A,#N/A,FALSE,"MAT96";#N/A,#N/A,FALSE,"FANDA96";#N/A,#N/A,FALSE,"INTRAN96";#N/A,#N/A,FALSE,"NAA9697";#N/A,#N/A,FALSE,"ECWEBB";#N/A,#N/A,FALSE,"MFT96";#N/A,#N/A,FALSE,"CTrecon"}</definedName>
    <definedName name="Option2_1_4_5" hidden="1">{#N/A,#N/A,FALSE,"TMCOMP96";#N/A,#N/A,FALSE,"MAT96";#N/A,#N/A,FALSE,"FANDA96";#N/A,#N/A,FALSE,"INTRAN96";#N/A,#N/A,FALSE,"NAA9697";#N/A,#N/A,FALSE,"ECWEBB";#N/A,#N/A,FALSE,"MFT96";#N/A,#N/A,FALSE,"CTrecon"}</definedName>
    <definedName name="Option2_1_4_5_1" hidden="1">{#N/A,#N/A,FALSE,"TMCOMP96";#N/A,#N/A,FALSE,"MAT96";#N/A,#N/A,FALSE,"FANDA96";#N/A,#N/A,FALSE,"INTRAN96";#N/A,#N/A,FALSE,"NAA9697";#N/A,#N/A,FALSE,"ECWEBB";#N/A,#N/A,FALSE,"MFT96";#N/A,#N/A,FALSE,"CTrecon"}</definedName>
    <definedName name="Option2_1_4_5_2" hidden="1">{#N/A,#N/A,FALSE,"TMCOMP96";#N/A,#N/A,FALSE,"MAT96";#N/A,#N/A,FALSE,"FANDA96";#N/A,#N/A,FALSE,"INTRAN96";#N/A,#N/A,FALSE,"NAA9697";#N/A,#N/A,FALSE,"ECWEBB";#N/A,#N/A,FALSE,"MFT96";#N/A,#N/A,FALSE,"CTrecon"}</definedName>
    <definedName name="Option2_1_4_5_3" hidden="1">{#N/A,#N/A,FALSE,"TMCOMP96";#N/A,#N/A,FALSE,"MAT96";#N/A,#N/A,FALSE,"FANDA96";#N/A,#N/A,FALSE,"INTRAN96";#N/A,#N/A,FALSE,"NAA9697";#N/A,#N/A,FALSE,"ECWEBB";#N/A,#N/A,FALSE,"MFT96";#N/A,#N/A,FALSE,"CTrecon"}</definedName>
    <definedName name="Option2_1_4_5_4" hidden="1">{#N/A,#N/A,FALSE,"TMCOMP96";#N/A,#N/A,FALSE,"MAT96";#N/A,#N/A,FALSE,"FANDA96";#N/A,#N/A,FALSE,"INTRAN96";#N/A,#N/A,FALSE,"NAA9697";#N/A,#N/A,FALSE,"ECWEBB";#N/A,#N/A,FALSE,"MFT96";#N/A,#N/A,FALSE,"CTrecon"}</definedName>
    <definedName name="Option2_1_4_5_5" hidden="1">{#N/A,#N/A,FALSE,"TMCOMP96";#N/A,#N/A,FALSE,"MAT96";#N/A,#N/A,FALSE,"FANDA96";#N/A,#N/A,FALSE,"INTRAN96";#N/A,#N/A,FALSE,"NAA9697";#N/A,#N/A,FALSE,"ECWEBB";#N/A,#N/A,FALSE,"MFT96";#N/A,#N/A,FALSE,"CTrecon"}</definedName>
    <definedName name="Option2_1_5" hidden="1">{#N/A,#N/A,FALSE,"TMCOMP96";#N/A,#N/A,FALSE,"MAT96";#N/A,#N/A,FALSE,"FANDA96";#N/A,#N/A,FALSE,"INTRAN96";#N/A,#N/A,FALSE,"NAA9697";#N/A,#N/A,FALSE,"ECWEBB";#N/A,#N/A,FALSE,"MFT96";#N/A,#N/A,FALSE,"CTrecon"}</definedName>
    <definedName name="Option2_1_5_1" hidden="1">{#N/A,#N/A,FALSE,"TMCOMP96";#N/A,#N/A,FALSE,"MAT96";#N/A,#N/A,FALSE,"FANDA96";#N/A,#N/A,FALSE,"INTRAN96";#N/A,#N/A,FALSE,"NAA9697";#N/A,#N/A,FALSE,"ECWEBB";#N/A,#N/A,FALSE,"MFT96";#N/A,#N/A,FALSE,"CTrecon"}</definedName>
    <definedName name="Option2_1_5_1_1" hidden="1">{#N/A,#N/A,FALSE,"TMCOMP96";#N/A,#N/A,FALSE,"MAT96";#N/A,#N/A,FALSE,"FANDA96";#N/A,#N/A,FALSE,"INTRAN96";#N/A,#N/A,FALSE,"NAA9697";#N/A,#N/A,FALSE,"ECWEBB";#N/A,#N/A,FALSE,"MFT96";#N/A,#N/A,FALSE,"CTrecon"}</definedName>
    <definedName name="Option2_1_5_1_2" hidden="1">{#N/A,#N/A,FALSE,"TMCOMP96";#N/A,#N/A,FALSE,"MAT96";#N/A,#N/A,FALSE,"FANDA96";#N/A,#N/A,FALSE,"INTRAN96";#N/A,#N/A,FALSE,"NAA9697";#N/A,#N/A,FALSE,"ECWEBB";#N/A,#N/A,FALSE,"MFT96";#N/A,#N/A,FALSE,"CTrecon"}</definedName>
    <definedName name="Option2_1_5_1_3" hidden="1">{#N/A,#N/A,FALSE,"TMCOMP96";#N/A,#N/A,FALSE,"MAT96";#N/A,#N/A,FALSE,"FANDA96";#N/A,#N/A,FALSE,"INTRAN96";#N/A,#N/A,FALSE,"NAA9697";#N/A,#N/A,FALSE,"ECWEBB";#N/A,#N/A,FALSE,"MFT96";#N/A,#N/A,FALSE,"CTrecon"}</definedName>
    <definedName name="Option2_1_5_1_4" hidden="1">{#N/A,#N/A,FALSE,"TMCOMP96";#N/A,#N/A,FALSE,"MAT96";#N/A,#N/A,FALSE,"FANDA96";#N/A,#N/A,FALSE,"INTRAN96";#N/A,#N/A,FALSE,"NAA9697";#N/A,#N/A,FALSE,"ECWEBB";#N/A,#N/A,FALSE,"MFT96";#N/A,#N/A,FALSE,"CTrecon"}</definedName>
    <definedName name="Option2_1_5_1_5" hidden="1">{#N/A,#N/A,FALSE,"TMCOMP96";#N/A,#N/A,FALSE,"MAT96";#N/A,#N/A,FALSE,"FANDA96";#N/A,#N/A,FALSE,"INTRAN96";#N/A,#N/A,FALSE,"NAA9697";#N/A,#N/A,FALSE,"ECWEBB";#N/A,#N/A,FALSE,"MFT96";#N/A,#N/A,FALSE,"CTrecon"}</definedName>
    <definedName name="Option2_1_5_2" hidden="1">{#N/A,#N/A,FALSE,"TMCOMP96";#N/A,#N/A,FALSE,"MAT96";#N/A,#N/A,FALSE,"FANDA96";#N/A,#N/A,FALSE,"INTRAN96";#N/A,#N/A,FALSE,"NAA9697";#N/A,#N/A,FALSE,"ECWEBB";#N/A,#N/A,FALSE,"MFT96";#N/A,#N/A,FALSE,"CTrecon"}</definedName>
    <definedName name="Option2_1_5_2_1" hidden="1">{#N/A,#N/A,FALSE,"TMCOMP96";#N/A,#N/A,FALSE,"MAT96";#N/A,#N/A,FALSE,"FANDA96";#N/A,#N/A,FALSE,"INTRAN96";#N/A,#N/A,FALSE,"NAA9697";#N/A,#N/A,FALSE,"ECWEBB";#N/A,#N/A,FALSE,"MFT96";#N/A,#N/A,FALSE,"CTrecon"}</definedName>
    <definedName name="Option2_1_5_2_2" hidden="1">{#N/A,#N/A,FALSE,"TMCOMP96";#N/A,#N/A,FALSE,"MAT96";#N/A,#N/A,FALSE,"FANDA96";#N/A,#N/A,FALSE,"INTRAN96";#N/A,#N/A,FALSE,"NAA9697";#N/A,#N/A,FALSE,"ECWEBB";#N/A,#N/A,FALSE,"MFT96";#N/A,#N/A,FALSE,"CTrecon"}</definedName>
    <definedName name="Option2_1_5_2_3" hidden="1">{#N/A,#N/A,FALSE,"TMCOMP96";#N/A,#N/A,FALSE,"MAT96";#N/A,#N/A,FALSE,"FANDA96";#N/A,#N/A,FALSE,"INTRAN96";#N/A,#N/A,FALSE,"NAA9697";#N/A,#N/A,FALSE,"ECWEBB";#N/A,#N/A,FALSE,"MFT96";#N/A,#N/A,FALSE,"CTrecon"}</definedName>
    <definedName name="Option2_1_5_2_4" hidden="1">{#N/A,#N/A,FALSE,"TMCOMP96";#N/A,#N/A,FALSE,"MAT96";#N/A,#N/A,FALSE,"FANDA96";#N/A,#N/A,FALSE,"INTRAN96";#N/A,#N/A,FALSE,"NAA9697";#N/A,#N/A,FALSE,"ECWEBB";#N/A,#N/A,FALSE,"MFT96";#N/A,#N/A,FALSE,"CTrecon"}</definedName>
    <definedName name="Option2_1_5_2_5" hidden="1">{#N/A,#N/A,FALSE,"TMCOMP96";#N/A,#N/A,FALSE,"MAT96";#N/A,#N/A,FALSE,"FANDA96";#N/A,#N/A,FALSE,"INTRAN96";#N/A,#N/A,FALSE,"NAA9697";#N/A,#N/A,FALSE,"ECWEBB";#N/A,#N/A,FALSE,"MFT96";#N/A,#N/A,FALSE,"CTrecon"}</definedName>
    <definedName name="Option2_1_5_3" hidden="1">{#N/A,#N/A,FALSE,"TMCOMP96";#N/A,#N/A,FALSE,"MAT96";#N/A,#N/A,FALSE,"FANDA96";#N/A,#N/A,FALSE,"INTRAN96";#N/A,#N/A,FALSE,"NAA9697";#N/A,#N/A,FALSE,"ECWEBB";#N/A,#N/A,FALSE,"MFT96";#N/A,#N/A,FALSE,"CTrecon"}</definedName>
    <definedName name="Option2_1_5_3_1" hidden="1">{#N/A,#N/A,FALSE,"TMCOMP96";#N/A,#N/A,FALSE,"MAT96";#N/A,#N/A,FALSE,"FANDA96";#N/A,#N/A,FALSE,"INTRAN96";#N/A,#N/A,FALSE,"NAA9697";#N/A,#N/A,FALSE,"ECWEBB";#N/A,#N/A,FALSE,"MFT96";#N/A,#N/A,FALSE,"CTrecon"}</definedName>
    <definedName name="Option2_1_5_3_2" hidden="1">{#N/A,#N/A,FALSE,"TMCOMP96";#N/A,#N/A,FALSE,"MAT96";#N/A,#N/A,FALSE,"FANDA96";#N/A,#N/A,FALSE,"INTRAN96";#N/A,#N/A,FALSE,"NAA9697";#N/A,#N/A,FALSE,"ECWEBB";#N/A,#N/A,FALSE,"MFT96";#N/A,#N/A,FALSE,"CTrecon"}</definedName>
    <definedName name="Option2_1_5_3_3" hidden="1">{#N/A,#N/A,FALSE,"TMCOMP96";#N/A,#N/A,FALSE,"MAT96";#N/A,#N/A,FALSE,"FANDA96";#N/A,#N/A,FALSE,"INTRAN96";#N/A,#N/A,FALSE,"NAA9697";#N/A,#N/A,FALSE,"ECWEBB";#N/A,#N/A,FALSE,"MFT96";#N/A,#N/A,FALSE,"CTrecon"}</definedName>
    <definedName name="Option2_1_5_3_4" hidden="1">{#N/A,#N/A,FALSE,"TMCOMP96";#N/A,#N/A,FALSE,"MAT96";#N/A,#N/A,FALSE,"FANDA96";#N/A,#N/A,FALSE,"INTRAN96";#N/A,#N/A,FALSE,"NAA9697";#N/A,#N/A,FALSE,"ECWEBB";#N/A,#N/A,FALSE,"MFT96";#N/A,#N/A,FALSE,"CTrecon"}</definedName>
    <definedName name="Option2_1_5_3_5" hidden="1">{#N/A,#N/A,FALSE,"TMCOMP96";#N/A,#N/A,FALSE,"MAT96";#N/A,#N/A,FALSE,"FANDA96";#N/A,#N/A,FALSE,"INTRAN96";#N/A,#N/A,FALSE,"NAA9697";#N/A,#N/A,FALSE,"ECWEBB";#N/A,#N/A,FALSE,"MFT96";#N/A,#N/A,FALSE,"CTrecon"}</definedName>
    <definedName name="Option2_1_5_4" hidden="1">{#N/A,#N/A,FALSE,"TMCOMP96";#N/A,#N/A,FALSE,"MAT96";#N/A,#N/A,FALSE,"FANDA96";#N/A,#N/A,FALSE,"INTRAN96";#N/A,#N/A,FALSE,"NAA9697";#N/A,#N/A,FALSE,"ECWEBB";#N/A,#N/A,FALSE,"MFT96";#N/A,#N/A,FALSE,"CTrecon"}</definedName>
    <definedName name="Option2_1_5_4_1" hidden="1">{#N/A,#N/A,FALSE,"TMCOMP96";#N/A,#N/A,FALSE,"MAT96";#N/A,#N/A,FALSE,"FANDA96";#N/A,#N/A,FALSE,"INTRAN96";#N/A,#N/A,FALSE,"NAA9697";#N/A,#N/A,FALSE,"ECWEBB";#N/A,#N/A,FALSE,"MFT96";#N/A,#N/A,FALSE,"CTrecon"}</definedName>
    <definedName name="Option2_1_5_4_2" hidden="1">{#N/A,#N/A,FALSE,"TMCOMP96";#N/A,#N/A,FALSE,"MAT96";#N/A,#N/A,FALSE,"FANDA96";#N/A,#N/A,FALSE,"INTRAN96";#N/A,#N/A,FALSE,"NAA9697";#N/A,#N/A,FALSE,"ECWEBB";#N/A,#N/A,FALSE,"MFT96";#N/A,#N/A,FALSE,"CTrecon"}</definedName>
    <definedName name="Option2_1_5_4_3" hidden="1">{#N/A,#N/A,FALSE,"TMCOMP96";#N/A,#N/A,FALSE,"MAT96";#N/A,#N/A,FALSE,"FANDA96";#N/A,#N/A,FALSE,"INTRAN96";#N/A,#N/A,FALSE,"NAA9697";#N/A,#N/A,FALSE,"ECWEBB";#N/A,#N/A,FALSE,"MFT96";#N/A,#N/A,FALSE,"CTrecon"}</definedName>
    <definedName name="Option2_1_5_4_4" hidden="1">{#N/A,#N/A,FALSE,"TMCOMP96";#N/A,#N/A,FALSE,"MAT96";#N/A,#N/A,FALSE,"FANDA96";#N/A,#N/A,FALSE,"INTRAN96";#N/A,#N/A,FALSE,"NAA9697";#N/A,#N/A,FALSE,"ECWEBB";#N/A,#N/A,FALSE,"MFT96";#N/A,#N/A,FALSE,"CTrecon"}</definedName>
    <definedName name="Option2_1_5_4_5" hidden="1">{#N/A,#N/A,FALSE,"TMCOMP96";#N/A,#N/A,FALSE,"MAT96";#N/A,#N/A,FALSE,"FANDA96";#N/A,#N/A,FALSE,"INTRAN96";#N/A,#N/A,FALSE,"NAA9697";#N/A,#N/A,FALSE,"ECWEBB";#N/A,#N/A,FALSE,"MFT96";#N/A,#N/A,FALSE,"CTrecon"}</definedName>
    <definedName name="Option2_1_5_5" hidden="1">{#N/A,#N/A,FALSE,"TMCOMP96";#N/A,#N/A,FALSE,"MAT96";#N/A,#N/A,FALSE,"FANDA96";#N/A,#N/A,FALSE,"INTRAN96";#N/A,#N/A,FALSE,"NAA9697";#N/A,#N/A,FALSE,"ECWEBB";#N/A,#N/A,FALSE,"MFT96";#N/A,#N/A,FALSE,"CTrecon"}</definedName>
    <definedName name="Option2_1_5_5_1" hidden="1">{#N/A,#N/A,FALSE,"TMCOMP96";#N/A,#N/A,FALSE,"MAT96";#N/A,#N/A,FALSE,"FANDA96";#N/A,#N/A,FALSE,"INTRAN96";#N/A,#N/A,FALSE,"NAA9697";#N/A,#N/A,FALSE,"ECWEBB";#N/A,#N/A,FALSE,"MFT96";#N/A,#N/A,FALSE,"CTrecon"}</definedName>
    <definedName name="Option2_1_5_5_2" hidden="1">{#N/A,#N/A,FALSE,"TMCOMP96";#N/A,#N/A,FALSE,"MAT96";#N/A,#N/A,FALSE,"FANDA96";#N/A,#N/A,FALSE,"INTRAN96";#N/A,#N/A,FALSE,"NAA9697";#N/A,#N/A,FALSE,"ECWEBB";#N/A,#N/A,FALSE,"MFT96";#N/A,#N/A,FALSE,"CTrecon"}</definedName>
    <definedName name="Option2_1_5_5_3" hidden="1">{#N/A,#N/A,FALSE,"TMCOMP96";#N/A,#N/A,FALSE,"MAT96";#N/A,#N/A,FALSE,"FANDA96";#N/A,#N/A,FALSE,"INTRAN96";#N/A,#N/A,FALSE,"NAA9697";#N/A,#N/A,FALSE,"ECWEBB";#N/A,#N/A,FALSE,"MFT96";#N/A,#N/A,FALSE,"CTrecon"}</definedName>
    <definedName name="Option2_1_5_5_4" hidden="1">{#N/A,#N/A,FALSE,"TMCOMP96";#N/A,#N/A,FALSE,"MAT96";#N/A,#N/A,FALSE,"FANDA96";#N/A,#N/A,FALSE,"INTRAN96";#N/A,#N/A,FALSE,"NAA9697";#N/A,#N/A,FALSE,"ECWEBB";#N/A,#N/A,FALSE,"MFT96";#N/A,#N/A,FALSE,"CTrecon"}</definedName>
    <definedName name="Option2_1_5_5_5" hidden="1">{#N/A,#N/A,FALSE,"TMCOMP96";#N/A,#N/A,FALSE,"MAT96";#N/A,#N/A,FALSE,"FANDA96";#N/A,#N/A,FALSE,"INTRAN96";#N/A,#N/A,FALSE,"NAA9697";#N/A,#N/A,FALSE,"ECWEBB";#N/A,#N/A,FALSE,"MFT96";#N/A,#N/A,FALSE,"CTrecon"}</definedName>
    <definedName name="Option2_2" hidden="1">{#N/A,#N/A,FALSE,"TMCOMP96";#N/A,#N/A,FALSE,"MAT96";#N/A,#N/A,FALSE,"FANDA96";#N/A,#N/A,FALSE,"INTRAN96";#N/A,#N/A,FALSE,"NAA9697";#N/A,#N/A,FALSE,"ECWEBB";#N/A,#N/A,FALSE,"MFT96";#N/A,#N/A,FALSE,"CTrecon"}</definedName>
    <definedName name="Option2_2_1" hidden="1">{#N/A,#N/A,FALSE,"TMCOMP96";#N/A,#N/A,FALSE,"MAT96";#N/A,#N/A,FALSE,"FANDA96";#N/A,#N/A,FALSE,"INTRAN96";#N/A,#N/A,FALSE,"NAA9697";#N/A,#N/A,FALSE,"ECWEBB";#N/A,#N/A,FALSE,"MFT96";#N/A,#N/A,FALSE,"CTrecon"}</definedName>
    <definedName name="Option2_2_1_1" hidden="1">{#N/A,#N/A,FALSE,"TMCOMP96";#N/A,#N/A,FALSE,"MAT96";#N/A,#N/A,FALSE,"FANDA96";#N/A,#N/A,FALSE,"INTRAN96";#N/A,#N/A,FALSE,"NAA9697";#N/A,#N/A,FALSE,"ECWEBB";#N/A,#N/A,FALSE,"MFT96";#N/A,#N/A,FALSE,"CTrecon"}</definedName>
    <definedName name="Option2_2_1_1_1" hidden="1">{#N/A,#N/A,FALSE,"TMCOMP96";#N/A,#N/A,FALSE,"MAT96";#N/A,#N/A,FALSE,"FANDA96";#N/A,#N/A,FALSE,"INTRAN96";#N/A,#N/A,FALSE,"NAA9697";#N/A,#N/A,FALSE,"ECWEBB";#N/A,#N/A,FALSE,"MFT96";#N/A,#N/A,FALSE,"CTrecon"}</definedName>
    <definedName name="Option2_2_1_1_1_1" hidden="1">{#N/A,#N/A,FALSE,"TMCOMP96";#N/A,#N/A,FALSE,"MAT96";#N/A,#N/A,FALSE,"FANDA96";#N/A,#N/A,FALSE,"INTRAN96";#N/A,#N/A,FALSE,"NAA9697";#N/A,#N/A,FALSE,"ECWEBB";#N/A,#N/A,FALSE,"MFT96";#N/A,#N/A,FALSE,"CTrecon"}</definedName>
    <definedName name="Option2_2_1_1_1_2" hidden="1">{#N/A,#N/A,FALSE,"TMCOMP96";#N/A,#N/A,FALSE,"MAT96";#N/A,#N/A,FALSE,"FANDA96";#N/A,#N/A,FALSE,"INTRAN96";#N/A,#N/A,FALSE,"NAA9697";#N/A,#N/A,FALSE,"ECWEBB";#N/A,#N/A,FALSE,"MFT96";#N/A,#N/A,FALSE,"CTrecon"}</definedName>
    <definedName name="Option2_2_1_1_1_3" hidden="1">{#N/A,#N/A,FALSE,"TMCOMP96";#N/A,#N/A,FALSE,"MAT96";#N/A,#N/A,FALSE,"FANDA96";#N/A,#N/A,FALSE,"INTRAN96";#N/A,#N/A,FALSE,"NAA9697";#N/A,#N/A,FALSE,"ECWEBB";#N/A,#N/A,FALSE,"MFT96";#N/A,#N/A,FALSE,"CTrecon"}</definedName>
    <definedName name="Option2_2_1_1_1_4" hidden="1">{#N/A,#N/A,FALSE,"TMCOMP96";#N/A,#N/A,FALSE,"MAT96";#N/A,#N/A,FALSE,"FANDA96";#N/A,#N/A,FALSE,"INTRAN96";#N/A,#N/A,FALSE,"NAA9697";#N/A,#N/A,FALSE,"ECWEBB";#N/A,#N/A,FALSE,"MFT96";#N/A,#N/A,FALSE,"CTrecon"}</definedName>
    <definedName name="Option2_2_1_1_1_5" hidden="1">{#N/A,#N/A,FALSE,"TMCOMP96";#N/A,#N/A,FALSE,"MAT96";#N/A,#N/A,FALSE,"FANDA96";#N/A,#N/A,FALSE,"INTRAN96";#N/A,#N/A,FALSE,"NAA9697";#N/A,#N/A,FALSE,"ECWEBB";#N/A,#N/A,FALSE,"MFT96";#N/A,#N/A,FALSE,"CTrecon"}</definedName>
    <definedName name="Option2_2_1_1_2" hidden="1">{#N/A,#N/A,FALSE,"TMCOMP96";#N/A,#N/A,FALSE,"MAT96";#N/A,#N/A,FALSE,"FANDA96";#N/A,#N/A,FALSE,"INTRAN96";#N/A,#N/A,FALSE,"NAA9697";#N/A,#N/A,FALSE,"ECWEBB";#N/A,#N/A,FALSE,"MFT96";#N/A,#N/A,FALSE,"CTrecon"}</definedName>
    <definedName name="Option2_2_1_1_2_1" hidden="1">{#N/A,#N/A,FALSE,"TMCOMP96";#N/A,#N/A,FALSE,"MAT96";#N/A,#N/A,FALSE,"FANDA96";#N/A,#N/A,FALSE,"INTRAN96";#N/A,#N/A,FALSE,"NAA9697";#N/A,#N/A,FALSE,"ECWEBB";#N/A,#N/A,FALSE,"MFT96";#N/A,#N/A,FALSE,"CTrecon"}</definedName>
    <definedName name="Option2_2_1_1_2_2" hidden="1">{#N/A,#N/A,FALSE,"TMCOMP96";#N/A,#N/A,FALSE,"MAT96";#N/A,#N/A,FALSE,"FANDA96";#N/A,#N/A,FALSE,"INTRAN96";#N/A,#N/A,FALSE,"NAA9697";#N/A,#N/A,FALSE,"ECWEBB";#N/A,#N/A,FALSE,"MFT96";#N/A,#N/A,FALSE,"CTrecon"}</definedName>
    <definedName name="Option2_2_1_1_2_3" hidden="1">{#N/A,#N/A,FALSE,"TMCOMP96";#N/A,#N/A,FALSE,"MAT96";#N/A,#N/A,FALSE,"FANDA96";#N/A,#N/A,FALSE,"INTRAN96";#N/A,#N/A,FALSE,"NAA9697";#N/A,#N/A,FALSE,"ECWEBB";#N/A,#N/A,FALSE,"MFT96";#N/A,#N/A,FALSE,"CTrecon"}</definedName>
    <definedName name="Option2_2_1_1_2_4" hidden="1">{#N/A,#N/A,FALSE,"TMCOMP96";#N/A,#N/A,FALSE,"MAT96";#N/A,#N/A,FALSE,"FANDA96";#N/A,#N/A,FALSE,"INTRAN96";#N/A,#N/A,FALSE,"NAA9697";#N/A,#N/A,FALSE,"ECWEBB";#N/A,#N/A,FALSE,"MFT96";#N/A,#N/A,FALSE,"CTrecon"}</definedName>
    <definedName name="Option2_2_1_1_2_5" hidden="1">{#N/A,#N/A,FALSE,"TMCOMP96";#N/A,#N/A,FALSE,"MAT96";#N/A,#N/A,FALSE,"FANDA96";#N/A,#N/A,FALSE,"INTRAN96";#N/A,#N/A,FALSE,"NAA9697";#N/A,#N/A,FALSE,"ECWEBB";#N/A,#N/A,FALSE,"MFT96";#N/A,#N/A,FALSE,"CTrecon"}</definedName>
    <definedName name="Option2_2_1_1_3" hidden="1">{#N/A,#N/A,FALSE,"TMCOMP96";#N/A,#N/A,FALSE,"MAT96";#N/A,#N/A,FALSE,"FANDA96";#N/A,#N/A,FALSE,"INTRAN96";#N/A,#N/A,FALSE,"NAA9697";#N/A,#N/A,FALSE,"ECWEBB";#N/A,#N/A,FALSE,"MFT96";#N/A,#N/A,FALSE,"CTrecon"}</definedName>
    <definedName name="Option2_2_1_1_4" hidden="1">{#N/A,#N/A,FALSE,"TMCOMP96";#N/A,#N/A,FALSE,"MAT96";#N/A,#N/A,FALSE,"FANDA96";#N/A,#N/A,FALSE,"INTRAN96";#N/A,#N/A,FALSE,"NAA9697";#N/A,#N/A,FALSE,"ECWEBB";#N/A,#N/A,FALSE,"MFT96";#N/A,#N/A,FALSE,"CTrecon"}</definedName>
    <definedName name="Option2_2_1_1_5" hidden="1">{#N/A,#N/A,FALSE,"TMCOMP96";#N/A,#N/A,FALSE,"MAT96";#N/A,#N/A,FALSE,"FANDA96";#N/A,#N/A,FALSE,"INTRAN96";#N/A,#N/A,FALSE,"NAA9697";#N/A,#N/A,FALSE,"ECWEBB";#N/A,#N/A,FALSE,"MFT96";#N/A,#N/A,FALSE,"CTrecon"}</definedName>
    <definedName name="Option2_2_1_2" hidden="1">{#N/A,#N/A,FALSE,"TMCOMP96";#N/A,#N/A,FALSE,"MAT96";#N/A,#N/A,FALSE,"FANDA96";#N/A,#N/A,FALSE,"INTRAN96";#N/A,#N/A,FALSE,"NAA9697";#N/A,#N/A,FALSE,"ECWEBB";#N/A,#N/A,FALSE,"MFT96";#N/A,#N/A,FALSE,"CTrecon"}</definedName>
    <definedName name="Option2_2_1_2_1" hidden="1">{#N/A,#N/A,FALSE,"TMCOMP96";#N/A,#N/A,FALSE,"MAT96";#N/A,#N/A,FALSE,"FANDA96";#N/A,#N/A,FALSE,"INTRAN96";#N/A,#N/A,FALSE,"NAA9697";#N/A,#N/A,FALSE,"ECWEBB";#N/A,#N/A,FALSE,"MFT96";#N/A,#N/A,FALSE,"CTrecon"}</definedName>
    <definedName name="Option2_2_1_2_2" hidden="1">{#N/A,#N/A,FALSE,"TMCOMP96";#N/A,#N/A,FALSE,"MAT96";#N/A,#N/A,FALSE,"FANDA96";#N/A,#N/A,FALSE,"INTRAN96";#N/A,#N/A,FALSE,"NAA9697";#N/A,#N/A,FALSE,"ECWEBB";#N/A,#N/A,FALSE,"MFT96";#N/A,#N/A,FALSE,"CTrecon"}</definedName>
    <definedName name="Option2_2_1_2_3" hidden="1">{#N/A,#N/A,FALSE,"TMCOMP96";#N/A,#N/A,FALSE,"MAT96";#N/A,#N/A,FALSE,"FANDA96";#N/A,#N/A,FALSE,"INTRAN96";#N/A,#N/A,FALSE,"NAA9697";#N/A,#N/A,FALSE,"ECWEBB";#N/A,#N/A,FALSE,"MFT96";#N/A,#N/A,FALSE,"CTrecon"}</definedName>
    <definedName name="Option2_2_1_2_4" hidden="1">{#N/A,#N/A,FALSE,"TMCOMP96";#N/A,#N/A,FALSE,"MAT96";#N/A,#N/A,FALSE,"FANDA96";#N/A,#N/A,FALSE,"INTRAN96";#N/A,#N/A,FALSE,"NAA9697";#N/A,#N/A,FALSE,"ECWEBB";#N/A,#N/A,FALSE,"MFT96";#N/A,#N/A,FALSE,"CTrecon"}</definedName>
    <definedName name="Option2_2_1_2_5" hidden="1">{#N/A,#N/A,FALSE,"TMCOMP96";#N/A,#N/A,FALSE,"MAT96";#N/A,#N/A,FALSE,"FANDA96";#N/A,#N/A,FALSE,"INTRAN96";#N/A,#N/A,FALSE,"NAA9697";#N/A,#N/A,FALSE,"ECWEBB";#N/A,#N/A,FALSE,"MFT96";#N/A,#N/A,FALSE,"CTrecon"}</definedName>
    <definedName name="Option2_2_1_3" hidden="1">{#N/A,#N/A,FALSE,"TMCOMP96";#N/A,#N/A,FALSE,"MAT96";#N/A,#N/A,FALSE,"FANDA96";#N/A,#N/A,FALSE,"INTRAN96";#N/A,#N/A,FALSE,"NAA9697";#N/A,#N/A,FALSE,"ECWEBB";#N/A,#N/A,FALSE,"MFT96";#N/A,#N/A,FALSE,"CTrecon"}</definedName>
    <definedName name="Option2_2_1_3_1" hidden="1">{#N/A,#N/A,FALSE,"TMCOMP96";#N/A,#N/A,FALSE,"MAT96";#N/A,#N/A,FALSE,"FANDA96";#N/A,#N/A,FALSE,"INTRAN96";#N/A,#N/A,FALSE,"NAA9697";#N/A,#N/A,FALSE,"ECWEBB";#N/A,#N/A,FALSE,"MFT96";#N/A,#N/A,FALSE,"CTrecon"}</definedName>
    <definedName name="Option2_2_1_3_2" hidden="1">{#N/A,#N/A,FALSE,"TMCOMP96";#N/A,#N/A,FALSE,"MAT96";#N/A,#N/A,FALSE,"FANDA96";#N/A,#N/A,FALSE,"INTRAN96";#N/A,#N/A,FALSE,"NAA9697";#N/A,#N/A,FALSE,"ECWEBB";#N/A,#N/A,FALSE,"MFT96";#N/A,#N/A,FALSE,"CTrecon"}</definedName>
    <definedName name="Option2_2_1_3_3" hidden="1">{#N/A,#N/A,FALSE,"TMCOMP96";#N/A,#N/A,FALSE,"MAT96";#N/A,#N/A,FALSE,"FANDA96";#N/A,#N/A,FALSE,"INTRAN96";#N/A,#N/A,FALSE,"NAA9697";#N/A,#N/A,FALSE,"ECWEBB";#N/A,#N/A,FALSE,"MFT96";#N/A,#N/A,FALSE,"CTrecon"}</definedName>
    <definedName name="Option2_2_1_3_4" hidden="1">{#N/A,#N/A,FALSE,"TMCOMP96";#N/A,#N/A,FALSE,"MAT96";#N/A,#N/A,FALSE,"FANDA96";#N/A,#N/A,FALSE,"INTRAN96";#N/A,#N/A,FALSE,"NAA9697";#N/A,#N/A,FALSE,"ECWEBB";#N/A,#N/A,FALSE,"MFT96";#N/A,#N/A,FALSE,"CTrecon"}</definedName>
    <definedName name="Option2_2_1_3_5" hidden="1">{#N/A,#N/A,FALSE,"TMCOMP96";#N/A,#N/A,FALSE,"MAT96";#N/A,#N/A,FALSE,"FANDA96";#N/A,#N/A,FALSE,"INTRAN96";#N/A,#N/A,FALSE,"NAA9697";#N/A,#N/A,FALSE,"ECWEBB";#N/A,#N/A,FALSE,"MFT96";#N/A,#N/A,FALSE,"CTrecon"}</definedName>
    <definedName name="Option2_2_1_4" hidden="1">{#N/A,#N/A,FALSE,"TMCOMP96";#N/A,#N/A,FALSE,"MAT96";#N/A,#N/A,FALSE,"FANDA96";#N/A,#N/A,FALSE,"INTRAN96";#N/A,#N/A,FALSE,"NAA9697";#N/A,#N/A,FALSE,"ECWEBB";#N/A,#N/A,FALSE,"MFT96";#N/A,#N/A,FALSE,"CTrecon"}</definedName>
    <definedName name="Option2_2_1_4_1" hidden="1">{#N/A,#N/A,FALSE,"TMCOMP96";#N/A,#N/A,FALSE,"MAT96";#N/A,#N/A,FALSE,"FANDA96";#N/A,#N/A,FALSE,"INTRAN96";#N/A,#N/A,FALSE,"NAA9697";#N/A,#N/A,FALSE,"ECWEBB";#N/A,#N/A,FALSE,"MFT96";#N/A,#N/A,FALSE,"CTrecon"}</definedName>
    <definedName name="Option2_2_1_4_2" hidden="1">{#N/A,#N/A,FALSE,"TMCOMP96";#N/A,#N/A,FALSE,"MAT96";#N/A,#N/A,FALSE,"FANDA96";#N/A,#N/A,FALSE,"INTRAN96";#N/A,#N/A,FALSE,"NAA9697";#N/A,#N/A,FALSE,"ECWEBB";#N/A,#N/A,FALSE,"MFT96";#N/A,#N/A,FALSE,"CTrecon"}</definedName>
    <definedName name="Option2_2_1_4_3" hidden="1">{#N/A,#N/A,FALSE,"TMCOMP96";#N/A,#N/A,FALSE,"MAT96";#N/A,#N/A,FALSE,"FANDA96";#N/A,#N/A,FALSE,"INTRAN96";#N/A,#N/A,FALSE,"NAA9697";#N/A,#N/A,FALSE,"ECWEBB";#N/A,#N/A,FALSE,"MFT96";#N/A,#N/A,FALSE,"CTrecon"}</definedName>
    <definedName name="Option2_2_1_4_4" hidden="1">{#N/A,#N/A,FALSE,"TMCOMP96";#N/A,#N/A,FALSE,"MAT96";#N/A,#N/A,FALSE,"FANDA96";#N/A,#N/A,FALSE,"INTRAN96";#N/A,#N/A,FALSE,"NAA9697";#N/A,#N/A,FALSE,"ECWEBB";#N/A,#N/A,FALSE,"MFT96";#N/A,#N/A,FALSE,"CTrecon"}</definedName>
    <definedName name="Option2_2_1_4_5" hidden="1">{#N/A,#N/A,FALSE,"TMCOMP96";#N/A,#N/A,FALSE,"MAT96";#N/A,#N/A,FALSE,"FANDA96";#N/A,#N/A,FALSE,"INTRAN96";#N/A,#N/A,FALSE,"NAA9697";#N/A,#N/A,FALSE,"ECWEBB";#N/A,#N/A,FALSE,"MFT96";#N/A,#N/A,FALSE,"CTrecon"}</definedName>
    <definedName name="Option2_2_1_5" hidden="1">{#N/A,#N/A,FALSE,"TMCOMP96";#N/A,#N/A,FALSE,"MAT96";#N/A,#N/A,FALSE,"FANDA96";#N/A,#N/A,FALSE,"INTRAN96";#N/A,#N/A,FALSE,"NAA9697";#N/A,#N/A,FALSE,"ECWEBB";#N/A,#N/A,FALSE,"MFT96";#N/A,#N/A,FALSE,"CTrecon"}</definedName>
    <definedName name="Option2_2_1_5_1" hidden="1">{#N/A,#N/A,FALSE,"TMCOMP96";#N/A,#N/A,FALSE,"MAT96";#N/A,#N/A,FALSE,"FANDA96";#N/A,#N/A,FALSE,"INTRAN96";#N/A,#N/A,FALSE,"NAA9697";#N/A,#N/A,FALSE,"ECWEBB";#N/A,#N/A,FALSE,"MFT96";#N/A,#N/A,FALSE,"CTrecon"}</definedName>
    <definedName name="Option2_2_1_5_2" hidden="1">{#N/A,#N/A,FALSE,"TMCOMP96";#N/A,#N/A,FALSE,"MAT96";#N/A,#N/A,FALSE,"FANDA96";#N/A,#N/A,FALSE,"INTRAN96";#N/A,#N/A,FALSE,"NAA9697";#N/A,#N/A,FALSE,"ECWEBB";#N/A,#N/A,FALSE,"MFT96";#N/A,#N/A,FALSE,"CTrecon"}</definedName>
    <definedName name="Option2_2_1_5_3" hidden="1">{#N/A,#N/A,FALSE,"TMCOMP96";#N/A,#N/A,FALSE,"MAT96";#N/A,#N/A,FALSE,"FANDA96";#N/A,#N/A,FALSE,"INTRAN96";#N/A,#N/A,FALSE,"NAA9697";#N/A,#N/A,FALSE,"ECWEBB";#N/A,#N/A,FALSE,"MFT96";#N/A,#N/A,FALSE,"CTrecon"}</definedName>
    <definedName name="Option2_2_1_5_4" hidden="1">{#N/A,#N/A,FALSE,"TMCOMP96";#N/A,#N/A,FALSE,"MAT96";#N/A,#N/A,FALSE,"FANDA96";#N/A,#N/A,FALSE,"INTRAN96";#N/A,#N/A,FALSE,"NAA9697";#N/A,#N/A,FALSE,"ECWEBB";#N/A,#N/A,FALSE,"MFT96";#N/A,#N/A,FALSE,"CTrecon"}</definedName>
    <definedName name="Option2_2_1_5_5" hidden="1">{#N/A,#N/A,FALSE,"TMCOMP96";#N/A,#N/A,FALSE,"MAT96";#N/A,#N/A,FALSE,"FANDA96";#N/A,#N/A,FALSE,"INTRAN96";#N/A,#N/A,FALSE,"NAA9697";#N/A,#N/A,FALSE,"ECWEBB";#N/A,#N/A,FALSE,"MFT96";#N/A,#N/A,FALSE,"CTrecon"}</definedName>
    <definedName name="Option2_2_2" hidden="1">{#N/A,#N/A,FALSE,"TMCOMP96";#N/A,#N/A,FALSE,"MAT96";#N/A,#N/A,FALSE,"FANDA96";#N/A,#N/A,FALSE,"INTRAN96";#N/A,#N/A,FALSE,"NAA9697";#N/A,#N/A,FALSE,"ECWEBB";#N/A,#N/A,FALSE,"MFT96";#N/A,#N/A,FALSE,"CTrecon"}</definedName>
    <definedName name="Option2_2_2_1" hidden="1">{#N/A,#N/A,FALSE,"TMCOMP96";#N/A,#N/A,FALSE,"MAT96";#N/A,#N/A,FALSE,"FANDA96";#N/A,#N/A,FALSE,"INTRAN96";#N/A,#N/A,FALSE,"NAA9697";#N/A,#N/A,FALSE,"ECWEBB";#N/A,#N/A,FALSE,"MFT96";#N/A,#N/A,FALSE,"CTrecon"}</definedName>
    <definedName name="Option2_2_2_2" hidden="1">{#N/A,#N/A,FALSE,"TMCOMP96";#N/A,#N/A,FALSE,"MAT96";#N/A,#N/A,FALSE,"FANDA96";#N/A,#N/A,FALSE,"INTRAN96";#N/A,#N/A,FALSE,"NAA9697";#N/A,#N/A,FALSE,"ECWEBB";#N/A,#N/A,FALSE,"MFT96";#N/A,#N/A,FALSE,"CTrecon"}</definedName>
    <definedName name="Option2_2_2_3" hidden="1">{#N/A,#N/A,FALSE,"TMCOMP96";#N/A,#N/A,FALSE,"MAT96";#N/A,#N/A,FALSE,"FANDA96";#N/A,#N/A,FALSE,"INTRAN96";#N/A,#N/A,FALSE,"NAA9697";#N/A,#N/A,FALSE,"ECWEBB";#N/A,#N/A,FALSE,"MFT96";#N/A,#N/A,FALSE,"CTrecon"}</definedName>
    <definedName name="Option2_2_2_4" hidden="1">{#N/A,#N/A,FALSE,"TMCOMP96";#N/A,#N/A,FALSE,"MAT96";#N/A,#N/A,FALSE,"FANDA96";#N/A,#N/A,FALSE,"INTRAN96";#N/A,#N/A,FALSE,"NAA9697";#N/A,#N/A,FALSE,"ECWEBB";#N/A,#N/A,FALSE,"MFT96";#N/A,#N/A,FALSE,"CTrecon"}</definedName>
    <definedName name="Option2_2_2_5" hidden="1">{#N/A,#N/A,FALSE,"TMCOMP96";#N/A,#N/A,FALSE,"MAT96";#N/A,#N/A,FALSE,"FANDA96";#N/A,#N/A,FALSE,"INTRAN96";#N/A,#N/A,FALSE,"NAA9697";#N/A,#N/A,FALSE,"ECWEBB";#N/A,#N/A,FALSE,"MFT96";#N/A,#N/A,FALSE,"CTrecon"}</definedName>
    <definedName name="Option2_2_3" hidden="1">{#N/A,#N/A,FALSE,"TMCOMP96";#N/A,#N/A,FALSE,"MAT96";#N/A,#N/A,FALSE,"FANDA96";#N/A,#N/A,FALSE,"INTRAN96";#N/A,#N/A,FALSE,"NAA9697";#N/A,#N/A,FALSE,"ECWEBB";#N/A,#N/A,FALSE,"MFT96";#N/A,#N/A,FALSE,"CTrecon"}</definedName>
    <definedName name="Option2_2_3_1" hidden="1">{#N/A,#N/A,FALSE,"TMCOMP96";#N/A,#N/A,FALSE,"MAT96";#N/A,#N/A,FALSE,"FANDA96";#N/A,#N/A,FALSE,"INTRAN96";#N/A,#N/A,FALSE,"NAA9697";#N/A,#N/A,FALSE,"ECWEBB";#N/A,#N/A,FALSE,"MFT96";#N/A,#N/A,FALSE,"CTrecon"}</definedName>
    <definedName name="Option2_2_3_2" hidden="1">{#N/A,#N/A,FALSE,"TMCOMP96";#N/A,#N/A,FALSE,"MAT96";#N/A,#N/A,FALSE,"FANDA96";#N/A,#N/A,FALSE,"INTRAN96";#N/A,#N/A,FALSE,"NAA9697";#N/A,#N/A,FALSE,"ECWEBB";#N/A,#N/A,FALSE,"MFT96";#N/A,#N/A,FALSE,"CTrecon"}</definedName>
    <definedName name="Option2_2_3_3" hidden="1">{#N/A,#N/A,FALSE,"TMCOMP96";#N/A,#N/A,FALSE,"MAT96";#N/A,#N/A,FALSE,"FANDA96";#N/A,#N/A,FALSE,"INTRAN96";#N/A,#N/A,FALSE,"NAA9697";#N/A,#N/A,FALSE,"ECWEBB";#N/A,#N/A,FALSE,"MFT96";#N/A,#N/A,FALSE,"CTrecon"}</definedName>
    <definedName name="Option2_2_3_4" hidden="1">{#N/A,#N/A,FALSE,"TMCOMP96";#N/A,#N/A,FALSE,"MAT96";#N/A,#N/A,FALSE,"FANDA96";#N/A,#N/A,FALSE,"INTRAN96";#N/A,#N/A,FALSE,"NAA9697";#N/A,#N/A,FALSE,"ECWEBB";#N/A,#N/A,FALSE,"MFT96";#N/A,#N/A,FALSE,"CTrecon"}</definedName>
    <definedName name="Option2_2_3_5" hidden="1">{#N/A,#N/A,FALSE,"TMCOMP96";#N/A,#N/A,FALSE,"MAT96";#N/A,#N/A,FALSE,"FANDA96";#N/A,#N/A,FALSE,"INTRAN96";#N/A,#N/A,FALSE,"NAA9697";#N/A,#N/A,FALSE,"ECWEBB";#N/A,#N/A,FALSE,"MFT96";#N/A,#N/A,FALSE,"CTrecon"}</definedName>
    <definedName name="Option2_2_4" hidden="1">{#N/A,#N/A,FALSE,"TMCOMP96";#N/A,#N/A,FALSE,"MAT96";#N/A,#N/A,FALSE,"FANDA96";#N/A,#N/A,FALSE,"INTRAN96";#N/A,#N/A,FALSE,"NAA9697";#N/A,#N/A,FALSE,"ECWEBB";#N/A,#N/A,FALSE,"MFT96";#N/A,#N/A,FALSE,"CTrecon"}</definedName>
    <definedName name="Option2_2_4_1" hidden="1">{#N/A,#N/A,FALSE,"TMCOMP96";#N/A,#N/A,FALSE,"MAT96";#N/A,#N/A,FALSE,"FANDA96";#N/A,#N/A,FALSE,"INTRAN96";#N/A,#N/A,FALSE,"NAA9697";#N/A,#N/A,FALSE,"ECWEBB";#N/A,#N/A,FALSE,"MFT96";#N/A,#N/A,FALSE,"CTrecon"}</definedName>
    <definedName name="Option2_2_4_2" hidden="1">{#N/A,#N/A,FALSE,"TMCOMP96";#N/A,#N/A,FALSE,"MAT96";#N/A,#N/A,FALSE,"FANDA96";#N/A,#N/A,FALSE,"INTRAN96";#N/A,#N/A,FALSE,"NAA9697";#N/A,#N/A,FALSE,"ECWEBB";#N/A,#N/A,FALSE,"MFT96";#N/A,#N/A,FALSE,"CTrecon"}</definedName>
    <definedName name="Option2_2_4_3" hidden="1">{#N/A,#N/A,FALSE,"TMCOMP96";#N/A,#N/A,FALSE,"MAT96";#N/A,#N/A,FALSE,"FANDA96";#N/A,#N/A,FALSE,"INTRAN96";#N/A,#N/A,FALSE,"NAA9697";#N/A,#N/A,FALSE,"ECWEBB";#N/A,#N/A,FALSE,"MFT96";#N/A,#N/A,FALSE,"CTrecon"}</definedName>
    <definedName name="Option2_2_4_4" hidden="1">{#N/A,#N/A,FALSE,"TMCOMP96";#N/A,#N/A,FALSE,"MAT96";#N/A,#N/A,FALSE,"FANDA96";#N/A,#N/A,FALSE,"INTRAN96";#N/A,#N/A,FALSE,"NAA9697";#N/A,#N/A,FALSE,"ECWEBB";#N/A,#N/A,FALSE,"MFT96";#N/A,#N/A,FALSE,"CTrecon"}</definedName>
    <definedName name="Option2_2_4_5" hidden="1">{#N/A,#N/A,FALSE,"TMCOMP96";#N/A,#N/A,FALSE,"MAT96";#N/A,#N/A,FALSE,"FANDA96";#N/A,#N/A,FALSE,"INTRAN96";#N/A,#N/A,FALSE,"NAA9697";#N/A,#N/A,FALSE,"ECWEBB";#N/A,#N/A,FALSE,"MFT96";#N/A,#N/A,FALSE,"CTrecon"}</definedName>
    <definedName name="Option2_2_5" hidden="1">{#N/A,#N/A,FALSE,"TMCOMP96";#N/A,#N/A,FALSE,"MAT96";#N/A,#N/A,FALSE,"FANDA96";#N/A,#N/A,FALSE,"INTRAN96";#N/A,#N/A,FALSE,"NAA9697";#N/A,#N/A,FALSE,"ECWEBB";#N/A,#N/A,FALSE,"MFT96";#N/A,#N/A,FALSE,"CTrecon"}</definedName>
    <definedName name="Option2_2_5_1" hidden="1">{#N/A,#N/A,FALSE,"TMCOMP96";#N/A,#N/A,FALSE,"MAT96";#N/A,#N/A,FALSE,"FANDA96";#N/A,#N/A,FALSE,"INTRAN96";#N/A,#N/A,FALSE,"NAA9697";#N/A,#N/A,FALSE,"ECWEBB";#N/A,#N/A,FALSE,"MFT96";#N/A,#N/A,FALSE,"CTrecon"}</definedName>
    <definedName name="Option2_2_5_2" hidden="1">{#N/A,#N/A,FALSE,"TMCOMP96";#N/A,#N/A,FALSE,"MAT96";#N/A,#N/A,FALSE,"FANDA96";#N/A,#N/A,FALSE,"INTRAN96";#N/A,#N/A,FALSE,"NAA9697";#N/A,#N/A,FALSE,"ECWEBB";#N/A,#N/A,FALSE,"MFT96";#N/A,#N/A,FALSE,"CTrecon"}</definedName>
    <definedName name="Option2_2_5_3" hidden="1">{#N/A,#N/A,FALSE,"TMCOMP96";#N/A,#N/A,FALSE,"MAT96";#N/A,#N/A,FALSE,"FANDA96";#N/A,#N/A,FALSE,"INTRAN96";#N/A,#N/A,FALSE,"NAA9697";#N/A,#N/A,FALSE,"ECWEBB";#N/A,#N/A,FALSE,"MFT96";#N/A,#N/A,FALSE,"CTrecon"}</definedName>
    <definedName name="Option2_2_5_4" hidden="1">{#N/A,#N/A,FALSE,"TMCOMP96";#N/A,#N/A,FALSE,"MAT96";#N/A,#N/A,FALSE,"FANDA96";#N/A,#N/A,FALSE,"INTRAN96";#N/A,#N/A,FALSE,"NAA9697";#N/A,#N/A,FALSE,"ECWEBB";#N/A,#N/A,FALSE,"MFT96";#N/A,#N/A,FALSE,"CTrecon"}</definedName>
    <definedName name="Option2_2_5_5" hidden="1">{#N/A,#N/A,FALSE,"TMCOMP96";#N/A,#N/A,FALSE,"MAT96";#N/A,#N/A,FALSE,"FANDA96";#N/A,#N/A,FALSE,"INTRAN96";#N/A,#N/A,FALSE,"NAA9697";#N/A,#N/A,FALSE,"ECWEBB";#N/A,#N/A,FALSE,"MFT96";#N/A,#N/A,FALSE,"CTrecon"}</definedName>
    <definedName name="Option2_3" hidden="1">{#N/A,#N/A,FALSE,"TMCOMP96";#N/A,#N/A,FALSE,"MAT96";#N/A,#N/A,FALSE,"FANDA96";#N/A,#N/A,FALSE,"INTRAN96";#N/A,#N/A,FALSE,"NAA9697";#N/A,#N/A,FALSE,"ECWEBB";#N/A,#N/A,FALSE,"MFT96";#N/A,#N/A,FALSE,"CTrecon"}</definedName>
    <definedName name="Option2_3_1" hidden="1">{#N/A,#N/A,FALSE,"TMCOMP96";#N/A,#N/A,FALSE,"MAT96";#N/A,#N/A,FALSE,"FANDA96";#N/A,#N/A,FALSE,"INTRAN96";#N/A,#N/A,FALSE,"NAA9697";#N/A,#N/A,FALSE,"ECWEBB";#N/A,#N/A,FALSE,"MFT96";#N/A,#N/A,FALSE,"CTrecon"}</definedName>
    <definedName name="Option2_3_1_1" hidden="1">{#N/A,#N/A,FALSE,"TMCOMP96";#N/A,#N/A,FALSE,"MAT96";#N/A,#N/A,FALSE,"FANDA96";#N/A,#N/A,FALSE,"INTRAN96";#N/A,#N/A,FALSE,"NAA9697";#N/A,#N/A,FALSE,"ECWEBB";#N/A,#N/A,FALSE,"MFT96";#N/A,#N/A,FALSE,"CTrecon"}</definedName>
    <definedName name="Option2_3_1_1_1" hidden="1">{#N/A,#N/A,FALSE,"TMCOMP96";#N/A,#N/A,FALSE,"MAT96";#N/A,#N/A,FALSE,"FANDA96";#N/A,#N/A,FALSE,"INTRAN96";#N/A,#N/A,FALSE,"NAA9697";#N/A,#N/A,FALSE,"ECWEBB";#N/A,#N/A,FALSE,"MFT96";#N/A,#N/A,FALSE,"CTrecon"}</definedName>
    <definedName name="Option2_3_1_1_1_1" hidden="1">{#N/A,#N/A,FALSE,"TMCOMP96";#N/A,#N/A,FALSE,"MAT96";#N/A,#N/A,FALSE,"FANDA96";#N/A,#N/A,FALSE,"INTRAN96";#N/A,#N/A,FALSE,"NAA9697";#N/A,#N/A,FALSE,"ECWEBB";#N/A,#N/A,FALSE,"MFT96";#N/A,#N/A,FALSE,"CTrecon"}</definedName>
    <definedName name="Option2_3_1_1_1_2" hidden="1">{#N/A,#N/A,FALSE,"TMCOMP96";#N/A,#N/A,FALSE,"MAT96";#N/A,#N/A,FALSE,"FANDA96";#N/A,#N/A,FALSE,"INTRAN96";#N/A,#N/A,FALSE,"NAA9697";#N/A,#N/A,FALSE,"ECWEBB";#N/A,#N/A,FALSE,"MFT96";#N/A,#N/A,FALSE,"CTrecon"}</definedName>
    <definedName name="Option2_3_1_1_1_3" hidden="1">{#N/A,#N/A,FALSE,"TMCOMP96";#N/A,#N/A,FALSE,"MAT96";#N/A,#N/A,FALSE,"FANDA96";#N/A,#N/A,FALSE,"INTRAN96";#N/A,#N/A,FALSE,"NAA9697";#N/A,#N/A,FALSE,"ECWEBB";#N/A,#N/A,FALSE,"MFT96";#N/A,#N/A,FALSE,"CTrecon"}</definedName>
    <definedName name="Option2_3_1_1_1_4" hidden="1">{#N/A,#N/A,FALSE,"TMCOMP96";#N/A,#N/A,FALSE,"MAT96";#N/A,#N/A,FALSE,"FANDA96";#N/A,#N/A,FALSE,"INTRAN96";#N/A,#N/A,FALSE,"NAA9697";#N/A,#N/A,FALSE,"ECWEBB";#N/A,#N/A,FALSE,"MFT96";#N/A,#N/A,FALSE,"CTrecon"}</definedName>
    <definedName name="Option2_3_1_1_1_5" hidden="1">{#N/A,#N/A,FALSE,"TMCOMP96";#N/A,#N/A,FALSE,"MAT96";#N/A,#N/A,FALSE,"FANDA96";#N/A,#N/A,FALSE,"INTRAN96";#N/A,#N/A,FALSE,"NAA9697";#N/A,#N/A,FALSE,"ECWEBB";#N/A,#N/A,FALSE,"MFT96";#N/A,#N/A,FALSE,"CTrecon"}</definedName>
    <definedName name="Option2_3_1_1_2" hidden="1">{#N/A,#N/A,FALSE,"TMCOMP96";#N/A,#N/A,FALSE,"MAT96";#N/A,#N/A,FALSE,"FANDA96";#N/A,#N/A,FALSE,"INTRAN96";#N/A,#N/A,FALSE,"NAA9697";#N/A,#N/A,FALSE,"ECWEBB";#N/A,#N/A,FALSE,"MFT96";#N/A,#N/A,FALSE,"CTrecon"}</definedName>
    <definedName name="Option2_3_1_1_2_1" hidden="1">{#N/A,#N/A,FALSE,"TMCOMP96";#N/A,#N/A,FALSE,"MAT96";#N/A,#N/A,FALSE,"FANDA96";#N/A,#N/A,FALSE,"INTRAN96";#N/A,#N/A,FALSE,"NAA9697";#N/A,#N/A,FALSE,"ECWEBB";#N/A,#N/A,FALSE,"MFT96";#N/A,#N/A,FALSE,"CTrecon"}</definedName>
    <definedName name="Option2_3_1_1_2_2" hidden="1">{#N/A,#N/A,FALSE,"TMCOMP96";#N/A,#N/A,FALSE,"MAT96";#N/A,#N/A,FALSE,"FANDA96";#N/A,#N/A,FALSE,"INTRAN96";#N/A,#N/A,FALSE,"NAA9697";#N/A,#N/A,FALSE,"ECWEBB";#N/A,#N/A,FALSE,"MFT96";#N/A,#N/A,FALSE,"CTrecon"}</definedName>
    <definedName name="Option2_3_1_1_2_3" hidden="1">{#N/A,#N/A,FALSE,"TMCOMP96";#N/A,#N/A,FALSE,"MAT96";#N/A,#N/A,FALSE,"FANDA96";#N/A,#N/A,FALSE,"INTRAN96";#N/A,#N/A,FALSE,"NAA9697";#N/A,#N/A,FALSE,"ECWEBB";#N/A,#N/A,FALSE,"MFT96";#N/A,#N/A,FALSE,"CTrecon"}</definedName>
    <definedName name="Option2_3_1_1_2_4" hidden="1">{#N/A,#N/A,FALSE,"TMCOMP96";#N/A,#N/A,FALSE,"MAT96";#N/A,#N/A,FALSE,"FANDA96";#N/A,#N/A,FALSE,"INTRAN96";#N/A,#N/A,FALSE,"NAA9697";#N/A,#N/A,FALSE,"ECWEBB";#N/A,#N/A,FALSE,"MFT96";#N/A,#N/A,FALSE,"CTrecon"}</definedName>
    <definedName name="Option2_3_1_1_2_5" hidden="1">{#N/A,#N/A,FALSE,"TMCOMP96";#N/A,#N/A,FALSE,"MAT96";#N/A,#N/A,FALSE,"FANDA96";#N/A,#N/A,FALSE,"INTRAN96";#N/A,#N/A,FALSE,"NAA9697";#N/A,#N/A,FALSE,"ECWEBB";#N/A,#N/A,FALSE,"MFT96";#N/A,#N/A,FALSE,"CTrecon"}</definedName>
    <definedName name="Option2_3_1_1_3" hidden="1">{#N/A,#N/A,FALSE,"TMCOMP96";#N/A,#N/A,FALSE,"MAT96";#N/A,#N/A,FALSE,"FANDA96";#N/A,#N/A,FALSE,"INTRAN96";#N/A,#N/A,FALSE,"NAA9697";#N/A,#N/A,FALSE,"ECWEBB";#N/A,#N/A,FALSE,"MFT96";#N/A,#N/A,FALSE,"CTrecon"}</definedName>
    <definedName name="Option2_3_1_1_4" hidden="1">{#N/A,#N/A,FALSE,"TMCOMP96";#N/A,#N/A,FALSE,"MAT96";#N/A,#N/A,FALSE,"FANDA96";#N/A,#N/A,FALSE,"INTRAN96";#N/A,#N/A,FALSE,"NAA9697";#N/A,#N/A,FALSE,"ECWEBB";#N/A,#N/A,FALSE,"MFT96";#N/A,#N/A,FALSE,"CTrecon"}</definedName>
    <definedName name="Option2_3_1_1_5" hidden="1">{#N/A,#N/A,FALSE,"TMCOMP96";#N/A,#N/A,FALSE,"MAT96";#N/A,#N/A,FALSE,"FANDA96";#N/A,#N/A,FALSE,"INTRAN96";#N/A,#N/A,FALSE,"NAA9697";#N/A,#N/A,FALSE,"ECWEBB";#N/A,#N/A,FALSE,"MFT96";#N/A,#N/A,FALSE,"CTrecon"}</definedName>
    <definedName name="Option2_3_1_2" hidden="1">{#N/A,#N/A,FALSE,"TMCOMP96";#N/A,#N/A,FALSE,"MAT96";#N/A,#N/A,FALSE,"FANDA96";#N/A,#N/A,FALSE,"INTRAN96";#N/A,#N/A,FALSE,"NAA9697";#N/A,#N/A,FALSE,"ECWEBB";#N/A,#N/A,FALSE,"MFT96";#N/A,#N/A,FALSE,"CTrecon"}</definedName>
    <definedName name="Option2_3_1_2_1" hidden="1">{#N/A,#N/A,FALSE,"TMCOMP96";#N/A,#N/A,FALSE,"MAT96";#N/A,#N/A,FALSE,"FANDA96";#N/A,#N/A,FALSE,"INTRAN96";#N/A,#N/A,FALSE,"NAA9697";#N/A,#N/A,FALSE,"ECWEBB";#N/A,#N/A,FALSE,"MFT96";#N/A,#N/A,FALSE,"CTrecon"}</definedName>
    <definedName name="Option2_3_1_2_2" hidden="1">{#N/A,#N/A,FALSE,"TMCOMP96";#N/A,#N/A,FALSE,"MAT96";#N/A,#N/A,FALSE,"FANDA96";#N/A,#N/A,FALSE,"INTRAN96";#N/A,#N/A,FALSE,"NAA9697";#N/A,#N/A,FALSE,"ECWEBB";#N/A,#N/A,FALSE,"MFT96";#N/A,#N/A,FALSE,"CTrecon"}</definedName>
    <definedName name="Option2_3_1_2_3" hidden="1">{#N/A,#N/A,FALSE,"TMCOMP96";#N/A,#N/A,FALSE,"MAT96";#N/A,#N/A,FALSE,"FANDA96";#N/A,#N/A,FALSE,"INTRAN96";#N/A,#N/A,FALSE,"NAA9697";#N/A,#N/A,FALSE,"ECWEBB";#N/A,#N/A,FALSE,"MFT96";#N/A,#N/A,FALSE,"CTrecon"}</definedName>
    <definedName name="Option2_3_1_2_4" hidden="1">{#N/A,#N/A,FALSE,"TMCOMP96";#N/A,#N/A,FALSE,"MAT96";#N/A,#N/A,FALSE,"FANDA96";#N/A,#N/A,FALSE,"INTRAN96";#N/A,#N/A,FALSE,"NAA9697";#N/A,#N/A,FALSE,"ECWEBB";#N/A,#N/A,FALSE,"MFT96";#N/A,#N/A,FALSE,"CTrecon"}</definedName>
    <definedName name="Option2_3_1_2_5" hidden="1">{#N/A,#N/A,FALSE,"TMCOMP96";#N/A,#N/A,FALSE,"MAT96";#N/A,#N/A,FALSE,"FANDA96";#N/A,#N/A,FALSE,"INTRAN96";#N/A,#N/A,FALSE,"NAA9697";#N/A,#N/A,FALSE,"ECWEBB";#N/A,#N/A,FALSE,"MFT96";#N/A,#N/A,FALSE,"CTrecon"}</definedName>
    <definedName name="Option2_3_1_3" hidden="1">{#N/A,#N/A,FALSE,"TMCOMP96";#N/A,#N/A,FALSE,"MAT96";#N/A,#N/A,FALSE,"FANDA96";#N/A,#N/A,FALSE,"INTRAN96";#N/A,#N/A,FALSE,"NAA9697";#N/A,#N/A,FALSE,"ECWEBB";#N/A,#N/A,FALSE,"MFT96";#N/A,#N/A,FALSE,"CTrecon"}</definedName>
    <definedName name="Option2_3_1_3_1" hidden="1">{#N/A,#N/A,FALSE,"TMCOMP96";#N/A,#N/A,FALSE,"MAT96";#N/A,#N/A,FALSE,"FANDA96";#N/A,#N/A,FALSE,"INTRAN96";#N/A,#N/A,FALSE,"NAA9697";#N/A,#N/A,FALSE,"ECWEBB";#N/A,#N/A,FALSE,"MFT96";#N/A,#N/A,FALSE,"CTrecon"}</definedName>
    <definedName name="Option2_3_1_3_2" hidden="1">{#N/A,#N/A,FALSE,"TMCOMP96";#N/A,#N/A,FALSE,"MAT96";#N/A,#N/A,FALSE,"FANDA96";#N/A,#N/A,FALSE,"INTRAN96";#N/A,#N/A,FALSE,"NAA9697";#N/A,#N/A,FALSE,"ECWEBB";#N/A,#N/A,FALSE,"MFT96";#N/A,#N/A,FALSE,"CTrecon"}</definedName>
    <definedName name="Option2_3_1_3_3" hidden="1">{#N/A,#N/A,FALSE,"TMCOMP96";#N/A,#N/A,FALSE,"MAT96";#N/A,#N/A,FALSE,"FANDA96";#N/A,#N/A,FALSE,"INTRAN96";#N/A,#N/A,FALSE,"NAA9697";#N/A,#N/A,FALSE,"ECWEBB";#N/A,#N/A,FALSE,"MFT96";#N/A,#N/A,FALSE,"CTrecon"}</definedName>
    <definedName name="Option2_3_1_3_4" hidden="1">{#N/A,#N/A,FALSE,"TMCOMP96";#N/A,#N/A,FALSE,"MAT96";#N/A,#N/A,FALSE,"FANDA96";#N/A,#N/A,FALSE,"INTRAN96";#N/A,#N/A,FALSE,"NAA9697";#N/A,#N/A,FALSE,"ECWEBB";#N/A,#N/A,FALSE,"MFT96";#N/A,#N/A,FALSE,"CTrecon"}</definedName>
    <definedName name="Option2_3_1_3_5" hidden="1">{#N/A,#N/A,FALSE,"TMCOMP96";#N/A,#N/A,FALSE,"MAT96";#N/A,#N/A,FALSE,"FANDA96";#N/A,#N/A,FALSE,"INTRAN96";#N/A,#N/A,FALSE,"NAA9697";#N/A,#N/A,FALSE,"ECWEBB";#N/A,#N/A,FALSE,"MFT96";#N/A,#N/A,FALSE,"CTrecon"}</definedName>
    <definedName name="Option2_3_1_4" hidden="1">{#N/A,#N/A,FALSE,"TMCOMP96";#N/A,#N/A,FALSE,"MAT96";#N/A,#N/A,FALSE,"FANDA96";#N/A,#N/A,FALSE,"INTRAN96";#N/A,#N/A,FALSE,"NAA9697";#N/A,#N/A,FALSE,"ECWEBB";#N/A,#N/A,FALSE,"MFT96";#N/A,#N/A,FALSE,"CTrecon"}</definedName>
    <definedName name="Option2_3_1_4_1" hidden="1">{#N/A,#N/A,FALSE,"TMCOMP96";#N/A,#N/A,FALSE,"MAT96";#N/A,#N/A,FALSE,"FANDA96";#N/A,#N/A,FALSE,"INTRAN96";#N/A,#N/A,FALSE,"NAA9697";#N/A,#N/A,FALSE,"ECWEBB";#N/A,#N/A,FALSE,"MFT96";#N/A,#N/A,FALSE,"CTrecon"}</definedName>
    <definedName name="Option2_3_1_4_2" hidden="1">{#N/A,#N/A,FALSE,"TMCOMP96";#N/A,#N/A,FALSE,"MAT96";#N/A,#N/A,FALSE,"FANDA96";#N/A,#N/A,FALSE,"INTRAN96";#N/A,#N/A,FALSE,"NAA9697";#N/A,#N/A,FALSE,"ECWEBB";#N/A,#N/A,FALSE,"MFT96";#N/A,#N/A,FALSE,"CTrecon"}</definedName>
    <definedName name="Option2_3_1_4_3" hidden="1">{#N/A,#N/A,FALSE,"TMCOMP96";#N/A,#N/A,FALSE,"MAT96";#N/A,#N/A,FALSE,"FANDA96";#N/A,#N/A,FALSE,"INTRAN96";#N/A,#N/A,FALSE,"NAA9697";#N/A,#N/A,FALSE,"ECWEBB";#N/A,#N/A,FALSE,"MFT96";#N/A,#N/A,FALSE,"CTrecon"}</definedName>
    <definedName name="Option2_3_1_4_4" hidden="1">{#N/A,#N/A,FALSE,"TMCOMP96";#N/A,#N/A,FALSE,"MAT96";#N/A,#N/A,FALSE,"FANDA96";#N/A,#N/A,FALSE,"INTRAN96";#N/A,#N/A,FALSE,"NAA9697";#N/A,#N/A,FALSE,"ECWEBB";#N/A,#N/A,FALSE,"MFT96";#N/A,#N/A,FALSE,"CTrecon"}</definedName>
    <definedName name="Option2_3_1_4_5" hidden="1">{#N/A,#N/A,FALSE,"TMCOMP96";#N/A,#N/A,FALSE,"MAT96";#N/A,#N/A,FALSE,"FANDA96";#N/A,#N/A,FALSE,"INTRAN96";#N/A,#N/A,FALSE,"NAA9697";#N/A,#N/A,FALSE,"ECWEBB";#N/A,#N/A,FALSE,"MFT96";#N/A,#N/A,FALSE,"CTrecon"}</definedName>
    <definedName name="Option2_3_1_5" hidden="1">{#N/A,#N/A,FALSE,"TMCOMP96";#N/A,#N/A,FALSE,"MAT96";#N/A,#N/A,FALSE,"FANDA96";#N/A,#N/A,FALSE,"INTRAN96";#N/A,#N/A,FALSE,"NAA9697";#N/A,#N/A,FALSE,"ECWEBB";#N/A,#N/A,FALSE,"MFT96";#N/A,#N/A,FALSE,"CTrecon"}</definedName>
    <definedName name="Option2_3_1_5_1" hidden="1">{#N/A,#N/A,FALSE,"TMCOMP96";#N/A,#N/A,FALSE,"MAT96";#N/A,#N/A,FALSE,"FANDA96";#N/A,#N/A,FALSE,"INTRAN96";#N/A,#N/A,FALSE,"NAA9697";#N/A,#N/A,FALSE,"ECWEBB";#N/A,#N/A,FALSE,"MFT96";#N/A,#N/A,FALSE,"CTrecon"}</definedName>
    <definedName name="Option2_3_1_5_2" hidden="1">{#N/A,#N/A,FALSE,"TMCOMP96";#N/A,#N/A,FALSE,"MAT96";#N/A,#N/A,FALSE,"FANDA96";#N/A,#N/A,FALSE,"INTRAN96";#N/A,#N/A,FALSE,"NAA9697";#N/A,#N/A,FALSE,"ECWEBB";#N/A,#N/A,FALSE,"MFT96";#N/A,#N/A,FALSE,"CTrecon"}</definedName>
    <definedName name="Option2_3_1_5_3" hidden="1">{#N/A,#N/A,FALSE,"TMCOMP96";#N/A,#N/A,FALSE,"MAT96";#N/A,#N/A,FALSE,"FANDA96";#N/A,#N/A,FALSE,"INTRAN96";#N/A,#N/A,FALSE,"NAA9697";#N/A,#N/A,FALSE,"ECWEBB";#N/A,#N/A,FALSE,"MFT96";#N/A,#N/A,FALSE,"CTrecon"}</definedName>
    <definedName name="Option2_3_1_5_4" hidden="1">{#N/A,#N/A,FALSE,"TMCOMP96";#N/A,#N/A,FALSE,"MAT96";#N/A,#N/A,FALSE,"FANDA96";#N/A,#N/A,FALSE,"INTRAN96";#N/A,#N/A,FALSE,"NAA9697";#N/A,#N/A,FALSE,"ECWEBB";#N/A,#N/A,FALSE,"MFT96";#N/A,#N/A,FALSE,"CTrecon"}</definedName>
    <definedName name="Option2_3_1_5_5" hidden="1">{#N/A,#N/A,FALSE,"TMCOMP96";#N/A,#N/A,FALSE,"MAT96";#N/A,#N/A,FALSE,"FANDA96";#N/A,#N/A,FALSE,"INTRAN96";#N/A,#N/A,FALSE,"NAA9697";#N/A,#N/A,FALSE,"ECWEBB";#N/A,#N/A,FALSE,"MFT96";#N/A,#N/A,FALSE,"CTrecon"}</definedName>
    <definedName name="Option2_3_2" hidden="1">{#N/A,#N/A,FALSE,"TMCOMP96";#N/A,#N/A,FALSE,"MAT96";#N/A,#N/A,FALSE,"FANDA96";#N/A,#N/A,FALSE,"INTRAN96";#N/A,#N/A,FALSE,"NAA9697";#N/A,#N/A,FALSE,"ECWEBB";#N/A,#N/A,FALSE,"MFT96";#N/A,#N/A,FALSE,"CTrecon"}</definedName>
    <definedName name="Option2_3_2_1" hidden="1">{#N/A,#N/A,FALSE,"TMCOMP96";#N/A,#N/A,FALSE,"MAT96";#N/A,#N/A,FALSE,"FANDA96";#N/A,#N/A,FALSE,"INTRAN96";#N/A,#N/A,FALSE,"NAA9697";#N/A,#N/A,FALSE,"ECWEBB";#N/A,#N/A,FALSE,"MFT96";#N/A,#N/A,FALSE,"CTrecon"}</definedName>
    <definedName name="Option2_3_2_2" hidden="1">{#N/A,#N/A,FALSE,"TMCOMP96";#N/A,#N/A,FALSE,"MAT96";#N/A,#N/A,FALSE,"FANDA96";#N/A,#N/A,FALSE,"INTRAN96";#N/A,#N/A,FALSE,"NAA9697";#N/A,#N/A,FALSE,"ECWEBB";#N/A,#N/A,FALSE,"MFT96";#N/A,#N/A,FALSE,"CTrecon"}</definedName>
    <definedName name="Option2_3_2_3" hidden="1">{#N/A,#N/A,FALSE,"TMCOMP96";#N/A,#N/A,FALSE,"MAT96";#N/A,#N/A,FALSE,"FANDA96";#N/A,#N/A,FALSE,"INTRAN96";#N/A,#N/A,FALSE,"NAA9697";#N/A,#N/A,FALSE,"ECWEBB";#N/A,#N/A,FALSE,"MFT96";#N/A,#N/A,FALSE,"CTrecon"}</definedName>
    <definedName name="Option2_3_2_4" hidden="1">{#N/A,#N/A,FALSE,"TMCOMP96";#N/A,#N/A,FALSE,"MAT96";#N/A,#N/A,FALSE,"FANDA96";#N/A,#N/A,FALSE,"INTRAN96";#N/A,#N/A,FALSE,"NAA9697";#N/A,#N/A,FALSE,"ECWEBB";#N/A,#N/A,FALSE,"MFT96";#N/A,#N/A,FALSE,"CTrecon"}</definedName>
    <definedName name="Option2_3_2_5" hidden="1">{#N/A,#N/A,FALSE,"TMCOMP96";#N/A,#N/A,FALSE,"MAT96";#N/A,#N/A,FALSE,"FANDA96";#N/A,#N/A,FALSE,"INTRAN96";#N/A,#N/A,FALSE,"NAA9697";#N/A,#N/A,FALSE,"ECWEBB";#N/A,#N/A,FALSE,"MFT96";#N/A,#N/A,FALSE,"CTrecon"}</definedName>
    <definedName name="Option2_3_3" hidden="1">{#N/A,#N/A,FALSE,"TMCOMP96";#N/A,#N/A,FALSE,"MAT96";#N/A,#N/A,FALSE,"FANDA96";#N/A,#N/A,FALSE,"INTRAN96";#N/A,#N/A,FALSE,"NAA9697";#N/A,#N/A,FALSE,"ECWEBB";#N/A,#N/A,FALSE,"MFT96";#N/A,#N/A,FALSE,"CTrecon"}</definedName>
    <definedName name="Option2_3_3_1" hidden="1">{#N/A,#N/A,FALSE,"TMCOMP96";#N/A,#N/A,FALSE,"MAT96";#N/A,#N/A,FALSE,"FANDA96";#N/A,#N/A,FALSE,"INTRAN96";#N/A,#N/A,FALSE,"NAA9697";#N/A,#N/A,FALSE,"ECWEBB";#N/A,#N/A,FALSE,"MFT96";#N/A,#N/A,FALSE,"CTrecon"}</definedName>
    <definedName name="Option2_3_3_2" hidden="1">{#N/A,#N/A,FALSE,"TMCOMP96";#N/A,#N/A,FALSE,"MAT96";#N/A,#N/A,FALSE,"FANDA96";#N/A,#N/A,FALSE,"INTRAN96";#N/A,#N/A,FALSE,"NAA9697";#N/A,#N/A,FALSE,"ECWEBB";#N/A,#N/A,FALSE,"MFT96";#N/A,#N/A,FALSE,"CTrecon"}</definedName>
    <definedName name="Option2_3_3_3" hidden="1">{#N/A,#N/A,FALSE,"TMCOMP96";#N/A,#N/A,FALSE,"MAT96";#N/A,#N/A,FALSE,"FANDA96";#N/A,#N/A,FALSE,"INTRAN96";#N/A,#N/A,FALSE,"NAA9697";#N/A,#N/A,FALSE,"ECWEBB";#N/A,#N/A,FALSE,"MFT96";#N/A,#N/A,FALSE,"CTrecon"}</definedName>
    <definedName name="Option2_3_3_4" hidden="1">{#N/A,#N/A,FALSE,"TMCOMP96";#N/A,#N/A,FALSE,"MAT96";#N/A,#N/A,FALSE,"FANDA96";#N/A,#N/A,FALSE,"INTRAN96";#N/A,#N/A,FALSE,"NAA9697";#N/A,#N/A,FALSE,"ECWEBB";#N/A,#N/A,FALSE,"MFT96";#N/A,#N/A,FALSE,"CTrecon"}</definedName>
    <definedName name="Option2_3_3_5" hidden="1">{#N/A,#N/A,FALSE,"TMCOMP96";#N/A,#N/A,FALSE,"MAT96";#N/A,#N/A,FALSE,"FANDA96";#N/A,#N/A,FALSE,"INTRAN96";#N/A,#N/A,FALSE,"NAA9697";#N/A,#N/A,FALSE,"ECWEBB";#N/A,#N/A,FALSE,"MFT96";#N/A,#N/A,FALSE,"CTrecon"}</definedName>
    <definedName name="Option2_3_4" hidden="1">{#N/A,#N/A,FALSE,"TMCOMP96";#N/A,#N/A,FALSE,"MAT96";#N/A,#N/A,FALSE,"FANDA96";#N/A,#N/A,FALSE,"INTRAN96";#N/A,#N/A,FALSE,"NAA9697";#N/A,#N/A,FALSE,"ECWEBB";#N/A,#N/A,FALSE,"MFT96";#N/A,#N/A,FALSE,"CTrecon"}</definedName>
    <definedName name="Option2_3_4_1" hidden="1">{#N/A,#N/A,FALSE,"TMCOMP96";#N/A,#N/A,FALSE,"MAT96";#N/A,#N/A,FALSE,"FANDA96";#N/A,#N/A,FALSE,"INTRAN96";#N/A,#N/A,FALSE,"NAA9697";#N/A,#N/A,FALSE,"ECWEBB";#N/A,#N/A,FALSE,"MFT96";#N/A,#N/A,FALSE,"CTrecon"}</definedName>
    <definedName name="Option2_3_4_2" hidden="1">{#N/A,#N/A,FALSE,"TMCOMP96";#N/A,#N/A,FALSE,"MAT96";#N/A,#N/A,FALSE,"FANDA96";#N/A,#N/A,FALSE,"INTRAN96";#N/A,#N/A,FALSE,"NAA9697";#N/A,#N/A,FALSE,"ECWEBB";#N/A,#N/A,FALSE,"MFT96";#N/A,#N/A,FALSE,"CTrecon"}</definedName>
    <definedName name="Option2_3_4_3" hidden="1">{#N/A,#N/A,FALSE,"TMCOMP96";#N/A,#N/A,FALSE,"MAT96";#N/A,#N/A,FALSE,"FANDA96";#N/A,#N/A,FALSE,"INTRAN96";#N/A,#N/A,FALSE,"NAA9697";#N/A,#N/A,FALSE,"ECWEBB";#N/A,#N/A,FALSE,"MFT96";#N/A,#N/A,FALSE,"CTrecon"}</definedName>
    <definedName name="Option2_3_4_4" hidden="1">{#N/A,#N/A,FALSE,"TMCOMP96";#N/A,#N/A,FALSE,"MAT96";#N/A,#N/A,FALSE,"FANDA96";#N/A,#N/A,FALSE,"INTRAN96";#N/A,#N/A,FALSE,"NAA9697";#N/A,#N/A,FALSE,"ECWEBB";#N/A,#N/A,FALSE,"MFT96";#N/A,#N/A,FALSE,"CTrecon"}</definedName>
    <definedName name="Option2_3_4_5" hidden="1">{#N/A,#N/A,FALSE,"TMCOMP96";#N/A,#N/A,FALSE,"MAT96";#N/A,#N/A,FALSE,"FANDA96";#N/A,#N/A,FALSE,"INTRAN96";#N/A,#N/A,FALSE,"NAA9697";#N/A,#N/A,FALSE,"ECWEBB";#N/A,#N/A,FALSE,"MFT96";#N/A,#N/A,FALSE,"CTrecon"}</definedName>
    <definedName name="Option2_3_5" hidden="1">{#N/A,#N/A,FALSE,"TMCOMP96";#N/A,#N/A,FALSE,"MAT96";#N/A,#N/A,FALSE,"FANDA96";#N/A,#N/A,FALSE,"INTRAN96";#N/A,#N/A,FALSE,"NAA9697";#N/A,#N/A,FALSE,"ECWEBB";#N/A,#N/A,FALSE,"MFT96";#N/A,#N/A,FALSE,"CTrecon"}</definedName>
    <definedName name="Option2_3_5_1" hidden="1">{#N/A,#N/A,FALSE,"TMCOMP96";#N/A,#N/A,FALSE,"MAT96";#N/A,#N/A,FALSE,"FANDA96";#N/A,#N/A,FALSE,"INTRAN96";#N/A,#N/A,FALSE,"NAA9697";#N/A,#N/A,FALSE,"ECWEBB";#N/A,#N/A,FALSE,"MFT96";#N/A,#N/A,FALSE,"CTrecon"}</definedName>
    <definedName name="Option2_3_5_2" hidden="1">{#N/A,#N/A,FALSE,"TMCOMP96";#N/A,#N/A,FALSE,"MAT96";#N/A,#N/A,FALSE,"FANDA96";#N/A,#N/A,FALSE,"INTRAN96";#N/A,#N/A,FALSE,"NAA9697";#N/A,#N/A,FALSE,"ECWEBB";#N/A,#N/A,FALSE,"MFT96";#N/A,#N/A,FALSE,"CTrecon"}</definedName>
    <definedName name="Option2_3_5_3" hidden="1">{#N/A,#N/A,FALSE,"TMCOMP96";#N/A,#N/A,FALSE,"MAT96";#N/A,#N/A,FALSE,"FANDA96";#N/A,#N/A,FALSE,"INTRAN96";#N/A,#N/A,FALSE,"NAA9697";#N/A,#N/A,FALSE,"ECWEBB";#N/A,#N/A,FALSE,"MFT96";#N/A,#N/A,FALSE,"CTrecon"}</definedName>
    <definedName name="Option2_3_5_4" hidden="1">{#N/A,#N/A,FALSE,"TMCOMP96";#N/A,#N/A,FALSE,"MAT96";#N/A,#N/A,FALSE,"FANDA96";#N/A,#N/A,FALSE,"INTRAN96";#N/A,#N/A,FALSE,"NAA9697";#N/A,#N/A,FALSE,"ECWEBB";#N/A,#N/A,FALSE,"MFT96";#N/A,#N/A,FALSE,"CTrecon"}</definedName>
    <definedName name="Option2_3_5_5" hidden="1">{#N/A,#N/A,FALSE,"TMCOMP96";#N/A,#N/A,FALSE,"MAT96";#N/A,#N/A,FALSE,"FANDA96";#N/A,#N/A,FALSE,"INTRAN96";#N/A,#N/A,FALSE,"NAA9697";#N/A,#N/A,FALSE,"ECWEBB";#N/A,#N/A,FALSE,"MFT96";#N/A,#N/A,FALSE,"CTrecon"}</definedName>
    <definedName name="Option2_4" hidden="1">{#N/A,#N/A,FALSE,"TMCOMP96";#N/A,#N/A,FALSE,"MAT96";#N/A,#N/A,FALSE,"FANDA96";#N/A,#N/A,FALSE,"INTRAN96";#N/A,#N/A,FALSE,"NAA9697";#N/A,#N/A,FALSE,"ECWEBB";#N/A,#N/A,FALSE,"MFT96";#N/A,#N/A,FALSE,"CTrecon"}</definedName>
    <definedName name="Option2_4_1" hidden="1">{#N/A,#N/A,FALSE,"TMCOMP96";#N/A,#N/A,FALSE,"MAT96";#N/A,#N/A,FALSE,"FANDA96";#N/A,#N/A,FALSE,"INTRAN96";#N/A,#N/A,FALSE,"NAA9697";#N/A,#N/A,FALSE,"ECWEBB";#N/A,#N/A,FALSE,"MFT96";#N/A,#N/A,FALSE,"CTrecon"}</definedName>
    <definedName name="Option2_4_1_1" hidden="1">{#N/A,#N/A,FALSE,"TMCOMP96";#N/A,#N/A,FALSE,"MAT96";#N/A,#N/A,FALSE,"FANDA96";#N/A,#N/A,FALSE,"INTRAN96";#N/A,#N/A,FALSE,"NAA9697";#N/A,#N/A,FALSE,"ECWEBB";#N/A,#N/A,FALSE,"MFT96";#N/A,#N/A,FALSE,"CTrecon"}</definedName>
    <definedName name="Option2_4_1_1_1" hidden="1">{#N/A,#N/A,FALSE,"TMCOMP96";#N/A,#N/A,FALSE,"MAT96";#N/A,#N/A,FALSE,"FANDA96";#N/A,#N/A,FALSE,"INTRAN96";#N/A,#N/A,FALSE,"NAA9697";#N/A,#N/A,FALSE,"ECWEBB";#N/A,#N/A,FALSE,"MFT96";#N/A,#N/A,FALSE,"CTrecon"}</definedName>
    <definedName name="Option2_4_1_1_1_1" hidden="1">{#N/A,#N/A,FALSE,"TMCOMP96";#N/A,#N/A,FALSE,"MAT96";#N/A,#N/A,FALSE,"FANDA96";#N/A,#N/A,FALSE,"INTRAN96";#N/A,#N/A,FALSE,"NAA9697";#N/A,#N/A,FALSE,"ECWEBB";#N/A,#N/A,FALSE,"MFT96";#N/A,#N/A,FALSE,"CTrecon"}</definedName>
    <definedName name="Option2_4_1_1_1_2" hidden="1">{#N/A,#N/A,FALSE,"TMCOMP96";#N/A,#N/A,FALSE,"MAT96";#N/A,#N/A,FALSE,"FANDA96";#N/A,#N/A,FALSE,"INTRAN96";#N/A,#N/A,FALSE,"NAA9697";#N/A,#N/A,FALSE,"ECWEBB";#N/A,#N/A,FALSE,"MFT96";#N/A,#N/A,FALSE,"CTrecon"}</definedName>
    <definedName name="Option2_4_1_1_1_3" hidden="1">{#N/A,#N/A,FALSE,"TMCOMP96";#N/A,#N/A,FALSE,"MAT96";#N/A,#N/A,FALSE,"FANDA96";#N/A,#N/A,FALSE,"INTRAN96";#N/A,#N/A,FALSE,"NAA9697";#N/A,#N/A,FALSE,"ECWEBB";#N/A,#N/A,FALSE,"MFT96";#N/A,#N/A,FALSE,"CTrecon"}</definedName>
    <definedName name="Option2_4_1_1_1_4" hidden="1">{#N/A,#N/A,FALSE,"TMCOMP96";#N/A,#N/A,FALSE,"MAT96";#N/A,#N/A,FALSE,"FANDA96";#N/A,#N/A,FALSE,"INTRAN96";#N/A,#N/A,FALSE,"NAA9697";#N/A,#N/A,FALSE,"ECWEBB";#N/A,#N/A,FALSE,"MFT96";#N/A,#N/A,FALSE,"CTrecon"}</definedName>
    <definedName name="Option2_4_1_1_1_5" hidden="1">{#N/A,#N/A,FALSE,"TMCOMP96";#N/A,#N/A,FALSE,"MAT96";#N/A,#N/A,FALSE,"FANDA96";#N/A,#N/A,FALSE,"INTRAN96";#N/A,#N/A,FALSE,"NAA9697";#N/A,#N/A,FALSE,"ECWEBB";#N/A,#N/A,FALSE,"MFT96";#N/A,#N/A,FALSE,"CTrecon"}</definedName>
    <definedName name="Option2_4_1_1_2" hidden="1">{#N/A,#N/A,FALSE,"TMCOMP96";#N/A,#N/A,FALSE,"MAT96";#N/A,#N/A,FALSE,"FANDA96";#N/A,#N/A,FALSE,"INTRAN96";#N/A,#N/A,FALSE,"NAA9697";#N/A,#N/A,FALSE,"ECWEBB";#N/A,#N/A,FALSE,"MFT96";#N/A,#N/A,FALSE,"CTrecon"}</definedName>
    <definedName name="Option2_4_1_1_2_1" hidden="1">{#N/A,#N/A,FALSE,"TMCOMP96";#N/A,#N/A,FALSE,"MAT96";#N/A,#N/A,FALSE,"FANDA96";#N/A,#N/A,FALSE,"INTRAN96";#N/A,#N/A,FALSE,"NAA9697";#N/A,#N/A,FALSE,"ECWEBB";#N/A,#N/A,FALSE,"MFT96";#N/A,#N/A,FALSE,"CTrecon"}</definedName>
    <definedName name="Option2_4_1_1_2_2" hidden="1">{#N/A,#N/A,FALSE,"TMCOMP96";#N/A,#N/A,FALSE,"MAT96";#N/A,#N/A,FALSE,"FANDA96";#N/A,#N/A,FALSE,"INTRAN96";#N/A,#N/A,FALSE,"NAA9697";#N/A,#N/A,FALSE,"ECWEBB";#N/A,#N/A,FALSE,"MFT96";#N/A,#N/A,FALSE,"CTrecon"}</definedName>
    <definedName name="Option2_4_1_1_2_3" hidden="1">{#N/A,#N/A,FALSE,"TMCOMP96";#N/A,#N/A,FALSE,"MAT96";#N/A,#N/A,FALSE,"FANDA96";#N/A,#N/A,FALSE,"INTRAN96";#N/A,#N/A,FALSE,"NAA9697";#N/A,#N/A,FALSE,"ECWEBB";#N/A,#N/A,FALSE,"MFT96";#N/A,#N/A,FALSE,"CTrecon"}</definedName>
    <definedName name="Option2_4_1_1_2_4" hidden="1">{#N/A,#N/A,FALSE,"TMCOMP96";#N/A,#N/A,FALSE,"MAT96";#N/A,#N/A,FALSE,"FANDA96";#N/A,#N/A,FALSE,"INTRAN96";#N/A,#N/A,FALSE,"NAA9697";#N/A,#N/A,FALSE,"ECWEBB";#N/A,#N/A,FALSE,"MFT96";#N/A,#N/A,FALSE,"CTrecon"}</definedName>
    <definedName name="Option2_4_1_1_2_5" hidden="1">{#N/A,#N/A,FALSE,"TMCOMP96";#N/A,#N/A,FALSE,"MAT96";#N/A,#N/A,FALSE,"FANDA96";#N/A,#N/A,FALSE,"INTRAN96";#N/A,#N/A,FALSE,"NAA9697";#N/A,#N/A,FALSE,"ECWEBB";#N/A,#N/A,FALSE,"MFT96";#N/A,#N/A,FALSE,"CTrecon"}</definedName>
    <definedName name="Option2_4_1_1_3" hidden="1">{#N/A,#N/A,FALSE,"TMCOMP96";#N/A,#N/A,FALSE,"MAT96";#N/A,#N/A,FALSE,"FANDA96";#N/A,#N/A,FALSE,"INTRAN96";#N/A,#N/A,FALSE,"NAA9697";#N/A,#N/A,FALSE,"ECWEBB";#N/A,#N/A,FALSE,"MFT96";#N/A,#N/A,FALSE,"CTrecon"}</definedName>
    <definedName name="Option2_4_1_1_4" hidden="1">{#N/A,#N/A,FALSE,"TMCOMP96";#N/A,#N/A,FALSE,"MAT96";#N/A,#N/A,FALSE,"FANDA96";#N/A,#N/A,FALSE,"INTRAN96";#N/A,#N/A,FALSE,"NAA9697";#N/A,#N/A,FALSE,"ECWEBB";#N/A,#N/A,FALSE,"MFT96";#N/A,#N/A,FALSE,"CTrecon"}</definedName>
    <definedName name="Option2_4_1_1_5" hidden="1">{#N/A,#N/A,FALSE,"TMCOMP96";#N/A,#N/A,FALSE,"MAT96";#N/A,#N/A,FALSE,"FANDA96";#N/A,#N/A,FALSE,"INTRAN96";#N/A,#N/A,FALSE,"NAA9697";#N/A,#N/A,FALSE,"ECWEBB";#N/A,#N/A,FALSE,"MFT96";#N/A,#N/A,FALSE,"CTrecon"}</definedName>
    <definedName name="Option2_4_1_2" hidden="1">{#N/A,#N/A,FALSE,"TMCOMP96";#N/A,#N/A,FALSE,"MAT96";#N/A,#N/A,FALSE,"FANDA96";#N/A,#N/A,FALSE,"INTRAN96";#N/A,#N/A,FALSE,"NAA9697";#N/A,#N/A,FALSE,"ECWEBB";#N/A,#N/A,FALSE,"MFT96";#N/A,#N/A,FALSE,"CTrecon"}</definedName>
    <definedName name="Option2_4_1_2_1" hidden="1">{#N/A,#N/A,FALSE,"TMCOMP96";#N/A,#N/A,FALSE,"MAT96";#N/A,#N/A,FALSE,"FANDA96";#N/A,#N/A,FALSE,"INTRAN96";#N/A,#N/A,FALSE,"NAA9697";#N/A,#N/A,FALSE,"ECWEBB";#N/A,#N/A,FALSE,"MFT96";#N/A,#N/A,FALSE,"CTrecon"}</definedName>
    <definedName name="Option2_4_1_2_2" hidden="1">{#N/A,#N/A,FALSE,"TMCOMP96";#N/A,#N/A,FALSE,"MAT96";#N/A,#N/A,FALSE,"FANDA96";#N/A,#N/A,FALSE,"INTRAN96";#N/A,#N/A,FALSE,"NAA9697";#N/A,#N/A,FALSE,"ECWEBB";#N/A,#N/A,FALSE,"MFT96";#N/A,#N/A,FALSE,"CTrecon"}</definedName>
    <definedName name="Option2_4_1_2_3" hidden="1">{#N/A,#N/A,FALSE,"TMCOMP96";#N/A,#N/A,FALSE,"MAT96";#N/A,#N/A,FALSE,"FANDA96";#N/A,#N/A,FALSE,"INTRAN96";#N/A,#N/A,FALSE,"NAA9697";#N/A,#N/A,FALSE,"ECWEBB";#N/A,#N/A,FALSE,"MFT96";#N/A,#N/A,FALSE,"CTrecon"}</definedName>
    <definedName name="Option2_4_1_2_4" hidden="1">{#N/A,#N/A,FALSE,"TMCOMP96";#N/A,#N/A,FALSE,"MAT96";#N/A,#N/A,FALSE,"FANDA96";#N/A,#N/A,FALSE,"INTRAN96";#N/A,#N/A,FALSE,"NAA9697";#N/A,#N/A,FALSE,"ECWEBB";#N/A,#N/A,FALSE,"MFT96";#N/A,#N/A,FALSE,"CTrecon"}</definedName>
    <definedName name="Option2_4_1_2_5" hidden="1">{#N/A,#N/A,FALSE,"TMCOMP96";#N/A,#N/A,FALSE,"MAT96";#N/A,#N/A,FALSE,"FANDA96";#N/A,#N/A,FALSE,"INTRAN96";#N/A,#N/A,FALSE,"NAA9697";#N/A,#N/A,FALSE,"ECWEBB";#N/A,#N/A,FALSE,"MFT96";#N/A,#N/A,FALSE,"CTrecon"}</definedName>
    <definedName name="Option2_4_1_3" hidden="1">{#N/A,#N/A,FALSE,"TMCOMP96";#N/A,#N/A,FALSE,"MAT96";#N/A,#N/A,FALSE,"FANDA96";#N/A,#N/A,FALSE,"INTRAN96";#N/A,#N/A,FALSE,"NAA9697";#N/A,#N/A,FALSE,"ECWEBB";#N/A,#N/A,FALSE,"MFT96";#N/A,#N/A,FALSE,"CTrecon"}</definedName>
    <definedName name="Option2_4_1_3_1" hidden="1">{#N/A,#N/A,FALSE,"TMCOMP96";#N/A,#N/A,FALSE,"MAT96";#N/A,#N/A,FALSE,"FANDA96";#N/A,#N/A,FALSE,"INTRAN96";#N/A,#N/A,FALSE,"NAA9697";#N/A,#N/A,FALSE,"ECWEBB";#N/A,#N/A,FALSE,"MFT96";#N/A,#N/A,FALSE,"CTrecon"}</definedName>
    <definedName name="Option2_4_1_3_2" hidden="1">{#N/A,#N/A,FALSE,"TMCOMP96";#N/A,#N/A,FALSE,"MAT96";#N/A,#N/A,FALSE,"FANDA96";#N/A,#N/A,FALSE,"INTRAN96";#N/A,#N/A,FALSE,"NAA9697";#N/A,#N/A,FALSE,"ECWEBB";#N/A,#N/A,FALSE,"MFT96";#N/A,#N/A,FALSE,"CTrecon"}</definedName>
    <definedName name="Option2_4_1_3_3" hidden="1">{#N/A,#N/A,FALSE,"TMCOMP96";#N/A,#N/A,FALSE,"MAT96";#N/A,#N/A,FALSE,"FANDA96";#N/A,#N/A,FALSE,"INTRAN96";#N/A,#N/A,FALSE,"NAA9697";#N/A,#N/A,FALSE,"ECWEBB";#N/A,#N/A,FALSE,"MFT96";#N/A,#N/A,FALSE,"CTrecon"}</definedName>
    <definedName name="Option2_4_1_3_4" hidden="1">{#N/A,#N/A,FALSE,"TMCOMP96";#N/A,#N/A,FALSE,"MAT96";#N/A,#N/A,FALSE,"FANDA96";#N/A,#N/A,FALSE,"INTRAN96";#N/A,#N/A,FALSE,"NAA9697";#N/A,#N/A,FALSE,"ECWEBB";#N/A,#N/A,FALSE,"MFT96";#N/A,#N/A,FALSE,"CTrecon"}</definedName>
    <definedName name="Option2_4_1_3_5" hidden="1">{#N/A,#N/A,FALSE,"TMCOMP96";#N/A,#N/A,FALSE,"MAT96";#N/A,#N/A,FALSE,"FANDA96";#N/A,#N/A,FALSE,"INTRAN96";#N/A,#N/A,FALSE,"NAA9697";#N/A,#N/A,FALSE,"ECWEBB";#N/A,#N/A,FALSE,"MFT96";#N/A,#N/A,FALSE,"CTrecon"}</definedName>
    <definedName name="Option2_4_1_4" hidden="1">{#N/A,#N/A,FALSE,"TMCOMP96";#N/A,#N/A,FALSE,"MAT96";#N/A,#N/A,FALSE,"FANDA96";#N/A,#N/A,FALSE,"INTRAN96";#N/A,#N/A,FALSE,"NAA9697";#N/A,#N/A,FALSE,"ECWEBB";#N/A,#N/A,FALSE,"MFT96";#N/A,#N/A,FALSE,"CTrecon"}</definedName>
    <definedName name="Option2_4_1_4_1" hidden="1">{#N/A,#N/A,FALSE,"TMCOMP96";#N/A,#N/A,FALSE,"MAT96";#N/A,#N/A,FALSE,"FANDA96";#N/A,#N/A,FALSE,"INTRAN96";#N/A,#N/A,FALSE,"NAA9697";#N/A,#N/A,FALSE,"ECWEBB";#N/A,#N/A,FALSE,"MFT96";#N/A,#N/A,FALSE,"CTrecon"}</definedName>
    <definedName name="Option2_4_1_4_2" hidden="1">{#N/A,#N/A,FALSE,"TMCOMP96";#N/A,#N/A,FALSE,"MAT96";#N/A,#N/A,FALSE,"FANDA96";#N/A,#N/A,FALSE,"INTRAN96";#N/A,#N/A,FALSE,"NAA9697";#N/A,#N/A,FALSE,"ECWEBB";#N/A,#N/A,FALSE,"MFT96";#N/A,#N/A,FALSE,"CTrecon"}</definedName>
    <definedName name="Option2_4_1_4_3" hidden="1">{#N/A,#N/A,FALSE,"TMCOMP96";#N/A,#N/A,FALSE,"MAT96";#N/A,#N/A,FALSE,"FANDA96";#N/A,#N/A,FALSE,"INTRAN96";#N/A,#N/A,FALSE,"NAA9697";#N/A,#N/A,FALSE,"ECWEBB";#N/A,#N/A,FALSE,"MFT96";#N/A,#N/A,FALSE,"CTrecon"}</definedName>
    <definedName name="Option2_4_1_4_4" hidden="1">{#N/A,#N/A,FALSE,"TMCOMP96";#N/A,#N/A,FALSE,"MAT96";#N/A,#N/A,FALSE,"FANDA96";#N/A,#N/A,FALSE,"INTRAN96";#N/A,#N/A,FALSE,"NAA9697";#N/A,#N/A,FALSE,"ECWEBB";#N/A,#N/A,FALSE,"MFT96";#N/A,#N/A,FALSE,"CTrecon"}</definedName>
    <definedName name="Option2_4_1_4_5" hidden="1">{#N/A,#N/A,FALSE,"TMCOMP96";#N/A,#N/A,FALSE,"MAT96";#N/A,#N/A,FALSE,"FANDA96";#N/A,#N/A,FALSE,"INTRAN96";#N/A,#N/A,FALSE,"NAA9697";#N/A,#N/A,FALSE,"ECWEBB";#N/A,#N/A,FALSE,"MFT96";#N/A,#N/A,FALSE,"CTrecon"}</definedName>
    <definedName name="Option2_4_1_5" hidden="1">{#N/A,#N/A,FALSE,"TMCOMP96";#N/A,#N/A,FALSE,"MAT96";#N/A,#N/A,FALSE,"FANDA96";#N/A,#N/A,FALSE,"INTRAN96";#N/A,#N/A,FALSE,"NAA9697";#N/A,#N/A,FALSE,"ECWEBB";#N/A,#N/A,FALSE,"MFT96";#N/A,#N/A,FALSE,"CTrecon"}</definedName>
    <definedName name="Option2_4_1_5_1" hidden="1">{#N/A,#N/A,FALSE,"TMCOMP96";#N/A,#N/A,FALSE,"MAT96";#N/A,#N/A,FALSE,"FANDA96";#N/A,#N/A,FALSE,"INTRAN96";#N/A,#N/A,FALSE,"NAA9697";#N/A,#N/A,FALSE,"ECWEBB";#N/A,#N/A,FALSE,"MFT96";#N/A,#N/A,FALSE,"CTrecon"}</definedName>
    <definedName name="Option2_4_1_5_2" hidden="1">{#N/A,#N/A,FALSE,"TMCOMP96";#N/A,#N/A,FALSE,"MAT96";#N/A,#N/A,FALSE,"FANDA96";#N/A,#N/A,FALSE,"INTRAN96";#N/A,#N/A,FALSE,"NAA9697";#N/A,#N/A,FALSE,"ECWEBB";#N/A,#N/A,FALSE,"MFT96";#N/A,#N/A,FALSE,"CTrecon"}</definedName>
    <definedName name="Option2_4_1_5_3" hidden="1">{#N/A,#N/A,FALSE,"TMCOMP96";#N/A,#N/A,FALSE,"MAT96";#N/A,#N/A,FALSE,"FANDA96";#N/A,#N/A,FALSE,"INTRAN96";#N/A,#N/A,FALSE,"NAA9697";#N/A,#N/A,FALSE,"ECWEBB";#N/A,#N/A,FALSE,"MFT96";#N/A,#N/A,FALSE,"CTrecon"}</definedName>
    <definedName name="Option2_4_1_5_4" hidden="1">{#N/A,#N/A,FALSE,"TMCOMP96";#N/A,#N/A,FALSE,"MAT96";#N/A,#N/A,FALSE,"FANDA96";#N/A,#N/A,FALSE,"INTRAN96";#N/A,#N/A,FALSE,"NAA9697";#N/A,#N/A,FALSE,"ECWEBB";#N/A,#N/A,FALSE,"MFT96";#N/A,#N/A,FALSE,"CTrecon"}</definedName>
    <definedName name="Option2_4_1_5_5" hidden="1">{#N/A,#N/A,FALSE,"TMCOMP96";#N/A,#N/A,FALSE,"MAT96";#N/A,#N/A,FALSE,"FANDA96";#N/A,#N/A,FALSE,"INTRAN96";#N/A,#N/A,FALSE,"NAA9697";#N/A,#N/A,FALSE,"ECWEBB";#N/A,#N/A,FALSE,"MFT96";#N/A,#N/A,FALSE,"CTrecon"}</definedName>
    <definedName name="Option2_4_2" hidden="1">{#N/A,#N/A,FALSE,"TMCOMP96";#N/A,#N/A,FALSE,"MAT96";#N/A,#N/A,FALSE,"FANDA96";#N/A,#N/A,FALSE,"INTRAN96";#N/A,#N/A,FALSE,"NAA9697";#N/A,#N/A,FALSE,"ECWEBB";#N/A,#N/A,FALSE,"MFT96";#N/A,#N/A,FALSE,"CTrecon"}</definedName>
    <definedName name="Option2_4_2_1" hidden="1">{#N/A,#N/A,FALSE,"TMCOMP96";#N/A,#N/A,FALSE,"MAT96";#N/A,#N/A,FALSE,"FANDA96";#N/A,#N/A,FALSE,"INTRAN96";#N/A,#N/A,FALSE,"NAA9697";#N/A,#N/A,FALSE,"ECWEBB";#N/A,#N/A,FALSE,"MFT96";#N/A,#N/A,FALSE,"CTrecon"}</definedName>
    <definedName name="Option2_4_2_2" hidden="1">{#N/A,#N/A,FALSE,"TMCOMP96";#N/A,#N/A,FALSE,"MAT96";#N/A,#N/A,FALSE,"FANDA96";#N/A,#N/A,FALSE,"INTRAN96";#N/A,#N/A,FALSE,"NAA9697";#N/A,#N/A,FALSE,"ECWEBB";#N/A,#N/A,FALSE,"MFT96";#N/A,#N/A,FALSE,"CTrecon"}</definedName>
    <definedName name="Option2_4_2_3" hidden="1">{#N/A,#N/A,FALSE,"TMCOMP96";#N/A,#N/A,FALSE,"MAT96";#N/A,#N/A,FALSE,"FANDA96";#N/A,#N/A,FALSE,"INTRAN96";#N/A,#N/A,FALSE,"NAA9697";#N/A,#N/A,FALSE,"ECWEBB";#N/A,#N/A,FALSE,"MFT96";#N/A,#N/A,FALSE,"CTrecon"}</definedName>
    <definedName name="Option2_4_2_4" hidden="1">{#N/A,#N/A,FALSE,"TMCOMP96";#N/A,#N/A,FALSE,"MAT96";#N/A,#N/A,FALSE,"FANDA96";#N/A,#N/A,FALSE,"INTRAN96";#N/A,#N/A,FALSE,"NAA9697";#N/A,#N/A,FALSE,"ECWEBB";#N/A,#N/A,FALSE,"MFT96";#N/A,#N/A,FALSE,"CTrecon"}</definedName>
    <definedName name="Option2_4_2_5" hidden="1">{#N/A,#N/A,FALSE,"TMCOMP96";#N/A,#N/A,FALSE,"MAT96";#N/A,#N/A,FALSE,"FANDA96";#N/A,#N/A,FALSE,"INTRAN96";#N/A,#N/A,FALSE,"NAA9697";#N/A,#N/A,FALSE,"ECWEBB";#N/A,#N/A,FALSE,"MFT96";#N/A,#N/A,FALSE,"CTrecon"}</definedName>
    <definedName name="Option2_4_3" hidden="1">{#N/A,#N/A,FALSE,"TMCOMP96";#N/A,#N/A,FALSE,"MAT96";#N/A,#N/A,FALSE,"FANDA96";#N/A,#N/A,FALSE,"INTRAN96";#N/A,#N/A,FALSE,"NAA9697";#N/A,#N/A,FALSE,"ECWEBB";#N/A,#N/A,FALSE,"MFT96";#N/A,#N/A,FALSE,"CTrecon"}</definedName>
    <definedName name="Option2_4_3_1" hidden="1">{#N/A,#N/A,FALSE,"TMCOMP96";#N/A,#N/A,FALSE,"MAT96";#N/A,#N/A,FALSE,"FANDA96";#N/A,#N/A,FALSE,"INTRAN96";#N/A,#N/A,FALSE,"NAA9697";#N/A,#N/A,FALSE,"ECWEBB";#N/A,#N/A,FALSE,"MFT96";#N/A,#N/A,FALSE,"CTrecon"}</definedName>
    <definedName name="Option2_4_3_2" hidden="1">{#N/A,#N/A,FALSE,"TMCOMP96";#N/A,#N/A,FALSE,"MAT96";#N/A,#N/A,FALSE,"FANDA96";#N/A,#N/A,FALSE,"INTRAN96";#N/A,#N/A,FALSE,"NAA9697";#N/A,#N/A,FALSE,"ECWEBB";#N/A,#N/A,FALSE,"MFT96";#N/A,#N/A,FALSE,"CTrecon"}</definedName>
    <definedName name="Option2_4_3_3" hidden="1">{#N/A,#N/A,FALSE,"TMCOMP96";#N/A,#N/A,FALSE,"MAT96";#N/A,#N/A,FALSE,"FANDA96";#N/A,#N/A,FALSE,"INTRAN96";#N/A,#N/A,FALSE,"NAA9697";#N/A,#N/A,FALSE,"ECWEBB";#N/A,#N/A,FALSE,"MFT96";#N/A,#N/A,FALSE,"CTrecon"}</definedName>
    <definedName name="Option2_4_3_4" hidden="1">{#N/A,#N/A,FALSE,"TMCOMP96";#N/A,#N/A,FALSE,"MAT96";#N/A,#N/A,FALSE,"FANDA96";#N/A,#N/A,FALSE,"INTRAN96";#N/A,#N/A,FALSE,"NAA9697";#N/A,#N/A,FALSE,"ECWEBB";#N/A,#N/A,FALSE,"MFT96";#N/A,#N/A,FALSE,"CTrecon"}</definedName>
    <definedName name="Option2_4_3_5" hidden="1">{#N/A,#N/A,FALSE,"TMCOMP96";#N/A,#N/A,FALSE,"MAT96";#N/A,#N/A,FALSE,"FANDA96";#N/A,#N/A,FALSE,"INTRAN96";#N/A,#N/A,FALSE,"NAA9697";#N/A,#N/A,FALSE,"ECWEBB";#N/A,#N/A,FALSE,"MFT96";#N/A,#N/A,FALSE,"CTrecon"}</definedName>
    <definedName name="Option2_4_4" hidden="1">{#N/A,#N/A,FALSE,"TMCOMP96";#N/A,#N/A,FALSE,"MAT96";#N/A,#N/A,FALSE,"FANDA96";#N/A,#N/A,FALSE,"INTRAN96";#N/A,#N/A,FALSE,"NAA9697";#N/A,#N/A,FALSE,"ECWEBB";#N/A,#N/A,FALSE,"MFT96";#N/A,#N/A,FALSE,"CTrecon"}</definedName>
    <definedName name="Option2_4_4_1" hidden="1">{#N/A,#N/A,FALSE,"TMCOMP96";#N/A,#N/A,FALSE,"MAT96";#N/A,#N/A,FALSE,"FANDA96";#N/A,#N/A,FALSE,"INTRAN96";#N/A,#N/A,FALSE,"NAA9697";#N/A,#N/A,FALSE,"ECWEBB";#N/A,#N/A,FALSE,"MFT96";#N/A,#N/A,FALSE,"CTrecon"}</definedName>
    <definedName name="Option2_4_4_2" hidden="1">{#N/A,#N/A,FALSE,"TMCOMP96";#N/A,#N/A,FALSE,"MAT96";#N/A,#N/A,FALSE,"FANDA96";#N/A,#N/A,FALSE,"INTRAN96";#N/A,#N/A,FALSE,"NAA9697";#N/A,#N/A,FALSE,"ECWEBB";#N/A,#N/A,FALSE,"MFT96";#N/A,#N/A,FALSE,"CTrecon"}</definedName>
    <definedName name="Option2_4_4_3" hidden="1">{#N/A,#N/A,FALSE,"TMCOMP96";#N/A,#N/A,FALSE,"MAT96";#N/A,#N/A,FALSE,"FANDA96";#N/A,#N/A,FALSE,"INTRAN96";#N/A,#N/A,FALSE,"NAA9697";#N/A,#N/A,FALSE,"ECWEBB";#N/A,#N/A,FALSE,"MFT96";#N/A,#N/A,FALSE,"CTrecon"}</definedName>
    <definedName name="Option2_4_4_4" hidden="1">{#N/A,#N/A,FALSE,"TMCOMP96";#N/A,#N/A,FALSE,"MAT96";#N/A,#N/A,FALSE,"FANDA96";#N/A,#N/A,FALSE,"INTRAN96";#N/A,#N/A,FALSE,"NAA9697";#N/A,#N/A,FALSE,"ECWEBB";#N/A,#N/A,FALSE,"MFT96";#N/A,#N/A,FALSE,"CTrecon"}</definedName>
    <definedName name="Option2_4_4_5" hidden="1">{#N/A,#N/A,FALSE,"TMCOMP96";#N/A,#N/A,FALSE,"MAT96";#N/A,#N/A,FALSE,"FANDA96";#N/A,#N/A,FALSE,"INTRAN96";#N/A,#N/A,FALSE,"NAA9697";#N/A,#N/A,FALSE,"ECWEBB";#N/A,#N/A,FALSE,"MFT96";#N/A,#N/A,FALSE,"CTrecon"}</definedName>
    <definedName name="Option2_4_5" hidden="1">{#N/A,#N/A,FALSE,"TMCOMP96";#N/A,#N/A,FALSE,"MAT96";#N/A,#N/A,FALSE,"FANDA96";#N/A,#N/A,FALSE,"INTRAN96";#N/A,#N/A,FALSE,"NAA9697";#N/A,#N/A,FALSE,"ECWEBB";#N/A,#N/A,FALSE,"MFT96";#N/A,#N/A,FALSE,"CTrecon"}</definedName>
    <definedName name="Option2_4_5_1" hidden="1">{#N/A,#N/A,FALSE,"TMCOMP96";#N/A,#N/A,FALSE,"MAT96";#N/A,#N/A,FALSE,"FANDA96";#N/A,#N/A,FALSE,"INTRAN96";#N/A,#N/A,FALSE,"NAA9697";#N/A,#N/A,FALSE,"ECWEBB";#N/A,#N/A,FALSE,"MFT96";#N/A,#N/A,FALSE,"CTrecon"}</definedName>
    <definedName name="Option2_4_5_2" hidden="1">{#N/A,#N/A,FALSE,"TMCOMP96";#N/A,#N/A,FALSE,"MAT96";#N/A,#N/A,FALSE,"FANDA96";#N/A,#N/A,FALSE,"INTRAN96";#N/A,#N/A,FALSE,"NAA9697";#N/A,#N/A,FALSE,"ECWEBB";#N/A,#N/A,FALSE,"MFT96";#N/A,#N/A,FALSE,"CTrecon"}</definedName>
    <definedName name="Option2_4_5_3" hidden="1">{#N/A,#N/A,FALSE,"TMCOMP96";#N/A,#N/A,FALSE,"MAT96";#N/A,#N/A,FALSE,"FANDA96";#N/A,#N/A,FALSE,"INTRAN96";#N/A,#N/A,FALSE,"NAA9697";#N/A,#N/A,FALSE,"ECWEBB";#N/A,#N/A,FALSE,"MFT96";#N/A,#N/A,FALSE,"CTrecon"}</definedName>
    <definedName name="Option2_4_5_4" hidden="1">{#N/A,#N/A,FALSE,"TMCOMP96";#N/A,#N/A,FALSE,"MAT96";#N/A,#N/A,FALSE,"FANDA96";#N/A,#N/A,FALSE,"INTRAN96";#N/A,#N/A,FALSE,"NAA9697";#N/A,#N/A,FALSE,"ECWEBB";#N/A,#N/A,FALSE,"MFT96";#N/A,#N/A,FALSE,"CTrecon"}</definedName>
    <definedName name="Option2_4_5_5" hidden="1">{#N/A,#N/A,FALSE,"TMCOMP96";#N/A,#N/A,FALSE,"MAT96";#N/A,#N/A,FALSE,"FANDA96";#N/A,#N/A,FALSE,"INTRAN96";#N/A,#N/A,FALSE,"NAA9697";#N/A,#N/A,FALSE,"ECWEBB";#N/A,#N/A,FALSE,"MFT96";#N/A,#N/A,FALSE,"CTrecon"}</definedName>
    <definedName name="Option2_5" hidden="1">{#N/A,#N/A,FALSE,"TMCOMP96";#N/A,#N/A,FALSE,"MAT96";#N/A,#N/A,FALSE,"FANDA96";#N/A,#N/A,FALSE,"INTRAN96";#N/A,#N/A,FALSE,"NAA9697";#N/A,#N/A,FALSE,"ECWEBB";#N/A,#N/A,FALSE,"MFT96";#N/A,#N/A,FALSE,"CTrecon"}</definedName>
    <definedName name="Option2_5_1" hidden="1">{#N/A,#N/A,FALSE,"TMCOMP96";#N/A,#N/A,FALSE,"MAT96";#N/A,#N/A,FALSE,"FANDA96";#N/A,#N/A,FALSE,"INTRAN96";#N/A,#N/A,FALSE,"NAA9697";#N/A,#N/A,FALSE,"ECWEBB";#N/A,#N/A,FALSE,"MFT96";#N/A,#N/A,FALSE,"CTrecon"}</definedName>
    <definedName name="Option2_5_1_1" hidden="1">{#N/A,#N/A,FALSE,"TMCOMP96";#N/A,#N/A,FALSE,"MAT96";#N/A,#N/A,FALSE,"FANDA96";#N/A,#N/A,FALSE,"INTRAN96";#N/A,#N/A,FALSE,"NAA9697";#N/A,#N/A,FALSE,"ECWEBB";#N/A,#N/A,FALSE,"MFT96";#N/A,#N/A,FALSE,"CTrecon"}</definedName>
    <definedName name="Option2_5_1_1_1" hidden="1">{#N/A,#N/A,FALSE,"TMCOMP96";#N/A,#N/A,FALSE,"MAT96";#N/A,#N/A,FALSE,"FANDA96";#N/A,#N/A,FALSE,"INTRAN96";#N/A,#N/A,FALSE,"NAA9697";#N/A,#N/A,FALSE,"ECWEBB";#N/A,#N/A,FALSE,"MFT96";#N/A,#N/A,FALSE,"CTrecon"}</definedName>
    <definedName name="Option2_5_1_1_1_1" hidden="1">{#N/A,#N/A,FALSE,"TMCOMP96";#N/A,#N/A,FALSE,"MAT96";#N/A,#N/A,FALSE,"FANDA96";#N/A,#N/A,FALSE,"INTRAN96";#N/A,#N/A,FALSE,"NAA9697";#N/A,#N/A,FALSE,"ECWEBB";#N/A,#N/A,FALSE,"MFT96";#N/A,#N/A,FALSE,"CTrecon"}</definedName>
    <definedName name="Option2_5_1_1_1_2" hidden="1">{#N/A,#N/A,FALSE,"TMCOMP96";#N/A,#N/A,FALSE,"MAT96";#N/A,#N/A,FALSE,"FANDA96";#N/A,#N/A,FALSE,"INTRAN96";#N/A,#N/A,FALSE,"NAA9697";#N/A,#N/A,FALSE,"ECWEBB";#N/A,#N/A,FALSE,"MFT96";#N/A,#N/A,FALSE,"CTrecon"}</definedName>
    <definedName name="Option2_5_1_1_1_3" hidden="1">{#N/A,#N/A,FALSE,"TMCOMP96";#N/A,#N/A,FALSE,"MAT96";#N/A,#N/A,FALSE,"FANDA96";#N/A,#N/A,FALSE,"INTRAN96";#N/A,#N/A,FALSE,"NAA9697";#N/A,#N/A,FALSE,"ECWEBB";#N/A,#N/A,FALSE,"MFT96";#N/A,#N/A,FALSE,"CTrecon"}</definedName>
    <definedName name="Option2_5_1_1_1_4" hidden="1">{#N/A,#N/A,FALSE,"TMCOMP96";#N/A,#N/A,FALSE,"MAT96";#N/A,#N/A,FALSE,"FANDA96";#N/A,#N/A,FALSE,"INTRAN96";#N/A,#N/A,FALSE,"NAA9697";#N/A,#N/A,FALSE,"ECWEBB";#N/A,#N/A,FALSE,"MFT96";#N/A,#N/A,FALSE,"CTrecon"}</definedName>
    <definedName name="Option2_5_1_1_1_5" hidden="1">{#N/A,#N/A,FALSE,"TMCOMP96";#N/A,#N/A,FALSE,"MAT96";#N/A,#N/A,FALSE,"FANDA96";#N/A,#N/A,FALSE,"INTRAN96";#N/A,#N/A,FALSE,"NAA9697";#N/A,#N/A,FALSE,"ECWEBB";#N/A,#N/A,FALSE,"MFT96";#N/A,#N/A,FALSE,"CTrecon"}</definedName>
    <definedName name="Option2_5_1_1_2" hidden="1">{#N/A,#N/A,FALSE,"TMCOMP96";#N/A,#N/A,FALSE,"MAT96";#N/A,#N/A,FALSE,"FANDA96";#N/A,#N/A,FALSE,"INTRAN96";#N/A,#N/A,FALSE,"NAA9697";#N/A,#N/A,FALSE,"ECWEBB";#N/A,#N/A,FALSE,"MFT96";#N/A,#N/A,FALSE,"CTrecon"}</definedName>
    <definedName name="Option2_5_1_1_2_1" hidden="1">{#N/A,#N/A,FALSE,"TMCOMP96";#N/A,#N/A,FALSE,"MAT96";#N/A,#N/A,FALSE,"FANDA96";#N/A,#N/A,FALSE,"INTRAN96";#N/A,#N/A,FALSE,"NAA9697";#N/A,#N/A,FALSE,"ECWEBB";#N/A,#N/A,FALSE,"MFT96";#N/A,#N/A,FALSE,"CTrecon"}</definedName>
    <definedName name="Option2_5_1_1_2_2" hidden="1">{#N/A,#N/A,FALSE,"TMCOMP96";#N/A,#N/A,FALSE,"MAT96";#N/A,#N/A,FALSE,"FANDA96";#N/A,#N/A,FALSE,"INTRAN96";#N/A,#N/A,FALSE,"NAA9697";#N/A,#N/A,FALSE,"ECWEBB";#N/A,#N/A,FALSE,"MFT96";#N/A,#N/A,FALSE,"CTrecon"}</definedName>
    <definedName name="Option2_5_1_1_2_3" hidden="1">{#N/A,#N/A,FALSE,"TMCOMP96";#N/A,#N/A,FALSE,"MAT96";#N/A,#N/A,FALSE,"FANDA96";#N/A,#N/A,FALSE,"INTRAN96";#N/A,#N/A,FALSE,"NAA9697";#N/A,#N/A,FALSE,"ECWEBB";#N/A,#N/A,FALSE,"MFT96";#N/A,#N/A,FALSE,"CTrecon"}</definedName>
    <definedName name="Option2_5_1_1_2_4" hidden="1">{#N/A,#N/A,FALSE,"TMCOMP96";#N/A,#N/A,FALSE,"MAT96";#N/A,#N/A,FALSE,"FANDA96";#N/A,#N/A,FALSE,"INTRAN96";#N/A,#N/A,FALSE,"NAA9697";#N/A,#N/A,FALSE,"ECWEBB";#N/A,#N/A,FALSE,"MFT96";#N/A,#N/A,FALSE,"CTrecon"}</definedName>
    <definedName name="Option2_5_1_1_2_5" hidden="1">{#N/A,#N/A,FALSE,"TMCOMP96";#N/A,#N/A,FALSE,"MAT96";#N/A,#N/A,FALSE,"FANDA96";#N/A,#N/A,FALSE,"INTRAN96";#N/A,#N/A,FALSE,"NAA9697";#N/A,#N/A,FALSE,"ECWEBB";#N/A,#N/A,FALSE,"MFT96";#N/A,#N/A,FALSE,"CTrecon"}</definedName>
    <definedName name="Option2_5_1_1_3" hidden="1">{#N/A,#N/A,FALSE,"TMCOMP96";#N/A,#N/A,FALSE,"MAT96";#N/A,#N/A,FALSE,"FANDA96";#N/A,#N/A,FALSE,"INTRAN96";#N/A,#N/A,FALSE,"NAA9697";#N/A,#N/A,FALSE,"ECWEBB";#N/A,#N/A,FALSE,"MFT96";#N/A,#N/A,FALSE,"CTrecon"}</definedName>
    <definedName name="Option2_5_1_1_4" hidden="1">{#N/A,#N/A,FALSE,"TMCOMP96";#N/A,#N/A,FALSE,"MAT96";#N/A,#N/A,FALSE,"FANDA96";#N/A,#N/A,FALSE,"INTRAN96";#N/A,#N/A,FALSE,"NAA9697";#N/A,#N/A,FALSE,"ECWEBB";#N/A,#N/A,FALSE,"MFT96";#N/A,#N/A,FALSE,"CTrecon"}</definedName>
    <definedName name="Option2_5_1_1_5" hidden="1">{#N/A,#N/A,FALSE,"TMCOMP96";#N/A,#N/A,FALSE,"MAT96";#N/A,#N/A,FALSE,"FANDA96";#N/A,#N/A,FALSE,"INTRAN96";#N/A,#N/A,FALSE,"NAA9697";#N/A,#N/A,FALSE,"ECWEBB";#N/A,#N/A,FALSE,"MFT96";#N/A,#N/A,FALSE,"CTrecon"}</definedName>
    <definedName name="Option2_5_1_2" hidden="1">{#N/A,#N/A,FALSE,"TMCOMP96";#N/A,#N/A,FALSE,"MAT96";#N/A,#N/A,FALSE,"FANDA96";#N/A,#N/A,FALSE,"INTRAN96";#N/A,#N/A,FALSE,"NAA9697";#N/A,#N/A,FALSE,"ECWEBB";#N/A,#N/A,FALSE,"MFT96";#N/A,#N/A,FALSE,"CTrecon"}</definedName>
    <definedName name="Option2_5_1_2_1" hidden="1">{#N/A,#N/A,FALSE,"TMCOMP96";#N/A,#N/A,FALSE,"MAT96";#N/A,#N/A,FALSE,"FANDA96";#N/A,#N/A,FALSE,"INTRAN96";#N/A,#N/A,FALSE,"NAA9697";#N/A,#N/A,FALSE,"ECWEBB";#N/A,#N/A,FALSE,"MFT96";#N/A,#N/A,FALSE,"CTrecon"}</definedName>
    <definedName name="Option2_5_1_2_2" hidden="1">{#N/A,#N/A,FALSE,"TMCOMP96";#N/A,#N/A,FALSE,"MAT96";#N/A,#N/A,FALSE,"FANDA96";#N/A,#N/A,FALSE,"INTRAN96";#N/A,#N/A,FALSE,"NAA9697";#N/A,#N/A,FALSE,"ECWEBB";#N/A,#N/A,FALSE,"MFT96";#N/A,#N/A,FALSE,"CTrecon"}</definedName>
    <definedName name="Option2_5_1_2_3" hidden="1">{#N/A,#N/A,FALSE,"TMCOMP96";#N/A,#N/A,FALSE,"MAT96";#N/A,#N/A,FALSE,"FANDA96";#N/A,#N/A,FALSE,"INTRAN96";#N/A,#N/A,FALSE,"NAA9697";#N/A,#N/A,FALSE,"ECWEBB";#N/A,#N/A,FALSE,"MFT96";#N/A,#N/A,FALSE,"CTrecon"}</definedName>
    <definedName name="Option2_5_1_2_4" hidden="1">{#N/A,#N/A,FALSE,"TMCOMP96";#N/A,#N/A,FALSE,"MAT96";#N/A,#N/A,FALSE,"FANDA96";#N/A,#N/A,FALSE,"INTRAN96";#N/A,#N/A,FALSE,"NAA9697";#N/A,#N/A,FALSE,"ECWEBB";#N/A,#N/A,FALSE,"MFT96";#N/A,#N/A,FALSE,"CTrecon"}</definedName>
    <definedName name="Option2_5_1_2_5" hidden="1">{#N/A,#N/A,FALSE,"TMCOMP96";#N/A,#N/A,FALSE,"MAT96";#N/A,#N/A,FALSE,"FANDA96";#N/A,#N/A,FALSE,"INTRAN96";#N/A,#N/A,FALSE,"NAA9697";#N/A,#N/A,FALSE,"ECWEBB";#N/A,#N/A,FALSE,"MFT96";#N/A,#N/A,FALSE,"CTrecon"}</definedName>
    <definedName name="Option2_5_1_3" hidden="1">{#N/A,#N/A,FALSE,"TMCOMP96";#N/A,#N/A,FALSE,"MAT96";#N/A,#N/A,FALSE,"FANDA96";#N/A,#N/A,FALSE,"INTRAN96";#N/A,#N/A,FALSE,"NAA9697";#N/A,#N/A,FALSE,"ECWEBB";#N/A,#N/A,FALSE,"MFT96";#N/A,#N/A,FALSE,"CTrecon"}</definedName>
    <definedName name="Option2_5_1_3_1" hidden="1">{#N/A,#N/A,FALSE,"TMCOMP96";#N/A,#N/A,FALSE,"MAT96";#N/A,#N/A,FALSE,"FANDA96";#N/A,#N/A,FALSE,"INTRAN96";#N/A,#N/A,FALSE,"NAA9697";#N/A,#N/A,FALSE,"ECWEBB";#N/A,#N/A,FALSE,"MFT96";#N/A,#N/A,FALSE,"CTrecon"}</definedName>
    <definedName name="Option2_5_1_3_2" hidden="1">{#N/A,#N/A,FALSE,"TMCOMP96";#N/A,#N/A,FALSE,"MAT96";#N/A,#N/A,FALSE,"FANDA96";#N/A,#N/A,FALSE,"INTRAN96";#N/A,#N/A,FALSE,"NAA9697";#N/A,#N/A,FALSE,"ECWEBB";#N/A,#N/A,FALSE,"MFT96";#N/A,#N/A,FALSE,"CTrecon"}</definedName>
    <definedName name="Option2_5_1_3_3" hidden="1">{#N/A,#N/A,FALSE,"TMCOMP96";#N/A,#N/A,FALSE,"MAT96";#N/A,#N/A,FALSE,"FANDA96";#N/A,#N/A,FALSE,"INTRAN96";#N/A,#N/A,FALSE,"NAA9697";#N/A,#N/A,FALSE,"ECWEBB";#N/A,#N/A,FALSE,"MFT96";#N/A,#N/A,FALSE,"CTrecon"}</definedName>
    <definedName name="Option2_5_1_3_4" hidden="1">{#N/A,#N/A,FALSE,"TMCOMP96";#N/A,#N/A,FALSE,"MAT96";#N/A,#N/A,FALSE,"FANDA96";#N/A,#N/A,FALSE,"INTRAN96";#N/A,#N/A,FALSE,"NAA9697";#N/A,#N/A,FALSE,"ECWEBB";#N/A,#N/A,FALSE,"MFT96";#N/A,#N/A,FALSE,"CTrecon"}</definedName>
    <definedName name="Option2_5_1_3_5" hidden="1">{#N/A,#N/A,FALSE,"TMCOMP96";#N/A,#N/A,FALSE,"MAT96";#N/A,#N/A,FALSE,"FANDA96";#N/A,#N/A,FALSE,"INTRAN96";#N/A,#N/A,FALSE,"NAA9697";#N/A,#N/A,FALSE,"ECWEBB";#N/A,#N/A,FALSE,"MFT96";#N/A,#N/A,FALSE,"CTrecon"}</definedName>
    <definedName name="Option2_5_1_4" hidden="1">{#N/A,#N/A,FALSE,"TMCOMP96";#N/A,#N/A,FALSE,"MAT96";#N/A,#N/A,FALSE,"FANDA96";#N/A,#N/A,FALSE,"INTRAN96";#N/A,#N/A,FALSE,"NAA9697";#N/A,#N/A,FALSE,"ECWEBB";#N/A,#N/A,FALSE,"MFT96";#N/A,#N/A,FALSE,"CTrecon"}</definedName>
    <definedName name="Option2_5_1_4_1" hidden="1">{#N/A,#N/A,FALSE,"TMCOMP96";#N/A,#N/A,FALSE,"MAT96";#N/A,#N/A,FALSE,"FANDA96";#N/A,#N/A,FALSE,"INTRAN96";#N/A,#N/A,FALSE,"NAA9697";#N/A,#N/A,FALSE,"ECWEBB";#N/A,#N/A,FALSE,"MFT96";#N/A,#N/A,FALSE,"CTrecon"}</definedName>
    <definedName name="Option2_5_1_4_2" hidden="1">{#N/A,#N/A,FALSE,"TMCOMP96";#N/A,#N/A,FALSE,"MAT96";#N/A,#N/A,FALSE,"FANDA96";#N/A,#N/A,FALSE,"INTRAN96";#N/A,#N/A,FALSE,"NAA9697";#N/A,#N/A,FALSE,"ECWEBB";#N/A,#N/A,FALSE,"MFT96";#N/A,#N/A,FALSE,"CTrecon"}</definedName>
    <definedName name="Option2_5_1_4_3" hidden="1">{#N/A,#N/A,FALSE,"TMCOMP96";#N/A,#N/A,FALSE,"MAT96";#N/A,#N/A,FALSE,"FANDA96";#N/A,#N/A,FALSE,"INTRAN96";#N/A,#N/A,FALSE,"NAA9697";#N/A,#N/A,FALSE,"ECWEBB";#N/A,#N/A,FALSE,"MFT96";#N/A,#N/A,FALSE,"CTrecon"}</definedName>
    <definedName name="Option2_5_1_4_4" hidden="1">{#N/A,#N/A,FALSE,"TMCOMP96";#N/A,#N/A,FALSE,"MAT96";#N/A,#N/A,FALSE,"FANDA96";#N/A,#N/A,FALSE,"INTRAN96";#N/A,#N/A,FALSE,"NAA9697";#N/A,#N/A,FALSE,"ECWEBB";#N/A,#N/A,FALSE,"MFT96";#N/A,#N/A,FALSE,"CTrecon"}</definedName>
    <definedName name="Option2_5_1_4_5" hidden="1">{#N/A,#N/A,FALSE,"TMCOMP96";#N/A,#N/A,FALSE,"MAT96";#N/A,#N/A,FALSE,"FANDA96";#N/A,#N/A,FALSE,"INTRAN96";#N/A,#N/A,FALSE,"NAA9697";#N/A,#N/A,FALSE,"ECWEBB";#N/A,#N/A,FALSE,"MFT96";#N/A,#N/A,FALSE,"CTrecon"}</definedName>
    <definedName name="Option2_5_1_5" hidden="1">{#N/A,#N/A,FALSE,"TMCOMP96";#N/A,#N/A,FALSE,"MAT96";#N/A,#N/A,FALSE,"FANDA96";#N/A,#N/A,FALSE,"INTRAN96";#N/A,#N/A,FALSE,"NAA9697";#N/A,#N/A,FALSE,"ECWEBB";#N/A,#N/A,FALSE,"MFT96";#N/A,#N/A,FALSE,"CTrecon"}</definedName>
    <definedName name="Option2_5_1_5_1" hidden="1">{#N/A,#N/A,FALSE,"TMCOMP96";#N/A,#N/A,FALSE,"MAT96";#N/A,#N/A,FALSE,"FANDA96";#N/A,#N/A,FALSE,"INTRAN96";#N/A,#N/A,FALSE,"NAA9697";#N/A,#N/A,FALSE,"ECWEBB";#N/A,#N/A,FALSE,"MFT96";#N/A,#N/A,FALSE,"CTrecon"}</definedName>
    <definedName name="Option2_5_1_5_2" hidden="1">{#N/A,#N/A,FALSE,"TMCOMP96";#N/A,#N/A,FALSE,"MAT96";#N/A,#N/A,FALSE,"FANDA96";#N/A,#N/A,FALSE,"INTRAN96";#N/A,#N/A,FALSE,"NAA9697";#N/A,#N/A,FALSE,"ECWEBB";#N/A,#N/A,FALSE,"MFT96";#N/A,#N/A,FALSE,"CTrecon"}</definedName>
    <definedName name="Option2_5_1_5_3" hidden="1">{#N/A,#N/A,FALSE,"TMCOMP96";#N/A,#N/A,FALSE,"MAT96";#N/A,#N/A,FALSE,"FANDA96";#N/A,#N/A,FALSE,"INTRAN96";#N/A,#N/A,FALSE,"NAA9697";#N/A,#N/A,FALSE,"ECWEBB";#N/A,#N/A,FALSE,"MFT96";#N/A,#N/A,FALSE,"CTrecon"}</definedName>
    <definedName name="Option2_5_1_5_4" hidden="1">{#N/A,#N/A,FALSE,"TMCOMP96";#N/A,#N/A,FALSE,"MAT96";#N/A,#N/A,FALSE,"FANDA96";#N/A,#N/A,FALSE,"INTRAN96";#N/A,#N/A,FALSE,"NAA9697";#N/A,#N/A,FALSE,"ECWEBB";#N/A,#N/A,FALSE,"MFT96";#N/A,#N/A,FALSE,"CTrecon"}</definedName>
    <definedName name="Option2_5_1_5_5" hidden="1">{#N/A,#N/A,FALSE,"TMCOMP96";#N/A,#N/A,FALSE,"MAT96";#N/A,#N/A,FALSE,"FANDA96";#N/A,#N/A,FALSE,"INTRAN96";#N/A,#N/A,FALSE,"NAA9697";#N/A,#N/A,FALSE,"ECWEBB";#N/A,#N/A,FALSE,"MFT96";#N/A,#N/A,FALSE,"CTrecon"}</definedName>
    <definedName name="Option2_5_2" hidden="1">{#N/A,#N/A,FALSE,"TMCOMP96";#N/A,#N/A,FALSE,"MAT96";#N/A,#N/A,FALSE,"FANDA96";#N/A,#N/A,FALSE,"INTRAN96";#N/A,#N/A,FALSE,"NAA9697";#N/A,#N/A,FALSE,"ECWEBB";#N/A,#N/A,FALSE,"MFT96";#N/A,#N/A,FALSE,"CTrecon"}</definedName>
    <definedName name="Option2_5_2_1" hidden="1">{#N/A,#N/A,FALSE,"TMCOMP96";#N/A,#N/A,FALSE,"MAT96";#N/A,#N/A,FALSE,"FANDA96";#N/A,#N/A,FALSE,"INTRAN96";#N/A,#N/A,FALSE,"NAA9697";#N/A,#N/A,FALSE,"ECWEBB";#N/A,#N/A,FALSE,"MFT96";#N/A,#N/A,FALSE,"CTrecon"}</definedName>
    <definedName name="Option2_5_2_2" hidden="1">{#N/A,#N/A,FALSE,"TMCOMP96";#N/A,#N/A,FALSE,"MAT96";#N/A,#N/A,FALSE,"FANDA96";#N/A,#N/A,FALSE,"INTRAN96";#N/A,#N/A,FALSE,"NAA9697";#N/A,#N/A,FALSE,"ECWEBB";#N/A,#N/A,FALSE,"MFT96";#N/A,#N/A,FALSE,"CTrecon"}</definedName>
    <definedName name="Option2_5_2_3" hidden="1">{#N/A,#N/A,FALSE,"TMCOMP96";#N/A,#N/A,FALSE,"MAT96";#N/A,#N/A,FALSE,"FANDA96";#N/A,#N/A,FALSE,"INTRAN96";#N/A,#N/A,FALSE,"NAA9697";#N/A,#N/A,FALSE,"ECWEBB";#N/A,#N/A,FALSE,"MFT96";#N/A,#N/A,FALSE,"CTrecon"}</definedName>
    <definedName name="Option2_5_2_4" hidden="1">{#N/A,#N/A,FALSE,"TMCOMP96";#N/A,#N/A,FALSE,"MAT96";#N/A,#N/A,FALSE,"FANDA96";#N/A,#N/A,FALSE,"INTRAN96";#N/A,#N/A,FALSE,"NAA9697";#N/A,#N/A,FALSE,"ECWEBB";#N/A,#N/A,FALSE,"MFT96";#N/A,#N/A,FALSE,"CTrecon"}</definedName>
    <definedName name="Option2_5_2_5" hidden="1">{#N/A,#N/A,FALSE,"TMCOMP96";#N/A,#N/A,FALSE,"MAT96";#N/A,#N/A,FALSE,"FANDA96";#N/A,#N/A,FALSE,"INTRAN96";#N/A,#N/A,FALSE,"NAA9697";#N/A,#N/A,FALSE,"ECWEBB";#N/A,#N/A,FALSE,"MFT96";#N/A,#N/A,FALSE,"CTrecon"}</definedName>
    <definedName name="Option2_5_3" hidden="1">{#N/A,#N/A,FALSE,"TMCOMP96";#N/A,#N/A,FALSE,"MAT96";#N/A,#N/A,FALSE,"FANDA96";#N/A,#N/A,FALSE,"INTRAN96";#N/A,#N/A,FALSE,"NAA9697";#N/A,#N/A,FALSE,"ECWEBB";#N/A,#N/A,FALSE,"MFT96";#N/A,#N/A,FALSE,"CTrecon"}</definedName>
    <definedName name="Option2_5_3_1" hidden="1">{#N/A,#N/A,FALSE,"TMCOMP96";#N/A,#N/A,FALSE,"MAT96";#N/A,#N/A,FALSE,"FANDA96";#N/A,#N/A,FALSE,"INTRAN96";#N/A,#N/A,FALSE,"NAA9697";#N/A,#N/A,FALSE,"ECWEBB";#N/A,#N/A,FALSE,"MFT96";#N/A,#N/A,FALSE,"CTrecon"}</definedName>
    <definedName name="Option2_5_3_2" hidden="1">{#N/A,#N/A,FALSE,"TMCOMP96";#N/A,#N/A,FALSE,"MAT96";#N/A,#N/A,FALSE,"FANDA96";#N/A,#N/A,FALSE,"INTRAN96";#N/A,#N/A,FALSE,"NAA9697";#N/A,#N/A,FALSE,"ECWEBB";#N/A,#N/A,FALSE,"MFT96";#N/A,#N/A,FALSE,"CTrecon"}</definedName>
    <definedName name="Option2_5_3_3" hidden="1">{#N/A,#N/A,FALSE,"TMCOMP96";#N/A,#N/A,FALSE,"MAT96";#N/A,#N/A,FALSE,"FANDA96";#N/A,#N/A,FALSE,"INTRAN96";#N/A,#N/A,FALSE,"NAA9697";#N/A,#N/A,FALSE,"ECWEBB";#N/A,#N/A,FALSE,"MFT96";#N/A,#N/A,FALSE,"CTrecon"}</definedName>
    <definedName name="Option2_5_3_4" hidden="1">{#N/A,#N/A,FALSE,"TMCOMP96";#N/A,#N/A,FALSE,"MAT96";#N/A,#N/A,FALSE,"FANDA96";#N/A,#N/A,FALSE,"INTRAN96";#N/A,#N/A,FALSE,"NAA9697";#N/A,#N/A,FALSE,"ECWEBB";#N/A,#N/A,FALSE,"MFT96";#N/A,#N/A,FALSE,"CTrecon"}</definedName>
    <definedName name="Option2_5_3_5" hidden="1">{#N/A,#N/A,FALSE,"TMCOMP96";#N/A,#N/A,FALSE,"MAT96";#N/A,#N/A,FALSE,"FANDA96";#N/A,#N/A,FALSE,"INTRAN96";#N/A,#N/A,FALSE,"NAA9697";#N/A,#N/A,FALSE,"ECWEBB";#N/A,#N/A,FALSE,"MFT96";#N/A,#N/A,FALSE,"CTrecon"}</definedName>
    <definedName name="Option2_5_4" hidden="1">{#N/A,#N/A,FALSE,"TMCOMP96";#N/A,#N/A,FALSE,"MAT96";#N/A,#N/A,FALSE,"FANDA96";#N/A,#N/A,FALSE,"INTRAN96";#N/A,#N/A,FALSE,"NAA9697";#N/A,#N/A,FALSE,"ECWEBB";#N/A,#N/A,FALSE,"MFT96";#N/A,#N/A,FALSE,"CTrecon"}</definedName>
    <definedName name="Option2_5_4_1" hidden="1">{#N/A,#N/A,FALSE,"TMCOMP96";#N/A,#N/A,FALSE,"MAT96";#N/A,#N/A,FALSE,"FANDA96";#N/A,#N/A,FALSE,"INTRAN96";#N/A,#N/A,FALSE,"NAA9697";#N/A,#N/A,FALSE,"ECWEBB";#N/A,#N/A,FALSE,"MFT96";#N/A,#N/A,FALSE,"CTrecon"}</definedName>
    <definedName name="Option2_5_4_2" hidden="1">{#N/A,#N/A,FALSE,"TMCOMP96";#N/A,#N/A,FALSE,"MAT96";#N/A,#N/A,FALSE,"FANDA96";#N/A,#N/A,FALSE,"INTRAN96";#N/A,#N/A,FALSE,"NAA9697";#N/A,#N/A,FALSE,"ECWEBB";#N/A,#N/A,FALSE,"MFT96";#N/A,#N/A,FALSE,"CTrecon"}</definedName>
    <definedName name="Option2_5_4_3" hidden="1">{#N/A,#N/A,FALSE,"TMCOMP96";#N/A,#N/A,FALSE,"MAT96";#N/A,#N/A,FALSE,"FANDA96";#N/A,#N/A,FALSE,"INTRAN96";#N/A,#N/A,FALSE,"NAA9697";#N/A,#N/A,FALSE,"ECWEBB";#N/A,#N/A,FALSE,"MFT96";#N/A,#N/A,FALSE,"CTrecon"}</definedName>
    <definedName name="Option2_5_4_4" hidden="1">{#N/A,#N/A,FALSE,"TMCOMP96";#N/A,#N/A,FALSE,"MAT96";#N/A,#N/A,FALSE,"FANDA96";#N/A,#N/A,FALSE,"INTRAN96";#N/A,#N/A,FALSE,"NAA9697";#N/A,#N/A,FALSE,"ECWEBB";#N/A,#N/A,FALSE,"MFT96";#N/A,#N/A,FALSE,"CTrecon"}</definedName>
    <definedName name="Option2_5_4_5" hidden="1">{#N/A,#N/A,FALSE,"TMCOMP96";#N/A,#N/A,FALSE,"MAT96";#N/A,#N/A,FALSE,"FANDA96";#N/A,#N/A,FALSE,"INTRAN96";#N/A,#N/A,FALSE,"NAA9697";#N/A,#N/A,FALSE,"ECWEBB";#N/A,#N/A,FALSE,"MFT96";#N/A,#N/A,FALSE,"CTrecon"}</definedName>
    <definedName name="Option2_5_5" hidden="1">{#N/A,#N/A,FALSE,"TMCOMP96";#N/A,#N/A,FALSE,"MAT96";#N/A,#N/A,FALSE,"FANDA96";#N/A,#N/A,FALSE,"INTRAN96";#N/A,#N/A,FALSE,"NAA9697";#N/A,#N/A,FALSE,"ECWEBB";#N/A,#N/A,FALSE,"MFT96";#N/A,#N/A,FALSE,"CTrecon"}</definedName>
    <definedName name="Option2_5_5_1" hidden="1">{#N/A,#N/A,FALSE,"TMCOMP96";#N/A,#N/A,FALSE,"MAT96";#N/A,#N/A,FALSE,"FANDA96";#N/A,#N/A,FALSE,"INTRAN96";#N/A,#N/A,FALSE,"NAA9697";#N/A,#N/A,FALSE,"ECWEBB";#N/A,#N/A,FALSE,"MFT96";#N/A,#N/A,FALSE,"CTrecon"}</definedName>
    <definedName name="Option2_5_5_2" hidden="1">{#N/A,#N/A,FALSE,"TMCOMP96";#N/A,#N/A,FALSE,"MAT96";#N/A,#N/A,FALSE,"FANDA96";#N/A,#N/A,FALSE,"INTRAN96";#N/A,#N/A,FALSE,"NAA9697";#N/A,#N/A,FALSE,"ECWEBB";#N/A,#N/A,FALSE,"MFT96";#N/A,#N/A,FALSE,"CTrecon"}</definedName>
    <definedName name="Option2_5_5_3" hidden="1">{#N/A,#N/A,FALSE,"TMCOMP96";#N/A,#N/A,FALSE,"MAT96";#N/A,#N/A,FALSE,"FANDA96";#N/A,#N/A,FALSE,"INTRAN96";#N/A,#N/A,FALSE,"NAA9697";#N/A,#N/A,FALSE,"ECWEBB";#N/A,#N/A,FALSE,"MFT96";#N/A,#N/A,FALSE,"CTrecon"}</definedName>
    <definedName name="Option2_5_5_4" hidden="1">{#N/A,#N/A,FALSE,"TMCOMP96";#N/A,#N/A,FALSE,"MAT96";#N/A,#N/A,FALSE,"FANDA96";#N/A,#N/A,FALSE,"INTRAN96";#N/A,#N/A,FALSE,"NAA9697";#N/A,#N/A,FALSE,"ECWEBB";#N/A,#N/A,FALSE,"MFT96";#N/A,#N/A,FALSE,"CTrecon"}</definedName>
    <definedName name="Option2_5_5_5" hidden="1">{#N/A,#N/A,FALSE,"TMCOMP96";#N/A,#N/A,FALSE,"MAT96";#N/A,#N/A,FALSE,"FANDA96";#N/A,#N/A,FALSE,"INTRAN96";#N/A,#N/A,FALSE,"NAA9697";#N/A,#N/A,FALSE,"ECWEBB";#N/A,#N/A,FALSE,"MFT96";#N/A,#N/A,FALSE,"CTrecon"}</definedName>
    <definedName name="Pal_Workbook_GUID" hidden="1">"N7IQZZD5YBE28RGZHB5UQVKH"</definedName>
    <definedName name="_xlnm.Print_Area" localSheetId="9">Data!$A$1:$CR$304</definedName>
    <definedName name="_xlnm.Print_Area" localSheetId="7">'Main Validation'!$A$1:$P$59</definedName>
    <definedName name="_xlnm.Print_Area" localSheetId="1">'Part 1'!$A$1:$Y$84</definedName>
    <definedName name="_xlnm.Print_Area" localSheetId="2">'Part 2'!$A$1:$Q$119</definedName>
    <definedName name="_xlnm.Print_Area" localSheetId="3">'Part 2 DA Summary'!$A$1:$U$60</definedName>
    <definedName name="_xlnm.Print_Area" localSheetId="4">'Part 3'!$A$1:$R$281</definedName>
    <definedName name="_xlnm.Print_Area" localSheetId="5">'Part 4'!$A$1:$R$201</definedName>
    <definedName name="_xlnm.Print_Area" localSheetId="6">'Part 5'!$A$1:$Z$119</definedName>
    <definedName name="_xlnm.Print_Area" localSheetId="0">Title!$A$1:$D$70</definedName>
    <definedName name="_xlnm.Print_Titles" localSheetId="9">Data!$1:$8</definedName>
    <definedName name="_xlnm.Print_Titles" localSheetId="7">'Main Validation'!$1:$20</definedName>
    <definedName name="_xlnm.Print_Titles" localSheetId="1">'Part 1'!$1:$14</definedName>
    <definedName name="_xlnm.Print_Titles" localSheetId="3">'Part 2 DA Summary'!$C:$C,'Part 2 DA Summary'!$3:$12</definedName>
    <definedName name="_xlnm.Print_Titles" localSheetId="4">'Part 3'!$1:$15</definedName>
    <definedName name="_xlnm.Print_Titles" localSheetId="5">'Part 4'!$25:$32</definedName>
    <definedName name="_xlnm.Print_Titles" localSheetId="6">'Part 5'!$1:$7</definedName>
    <definedName name="Ref_LA_Codes">Data!$C:$C</definedName>
    <definedName name="Ref_LA_Codes_2">TierSplit!$A:$A</definedName>
    <definedName name="Ref_LA_Codes2">#REF!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BRR_Multiple">'[1]Part 1'!$P$248</definedName>
    <definedName name="SBRR_supp">'Part 1'!$H$95</definedName>
    <definedName name="SBRR_Supplement">'[1]Part 1'!$S$248</definedName>
    <definedName name="sdf" hidden="1">{#N/A,#N/A,FALSE,"TMCOMP96";#N/A,#N/A,FALSE,"MAT96";#N/A,#N/A,FALSE,"FANDA96";#N/A,#N/A,FALSE,"INTRAN96";#N/A,#N/A,FALSE,"NAA9697";#N/A,#N/A,FALSE,"ECWEBB";#N/A,#N/A,FALSE,"MFT96";#N/A,#N/A,FALSE,"CTrecon"}</definedName>
    <definedName name="sdf_1" hidden="1">{#N/A,#N/A,FALSE,"TMCOMP96";#N/A,#N/A,FALSE,"MAT96";#N/A,#N/A,FALSE,"FANDA96";#N/A,#N/A,FALSE,"INTRAN96";#N/A,#N/A,FALSE,"NAA9697";#N/A,#N/A,FALSE,"ECWEBB";#N/A,#N/A,FALSE,"MFT96";#N/A,#N/A,FALSE,"CTrecon"}</definedName>
    <definedName name="sdf_1_1" hidden="1">{#N/A,#N/A,FALSE,"TMCOMP96";#N/A,#N/A,FALSE,"MAT96";#N/A,#N/A,FALSE,"FANDA96";#N/A,#N/A,FALSE,"INTRAN96";#N/A,#N/A,FALSE,"NAA9697";#N/A,#N/A,FALSE,"ECWEBB";#N/A,#N/A,FALSE,"MFT96";#N/A,#N/A,FALSE,"CTrecon"}</definedName>
    <definedName name="sdf_1_1_1" hidden="1">{#N/A,#N/A,FALSE,"TMCOMP96";#N/A,#N/A,FALSE,"MAT96";#N/A,#N/A,FALSE,"FANDA96";#N/A,#N/A,FALSE,"INTRAN96";#N/A,#N/A,FALSE,"NAA9697";#N/A,#N/A,FALSE,"ECWEBB";#N/A,#N/A,FALSE,"MFT96";#N/A,#N/A,FALSE,"CTrecon"}</definedName>
    <definedName name="sdf_1_1_1_1" hidden="1">{#N/A,#N/A,FALSE,"TMCOMP96";#N/A,#N/A,FALSE,"MAT96";#N/A,#N/A,FALSE,"FANDA96";#N/A,#N/A,FALSE,"INTRAN96";#N/A,#N/A,FALSE,"NAA9697";#N/A,#N/A,FALSE,"ECWEBB";#N/A,#N/A,FALSE,"MFT96";#N/A,#N/A,FALSE,"CTrecon"}</definedName>
    <definedName name="sdf_1_1_1_1_1" hidden="1">{#N/A,#N/A,FALSE,"TMCOMP96";#N/A,#N/A,FALSE,"MAT96";#N/A,#N/A,FALSE,"FANDA96";#N/A,#N/A,FALSE,"INTRAN96";#N/A,#N/A,FALSE,"NAA9697";#N/A,#N/A,FALSE,"ECWEBB";#N/A,#N/A,FALSE,"MFT96";#N/A,#N/A,FALSE,"CTrecon"}</definedName>
    <definedName name="sdf_1_1_1_1_1_1" hidden="1">{#N/A,#N/A,FALSE,"TMCOMP96";#N/A,#N/A,FALSE,"MAT96";#N/A,#N/A,FALSE,"FANDA96";#N/A,#N/A,FALSE,"INTRAN96";#N/A,#N/A,FALSE,"NAA9697";#N/A,#N/A,FALSE,"ECWEBB";#N/A,#N/A,FALSE,"MFT96";#N/A,#N/A,FALSE,"CTrecon"}</definedName>
    <definedName name="sdf_1_1_1_1_1_2" hidden="1">{#N/A,#N/A,FALSE,"TMCOMP96";#N/A,#N/A,FALSE,"MAT96";#N/A,#N/A,FALSE,"FANDA96";#N/A,#N/A,FALSE,"INTRAN96";#N/A,#N/A,FALSE,"NAA9697";#N/A,#N/A,FALSE,"ECWEBB";#N/A,#N/A,FALSE,"MFT96";#N/A,#N/A,FALSE,"CTrecon"}</definedName>
    <definedName name="sdf_1_1_1_1_1_3" hidden="1">{#N/A,#N/A,FALSE,"TMCOMP96";#N/A,#N/A,FALSE,"MAT96";#N/A,#N/A,FALSE,"FANDA96";#N/A,#N/A,FALSE,"INTRAN96";#N/A,#N/A,FALSE,"NAA9697";#N/A,#N/A,FALSE,"ECWEBB";#N/A,#N/A,FALSE,"MFT96";#N/A,#N/A,FALSE,"CTrecon"}</definedName>
    <definedName name="sdf_1_1_1_1_1_4" hidden="1">{#N/A,#N/A,FALSE,"TMCOMP96";#N/A,#N/A,FALSE,"MAT96";#N/A,#N/A,FALSE,"FANDA96";#N/A,#N/A,FALSE,"INTRAN96";#N/A,#N/A,FALSE,"NAA9697";#N/A,#N/A,FALSE,"ECWEBB";#N/A,#N/A,FALSE,"MFT96";#N/A,#N/A,FALSE,"CTrecon"}</definedName>
    <definedName name="sdf_1_1_1_1_1_5" hidden="1">{#N/A,#N/A,FALSE,"TMCOMP96";#N/A,#N/A,FALSE,"MAT96";#N/A,#N/A,FALSE,"FANDA96";#N/A,#N/A,FALSE,"INTRAN96";#N/A,#N/A,FALSE,"NAA9697";#N/A,#N/A,FALSE,"ECWEBB";#N/A,#N/A,FALSE,"MFT96";#N/A,#N/A,FALSE,"CTrecon"}</definedName>
    <definedName name="sdf_1_1_1_1_2" hidden="1">{#N/A,#N/A,FALSE,"TMCOMP96";#N/A,#N/A,FALSE,"MAT96";#N/A,#N/A,FALSE,"FANDA96";#N/A,#N/A,FALSE,"INTRAN96";#N/A,#N/A,FALSE,"NAA9697";#N/A,#N/A,FALSE,"ECWEBB";#N/A,#N/A,FALSE,"MFT96";#N/A,#N/A,FALSE,"CTrecon"}</definedName>
    <definedName name="sdf_1_1_1_1_2_1" hidden="1">{#N/A,#N/A,FALSE,"TMCOMP96";#N/A,#N/A,FALSE,"MAT96";#N/A,#N/A,FALSE,"FANDA96";#N/A,#N/A,FALSE,"INTRAN96";#N/A,#N/A,FALSE,"NAA9697";#N/A,#N/A,FALSE,"ECWEBB";#N/A,#N/A,FALSE,"MFT96";#N/A,#N/A,FALSE,"CTrecon"}</definedName>
    <definedName name="sdf_1_1_1_1_2_2" hidden="1">{#N/A,#N/A,FALSE,"TMCOMP96";#N/A,#N/A,FALSE,"MAT96";#N/A,#N/A,FALSE,"FANDA96";#N/A,#N/A,FALSE,"INTRAN96";#N/A,#N/A,FALSE,"NAA9697";#N/A,#N/A,FALSE,"ECWEBB";#N/A,#N/A,FALSE,"MFT96";#N/A,#N/A,FALSE,"CTrecon"}</definedName>
    <definedName name="sdf_1_1_1_1_2_3" hidden="1">{#N/A,#N/A,FALSE,"TMCOMP96";#N/A,#N/A,FALSE,"MAT96";#N/A,#N/A,FALSE,"FANDA96";#N/A,#N/A,FALSE,"INTRAN96";#N/A,#N/A,FALSE,"NAA9697";#N/A,#N/A,FALSE,"ECWEBB";#N/A,#N/A,FALSE,"MFT96";#N/A,#N/A,FALSE,"CTrecon"}</definedName>
    <definedName name="sdf_1_1_1_1_2_4" hidden="1">{#N/A,#N/A,FALSE,"TMCOMP96";#N/A,#N/A,FALSE,"MAT96";#N/A,#N/A,FALSE,"FANDA96";#N/A,#N/A,FALSE,"INTRAN96";#N/A,#N/A,FALSE,"NAA9697";#N/A,#N/A,FALSE,"ECWEBB";#N/A,#N/A,FALSE,"MFT96";#N/A,#N/A,FALSE,"CTrecon"}</definedName>
    <definedName name="sdf_1_1_1_1_2_5" hidden="1">{#N/A,#N/A,FALSE,"TMCOMP96";#N/A,#N/A,FALSE,"MAT96";#N/A,#N/A,FALSE,"FANDA96";#N/A,#N/A,FALSE,"INTRAN96";#N/A,#N/A,FALSE,"NAA9697";#N/A,#N/A,FALSE,"ECWEBB";#N/A,#N/A,FALSE,"MFT96";#N/A,#N/A,FALSE,"CTrecon"}</definedName>
    <definedName name="sdf_1_1_1_1_3" hidden="1">{#N/A,#N/A,FALSE,"TMCOMP96";#N/A,#N/A,FALSE,"MAT96";#N/A,#N/A,FALSE,"FANDA96";#N/A,#N/A,FALSE,"INTRAN96";#N/A,#N/A,FALSE,"NAA9697";#N/A,#N/A,FALSE,"ECWEBB";#N/A,#N/A,FALSE,"MFT96";#N/A,#N/A,FALSE,"CTrecon"}</definedName>
    <definedName name="sdf_1_1_1_1_4" hidden="1">{#N/A,#N/A,FALSE,"TMCOMP96";#N/A,#N/A,FALSE,"MAT96";#N/A,#N/A,FALSE,"FANDA96";#N/A,#N/A,FALSE,"INTRAN96";#N/A,#N/A,FALSE,"NAA9697";#N/A,#N/A,FALSE,"ECWEBB";#N/A,#N/A,FALSE,"MFT96";#N/A,#N/A,FALSE,"CTrecon"}</definedName>
    <definedName name="sdf_1_1_1_1_5" hidden="1">{#N/A,#N/A,FALSE,"TMCOMP96";#N/A,#N/A,FALSE,"MAT96";#N/A,#N/A,FALSE,"FANDA96";#N/A,#N/A,FALSE,"INTRAN96";#N/A,#N/A,FALSE,"NAA9697";#N/A,#N/A,FALSE,"ECWEBB";#N/A,#N/A,FALSE,"MFT96";#N/A,#N/A,FALSE,"CTrecon"}</definedName>
    <definedName name="sdf_1_1_1_2" hidden="1">{#N/A,#N/A,FALSE,"TMCOMP96";#N/A,#N/A,FALSE,"MAT96";#N/A,#N/A,FALSE,"FANDA96";#N/A,#N/A,FALSE,"INTRAN96";#N/A,#N/A,FALSE,"NAA9697";#N/A,#N/A,FALSE,"ECWEBB";#N/A,#N/A,FALSE,"MFT96";#N/A,#N/A,FALSE,"CTrecon"}</definedName>
    <definedName name="sdf_1_1_1_2_1" hidden="1">{#N/A,#N/A,FALSE,"TMCOMP96";#N/A,#N/A,FALSE,"MAT96";#N/A,#N/A,FALSE,"FANDA96";#N/A,#N/A,FALSE,"INTRAN96";#N/A,#N/A,FALSE,"NAA9697";#N/A,#N/A,FALSE,"ECWEBB";#N/A,#N/A,FALSE,"MFT96";#N/A,#N/A,FALSE,"CTrecon"}</definedName>
    <definedName name="sdf_1_1_1_2_2" hidden="1">{#N/A,#N/A,FALSE,"TMCOMP96";#N/A,#N/A,FALSE,"MAT96";#N/A,#N/A,FALSE,"FANDA96";#N/A,#N/A,FALSE,"INTRAN96";#N/A,#N/A,FALSE,"NAA9697";#N/A,#N/A,FALSE,"ECWEBB";#N/A,#N/A,FALSE,"MFT96";#N/A,#N/A,FALSE,"CTrecon"}</definedName>
    <definedName name="sdf_1_1_1_2_3" hidden="1">{#N/A,#N/A,FALSE,"TMCOMP96";#N/A,#N/A,FALSE,"MAT96";#N/A,#N/A,FALSE,"FANDA96";#N/A,#N/A,FALSE,"INTRAN96";#N/A,#N/A,FALSE,"NAA9697";#N/A,#N/A,FALSE,"ECWEBB";#N/A,#N/A,FALSE,"MFT96";#N/A,#N/A,FALSE,"CTrecon"}</definedName>
    <definedName name="sdf_1_1_1_2_4" hidden="1">{#N/A,#N/A,FALSE,"TMCOMP96";#N/A,#N/A,FALSE,"MAT96";#N/A,#N/A,FALSE,"FANDA96";#N/A,#N/A,FALSE,"INTRAN96";#N/A,#N/A,FALSE,"NAA9697";#N/A,#N/A,FALSE,"ECWEBB";#N/A,#N/A,FALSE,"MFT96";#N/A,#N/A,FALSE,"CTrecon"}</definedName>
    <definedName name="sdf_1_1_1_2_5" hidden="1">{#N/A,#N/A,FALSE,"TMCOMP96";#N/A,#N/A,FALSE,"MAT96";#N/A,#N/A,FALSE,"FANDA96";#N/A,#N/A,FALSE,"INTRAN96";#N/A,#N/A,FALSE,"NAA9697";#N/A,#N/A,FALSE,"ECWEBB";#N/A,#N/A,FALSE,"MFT96";#N/A,#N/A,FALSE,"CTrecon"}</definedName>
    <definedName name="sdf_1_1_1_3" hidden="1">{#N/A,#N/A,FALSE,"TMCOMP96";#N/A,#N/A,FALSE,"MAT96";#N/A,#N/A,FALSE,"FANDA96";#N/A,#N/A,FALSE,"INTRAN96";#N/A,#N/A,FALSE,"NAA9697";#N/A,#N/A,FALSE,"ECWEBB";#N/A,#N/A,FALSE,"MFT96";#N/A,#N/A,FALSE,"CTrecon"}</definedName>
    <definedName name="sdf_1_1_1_3_1" hidden="1">{#N/A,#N/A,FALSE,"TMCOMP96";#N/A,#N/A,FALSE,"MAT96";#N/A,#N/A,FALSE,"FANDA96";#N/A,#N/A,FALSE,"INTRAN96";#N/A,#N/A,FALSE,"NAA9697";#N/A,#N/A,FALSE,"ECWEBB";#N/A,#N/A,FALSE,"MFT96";#N/A,#N/A,FALSE,"CTrecon"}</definedName>
    <definedName name="sdf_1_1_1_3_2" hidden="1">{#N/A,#N/A,FALSE,"TMCOMP96";#N/A,#N/A,FALSE,"MAT96";#N/A,#N/A,FALSE,"FANDA96";#N/A,#N/A,FALSE,"INTRAN96";#N/A,#N/A,FALSE,"NAA9697";#N/A,#N/A,FALSE,"ECWEBB";#N/A,#N/A,FALSE,"MFT96";#N/A,#N/A,FALSE,"CTrecon"}</definedName>
    <definedName name="sdf_1_1_1_3_3" hidden="1">{#N/A,#N/A,FALSE,"TMCOMP96";#N/A,#N/A,FALSE,"MAT96";#N/A,#N/A,FALSE,"FANDA96";#N/A,#N/A,FALSE,"INTRAN96";#N/A,#N/A,FALSE,"NAA9697";#N/A,#N/A,FALSE,"ECWEBB";#N/A,#N/A,FALSE,"MFT96";#N/A,#N/A,FALSE,"CTrecon"}</definedName>
    <definedName name="sdf_1_1_1_3_4" hidden="1">{#N/A,#N/A,FALSE,"TMCOMP96";#N/A,#N/A,FALSE,"MAT96";#N/A,#N/A,FALSE,"FANDA96";#N/A,#N/A,FALSE,"INTRAN96";#N/A,#N/A,FALSE,"NAA9697";#N/A,#N/A,FALSE,"ECWEBB";#N/A,#N/A,FALSE,"MFT96";#N/A,#N/A,FALSE,"CTrecon"}</definedName>
    <definedName name="sdf_1_1_1_3_5" hidden="1">{#N/A,#N/A,FALSE,"TMCOMP96";#N/A,#N/A,FALSE,"MAT96";#N/A,#N/A,FALSE,"FANDA96";#N/A,#N/A,FALSE,"INTRAN96";#N/A,#N/A,FALSE,"NAA9697";#N/A,#N/A,FALSE,"ECWEBB";#N/A,#N/A,FALSE,"MFT96";#N/A,#N/A,FALSE,"CTrecon"}</definedName>
    <definedName name="sdf_1_1_1_4" hidden="1">{#N/A,#N/A,FALSE,"TMCOMP96";#N/A,#N/A,FALSE,"MAT96";#N/A,#N/A,FALSE,"FANDA96";#N/A,#N/A,FALSE,"INTRAN96";#N/A,#N/A,FALSE,"NAA9697";#N/A,#N/A,FALSE,"ECWEBB";#N/A,#N/A,FALSE,"MFT96";#N/A,#N/A,FALSE,"CTrecon"}</definedName>
    <definedName name="sdf_1_1_1_4_1" hidden="1">{#N/A,#N/A,FALSE,"TMCOMP96";#N/A,#N/A,FALSE,"MAT96";#N/A,#N/A,FALSE,"FANDA96";#N/A,#N/A,FALSE,"INTRAN96";#N/A,#N/A,FALSE,"NAA9697";#N/A,#N/A,FALSE,"ECWEBB";#N/A,#N/A,FALSE,"MFT96";#N/A,#N/A,FALSE,"CTrecon"}</definedName>
    <definedName name="sdf_1_1_1_4_2" hidden="1">{#N/A,#N/A,FALSE,"TMCOMP96";#N/A,#N/A,FALSE,"MAT96";#N/A,#N/A,FALSE,"FANDA96";#N/A,#N/A,FALSE,"INTRAN96";#N/A,#N/A,FALSE,"NAA9697";#N/A,#N/A,FALSE,"ECWEBB";#N/A,#N/A,FALSE,"MFT96";#N/A,#N/A,FALSE,"CTrecon"}</definedName>
    <definedName name="sdf_1_1_1_4_3" hidden="1">{#N/A,#N/A,FALSE,"TMCOMP96";#N/A,#N/A,FALSE,"MAT96";#N/A,#N/A,FALSE,"FANDA96";#N/A,#N/A,FALSE,"INTRAN96";#N/A,#N/A,FALSE,"NAA9697";#N/A,#N/A,FALSE,"ECWEBB";#N/A,#N/A,FALSE,"MFT96";#N/A,#N/A,FALSE,"CTrecon"}</definedName>
    <definedName name="sdf_1_1_1_4_4" hidden="1">{#N/A,#N/A,FALSE,"TMCOMP96";#N/A,#N/A,FALSE,"MAT96";#N/A,#N/A,FALSE,"FANDA96";#N/A,#N/A,FALSE,"INTRAN96";#N/A,#N/A,FALSE,"NAA9697";#N/A,#N/A,FALSE,"ECWEBB";#N/A,#N/A,FALSE,"MFT96";#N/A,#N/A,FALSE,"CTrecon"}</definedName>
    <definedName name="sdf_1_1_1_4_5" hidden="1">{#N/A,#N/A,FALSE,"TMCOMP96";#N/A,#N/A,FALSE,"MAT96";#N/A,#N/A,FALSE,"FANDA96";#N/A,#N/A,FALSE,"INTRAN96";#N/A,#N/A,FALSE,"NAA9697";#N/A,#N/A,FALSE,"ECWEBB";#N/A,#N/A,FALSE,"MFT96";#N/A,#N/A,FALSE,"CTrecon"}</definedName>
    <definedName name="sdf_1_1_1_5" hidden="1">{#N/A,#N/A,FALSE,"TMCOMP96";#N/A,#N/A,FALSE,"MAT96";#N/A,#N/A,FALSE,"FANDA96";#N/A,#N/A,FALSE,"INTRAN96";#N/A,#N/A,FALSE,"NAA9697";#N/A,#N/A,FALSE,"ECWEBB";#N/A,#N/A,FALSE,"MFT96";#N/A,#N/A,FALSE,"CTrecon"}</definedName>
    <definedName name="sdf_1_1_1_5_1" hidden="1">{#N/A,#N/A,FALSE,"TMCOMP96";#N/A,#N/A,FALSE,"MAT96";#N/A,#N/A,FALSE,"FANDA96";#N/A,#N/A,FALSE,"INTRAN96";#N/A,#N/A,FALSE,"NAA9697";#N/A,#N/A,FALSE,"ECWEBB";#N/A,#N/A,FALSE,"MFT96";#N/A,#N/A,FALSE,"CTrecon"}</definedName>
    <definedName name="sdf_1_1_1_5_2" hidden="1">{#N/A,#N/A,FALSE,"TMCOMP96";#N/A,#N/A,FALSE,"MAT96";#N/A,#N/A,FALSE,"FANDA96";#N/A,#N/A,FALSE,"INTRAN96";#N/A,#N/A,FALSE,"NAA9697";#N/A,#N/A,FALSE,"ECWEBB";#N/A,#N/A,FALSE,"MFT96";#N/A,#N/A,FALSE,"CTrecon"}</definedName>
    <definedName name="sdf_1_1_1_5_3" hidden="1">{#N/A,#N/A,FALSE,"TMCOMP96";#N/A,#N/A,FALSE,"MAT96";#N/A,#N/A,FALSE,"FANDA96";#N/A,#N/A,FALSE,"INTRAN96";#N/A,#N/A,FALSE,"NAA9697";#N/A,#N/A,FALSE,"ECWEBB";#N/A,#N/A,FALSE,"MFT96";#N/A,#N/A,FALSE,"CTrecon"}</definedName>
    <definedName name="sdf_1_1_1_5_4" hidden="1">{#N/A,#N/A,FALSE,"TMCOMP96";#N/A,#N/A,FALSE,"MAT96";#N/A,#N/A,FALSE,"FANDA96";#N/A,#N/A,FALSE,"INTRAN96";#N/A,#N/A,FALSE,"NAA9697";#N/A,#N/A,FALSE,"ECWEBB";#N/A,#N/A,FALSE,"MFT96";#N/A,#N/A,FALSE,"CTrecon"}</definedName>
    <definedName name="sdf_1_1_1_5_5" hidden="1">{#N/A,#N/A,FALSE,"TMCOMP96";#N/A,#N/A,FALSE,"MAT96";#N/A,#N/A,FALSE,"FANDA96";#N/A,#N/A,FALSE,"INTRAN96";#N/A,#N/A,FALSE,"NAA9697";#N/A,#N/A,FALSE,"ECWEBB";#N/A,#N/A,FALSE,"MFT96";#N/A,#N/A,FALSE,"CTrecon"}</definedName>
    <definedName name="sdf_1_1_2" hidden="1">{#N/A,#N/A,FALSE,"TMCOMP96";#N/A,#N/A,FALSE,"MAT96";#N/A,#N/A,FALSE,"FANDA96";#N/A,#N/A,FALSE,"INTRAN96";#N/A,#N/A,FALSE,"NAA9697";#N/A,#N/A,FALSE,"ECWEBB";#N/A,#N/A,FALSE,"MFT96";#N/A,#N/A,FALSE,"CTrecon"}</definedName>
    <definedName name="sdf_1_1_2_1" hidden="1">{#N/A,#N/A,FALSE,"TMCOMP96";#N/A,#N/A,FALSE,"MAT96";#N/A,#N/A,FALSE,"FANDA96";#N/A,#N/A,FALSE,"INTRAN96";#N/A,#N/A,FALSE,"NAA9697";#N/A,#N/A,FALSE,"ECWEBB";#N/A,#N/A,FALSE,"MFT96";#N/A,#N/A,FALSE,"CTrecon"}</definedName>
    <definedName name="sdf_1_1_2_2" hidden="1">{#N/A,#N/A,FALSE,"TMCOMP96";#N/A,#N/A,FALSE,"MAT96";#N/A,#N/A,FALSE,"FANDA96";#N/A,#N/A,FALSE,"INTRAN96";#N/A,#N/A,FALSE,"NAA9697";#N/A,#N/A,FALSE,"ECWEBB";#N/A,#N/A,FALSE,"MFT96";#N/A,#N/A,FALSE,"CTrecon"}</definedName>
    <definedName name="sdf_1_1_2_3" hidden="1">{#N/A,#N/A,FALSE,"TMCOMP96";#N/A,#N/A,FALSE,"MAT96";#N/A,#N/A,FALSE,"FANDA96";#N/A,#N/A,FALSE,"INTRAN96";#N/A,#N/A,FALSE,"NAA9697";#N/A,#N/A,FALSE,"ECWEBB";#N/A,#N/A,FALSE,"MFT96";#N/A,#N/A,FALSE,"CTrecon"}</definedName>
    <definedName name="sdf_1_1_2_4" hidden="1">{#N/A,#N/A,FALSE,"TMCOMP96";#N/A,#N/A,FALSE,"MAT96";#N/A,#N/A,FALSE,"FANDA96";#N/A,#N/A,FALSE,"INTRAN96";#N/A,#N/A,FALSE,"NAA9697";#N/A,#N/A,FALSE,"ECWEBB";#N/A,#N/A,FALSE,"MFT96";#N/A,#N/A,FALSE,"CTrecon"}</definedName>
    <definedName name="sdf_1_1_2_5" hidden="1">{#N/A,#N/A,FALSE,"TMCOMP96";#N/A,#N/A,FALSE,"MAT96";#N/A,#N/A,FALSE,"FANDA96";#N/A,#N/A,FALSE,"INTRAN96";#N/A,#N/A,FALSE,"NAA9697";#N/A,#N/A,FALSE,"ECWEBB";#N/A,#N/A,FALSE,"MFT96";#N/A,#N/A,FALSE,"CTrecon"}</definedName>
    <definedName name="sdf_1_1_3" hidden="1">{#N/A,#N/A,FALSE,"TMCOMP96";#N/A,#N/A,FALSE,"MAT96";#N/A,#N/A,FALSE,"FANDA96";#N/A,#N/A,FALSE,"INTRAN96";#N/A,#N/A,FALSE,"NAA9697";#N/A,#N/A,FALSE,"ECWEBB";#N/A,#N/A,FALSE,"MFT96";#N/A,#N/A,FALSE,"CTrecon"}</definedName>
    <definedName name="sdf_1_1_3_1" hidden="1">{#N/A,#N/A,FALSE,"TMCOMP96";#N/A,#N/A,FALSE,"MAT96";#N/A,#N/A,FALSE,"FANDA96";#N/A,#N/A,FALSE,"INTRAN96";#N/A,#N/A,FALSE,"NAA9697";#N/A,#N/A,FALSE,"ECWEBB";#N/A,#N/A,FALSE,"MFT96";#N/A,#N/A,FALSE,"CTrecon"}</definedName>
    <definedName name="sdf_1_1_3_2" hidden="1">{#N/A,#N/A,FALSE,"TMCOMP96";#N/A,#N/A,FALSE,"MAT96";#N/A,#N/A,FALSE,"FANDA96";#N/A,#N/A,FALSE,"INTRAN96";#N/A,#N/A,FALSE,"NAA9697";#N/A,#N/A,FALSE,"ECWEBB";#N/A,#N/A,FALSE,"MFT96";#N/A,#N/A,FALSE,"CTrecon"}</definedName>
    <definedName name="sdf_1_1_3_3" hidden="1">{#N/A,#N/A,FALSE,"TMCOMP96";#N/A,#N/A,FALSE,"MAT96";#N/A,#N/A,FALSE,"FANDA96";#N/A,#N/A,FALSE,"INTRAN96";#N/A,#N/A,FALSE,"NAA9697";#N/A,#N/A,FALSE,"ECWEBB";#N/A,#N/A,FALSE,"MFT96";#N/A,#N/A,FALSE,"CTrecon"}</definedName>
    <definedName name="sdf_1_1_3_4" hidden="1">{#N/A,#N/A,FALSE,"TMCOMP96";#N/A,#N/A,FALSE,"MAT96";#N/A,#N/A,FALSE,"FANDA96";#N/A,#N/A,FALSE,"INTRAN96";#N/A,#N/A,FALSE,"NAA9697";#N/A,#N/A,FALSE,"ECWEBB";#N/A,#N/A,FALSE,"MFT96";#N/A,#N/A,FALSE,"CTrecon"}</definedName>
    <definedName name="sdf_1_1_3_5" hidden="1">{#N/A,#N/A,FALSE,"TMCOMP96";#N/A,#N/A,FALSE,"MAT96";#N/A,#N/A,FALSE,"FANDA96";#N/A,#N/A,FALSE,"INTRAN96";#N/A,#N/A,FALSE,"NAA9697";#N/A,#N/A,FALSE,"ECWEBB";#N/A,#N/A,FALSE,"MFT96";#N/A,#N/A,FALSE,"CTrecon"}</definedName>
    <definedName name="sdf_1_1_4" hidden="1">{#N/A,#N/A,FALSE,"TMCOMP96";#N/A,#N/A,FALSE,"MAT96";#N/A,#N/A,FALSE,"FANDA96";#N/A,#N/A,FALSE,"INTRAN96";#N/A,#N/A,FALSE,"NAA9697";#N/A,#N/A,FALSE,"ECWEBB";#N/A,#N/A,FALSE,"MFT96";#N/A,#N/A,FALSE,"CTrecon"}</definedName>
    <definedName name="sdf_1_1_4_1" hidden="1">{#N/A,#N/A,FALSE,"TMCOMP96";#N/A,#N/A,FALSE,"MAT96";#N/A,#N/A,FALSE,"FANDA96";#N/A,#N/A,FALSE,"INTRAN96";#N/A,#N/A,FALSE,"NAA9697";#N/A,#N/A,FALSE,"ECWEBB";#N/A,#N/A,FALSE,"MFT96";#N/A,#N/A,FALSE,"CTrecon"}</definedName>
    <definedName name="sdf_1_1_4_2" hidden="1">{#N/A,#N/A,FALSE,"TMCOMP96";#N/A,#N/A,FALSE,"MAT96";#N/A,#N/A,FALSE,"FANDA96";#N/A,#N/A,FALSE,"INTRAN96";#N/A,#N/A,FALSE,"NAA9697";#N/A,#N/A,FALSE,"ECWEBB";#N/A,#N/A,FALSE,"MFT96";#N/A,#N/A,FALSE,"CTrecon"}</definedName>
    <definedName name="sdf_1_1_4_3" hidden="1">{#N/A,#N/A,FALSE,"TMCOMP96";#N/A,#N/A,FALSE,"MAT96";#N/A,#N/A,FALSE,"FANDA96";#N/A,#N/A,FALSE,"INTRAN96";#N/A,#N/A,FALSE,"NAA9697";#N/A,#N/A,FALSE,"ECWEBB";#N/A,#N/A,FALSE,"MFT96";#N/A,#N/A,FALSE,"CTrecon"}</definedName>
    <definedName name="sdf_1_1_4_4" hidden="1">{#N/A,#N/A,FALSE,"TMCOMP96";#N/A,#N/A,FALSE,"MAT96";#N/A,#N/A,FALSE,"FANDA96";#N/A,#N/A,FALSE,"INTRAN96";#N/A,#N/A,FALSE,"NAA9697";#N/A,#N/A,FALSE,"ECWEBB";#N/A,#N/A,FALSE,"MFT96";#N/A,#N/A,FALSE,"CTrecon"}</definedName>
    <definedName name="sdf_1_1_4_5" hidden="1">{#N/A,#N/A,FALSE,"TMCOMP96";#N/A,#N/A,FALSE,"MAT96";#N/A,#N/A,FALSE,"FANDA96";#N/A,#N/A,FALSE,"INTRAN96";#N/A,#N/A,FALSE,"NAA9697";#N/A,#N/A,FALSE,"ECWEBB";#N/A,#N/A,FALSE,"MFT96";#N/A,#N/A,FALSE,"CTrecon"}</definedName>
    <definedName name="sdf_1_1_5" hidden="1">{#N/A,#N/A,FALSE,"TMCOMP96";#N/A,#N/A,FALSE,"MAT96";#N/A,#N/A,FALSE,"FANDA96";#N/A,#N/A,FALSE,"INTRAN96";#N/A,#N/A,FALSE,"NAA9697";#N/A,#N/A,FALSE,"ECWEBB";#N/A,#N/A,FALSE,"MFT96";#N/A,#N/A,FALSE,"CTrecon"}</definedName>
    <definedName name="sdf_1_1_5_1" hidden="1">{#N/A,#N/A,FALSE,"TMCOMP96";#N/A,#N/A,FALSE,"MAT96";#N/A,#N/A,FALSE,"FANDA96";#N/A,#N/A,FALSE,"INTRAN96";#N/A,#N/A,FALSE,"NAA9697";#N/A,#N/A,FALSE,"ECWEBB";#N/A,#N/A,FALSE,"MFT96";#N/A,#N/A,FALSE,"CTrecon"}</definedName>
    <definedName name="sdf_1_1_5_2" hidden="1">{#N/A,#N/A,FALSE,"TMCOMP96";#N/A,#N/A,FALSE,"MAT96";#N/A,#N/A,FALSE,"FANDA96";#N/A,#N/A,FALSE,"INTRAN96";#N/A,#N/A,FALSE,"NAA9697";#N/A,#N/A,FALSE,"ECWEBB";#N/A,#N/A,FALSE,"MFT96";#N/A,#N/A,FALSE,"CTrecon"}</definedName>
    <definedName name="sdf_1_1_5_3" hidden="1">{#N/A,#N/A,FALSE,"TMCOMP96";#N/A,#N/A,FALSE,"MAT96";#N/A,#N/A,FALSE,"FANDA96";#N/A,#N/A,FALSE,"INTRAN96";#N/A,#N/A,FALSE,"NAA9697";#N/A,#N/A,FALSE,"ECWEBB";#N/A,#N/A,FALSE,"MFT96";#N/A,#N/A,FALSE,"CTrecon"}</definedName>
    <definedName name="sdf_1_1_5_4" hidden="1">{#N/A,#N/A,FALSE,"TMCOMP96";#N/A,#N/A,FALSE,"MAT96";#N/A,#N/A,FALSE,"FANDA96";#N/A,#N/A,FALSE,"INTRAN96";#N/A,#N/A,FALSE,"NAA9697";#N/A,#N/A,FALSE,"ECWEBB";#N/A,#N/A,FALSE,"MFT96";#N/A,#N/A,FALSE,"CTrecon"}</definedName>
    <definedName name="sdf_1_1_5_5" hidden="1">{#N/A,#N/A,FALSE,"TMCOMP96";#N/A,#N/A,FALSE,"MAT96";#N/A,#N/A,FALSE,"FANDA96";#N/A,#N/A,FALSE,"INTRAN96";#N/A,#N/A,FALSE,"NAA9697";#N/A,#N/A,FALSE,"ECWEBB";#N/A,#N/A,FALSE,"MFT96";#N/A,#N/A,FALSE,"CTrecon"}</definedName>
    <definedName name="sdf_1_2" hidden="1">{#N/A,#N/A,FALSE,"TMCOMP96";#N/A,#N/A,FALSE,"MAT96";#N/A,#N/A,FALSE,"FANDA96";#N/A,#N/A,FALSE,"INTRAN96";#N/A,#N/A,FALSE,"NAA9697";#N/A,#N/A,FALSE,"ECWEBB";#N/A,#N/A,FALSE,"MFT96";#N/A,#N/A,FALSE,"CTrecon"}</definedName>
    <definedName name="sdf_1_2_1" hidden="1">{#N/A,#N/A,FALSE,"TMCOMP96";#N/A,#N/A,FALSE,"MAT96";#N/A,#N/A,FALSE,"FANDA96";#N/A,#N/A,FALSE,"INTRAN96";#N/A,#N/A,FALSE,"NAA9697";#N/A,#N/A,FALSE,"ECWEBB";#N/A,#N/A,FALSE,"MFT96";#N/A,#N/A,FALSE,"CTrecon"}</definedName>
    <definedName name="sdf_1_2_1_1" hidden="1">{#N/A,#N/A,FALSE,"TMCOMP96";#N/A,#N/A,FALSE,"MAT96";#N/A,#N/A,FALSE,"FANDA96";#N/A,#N/A,FALSE,"INTRAN96";#N/A,#N/A,FALSE,"NAA9697";#N/A,#N/A,FALSE,"ECWEBB";#N/A,#N/A,FALSE,"MFT96";#N/A,#N/A,FALSE,"CTrecon"}</definedName>
    <definedName name="sdf_1_2_1_1_1" hidden="1">{#N/A,#N/A,FALSE,"TMCOMP96";#N/A,#N/A,FALSE,"MAT96";#N/A,#N/A,FALSE,"FANDA96";#N/A,#N/A,FALSE,"INTRAN96";#N/A,#N/A,FALSE,"NAA9697";#N/A,#N/A,FALSE,"ECWEBB";#N/A,#N/A,FALSE,"MFT96";#N/A,#N/A,FALSE,"CTrecon"}</definedName>
    <definedName name="sdf_1_2_1_1_1_1" hidden="1">{#N/A,#N/A,FALSE,"TMCOMP96";#N/A,#N/A,FALSE,"MAT96";#N/A,#N/A,FALSE,"FANDA96";#N/A,#N/A,FALSE,"INTRAN96";#N/A,#N/A,FALSE,"NAA9697";#N/A,#N/A,FALSE,"ECWEBB";#N/A,#N/A,FALSE,"MFT96";#N/A,#N/A,FALSE,"CTrecon"}</definedName>
    <definedName name="sdf_1_2_1_1_1_2" hidden="1">{#N/A,#N/A,FALSE,"TMCOMP96";#N/A,#N/A,FALSE,"MAT96";#N/A,#N/A,FALSE,"FANDA96";#N/A,#N/A,FALSE,"INTRAN96";#N/A,#N/A,FALSE,"NAA9697";#N/A,#N/A,FALSE,"ECWEBB";#N/A,#N/A,FALSE,"MFT96";#N/A,#N/A,FALSE,"CTrecon"}</definedName>
    <definedName name="sdf_1_2_1_1_1_3" hidden="1">{#N/A,#N/A,FALSE,"TMCOMP96";#N/A,#N/A,FALSE,"MAT96";#N/A,#N/A,FALSE,"FANDA96";#N/A,#N/A,FALSE,"INTRAN96";#N/A,#N/A,FALSE,"NAA9697";#N/A,#N/A,FALSE,"ECWEBB";#N/A,#N/A,FALSE,"MFT96";#N/A,#N/A,FALSE,"CTrecon"}</definedName>
    <definedName name="sdf_1_2_1_1_1_4" hidden="1">{#N/A,#N/A,FALSE,"TMCOMP96";#N/A,#N/A,FALSE,"MAT96";#N/A,#N/A,FALSE,"FANDA96";#N/A,#N/A,FALSE,"INTRAN96";#N/A,#N/A,FALSE,"NAA9697";#N/A,#N/A,FALSE,"ECWEBB";#N/A,#N/A,FALSE,"MFT96";#N/A,#N/A,FALSE,"CTrecon"}</definedName>
    <definedName name="sdf_1_2_1_1_1_5" hidden="1">{#N/A,#N/A,FALSE,"TMCOMP96";#N/A,#N/A,FALSE,"MAT96";#N/A,#N/A,FALSE,"FANDA96";#N/A,#N/A,FALSE,"INTRAN96";#N/A,#N/A,FALSE,"NAA9697";#N/A,#N/A,FALSE,"ECWEBB";#N/A,#N/A,FALSE,"MFT96";#N/A,#N/A,FALSE,"CTrecon"}</definedName>
    <definedName name="sdf_1_2_1_1_2" hidden="1">{#N/A,#N/A,FALSE,"TMCOMP96";#N/A,#N/A,FALSE,"MAT96";#N/A,#N/A,FALSE,"FANDA96";#N/A,#N/A,FALSE,"INTRAN96";#N/A,#N/A,FALSE,"NAA9697";#N/A,#N/A,FALSE,"ECWEBB";#N/A,#N/A,FALSE,"MFT96";#N/A,#N/A,FALSE,"CTrecon"}</definedName>
    <definedName name="sdf_1_2_1_1_2_1" hidden="1">{#N/A,#N/A,FALSE,"TMCOMP96";#N/A,#N/A,FALSE,"MAT96";#N/A,#N/A,FALSE,"FANDA96";#N/A,#N/A,FALSE,"INTRAN96";#N/A,#N/A,FALSE,"NAA9697";#N/A,#N/A,FALSE,"ECWEBB";#N/A,#N/A,FALSE,"MFT96";#N/A,#N/A,FALSE,"CTrecon"}</definedName>
    <definedName name="sdf_1_2_1_1_2_2" hidden="1">{#N/A,#N/A,FALSE,"TMCOMP96";#N/A,#N/A,FALSE,"MAT96";#N/A,#N/A,FALSE,"FANDA96";#N/A,#N/A,FALSE,"INTRAN96";#N/A,#N/A,FALSE,"NAA9697";#N/A,#N/A,FALSE,"ECWEBB";#N/A,#N/A,FALSE,"MFT96";#N/A,#N/A,FALSE,"CTrecon"}</definedName>
    <definedName name="sdf_1_2_1_1_2_3" hidden="1">{#N/A,#N/A,FALSE,"TMCOMP96";#N/A,#N/A,FALSE,"MAT96";#N/A,#N/A,FALSE,"FANDA96";#N/A,#N/A,FALSE,"INTRAN96";#N/A,#N/A,FALSE,"NAA9697";#N/A,#N/A,FALSE,"ECWEBB";#N/A,#N/A,FALSE,"MFT96";#N/A,#N/A,FALSE,"CTrecon"}</definedName>
    <definedName name="sdf_1_2_1_1_2_4" hidden="1">{#N/A,#N/A,FALSE,"TMCOMP96";#N/A,#N/A,FALSE,"MAT96";#N/A,#N/A,FALSE,"FANDA96";#N/A,#N/A,FALSE,"INTRAN96";#N/A,#N/A,FALSE,"NAA9697";#N/A,#N/A,FALSE,"ECWEBB";#N/A,#N/A,FALSE,"MFT96";#N/A,#N/A,FALSE,"CTrecon"}</definedName>
    <definedName name="sdf_1_2_1_1_2_5" hidden="1">{#N/A,#N/A,FALSE,"TMCOMP96";#N/A,#N/A,FALSE,"MAT96";#N/A,#N/A,FALSE,"FANDA96";#N/A,#N/A,FALSE,"INTRAN96";#N/A,#N/A,FALSE,"NAA9697";#N/A,#N/A,FALSE,"ECWEBB";#N/A,#N/A,FALSE,"MFT96";#N/A,#N/A,FALSE,"CTrecon"}</definedName>
    <definedName name="sdf_1_2_1_1_3" hidden="1">{#N/A,#N/A,FALSE,"TMCOMP96";#N/A,#N/A,FALSE,"MAT96";#N/A,#N/A,FALSE,"FANDA96";#N/A,#N/A,FALSE,"INTRAN96";#N/A,#N/A,FALSE,"NAA9697";#N/A,#N/A,FALSE,"ECWEBB";#N/A,#N/A,FALSE,"MFT96";#N/A,#N/A,FALSE,"CTrecon"}</definedName>
    <definedName name="sdf_1_2_1_1_4" hidden="1">{#N/A,#N/A,FALSE,"TMCOMP96";#N/A,#N/A,FALSE,"MAT96";#N/A,#N/A,FALSE,"FANDA96";#N/A,#N/A,FALSE,"INTRAN96";#N/A,#N/A,FALSE,"NAA9697";#N/A,#N/A,FALSE,"ECWEBB";#N/A,#N/A,FALSE,"MFT96";#N/A,#N/A,FALSE,"CTrecon"}</definedName>
    <definedName name="sdf_1_2_1_1_5" hidden="1">{#N/A,#N/A,FALSE,"TMCOMP96";#N/A,#N/A,FALSE,"MAT96";#N/A,#N/A,FALSE,"FANDA96";#N/A,#N/A,FALSE,"INTRAN96";#N/A,#N/A,FALSE,"NAA9697";#N/A,#N/A,FALSE,"ECWEBB";#N/A,#N/A,FALSE,"MFT96";#N/A,#N/A,FALSE,"CTrecon"}</definedName>
    <definedName name="sdf_1_2_1_2" hidden="1">{#N/A,#N/A,FALSE,"TMCOMP96";#N/A,#N/A,FALSE,"MAT96";#N/A,#N/A,FALSE,"FANDA96";#N/A,#N/A,FALSE,"INTRAN96";#N/A,#N/A,FALSE,"NAA9697";#N/A,#N/A,FALSE,"ECWEBB";#N/A,#N/A,FALSE,"MFT96";#N/A,#N/A,FALSE,"CTrecon"}</definedName>
    <definedName name="sdf_1_2_1_2_1" hidden="1">{#N/A,#N/A,FALSE,"TMCOMP96";#N/A,#N/A,FALSE,"MAT96";#N/A,#N/A,FALSE,"FANDA96";#N/A,#N/A,FALSE,"INTRAN96";#N/A,#N/A,FALSE,"NAA9697";#N/A,#N/A,FALSE,"ECWEBB";#N/A,#N/A,FALSE,"MFT96";#N/A,#N/A,FALSE,"CTrecon"}</definedName>
    <definedName name="sdf_1_2_1_2_2" hidden="1">{#N/A,#N/A,FALSE,"TMCOMP96";#N/A,#N/A,FALSE,"MAT96";#N/A,#N/A,FALSE,"FANDA96";#N/A,#N/A,FALSE,"INTRAN96";#N/A,#N/A,FALSE,"NAA9697";#N/A,#N/A,FALSE,"ECWEBB";#N/A,#N/A,FALSE,"MFT96";#N/A,#N/A,FALSE,"CTrecon"}</definedName>
    <definedName name="sdf_1_2_1_2_3" hidden="1">{#N/A,#N/A,FALSE,"TMCOMP96";#N/A,#N/A,FALSE,"MAT96";#N/A,#N/A,FALSE,"FANDA96";#N/A,#N/A,FALSE,"INTRAN96";#N/A,#N/A,FALSE,"NAA9697";#N/A,#N/A,FALSE,"ECWEBB";#N/A,#N/A,FALSE,"MFT96";#N/A,#N/A,FALSE,"CTrecon"}</definedName>
    <definedName name="sdf_1_2_1_2_4" hidden="1">{#N/A,#N/A,FALSE,"TMCOMP96";#N/A,#N/A,FALSE,"MAT96";#N/A,#N/A,FALSE,"FANDA96";#N/A,#N/A,FALSE,"INTRAN96";#N/A,#N/A,FALSE,"NAA9697";#N/A,#N/A,FALSE,"ECWEBB";#N/A,#N/A,FALSE,"MFT96";#N/A,#N/A,FALSE,"CTrecon"}</definedName>
    <definedName name="sdf_1_2_1_2_5" hidden="1">{#N/A,#N/A,FALSE,"TMCOMP96";#N/A,#N/A,FALSE,"MAT96";#N/A,#N/A,FALSE,"FANDA96";#N/A,#N/A,FALSE,"INTRAN96";#N/A,#N/A,FALSE,"NAA9697";#N/A,#N/A,FALSE,"ECWEBB";#N/A,#N/A,FALSE,"MFT96";#N/A,#N/A,FALSE,"CTrecon"}</definedName>
    <definedName name="sdf_1_2_1_3" hidden="1">{#N/A,#N/A,FALSE,"TMCOMP96";#N/A,#N/A,FALSE,"MAT96";#N/A,#N/A,FALSE,"FANDA96";#N/A,#N/A,FALSE,"INTRAN96";#N/A,#N/A,FALSE,"NAA9697";#N/A,#N/A,FALSE,"ECWEBB";#N/A,#N/A,FALSE,"MFT96";#N/A,#N/A,FALSE,"CTrecon"}</definedName>
    <definedName name="sdf_1_2_1_3_1" hidden="1">{#N/A,#N/A,FALSE,"TMCOMP96";#N/A,#N/A,FALSE,"MAT96";#N/A,#N/A,FALSE,"FANDA96";#N/A,#N/A,FALSE,"INTRAN96";#N/A,#N/A,FALSE,"NAA9697";#N/A,#N/A,FALSE,"ECWEBB";#N/A,#N/A,FALSE,"MFT96";#N/A,#N/A,FALSE,"CTrecon"}</definedName>
    <definedName name="sdf_1_2_1_3_2" hidden="1">{#N/A,#N/A,FALSE,"TMCOMP96";#N/A,#N/A,FALSE,"MAT96";#N/A,#N/A,FALSE,"FANDA96";#N/A,#N/A,FALSE,"INTRAN96";#N/A,#N/A,FALSE,"NAA9697";#N/A,#N/A,FALSE,"ECWEBB";#N/A,#N/A,FALSE,"MFT96";#N/A,#N/A,FALSE,"CTrecon"}</definedName>
    <definedName name="sdf_1_2_1_3_3" hidden="1">{#N/A,#N/A,FALSE,"TMCOMP96";#N/A,#N/A,FALSE,"MAT96";#N/A,#N/A,FALSE,"FANDA96";#N/A,#N/A,FALSE,"INTRAN96";#N/A,#N/A,FALSE,"NAA9697";#N/A,#N/A,FALSE,"ECWEBB";#N/A,#N/A,FALSE,"MFT96";#N/A,#N/A,FALSE,"CTrecon"}</definedName>
    <definedName name="sdf_1_2_1_3_4" hidden="1">{#N/A,#N/A,FALSE,"TMCOMP96";#N/A,#N/A,FALSE,"MAT96";#N/A,#N/A,FALSE,"FANDA96";#N/A,#N/A,FALSE,"INTRAN96";#N/A,#N/A,FALSE,"NAA9697";#N/A,#N/A,FALSE,"ECWEBB";#N/A,#N/A,FALSE,"MFT96";#N/A,#N/A,FALSE,"CTrecon"}</definedName>
    <definedName name="sdf_1_2_1_3_5" hidden="1">{#N/A,#N/A,FALSE,"TMCOMP96";#N/A,#N/A,FALSE,"MAT96";#N/A,#N/A,FALSE,"FANDA96";#N/A,#N/A,FALSE,"INTRAN96";#N/A,#N/A,FALSE,"NAA9697";#N/A,#N/A,FALSE,"ECWEBB";#N/A,#N/A,FALSE,"MFT96";#N/A,#N/A,FALSE,"CTrecon"}</definedName>
    <definedName name="sdf_1_2_1_4" hidden="1">{#N/A,#N/A,FALSE,"TMCOMP96";#N/A,#N/A,FALSE,"MAT96";#N/A,#N/A,FALSE,"FANDA96";#N/A,#N/A,FALSE,"INTRAN96";#N/A,#N/A,FALSE,"NAA9697";#N/A,#N/A,FALSE,"ECWEBB";#N/A,#N/A,FALSE,"MFT96";#N/A,#N/A,FALSE,"CTrecon"}</definedName>
    <definedName name="sdf_1_2_1_4_1" hidden="1">{#N/A,#N/A,FALSE,"TMCOMP96";#N/A,#N/A,FALSE,"MAT96";#N/A,#N/A,FALSE,"FANDA96";#N/A,#N/A,FALSE,"INTRAN96";#N/A,#N/A,FALSE,"NAA9697";#N/A,#N/A,FALSE,"ECWEBB";#N/A,#N/A,FALSE,"MFT96";#N/A,#N/A,FALSE,"CTrecon"}</definedName>
    <definedName name="sdf_1_2_1_4_2" hidden="1">{#N/A,#N/A,FALSE,"TMCOMP96";#N/A,#N/A,FALSE,"MAT96";#N/A,#N/A,FALSE,"FANDA96";#N/A,#N/A,FALSE,"INTRAN96";#N/A,#N/A,FALSE,"NAA9697";#N/A,#N/A,FALSE,"ECWEBB";#N/A,#N/A,FALSE,"MFT96";#N/A,#N/A,FALSE,"CTrecon"}</definedName>
    <definedName name="sdf_1_2_1_4_3" hidden="1">{#N/A,#N/A,FALSE,"TMCOMP96";#N/A,#N/A,FALSE,"MAT96";#N/A,#N/A,FALSE,"FANDA96";#N/A,#N/A,FALSE,"INTRAN96";#N/A,#N/A,FALSE,"NAA9697";#N/A,#N/A,FALSE,"ECWEBB";#N/A,#N/A,FALSE,"MFT96";#N/A,#N/A,FALSE,"CTrecon"}</definedName>
    <definedName name="sdf_1_2_1_4_4" hidden="1">{#N/A,#N/A,FALSE,"TMCOMP96";#N/A,#N/A,FALSE,"MAT96";#N/A,#N/A,FALSE,"FANDA96";#N/A,#N/A,FALSE,"INTRAN96";#N/A,#N/A,FALSE,"NAA9697";#N/A,#N/A,FALSE,"ECWEBB";#N/A,#N/A,FALSE,"MFT96";#N/A,#N/A,FALSE,"CTrecon"}</definedName>
    <definedName name="sdf_1_2_1_4_5" hidden="1">{#N/A,#N/A,FALSE,"TMCOMP96";#N/A,#N/A,FALSE,"MAT96";#N/A,#N/A,FALSE,"FANDA96";#N/A,#N/A,FALSE,"INTRAN96";#N/A,#N/A,FALSE,"NAA9697";#N/A,#N/A,FALSE,"ECWEBB";#N/A,#N/A,FALSE,"MFT96";#N/A,#N/A,FALSE,"CTrecon"}</definedName>
    <definedName name="sdf_1_2_1_5" hidden="1">{#N/A,#N/A,FALSE,"TMCOMP96";#N/A,#N/A,FALSE,"MAT96";#N/A,#N/A,FALSE,"FANDA96";#N/A,#N/A,FALSE,"INTRAN96";#N/A,#N/A,FALSE,"NAA9697";#N/A,#N/A,FALSE,"ECWEBB";#N/A,#N/A,FALSE,"MFT96";#N/A,#N/A,FALSE,"CTrecon"}</definedName>
    <definedName name="sdf_1_2_1_5_1" hidden="1">{#N/A,#N/A,FALSE,"TMCOMP96";#N/A,#N/A,FALSE,"MAT96";#N/A,#N/A,FALSE,"FANDA96";#N/A,#N/A,FALSE,"INTRAN96";#N/A,#N/A,FALSE,"NAA9697";#N/A,#N/A,FALSE,"ECWEBB";#N/A,#N/A,FALSE,"MFT96";#N/A,#N/A,FALSE,"CTrecon"}</definedName>
    <definedName name="sdf_1_2_1_5_2" hidden="1">{#N/A,#N/A,FALSE,"TMCOMP96";#N/A,#N/A,FALSE,"MAT96";#N/A,#N/A,FALSE,"FANDA96";#N/A,#N/A,FALSE,"INTRAN96";#N/A,#N/A,FALSE,"NAA9697";#N/A,#N/A,FALSE,"ECWEBB";#N/A,#N/A,FALSE,"MFT96";#N/A,#N/A,FALSE,"CTrecon"}</definedName>
    <definedName name="sdf_1_2_1_5_3" hidden="1">{#N/A,#N/A,FALSE,"TMCOMP96";#N/A,#N/A,FALSE,"MAT96";#N/A,#N/A,FALSE,"FANDA96";#N/A,#N/A,FALSE,"INTRAN96";#N/A,#N/A,FALSE,"NAA9697";#N/A,#N/A,FALSE,"ECWEBB";#N/A,#N/A,FALSE,"MFT96";#N/A,#N/A,FALSE,"CTrecon"}</definedName>
    <definedName name="sdf_1_2_1_5_4" hidden="1">{#N/A,#N/A,FALSE,"TMCOMP96";#N/A,#N/A,FALSE,"MAT96";#N/A,#N/A,FALSE,"FANDA96";#N/A,#N/A,FALSE,"INTRAN96";#N/A,#N/A,FALSE,"NAA9697";#N/A,#N/A,FALSE,"ECWEBB";#N/A,#N/A,FALSE,"MFT96";#N/A,#N/A,FALSE,"CTrecon"}</definedName>
    <definedName name="sdf_1_2_1_5_5" hidden="1">{#N/A,#N/A,FALSE,"TMCOMP96";#N/A,#N/A,FALSE,"MAT96";#N/A,#N/A,FALSE,"FANDA96";#N/A,#N/A,FALSE,"INTRAN96";#N/A,#N/A,FALSE,"NAA9697";#N/A,#N/A,FALSE,"ECWEBB";#N/A,#N/A,FALSE,"MFT96";#N/A,#N/A,FALSE,"CTrecon"}</definedName>
    <definedName name="sdf_1_2_2" hidden="1">{#N/A,#N/A,FALSE,"TMCOMP96";#N/A,#N/A,FALSE,"MAT96";#N/A,#N/A,FALSE,"FANDA96";#N/A,#N/A,FALSE,"INTRAN96";#N/A,#N/A,FALSE,"NAA9697";#N/A,#N/A,FALSE,"ECWEBB";#N/A,#N/A,FALSE,"MFT96";#N/A,#N/A,FALSE,"CTrecon"}</definedName>
    <definedName name="sdf_1_2_2_1" hidden="1">{#N/A,#N/A,FALSE,"TMCOMP96";#N/A,#N/A,FALSE,"MAT96";#N/A,#N/A,FALSE,"FANDA96";#N/A,#N/A,FALSE,"INTRAN96";#N/A,#N/A,FALSE,"NAA9697";#N/A,#N/A,FALSE,"ECWEBB";#N/A,#N/A,FALSE,"MFT96";#N/A,#N/A,FALSE,"CTrecon"}</definedName>
    <definedName name="sdf_1_2_2_2" hidden="1">{#N/A,#N/A,FALSE,"TMCOMP96";#N/A,#N/A,FALSE,"MAT96";#N/A,#N/A,FALSE,"FANDA96";#N/A,#N/A,FALSE,"INTRAN96";#N/A,#N/A,FALSE,"NAA9697";#N/A,#N/A,FALSE,"ECWEBB";#N/A,#N/A,FALSE,"MFT96";#N/A,#N/A,FALSE,"CTrecon"}</definedName>
    <definedName name="sdf_1_2_2_3" hidden="1">{#N/A,#N/A,FALSE,"TMCOMP96";#N/A,#N/A,FALSE,"MAT96";#N/A,#N/A,FALSE,"FANDA96";#N/A,#N/A,FALSE,"INTRAN96";#N/A,#N/A,FALSE,"NAA9697";#N/A,#N/A,FALSE,"ECWEBB";#N/A,#N/A,FALSE,"MFT96";#N/A,#N/A,FALSE,"CTrecon"}</definedName>
    <definedName name="sdf_1_2_2_4" hidden="1">{#N/A,#N/A,FALSE,"TMCOMP96";#N/A,#N/A,FALSE,"MAT96";#N/A,#N/A,FALSE,"FANDA96";#N/A,#N/A,FALSE,"INTRAN96";#N/A,#N/A,FALSE,"NAA9697";#N/A,#N/A,FALSE,"ECWEBB";#N/A,#N/A,FALSE,"MFT96";#N/A,#N/A,FALSE,"CTrecon"}</definedName>
    <definedName name="sdf_1_2_2_5" hidden="1">{#N/A,#N/A,FALSE,"TMCOMP96";#N/A,#N/A,FALSE,"MAT96";#N/A,#N/A,FALSE,"FANDA96";#N/A,#N/A,FALSE,"INTRAN96";#N/A,#N/A,FALSE,"NAA9697";#N/A,#N/A,FALSE,"ECWEBB";#N/A,#N/A,FALSE,"MFT96";#N/A,#N/A,FALSE,"CTrecon"}</definedName>
    <definedName name="sdf_1_2_3" hidden="1">{#N/A,#N/A,FALSE,"TMCOMP96";#N/A,#N/A,FALSE,"MAT96";#N/A,#N/A,FALSE,"FANDA96";#N/A,#N/A,FALSE,"INTRAN96";#N/A,#N/A,FALSE,"NAA9697";#N/A,#N/A,FALSE,"ECWEBB";#N/A,#N/A,FALSE,"MFT96";#N/A,#N/A,FALSE,"CTrecon"}</definedName>
    <definedName name="sdf_1_2_3_1" hidden="1">{#N/A,#N/A,FALSE,"TMCOMP96";#N/A,#N/A,FALSE,"MAT96";#N/A,#N/A,FALSE,"FANDA96";#N/A,#N/A,FALSE,"INTRAN96";#N/A,#N/A,FALSE,"NAA9697";#N/A,#N/A,FALSE,"ECWEBB";#N/A,#N/A,FALSE,"MFT96";#N/A,#N/A,FALSE,"CTrecon"}</definedName>
    <definedName name="sdf_1_2_3_2" hidden="1">{#N/A,#N/A,FALSE,"TMCOMP96";#N/A,#N/A,FALSE,"MAT96";#N/A,#N/A,FALSE,"FANDA96";#N/A,#N/A,FALSE,"INTRAN96";#N/A,#N/A,FALSE,"NAA9697";#N/A,#N/A,FALSE,"ECWEBB";#N/A,#N/A,FALSE,"MFT96";#N/A,#N/A,FALSE,"CTrecon"}</definedName>
    <definedName name="sdf_1_2_3_3" hidden="1">{#N/A,#N/A,FALSE,"TMCOMP96";#N/A,#N/A,FALSE,"MAT96";#N/A,#N/A,FALSE,"FANDA96";#N/A,#N/A,FALSE,"INTRAN96";#N/A,#N/A,FALSE,"NAA9697";#N/A,#N/A,FALSE,"ECWEBB";#N/A,#N/A,FALSE,"MFT96";#N/A,#N/A,FALSE,"CTrecon"}</definedName>
    <definedName name="sdf_1_2_3_4" hidden="1">{#N/A,#N/A,FALSE,"TMCOMP96";#N/A,#N/A,FALSE,"MAT96";#N/A,#N/A,FALSE,"FANDA96";#N/A,#N/A,FALSE,"INTRAN96";#N/A,#N/A,FALSE,"NAA9697";#N/A,#N/A,FALSE,"ECWEBB";#N/A,#N/A,FALSE,"MFT96";#N/A,#N/A,FALSE,"CTrecon"}</definedName>
    <definedName name="sdf_1_2_3_5" hidden="1">{#N/A,#N/A,FALSE,"TMCOMP96";#N/A,#N/A,FALSE,"MAT96";#N/A,#N/A,FALSE,"FANDA96";#N/A,#N/A,FALSE,"INTRAN96";#N/A,#N/A,FALSE,"NAA9697";#N/A,#N/A,FALSE,"ECWEBB";#N/A,#N/A,FALSE,"MFT96";#N/A,#N/A,FALSE,"CTrecon"}</definedName>
    <definedName name="sdf_1_2_4" hidden="1">{#N/A,#N/A,FALSE,"TMCOMP96";#N/A,#N/A,FALSE,"MAT96";#N/A,#N/A,FALSE,"FANDA96";#N/A,#N/A,FALSE,"INTRAN96";#N/A,#N/A,FALSE,"NAA9697";#N/A,#N/A,FALSE,"ECWEBB";#N/A,#N/A,FALSE,"MFT96";#N/A,#N/A,FALSE,"CTrecon"}</definedName>
    <definedName name="sdf_1_2_4_1" hidden="1">{#N/A,#N/A,FALSE,"TMCOMP96";#N/A,#N/A,FALSE,"MAT96";#N/A,#N/A,FALSE,"FANDA96";#N/A,#N/A,FALSE,"INTRAN96";#N/A,#N/A,FALSE,"NAA9697";#N/A,#N/A,FALSE,"ECWEBB";#N/A,#N/A,FALSE,"MFT96";#N/A,#N/A,FALSE,"CTrecon"}</definedName>
    <definedName name="sdf_1_2_4_2" hidden="1">{#N/A,#N/A,FALSE,"TMCOMP96";#N/A,#N/A,FALSE,"MAT96";#N/A,#N/A,FALSE,"FANDA96";#N/A,#N/A,FALSE,"INTRAN96";#N/A,#N/A,FALSE,"NAA9697";#N/A,#N/A,FALSE,"ECWEBB";#N/A,#N/A,FALSE,"MFT96";#N/A,#N/A,FALSE,"CTrecon"}</definedName>
    <definedName name="sdf_1_2_4_3" hidden="1">{#N/A,#N/A,FALSE,"TMCOMP96";#N/A,#N/A,FALSE,"MAT96";#N/A,#N/A,FALSE,"FANDA96";#N/A,#N/A,FALSE,"INTRAN96";#N/A,#N/A,FALSE,"NAA9697";#N/A,#N/A,FALSE,"ECWEBB";#N/A,#N/A,FALSE,"MFT96";#N/A,#N/A,FALSE,"CTrecon"}</definedName>
    <definedName name="sdf_1_2_4_4" hidden="1">{#N/A,#N/A,FALSE,"TMCOMP96";#N/A,#N/A,FALSE,"MAT96";#N/A,#N/A,FALSE,"FANDA96";#N/A,#N/A,FALSE,"INTRAN96";#N/A,#N/A,FALSE,"NAA9697";#N/A,#N/A,FALSE,"ECWEBB";#N/A,#N/A,FALSE,"MFT96";#N/A,#N/A,FALSE,"CTrecon"}</definedName>
    <definedName name="sdf_1_2_4_5" hidden="1">{#N/A,#N/A,FALSE,"TMCOMP96";#N/A,#N/A,FALSE,"MAT96";#N/A,#N/A,FALSE,"FANDA96";#N/A,#N/A,FALSE,"INTRAN96";#N/A,#N/A,FALSE,"NAA9697";#N/A,#N/A,FALSE,"ECWEBB";#N/A,#N/A,FALSE,"MFT96";#N/A,#N/A,FALSE,"CTrecon"}</definedName>
    <definedName name="sdf_1_2_5" hidden="1">{#N/A,#N/A,FALSE,"TMCOMP96";#N/A,#N/A,FALSE,"MAT96";#N/A,#N/A,FALSE,"FANDA96";#N/A,#N/A,FALSE,"INTRAN96";#N/A,#N/A,FALSE,"NAA9697";#N/A,#N/A,FALSE,"ECWEBB";#N/A,#N/A,FALSE,"MFT96";#N/A,#N/A,FALSE,"CTrecon"}</definedName>
    <definedName name="sdf_1_2_5_1" hidden="1">{#N/A,#N/A,FALSE,"TMCOMP96";#N/A,#N/A,FALSE,"MAT96";#N/A,#N/A,FALSE,"FANDA96";#N/A,#N/A,FALSE,"INTRAN96";#N/A,#N/A,FALSE,"NAA9697";#N/A,#N/A,FALSE,"ECWEBB";#N/A,#N/A,FALSE,"MFT96";#N/A,#N/A,FALSE,"CTrecon"}</definedName>
    <definedName name="sdf_1_2_5_2" hidden="1">{#N/A,#N/A,FALSE,"TMCOMP96";#N/A,#N/A,FALSE,"MAT96";#N/A,#N/A,FALSE,"FANDA96";#N/A,#N/A,FALSE,"INTRAN96";#N/A,#N/A,FALSE,"NAA9697";#N/A,#N/A,FALSE,"ECWEBB";#N/A,#N/A,FALSE,"MFT96";#N/A,#N/A,FALSE,"CTrecon"}</definedName>
    <definedName name="sdf_1_2_5_3" hidden="1">{#N/A,#N/A,FALSE,"TMCOMP96";#N/A,#N/A,FALSE,"MAT96";#N/A,#N/A,FALSE,"FANDA96";#N/A,#N/A,FALSE,"INTRAN96";#N/A,#N/A,FALSE,"NAA9697";#N/A,#N/A,FALSE,"ECWEBB";#N/A,#N/A,FALSE,"MFT96";#N/A,#N/A,FALSE,"CTrecon"}</definedName>
    <definedName name="sdf_1_2_5_4" hidden="1">{#N/A,#N/A,FALSE,"TMCOMP96";#N/A,#N/A,FALSE,"MAT96";#N/A,#N/A,FALSE,"FANDA96";#N/A,#N/A,FALSE,"INTRAN96";#N/A,#N/A,FALSE,"NAA9697";#N/A,#N/A,FALSE,"ECWEBB";#N/A,#N/A,FALSE,"MFT96";#N/A,#N/A,FALSE,"CTrecon"}</definedName>
    <definedName name="sdf_1_2_5_5" hidden="1">{#N/A,#N/A,FALSE,"TMCOMP96";#N/A,#N/A,FALSE,"MAT96";#N/A,#N/A,FALSE,"FANDA96";#N/A,#N/A,FALSE,"INTRAN96";#N/A,#N/A,FALSE,"NAA9697";#N/A,#N/A,FALSE,"ECWEBB";#N/A,#N/A,FALSE,"MFT96";#N/A,#N/A,FALSE,"CTrecon"}</definedName>
    <definedName name="sdf_1_3" hidden="1">{#N/A,#N/A,FALSE,"TMCOMP96";#N/A,#N/A,FALSE,"MAT96";#N/A,#N/A,FALSE,"FANDA96";#N/A,#N/A,FALSE,"INTRAN96";#N/A,#N/A,FALSE,"NAA9697";#N/A,#N/A,FALSE,"ECWEBB";#N/A,#N/A,FALSE,"MFT96";#N/A,#N/A,FALSE,"CTrecon"}</definedName>
    <definedName name="sdf_1_3_1" hidden="1">{#N/A,#N/A,FALSE,"TMCOMP96";#N/A,#N/A,FALSE,"MAT96";#N/A,#N/A,FALSE,"FANDA96";#N/A,#N/A,FALSE,"INTRAN96";#N/A,#N/A,FALSE,"NAA9697";#N/A,#N/A,FALSE,"ECWEBB";#N/A,#N/A,FALSE,"MFT96";#N/A,#N/A,FALSE,"CTrecon"}</definedName>
    <definedName name="sdf_1_3_1_1" hidden="1">{#N/A,#N/A,FALSE,"TMCOMP96";#N/A,#N/A,FALSE,"MAT96";#N/A,#N/A,FALSE,"FANDA96";#N/A,#N/A,FALSE,"INTRAN96";#N/A,#N/A,FALSE,"NAA9697";#N/A,#N/A,FALSE,"ECWEBB";#N/A,#N/A,FALSE,"MFT96";#N/A,#N/A,FALSE,"CTrecon"}</definedName>
    <definedName name="sdf_1_3_1_1_1" hidden="1">{#N/A,#N/A,FALSE,"TMCOMP96";#N/A,#N/A,FALSE,"MAT96";#N/A,#N/A,FALSE,"FANDA96";#N/A,#N/A,FALSE,"INTRAN96";#N/A,#N/A,FALSE,"NAA9697";#N/A,#N/A,FALSE,"ECWEBB";#N/A,#N/A,FALSE,"MFT96";#N/A,#N/A,FALSE,"CTrecon"}</definedName>
    <definedName name="sdf_1_3_1_1_1_1" hidden="1">{#N/A,#N/A,FALSE,"TMCOMP96";#N/A,#N/A,FALSE,"MAT96";#N/A,#N/A,FALSE,"FANDA96";#N/A,#N/A,FALSE,"INTRAN96";#N/A,#N/A,FALSE,"NAA9697";#N/A,#N/A,FALSE,"ECWEBB";#N/A,#N/A,FALSE,"MFT96";#N/A,#N/A,FALSE,"CTrecon"}</definedName>
    <definedName name="sdf_1_3_1_1_1_2" hidden="1">{#N/A,#N/A,FALSE,"TMCOMP96";#N/A,#N/A,FALSE,"MAT96";#N/A,#N/A,FALSE,"FANDA96";#N/A,#N/A,FALSE,"INTRAN96";#N/A,#N/A,FALSE,"NAA9697";#N/A,#N/A,FALSE,"ECWEBB";#N/A,#N/A,FALSE,"MFT96";#N/A,#N/A,FALSE,"CTrecon"}</definedName>
    <definedName name="sdf_1_3_1_1_1_3" hidden="1">{#N/A,#N/A,FALSE,"TMCOMP96";#N/A,#N/A,FALSE,"MAT96";#N/A,#N/A,FALSE,"FANDA96";#N/A,#N/A,FALSE,"INTRAN96";#N/A,#N/A,FALSE,"NAA9697";#N/A,#N/A,FALSE,"ECWEBB";#N/A,#N/A,FALSE,"MFT96";#N/A,#N/A,FALSE,"CTrecon"}</definedName>
    <definedName name="sdf_1_3_1_1_1_4" hidden="1">{#N/A,#N/A,FALSE,"TMCOMP96";#N/A,#N/A,FALSE,"MAT96";#N/A,#N/A,FALSE,"FANDA96";#N/A,#N/A,FALSE,"INTRAN96";#N/A,#N/A,FALSE,"NAA9697";#N/A,#N/A,FALSE,"ECWEBB";#N/A,#N/A,FALSE,"MFT96";#N/A,#N/A,FALSE,"CTrecon"}</definedName>
    <definedName name="sdf_1_3_1_1_1_5" hidden="1">{#N/A,#N/A,FALSE,"TMCOMP96";#N/A,#N/A,FALSE,"MAT96";#N/A,#N/A,FALSE,"FANDA96";#N/A,#N/A,FALSE,"INTRAN96";#N/A,#N/A,FALSE,"NAA9697";#N/A,#N/A,FALSE,"ECWEBB";#N/A,#N/A,FALSE,"MFT96";#N/A,#N/A,FALSE,"CTrecon"}</definedName>
    <definedName name="sdf_1_3_1_1_2" hidden="1">{#N/A,#N/A,FALSE,"TMCOMP96";#N/A,#N/A,FALSE,"MAT96";#N/A,#N/A,FALSE,"FANDA96";#N/A,#N/A,FALSE,"INTRAN96";#N/A,#N/A,FALSE,"NAA9697";#N/A,#N/A,FALSE,"ECWEBB";#N/A,#N/A,FALSE,"MFT96";#N/A,#N/A,FALSE,"CTrecon"}</definedName>
    <definedName name="sdf_1_3_1_1_2_1" hidden="1">{#N/A,#N/A,FALSE,"TMCOMP96";#N/A,#N/A,FALSE,"MAT96";#N/A,#N/A,FALSE,"FANDA96";#N/A,#N/A,FALSE,"INTRAN96";#N/A,#N/A,FALSE,"NAA9697";#N/A,#N/A,FALSE,"ECWEBB";#N/A,#N/A,FALSE,"MFT96";#N/A,#N/A,FALSE,"CTrecon"}</definedName>
    <definedName name="sdf_1_3_1_1_2_2" hidden="1">{#N/A,#N/A,FALSE,"TMCOMP96";#N/A,#N/A,FALSE,"MAT96";#N/A,#N/A,FALSE,"FANDA96";#N/A,#N/A,FALSE,"INTRAN96";#N/A,#N/A,FALSE,"NAA9697";#N/A,#N/A,FALSE,"ECWEBB";#N/A,#N/A,FALSE,"MFT96";#N/A,#N/A,FALSE,"CTrecon"}</definedName>
    <definedName name="sdf_1_3_1_1_2_3" hidden="1">{#N/A,#N/A,FALSE,"TMCOMP96";#N/A,#N/A,FALSE,"MAT96";#N/A,#N/A,FALSE,"FANDA96";#N/A,#N/A,FALSE,"INTRAN96";#N/A,#N/A,FALSE,"NAA9697";#N/A,#N/A,FALSE,"ECWEBB";#N/A,#N/A,FALSE,"MFT96";#N/A,#N/A,FALSE,"CTrecon"}</definedName>
    <definedName name="sdf_1_3_1_1_2_4" hidden="1">{#N/A,#N/A,FALSE,"TMCOMP96";#N/A,#N/A,FALSE,"MAT96";#N/A,#N/A,FALSE,"FANDA96";#N/A,#N/A,FALSE,"INTRAN96";#N/A,#N/A,FALSE,"NAA9697";#N/A,#N/A,FALSE,"ECWEBB";#N/A,#N/A,FALSE,"MFT96";#N/A,#N/A,FALSE,"CTrecon"}</definedName>
    <definedName name="sdf_1_3_1_1_2_5" hidden="1">{#N/A,#N/A,FALSE,"TMCOMP96";#N/A,#N/A,FALSE,"MAT96";#N/A,#N/A,FALSE,"FANDA96";#N/A,#N/A,FALSE,"INTRAN96";#N/A,#N/A,FALSE,"NAA9697";#N/A,#N/A,FALSE,"ECWEBB";#N/A,#N/A,FALSE,"MFT96";#N/A,#N/A,FALSE,"CTrecon"}</definedName>
    <definedName name="sdf_1_3_1_1_3" hidden="1">{#N/A,#N/A,FALSE,"TMCOMP96";#N/A,#N/A,FALSE,"MAT96";#N/A,#N/A,FALSE,"FANDA96";#N/A,#N/A,FALSE,"INTRAN96";#N/A,#N/A,FALSE,"NAA9697";#N/A,#N/A,FALSE,"ECWEBB";#N/A,#N/A,FALSE,"MFT96";#N/A,#N/A,FALSE,"CTrecon"}</definedName>
    <definedName name="sdf_1_3_1_1_4" hidden="1">{#N/A,#N/A,FALSE,"TMCOMP96";#N/A,#N/A,FALSE,"MAT96";#N/A,#N/A,FALSE,"FANDA96";#N/A,#N/A,FALSE,"INTRAN96";#N/A,#N/A,FALSE,"NAA9697";#N/A,#N/A,FALSE,"ECWEBB";#N/A,#N/A,FALSE,"MFT96";#N/A,#N/A,FALSE,"CTrecon"}</definedName>
    <definedName name="sdf_1_3_1_1_5" hidden="1">{#N/A,#N/A,FALSE,"TMCOMP96";#N/A,#N/A,FALSE,"MAT96";#N/A,#N/A,FALSE,"FANDA96";#N/A,#N/A,FALSE,"INTRAN96";#N/A,#N/A,FALSE,"NAA9697";#N/A,#N/A,FALSE,"ECWEBB";#N/A,#N/A,FALSE,"MFT96";#N/A,#N/A,FALSE,"CTrecon"}</definedName>
    <definedName name="sdf_1_3_1_2" hidden="1">{#N/A,#N/A,FALSE,"TMCOMP96";#N/A,#N/A,FALSE,"MAT96";#N/A,#N/A,FALSE,"FANDA96";#N/A,#N/A,FALSE,"INTRAN96";#N/A,#N/A,FALSE,"NAA9697";#N/A,#N/A,FALSE,"ECWEBB";#N/A,#N/A,FALSE,"MFT96";#N/A,#N/A,FALSE,"CTrecon"}</definedName>
    <definedName name="sdf_1_3_1_2_1" hidden="1">{#N/A,#N/A,FALSE,"TMCOMP96";#N/A,#N/A,FALSE,"MAT96";#N/A,#N/A,FALSE,"FANDA96";#N/A,#N/A,FALSE,"INTRAN96";#N/A,#N/A,FALSE,"NAA9697";#N/A,#N/A,FALSE,"ECWEBB";#N/A,#N/A,FALSE,"MFT96";#N/A,#N/A,FALSE,"CTrecon"}</definedName>
    <definedName name="sdf_1_3_1_2_2" hidden="1">{#N/A,#N/A,FALSE,"TMCOMP96";#N/A,#N/A,FALSE,"MAT96";#N/A,#N/A,FALSE,"FANDA96";#N/A,#N/A,FALSE,"INTRAN96";#N/A,#N/A,FALSE,"NAA9697";#N/A,#N/A,FALSE,"ECWEBB";#N/A,#N/A,FALSE,"MFT96";#N/A,#N/A,FALSE,"CTrecon"}</definedName>
    <definedName name="sdf_1_3_1_2_3" hidden="1">{#N/A,#N/A,FALSE,"TMCOMP96";#N/A,#N/A,FALSE,"MAT96";#N/A,#N/A,FALSE,"FANDA96";#N/A,#N/A,FALSE,"INTRAN96";#N/A,#N/A,FALSE,"NAA9697";#N/A,#N/A,FALSE,"ECWEBB";#N/A,#N/A,FALSE,"MFT96";#N/A,#N/A,FALSE,"CTrecon"}</definedName>
    <definedName name="sdf_1_3_1_2_4" hidden="1">{#N/A,#N/A,FALSE,"TMCOMP96";#N/A,#N/A,FALSE,"MAT96";#N/A,#N/A,FALSE,"FANDA96";#N/A,#N/A,FALSE,"INTRAN96";#N/A,#N/A,FALSE,"NAA9697";#N/A,#N/A,FALSE,"ECWEBB";#N/A,#N/A,FALSE,"MFT96";#N/A,#N/A,FALSE,"CTrecon"}</definedName>
    <definedName name="sdf_1_3_1_2_5" hidden="1">{#N/A,#N/A,FALSE,"TMCOMP96";#N/A,#N/A,FALSE,"MAT96";#N/A,#N/A,FALSE,"FANDA96";#N/A,#N/A,FALSE,"INTRAN96";#N/A,#N/A,FALSE,"NAA9697";#N/A,#N/A,FALSE,"ECWEBB";#N/A,#N/A,FALSE,"MFT96";#N/A,#N/A,FALSE,"CTrecon"}</definedName>
    <definedName name="sdf_1_3_1_3" hidden="1">{#N/A,#N/A,FALSE,"TMCOMP96";#N/A,#N/A,FALSE,"MAT96";#N/A,#N/A,FALSE,"FANDA96";#N/A,#N/A,FALSE,"INTRAN96";#N/A,#N/A,FALSE,"NAA9697";#N/A,#N/A,FALSE,"ECWEBB";#N/A,#N/A,FALSE,"MFT96";#N/A,#N/A,FALSE,"CTrecon"}</definedName>
    <definedName name="sdf_1_3_1_3_1" hidden="1">{#N/A,#N/A,FALSE,"TMCOMP96";#N/A,#N/A,FALSE,"MAT96";#N/A,#N/A,FALSE,"FANDA96";#N/A,#N/A,FALSE,"INTRAN96";#N/A,#N/A,FALSE,"NAA9697";#N/A,#N/A,FALSE,"ECWEBB";#N/A,#N/A,FALSE,"MFT96";#N/A,#N/A,FALSE,"CTrecon"}</definedName>
    <definedName name="sdf_1_3_1_3_2" hidden="1">{#N/A,#N/A,FALSE,"TMCOMP96";#N/A,#N/A,FALSE,"MAT96";#N/A,#N/A,FALSE,"FANDA96";#N/A,#N/A,FALSE,"INTRAN96";#N/A,#N/A,FALSE,"NAA9697";#N/A,#N/A,FALSE,"ECWEBB";#N/A,#N/A,FALSE,"MFT96";#N/A,#N/A,FALSE,"CTrecon"}</definedName>
    <definedName name="sdf_1_3_1_3_3" hidden="1">{#N/A,#N/A,FALSE,"TMCOMP96";#N/A,#N/A,FALSE,"MAT96";#N/A,#N/A,FALSE,"FANDA96";#N/A,#N/A,FALSE,"INTRAN96";#N/A,#N/A,FALSE,"NAA9697";#N/A,#N/A,FALSE,"ECWEBB";#N/A,#N/A,FALSE,"MFT96";#N/A,#N/A,FALSE,"CTrecon"}</definedName>
    <definedName name="sdf_1_3_1_3_4" hidden="1">{#N/A,#N/A,FALSE,"TMCOMP96";#N/A,#N/A,FALSE,"MAT96";#N/A,#N/A,FALSE,"FANDA96";#N/A,#N/A,FALSE,"INTRAN96";#N/A,#N/A,FALSE,"NAA9697";#N/A,#N/A,FALSE,"ECWEBB";#N/A,#N/A,FALSE,"MFT96";#N/A,#N/A,FALSE,"CTrecon"}</definedName>
    <definedName name="sdf_1_3_1_3_5" hidden="1">{#N/A,#N/A,FALSE,"TMCOMP96";#N/A,#N/A,FALSE,"MAT96";#N/A,#N/A,FALSE,"FANDA96";#N/A,#N/A,FALSE,"INTRAN96";#N/A,#N/A,FALSE,"NAA9697";#N/A,#N/A,FALSE,"ECWEBB";#N/A,#N/A,FALSE,"MFT96";#N/A,#N/A,FALSE,"CTrecon"}</definedName>
    <definedName name="sdf_1_3_1_4" hidden="1">{#N/A,#N/A,FALSE,"TMCOMP96";#N/A,#N/A,FALSE,"MAT96";#N/A,#N/A,FALSE,"FANDA96";#N/A,#N/A,FALSE,"INTRAN96";#N/A,#N/A,FALSE,"NAA9697";#N/A,#N/A,FALSE,"ECWEBB";#N/A,#N/A,FALSE,"MFT96";#N/A,#N/A,FALSE,"CTrecon"}</definedName>
    <definedName name="sdf_1_3_1_4_1" hidden="1">{#N/A,#N/A,FALSE,"TMCOMP96";#N/A,#N/A,FALSE,"MAT96";#N/A,#N/A,FALSE,"FANDA96";#N/A,#N/A,FALSE,"INTRAN96";#N/A,#N/A,FALSE,"NAA9697";#N/A,#N/A,FALSE,"ECWEBB";#N/A,#N/A,FALSE,"MFT96";#N/A,#N/A,FALSE,"CTrecon"}</definedName>
    <definedName name="sdf_1_3_1_4_2" hidden="1">{#N/A,#N/A,FALSE,"TMCOMP96";#N/A,#N/A,FALSE,"MAT96";#N/A,#N/A,FALSE,"FANDA96";#N/A,#N/A,FALSE,"INTRAN96";#N/A,#N/A,FALSE,"NAA9697";#N/A,#N/A,FALSE,"ECWEBB";#N/A,#N/A,FALSE,"MFT96";#N/A,#N/A,FALSE,"CTrecon"}</definedName>
    <definedName name="sdf_1_3_1_4_3" hidden="1">{#N/A,#N/A,FALSE,"TMCOMP96";#N/A,#N/A,FALSE,"MAT96";#N/A,#N/A,FALSE,"FANDA96";#N/A,#N/A,FALSE,"INTRAN96";#N/A,#N/A,FALSE,"NAA9697";#N/A,#N/A,FALSE,"ECWEBB";#N/A,#N/A,FALSE,"MFT96";#N/A,#N/A,FALSE,"CTrecon"}</definedName>
    <definedName name="sdf_1_3_1_4_4" hidden="1">{#N/A,#N/A,FALSE,"TMCOMP96";#N/A,#N/A,FALSE,"MAT96";#N/A,#N/A,FALSE,"FANDA96";#N/A,#N/A,FALSE,"INTRAN96";#N/A,#N/A,FALSE,"NAA9697";#N/A,#N/A,FALSE,"ECWEBB";#N/A,#N/A,FALSE,"MFT96";#N/A,#N/A,FALSE,"CTrecon"}</definedName>
    <definedName name="sdf_1_3_1_4_5" hidden="1">{#N/A,#N/A,FALSE,"TMCOMP96";#N/A,#N/A,FALSE,"MAT96";#N/A,#N/A,FALSE,"FANDA96";#N/A,#N/A,FALSE,"INTRAN96";#N/A,#N/A,FALSE,"NAA9697";#N/A,#N/A,FALSE,"ECWEBB";#N/A,#N/A,FALSE,"MFT96";#N/A,#N/A,FALSE,"CTrecon"}</definedName>
    <definedName name="sdf_1_3_1_5" hidden="1">{#N/A,#N/A,FALSE,"TMCOMP96";#N/A,#N/A,FALSE,"MAT96";#N/A,#N/A,FALSE,"FANDA96";#N/A,#N/A,FALSE,"INTRAN96";#N/A,#N/A,FALSE,"NAA9697";#N/A,#N/A,FALSE,"ECWEBB";#N/A,#N/A,FALSE,"MFT96";#N/A,#N/A,FALSE,"CTrecon"}</definedName>
    <definedName name="sdf_1_3_1_5_1" hidden="1">{#N/A,#N/A,FALSE,"TMCOMP96";#N/A,#N/A,FALSE,"MAT96";#N/A,#N/A,FALSE,"FANDA96";#N/A,#N/A,FALSE,"INTRAN96";#N/A,#N/A,FALSE,"NAA9697";#N/A,#N/A,FALSE,"ECWEBB";#N/A,#N/A,FALSE,"MFT96";#N/A,#N/A,FALSE,"CTrecon"}</definedName>
    <definedName name="sdf_1_3_1_5_2" hidden="1">{#N/A,#N/A,FALSE,"TMCOMP96";#N/A,#N/A,FALSE,"MAT96";#N/A,#N/A,FALSE,"FANDA96";#N/A,#N/A,FALSE,"INTRAN96";#N/A,#N/A,FALSE,"NAA9697";#N/A,#N/A,FALSE,"ECWEBB";#N/A,#N/A,FALSE,"MFT96";#N/A,#N/A,FALSE,"CTrecon"}</definedName>
    <definedName name="sdf_1_3_1_5_3" hidden="1">{#N/A,#N/A,FALSE,"TMCOMP96";#N/A,#N/A,FALSE,"MAT96";#N/A,#N/A,FALSE,"FANDA96";#N/A,#N/A,FALSE,"INTRAN96";#N/A,#N/A,FALSE,"NAA9697";#N/A,#N/A,FALSE,"ECWEBB";#N/A,#N/A,FALSE,"MFT96";#N/A,#N/A,FALSE,"CTrecon"}</definedName>
    <definedName name="sdf_1_3_1_5_4" hidden="1">{#N/A,#N/A,FALSE,"TMCOMP96";#N/A,#N/A,FALSE,"MAT96";#N/A,#N/A,FALSE,"FANDA96";#N/A,#N/A,FALSE,"INTRAN96";#N/A,#N/A,FALSE,"NAA9697";#N/A,#N/A,FALSE,"ECWEBB";#N/A,#N/A,FALSE,"MFT96";#N/A,#N/A,FALSE,"CTrecon"}</definedName>
    <definedName name="sdf_1_3_1_5_5" hidden="1">{#N/A,#N/A,FALSE,"TMCOMP96";#N/A,#N/A,FALSE,"MAT96";#N/A,#N/A,FALSE,"FANDA96";#N/A,#N/A,FALSE,"INTRAN96";#N/A,#N/A,FALSE,"NAA9697";#N/A,#N/A,FALSE,"ECWEBB";#N/A,#N/A,FALSE,"MFT96";#N/A,#N/A,FALSE,"CTrecon"}</definedName>
    <definedName name="sdf_1_3_2" hidden="1">{#N/A,#N/A,FALSE,"TMCOMP96";#N/A,#N/A,FALSE,"MAT96";#N/A,#N/A,FALSE,"FANDA96";#N/A,#N/A,FALSE,"INTRAN96";#N/A,#N/A,FALSE,"NAA9697";#N/A,#N/A,FALSE,"ECWEBB";#N/A,#N/A,FALSE,"MFT96";#N/A,#N/A,FALSE,"CTrecon"}</definedName>
    <definedName name="sdf_1_3_2_1" hidden="1">{#N/A,#N/A,FALSE,"TMCOMP96";#N/A,#N/A,FALSE,"MAT96";#N/A,#N/A,FALSE,"FANDA96";#N/A,#N/A,FALSE,"INTRAN96";#N/A,#N/A,FALSE,"NAA9697";#N/A,#N/A,FALSE,"ECWEBB";#N/A,#N/A,FALSE,"MFT96";#N/A,#N/A,FALSE,"CTrecon"}</definedName>
    <definedName name="sdf_1_3_2_2" hidden="1">{#N/A,#N/A,FALSE,"TMCOMP96";#N/A,#N/A,FALSE,"MAT96";#N/A,#N/A,FALSE,"FANDA96";#N/A,#N/A,FALSE,"INTRAN96";#N/A,#N/A,FALSE,"NAA9697";#N/A,#N/A,FALSE,"ECWEBB";#N/A,#N/A,FALSE,"MFT96";#N/A,#N/A,FALSE,"CTrecon"}</definedName>
    <definedName name="sdf_1_3_2_3" hidden="1">{#N/A,#N/A,FALSE,"TMCOMP96";#N/A,#N/A,FALSE,"MAT96";#N/A,#N/A,FALSE,"FANDA96";#N/A,#N/A,FALSE,"INTRAN96";#N/A,#N/A,FALSE,"NAA9697";#N/A,#N/A,FALSE,"ECWEBB";#N/A,#N/A,FALSE,"MFT96";#N/A,#N/A,FALSE,"CTrecon"}</definedName>
    <definedName name="sdf_1_3_2_4" hidden="1">{#N/A,#N/A,FALSE,"TMCOMP96";#N/A,#N/A,FALSE,"MAT96";#N/A,#N/A,FALSE,"FANDA96";#N/A,#N/A,FALSE,"INTRAN96";#N/A,#N/A,FALSE,"NAA9697";#N/A,#N/A,FALSE,"ECWEBB";#N/A,#N/A,FALSE,"MFT96";#N/A,#N/A,FALSE,"CTrecon"}</definedName>
    <definedName name="sdf_1_3_2_5" hidden="1">{#N/A,#N/A,FALSE,"TMCOMP96";#N/A,#N/A,FALSE,"MAT96";#N/A,#N/A,FALSE,"FANDA96";#N/A,#N/A,FALSE,"INTRAN96";#N/A,#N/A,FALSE,"NAA9697";#N/A,#N/A,FALSE,"ECWEBB";#N/A,#N/A,FALSE,"MFT96";#N/A,#N/A,FALSE,"CTrecon"}</definedName>
    <definedName name="sdf_1_3_3" hidden="1">{#N/A,#N/A,FALSE,"TMCOMP96";#N/A,#N/A,FALSE,"MAT96";#N/A,#N/A,FALSE,"FANDA96";#N/A,#N/A,FALSE,"INTRAN96";#N/A,#N/A,FALSE,"NAA9697";#N/A,#N/A,FALSE,"ECWEBB";#N/A,#N/A,FALSE,"MFT96";#N/A,#N/A,FALSE,"CTrecon"}</definedName>
    <definedName name="sdf_1_3_3_1" hidden="1">{#N/A,#N/A,FALSE,"TMCOMP96";#N/A,#N/A,FALSE,"MAT96";#N/A,#N/A,FALSE,"FANDA96";#N/A,#N/A,FALSE,"INTRAN96";#N/A,#N/A,FALSE,"NAA9697";#N/A,#N/A,FALSE,"ECWEBB";#N/A,#N/A,FALSE,"MFT96";#N/A,#N/A,FALSE,"CTrecon"}</definedName>
    <definedName name="sdf_1_3_3_2" hidden="1">{#N/A,#N/A,FALSE,"TMCOMP96";#N/A,#N/A,FALSE,"MAT96";#N/A,#N/A,FALSE,"FANDA96";#N/A,#N/A,FALSE,"INTRAN96";#N/A,#N/A,FALSE,"NAA9697";#N/A,#N/A,FALSE,"ECWEBB";#N/A,#N/A,FALSE,"MFT96";#N/A,#N/A,FALSE,"CTrecon"}</definedName>
    <definedName name="sdf_1_3_3_3" hidden="1">{#N/A,#N/A,FALSE,"TMCOMP96";#N/A,#N/A,FALSE,"MAT96";#N/A,#N/A,FALSE,"FANDA96";#N/A,#N/A,FALSE,"INTRAN96";#N/A,#N/A,FALSE,"NAA9697";#N/A,#N/A,FALSE,"ECWEBB";#N/A,#N/A,FALSE,"MFT96";#N/A,#N/A,FALSE,"CTrecon"}</definedName>
    <definedName name="sdf_1_3_3_4" hidden="1">{#N/A,#N/A,FALSE,"TMCOMP96";#N/A,#N/A,FALSE,"MAT96";#N/A,#N/A,FALSE,"FANDA96";#N/A,#N/A,FALSE,"INTRAN96";#N/A,#N/A,FALSE,"NAA9697";#N/A,#N/A,FALSE,"ECWEBB";#N/A,#N/A,FALSE,"MFT96";#N/A,#N/A,FALSE,"CTrecon"}</definedName>
    <definedName name="sdf_1_3_3_5" hidden="1">{#N/A,#N/A,FALSE,"TMCOMP96";#N/A,#N/A,FALSE,"MAT96";#N/A,#N/A,FALSE,"FANDA96";#N/A,#N/A,FALSE,"INTRAN96";#N/A,#N/A,FALSE,"NAA9697";#N/A,#N/A,FALSE,"ECWEBB";#N/A,#N/A,FALSE,"MFT96";#N/A,#N/A,FALSE,"CTrecon"}</definedName>
    <definedName name="sdf_1_3_4" hidden="1">{#N/A,#N/A,FALSE,"TMCOMP96";#N/A,#N/A,FALSE,"MAT96";#N/A,#N/A,FALSE,"FANDA96";#N/A,#N/A,FALSE,"INTRAN96";#N/A,#N/A,FALSE,"NAA9697";#N/A,#N/A,FALSE,"ECWEBB";#N/A,#N/A,FALSE,"MFT96";#N/A,#N/A,FALSE,"CTrecon"}</definedName>
    <definedName name="sdf_1_3_4_1" hidden="1">{#N/A,#N/A,FALSE,"TMCOMP96";#N/A,#N/A,FALSE,"MAT96";#N/A,#N/A,FALSE,"FANDA96";#N/A,#N/A,FALSE,"INTRAN96";#N/A,#N/A,FALSE,"NAA9697";#N/A,#N/A,FALSE,"ECWEBB";#N/A,#N/A,FALSE,"MFT96";#N/A,#N/A,FALSE,"CTrecon"}</definedName>
    <definedName name="sdf_1_3_4_2" hidden="1">{#N/A,#N/A,FALSE,"TMCOMP96";#N/A,#N/A,FALSE,"MAT96";#N/A,#N/A,FALSE,"FANDA96";#N/A,#N/A,FALSE,"INTRAN96";#N/A,#N/A,FALSE,"NAA9697";#N/A,#N/A,FALSE,"ECWEBB";#N/A,#N/A,FALSE,"MFT96";#N/A,#N/A,FALSE,"CTrecon"}</definedName>
    <definedName name="sdf_1_3_4_3" hidden="1">{#N/A,#N/A,FALSE,"TMCOMP96";#N/A,#N/A,FALSE,"MAT96";#N/A,#N/A,FALSE,"FANDA96";#N/A,#N/A,FALSE,"INTRAN96";#N/A,#N/A,FALSE,"NAA9697";#N/A,#N/A,FALSE,"ECWEBB";#N/A,#N/A,FALSE,"MFT96";#N/A,#N/A,FALSE,"CTrecon"}</definedName>
    <definedName name="sdf_1_3_4_4" hidden="1">{#N/A,#N/A,FALSE,"TMCOMP96";#N/A,#N/A,FALSE,"MAT96";#N/A,#N/A,FALSE,"FANDA96";#N/A,#N/A,FALSE,"INTRAN96";#N/A,#N/A,FALSE,"NAA9697";#N/A,#N/A,FALSE,"ECWEBB";#N/A,#N/A,FALSE,"MFT96";#N/A,#N/A,FALSE,"CTrecon"}</definedName>
    <definedName name="sdf_1_3_4_5" hidden="1">{#N/A,#N/A,FALSE,"TMCOMP96";#N/A,#N/A,FALSE,"MAT96";#N/A,#N/A,FALSE,"FANDA96";#N/A,#N/A,FALSE,"INTRAN96";#N/A,#N/A,FALSE,"NAA9697";#N/A,#N/A,FALSE,"ECWEBB";#N/A,#N/A,FALSE,"MFT96";#N/A,#N/A,FALSE,"CTrecon"}</definedName>
    <definedName name="sdf_1_3_5" hidden="1">{#N/A,#N/A,FALSE,"TMCOMP96";#N/A,#N/A,FALSE,"MAT96";#N/A,#N/A,FALSE,"FANDA96";#N/A,#N/A,FALSE,"INTRAN96";#N/A,#N/A,FALSE,"NAA9697";#N/A,#N/A,FALSE,"ECWEBB";#N/A,#N/A,FALSE,"MFT96";#N/A,#N/A,FALSE,"CTrecon"}</definedName>
    <definedName name="sdf_1_3_5_1" hidden="1">{#N/A,#N/A,FALSE,"TMCOMP96";#N/A,#N/A,FALSE,"MAT96";#N/A,#N/A,FALSE,"FANDA96";#N/A,#N/A,FALSE,"INTRAN96";#N/A,#N/A,FALSE,"NAA9697";#N/A,#N/A,FALSE,"ECWEBB";#N/A,#N/A,FALSE,"MFT96";#N/A,#N/A,FALSE,"CTrecon"}</definedName>
    <definedName name="sdf_1_3_5_2" hidden="1">{#N/A,#N/A,FALSE,"TMCOMP96";#N/A,#N/A,FALSE,"MAT96";#N/A,#N/A,FALSE,"FANDA96";#N/A,#N/A,FALSE,"INTRAN96";#N/A,#N/A,FALSE,"NAA9697";#N/A,#N/A,FALSE,"ECWEBB";#N/A,#N/A,FALSE,"MFT96";#N/A,#N/A,FALSE,"CTrecon"}</definedName>
    <definedName name="sdf_1_3_5_3" hidden="1">{#N/A,#N/A,FALSE,"TMCOMP96";#N/A,#N/A,FALSE,"MAT96";#N/A,#N/A,FALSE,"FANDA96";#N/A,#N/A,FALSE,"INTRAN96";#N/A,#N/A,FALSE,"NAA9697";#N/A,#N/A,FALSE,"ECWEBB";#N/A,#N/A,FALSE,"MFT96";#N/A,#N/A,FALSE,"CTrecon"}</definedName>
    <definedName name="sdf_1_3_5_4" hidden="1">{#N/A,#N/A,FALSE,"TMCOMP96";#N/A,#N/A,FALSE,"MAT96";#N/A,#N/A,FALSE,"FANDA96";#N/A,#N/A,FALSE,"INTRAN96";#N/A,#N/A,FALSE,"NAA9697";#N/A,#N/A,FALSE,"ECWEBB";#N/A,#N/A,FALSE,"MFT96";#N/A,#N/A,FALSE,"CTrecon"}</definedName>
    <definedName name="sdf_1_3_5_5" hidden="1">{#N/A,#N/A,FALSE,"TMCOMP96";#N/A,#N/A,FALSE,"MAT96";#N/A,#N/A,FALSE,"FANDA96";#N/A,#N/A,FALSE,"INTRAN96";#N/A,#N/A,FALSE,"NAA9697";#N/A,#N/A,FALSE,"ECWEBB";#N/A,#N/A,FALSE,"MFT96";#N/A,#N/A,FALSE,"CTrecon"}</definedName>
    <definedName name="sdf_1_4" hidden="1">{#N/A,#N/A,FALSE,"TMCOMP96";#N/A,#N/A,FALSE,"MAT96";#N/A,#N/A,FALSE,"FANDA96";#N/A,#N/A,FALSE,"INTRAN96";#N/A,#N/A,FALSE,"NAA9697";#N/A,#N/A,FALSE,"ECWEBB";#N/A,#N/A,FALSE,"MFT96";#N/A,#N/A,FALSE,"CTrecon"}</definedName>
    <definedName name="sdf_1_4_1" hidden="1">{#N/A,#N/A,FALSE,"TMCOMP96";#N/A,#N/A,FALSE,"MAT96";#N/A,#N/A,FALSE,"FANDA96";#N/A,#N/A,FALSE,"INTRAN96";#N/A,#N/A,FALSE,"NAA9697";#N/A,#N/A,FALSE,"ECWEBB";#N/A,#N/A,FALSE,"MFT96";#N/A,#N/A,FALSE,"CTrecon"}</definedName>
    <definedName name="sdf_1_4_1_1" hidden="1">{#N/A,#N/A,FALSE,"TMCOMP96";#N/A,#N/A,FALSE,"MAT96";#N/A,#N/A,FALSE,"FANDA96";#N/A,#N/A,FALSE,"INTRAN96";#N/A,#N/A,FALSE,"NAA9697";#N/A,#N/A,FALSE,"ECWEBB";#N/A,#N/A,FALSE,"MFT96";#N/A,#N/A,FALSE,"CTrecon"}</definedName>
    <definedName name="sdf_1_4_1_1_1" hidden="1">{#N/A,#N/A,FALSE,"TMCOMP96";#N/A,#N/A,FALSE,"MAT96";#N/A,#N/A,FALSE,"FANDA96";#N/A,#N/A,FALSE,"INTRAN96";#N/A,#N/A,FALSE,"NAA9697";#N/A,#N/A,FALSE,"ECWEBB";#N/A,#N/A,FALSE,"MFT96";#N/A,#N/A,FALSE,"CTrecon"}</definedName>
    <definedName name="sdf_1_4_1_1_2" hidden="1">{#N/A,#N/A,FALSE,"TMCOMP96";#N/A,#N/A,FALSE,"MAT96";#N/A,#N/A,FALSE,"FANDA96";#N/A,#N/A,FALSE,"INTRAN96";#N/A,#N/A,FALSE,"NAA9697";#N/A,#N/A,FALSE,"ECWEBB";#N/A,#N/A,FALSE,"MFT96";#N/A,#N/A,FALSE,"CTrecon"}</definedName>
    <definedName name="sdf_1_4_1_1_3" hidden="1">{#N/A,#N/A,FALSE,"TMCOMP96";#N/A,#N/A,FALSE,"MAT96";#N/A,#N/A,FALSE,"FANDA96";#N/A,#N/A,FALSE,"INTRAN96";#N/A,#N/A,FALSE,"NAA9697";#N/A,#N/A,FALSE,"ECWEBB";#N/A,#N/A,FALSE,"MFT96";#N/A,#N/A,FALSE,"CTrecon"}</definedName>
    <definedName name="sdf_1_4_1_1_4" hidden="1">{#N/A,#N/A,FALSE,"TMCOMP96";#N/A,#N/A,FALSE,"MAT96";#N/A,#N/A,FALSE,"FANDA96";#N/A,#N/A,FALSE,"INTRAN96";#N/A,#N/A,FALSE,"NAA9697";#N/A,#N/A,FALSE,"ECWEBB";#N/A,#N/A,FALSE,"MFT96";#N/A,#N/A,FALSE,"CTrecon"}</definedName>
    <definedName name="sdf_1_4_1_1_5" hidden="1">{#N/A,#N/A,FALSE,"TMCOMP96";#N/A,#N/A,FALSE,"MAT96";#N/A,#N/A,FALSE,"FANDA96";#N/A,#N/A,FALSE,"INTRAN96";#N/A,#N/A,FALSE,"NAA9697";#N/A,#N/A,FALSE,"ECWEBB";#N/A,#N/A,FALSE,"MFT96";#N/A,#N/A,FALSE,"CTrecon"}</definedName>
    <definedName name="sdf_1_4_1_2" hidden="1">{#N/A,#N/A,FALSE,"TMCOMP96";#N/A,#N/A,FALSE,"MAT96";#N/A,#N/A,FALSE,"FANDA96";#N/A,#N/A,FALSE,"INTRAN96";#N/A,#N/A,FALSE,"NAA9697";#N/A,#N/A,FALSE,"ECWEBB";#N/A,#N/A,FALSE,"MFT96";#N/A,#N/A,FALSE,"CTrecon"}</definedName>
    <definedName name="sdf_1_4_1_2_1" hidden="1">{#N/A,#N/A,FALSE,"TMCOMP96";#N/A,#N/A,FALSE,"MAT96";#N/A,#N/A,FALSE,"FANDA96";#N/A,#N/A,FALSE,"INTRAN96";#N/A,#N/A,FALSE,"NAA9697";#N/A,#N/A,FALSE,"ECWEBB";#N/A,#N/A,FALSE,"MFT96";#N/A,#N/A,FALSE,"CTrecon"}</definedName>
    <definedName name="sdf_1_4_1_2_2" hidden="1">{#N/A,#N/A,FALSE,"TMCOMP96";#N/A,#N/A,FALSE,"MAT96";#N/A,#N/A,FALSE,"FANDA96";#N/A,#N/A,FALSE,"INTRAN96";#N/A,#N/A,FALSE,"NAA9697";#N/A,#N/A,FALSE,"ECWEBB";#N/A,#N/A,FALSE,"MFT96";#N/A,#N/A,FALSE,"CTrecon"}</definedName>
    <definedName name="sdf_1_4_1_2_3" hidden="1">{#N/A,#N/A,FALSE,"TMCOMP96";#N/A,#N/A,FALSE,"MAT96";#N/A,#N/A,FALSE,"FANDA96";#N/A,#N/A,FALSE,"INTRAN96";#N/A,#N/A,FALSE,"NAA9697";#N/A,#N/A,FALSE,"ECWEBB";#N/A,#N/A,FALSE,"MFT96";#N/A,#N/A,FALSE,"CTrecon"}</definedName>
    <definedName name="sdf_1_4_1_2_4" hidden="1">{#N/A,#N/A,FALSE,"TMCOMP96";#N/A,#N/A,FALSE,"MAT96";#N/A,#N/A,FALSE,"FANDA96";#N/A,#N/A,FALSE,"INTRAN96";#N/A,#N/A,FALSE,"NAA9697";#N/A,#N/A,FALSE,"ECWEBB";#N/A,#N/A,FALSE,"MFT96";#N/A,#N/A,FALSE,"CTrecon"}</definedName>
    <definedName name="sdf_1_4_1_2_5" hidden="1">{#N/A,#N/A,FALSE,"TMCOMP96";#N/A,#N/A,FALSE,"MAT96";#N/A,#N/A,FALSE,"FANDA96";#N/A,#N/A,FALSE,"INTRAN96";#N/A,#N/A,FALSE,"NAA9697";#N/A,#N/A,FALSE,"ECWEBB";#N/A,#N/A,FALSE,"MFT96";#N/A,#N/A,FALSE,"CTrecon"}</definedName>
    <definedName name="sdf_1_4_1_3" hidden="1">{#N/A,#N/A,FALSE,"TMCOMP96";#N/A,#N/A,FALSE,"MAT96";#N/A,#N/A,FALSE,"FANDA96";#N/A,#N/A,FALSE,"INTRAN96";#N/A,#N/A,FALSE,"NAA9697";#N/A,#N/A,FALSE,"ECWEBB";#N/A,#N/A,FALSE,"MFT96";#N/A,#N/A,FALSE,"CTrecon"}</definedName>
    <definedName name="sdf_1_4_1_3_1" hidden="1">{#N/A,#N/A,FALSE,"TMCOMP96";#N/A,#N/A,FALSE,"MAT96";#N/A,#N/A,FALSE,"FANDA96";#N/A,#N/A,FALSE,"INTRAN96";#N/A,#N/A,FALSE,"NAA9697";#N/A,#N/A,FALSE,"ECWEBB";#N/A,#N/A,FALSE,"MFT96";#N/A,#N/A,FALSE,"CTrecon"}</definedName>
    <definedName name="sdf_1_4_1_3_2" hidden="1">{#N/A,#N/A,FALSE,"TMCOMP96";#N/A,#N/A,FALSE,"MAT96";#N/A,#N/A,FALSE,"FANDA96";#N/A,#N/A,FALSE,"INTRAN96";#N/A,#N/A,FALSE,"NAA9697";#N/A,#N/A,FALSE,"ECWEBB";#N/A,#N/A,FALSE,"MFT96";#N/A,#N/A,FALSE,"CTrecon"}</definedName>
    <definedName name="sdf_1_4_1_3_3" hidden="1">{#N/A,#N/A,FALSE,"TMCOMP96";#N/A,#N/A,FALSE,"MAT96";#N/A,#N/A,FALSE,"FANDA96";#N/A,#N/A,FALSE,"INTRAN96";#N/A,#N/A,FALSE,"NAA9697";#N/A,#N/A,FALSE,"ECWEBB";#N/A,#N/A,FALSE,"MFT96";#N/A,#N/A,FALSE,"CTrecon"}</definedName>
    <definedName name="sdf_1_4_1_3_4" hidden="1">{#N/A,#N/A,FALSE,"TMCOMP96";#N/A,#N/A,FALSE,"MAT96";#N/A,#N/A,FALSE,"FANDA96";#N/A,#N/A,FALSE,"INTRAN96";#N/A,#N/A,FALSE,"NAA9697";#N/A,#N/A,FALSE,"ECWEBB";#N/A,#N/A,FALSE,"MFT96";#N/A,#N/A,FALSE,"CTrecon"}</definedName>
    <definedName name="sdf_1_4_1_3_5" hidden="1">{#N/A,#N/A,FALSE,"TMCOMP96";#N/A,#N/A,FALSE,"MAT96";#N/A,#N/A,FALSE,"FANDA96";#N/A,#N/A,FALSE,"INTRAN96";#N/A,#N/A,FALSE,"NAA9697";#N/A,#N/A,FALSE,"ECWEBB";#N/A,#N/A,FALSE,"MFT96";#N/A,#N/A,FALSE,"CTrecon"}</definedName>
    <definedName name="sdf_1_4_1_4" hidden="1">{#N/A,#N/A,FALSE,"TMCOMP96";#N/A,#N/A,FALSE,"MAT96";#N/A,#N/A,FALSE,"FANDA96";#N/A,#N/A,FALSE,"INTRAN96";#N/A,#N/A,FALSE,"NAA9697";#N/A,#N/A,FALSE,"ECWEBB";#N/A,#N/A,FALSE,"MFT96";#N/A,#N/A,FALSE,"CTrecon"}</definedName>
    <definedName name="sdf_1_4_1_4_1" hidden="1">{#N/A,#N/A,FALSE,"TMCOMP96";#N/A,#N/A,FALSE,"MAT96";#N/A,#N/A,FALSE,"FANDA96";#N/A,#N/A,FALSE,"INTRAN96";#N/A,#N/A,FALSE,"NAA9697";#N/A,#N/A,FALSE,"ECWEBB";#N/A,#N/A,FALSE,"MFT96";#N/A,#N/A,FALSE,"CTrecon"}</definedName>
    <definedName name="sdf_1_4_1_4_2" hidden="1">{#N/A,#N/A,FALSE,"TMCOMP96";#N/A,#N/A,FALSE,"MAT96";#N/A,#N/A,FALSE,"FANDA96";#N/A,#N/A,FALSE,"INTRAN96";#N/A,#N/A,FALSE,"NAA9697";#N/A,#N/A,FALSE,"ECWEBB";#N/A,#N/A,FALSE,"MFT96";#N/A,#N/A,FALSE,"CTrecon"}</definedName>
    <definedName name="sdf_1_4_1_4_3" hidden="1">{#N/A,#N/A,FALSE,"TMCOMP96";#N/A,#N/A,FALSE,"MAT96";#N/A,#N/A,FALSE,"FANDA96";#N/A,#N/A,FALSE,"INTRAN96";#N/A,#N/A,FALSE,"NAA9697";#N/A,#N/A,FALSE,"ECWEBB";#N/A,#N/A,FALSE,"MFT96";#N/A,#N/A,FALSE,"CTrecon"}</definedName>
    <definedName name="sdf_1_4_1_4_4" hidden="1">{#N/A,#N/A,FALSE,"TMCOMP96";#N/A,#N/A,FALSE,"MAT96";#N/A,#N/A,FALSE,"FANDA96";#N/A,#N/A,FALSE,"INTRAN96";#N/A,#N/A,FALSE,"NAA9697";#N/A,#N/A,FALSE,"ECWEBB";#N/A,#N/A,FALSE,"MFT96";#N/A,#N/A,FALSE,"CTrecon"}</definedName>
    <definedName name="sdf_1_4_1_4_5" hidden="1">{#N/A,#N/A,FALSE,"TMCOMP96";#N/A,#N/A,FALSE,"MAT96";#N/A,#N/A,FALSE,"FANDA96";#N/A,#N/A,FALSE,"INTRAN96";#N/A,#N/A,FALSE,"NAA9697";#N/A,#N/A,FALSE,"ECWEBB";#N/A,#N/A,FALSE,"MFT96";#N/A,#N/A,FALSE,"CTrecon"}</definedName>
    <definedName name="sdf_1_4_1_5" hidden="1">{#N/A,#N/A,FALSE,"TMCOMP96";#N/A,#N/A,FALSE,"MAT96";#N/A,#N/A,FALSE,"FANDA96";#N/A,#N/A,FALSE,"INTRAN96";#N/A,#N/A,FALSE,"NAA9697";#N/A,#N/A,FALSE,"ECWEBB";#N/A,#N/A,FALSE,"MFT96";#N/A,#N/A,FALSE,"CTrecon"}</definedName>
    <definedName name="sdf_1_4_1_5_1" hidden="1">{#N/A,#N/A,FALSE,"TMCOMP96";#N/A,#N/A,FALSE,"MAT96";#N/A,#N/A,FALSE,"FANDA96";#N/A,#N/A,FALSE,"INTRAN96";#N/A,#N/A,FALSE,"NAA9697";#N/A,#N/A,FALSE,"ECWEBB";#N/A,#N/A,FALSE,"MFT96";#N/A,#N/A,FALSE,"CTrecon"}</definedName>
    <definedName name="sdf_1_4_1_5_2" hidden="1">{#N/A,#N/A,FALSE,"TMCOMP96";#N/A,#N/A,FALSE,"MAT96";#N/A,#N/A,FALSE,"FANDA96";#N/A,#N/A,FALSE,"INTRAN96";#N/A,#N/A,FALSE,"NAA9697";#N/A,#N/A,FALSE,"ECWEBB";#N/A,#N/A,FALSE,"MFT96";#N/A,#N/A,FALSE,"CTrecon"}</definedName>
    <definedName name="sdf_1_4_1_5_3" hidden="1">{#N/A,#N/A,FALSE,"TMCOMP96";#N/A,#N/A,FALSE,"MAT96";#N/A,#N/A,FALSE,"FANDA96";#N/A,#N/A,FALSE,"INTRAN96";#N/A,#N/A,FALSE,"NAA9697";#N/A,#N/A,FALSE,"ECWEBB";#N/A,#N/A,FALSE,"MFT96";#N/A,#N/A,FALSE,"CTrecon"}</definedName>
    <definedName name="sdf_1_4_1_5_4" hidden="1">{#N/A,#N/A,FALSE,"TMCOMP96";#N/A,#N/A,FALSE,"MAT96";#N/A,#N/A,FALSE,"FANDA96";#N/A,#N/A,FALSE,"INTRAN96";#N/A,#N/A,FALSE,"NAA9697";#N/A,#N/A,FALSE,"ECWEBB";#N/A,#N/A,FALSE,"MFT96";#N/A,#N/A,FALSE,"CTrecon"}</definedName>
    <definedName name="sdf_1_4_1_5_5" hidden="1">{#N/A,#N/A,FALSE,"TMCOMP96";#N/A,#N/A,FALSE,"MAT96";#N/A,#N/A,FALSE,"FANDA96";#N/A,#N/A,FALSE,"INTRAN96";#N/A,#N/A,FALSE,"NAA9697";#N/A,#N/A,FALSE,"ECWEBB";#N/A,#N/A,FALSE,"MFT96";#N/A,#N/A,FALSE,"CTrecon"}</definedName>
    <definedName name="sdf_1_4_2" hidden="1">{#N/A,#N/A,FALSE,"TMCOMP96";#N/A,#N/A,FALSE,"MAT96";#N/A,#N/A,FALSE,"FANDA96";#N/A,#N/A,FALSE,"INTRAN96";#N/A,#N/A,FALSE,"NAA9697";#N/A,#N/A,FALSE,"ECWEBB";#N/A,#N/A,FALSE,"MFT96";#N/A,#N/A,FALSE,"CTrecon"}</definedName>
    <definedName name="sdf_1_4_2_1" hidden="1">{#N/A,#N/A,FALSE,"TMCOMP96";#N/A,#N/A,FALSE,"MAT96";#N/A,#N/A,FALSE,"FANDA96";#N/A,#N/A,FALSE,"INTRAN96";#N/A,#N/A,FALSE,"NAA9697";#N/A,#N/A,FALSE,"ECWEBB";#N/A,#N/A,FALSE,"MFT96";#N/A,#N/A,FALSE,"CTrecon"}</definedName>
    <definedName name="sdf_1_4_2_2" hidden="1">{#N/A,#N/A,FALSE,"TMCOMP96";#N/A,#N/A,FALSE,"MAT96";#N/A,#N/A,FALSE,"FANDA96";#N/A,#N/A,FALSE,"INTRAN96";#N/A,#N/A,FALSE,"NAA9697";#N/A,#N/A,FALSE,"ECWEBB";#N/A,#N/A,FALSE,"MFT96";#N/A,#N/A,FALSE,"CTrecon"}</definedName>
    <definedName name="sdf_1_4_2_3" hidden="1">{#N/A,#N/A,FALSE,"TMCOMP96";#N/A,#N/A,FALSE,"MAT96";#N/A,#N/A,FALSE,"FANDA96";#N/A,#N/A,FALSE,"INTRAN96";#N/A,#N/A,FALSE,"NAA9697";#N/A,#N/A,FALSE,"ECWEBB";#N/A,#N/A,FALSE,"MFT96";#N/A,#N/A,FALSE,"CTrecon"}</definedName>
    <definedName name="sdf_1_4_2_4" hidden="1">{#N/A,#N/A,FALSE,"TMCOMP96";#N/A,#N/A,FALSE,"MAT96";#N/A,#N/A,FALSE,"FANDA96";#N/A,#N/A,FALSE,"INTRAN96";#N/A,#N/A,FALSE,"NAA9697";#N/A,#N/A,FALSE,"ECWEBB";#N/A,#N/A,FALSE,"MFT96";#N/A,#N/A,FALSE,"CTrecon"}</definedName>
    <definedName name="sdf_1_4_2_5" hidden="1">{#N/A,#N/A,FALSE,"TMCOMP96";#N/A,#N/A,FALSE,"MAT96";#N/A,#N/A,FALSE,"FANDA96";#N/A,#N/A,FALSE,"INTRAN96";#N/A,#N/A,FALSE,"NAA9697";#N/A,#N/A,FALSE,"ECWEBB";#N/A,#N/A,FALSE,"MFT96";#N/A,#N/A,FALSE,"CTrecon"}</definedName>
    <definedName name="sdf_1_4_3" hidden="1">{#N/A,#N/A,FALSE,"TMCOMP96";#N/A,#N/A,FALSE,"MAT96";#N/A,#N/A,FALSE,"FANDA96";#N/A,#N/A,FALSE,"INTRAN96";#N/A,#N/A,FALSE,"NAA9697";#N/A,#N/A,FALSE,"ECWEBB";#N/A,#N/A,FALSE,"MFT96";#N/A,#N/A,FALSE,"CTrecon"}</definedName>
    <definedName name="sdf_1_4_3_1" hidden="1">{#N/A,#N/A,FALSE,"TMCOMP96";#N/A,#N/A,FALSE,"MAT96";#N/A,#N/A,FALSE,"FANDA96";#N/A,#N/A,FALSE,"INTRAN96";#N/A,#N/A,FALSE,"NAA9697";#N/A,#N/A,FALSE,"ECWEBB";#N/A,#N/A,FALSE,"MFT96";#N/A,#N/A,FALSE,"CTrecon"}</definedName>
    <definedName name="sdf_1_4_3_2" hidden="1">{#N/A,#N/A,FALSE,"TMCOMP96";#N/A,#N/A,FALSE,"MAT96";#N/A,#N/A,FALSE,"FANDA96";#N/A,#N/A,FALSE,"INTRAN96";#N/A,#N/A,FALSE,"NAA9697";#N/A,#N/A,FALSE,"ECWEBB";#N/A,#N/A,FALSE,"MFT96";#N/A,#N/A,FALSE,"CTrecon"}</definedName>
    <definedName name="sdf_1_4_3_3" hidden="1">{#N/A,#N/A,FALSE,"TMCOMP96";#N/A,#N/A,FALSE,"MAT96";#N/A,#N/A,FALSE,"FANDA96";#N/A,#N/A,FALSE,"INTRAN96";#N/A,#N/A,FALSE,"NAA9697";#N/A,#N/A,FALSE,"ECWEBB";#N/A,#N/A,FALSE,"MFT96";#N/A,#N/A,FALSE,"CTrecon"}</definedName>
    <definedName name="sdf_1_4_3_4" hidden="1">{#N/A,#N/A,FALSE,"TMCOMP96";#N/A,#N/A,FALSE,"MAT96";#N/A,#N/A,FALSE,"FANDA96";#N/A,#N/A,FALSE,"INTRAN96";#N/A,#N/A,FALSE,"NAA9697";#N/A,#N/A,FALSE,"ECWEBB";#N/A,#N/A,FALSE,"MFT96";#N/A,#N/A,FALSE,"CTrecon"}</definedName>
    <definedName name="sdf_1_4_3_5" hidden="1">{#N/A,#N/A,FALSE,"TMCOMP96";#N/A,#N/A,FALSE,"MAT96";#N/A,#N/A,FALSE,"FANDA96";#N/A,#N/A,FALSE,"INTRAN96";#N/A,#N/A,FALSE,"NAA9697";#N/A,#N/A,FALSE,"ECWEBB";#N/A,#N/A,FALSE,"MFT96";#N/A,#N/A,FALSE,"CTrecon"}</definedName>
    <definedName name="sdf_1_4_4" hidden="1">{#N/A,#N/A,FALSE,"TMCOMP96";#N/A,#N/A,FALSE,"MAT96";#N/A,#N/A,FALSE,"FANDA96";#N/A,#N/A,FALSE,"INTRAN96";#N/A,#N/A,FALSE,"NAA9697";#N/A,#N/A,FALSE,"ECWEBB";#N/A,#N/A,FALSE,"MFT96";#N/A,#N/A,FALSE,"CTrecon"}</definedName>
    <definedName name="sdf_1_4_4_1" hidden="1">{#N/A,#N/A,FALSE,"TMCOMP96";#N/A,#N/A,FALSE,"MAT96";#N/A,#N/A,FALSE,"FANDA96";#N/A,#N/A,FALSE,"INTRAN96";#N/A,#N/A,FALSE,"NAA9697";#N/A,#N/A,FALSE,"ECWEBB";#N/A,#N/A,FALSE,"MFT96";#N/A,#N/A,FALSE,"CTrecon"}</definedName>
    <definedName name="sdf_1_4_4_2" hidden="1">{#N/A,#N/A,FALSE,"TMCOMP96";#N/A,#N/A,FALSE,"MAT96";#N/A,#N/A,FALSE,"FANDA96";#N/A,#N/A,FALSE,"INTRAN96";#N/A,#N/A,FALSE,"NAA9697";#N/A,#N/A,FALSE,"ECWEBB";#N/A,#N/A,FALSE,"MFT96";#N/A,#N/A,FALSE,"CTrecon"}</definedName>
    <definedName name="sdf_1_4_4_3" hidden="1">{#N/A,#N/A,FALSE,"TMCOMP96";#N/A,#N/A,FALSE,"MAT96";#N/A,#N/A,FALSE,"FANDA96";#N/A,#N/A,FALSE,"INTRAN96";#N/A,#N/A,FALSE,"NAA9697";#N/A,#N/A,FALSE,"ECWEBB";#N/A,#N/A,FALSE,"MFT96";#N/A,#N/A,FALSE,"CTrecon"}</definedName>
    <definedName name="sdf_1_4_4_4" hidden="1">{#N/A,#N/A,FALSE,"TMCOMP96";#N/A,#N/A,FALSE,"MAT96";#N/A,#N/A,FALSE,"FANDA96";#N/A,#N/A,FALSE,"INTRAN96";#N/A,#N/A,FALSE,"NAA9697";#N/A,#N/A,FALSE,"ECWEBB";#N/A,#N/A,FALSE,"MFT96";#N/A,#N/A,FALSE,"CTrecon"}</definedName>
    <definedName name="sdf_1_4_4_5" hidden="1">{#N/A,#N/A,FALSE,"TMCOMP96";#N/A,#N/A,FALSE,"MAT96";#N/A,#N/A,FALSE,"FANDA96";#N/A,#N/A,FALSE,"INTRAN96";#N/A,#N/A,FALSE,"NAA9697";#N/A,#N/A,FALSE,"ECWEBB";#N/A,#N/A,FALSE,"MFT96";#N/A,#N/A,FALSE,"CTrecon"}</definedName>
    <definedName name="sdf_1_4_5" hidden="1">{#N/A,#N/A,FALSE,"TMCOMP96";#N/A,#N/A,FALSE,"MAT96";#N/A,#N/A,FALSE,"FANDA96";#N/A,#N/A,FALSE,"INTRAN96";#N/A,#N/A,FALSE,"NAA9697";#N/A,#N/A,FALSE,"ECWEBB";#N/A,#N/A,FALSE,"MFT96";#N/A,#N/A,FALSE,"CTrecon"}</definedName>
    <definedName name="sdf_1_4_5_1" hidden="1">{#N/A,#N/A,FALSE,"TMCOMP96";#N/A,#N/A,FALSE,"MAT96";#N/A,#N/A,FALSE,"FANDA96";#N/A,#N/A,FALSE,"INTRAN96";#N/A,#N/A,FALSE,"NAA9697";#N/A,#N/A,FALSE,"ECWEBB";#N/A,#N/A,FALSE,"MFT96";#N/A,#N/A,FALSE,"CTrecon"}</definedName>
    <definedName name="sdf_1_4_5_2" hidden="1">{#N/A,#N/A,FALSE,"TMCOMP96";#N/A,#N/A,FALSE,"MAT96";#N/A,#N/A,FALSE,"FANDA96";#N/A,#N/A,FALSE,"INTRAN96";#N/A,#N/A,FALSE,"NAA9697";#N/A,#N/A,FALSE,"ECWEBB";#N/A,#N/A,FALSE,"MFT96";#N/A,#N/A,FALSE,"CTrecon"}</definedName>
    <definedName name="sdf_1_4_5_3" hidden="1">{#N/A,#N/A,FALSE,"TMCOMP96";#N/A,#N/A,FALSE,"MAT96";#N/A,#N/A,FALSE,"FANDA96";#N/A,#N/A,FALSE,"INTRAN96";#N/A,#N/A,FALSE,"NAA9697";#N/A,#N/A,FALSE,"ECWEBB";#N/A,#N/A,FALSE,"MFT96";#N/A,#N/A,FALSE,"CTrecon"}</definedName>
    <definedName name="sdf_1_4_5_4" hidden="1">{#N/A,#N/A,FALSE,"TMCOMP96";#N/A,#N/A,FALSE,"MAT96";#N/A,#N/A,FALSE,"FANDA96";#N/A,#N/A,FALSE,"INTRAN96";#N/A,#N/A,FALSE,"NAA9697";#N/A,#N/A,FALSE,"ECWEBB";#N/A,#N/A,FALSE,"MFT96";#N/A,#N/A,FALSE,"CTrecon"}</definedName>
    <definedName name="sdf_1_4_5_5" hidden="1">{#N/A,#N/A,FALSE,"TMCOMP96";#N/A,#N/A,FALSE,"MAT96";#N/A,#N/A,FALSE,"FANDA96";#N/A,#N/A,FALSE,"INTRAN96";#N/A,#N/A,FALSE,"NAA9697";#N/A,#N/A,FALSE,"ECWEBB";#N/A,#N/A,FALSE,"MFT96";#N/A,#N/A,FALSE,"CTrecon"}</definedName>
    <definedName name="sdf_1_5" hidden="1">{#N/A,#N/A,FALSE,"TMCOMP96";#N/A,#N/A,FALSE,"MAT96";#N/A,#N/A,FALSE,"FANDA96";#N/A,#N/A,FALSE,"INTRAN96";#N/A,#N/A,FALSE,"NAA9697";#N/A,#N/A,FALSE,"ECWEBB";#N/A,#N/A,FALSE,"MFT96";#N/A,#N/A,FALSE,"CTrecon"}</definedName>
    <definedName name="sdf_1_5_1" hidden="1">{#N/A,#N/A,FALSE,"TMCOMP96";#N/A,#N/A,FALSE,"MAT96";#N/A,#N/A,FALSE,"FANDA96";#N/A,#N/A,FALSE,"INTRAN96";#N/A,#N/A,FALSE,"NAA9697";#N/A,#N/A,FALSE,"ECWEBB";#N/A,#N/A,FALSE,"MFT96";#N/A,#N/A,FALSE,"CTrecon"}</definedName>
    <definedName name="sdf_1_5_1_1" hidden="1">{#N/A,#N/A,FALSE,"TMCOMP96";#N/A,#N/A,FALSE,"MAT96";#N/A,#N/A,FALSE,"FANDA96";#N/A,#N/A,FALSE,"INTRAN96";#N/A,#N/A,FALSE,"NAA9697";#N/A,#N/A,FALSE,"ECWEBB";#N/A,#N/A,FALSE,"MFT96";#N/A,#N/A,FALSE,"CTrecon"}</definedName>
    <definedName name="sdf_1_5_1_2" hidden="1">{#N/A,#N/A,FALSE,"TMCOMP96";#N/A,#N/A,FALSE,"MAT96";#N/A,#N/A,FALSE,"FANDA96";#N/A,#N/A,FALSE,"INTRAN96";#N/A,#N/A,FALSE,"NAA9697";#N/A,#N/A,FALSE,"ECWEBB";#N/A,#N/A,FALSE,"MFT96";#N/A,#N/A,FALSE,"CTrecon"}</definedName>
    <definedName name="sdf_1_5_1_3" hidden="1">{#N/A,#N/A,FALSE,"TMCOMP96";#N/A,#N/A,FALSE,"MAT96";#N/A,#N/A,FALSE,"FANDA96";#N/A,#N/A,FALSE,"INTRAN96";#N/A,#N/A,FALSE,"NAA9697";#N/A,#N/A,FALSE,"ECWEBB";#N/A,#N/A,FALSE,"MFT96";#N/A,#N/A,FALSE,"CTrecon"}</definedName>
    <definedName name="sdf_1_5_1_4" hidden="1">{#N/A,#N/A,FALSE,"TMCOMP96";#N/A,#N/A,FALSE,"MAT96";#N/A,#N/A,FALSE,"FANDA96";#N/A,#N/A,FALSE,"INTRAN96";#N/A,#N/A,FALSE,"NAA9697";#N/A,#N/A,FALSE,"ECWEBB";#N/A,#N/A,FALSE,"MFT96";#N/A,#N/A,FALSE,"CTrecon"}</definedName>
    <definedName name="sdf_1_5_1_5" hidden="1">{#N/A,#N/A,FALSE,"TMCOMP96";#N/A,#N/A,FALSE,"MAT96";#N/A,#N/A,FALSE,"FANDA96";#N/A,#N/A,FALSE,"INTRAN96";#N/A,#N/A,FALSE,"NAA9697";#N/A,#N/A,FALSE,"ECWEBB";#N/A,#N/A,FALSE,"MFT96";#N/A,#N/A,FALSE,"CTrecon"}</definedName>
    <definedName name="sdf_1_5_2" hidden="1">{#N/A,#N/A,FALSE,"TMCOMP96";#N/A,#N/A,FALSE,"MAT96";#N/A,#N/A,FALSE,"FANDA96";#N/A,#N/A,FALSE,"INTRAN96";#N/A,#N/A,FALSE,"NAA9697";#N/A,#N/A,FALSE,"ECWEBB";#N/A,#N/A,FALSE,"MFT96";#N/A,#N/A,FALSE,"CTrecon"}</definedName>
    <definedName name="sdf_1_5_2_1" hidden="1">{#N/A,#N/A,FALSE,"TMCOMP96";#N/A,#N/A,FALSE,"MAT96";#N/A,#N/A,FALSE,"FANDA96";#N/A,#N/A,FALSE,"INTRAN96";#N/A,#N/A,FALSE,"NAA9697";#N/A,#N/A,FALSE,"ECWEBB";#N/A,#N/A,FALSE,"MFT96";#N/A,#N/A,FALSE,"CTrecon"}</definedName>
    <definedName name="sdf_1_5_2_2" hidden="1">{#N/A,#N/A,FALSE,"TMCOMP96";#N/A,#N/A,FALSE,"MAT96";#N/A,#N/A,FALSE,"FANDA96";#N/A,#N/A,FALSE,"INTRAN96";#N/A,#N/A,FALSE,"NAA9697";#N/A,#N/A,FALSE,"ECWEBB";#N/A,#N/A,FALSE,"MFT96";#N/A,#N/A,FALSE,"CTrecon"}</definedName>
    <definedName name="sdf_1_5_2_3" hidden="1">{#N/A,#N/A,FALSE,"TMCOMP96";#N/A,#N/A,FALSE,"MAT96";#N/A,#N/A,FALSE,"FANDA96";#N/A,#N/A,FALSE,"INTRAN96";#N/A,#N/A,FALSE,"NAA9697";#N/A,#N/A,FALSE,"ECWEBB";#N/A,#N/A,FALSE,"MFT96";#N/A,#N/A,FALSE,"CTrecon"}</definedName>
    <definedName name="sdf_1_5_2_4" hidden="1">{#N/A,#N/A,FALSE,"TMCOMP96";#N/A,#N/A,FALSE,"MAT96";#N/A,#N/A,FALSE,"FANDA96";#N/A,#N/A,FALSE,"INTRAN96";#N/A,#N/A,FALSE,"NAA9697";#N/A,#N/A,FALSE,"ECWEBB";#N/A,#N/A,FALSE,"MFT96";#N/A,#N/A,FALSE,"CTrecon"}</definedName>
    <definedName name="sdf_1_5_2_5" hidden="1">{#N/A,#N/A,FALSE,"TMCOMP96";#N/A,#N/A,FALSE,"MAT96";#N/A,#N/A,FALSE,"FANDA96";#N/A,#N/A,FALSE,"INTRAN96";#N/A,#N/A,FALSE,"NAA9697";#N/A,#N/A,FALSE,"ECWEBB";#N/A,#N/A,FALSE,"MFT96";#N/A,#N/A,FALSE,"CTrecon"}</definedName>
    <definedName name="sdf_1_5_3" hidden="1">{#N/A,#N/A,FALSE,"TMCOMP96";#N/A,#N/A,FALSE,"MAT96";#N/A,#N/A,FALSE,"FANDA96";#N/A,#N/A,FALSE,"INTRAN96";#N/A,#N/A,FALSE,"NAA9697";#N/A,#N/A,FALSE,"ECWEBB";#N/A,#N/A,FALSE,"MFT96";#N/A,#N/A,FALSE,"CTrecon"}</definedName>
    <definedName name="sdf_1_5_3_1" hidden="1">{#N/A,#N/A,FALSE,"TMCOMP96";#N/A,#N/A,FALSE,"MAT96";#N/A,#N/A,FALSE,"FANDA96";#N/A,#N/A,FALSE,"INTRAN96";#N/A,#N/A,FALSE,"NAA9697";#N/A,#N/A,FALSE,"ECWEBB";#N/A,#N/A,FALSE,"MFT96";#N/A,#N/A,FALSE,"CTrecon"}</definedName>
    <definedName name="sdf_1_5_3_2" hidden="1">{#N/A,#N/A,FALSE,"TMCOMP96";#N/A,#N/A,FALSE,"MAT96";#N/A,#N/A,FALSE,"FANDA96";#N/A,#N/A,FALSE,"INTRAN96";#N/A,#N/A,FALSE,"NAA9697";#N/A,#N/A,FALSE,"ECWEBB";#N/A,#N/A,FALSE,"MFT96";#N/A,#N/A,FALSE,"CTrecon"}</definedName>
    <definedName name="sdf_1_5_3_3" hidden="1">{#N/A,#N/A,FALSE,"TMCOMP96";#N/A,#N/A,FALSE,"MAT96";#N/A,#N/A,FALSE,"FANDA96";#N/A,#N/A,FALSE,"INTRAN96";#N/A,#N/A,FALSE,"NAA9697";#N/A,#N/A,FALSE,"ECWEBB";#N/A,#N/A,FALSE,"MFT96";#N/A,#N/A,FALSE,"CTrecon"}</definedName>
    <definedName name="sdf_1_5_3_4" hidden="1">{#N/A,#N/A,FALSE,"TMCOMP96";#N/A,#N/A,FALSE,"MAT96";#N/A,#N/A,FALSE,"FANDA96";#N/A,#N/A,FALSE,"INTRAN96";#N/A,#N/A,FALSE,"NAA9697";#N/A,#N/A,FALSE,"ECWEBB";#N/A,#N/A,FALSE,"MFT96";#N/A,#N/A,FALSE,"CTrecon"}</definedName>
    <definedName name="sdf_1_5_3_5" hidden="1">{#N/A,#N/A,FALSE,"TMCOMP96";#N/A,#N/A,FALSE,"MAT96";#N/A,#N/A,FALSE,"FANDA96";#N/A,#N/A,FALSE,"INTRAN96";#N/A,#N/A,FALSE,"NAA9697";#N/A,#N/A,FALSE,"ECWEBB";#N/A,#N/A,FALSE,"MFT96";#N/A,#N/A,FALSE,"CTrecon"}</definedName>
    <definedName name="sdf_1_5_4" hidden="1">{#N/A,#N/A,FALSE,"TMCOMP96";#N/A,#N/A,FALSE,"MAT96";#N/A,#N/A,FALSE,"FANDA96";#N/A,#N/A,FALSE,"INTRAN96";#N/A,#N/A,FALSE,"NAA9697";#N/A,#N/A,FALSE,"ECWEBB";#N/A,#N/A,FALSE,"MFT96";#N/A,#N/A,FALSE,"CTrecon"}</definedName>
    <definedName name="sdf_1_5_4_1" hidden="1">{#N/A,#N/A,FALSE,"TMCOMP96";#N/A,#N/A,FALSE,"MAT96";#N/A,#N/A,FALSE,"FANDA96";#N/A,#N/A,FALSE,"INTRAN96";#N/A,#N/A,FALSE,"NAA9697";#N/A,#N/A,FALSE,"ECWEBB";#N/A,#N/A,FALSE,"MFT96";#N/A,#N/A,FALSE,"CTrecon"}</definedName>
    <definedName name="sdf_1_5_4_2" hidden="1">{#N/A,#N/A,FALSE,"TMCOMP96";#N/A,#N/A,FALSE,"MAT96";#N/A,#N/A,FALSE,"FANDA96";#N/A,#N/A,FALSE,"INTRAN96";#N/A,#N/A,FALSE,"NAA9697";#N/A,#N/A,FALSE,"ECWEBB";#N/A,#N/A,FALSE,"MFT96";#N/A,#N/A,FALSE,"CTrecon"}</definedName>
    <definedName name="sdf_1_5_4_3" hidden="1">{#N/A,#N/A,FALSE,"TMCOMP96";#N/A,#N/A,FALSE,"MAT96";#N/A,#N/A,FALSE,"FANDA96";#N/A,#N/A,FALSE,"INTRAN96";#N/A,#N/A,FALSE,"NAA9697";#N/A,#N/A,FALSE,"ECWEBB";#N/A,#N/A,FALSE,"MFT96";#N/A,#N/A,FALSE,"CTrecon"}</definedName>
    <definedName name="sdf_1_5_4_4" hidden="1">{#N/A,#N/A,FALSE,"TMCOMP96";#N/A,#N/A,FALSE,"MAT96";#N/A,#N/A,FALSE,"FANDA96";#N/A,#N/A,FALSE,"INTRAN96";#N/A,#N/A,FALSE,"NAA9697";#N/A,#N/A,FALSE,"ECWEBB";#N/A,#N/A,FALSE,"MFT96";#N/A,#N/A,FALSE,"CTrecon"}</definedName>
    <definedName name="sdf_1_5_4_5" hidden="1">{#N/A,#N/A,FALSE,"TMCOMP96";#N/A,#N/A,FALSE,"MAT96";#N/A,#N/A,FALSE,"FANDA96";#N/A,#N/A,FALSE,"INTRAN96";#N/A,#N/A,FALSE,"NAA9697";#N/A,#N/A,FALSE,"ECWEBB";#N/A,#N/A,FALSE,"MFT96";#N/A,#N/A,FALSE,"CTrecon"}</definedName>
    <definedName name="sdf_1_5_5" hidden="1">{#N/A,#N/A,FALSE,"TMCOMP96";#N/A,#N/A,FALSE,"MAT96";#N/A,#N/A,FALSE,"FANDA96";#N/A,#N/A,FALSE,"INTRAN96";#N/A,#N/A,FALSE,"NAA9697";#N/A,#N/A,FALSE,"ECWEBB";#N/A,#N/A,FALSE,"MFT96";#N/A,#N/A,FALSE,"CTrecon"}</definedName>
    <definedName name="sdf_1_5_5_1" hidden="1">{#N/A,#N/A,FALSE,"TMCOMP96";#N/A,#N/A,FALSE,"MAT96";#N/A,#N/A,FALSE,"FANDA96";#N/A,#N/A,FALSE,"INTRAN96";#N/A,#N/A,FALSE,"NAA9697";#N/A,#N/A,FALSE,"ECWEBB";#N/A,#N/A,FALSE,"MFT96";#N/A,#N/A,FALSE,"CTrecon"}</definedName>
    <definedName name="sdf_1_5_5_2" hidden="1">{#N/A,#N/A,FALSE,"TMCOMP96";#N/A,#N/A,FALSE,"MAT96";#N/A,#N/A,FALSE,"FANDA96";#N/A,#N/A,FALSE,"INTRAN96";#N/A,#N/A,FALSE,"NAA9697";#N/A,#N/A,FALSE,"ECWEBB";#N/A,#N/A,FALSE,"MFT96";#N/A,#N/A,FALSE,"CTrecon"}</definedName>
    <definedName name="sdf_1_5_5_3" hidden="1">{#N/A,#N/A,FALSE,"TMCOMP96";#N/A,#N/A,FALSE,"MAT96";#N/A,#N/A,FALSE,"FANDA96";#N/A,#N/A,FALSE,"INTRAN96";#N/A,#N/A,FALSE,"NAA9697";#N/A,#N/A,FALSE,"ECWEBB";#N/A,#N/A,FALSE,"MFT96";#N/A,#N/A,FALSE,"CTrecon"}</definedName>
    <definedName name="sdf_1_5_5_4" hidden="1">{#N/A,#N/A,FALSE,"TMCOMP96";#N/A,#N/A,FALSE,"MAT96";#N/A,#N/A,FALSE,"FANDA96";#N/A,#N/A,FALSE,"INTRAN96";#N/A,#N/A,FALSE,"NAA9697";#N/A,#N/A,FALSE,"ECWEBB";#N/A,#N/A,FALSE,"MFT96";#N/A,#N/A,FALSE,"CTrecon"}</definedName>
    <definedName name="sdf_1_5_5_5" hidden="1">{#N/A,#N/A,FALSE,"TMCOMP96";#N/A,#N/A,FALSE,"MAT96";#N/A,#N/A,FALSE,"FANDA96";#N/A,#N/A,FALSE,"INTRAN96";#N/A,#N/A,FALSE,"NAA9697";#N/A,#N/A,FALSE,"ECWEBB";#N/A,#N/A,FALSE,"MFT96";#N/A,#N/A,FALSE,"CTrecon"}</definedName>
    <definedName name="sdf_2" hidden="1">{#N/A,#N/A,FALSE,"TMCOMP96";#N/A,#N/A,FALSE,"MAT96";#N/A,#N/A,FALSE,"FANDA96";#N/A,#N/A,FALSE,"INTRAN96";#N/A,#N/A,FALSE,"NAA9697";#N/A,#N/A,FALSE,"ECWEBB";#N/A,#N/A,FALSE,"MFT96";#N/A,#N/A,FALSE,"CTrecon"}</definedName>
    <definedName name="sdf_2_1" hidden="1">{#N/A,#N/A,FALSE,"TMCOMP96";#N/A,#N/A,FALSE,"MAT96";#N/A,#N/A,FALSE,"FANDA96";#N/A,#N/A,FALSE,"INTRAN96";#N/A,#N/A,FALSE,"NAA9697";#N/A,#N/A,FALSE,"ECWEBB";#N/A,#N/A,FALSE,"MFT96";#N/A,#N/A,FALSE,"CTrecon"}</definedName>
    <definedName name="sdf_2_1_1" hidden="1">{#N/A,#N/A,FALSE,"TMCOMP96";#N/A,#N/A,FALSE,"MAT96";#N/A,#N/A,FALSE,"FANDA96";#N/A,#N/A,FALSE,"INTRAN96";#N/A,#N/A,FALSE,"NAA9697";#N/A,#N/A,FALSE,"ECWEBB";#N/A,#N/A,FALSE,"MFT96";#N/A,#N/A,FALSE,"CTrecon"}</definedName>
    <definedName name="sdf_2_1_1_1" hidden="1">{#N/A,#N/A,FALSE,"TMCOMP96";#N/A,#N/A,FALSE,"MAT96";#N/A,#N/A,FALSE,"FANDA96";#N/A,#N/A,FALSE,"INTRAN96";#N/A,#N/A,FALSE,"NAA9697";#N/A,#N/A,FALSE,"ECWEBB";#N/A,#N/A,FALSE,"MFT96";#N/A,#N/A,FALSE,"CTrecon"}</definedName>
    <definedName name="sdf_2_1_1_1_1" hidden="1">{#N/A,#N/A,FALSE,"TMCOMP96";#N/A,#N/A,FALSE,"MAT96";#N/A,#N/A,FALSE,"FANDA96";#N/A,#N/A,FALSE,"INTRAN96";#N/A,#N/A,FALSE,"NAA9697";#N/A,#N/A,FALSE,"ECWEBB";#N/A,#N/A,FALSE,"MFT96";#N/A,#N/A,FALSE,"CTrecon"}</definedName>
    <definedName name="sdf_2_1_1_1_2" hidden="1">{#N/A,#N/A,FALSE,"TMCOMP96";#N/A,#N/A,FALSE,"MAT96";#N/A,#N/A,FALSE,"FANDA96";#N/A,#N/A,FALSE,"INTRAN96";#N/A,#N/A,FALSE,"NAA9697";#N/A,#N/A,FALSE,"ECWEBB";#N/A,#N/A,FALSE,"MFT96";#N/A,#N/A,FALSE,"CTrecon"}</definedName>
    <definedName name="sdf_2_1_1_1_3" hidden="1">{#N/A,#N/A,FALSE,"TMCOMP96";#N/A,#N/A,FALSE,"MAT96";#N/A,#N/A,FALSE,"FANDA96";#N/A,#N/A,FALSE,"INTRAN96";#N/A,#N/A,FALSE,"NAA9697";#N/A,#N/A,FALSE,"ECWEBB";#N/A,#N/A,FALSE,"MFT96";#N/A,#N/A,FALSE,"CTrecon"}</definedName>
    <definedName name="sdf_2_1_1_1_4" hidden="1">{#N/A,#N/A,FALSE,"TMCOMP96";#N/A,#N/A,FALSE,"MAT96";#N/A,#N/A,FALSE,"FANDA96";#N/A,#N/A,FALSE,"INTRAN96";#N/A,#N/A,FALSE,"NAA9697";#N/A,#N/A,FALSE,"ECWEBB";#N/A,#N/A,FALSE,"MFT96";#N/A,#N/A,FALSE,"CTrecon"}</definedName>
    <definedName name="sdf_2_1_1_1_5" hidden="1">{#N/A,#N/A,FALSE,"TMCOMP96";#N/A,#N/A,FALSE,"MAT96";#N/A,#N/A,FALSE,"FANDA96";#N/A,#N/A,FALSE,"INTRAN96";#N/A,#N/A,FALSE,"NAA9697";#N/A,#N/A,FALSE,"ECWEBB";#N/A,#N/A,FALSE,"MFT96";#N/A,#N/A,FALSE,"CTrecon"}</definedName>
    <definedName name="sdf_2_1_1_2" hidden="1">{#N/A,#N/A,FALSE,"TMCOMP96";#N/A,#N/A,FALSE,"MAT96";#N/A,#N/A,FALSE,"FANDA96";#N/A,#N/A,FALSE,"INTRAN96";#N/A,#N/A,FALSE,"NAA9697";#N/A,#N/A,FALSE,"ECWEBB";#N/A,#N/A,FALSE,"MFT96";#N/A,#N/A,FALSE,"CTrecon"}</definedName>
    <definedName name="sdf_2_1_1_2_1" hidden="1">{#N/A,#N/A,FALSE,"TMCOMP96";#N/A,#N/A,FALSE,"MAT96";#N/A,#N/A,FALSE,"FANDA96";#N/A,#N/A,FALSE,"INTRAN96";#N/A,#N/A,FALSE,"NAA9697";#N/A,#N/A,FALSE,"ECWEBB";#N/A,#N/A,FALSE,"MFT96";#N/A,#N/A,FALSE,"CTrecon"}</definedName>
    <definedName name="sdf_2_1_1_2_2" hidden="1">{#N/A,#N/A,FALSE,"TMCOMP96";#N/A,#N/A,FALSE,"MAT96";#N/A,#N/A,FALSE,"FANDA96";#N/A,#N/A,FALSE,"INTRAN96";#N/A,#N/A,FALSE,"NAA9697";#N/A,#N/A,FALSE,"ECWEBB";#N/A,#N/A,FALSE,"MFT96";#N/A,#N/A,FALSE,"CTrecon"}</definedName>
    <definedName name="sdf_2_1_1_2_3" hidden="1">{#N/A,#N/A,FALSE,"TMCOMP96";#N/A,#N/A,FALSE,"MAT96";#N/A,#N/A,FALSE,"FANDA96";#N/A,#N/A,FALSE,"INTRAN96";#N/A,#N/A,FALSE,"NAA9697";#N/A,#N/A,FALSE,"ECWEBB";#N/A,#N/A,FALSE,"MFT96";#N/A,#N/A,FALSE,"CTrecon"}</definedName>
    <definedName name="sdf_2_1_1_2_4" hidden="1">{#N/A,#N/A,FALSE,"TMCOMP96";#N/A,#N/A,FALSE,"MAT96";#N/A,#N/A,FALSE,"FANDA96";#N/A,#N/A,FALSE,"INTRAN96";#N/A,#N/A,FALSE,"NAA9697";#N/A,#N/A,FALSE,"ECWEBB";#N/A,#N/A,FALSE,"MFT96";#N/A,#N/A,FALSE,"CTrecon"}</definedName>
    <definedName name="sdf_2_1_1_2_5" hidden="1">{#N/A,#N/A,FALSE,"TMCOMP96";#N/A,#N/A,FALSE,"MAT96";#N/A,#N/A,FALSE,"FANDA96";#N/A,#N/A,FALSE,"INTRAN96";#N/A,#N/A,FALSE,"NAA9697";#N/A,#N/A,FALSE,"ECWEBB";#N/A,#N/A,FALSE,"MFT96";#N/A,#N/A,FALSE,"CTrecon"}</definedName>
    <definedName name="sdf_2_1_1_3" hidden="1">{#N/A,#N/A,FALSE,"TMCOMP96";#N/A,#N/A,FALSE,"MAT96";#N/A,#N/A,FALSE,"FANDA96";#N/A,#N/A,FALSE,"INTRAN96";#N/A,#N/A,FALSE,"NAA9697";#N/A,#N/A,FALSE,"ECWEBB";#N/A,#N/A,FALSE,"MFT96";#N/A,#N/A,FALSE,"CTrecon"}</definedName>
    <definedName name="sdf_2_1_1_4" hidden="1">{#N/A,#N/A,FALSE,"TMCOMP96";#N/A,#N/A,FALSE,"MAT96";#N/A,#N/A,FALSE,"FANDA96";#N/A,#N/A,FALSE,"INTRAN96";#N/A,#N/A,FALSE,"NAA9697";#N/A,#N/A,FALSE,"ECWEBB";#N/A,#N/A,FALSE,"MFT96";#N/A,#N/A,FALSE,"CTrecon"}</definedName>
    <definedName name="sdf_2_1_1_5" hidden="1">{#N/A,#N/A,FALSE,"TMCOMP96";#N/A,#N/A,FALSE,"MAT96";#N/A,#N/A,FALSE,"FANDA96";#N/A,#N/A,FALSE,"INTRAN96";#N/A,#N/A,FALSE,"NAA9697";#N/A,#N/A,FALSE,"ECWEBB";#N/A,#N/A,FALSE,"MFT96";#N/A,#N/A,FALSE,"CTrecon"}</definedName>
    <definedName name="sdf_2_1_2" hidden="1">{#N/A,#N/A,FALSE,"TMCOMP96";#N/A,#N/A,FALSE,"MAT96";#N/A,#N/A,FALSE,"FANDA96";#N/A,#N/A,FALSE,"INTRAN96";#N/A,#N/A,FALSE,"NAA9697";#N/A,#N/A,FALSE,"ECWEBB";#N/A,#N/A,FALSE,"MFT96";#N/A,#N/A,FALSE,"CTrecon"}</definedName>
    <definedName name="sdf_2_1_2_1" hidden="1">{#N/A,#N/A,FALSE,"TMCOMP96";#N/A,#N/A,FALSE,"MAT96";#N/A,#N/A,FALSE,"FANDA96";#N/A,#N/A,FALSE,"INTRAN96";#N/A,#N/A,FALSE,"NAA9697";#N/A,#N/A,FALSE,"ECWEBB";#N/A,#N/A,FALSE,"MFT96";#N/A,#N/A,FALSE,"CTrecon"}</definedName>
    <definedName name="sdf_2_1_2_2" hidden="1">{#N/A,#N/A,FALSE,"TMCOMP96";#N/A,#N/A,FALSE,"MAT96";#N/A,#N/A,FALSE,"FANDA96";#N/A,#N/A,FALSE,"INTRAN96";#N/A,#N/A,FALSE,"NAA9697";#N/A,#N/A,FALSE,"ECWEBB";#N/A,#N/A,FALSE,"MFT96";#N/A,#N/A,FALSE,"CTrecon"}</definedName>
    <definedName name="sdf_2_1_2_3" hidden="1">{#N/A,#N/A,FALSE,"TMCOMP96";#N/A,#N/A,FALSE,"MAT96";#N/A,#N/A,FALSE,"FANDA96";#N/A,#N/A,FALSE,"INTRAN96";#N/A,#N/A,FALSE,"NAA9697";#N/A,#N/A,FALSE,"ECWEBB";#N/A,#N/A,FALSE,"MFT96";#N/A,#N/A,FALSE,"CTrecon"}</definedName>
    <definedName name="sdf_2_1_2_4" hidden="1">{#N/A,#N/A,FALSE,"TMCOMP96";#N/A,#N/A,FALSE,"MAT96";#N/A,#N/A,FALSE,"FANDA96";#N/A,#N/A,FALSE,"INTRAN96";#N/A,#N/A,FALSE,"NAA9697";#N/A,#N/A,FALSE,"ECWEBB";#N/A,#N/A,FALSE,"MFT96";#N/A,#N/A,FALSE,"CTrecon"}</definedName>
    <definedName name="sdf_2_1_2_5" hidden="1">{#N/A,#N/A,FALSE,"TMCOMP96";#N/A,#N/A,FALSE,"MAT96";#N/A,#N/A,FALSE,"FANDA96";#N/A,#N/A,FALSE,"INTRAN96";#N/A,#N/A,FALSE,"NAA9697";#N/A,#N/A,FALSE,"ECWEBB";#N/A,#N/A,FALSE,"MFT96";#N/A,#N/A,FALSE,"CTrecon"}</definedName>
    <definedName name="sdf_2_1_3" hidden="1">{#N/A,#N/A,FALSE,"TMCOMP96";#N/A,#N/A,FALSE,"MAT96";#N/A,#N/A,FALSE,"FANDA96";#N/A,#N/A,FALSE,"INTRAN96";#N/A,#N/A,FALSE,"NAA9697";#N/A,#N/A,FALSE,"ECWEBB";#N/A,#N/A,FALSE,"MFT96";#N/A,#N/A,FALSE,"CTrecon"}</definedName>
    <definedName name="sdf_2_1_3_1" hidden="1">{#N/A,#N/A,FALSE,"TMCOMP96";#N/A,#N/A,FALSE,"MAT96";#N/A,#N/A,FALSE,"FANDA96";#N/A,#N/A,FALSE,"INTRAN96";#N/A,#N/A,FALSE,"NAA9697";#N/A,#N/A,FALSE,"ECWEBB";#N/A,#N/A,FALSE,"MFT96";#N/A,#N/A,FALSE,"CTrecon"}</definedName>
    <definedName name="sdf_2_1_3_2" hidden="1">{#N/A,#N/A,FALSE,"TMCOMP96";#N/A,#N/A,FALSE,"MAT96";#N/A,#N/A,FALSE,"FANDA96";#N/A,#N/A,FALSE,"INTRAN96";#N/A,#N/A,FALSE,"NAA9697";#N/A,#N/A,FALSE,"ECWEBB";#N/A,#N/A,FALSE,"MFT96";#N/A,#N/A,FALSE,"CTrecon"}</definedName>
    <definedName name="sdf_2_1_3_3" hidden="1">{#N/A,#N/A,FALSE,"TMCOMP96";#N/A,#N/A,FALSE,"MAT96";#N/A,#N/A,FALSE,"FANDA96";#N/A,#N/A,FALSE,"INTRAN96";#N/A,#N/A,FALSE,"NAA9697";#N/A,#N/A,FALSE,"ECWEBB";#N/A,#N/A,FALSE,"MFT96";#N/A,#N/A,FALSE,"CTrecon"}</definedName>
    <definedName name="sdf_2_1_3_4" hidden="1">{#N/A,#N/A,FALSE,"TMCOMP96";#N/A,#N/A,FALSE,"MAT96";#N/A,#N/A,FALSE,"FANDA96";#N/A,#N/A,FALSE,"INTRAN96";#N/A,#N/A,FALSE,"NAA9697";#N/A,#N/A,FALSE,"ECWEBB";#N/A,#N/A,FALSE,"MFT96";#N/A,#N/A,FALSE,"CTrecon"}</definedName>
    <definedName name="sdf_2_1_3_5" hidden="1">{#N/A,#N/A,FALSE,"TMCOMP96";#N/A,#N/A,FALSE,"MAT96";#N/A,#N/A,FALSE,"FANDA96";#N/A,#N/A,FALSE,"INTRAN96";#N/A,#N/A,FALSE,"NAA9697";#N/A,#N/A,FALSE,"ECWEBB";#N/A,#N/A,FALSE,"MFT96";#N/A,#N/A,FALSE,"CTrecon"}</definedName>
    <definedName name="sdf_2_1_4" hidden="1">{#N/A,#N/A,FALSE,"TMCOMP96";#N/A,#N/A,FALSE,"MAT96";#N/A,#N/A,FALSE,"FANDA96";#N/A,#N/A,FALSE,"INTRAN96";#N/A,#N/A,FALSE,"NAA9697";#N/A,#N/A,FALSE,"ECWEBB";#N/A,#N/A,FALSE,"MFT96";#N/A,#N/A,FALSE,"CTrecon"}</definedName>
    <definedName name="sdf_2_1_4_1" hidden="1">{#N/A,#N/A,FALSE,"TMCOMP96";#N/A,#N/A,FALSE,"MAT96";#N/A,#N/A,FALSE,"FANDA96";#N/A,#N/A,FALSE,"INTRAN96";#N/A,#N/A,FALSE,"NAA9697";#N/A,#N/A,FALSE,"ECWEBB";#N/A,#N/A,FALSE,"MFT96";#N/A,#N/A,FALSE,"CTrecon"}</definedName>
    <definedName name="sdf_2_1_4_2" hidden="1">{#N/A,#N/A,FALSE,"TMCOMP96";#N/A,#N/A,FALSE,"MAT96";#N/A,#N/A,FALSE,"FANDA96";#N/A,#N/A,FALSE,"INTRAN96";#N/A,#N/A,FALSE,"NAA9697";#N/A,#N/A,FALSE,"ECWEBB";#N/A,#N/A,FALSE,"MFT96";#N/A,#N/A,FALSE,"CTrecon"}</definedName>
    <definedName name="sdf_2_1_4_3" hidden="1">{#N/A,#N/A,FALSE,"TMCOMP96";#N/A,#N/A,FALSE,"MAT96";#N/A,#N/A,FALSE,"FANDA96";#N/A,#N/A,FALSE,"INTRAN96";#N/A,#N/A,FALSE,"NAA9697";#N/A,#N/A,FALSE,"ECWEBB";#N/A,#N/A,FALSE,"MFT96";#N/A,#N/A,FALSE,"CTrecon"}</definedName>
    <definedName name="sdf_2_1_4_4" hidden="1">{#N/A,#N/A,FALSE,"TMCOMP96";#N/A,#N/A,FALSE,"MAT96";#N/A,#N/A,FALSE,"FANDA96";#N/A,#N/A,FALSE,"INTRAN96";#N/A,#N/A,FALSE,"NAA9697";#N/A,#N/A,FALSE,"ECWEBB";#N/A,#N/A,FALSE,"MFT96";#N/A,#N/A,FALSE,"CTrecon"}</definedName>
    <definedName name="sdf_2_1_4_5" hidden="1">{#N/A,#N/A,FALSE,"TMCOMP96";#N/A,#N/A,FALSE,"MAT96";#N/A,#N/A,FALSE,"FANDA96";#N/A,#N/A,FALSE,"INTRAN96";#N/A,#N/A,FALSE,"NAA9697";#N/A,#N/A,FALSE,"ECWEBB";#N/A,#N/A,FALSE,"MFT96";#N/A,#N/A,FALSE,"CTrecon"}</definedName>
    <definedName name="sdf_2_1_5" hidden="1">{#N/A,#N/A,FALSE,"TMCOMP96";#N/A,#N/A,FALSE,"MAT96";#N/A,#N/A,FALSE,"FANDA96";#N/A,#N/A,FALSE,"INTRAN96";#N/A,#N/A,FALSE,"NAA9697";#N/A,#N/A,FALSE,"ECWEBB";#N/A,#N/A,FALSE,"MFT96";#N/A,#N/A,FALSE,"CTrecon"}</definedName>
    <definedName name="sdf_2_1_5_1" hidden="1">{#N/A,#N/A,FALSE,"TMCOMP96";#N/A,#N/A,FALSE,"MAT96";#N/A,#N/A,FALSE,"FANDA96";#N/A,#N/A,FALSE,"INTRAN96";#N/A,#N/A,FALSE,"NAA9697";#N/A,#N/A,FALSE,"ECWEBB";#N/A,#N/A,FALSE,"MFT96";#N/A,#N/A,FALSE,"CTrecon"}</definedName>
    <definedName name="sdf_2_1_5_2" hidden="1">{#N/A,#N/A,FALSE,"TMCOMP96";#N/A,#N/A,FALSE,"MAT96";#N/A,#N/A,FALSE,"FANDA96";#N/A,#N/A,FALSE,"INTRAN96";#N/A,#N/A,FALSE,"NAA9697";#N/A,#N/A,FALSE,"ECWEBB";#N/A,#N/A,FALSE,"MFT96";#N/A,#N/A,FALSE,"CTrecon"}</definedName>
    <definedName name="sdf_2_1_5_3" hidden="1">{#N/A,#N/A,FALSE,"TMCOMP96";#N/A,#N/A,FALSE,"MAT96";#N/A,#N/A,FALSE,"FANDA96";#N/A,#N/A,FALSE,"INTRAN96";#N/A,#N/A,FALSE,"NAA9697";#N/A,#N/A,FALSE,"ECWEBB";#N/A,#N/A,FALSE,"MFT96";#N/A,#N/A,FALSE,"CTrecon"}</definedName>
    <definedName name="sdf_2_1_5_4" hidden="1">{#N/A,#N/A,FALSE,"TMCOMP96";#N/A,#N/A,FALSE,"MAT96";#N/A,#N/A,FALSE,"FANDA96";#N/A,#N/A,FALSE,"INTRAN96";#N/A,#N/A,FALSE,"NAA9697";#N/A,#N/A,FALSE,"ECWEBB";#N/A,#N/A,FALSE,"MFT96";#N/A,#N/A,FALSE,"CTrecon"}</definedName>
    <definedName name="sdf_2_1_5_5" hidden="1">{#N/A,#N/A,FALSE,"TMCOMP96";#N/A,#N/A,FALSE,"MAT96";#N/A,#N/A,FALSE,"FANDA96";#N/A,#N/A,FALSE,"INTRAN96";#N/A,#N/A,FALSE,"NAA9697";#N/A,#N/A,FALSE,"ECWEBB";#N/A,#N/A,FALSE,"MFT96";#N/A,#N/A,FALSE,"CTrecon"}</definedName>
    <definedName name="sdf_2_2" hidden="1">{#N/A,#N/A,FALSE,"TMCOMP96";#N/A,#N/A,FALSE,"MAT96";#N/A,#N/A,FALSE,"FANDA96";#N/A,#N/A,FALSE,"INTRAN96";#N/A,#N/A,FALSE,"NAA9697";#N/A,#N/A,FALSE,"ECWEBB";#N/A,#N/A,FALSE,"MFT96";#N/A,#N/A,FALSE,"CTrecon"}</definedName>
    <definedName name="sdf_2_2_1" hidden="1">{#N/A,#N/A,FALSE,"TMCOMP96";#N/A,#N/A,FALSE,"MAT96";#N/A,#N/A,FALSE,"FANDA96";#N/A,#N/A,FALSE,"INTRAN96";#N/A,#N/A,FALSE,"NAA9697";#N/A,#N/A,FALSE,"ECWEBB";#N/A,#N/A,FALSE,"MFT96";#N/A,#N/A,FALSE,"CTrecon"}</definedName>
    <definedName name="sdf_2_2_2" hidden="1">{#N/A,#N/A,FALSE,"TMCOMP96";#N/A,#N/A,FALSE,"MAT96";#N/A,#N/A,FALSE,"FANDA96";#N/A,#N/A,FALSE,"INTRAN96";#N/A,#N/A,FALSE,"NAA9697";#N/A,#N/A,FALSE,"ECWEBB";#N/A,#N/A,FALSE,"MFT96";#N/A,#N/A,FALSE,"CTrecon"}</definedName>
    <definedName name="sdf_2_2_3" hidden="1">{#N/A,#N/A,FALSE,"TMCOMP96";#N/A,#N/A,FALSE,"MAT96";#N/A,#N/A,FALSE,"FANDA96";#N/A,#N/A,FALSE,"INTRAN96";#N/A,#N/A,FALSE,"NAA9697";#N/A,#N/A,FALSE,"ECWEBB";#N/A,#N/A,FALSE,"MFT96";#N/A,#N/A,FALSE,"CTrecon"}</definedName>
    <definedName name="sdf_2_2_4" hidden="1">{#N/A,#N/A,FALSE,"TMCOMP96";#N/A,#N/A,FALSE,"MAT96";#N/A,#N/A,FALSE,"FANDA96";#N/A,#N/A,FALSE,"INTRAN96";#N/A,#N/A,FALSE,"NAA9697";#N/A,#N/A,FALSE,"ECWEBB";#N/A,#N/A,FALSE,"MFT96";#N/A,#N/A,FALSE,"CTrecon"}</definedName>
    <definedName name="sdf_2_2_5" hidden="1">{#N/A,#N/A,FALSE,"TMCOMP96";#N/A,#N/A,FALSE,"MAT96";#N/A,#N/A,FALSE,"FANDA96";#N/A,#N/A,FALSE,"INTRAN96";#N/A,#N/A,FALSE,"NAA9697";#N/A,#N/A,FALSE,"ECWEBB";#N/A,#N/A,FALSE,"MFT96";#N/A,#N/A,FALSE,"CTrecon"}</definedName>
    <definedName name="sdf_2_3" hidden="1">{#N/A,#N/A,FALSE,"TMCOMP96";#N/A,#N/A,FALSE,"MAT96";#N/A,#N/A,FALSE,"FANDA96";#N/A,#N/A,FALSE,"INTRAN96";#N/A,#N/A,FALSE,"NAA9697";#N/A,#N/A,FALSE,"ECWEBB";#N/A,#N/A,FALSE,"MFT96";#N/A,#N/A,FALSE,"CTrecon"}</definedName>
    <definedName name="sdf_2_3_1" hidden="1">{#N/A,#N/A,FALSE,"TMCOMP96";#N/A,#N/A,FALSE,"MAT96";#N/A,#N/A,FALSE,"FANDA96";#N/A,#N/A,FALSE,"INTRAN96";#N/A,#N/A,FALSE,"NAA9697";#N/A,#N/A,FALSE,"ECWEBB";#N/A,#N/A,FALSE,"MFT96";#N/A,#N/A,FALSE,"CTrecon"}</definedName>
    <definedName name="sdf_2_3_2" hidden="1">{#N/A,#N/A,FALSE,"TMCOMP96";#N/A,#N/A,FALSE,"MAT96";#N/A,#N/A,FALSE,"FANDA96";#N/A,#N/A,FALSE,"INTRAN96";#N/A,#N/A,FALSE,"NAA9697";#N/A,#N/A,FALSE,"ECWEBB";#N/A,#N/A,FALSE,"MFT96";#N/A,#N/A,FALSE,"CTrecon"}</definedName>
    <definedName name="sdf_2_3_3" hidden="1">{#N/A,#N/A,FALSE,"TMCOMP96";#N/A,#N/A,FALSE,"MAT96";#N/A,#N/A,FALSE,"FANDA96";#N/A,#N/A,FALSE,"INTRAN96";#N/A,#N/A,FALSE,"NAA9697";#N/A,#N/A,FALSE,"ECWEBB";#N/A,#N/A,FALSE,"MFT96";#N/A,#N/A,FALSE,"CTrecon"}</definedName>
    <definedName name="sdf_2_3_4" hidden="1">{#N/A,#N/A,FALSE,"TMCOMP96";#N/A,#N/A,FALSE,"MAT96";#N/A,#N/A,FALSE,"FANDA96";#N/A,#N/A,FALSE,"INTRAN96";#N/A,#N/A,FALSE,"NAA9697";#N/A,#N/A,FALSE,"ECWEBB";#N/A,#N/A,FALSE,"MFT96";#N/A,#N/A,FALSE,"CTrecon"}</definedName>
    <definedName name="sdf_2_3_5" hidden="1">{#N/A,#N/A,FALSE,"TMCOMP96";#N/A,#N/A,FALSE,"MAT96";#N/A,#N/A,FALSE,"FANDA96";#N/A,#N/A,FALSE,"INTRAN96";#N/A,#N/A,FALSE,"NAA9697";#N/A,#N/A,FALSE,"ECWEBB";#N/A,#N/A,FALSE,"MFT96";#N/A,#N/A,FALSE,"CTrecon"}</definedName>
    <definedName name="sdf_2_4" hidden="1">{#N/A,#N/A,FALSE,"TMCOMP96";#N/A,#N/A,FALSE,"MAT96";#N/A,#N/A,FALSE,"FANDA96";#N/A,#N/A,FALSE,"INTRAN96";#N/A,#N/A,FALSE,"NAA9697";#N/A,#N/A,FALSE,"ECWEBB";#N/A,#N/A,FALSE,"MFT96";#N/A,#N/A,FALSE,"CTrecon"}</definedName>
    <definedName name="sdf_2_4_1" hidden="1">{#N/A,#N/A,FALSE,"TMCOMP96";#N/A,#N/A,FALSE,"MAT96";#N/A,#N/A,FALSE,"FANDA96";#N/A,#N/A,FALSE,"INTRAN96";#N/A,#N/A,FALSE,"NAA9697";#N/A,#N/A,FALSE,"ECWEBB";#N/A,#N/A,FALSE,"MFT96";#N/A,#N/A,FALSE,"CTrecon"}</definedName>
    <definedName name="sdf_2_4_2" hidden="1">{#N/A,#N/A,FALSE,"TMCOMP96";#N/A,#N/A,FALSE,"MAT96";#N/A,#N/A,FALSE,"FANDA96";#N/A,#N/A,FALSE,"INTRAN96";#N/A,#N/A,FALSE,"NAA9697";#N/A,#N/A,FALSE,"ECWEBB";#N/A,#N/A,FALSE,"MFT96";#N/A,#N/A,FALSE,"CTrecon"}</definedName>
    <definedName name="sdf_2_4_3" hidden="1">{#N/A,#N/A,FALSE,"TMCOMP96";#N/A,#N/A,FALSE,"MAT96";#N/A,#N/A,FALSE,"FANDA96";#N/A,#N/A,FALSE,"INTRAN96";#N/A,#N/A,FALSE,"NAA9697";#N/A,#N/A,FALSE,"ECWEBB";#N/A,#N/A,FALSE,"MFT96";#N/A,#N/A,FALSE,"CTrecon"}</definedName>
    <definedName name="sdf_2_4_4" hidden="1">{#N/A,#N/A,FALSE,"TMCOMP96";#N/A,#N/A,FALSE,"MAT96";#N/A,#N/A,FALSE,"FANDA96";#N/A,#N/A,FALSE,"INTRAN96";#N/A,#N/A,FALSE,"NAA9697";#N/A,#N/A,FALSE,"ECWEBB";#N/A,#N/A,FALSE,"MFT96";#N/A,#N/A,FALSE,"CTrecon"}</definedName>
    <definedName name="sdf_2_4_5" hidden="1">{#N/A,#N/A,FALSE,"TMCOMP96";#N/A,#N/A,FALSE,"MAT96";#N/A,#N/A,FALSE,"FANDA96";#N/A,#N/A,FALSE,"INTRAN96";#N/A,#N/A,FALSE,"NAA9697";#N/A,#N/A,FALSE,"ECWEBB";#N/A,#N/A,FALSE,"MFT96";#N/A,#N/A,FALSE,"CTrecon"}</definedName>
    <definedName name="sdf_2_5" hidden="1">{#N/A,#N/A,FALSE,"TMCOMP96";#N/A,#N/A,FALSE,"MAT96";#N/A,#N/A,FALSE,"FANDA96";#N/A,#N/A,FALSE,"INTRAN96";#N/A,#N/A,FALSE,"NAA9697";#N/A,#N/A,FALSE,"ECWEBB";#N/A,#N/A,FALSE,"MFT96";#N/A,#N/A,FALSE,"CTrecon"}</definedName>
    <definedName name="sdf_2_5_1" hidden="1">{#N/A,#N/A,FALSE,"TMCOMP96";#N/A,#N/A,FALSE,"MAT96";#N/A,#N/A,FALSE,"FANDA96";#N/A,#N/A,FALSE,"INTRAN96";#N/A,#N/A,FALSE,"NAA9697";#N/A,#N/A,FALSE,"ECWEBB";#N/A,#N/A,FALSE,"MFT96";#N/A,#N/A,FALSE,"CTrecon"}</definedName>
    <definedName name="sdf_2_5_2" hidden="1">{#N/A,#N/A,FALSE,"TMCOMP96";#N/A,#N/A,FALSE,"MAT96";#N/A,#N/A,FALSE,"FANDA96";#N/A,#N/A,FALSE,"INTRAN96";#N/A,#N/A,FALSE,"NAA9697";#N/A,#N/A,FALSE,"ECWEBB";#N/A,#N/A,FALSE,"MFT96";#N/A,#N/A,FALSE,"CTrecon"}</definedName>
    <definedName name="sdf_2_5_3" hidden="1">{#N/A,#N/A,FALSE,"TMCOMP96";#N/A,#N/A,FALSE,"MAT96";#N/A,#N/A,FALSE,"FANDA96";#N/A,#N/A,FALSE,"INTRAN96";#N/A,#N/A,FALSE,"NAA9697";#N/A,#N/A,FALSE,"ECWEBB";#N/A,#N/A,FALSE,"MFT96";#N/A,#N/A,FALSE,"CTrecon"}</definedName>
    <definedName name="sdf_2_5_4" hidden="1">{#N/A,#N/A,FALSE,"TMCOMP96";#N/A,#N/A,FALSE,"MAT96";#N/A,#N/A,FALSE,"FANDA96";#N/A,#N/A,FALSE,"INTRAN96";#N/A,#N/A,FALSE,"NAA9697";#N/A,#N/A,FALSE,"ECWEBB";#N/A,#N/A,FALSE,"MFT96";#N/A,#N/A,FALSE,"CTrecon"}</definedName>
    <definedName name="sdf_2_5_5" hidden="1">{#N/A,#N/A,FALSE,"TMCOMP96";#N/A,#N/A,FALSE,"MAT96";#N/A,#N/A,FALSE,"FANDA96";#N/A,#N/A,FALSE,"INTRAN96";#N/A,#N/A,FALSE,"NAA9697";#N/A,#N/A,FALSE,"ECWEBB";#N/A,#N/A,FALSE,"MFT96";#N/A,#N/A,FALSE,"CTrecon"}</definedName>
    <definedName name="sdf_3" hidden="1">{#N/A,#N/A,FALSE,"TMCOMP96";#N/A,#N/A,FALSE,"MAT96";#N/A,#N/A,FALSE,"FANDA96";#N/A,#N/A,FALSE,"INTRAN96";#N/A,#N/A,FALSE,"NAA9697";#N/A,#N/A,FALSE,"ECWEBB";#N/A,#N/A,FALSE,"MFT96";#N/A,#N/A,FALSE,"CTrecon"}</definedName>
    <definedName name="sdf_3_1" hidden="1">{#N/A,#N/A,FALSE,"TMCOMP96";#N/A,#N/A,FALSE,"MAT96";#N/A,#N/A,FALSE,"FANDA96";#N/A,#N/A,FALSE,"INTRAN96";#N/A,#N/A,FALSE,"NAA9697";#N/A,#N/A,FALSE,"ECWEBB";#N/A,#N/A,FALSE,"MFT96";#N/A,#N/A,FALSE,"CTrecon"}</definedName>
    <definedName name="sdf_3_1_1" hidden="1">{#N/A,#N/A,FALSE,"TMCOMP96";#N/A,#N/A,FALSE,"MAT96";#N/A,#N/A,FALSE,"FANDA96";#N/A,#N/A,FALSE,"INTRAN96";#N/A,#N/A,FALSE,"NAA9697";#N/A,#N/A,FALSE,"ECWEBB";#N/A,#N/A,FALSE,"MFT96";#N/A,#N/A,FALSE,"CTrecon"}</definedName>
    <definedName name="sdf_3_1_1_1" hidden="1">{#N/A,#N/A,FALSE,"TMCOMP96";#N/A,#N/A,FALSE,"MAT96";#N/A,#N/A,FALSE,"FANDA96";#N/A,#N/A,FALSE,"INTRAN96";#N/A,#N/A,FALSE,"NAA9697";#N/A,#N/A,FALSE,"ECWEBB";#N/A,#N/A,FALSE,"MFT96";#N/A,#N/A,FALSE,"CTrecon"}</definedName>
    <definedName name="sdf_3_1_1_1_1" hidden="1">{#N/A,#N/A,FALSE,"TMCOMP96";#N/A,#N/A,FALSE,"MAT96";#N/A,#N/A,FALSE,"FANDA96";#N/A,#N/A,FALSE,"INTRAN96";#N/A,#N/A,FALSE,"NAA9697";#N/A,#N/A,FALSE,"ECWEBB";#N/A,#N/A,FALSE,"MFT96";#N/A,#N/A,FALSE,"CTrecon"}</definedName>
    <definedName name="sdf_3_1_1_1_2" hidden="1">{#N/A,#N/A,FALSE,"TMCOMP96";#N/A,#N/A,FALSE,"MAT96";#N/A,#N/A,FALSE,"FANDA96";#N/A,#N/A,FALSE,"INTRAN96";#N/A,#N/A,FALSE,"NAA9697";#N/A,#N/A,FALSE,"ECWEBB";#N/A,#N/A,FALSE,"MFT96";#N/A,#N/A,FALSE,"CTrecon"}</definedName>
    <definedName name="sdf_3_1_1_1_3" hidden="1">{#N/A,#N/A,FALSE,"TMCOMP96";#N/A,#N/A,FALSE,"MAT96";#N/A,#N/A,FALSE,"FANDA96";#N/A,#N/A,FALSE,"INTRAN96";#N/A,#N/A,FALSE,"NAA9697";#N/A,#N/A,FALSE,"ECWEBB";#N/A,#N/A,FALSE,"MFT96";#N/A,#N/A,FALSE,"CTrecon"}</definedName>
    <definedName name="sdf_3_1_1_1_4" hidden="1">{#N/A,#N/A,FALSE,"TMCOMP96";#N/A,#N/A,FALSE,"MAT96";#N/A,#N/A,FALSE,"FANDA96";#N/A,#N/A,FALSE,"INTRAN96";#N/A,#N/A,FALSE,"NAA9697";#N/A,#N/A,FALSE,"ECWEBB";#N/A,#N/A,FALSE,"MFT96";#N/A,#N/A,FALSE,"CTrecon"}</definedName>
    <definedName name="sdf_3_1_1_1_5" hidden="1">{#N/A,#N/A,FALSE,"TMCOMP96";#N/A,#N/A,FALSE,"MAT96";#N/A,#N/A,FALSE,"FANDA96";#N/A,#N/A,FALSE,"INTRAN96";#N/A,#N/A,FALSE,"NAA9697";#N/A,#N/A,FALSE,"ECWEBB";#N/A,#N/A,FALSE,"MFT96";#N/A,#N/A,FALSE,"CTrecon"}</definedName>
    <definedName name="sdf_3_1_1_2" hidden="1">{#N/A,#N/A,FALSE,"TMCOMP96";#N/A,#N/A,FALSE,"MAT96";#N/A,#N/A,FALSE,"FANDA96";#N/A,#N/A,FALSE,"INTRAN96";#N/A,#N/A,FALSE,"NAA9697";#N/A,#N/A,FALSE,"ECWEBB";#N/A,#N/A,FALSE,"MFT96";#N/A,#N/A,FALSE,"CTrecon"}</definedName>
    <definedName name="sdf_3_1_1_2_1" hidden="1">{#N/A,#N/A,FALSE,"TMCOMP96";#N/A,#N/A,FALSE,"MAT96";#N/A,#N/A,FALSE,"FANDA96";#N/A,#N/A,FALSE,"INTRAN96";#N/A,#N/A,FALSE,"NAA9697";#N/A,#N/A,FALSE,"ECWEBB";#N/A,#N/A,FALSE,"MFT96";#N/A,#N/A,FALSE,"CTrecon"}</definedName>
    <definedName name="sdf_3_1_1_2_2" hidden="1">{#N/A,#N/A,FALSE,"TMCOMP96";#N/A,#N/A,FALSE,"MAT96";#N/A,#N/A,FALSE,"FANDA96";#N/A,#N/A,FALSE,"INTRAN96";#N/A,#N/A,FALSE,"NAA9697";#N/A,#N/A,FALSE,"ECWEBB";#N/A,#N/A,FALSE,"MFT96";#N/A,#N/A,FALSE,"CTrecon"}</definedName>
    <definedName name="sdf_3_1_1_2_3" hidden="1">{#N/A,#N/A,FALSE,"TMCOMP96";#N/A,#N/A,FALSE,"MAT96";#N/A,#N/A,FALSE,"FANDA96";#N/A,#N/A,FALSE,"INTRAN96";#N/A,#N/A,FALSE,"NAA9697";#N/A,#N/A,FALSE,"ECWEBB";#N/A,#N/A,FALSE,"MFT96";#N/A,#N/A,FALSE,"CTrecon"}</definedName>
    <definedName name="sdf_3_1_1_2_4" hidden="1">{#N/A,#N/A,FALSE,"TMCOMP96";#N/A,#N/A,FALSE,"MAT96";#N/A,#N/A,FALSE,"FANDA96";#N/A,#N/A,FALSE,"INTRAN96";#N/A,#N/A,FALSE,"NAA9697";#N/A,#N/A,FALSE,"ECWEBB";#N/A,#N/A,FALSE,"MFT96";#N/A,#N/A,FALSE,"CTrecon"}</definedName>
    <definedName name="sdf_3_1_1_2_5" hidden="1">{#N/A,#N/A,FALSE,"TMCOMP96";#N/A,#N/A,FALSE,"MAT96";#N/A,#N/A,FALSE,"FANDA96";#N/A,#N/A,FALSE,"INTRAN96";#N/A,#N/A,FALSE,"NAA9697";#N/A,#N/A,FALSE,"ECWEBB";#N/A,#N/A,FALSE,"MFT96";#N/A,#N/A,FALSE,"CTrecon"}</definedName>
    <definedName name="sdf_3_1_1_3" hidden="1">{#N/A,#N/A,FALSE,"TMCOMP96";#N/A,#N/A,FALSE,"MAT96";#N/A,#N/A,FALSE,"FANDA96";#N/A,#N/A,FALSE,"INTRAN96";#N/A,#N/A,FALSE,"NAA9697";#N/A,#N/A,FALSE,"ECWEBB";#N/A,#N/A,FALSE,"MFT96";#N/A,#N/A,FALSE,"CTrecon"}</definedName>
    <definedName name="sdf_3_1_1_4" hidden="1">{#N/A,#N/A,FALSE,"TMCOMP96";#N/A,#N/A,FALSE,"MAT96";#N/A,#N/A,FALSE,"FANDA96";#N/A,#N/A,FALSE,"INTRAN96";#N/A,#N/A,FALSE,"NAA9697";#N/A,#N/A,FALSE,"ECWEBB";#N/A,#N/A,FALSE,"MFT96";#N/A,#N/A,FALSE,"CTrecon"}</definedName>
    <definedName name="sdf_3_1_1_5" hidden="1">{#N/A,#N/A,FALSE,"TMCOMP96";#N/A,#N/A,FALSE,"MAT96";#N/A,#N/A,FALSE,"FANDA96";#N/A,#N/A,FALSE,"INTRAN96";#N/A,#N/A,FALSE,"NAA9697";#N/A,#N/A,FALSE,"ECWEBB";#N/A,#N/A,FALSE,"MFT96";#N/A,#N/A,FALSE,"CTrecon"}</definedName>
    <definedName name="sdf_3_1_2" hidden="1">{#N/A,#N/A,FALSE,"TMCOMP96";#N/A,#N/A,FALSE,"MAT96";#N/A,#N/A,FALSE,"FANDA96";#N/A,#N/A,FALSE,"INTRAN96";#N/A,#N/A,FALSE,"NAA9697";#N/A,#N/A,FALSE,"ECWEBB";#N/A,#N/A,FALSE,"MFT96";#N/A,#N/A,FALSE,"CTrecon"}</definedName>
    <definedName name="sdf_3_1_2_1" hidden="1">{#N/A,#N/A,FALSE,"TMCOMP96";#N/A,#N/A,FALSE,"MAT96";#N/A,#N/A,FALSE,"FANDA96";#N/A,#N/A,FALSE,"INTRAN96";#N/A,#N/A,FALSE,"NAA9697";#N/A,#N/A,FALSE,"ECWEBB";#N/A,#N/A,FALSE,"MFT96";#N/A,#N/A,FALSE,"CTrecon"}</definedName>
    <definedName name="sdf_3_1_2_2" hidden="1">{#N/A,#N/A,FALSE,"TMCOMP96";#N/A,#N/A,FALSE,"MAT96";#N/A,#N/A,FALSE,"FANDA96";#N/A,#N/A,FALSE,"INTRAN96";#N/A,#N/A,FALSE,"NAA9697";#N/A,#N/A,FALSE,"ECWEBB";#N/A,#N/A,FALSE,"MFT96";#N/A,#N/A,FALSE,"CTrecon"}</definedName>
    <definedName name="sdf_3_1_2_3" hidden="1">{#N/A,#N/A,FALSE,"TMCOMP96";#N/A,#N/A,FALSE,"MAT96";#N/A,#N/A,FALSE,"FANDA96";#N/A,#N/A,FALSE,"INTRAN96";#N/A,#N/A,FALSE,"NAA9697";#N/A,#N/A,FALSE,"ECWEBB";#N/A,#N/A,FALSE,"MFT96";#N/A,#N/A,FALSE,"CTrecon"}</definedName>
    <definedName name="sdf_3_1_2_4" hidden="1">{#N/A,#N/A,FALSE,"TMCOMP96";#N/A,#N/A,FALSE,"MAT96";#N/A,#N/A,FALSE,"FANDA96";#N/A,#N/A,FALSE,"INTRAN96";#N/A,#N/A,FALSE,"NAA9697";#N/A,#N/A,FALSE,"ECWEBB";#N/A,#N/A,FALSE,"MFT96";#N/A,#N/A,FALSE,"CTrecon"}</definedName>
    <definedName name="sdf_3_1_2_5" hidden="1">{#N/A,#N/A,FALSE,"TMCOMP96";#N/A,#N/A,FALSE,"MAT96";#N/A,#N/A,FALSE,"FANDA96";#N/A,#N/A,FALSE,"INTRAN96";#N/A,#N/A,FALSE,"NAA9697";#N/A,#N/A,FALSE,"ECWEBB";#N/A,#N/A,FALSE,"MFT96";#N/A,#N/A,FALSE,"CTrecon"}</definedName>
    <definedName name="sdf_3_1_3" hidden="1">{#N/A,#N/A,FALSE,"TMCOMP96";#N/A,#N/A,FALSE,"MAT96";#N/A,#N/A,FALSE,"FANDA96";#N/A,#N/A,FALSE,"INTRAN96";#N/A,#N/A,FALSE,"NAA9697";#N/A,#N/A,FALSE,"ECWEBB";#N/A,#N/A,FALSE,"MFT96";#N/A,#N/A,FALSE,"CTrecon"}</definedName>
    <definedName name="sdf_3_1_3_1" hidden="1">{#N/A,#N/A,FALSE,"TMCOMP96";#N/A,#N/A,FALSE,"MAT96";#N/A,#N/A,FALSE,"FANDA96";#N/A,#N/A,FALSE,"INTRAN96";#N/A,#N/A,FALSE,"NAA9697";#N/A,#N/A,FALSE,"ECWEBB";#N/A,#N/A,FALSE,"MFT96";#N/A,#N/A,FALSE,"CTrecon"}</definedName>
    <definedName name="sdf_3_1_3_2" hidden="1">{#N/A,#N/A,FALSE,"TMCOMP96";#N/A,#N/A,FALSE,"MAT96";#N/A,#N/A,FALSE,"FANDA96";#N/A,#N/A,FALSE,"INTRAN96";#N/A,#N/A,FALSE,"NAA9697";#N/A,#N/A,FALSE,"ECWEBB";#N/A,#N/A,FALSE,"MFT96";#N/A,#N/A,FALSE,"CTrecon"}</definedName>
    <definedName name="sdf_3_1_3_3" hidden="1">{#N/A,#N/A,FALSE,"TMCOMP96";#N/A,#N/A,FALSE,"MAT96";#N/A,#N/A,FALSE,"FANDA96";#N/A,#N/A,FALSE,"INTRAN96";#N/A,#N/A,FALSE,"NAA9697";#N/A,#N/A,FALSE,"ECWEBB";#N/A,#N/A,FALSE,"MFT96";#N/A,#N/A,FALSE,"CTrecon"}</definedName>
    <definedName name="sdf_3_1_3_4" hidden="1">{#N/A,#N/A,FALSE,"TMCOMP96";#N/A,#N/A,FALSE,"MAT96";#N/A,#N/A,FALSE,"FANDA96";#N/A,#N/A,FALSE,"INTRAN96";#N/A,#N/A,FALSE,"NAA9697";#N/A,#N/A,FALSE,"ECWEBB";#N/A,#N/A,FALSE,"MFT96";#N/A,#N/A,FALSE,"CTrecon"}</definedName>
    <definedName name="sdf_3_1_3_5" hidden="1">{#N/A,#N/A,FALSE,"TMCOMP96";#N/A,#N/A,FALSE,"MAT96";#N/A,#N/A,FALSE,"FANDA96";#N/A,#N/A,FALSE,"INTRAN96";#N/A,#N/A,FALSE,"NAA9697";#N/A,#N/A,FALSE,"ECWEBB";#N/A,#N/A,FALSE,"MFT96";#N/A,#N/A,FALSE,"CTrecon"}</definedName>
    <definedName name="sdf_3_1_4" hidden="1">{#N/A,#N/A,FALSE,"TMCOMP96";#N/A,#N/A,FALSE,"MAT96";#N/A,#N/A,FALSE,"FANDA96";#N/A,#N/A,FALSE,"INTRAN96";#N/A,#N/A,FALSE,"NAA9697";#N/A,#N/A,FALSE,"ECWEBB";#N/A,#N/A,FALSE,"MFT96";#N/A,#N/A,FALSE,"CTrecon"}</definedName>
    <definedName name="sdf_3_1_4_1" hidden="1">{#N/A,#N/A,FALSE,"TMCOMP96";#N/A,#N/A,FALSE,"MAT96";#N/A,#N/A,FALSE,"FANDA96";#N/A,#N/A,FALSE,"INTRAN96";#N/A,#N/A,FALSE,"NAA9697";#N/A,#N/A,FALSE,"ECWEBB";#N/A,#N/A,FALSE,"MFT96";#N/A,#N/A,FALSE,"CTrecon"}</definedName>
    <definedName name="sdf_3_1_4_2" hidden="1">{#N/A,#N/A,FALSE,"TMCOMP96";#N/A,#N/A,FALSE,"MAT96";#N/A,#N/A,FALSE,"FANDA96";#N/A,#N/A,FALSE,"INTRAN96";#N/A,#N/A,FALSE,"NAA9697";#N/A,#N/A,FALSE,"ECWEBB";#N/A,#N/A,FALSE,"MFT96";#N/A,#N/A,FALSE,"CTrecon"}</definedName>
    <definedName name="sdf_3_1_4_3" hidden="1">{#N/A,#N/A,FALSE,"TMCOMP96";#N/A,#N/A,FALSE,"MAT96";#N/A,#N/A,FALSE,"FANDA96";#N/A,#N/A,FALSE,"INTRAN96";#N/A,#N/A,FALSE,"NAA9697";#N/A,#N/A,FALSE,"ECWEBB";#N/A,#N/A,FALSE,"MFT96";#N/A,#N/A,FALSE,"CTrecon"}</definedName>
    <definedName name="sdf_3_1_4_4" hidden="1">{#N/A,#N/A,FALSE,"TMCOMP96";#N/A,#N/A,FALSE,"MAT96";#N/A,#N/A,FALSE,"FANDA96";#N/A,#N/A,FALSE,"INTRAN96";#N/A,#N/A,FALSE,"NAA9697";#N/A,#N/A,FALSE,"ECWEBB";#N/A,#N/A,FALSE,"MFT96";#N/A,#N/A,FALSE,"CTrecon"}</definedName>
    <definedName name="sdf_3_1_4_5" hidden="1">{#N/A,#N/A,FALSE,"TMCOMP96";#N/A,#N/A,FALSE,"MAT96";#N/A,#N/A,FALSE,"FANDA96";#N/A,#N/A,FALSE,"INTRAN96";#N/A,#N/A,FALSE,"NAA9697";#N/A,#N/A,FALSE,"ECWEBB";#N/A,#N/A,FALSE,"MFT96";#N/A,#N/A,FALSE,"CTrecon"}</definedName>
    <definedName name="sdf_3_1_5" hidden="1">{#N/A,#N/A,FALSE,"TMCOMP96";#N/A,#N/A,FALSE,"MAT96";#N/A,#N/A,FALSE,"FANDA96";#N/A,#N/A,FALSE,"INTRAN96";#N/A,#N/A,FALSE,"NAA9697";#N/A,#N/A,FALSE,"ECWEBB";#N/A,#N/A,FALSE,"MFT96";#N/A,#N/A,FALSE,"CTrecon"}</definedName>
    <definedName name="sdf_3_1_5_1" hidden="1">{#N/A,#N/A,FALSE,"TMCOMP96";#N/A,#N/A,FALSE,"MAT96";#N/A,#N/A,FALSE,"FANDA96";#N/A,#N/A,FALSE,"INTRAN96";#N/A,#N/A,FALSE,"NAA9697";#N/A,#N/A,FALSE,"ECWEBB";#N/A,#N/A,FALSE,"MFT96";#N/A,#N/A,FALSE,"CTrecon"}</definedName>
    <definedName name="sdf_3_1_5_2" hidden="1">{#N/A,#N/A,FALSE,"TMCOMP96";#N/A,#N/A,FALSE,"MAT96";#N/A,#N/A,FALSE,"FANDA96";#N/A,#N/A,FALSE,"INTRAN96";#N/A,#N/A,FALSE,"NAA9697";#N/A,#N/A,FALSE,"ECWEBB";#N/A,#N/A,FALSE,"MFT96";#N/A,#N/A,FALSE,"CTrecon"}</definedName>
    <definedName name="sdf_3_1_5_3" hidden="1">{#N/A,#N/A,FALSE,"TMCOMP96";#N/A,#N/A,FALSE,"MAT96";#N/A,#N/A,FALSE,"FANDA96";#N/A,#N/A,FALSE,"INTRAN96";#N/A,#N/A,FALSE,"NAA9697";#N/A,#N/A,FALSE,"ECWEBB";#N/A,#N/A,FALSE,"MFT96";#N/A,#N/A,FALSE,"CTrecon"}</definedName>
    <definedName name="sdf_3_1_5_4" hidden="1">{#N/A,#N/A,FALSE,"TMCOMP96";#N/A,#N/A,FALSE,"MAT96";#N/A,#N/A,FALSE,"FANDA96";#N/A,#N/A,FALSE,"INTRAN96";#N/A,#N/A,FALSE,"NAA9697";#N/A,#N/A,FALSE,"ECWEBB";#N/A,#N/A,FALSE,"MFT96";#N/A,#N/A,FALSE,"CTrecon"}</definedName>
    <definedName name="sdf_3_1_5_5" hidden="1">{#N/A,#N/A,FALSE,"TMCOMP96";#N/A,#N/A,FALSE,"MAT96";#N/A,#N/A,FALSE,"FANDA96";#N/A,#N/A,FALSE,"INTRAN96";#N/A,#N/A,FALSE,"NAA9697";#N/A,#N/A,FALSE,"ECWEBB";#N/A,#N/A,FALSE,"MFT96";#N/A,#N/A,FALSE,"CTrecon"}</definedName>
    <definedName name="sdf_3_2" hidden="1">{#N/A,#N/A,FALSE,"TMCOMP96";#N/A,#N/A,FALSE,"MAT96";#N/A,#N/A,FALSE,"FANDA96";#N/A,#N/A,FALSE,"INTRAN96";#N/A,#N/A,FALSE,"NAA9697";#N/A,#N/A,FALSE,"ECWEBB";#N/A,#N/A,FALSE,"MFT96";#N/A,#N/A,FALSE,"CTrecon"}</definedName>
    <definedName name="sdf_3_2_1" hidden="1">{#N/A,#N/A,FALSE,"TMCOMP96";#N/A,#N/A,FALSE,"MAT96";#N/A,#N/A,FALSE,"FANDA96";#N/A,#N/A,FALSE,"INTRAN96";#N/A,#N/A,FALSE,"NAA9697";#N/A,#N/A,FALSE,"ECWEBB";#N/A,#N/A,FALSE,"MFT96";#N/A,#N/A,FALSE,"CTrecon"}</definedName>
    <definedName name="sdf_3_2_2" hidden="1">{#N/A,#N/A,FALSE,"TMCOMP96";#N/A,#N/A,FALSE,"MAT96";#N/A,#N/A,FALSE,"FANDA96";#N/A,#N/A,FALSE,"INTRAN96";#N/A,#N/A,FALSE,"NAA9697";#N/A,#N/A,FALSE,"ECWEBB";#N/A,#N/A,FALSE,"MFT96";#N/A,#N/A,FALSE,"CTrecon"}</definedName>
    <definedName name="sdf_3_2_3" hidden="1">{#N/A,#N/A,FALSE,"TMCOMP96";#N/A,#N/A,FALSE,"MAT96";#N/A,#N/A,FALSE,"FANDA96";#N/A,#N/A,FALSE,"INTRAN96";#N/A,#N/A,FALSE,"NAA9697";#N/A,#N/A,FALSE,"ECWEBB";#N/A,#N/A,FALSE,"MFT96";#N/A,#N/A,FALSE,"CTrecon"}</definedName>
    <definedName name="sdf_3_2_4" hidden="1">{#N/A,#N/A,FALSE,"TMCOMP96";#N/A,#N/A,FALSE,"MAT96";#N/A,#N/A,FALSE,"FANDA96";#N/A,#N/A,FALSE,"INTRAN96";#N/A,#N/A,FALSE,"NAA9697";#N/A,#N/A,FALSE,"ECWEBB";#N/A,#N/A,FALSE,"MFT96";#N/A,#N/A,FALSE,"CTrecon"}</definedName>
    <definedName name="sdf_3_2_5" hidden="1">{#N/A,#N/A,FALSE,"TMCOMP96";#N/A,#N/A,FALSE,"MAT96";#N/A,#N/A,FALSE,"FANDA96";#N/A,#N/A,FALSE,"INTRAN96";#N/A,#N/A,FALSE,"NAA9697";#N/A,#N/A,FALSE,"ECWEBB";#N/A,#N/A,FALSE,"MFT96";#N/A,#N/A,FALSE,"CTrecon"}</definedName>
    <definedName name="sdf_3_3" hidden="1">{#N/A,#N/A,FALSE,"TMCOMP96";#N/A,#N/A,FALSE,"MAT96";#N/A,#N/A,FALSE,"FANDA96";#N/A,#N/A,FALSE,"INTRAN96";#N/A,#N/A,FALSE,"NAA9697";#N/A,#N/A,FALSE,"ECWEBB";#N/A,#N/A,FALSE,"MFT96";#N/A,#N/A,FALSE,"CTrecon"}</definedName>
    <definedName name="sdf_3_3_1" hidden="1">{#N/A,#N/A,FALSE,"TMCOMP96";#N/A,#N/A,FALSE,"MAT96";#N/A,#N/A,FALSE,"FANDA96";#N/A,#N/A,FALSE,"INTRAN96";#N/A,#N/A,FALSE,"NAA9697";#N/A,#N/A,FALSE,"ECWEBB";#N/A,#N/A,FALSE,"MFT96";#N/A,#N/A,FALSE,"CTrecon"}</definedName>
    <definedName name="sdf_3_3_2" hidden="1">{#N/A,#N/A,FALSE,"TMCOMP96";#N/A,#N/A,FALSE,"MAT96";#N/A,#N/A,FALSE,"FANDA96";#N/A,#N/A,FALSE,"INTRAN96";#N/A,#N/A,FALSE,"NAA9697";#N/A,#N/A,FALSE,"ECWEBB";#N/A,#N/A,FALSE,"MFT96";#N/A,#N/A,FALSE,"CTrecon"}</definedName>
    <definedName name="sdf_3_3_3" hidden="1">{#N/A,#N/A,FALSE,"TMCOMP96";#N/A,#N/A,FALSE,"MAT96";#N/A,#N/A,FALSE,"FANDA96";#N/A,#N/A,FALSE,"INTRAN96";#N/A,#N/A,FALSE,"NAA9697";#N/A,#N/A,FALSE,"ECWEBB";#N/A,#N/A,FALSE,"MFT96";#N/A,#N/A,FALSE,"CTrecon"}</definedName>
    <definedName name="sdf_3_3_4" hidden="1">{#N/A,#N/A,FALSE,"TMCOMP96";#N/A,#N/A,FALSE,"MAT96";#N/A,#N/A,FALSE,"FANDA96";#N/A,#N/A,FALSE,"INTRAN96";#N/A,#N/A,FALSE,"NAA9697";#N/A,#N/A,FALSE,"ECWEBB";#N/A,#N/A,FALSE,"MFT96";#N/A,#N/A,FALSE,"CTrecon"}</definedName>
    <definedName name="sdf_3_3_5" hidden="1">{#N/A,#N/A,FALSE,"TMCOMP96";#N/A,#N/A,FALSE,"MAT96";#N/A,#N/A,FALSE,"FANDA96";#N/A,#N/A,FALSE,"INTRAN96";#N/A,#N/A,FALSE,"NAA9697";#N/A,#N/A,FALSE,"ECWEBB";#N/A,#N/A,FALSE,"MFT96";#N/A,#N/A,FALSE,"CTrecon"}</definedName>
    <definedName name="sdf_3_4" hidden="1">{#N/A,#N/A,FALSE,"TMCOMP96";#N/A,#N/A,FALSE,"MAT96";#N/A,#N/A,FALSE,"FANDA96";#N/A,#N/A,FALSE,"INTRAN96";#N/A,#N/A,FALSE,"NAA9697";#N/A,#N/A,FALSE,"ECWEBB";#N/A,#N/A,FALSE,"MFT96";#N/A,#N/A,FALSE,"CTrecon"}</definedName>
    <definedName name="sdf_3_4_1" hidden="1">{#N/A,#N/A,FALSE,"TMCOMP96";#N/A,#N/A,FALSE,"MAT96";#N/A,#N/A,FALSE,"FANDA96";#N/A,#N/A,FALSE,"INTRAN96";#N/A,#N/A,FALSE,"NAA9697";#N/A,#N/A,FALSE,"ECWEBB";#N/A,#N/A,FALSE,"MFT96";#N/A,#N/A,FALSE,"CTrecon"}</definedName>
    <definedName name="sdf_3_4_2" hidden="1">{#N/A,#N/A,FALSE,"TMCOMP96";#N/A,#N/A,FALSE,"MAT96";#N/A,#N/A,FALSE,"FANDA96";#N/A,#N/A,FALSE,"INTRAN96";#N/A,#N/A,FALSE,"NAA9697";#N/A,#N/A,FALSE,"ECWEBB";#N/A,#N/A,FALSE,"MFT96";#N/A,#N/A,FALSE,"CTrecon"}</definedName>
    <definedName name="sdf_3_4_3" hidden="1">{#N/A,#N/A,FALSE,"TMCOMP96";#N/A,#N/A,FALSE,"MAT96";#N/A,#N/A,FALSE,"FANDA96";#N/A,#N/A,FALSE,"INTRAN96";#N/A,#N/A,FALSE,"NAA9697";#N/A,#N/A,FALSE,"ECWEBB";#N/A,#N/A,FALSE,"MFT96";#N/A,#N/A,FALSE,"CTrecon"}</definedName>
    <definedName name="sdf_3_4_4" hidden="1">{#N/A,#N/A,FALSE,"TMCOMP96";#N/A,#N/A,FALSE,"MAT96";#N/A,#N/A,FALSE,"FANDA96";#N/A,#N/A,FALSE,"INTRAN96";#N/A,#N/A,FALSE,"NAA9697";#N/A,#N/A,FALSE,"ECWEBB";#N/A,#N/A,FALSE,"MFT96";#N/A,#N/A,FALSE,"CTrecon"}</definedName>
    <definedName name="sdf_3_4_5" hidden="1">{#N/A,#N/A,FALSE,"TMCOMP96";#N/A,#N/A,FALSE,"MAT96";#N/A,#N/A,FALSE,"FANDA96";#N/A,#N/A,FALSE,"INTRAN96";#N/A,#N/A,FALSE,"NAA9697";#N/A,#N/A,FALSE,"ECWEBB";#N/A,#N/A,FALSE,"MFT96";#N/A,#N/A,FALSE,"CTrecon"}</definedName>
    <definedName name="sdf_3_5" hidden="1">{#N/A,#N/A,FALSE,"TMCOMP96";#N/A,#N/A,FALSE,"MAT96";#N/A,#N/A,FALSE,"FANDA96";#N/A,#N/A,FALSE,"INTRAN96";#N/A,#N/A,FALSE,"NAA9697";#N/A,#N/A,FALSE,"ECWEBB";#N/A,#N/A,FALSE,"MFT96";#N/A,#N/A,FALSE,"CTrecon"}</definedName>
    <definedName name="sdf_3_5_1" hidden="1">{#N/A,#N/A,FALSE,"TMCOMP96";#N/A,#N/A,FALSE,"MAT96";#N/A,#N/A,FALSE,"FANDA96";#N/A,#N/A,FALSE,"INTRAN96";#N/A,#N/A,FALSE,"NAA9697";#N/A,#N/A,FALSE,"ECWEBB";#N/A,#N/A,FALSE,"MFT96";#N/A,#N/A,FALSE,"CTrecon"}</definedName>
    <definedName name="sdf_3_5_2" hidden="1">{#N/A,#N/A,FALSE,"TMCOMP96";#N/A,#N/A,FALSE,"MAT96";#N/A,#N/A,FALSE,"FANDA96";#N/A,#N/A,FALSE,"INTRAN96";#N/A,#N/A,FALSE,"NAA9697";#N/A,#N/A,FALSE,"ECWEBB";#N/A,#N/A,FALSE,"MFT96";#N/A,#N/A,FALSE,"CTrecon"}</definedName>
    <definedName name="sdf_3_5_3" hidden="1">{#N/A,#N/A,FALSE,"TMCOMP96";#N/A,#N/A,FALSE,"MAT96";#N/A,#N/A,FALSE,"FANDA96";#N/A,#N/A,FALSE,"INTRAN96";#N/A,#N/A,FALSE,"NAA9697";#N/A,#N/A,FALSE,"ECWEBB";#N/A,#N/A,FALSE,"MFT96";#N/A,#N/A,FALSE,"CTrecon"}</definedName>
    <definedName name="sdf_3_5_4" hidden="1">{#N/A,#N/A,FALSE,"TMCOMP96";#N/A,#N/A,FALSE,"MAT96";#N/A,#N/A,FALSE,"FANDA96";#N/A,#N/A,FALSE,"INTRAN96";#N/A,#N/A,FALSE,"NAA9697";#N/A,#N/A,FALSE,"ECWEBB";#N/A,#N/A,FALSE,"MFT96";#N/A,#N/A,FALSE,"CTrecon"}</definedName>
    <definedName name="sdf_3_5_5" hidden="1">{#N/A,#N/A,FALSE,"TMCOMP96";#N/A,#N/A,FALSE,"MAT96";#N/A,#N/A,FALSE,"FANDA96";#N/A,#N/A,FALSE,"INTRAN96";#N/A,#N/A,FALSE,"NAA9697";#N/A,#N/A,FALSE,"ECWEBB";#N/A,#N/A,FALSE,"MFT96";#N/A,#N/A,FALSE,"CTrecon"}</definedName>
    <definedName name="sdf_4" hidden="1">{#N/A,#N/A,FALSE,"TMCOMP96";#N/A,#N/A,FALSE,"MAT96";#N/A,#N/A,FALSE,"FANDA96";#N/A,#N/A,FALSE,"INTRAN96";#N/A,#N/A,FALSE,"NAA9697";#N/A,#N/A,FALSE,"ECWEBB";#N/A,#N/A,FALSE,"MFT96";#N/A,#N/A,FALSE,"CTrecon"}</definedName>
    <definedName name="sdf_4_1" hidden="1">{#N/A,#N/A,FALSE,"TMCOMP96";#N/A,#N/A,FALSE,"MAT96";#N/A,#N/A,FALSE,"FANDA96";#N/A,#N/A,FALSE,"INTRAN96";#N/A,#N/A,FALSE,"NAA9697";#N/A,#N/A,FALSE,"ECWEBB";#N/A,#N/A,FALSE,"MFT96";#N/A,#N/A,FALSE,"CTrecon"}</definedName>
    <definedName name="sdf_4_1_1" hidden="1">{#N/A,#N/A,FALSE,"TMCOMP96";#N/A,#N/A,FALSE,"MAT96";#N/A,#N/A,FALSE,"FANDA96";#N/A,#N/A,FALSE,"INTRAN96";#N/A,#N/A,FALSE,"NAA9697";#N/A,#N/A,FALSE,"ECWEBB";#N/A,#N/A,FALSE,"MFT96";#N/A,#N/A,FALSE,"CTrecon"}</definedName>
    <definedName name="sdf_4_1_1_1" hidden="1">{#N/A,#N/A,FALSE,"TMCOMP96";#N/A,#N/A,FALSE,"MAT96";#N/A,#N/A,FALSE,"FANDA96";#N/A,#N/A,FALSE,"INTRAN96";#N/A,#N/A,FALSE,"NAA9697";#N/A,#N/A,FALSE,"ECWEBB";#N/A,#N/A,FALSE,"MFT96";#N/A,#N/A,FALSE,"CTrecon"}</definedName>
    <definedName name="sdf_4_1_1_1_1" hidden="1">{#N/A,#N/A,FALSE,"TMCOMP96";#N/A,#N/A,FALSE,"MAT96";#N/A,#N/A,FALSE,"FANDA96";#N/A,#N/A,FALSE,"INTRAN96";#N/A,#N/A,FALSE,"NAA9697";#N/A,#N/A,FALSE,"ECWEBB";#N/A,#N/A,FALSE,"MFT96";#N/A,#N/A,FALSE,"CTrecon"}</definedName>
    <definedName name="sdf_4_1_1_1_2" hidden="1">{#N/A,#N/A,FALSE,"TMCOMP96";#N/A,#N/A,FALSE,"MAT96";#N/A,#N/A,FALSE,"FANDA96";#N/A,#N/A,FALSE,"INTRAN96";#N/A,#N/A,FALSE,"NAA9697";#N/A,#N/A,FALSE,"ECWEBB";#N/A,#N/A,FALSE,"MFT96";#N/A,#N/A,FALSE,"CTrecon"}</definedName>
    <definedName name="sdf_4_1_1_1_3" hidden="1">{#N/A,#N/A,FALSE,"TMCOMP96";#N/A,#N/A,FALSE,"MAT96";#N/A,#N/A,FALSE,"FANDA96";#N/A,#N/A,FALSE,"INTRAN96";#N/A,#N/A,FALSE,"NAA9697";#N/A,#N/A,FALSE,"ECWEBB";#N/A,#N/A,FALSE,"MFT96";#N/A,#N/A,FALSE,"CTrecon"}</definedName>
    <definedName name="sdf_4_1_1_1_4" hidden="1">{#N/A,#N/A,FALSE,"TMCOMP96";#N/A,#N/A,FALSE,"MAT96";#N/A,#N/A,FALSE,"FANDA96";#N/A,#N/A,FALSE,"INTRAN96";#N/A,#N/A,FALSE,"NAA9697";#N/A,#N/A,FALSE,"ECWEBB";#N/A,#N/A,FALSE,"MFT96";#N/A,#N/A,FALSE,"CTrecon"}</definedName>
    <definedName name="sdf_4_1_1_1_5" hidden="1">{#N/A,#N/A,FALSE,"TMCOMP96";#N/A,#N/A,FALSE,"MAT96";#N/A,#N/A,FALSE,"FANDA96";#N/A,#N/A,FALSE,"INTRAN96";#N/A,#N/A,FALSE,"NAA9697";#N/A,#N/A,FALSE,"ECWEBB";#N/A,#N/A,FALSE,"MFT96";#N/A,#N/A,FALSE,"CTrecon"}</definedName>
    <definedName name="sdf_4_1_1_2" hidden="1">{#N/A,#N/A,FALSE,"TMCOMP96";#N/A,#N/A,FALSE,"MAT96";#N/A,#N/A,FALSE,"FANDA96";#N/A,#N/A,FALSE,"INTRAN96";#N/A,#N/A,FALSE,"NAA9697";#N/A,#N/A,FALSE,"ECWEBB";#N/A,#N/A,FALSE,"MFT96";#N/A,#N/A,FALSE,"CTrecon"}</definedName>
    <definedName name="sdf_4_1_1_2_1" hidden="1">{#N/A,#N/A,FALSE,"TMCOMP96";#N/A,#N/A,FALSE,"MAT96";#N/A,#N/A,FALSE,"FANDA96";#N/A,#N/A,FALSE,"INTRAN96";#N/A,#N/A,FALSE,"NAA9697";#N/A,#N/A,FALSE,"ECWEBB";#N/A,#N/A,FALSE,"MFT96";#N/A,#N/A,FALSE,"CTrecon"}</definedName>
    <definedName name="sdf_4_1_1_2_2" hidden="1">{#N/A,#N/A,FALSE,"TMCOMP96";#N/A,#N/A,FALSE,"MAT96";#N/A,#N/A,FALSE,"FANDA96";#N/A,#N/A,FALSE,"INTRAN96";#N/A,#N/A,FALSE,"NAA9697";#N/A,#N/A,FALSE,"ECWEBB";#N/A,#N/A,FALSE,"MFT96";#N/A,#N/A,FALSE,"CTrecon"}</definedName>
    <definedName name="sdf_4_1_1_2_3" hidden="1">{#N/A,#N/A,FALSE,"TMCOMP96";#N/A,#N/A,FALSE,"MAT96";#N/A,#N/A,FALSE,"FANDA96";#N/A,#N/A,FALSE,"INTRAN96";#N/A,#N/A,FALSE,"NAA9697";#N/A,#N/A,FALSE,"ECWEBB";#N/A,#N/A,FALSE,"MFT96";#N/A,#N/A,FALSE,"CTrecon"}</definedName>
    <definedName name="sdf_4_1_1_2_4" hidden="1">{#N/A,#N/A,FALSE,"TMCOMP96";#N/A,#N/A,FALSE,"MAT96";#N/A,#N/A,FALSE,"FANDA96";#N/A,#N/A,FALSE,"INTRAN96";#N/A,#N/A,FALSE,"NAA9697";#N/A,#N/A,FALSE,"ECWEBB";#N/A,#N/A,FALSE,"MFT96";#N/A,#N/A,FALSE,"CTrecon"}</definedName>
    <definedName name="sdf_4_1_1_2_5" hidden="1">{#N/A,#N/A,FALSE,"TMCOMP96";#N/A,#N/A,FALSE,"MAT96";#N/A,#N/A,FALSE,"FANDA96";#N/A,#N/A,FALSE,"INTRAN96";#N/A,#N/A,FALSE,"NAA9697";#N/A,#N/A,FALSE,"ECWEBB";#N/A,#N/A,FALSE,"MFT96";#N/A,#N/A,FALSE,"CTrecon"}</definedName>
    <definedName name="sdf_4_1_1_3" hidden="1">{#N/A,#N/A,FALSE,"TMCOMP96";#N/A,#N/A,FALSE,"MAT96";#N/A,#N/A,FALSE,"FANDA96";#N/A,#N/A,FALSE,"INTRAN96";#N/A,#N/A,FALSE,"NAA9697";#N/A,#N/A,FALSE,"ECWEBB";#N/A,#N/A,FALSE,"MFT96";#N/A,#N/A,FALSE,"CTrecon"}</definedName>
    <definedName name="sdf_4_1_1_4" hidden="1">{#N/A,#N/A,FALSE,"TMCOMP96";#N/A,#N/A,FALSE,"MAT96";#N/A,#N/A,FALSE,"FANDA96";#N/A,#N/A,FALSE,"INTRAN96";#N/A,#N/A,FALSE,"NAA9697";#N/A,#N/A,FALSE,"ECWEBB";#N/A,#N/A,FALSE,"MFT96";#N/A,#N/A,FALSE,"CTrecon"}</definedName>
    <definedName name="sdf_4_1_1_5" hidden="1">{#N/A,#N/A,FALSE,"TMCOMP96";#N/A,#N/A,FALSE,"MAT96";#N/A,#N/A,FALSE,"FANDA96";#N/A,#N/A,FALSE,"INTRAN96";#N/A,#N/A,FALSE,"NAA9697";#N/A,#N/A,FALSE,"ECWEBB";#N/A,#N/A,FALSE,"MFT96";#N/A,#N/A,FALSE,"CTrecon"}</definedName>
    <definedName name="sdf_4_1_2" hidden="1">{#N/A,#N/A,FALSE,"TMCOMP96";#N/A,#N/A,FALSE,"MAT96";#N/A,#N/A,FALSE,"FANDA96";#N/A,#N/A,FALSE,"INTRAN96";#N/A,#N/A,FALSE,"NAA9697";#N/A,#N/A,FALSE,"ECWEBB";#N/A,#N/A,FALSE,"MFT96";#N/A,#N/A,FALSE,"CTrecon"}</definedName>
    <definedName name="sdf_4_1_2_1" hidden="1">{#N/A,#N/A,FALSE,"TMCOMP96";#N/A,#N/A,FALSE,"MAT96";#N/A,#N/A,FALSE,"FANDA96";#N/A,#N/A,FALSE,"INTRAN96";#N/A,#N/A,FALSE,"NAA9697";#N/A,#N/A,FALSE,"ECWEBB";#N/A,#N/A,FALSE,"MFT96";#N/A,#N/A,FALSE,"CTrecon"}</definedName>
    <definedName name="sdf_4_1_2_2" hidden="1">{#N/A,#N/A,FALSE,"TMCOMP96";#N/A,#N/A,FALSE,"MAT96";#N/A,#N/A,FALSE,"FANDA96";#N/A,#N/A,FALSE,"INTRAN96";#N/A,#N/A,FALSE,"NAA9697";#N/A,#N/A,FALSE,"ECWEBB";#N/A,#N/A,FALSE,"MFT96";#N/A,#N/A,FALSE,"CTrecon"}</definedName>
    <definedName name="sdf_4_1_2_3" hidden="1">{#N/A,#N/A,FALSE,"TMCOMP96";#N/A,#N/A,FALSE,"MAT96";#N/A,#N/A,FALSE,"FANDA96";#N/A,#N/A,FALSE,"INTRAN96";#N/A,#N/A,FALSE,"NAA9697";#N/A,#N/A,FALSE,"ECWEBB";#N/A,#N/A,FALSE,"MFT96";#N/A,#N/A,FALSE,"CTrecon"}</definedName>
    <definedName name="sdf_4_1_2_4" hidden="1">{#N/A,#N/A,FALSE,"TMCOMP96";#N/A,#N/A,FALSE,"MAT96";#N/A,#N/A,FALSE,"FANDA96";#N/A,#N/A,FALSE,"INTRAN96";#N/A,#N/A,FALSE,"NAA9697";#N/A,#N/A,FALSE,"ECWEBB";#N/A,#N/A,FALSE,"MFT96";#N/A,#N/A,FALSE,"CTrecon"}</definedName>
    <definedName name="sdf_4_1_2_5" hidden="1">{#N/A,#N/A,FALSE,"TMCOMP96";#N/A,#N/A,FALSE,"MAT96";#N/A,#N/A,FALSE,"FANDA96";#N/A,#N/A,FALSE,"INTRAN96";#N/A,#N/A,FALSE,"NAA9697";#N/A,#N/A,FALSE,"ECWEBB";#N/A,#N/A,FALSE,"MFT96";#N/A,#N/A,FALSE,"CTrecon"}</definedName>
    <definedName name="sdf_4_1_3" hidden="1">{#N/A,#N/A,FALSE,"TMCOMP96";#N/A,#N/A,FALSE,"MAT96";#N/A,#N/A,FALSE,"FANDA96";#N/A,#N/A,FALSE,"INTRAN96";#N/A,#N/A,FALSE,"NAA9697";#N/A,#N/A,FALSE,"ECWEBB";#N/A,#N/A,FALSE,"MFT96";#N/A,#N/A,FALSE,"CTrecon"}</definedName>
    <definedName name="sdf_4_1_3_1" hidden="1">{#N/A,#N/A,FALSE,"TMCOMP96";#N/A,#N/A,FALSE,"MAT96";#N/A,#N/A,FALSE,"FANDA96";#N/A,#N/A,FALSE,"INTRAN96";#N/A,#N/A,FALSE,"NAA9697";#N/A,#N/A,FALSE,"ECWEBB";#N/A,#N/A,FALSE,"MFT96";#N/A,#N/A,FALSE,"CTrecon"}</definedName>
    <definedName name="sdf_4_1_3_2" hidden="1">{#N/A,#N/A,FALSE,"TMCOMP96";#N/A,#N/A,FALSE,"MAT96";#N/A,#N/A,FALSE,"FANDA96";#N/A,#N/A,FALSE,"INTRAN96";#N/A,#N/A,FALSE,"NAA9697";#N/A,#N/A,FALSE,"ECWEBB";#N/A,#N/A,FALSE,"MFT96";#N/A,#N/A,FALSE,"CTrecon"}</definedName>
    <definedName name="sdf_4_1_3_3" hidden="1">{#N/A,#N/A,FALSE,"TMCOMP96";#N/A,#N/A,FALSE,"MAT96";#N/A,#N/A,FALSE,"FANDA96";#N/A,#N/A,FALSE,"INTRAN96";#N/A,#N/A,FALSE,"NAA9697";#N/A,#N/A,FALSE,"ECWEBB";#N/A,#N/A,FALSE,"MFT96";#N/A,#N/A,FALSE,"CTrecon"}</definedName>
    <definedName name="sdf_4_1_3_4" hidden="1">{#N/A,#N/A,FALSE,"TMCOMP96";#N/A,#N/A,FALSE,"MAT96";#N/A,#N/A,FALSE,"FANDA96";#N/A,#N/A,FALSE,"INTRAN96";#N/A,#N/A,FALSE,"NAA9697";#N/A,#N/A,FALSE,"ECWEBB";#N/A,#N/A,FALSE,"MFT96";#N/A,#N/A,FALSE,"CTrecon"}</definedName>
    <definedName name="sdf_4_1_3_5" hidden="1">{#N/A,#N/A,FALSE,"TMCOMP96";#N/A,#N/A,FALSE,"MAT96";#N/A,#N/A,FALSE,"FANDA96";#N/A,#N/A,FALSE,"INTRAN96";#N/A,#N/A,FALSE,"NAA9697";#N/A,#N/A,FALSE,"ECWEBB";#N/A,#N/A,FALSE,"MFT96";#N/A,#N/A,FALSE,"CTrecon"}</definedName>
    <definedName name="sdf_4_1_4" hidden="1">{#N/A,#N/A,FALSE,"TMCOMP96";#N/A,#N/A,FALSE,"MAT96";#N/A,#N/A,FALSE,"FANDA96";#N/A,#N/A,FALSE,"INTRAN96";#N/A,#N/A,FALSE,"NAA9697";#N/A,#N/A,FALSE,"ECWEBB";#N/A,#N/A,FALSE,"MFT96";#N/A,#N/A,FALSE,"CTrecon"}</definedName>
    <definedName name="sdf_4_1_4_1" hidden="1">{#N/A,#N/A,FALSE,"TMCOMP96";#N/A,#N/A,FALSE,"MAT96";#N/A,#N/A,FALSE,"FANDA96";#N/A,#N/A,FALSE,"INTRAN96";#N/A,#N/A,FALSE,"NAA9697";#N/A,#N/A,FALSE,"ECWEBB";#N/A,#N/A,FALSE,"MFT96";#N/A,#N/A,FALSE,"CTrecon"}</definedName>
    <definedName name="sdf_4_1_4_2" hidden="1">{#N/A,#N/A,FALSE,"TMCOMP96";#N/A,#N/A,FALSE,"MAT96";#N/A,#N/A,FALSE,"FANDA96";#N/A,#N/A,FALSE,"INTRAN96";#N/A,#N/A,FALSE,"NAA9697";#N/A,#N/A,FALSE,"ECWEBB";#N/A,#N/A,FALSE,"MFT96";#N/A,#N/A,FALSE,"CTrecon"}</definedName>
    <definedName name="sdf_4_1_4_3" hidden="1">{#N/A,#N/A,FALSE,"TMCOMP96";#N/A,#N/A,FALSE,"MAT96";#N/A,#N/A,FALSE,"FANDA96";#N/A,#N/A,FALSE,"INTRAN96";#N/A,#N/A,FALSE,"NAA9697";#N/A,#N/A,FALSE,"ECWEBB";#N/A,#N/A,FALSE,"MFT96";#N/A,#N/A,FALSE,"CTrecon"}</definedName>
    <definedName name="sdf_4_1_4_4" hidden="1">{#N/A,#N/A,FALSE,"TMCOMP96";#N/A,#N/A,FALSE,"MAT96";#N/A,#N/A,FALSE,"FANDA96";#N/A,#N/A,FALSE,"INTRAN96";#N/A,#N/A,FALSE,"NAA9697";#N/A,#N/A,FALSE,"ECWEBB";#N/A,#N/A,FALSE,"MFT96";#N/A,#N/A,FALSE,"CTrecon"}</definedName>
    <definedName name="sdf_4_1_4_5" hidden="1">{#N/A,#N/A,FALSE,"TMCOMP96";#N/A,#N/A,FALSE,"MAT96";#N/A,#N/A,FALSE,"FANDA96";#N/A,#N/A,FALSE,"INTRAN96";#N/A,#N/A,FALSE,"NAA9697";#N/A,#N/A,FALSE,"ECWEBB";#N/A,#N/A,FALSE,"MFT96";#N/A,#N/A,FALSE,"CTrecon"}</definedName>
    <definedName name="sdf_4_1_5" hidden="1">{#N/A,#N/A,FALSE,"TMCOMP96";#N/A,#N/A,FALSE,"MAT96";#N/A,#N/A,FALSE,"FANDA96";#N/A,#N/A,FALSE,"INTRAN96";#N/A,#N/A,FALSE,"NAA9697";#N/A,#N/A,FALSE,"ECWEBB";#N/A,#N/A,FALSE,"MFT96";#N/A,#N/A,FALSE,"CTrecon"}</definedName>
    <definedName name="sdf_4_1_5_1" hidden="1">{#N/A,#N/A,FALSE,"TMCOMP96";#N/A,#N/A,FALSE,"MAT96";#N/A,#N/A,FALSE,"FANDA96";#N/A,#N/A,FALSE,"INTRAN96";#N/A,#N/A,FALSE,"NAA9697";#N/A,#N/A,FALSE,"ECWEBB";#N/A,#N/A,FALSE,"MFT96";#N/A,#N/A,FALSE,"CTrecon"}</definedName>
    <definedName name="sdf_4_1_5_2" hidden="1">{#N/A,#N/A,FALSE,"TMCOMP96";#N/A,#N/A,FALSE,"MAT96";#N/A,#N/A,FALSE,"FANDA96";#N/A,#N/A,FALSE,"INTRAN96";#N/A,#N/A,FALSE,"NAA9697";#N/A,#N/A,FALSE,"ECWEBB";#N/A,#N/A,FALSE,"MFT96";#N/A,#N/A,FALSE,"CTrecon"}</definedName>
    <definedName name="sdf_4_1_5_3" hidden="1">{#N/A,#N/A,FALSE,"TMCOMP96";#N/A,#N/A,FALSE,"MAT96";#N/A,#N/A,FALSE,"FANDA96";#N/A,#N/A,FALSE,"INTRAN96";#N/A,#N/A,FALSE,"NAA9697";#N/A,#N/A,FALSE,"ECWEBB";#N/A,#N/A,FALSE,"MFT96";#N/A,#N/A,FALSE,"CTrecon"}</definedName>
    <definedName name="sdf_4_1_5_4" hidden="1">{#N/A,#N/A,FALSE,"TMCOMP96";#N/A,#N/A,FALSE,"MAT96";#N/A,#N/A,FALSE,"FANDA96";#N/A,#N/A,FALSE,"INTRAN96";#N/A,#N/A,FALSE,"NAA9697";#N/A,#N/A,FALSE,"ECWEBB";#N/A,#N/A,FALSE,"MFT96";#N/A,#N/A,FALSE,"CTrecon"}</definedName>
    <definedName name="sdf_4_1_5_5" hidden="1">{#N/A,#N/A,FALSE,"TMCOMP96";#N/A,#N/A,FALSE,"MAT96";#N/A,#N/A,FALSE,"FANDA96";#N/A,#N/A,FALSE,"INTRAN96";#N/A,#N/A,FALSE,"NAA9697";#N/A,#N/A,FALSE,"ECWEBB";#N/A,#N/A,FALSE,"MFT96";#N/A,#N/A,FALSE,"CTrecon"}</definedName>
    <definedName name="sdf_4_2" hidden="1">{#N/A,#N/A,FALSE,"TMCOMP96";#N/A,#N/A,FALSE,"MAT96";#N/A,#N/A,FALSE,"FANDA96";#N/A,#N/A,FALSE,"INTRAN96";#N/A,#N/A,FALSE,"NAA9697";#N/A,#N/A,FALSE,"ECWEBB";#N/A,#N/A,FALSE,"MFT96";#N/A,#N/A,FALSE,"CTrecon"}</definedName>
    <definedName name="sdf_4_2_1" hidden="1">{#N/A,#N/A,FALSE,"TMCOMP96";#N/A,#N/A,FALSE,"MAT96";#N/A,#N/A,FALSE,"FANDA96";#N/A,#N/A,FALSE,"INTRAN96";#N/A,#N/A,FALSE,"NAA9697";#N/A,#N/A,FALSE,"ECWEBB";#N/A,#N/A,FALSE,"MFT96";#N/A,#N/A,FALSE,"CTrecon"}</definedName>
    <definedName name="sdf_4_2_2" hidden="1">{#N/A,#N/A,FALSE,"TMCOMP96";#N/A,#N/A,FALSE,"MAT96";#N/A,#N/A,FALSE,"FANDA96";#N/A,#N/A,FALSE,"INTRAN96";#N/A,#N/A,FALSE,"NAA9697";#N/A,#N/A,FALSE,"ECWEBB";#N/A,#N/A,FALSE,"MFT96";#N/A,#N/A,FALSE,"CTrecon"}</definedName>
    <definedName name="sdf_4_2_3" hidden="1">{#N/A,#N/A,FALSE,"TMCOMP96";#N/A,#N/A,FALSE,"MAT96";#N/A,#N/A,FALSE,"FANDA96";#N/A,#N/A,FALSE,"INTRAN96";#N/A,#N/A,FALSE,"NAA9697";#N/A,#N/A,FALSE,"ECWEBB";#N/A,#N/A,FALSE,"MFT96";#N/A,#N/A,FALSE,"CTrecon"}</definedName>
    <definedName name="sdf_4_2_4" hidden="1">{#N/A,#N/A,FALSE,"TMCOMP96";#N/A,#N/A,FALSE,"MAT96";#N/A,#N/A,FALSE,"FANDA96";#N/A,#N/A,FALSE,"INTRAN96";#N/A,#N/A,FALSE,"NAA9697";#N/A,#N/A,FALSE,"ECWEBB";#N/A,#N/A,FALSE,"MFT96";#N/A,#N/A,FALSE,"CTrecon"}</definedName>
    <definedName name="sdf_4_2_5" hidden="1">{#N/A,#N/A,FALSE,"TMCOMP96";#N/A,#N/A,FALSE,"MAT96";#N/A,#N/A,FALSE,"FANDA96";#N/A,#N/A,FALSE,"INTRAN96";#N/A,#N/A,FALSE,"NAA9697";#N/A,#N/A,FALSE,"ECWEBB";#N/A,#N/A,FALSE,"MFT96";#N/A,#N/A,FALSE,"CTrecon"}</definedName>
    <definedName name="sdf_4_3" hidden="1">{#N/A,#N/A,FALSE,"TMCOMP96";#N/A,#N/A,FALSE,"MAT96";#N/A,#N/A,FALSE,"FANDA96";#N/A,#N/A,FALSE,"INTRAN96";#N/A,#N/A,FALSE,"NAA9697";#N/A,#N/A,FALSE,"ECWEBB";#N/A,#N/A,FALSE,"MFT96";#N/A,#N/A,FALSE,"CTrecon"}</definedName>
    <definedName name="sdf_4_3_1" hidden="1">{#N/A,#N/A,FALSE,"TMCOMP96";#N/A,#N/A,FALSE,"MAT96";#N/A,#N/A,FALSE,"FANDA96";#N/A,#N/A,FALSE,"INTRAN96";#N/A,#N/A,FALSE,"NAA9697";#N/A,#N/A,FALSE,"ECWEBB";#N/A,#N/A,FALSE,"MFT96";#N/A,#N/A,FALSE,"CTrecon"}</definedName>
    <definedName name="sdf_4_3_2" hidden="1">{#N/A,#N/A,FALSE,"TMCOMP96";#N/A,#N/A,FALSE,"MAT96";#N/A,#N/A,FALSE,"FANDA96";#N/A,#N/A,FALSE,"INTRAN96";#N/A,#N/A,FALSE,"NAA9697";#N/A,#N/A,FALSE,"ECWEBB";#N/A,#N/A,FALSE,"MFT96";#N/A,#N/A,FALSE,"CTrecon"}</definedName>
    <definedName name="sdf_4_3_3" hidden="1">{#N/A,#N/A,FALSE,"TMCOMP96";#N/A,#N/A,FALSE,"MAT96";#N/A,#N/A,FALSE,"FANDA96";#N/A,#N/A,FALSE,"INTRAN96";#N/A,#N/A,FALSE,"NAA9697";#N/A,#N/A,FALSE,"ECWEBB";#N/A,#N/A,FALSE,"MFT96";#N/A,#N/A,FALSE,"CTrecon"}</definedName>
    <definedName name="sdf_4_3_4" hidden="1">{#N/A,#N/A,FALSE,"TMCOMP96";#N/A,#N/A,FALSE,"MAT96";#N/A,#N/A,FALSE,"FANDA96";#N/A,#N/A,FALSE,"INTRAN96";#N/A,#N/A,FALSE,"NAA9697";#N/A,#N/A,FALSE,"ECWEBB";#N/A,#N/A,FALSE,"MFT96";#N/A,#N/A,FALSE,"CTrecon"}</definedName>
    <definedName name="sdf_4_3_5" hidden="1">{#N/A,#N/A,FALSE,"TMCOMP96";#N/A,#N/A,FALSE,"MAT96";#N/A,#N/A,FALSE,"FANDA96";#N/A,#N/A,FALSE,"INTRAN96";#N/A,#N/A,FALSE,"NAA9697";#N/A,#N/A,FALSE,"ECWEBB";#N/A,#N/A,FALSE,"MFT96";#N/A,#N/A,FALSE,"CTrecon"}</definedName>
    <definedName name="sdf_4_4" hidden="1">{#N/A,#N/A,FALSE,"TMCOMP96";#N/A,#N/A,FALSE,"MAT96";#N/A,#N/A,FALSE,"FANDA96";#N/A,#N/A,FALSE,"INTRAN96";#N/A,#N/A,FALSE,"NAA9697";#N/A,#N/A,FALSE,"ECWEBB";#N/A,#N/A,FALSE,"MFT96";#N/A,#N/A,FALSE,"CTrecon"}</definedName>
    <definedName name="sdf_4_4_1" hidden="1">{#N/A,#N/A,FALSE,"TMCOMP96";#N/A,#N/A,FALSE,"MAT96";#N/A,#N/A,FALSE,"FANDA96";#N/A,#N/A,FALSE,"INTRAN96";#N/A,#N/A,FALSE,"NAA9697";#N/A,#N/A,FALSE,"ECWEBB";#N/A,#N/A,FALSE,"MFT96";#N/A,#N/A,FALSE,"CTrecon"}</definedName>
    <definedName name="sdf_4_4_2" hidden="1">{#N/A,#N/A,FALSE,"TMCOMP96";#N/A,#N/A,FALSE,"MAT96";#N/A,#N/A,FALSE,"FANDA96";#N/A,#N/A,FALSE,"INTRAN96";#N/A,#N/A,FALSE,"NAA9697";#N/A,#N/A,FALSE,"ECWEBB";#N/A,#N/A,FALSE,"MFT96";#N/A,#N/A,FALSE,"CTrecon"}</definedName>
    <definedName name="sdf_4_4_3" hidden="1">{#N/A,#N/A,FALSE,"TMCOMP96";#N/A,#N/A,FALSE,"MAT96";#N/A,#N/A,FALSE,"FANDA96";#N/A,#N/A,FALSE,"INTRAN96";#N/A,#N/A,FALSE,"NAA9697";#N/A,#N/A,FALSE,"ECWEBB";#N/A,#N/A,FALSE,"MFT96";#N/A,#N/A,FALSE,"CTrecon"}</definedName>
    <definedName name="sdf_4_4_4" hidden="1">{#N/A,#N/A,FALSE,"TMCOMP96";#N/A,#N/A,FALSE,"MAT96";#N/A,#N/A,FALSE,"FANDA96";#N/A,#N/A,FALSE,"INTRAN96";#N/A,#N/A,FALSE,"NAA9697";#N/A,#N/A,FALSE,"ECWEBB";#N/A,#N/A,FALSE,"MFT96";#N/A,#N/A,FALSE,"CTrecon"}</definedName>
    <definedName name="sdf_4_4_5" hidden="1">{#N/A,#N/A,FALSE,"TMCOMP96";#N/A,#N/A,FALSE,"MAT96";#N/A,#N/A,FALSE,"FANDA96";#N/A,#N/A,FALSE,"INTRAN96";#N/A,#N/A,FALSE,"NAA9697";#N/A,#N/A,FALSE,"ECWEBB";#N/A,#N/A,FALSE,"MFT96";#N/A,#N/A,FALSE,"CTrecon"}</definedName>
    <definedName name="sdf_4_5" hidden="1">{#N/A,#N/A,FALSE,"TMCOMP96";#N/A,#N/A,FALSE,"MAT96";#N/A,#N/A,FALSE,"FANDA96";#N/A,#N/A,FALSE,"INTRAN96";#N/A,#N/A,FALSE,"NAA9697";#N/A,#N/A,FALSE,"ECWEBB";#N/A,#N/A,FALSE,"MFT96";#N/A,#N/A,FALSE,"CTrecon"}</definedName>
    <definedName name="sdf_4_5_1" hidden="1">{#N/A,#N/A,FALSE,"TMCOMP96";#N/A,#N/A,FALSE,"MAT96";#N/A,#N/A,FALSE,"FANDA96";#N/A,#N/A,FALSE,"INTRAN96";#N/A,#N/A,FALSE,"NAA9697";#N/A,#N/A,FALSE,"ECWEBB";#N/A,#N/A,FALSE,"MFT96";#N/A,#N/A,FALSE,"CTrecon"}</definedName>
    <definedName name="sdf_4_5_2" hidden="1">{#N/A,#N/A,FALSE,"TMCOMP96";#N/A,#N/A,FALSE,"MAT96";#N/A,#N/A,FALSE,"FANDA96";#N/A,#N/A,FALSE,"INTRAN96";#N/A,#N/A,FALSE,"NAA9697";#N/A,#N/A,FALSE,"ECWEBB";#N/A,#N/A,FALSE,"MFT96";#N/A,#N/A,FALSE,"CTrecon"}</definedName>
    <definedName name="sdf_4_5_3" hidden="1">{#N/A,#N/A,FALSE,"TMCOMP96";#N/A,#N/A,FALSE,"MAT96";#N/A,#N/A,FALSE,"FANDA96";#N/A,#N/A,FALSE,"INTRAN96";#N/A,#N/A,FALSE,"NAA9697";#N/A,#N/A,FALSE,"ECWEBB";#N/A,#N/A,FALSE,"MFT96";#N/A,#N/A,FALSE,"CTrecon"}</definedName>
    <definedName name="sdf_4_5_4" hidden="1">{#N/A,#N/A,FALSE,"TMCOMP96";#N/A,#N/A,FALSE,"MAT96";#N/A,#N/A,FALSE,"FANDA96";#N/A,#N/A,FALSE,"INTRAN96";#N/A,#N/A,FALSE,"NAA9697";#N/A,#N/A,FALSE,"ECWEBB";#N/A,#N/A,FALSE,"MFT96";#N/A,#N/A,FALSE,"CTrecon"}</definedName>
    <definedName name="sdf_4_5_5" hidden="1">{#N/A,#N/A,FALSE,"TMCOMP96";#N/A,#N/A,FALSE,"MAT96";#N/A,#N/A,FALSE,"FANDA96";#N/A,#N/A,FALSE,"INTRAN96";#N/A,#N/A,FALSE,"NAA9697";#N/A,#N/A,FALSE,"ECWEBB";#N/A,#N/A,FALSE,"MFT96";#N/A,#N/A,FALSE,"CTrecon"}</definedName>
    <definedName name="sdf_5" hidden="1">{#N/A,#N/A,FALSE,"TMCOMP96";#N/A,#N/A,FALSE,"MAT96";#N/A,#N/A,FALSE,"FANDA96";#N/A,#N/A,FALSE,"INTRAN96";#N/A,#N/A,FALSE,"NAA9697";#N/A,#N/A,FALSE,"ECWEBB";#N/A,#N/A,FALSE,"MFT96";#N/A,#N/A,FALSE,"CTrecon"}</definedName>
    <definedName name="sdf_5_1" hidden="1">{#N/A,#N/A,FALSE,"TMCOMP96";#N/A,#N/A,FALSE,"MAT96";#N/A,#N/A,FALSE,"FANDA96";#N/A,#N/A,FALSE,"INTRAN96";#N/A,#N/A,FALSE,"NAA9697";#N/A,#N/A,FALSE,"ECWEBB";#N/A,#N/A,FALSE,"MFT96";#N/A,#N/A,FALSE,"CTrecon"}</definedName>
    <definedName name="sdf_5_1_1" hidden="1">{#N/A,#N/A,FALSE,"TMCOMP96";#N/A,#N/A,FALSE,"MAT96";#N/A,#N/A,FALSE,"FANDA96";#N/A,#N/A,FALSE,"INTRAN96";#N/A,#N/A,FALSE,"NAA9697";#N/A,#N/A,FALSE,"ECWEBB";#N/A,#N/A,FALSE,"MFT96";#N/A,#N/A,FALSE,"CTrecon"}</definedName>
    <definedName name="sdf_5_1_1_1" hidden="1">{#N/A,#N/A,FALSE,"TMCOMP96";#N/A,#N/A,FALSE,"MAT96";#N/A,#N/A,FALSE,"FANDA96";#N/A,#N/A,FALSE,"INTRAN96";#N/A,#N/A,FALSE,"NAA9697";#N/A,#N/A,FALSE,"ECWEBB";#N/A,#N/A,FALSE,"MFT96";#N/A,#N/A,FALSE,"CTrecon"}</definedName>
    <definedName name="sdf_5_1_1_1_1" hidden="1">{#N/A,#N/A,FALSE,"TMCOMP96";#N/A,#N/A,FALSE,"MAT96";#N/A,#N/A,FALSE,"FANDA96";#N/A,#N/A,FALSE,"INTRAN96";#N/A,#N/A,FALSE,"NAA9697";#N/A,#N/A,FALSE,"ECWEBB";#N/A,#N/A,FALSE,"MFT96";#N/A,#N/A,FALSE,"CTrecon"}</definedName>
    <definedName name="sdf_5_1_1_1_2" hidden="1">{#N/A,#N/A,FALSE,"TMCOMP96";#N/A,#N/A,FALSE,"MAT96";#N/A,#N/A,FALSE,"FANDA96";#N/A,#N/A,FALSE,"INTRAN96";#N/A,#N/A,FALSE,"NAA9697";#N/A,#N/A,FALSE,"ECWEBB";#N/A,#N/A,FALSE,"MFT96";#N/A,#N/A,FALSE,"CTrecon"}</definedName>
    <definedName name="sdf_5_1_1_1_3" hidden="1">{#N/A,#N/A,FALSE,"TMCOMP96";#N/A,#N/A,FALSE,"MAT96";#N/A,#N/A,FALSE,"FANDA96";#N/A,#N/A,FALSE,"INTRAN96";#N/A,#N/A,FALSE,"NAA9697";#N/A,#N/A,FALSE,"ECWEBB";#N/A,#N/A,FALSE,"MFT96";#N/A,#N/A,FALSE,"CTrecon"}</definedName>
    <definedName name="sdf_5_1_1_1_4" hidden="1">{#N/A,#N/A,FALSE,"TMCOMP96";#N/A,#N/A,FALSE,"MAT96";#N/A,#N/A,FALSE,"FANDA96";#N/A,#N/A,FALSE,"INTRAN96";#N/A,#N/A,FALSE,"NAA9697";#N/A,#N/A,FALSE,"ECWEBB";#N/A,#N/A,FALSE,"MFT96";#N/A,#N/A,FALSE,"CTrecon"}</definedName>
    <definedName name="sdf_5_1_1_1_5" hidden="1">{#N/A,#N/A,FALSE,"TMCOMP96";#N/A,#N/A,FALSE,"MAT96";#N/A,#N/A,FALSE,"FANDA96";#N/A,#N/A,FALSE,"INTRAN96";#N/A,#N/A,FALSE,"NAA9697";#N/A,#N/A,FALSE,"ECWEBB";#N/A,#N/A,FALSE,"MFT96";#N/A,#N/A,FALSE,"CTrecon"}</definedName>
    <definedName name="sdf_5_1_1_2" hidden="1">{#N/A,#N/A,FALSE,"TMCOMP96";#N/A,#N/A,FALSE,"MAT96";#N/A,#N/A,FALSE,"FANDA96";#N/A,#N/A,FALSE,"INTRAN96";#N/A,#N/A,FALSE,"NAA9697";#N/A,#N/A,FALSE,"ECWEBB";#N/A,#N/A,FALSE,"MFT96";#N/A,#N/A,FALSE,"CTrecon"}</definedName>
    <definedName name="sdf_5_1_1_2_1" hidden="1">{#N/A,#N/A,FALSE,"TMCOMP96";#N/A,#N/A,FALSE,"MAT96";#N/A,#N/A,FALSE,"FANDA96";#N/A,#N/A,FALSE,"INTRAN96";#N/A,#N/A,FALSE,"NAA9697";#N/A,#N/A,FALSE,"ECWEBB";#N/A,#N/A,FALSE,"MFT96";#N/A,#N/A,FALSE,"CTrecon"}</definedName>
    <definedName name="sdf_5_1_1_2_2" hidden="1">{#N/A,#N/A,FALSE,"TMCOMP96";#N/A,#N/A,FALSE,"MAT96";#N/A,#N/A,FALSE,"FANDA96";#N/A,#N/A,FALSE,"INTRAN96";#N/A,#N/A,FALSE,"NAA9697";#N/A,#N/A,FALSE,"ECWEBB";#N/A,#N/A,FALSE,"MFT96";#N/A,#N/A,FALSE,"CTrecon"}</definedName>
    <definedName name="sdf_5_1_1_2_3" hidden="1">{#N/A,#N/A,FALSE,"TMCOMP96";#N/A,#N/A,FALSE,"MAT96";#N/A,#N/A,FALSE,"FANDA96";#N/A,#N/A,FALSE,"INTRAN96";#N/A,#N/A,FALSE,"NAA9697";#N/A,#N/A,FALSE,"ECWEBB";#N/A,#N/A,FALSE,"MFT96";#N/A,#N/A,FALSE,"CTrecon"}</definedName>
    <definedName name="sdf_5_1_1_2_4" hidden="1">{#N/A,#N/A,FALSE,"TMCOMP96";#N/A,#N/A,FALSE,"MAT96";#N/A,#N/A,FALSE,"FANDA96";#N/A,#N/A,FALSE,"INTRAN96";#N/A,#N/A,FALSE,"NAA9697";#N/A,#N/A,FALSE,"ECWEBB";#N/A,#N/A,FALSE,"MFT96";#N/A,#N/A,FALSE,"CTrecon"}</definedName>
    <definedName name="sdf_5_1_1_2_5" hidden="1">{#N/A,#N/A,FALSE,"TMCOMP96";#N/A,#N/A,FALSE,"MAT96";#N/A,#N/A,FALSE,"FANDA96";#N/A,#N/A,FALSE,"INTRAN96";#N/A,#N/A,FALSE,"NAA9697";#N/A,#N/A,FALSE,"ECWEBB";#N/A,#N/A,FALSE,"MFT96";#N/A,#N/A,FALSE,"CTrecon"}</definedName>
    <definedName name="sdf_5_1_1_3" hidden="1">{#N/A,#N/A,FALSE,"TMCOMP96";#N/A,#N/A,FALSE,"MAT96";#N/A,#N/A,FALSE,"FANDA96";#N/A,#N/A,FALSE,"INTRAN96";#N/A,#N/A,FALSE,"NAA9697";#N/A,#N/A,FALSE,"ECWEBB";#N/A,#N/A,FALSE,"MFT96";#N/A,#N/A,FALSE,"CTrecon"}</definedName>
    <definedName name="sdf_5_1_1_4" hidden="1">{#N/A,#N/A,FALSE,"TMCOMP96";#N/A,#N/A,FALSE,"MAT96";#N/A,#N/A,FALSE,"FANDA96";#N/A,#N/A,FALSE,"INTRAN96";#N/A,#N/A,FALSE,"NAA9697";#N/A,#N/A,FALSE,"ECWEBB";#N/A,#N/A,FALSE,"MFT96";#N/A,#N/A,FALSE,"CTrecon"}</definedName>
    <definedName name="sdf_5_1_1_5" hidden="1">{#N/A,#N/A,FALSE,"TMCOMP96";#N/A,#N/A,FALSE,"MAT96";#N/A,#N/A,FALSE,"FANDA96";#N/A,#N/A,FALSE,"INTRAN96";#N/A,#N/A,FALSE,"NAA9697";#N/A,#N/A,FALSE,"ECWEBB";#N/A,#N/A,FALSE,"MFT96";#N/A,#N/A,FALSE,"CTrecon"}</definedName>
    <definedName name="sdf_5_1_2" hidden="1">{#N/A,#N/A,FALSE,"TMCOMP96";#N/A,#N/A,FALSE,"MAT96";#N/A,#N/A,FALSE,"FANDA96";#N/A,#N/A,FALSE,"INTRAN96";#N/A,#N/A,FALSE,"NAA9697";#N/A,#N/A,FALSE,"ECWEBB";#N/A,#N/A,FALSE,"MFT96";#N/A,#N/A,FALSE,"CTrecon"}</definedName>
    <definedName name="sdf_5_1_2_1" hidden="1">{#N/A,#N/A,FALSE,"TMCOMP96";#N/A,#N/A,FALSE,"MAT96";#N/A,#N/A,FALSE,"FANDA96";#N/A,#N/A,FALSE,"INTRAN96";#N/A,#N/A,FALSE,"NAA9697";#N/A,#N/A,FALSE,"ECWEBB";#N/A,#N/A,FALSE,"MFT96";#N/A,#N/A,FALSE,"CTrecon"}</definedName>
    <definedName name="sdf_5_1_2_2" hidden="1">{#N/A,#N/A,FALSE,"TMCOMP96";#N/A,#N/A,FALSE,"MAT96";#N/A,#N/A,FALSE,"FANDA96";#N/A,#N/A,FALSE,"INTRAN96";#N/A,#N/A,FALSE,"NAA9697";#N/A,#N/A,FALSE,"ECWEBB";#N/A,#N/A,FALSE,"MFT96";#N/A,#N/A,FALSE,"CTrecon"}</definedName>
    <definedName name="sdf_5_1_2_3" hidden="1">{#N/A,#N/A,FALSE,"TMCOMP96";#N/A,#N/A,FALSE,"MAT96";#N/A,#N/A,FALSE,"FANDA96";#N/A,#N/A,FALSE,"INTRAN96";#N/A,#N/A,FALSE,"NAA9697";#N/A,#N/A,FALSE,"ECWEBB";#N/A,#N/A,FALSE,"MFT96";#N/A,#N/A,FALSE,"CTrecon"}</definedName>
    <definedName name="sdf_5_1_2_4" hidden="1">{#N/A,#N/A,FALSE,"TMCOMP96";#N/A,#N/A,FALSE,"MAT96";#N/A,#N/A,FALSE,"FANDA96";#N/A,#N/A,FALSE,"INTRAN96";#N/A,#N/A,FALSE,"NAA9697";#N/A,#N/A,FALSE,"ECWEBB";#N/A,#N/A,FALSE,"MFT96";#N/A,#N/A,FALSE,"CTrecon"}</definedName>
    <definedName name="sdf_5_1_2_5" hidden="1">{#N/A,#N/A,FALSE,"TMCOMP96";#N/A,#N/A,FALSE,"MAT96";#N/A,#N/A,FALSE,"FANDA96";#N/A,#N/A,FALSE,"INTRAN96";#N/A,#N/A,FALSE,"NAA9697";#N/A,#N/A,FALSE,"ECWEBB";#N/A,#N/A,FALSE,"MFT96";#N/A,#N/A,FALSE,"CTrecon"}</definedName>
    <definedName name="sdf_5_1_3" hidden="1">{#N/A,#N/A,FALSE,"TMCOMP96";#N/A,#N/A,FALSE,"MAT96";#N/A,#N/A,FALSE,"FANDA96";#N/A,#N/A,FALSE,"INTRAN96";#N/A,#N/A,FALSE,"NAA9697";#N/A,#N/A,FALSE,"ECWEBB";#N/A,#N/A,FALSE,"MFT96";#N/A,#N/A,FALSE,"CTrecon"}</definedName>
    <definedName name="sdf_5_1_3_1" hidden="1">{#N/A,#N/A,FALSE,"TMCOMP96";#N/A,#N/A,FALSE,"MAT96";#N/A,#N/A,FALSE,"FANDA96";#N/A,#N/A,FALSE,"INTRAN96";#N/A,#N/A,FALSE,"NAA9697";#N/A,#N/A,FALSE,"ECWEBB";#N/A,#N/A,FALSE,"MFT96";#N/A,#N/A,FALSE,"CTrecon"}</definedName>
    <definedName name="sdf_5_1_3_2" hidden="1">{#N/A,#N/A,FALSE,"TMCOMP96";#N/A,#N/A,FALSE,"MAT96";#N/A,#N/A,FALSE,"FANDA96";#N/A,#N/A,FALSE,"INTRAN96";#N/A,#N/A,FALSE,"NAA9697";#N/A,#N/A,FALSE,"ECWEBB";#N/A,#N/A,FALSE,"MFT96";#N/A,#N/A,FALSE,"CTrecon"}</definedName>
    <definedName name="sdf_5_1_3_3" hidden="1">{#N/A,#N/A,FALSE,"TMCOMP96";#N/A,#N/A,FALSE,"MAT96";#N/A,#N/A,FALSE,"FANDA96";#N/A,#N/A,FALSE,"INTRAN96";#N/A,#N/A,FALSE,"NAA9697";#N/A,#N/A,FALSE,"ECWEBB";#N/A,#N/A,FALSE,"MFT96";#N/A,#N/A,FALSE,"CTrecon"}</definedName>
    <definedName name="sdf_5_1_3_4" hidden="1">{#N/A,#N/A,FALSE,"TMCOMP96";#N/A,#N/A,FALSE,"MAT96";#N/A,#N/A,FALSE,"FANDA96";#N/A,#N/A,FALSE,"INTRAN96";#N/A,#N/A,FALSE,"NAA9697";#N/A,#N/A,FALSE,"ECWEBB";#N/A,#N/A,FALSE,"MFT96";#N/A,#N/A,FALSE,"CTrecon"}</definedName>
    <definedName name="sdf_5_1_3_5" hidden="1">{#N/A,#N/A,FALSE,"TMCOMP96";#N/A,#N/A,FALSE,"MAT96";#N/A,#N/A,FALSE,"FANDA96";#N/A,#N/A,FALSE,"INTRAN96";#N/A,#N/A,FALSE,"NAA9697";#N/A,#N/A,FALSE,"ECWEBB";#N/A,#N/A,FALSE,"MFT96";#N/A,#N/A,FALSE,"CTrecon"}</definedName>
    <definedName name="sdf_5_1_4" hidden="1">{#N/A,#N/A,FALSE,"TMCOMP96";#N/A,#N/A,FALSE,"MAT96";#N/A,#N/A,FALSE,"FANDA96";#N/A,#N/A,FALSE,"INTRAN96";#N/A,#N/A,FALSE,"NAA9697";#N/A,#N/A,FALSE,"ECWEBB";#N/A,#N/A,FALSE,"MFT96";#N/A,#N/A,FALSE,"CTrecon"}</definedName>
    <definedName name="sdf_5_1_4_1" hidden="1">{#N/A,#N/A,FALSE,"TMCOMP96";#N/A,#N/A,FALSE,"MAT96";#N/A,#N/A,FALSE,"FANDA96";#N/A,#N/A,FALSE,"INTRAN96";#N/A,#N/A,FALSE,"NAA9697";#N/A,#N/A,FALSE,"ECWEBB";#N/A,#N/A,FALSE,"MFT96";#N/A,#N/A,FALSE,"CTrecon"}</definedName>
    <definedName name="sdf_5_1_4_2" hidden="1">{#N/A,#N/A,FALSE,"TMCOMP96";#N/A,#N/A,FALSE,"MAT96";#N/A,#N/A,FALSE,"FANDA96";#N/A,#N/A,FALSE,"INTRAN96";#N/A,#N/A,FALSE,"NAA9697";#N/A,#N/A,FALSE,"ECWEBB";#N/A,#N/A,FALSE,"MFT96";#N/A,#N/A,FALSE,"CTrecon"}</definedName>
    <definedName name="sdf_5_1_4_3" hidden="1">{#N/A,#N/A,FALSE,"TMCOMP96";#N/A,#N/A,FALSE,"MAT96";#N/A,#N/A,FALSE,"FANDA96";#N/A,#N/A,FALSE,"INTRAN96";#N/A,#N/A,FALSE,"NAA9697";#N/A,#N/A,FALSE,"ECWEBB";#N/A,#N/A,FALSE,"MFT96";#N/A,#N/A,FALSE,"CTrecon"}</definedName>
    <definedName name="sdf_5_1_4_4" hidden="1">{#N/A,#N/A,FALSE,"TMCOMP96";#N/A,#N/A,FALSE,"MAT96";#N/A,#N/A,FALSE,"FANDA96";#N/A,#N/A,FALSE,"INTRAN96";#N/A,#N/A,FALSE,"NAA9697";#N/A,#N/A,FALSE,"ECWEBB";#N/A,#N/A,FALSE,"MFT96";#N/A,#N/A,FALSE,"CTrecon"}</definedName>
    <definedName name="sdf_5_1_4_5" hidden="1">{#N/A,#N/A,FALSE,"TMCOMP96";#N/A,#N/A,FALSE,"MAT96";#N/A,#N/A,FALSE,"FANDA96";#N/A,#N/A,FALSE,"INTRAN96";#N/A,#N/A,FALSE,"NAA9697";#N/A,#N/A,FALSE,"ECWEBB";#N/A,#N/A,FALSE,"MFT96";#N/A,#N/A,FALSE,"CTrecon"}</definedName>
    <definedName name="sdf_5_1_5" hidden="1">{#N/A,#N/A,FALSE,"TMCOMP96";#N/A,#N/A,FALSE,"MAT96";#N/A,#N/A,FALSE,"FANDA96";#N/A,#N/A,FALSE,"INTRAN96";#N/A,#N/A,FALSE,"NAA9697";#N/A,#N/A,FALSE,"ECWEBB";#N/A,#N/A,FALSE,"MFT96";#N/A,#N/A,FALSE,"CTrecon"}</definedName>
    <definedName name="sdf_5_1_5_1" hidden="1">{#N/A,#N/A,FALSE,"TMCOMP96";#N/A,#N/A,FALSE,"MAT96";#N/A,#N/A,FALSE,"FANDA96";#N/A,#N/A,FALSE,"INTRAN96";#N/A,#N/A,FALSE,"NAA9697";#N/A,#N/A,FALSE,"ECWEBB";#N/A,#N/A,FALSE,"MFT96";#N/A,#N/A,FALSE,"CTrecon"}</definedName>
    <definedName name="sdf_5_1_5_2" hidden="1">{#N/A,#N/A,FALSE,"TMCOMP96";#N/A,#N/A,FALSE,"MAT96";#N/A,#N/A,FALSE,"FANDA96";#N/A,#N/A,FALSE,"INTRAN96";#N/A,#N/A,FALSE,"NAA9697";#N/A,#N/A,FALSE,"ECWEBB";#N/A,#N/A,FALSE,"MFT96";#N/A,#N/A,FALSE,"CTrecon"}</definedName>
    <definedName name="sdf_5_1_5_3" hidden="1">{#N/A,#N/A,FALSE,"TMCOMP96";#N/A,#N/A,FALSE,"MAT96";#N/A,#N/A,FALSE,"FANDA96";#N/A,#N/A,FALSE,"INTRAN96";#N/A,#N/A,FALSE,"NAA9697";#N/A,#N/A,FALSE,"ECWEBB";#N/A,#N/A,FALSE,"MFT96";#N/A,#N/A,FALSE,"CTrecon"}</definedName>
    <definedName name="sdf_5_1_5_4" hidden="1">{#N/A,#N/A,FALSE,"TMCOMP96";#N/A,#N/A,FALSE,"MAT96";#N/A,#N/A,FALSE,"FANDA96";#N/A,#N/A,FALSE,"INTRAN96";#N/A,#N/A,FALSE,"NAA9697";#N/A,#N/A,FALSE,"ECWEBB";#N/A,#N/A,FALSE,"MFT96";#N/A,#N/A,FALSE,"CTrecon"}</definedName>
    <definedName name="sdf_5_1_5_5" hidden="1">{#N/A,#N/A,FALSE,"TMCOMP96";#N/A,#N/A,FALSE,"MAT96";#N/A,#N/A,FALSE,"FANDA96";#N/A,#N/A,FALSE,"INTRAN96";#N/A,#N/A,FALSE,"NAA9697";#N/A,#N/A,FALSE,"ECWEBB";#N/A,#N/A,FALSE,"MFT96";#N/A,#N/A,FALSE,"CTrecon"}</definedName>
    <definedName name="sdf_5_2" hidden="1">{#N/A,#N/A,FALSE,"TMCOMP96";#N/A,#N/A,FALSE,"MAT96";#N/A,#N/A,FALSE,"FANDA96";#N/A,#N/A,FALSE,"INTRAN96";#N/A,#N/A,FALSE,"NAA9697";#N/A,#N/A,FALSE,"ECWEBB";#N/A,#N/A,FALSE,"MFT96";#N/A,#N/A,FALSE,"CTrecon"}</definedName>
    <definedName name="sdf_5_2_1" hidden="1">{#N/A,#N/A,FALSE,"TMCOMP96";#N/A,#N/A,FALSE,"MAT96";#N/A,#N/A,FALSE,"FANDA96";#N/A,#N/A,FALSE,"INTRAN96";#N/A,#N/A,FALSE,"NAA9697";#N/A,#N/A,FALSE,"ECWEBB";#N/A,#N/A,FALSE,"MFT96";#N/A,#N/A,FALSE,"CTrecon"}</definedName>
    <definedName name="sdf_5_2_2" hidden="1">{#N/A,#N/A,FALSE,"TMCOMP96";#N/A,#N/A,FALSE,"MAT96";#N/A,#N/A,FALSE,"FANDA96";#N/A,#N/A,FALSE,"INTRAN96";#N/A,#N/A,FALSE,"NAA9697";#N/A,#N/A,FALSE,"ECWEBB";#N/A,#N/A,FALSE,"MFT96";#N/A,#N/A,FALSE,"CTrecon"}</definedName>
    <definedName name="sdf_5_2_3" hidden="1">{#N/A,#N/A,FALSE,"TMCOMP96";#N/A,#N/A,FALSE,"MAT96";#N/A,#N/A,FALSE,"FANDA96";#N/A,#N/A,FALSE,"INTRAN96";#N/A,#N/A,FALSE,"NAA9697";#N/A,#N/A,FALSE,"ECWEBB";#N/A,#N/A,FALSE,"MFT96";#N/A,#N/A,FALSE,"CTrecon"}</definedName>
    <definedName name="sdf_5_2_4" hidden="1">{#N/A,#N/A,FALSE,"TMCOMP96";#N/A,#N/A,FALSE,"MAT96";#N/A,#N/A,FALSE,"FANDA96";#N/A,#N/A,FALSE,"INTRAN96";#N/A,#N/A,FALSE,"NAA9697";#N/A,#N/A,FALSE,"ECWEBB";#N/A,#N/A,FALSE,"MFT96";#N/A,#N/A,FALSE,"CTrecon"}</definedName>
    <definedName name="sdf_5_2_5" hidden="1">{#N/A,#N/A,FALSE,"TMCOMP96";#N/A,#N/A,FALSE,"MAT96";#N/A,#N/A,FALSE,"FANDA96";#N/A,#N/A,FALSE,"INTRAN96";#N/A,#N/A,FALSE,"NAA9697";#N/A,#N/A,FALSE,"ECWEBB";#N/A,#N/A,FALSE,"MFT96";#N/A,#N/A,FALSE,"CTrecon"}</definedName>
    <definedName name="sdf_5_3" hidden="1">{#N/A,#N/A,FALSE,"TMCOMP96";#N/A,#N/A,FALSE,"MAT96";#N/A,#N/A,FALSE,"FANDA96";#N/A,#N/A,FALSE,"INTRAN96";#N/A,#N/A,FALSE,"NAA9697";#N/A,#N/A,FALSE,"ECWEBB";#N/A,#N/A,FALSE,"MFT96";#N/A,#N/A,FALSE,"CTrecon"}</definedName>
    <definedName name="sdf_5_3_1" hidden="1">{#N/A,#N/A,FALSE,"TMCOMP96";#N/A,#N/A,FALSE,"MAT96";#N/A,#N/A,FALSE,"FANDA96";#N/A,#N/A,FALSE,"INTRAN96";#N/A,#N/A,FALSE,"NAA9697";#N/A,#N/A,FALSE,"ECWEBB";#N/A,#N/A,FALSE,"MFT96";#N/A,#N/A,FALSE,"CTrecon"}</definedName>
    <definedName name="sdf_5_3_2" hidden="1">{#N/A,#N/A,FALSE,"TMCOMP96";#N/A,#N/A,FALSE,"MAT96";#N/A,#N/A,FALSE,"FANDA96";#N/A,#N/A,FALSE,"INTRAN96";#N/A,#N/A,FALSE,"NAA9697";#N/A,#N/A,FALSE,"ECWEBB";#N/A,#N/A,FALSE,"MFT96";#N/A,#N/A,FALSE,"CTrecon"}</definedName>
    <definedName name="sdf_5_3_3" hidden="1">{#N/A,#N/A,FALSE,"TMCOMP96";#N/A,#N/A,FALSE,"MAT96";#N/A,#N/A,FALSE,"FANDA96";#N/A,#N/A,FALSE,"INTRAN96";#N/A,#N/A,FALSE,"NAA9697";#N/A,#N/A,FALSE,"ECWEBB";#N/A,#N/A,FALSE,"MFT96";#N/A,#N/A,FALSE,"CTrecon"}</definedName>
    <definedName name="sdf_5_3_4" hidden="1">{#N/A,#N/A,FALSE,"TMCOMP96";#N/A,#N/A,FALSE,"MAT96";#N/A,#N/A,FALSE,"FANDA96";#N/A,#N/A,FALSE,"INTRAN96";#N/A,#N/A,FALSE,"NAA9697";#N/A,#N/A,FALSE,"ECWEBB";#N/A,#N/A,FALSE,"MFT96";#N/A,#N/A,FALSE,"CTrecon"}</definedName>
    <definedName name="sdf_5_3_5" hidden="1">{#N/A,#N/A,FALSE,"TMCOMP96";#N/A,#N/A,FALSE,"MAT96";#N/A,#N/A,FALSE,"FANDA96";#N/A,#N/A,FALSE,"INTRAN96";#N/A,#N/A,FALSE,"NAA9697";#N/A,#N/A,FALSE,"ECWEBB";#N/A,#N/A,FALSE,"MFT96";#N/A,#N/A,FALSE,"CTrecon"}</definedName>
    <definedName name="sdf_5_4" hidden="1">{#N/A,#N/A,FALSE,"TMCOMP96";#N/A,#N/A,FALSE,"MAT96";#N/A,#N/A,FALSE,"FANDA96";#N/A,#N/A,FALSE,"INTRAN96";#N/A,#N/A,FALSE,"NAA9697";#N/A,#N/A,FALSE,"ECWEBB";#N/A,#N/A,FALSE,"MFT96";#N/A,#N/A,FALSE,"CTrecon"}</definedName>
    <definedName name="sdf_5_4_1" hidden="1">{#N/A,#N/A,FALSE,"TMCOMP96";#N/A,#N/A,FALSE,"MAT96";#N/A,#N/A,FALSE,"FANDA96";#N/A,#N/A,FALSE,"INTRAN96";#N/A,#N/A,FALSE,"NAA9697";#N/A,#N/A,FALSE,"ECWEBB";#N/A,#N/A,FALSE,"MFT96";#N/A,#N/A,FALSE,"CTrecon"}</definedName>
    <definedName name="sdf_5_4_2" hidden="1">{#N/A,#N/A,FALSE,"TMCOMP96";#N/A,#N/A,FALSE,"MAT96";#N/A,#N/A,FALSE,"FANDA96";#N/A,#N/A,FALSE,"INTRAN96";#N/A,#N/A,FALSE,"NAA9697";#N/A,#N/A,FALSE,"ECWEBB";#N/A,#N/A,FALSE,"MFT96";#N/A,#N/A,FALSE,"CTrecon"}</definedName>
    <definedName name="sdf_5_4_3" hidden="1">{#N/A,#N/A,FALSE,"TMCOMP96";#N/A,#N/A,FALSE,"MAT96";#N/A,#N/A,FALSE,"FANDA96";#N/A,#N/A,FALSE,"INTRAN96";#N/A,#N/A,FALSE,"NAA9697";#N/A,#N/A,FALSE,"ECWEBB";#N/A,#N/A,FALSE,"MFT96";#N/A,#N/A,FALSE,"CTrecon"}</definedName>
    <definedName name="sdf_5_4_4" hidden="1">{#N/A,#N/A,FALSE,"TMCOMP96";#N/A,#N/A,FALSE,"MAT96";#N/A,#N/A,FALSE,"FANDA96";#N/A,#N/A,FALSE,"INTRAN96";#N/A,#N/A,FALSE,"NAA9697";#N/A,#N/A,FALSE,"ECWEBB";#N/A,#N/A,FALSE,"MFT96";#N/A,#N/A,FALSE,"CTrecon"}</definedName>
    <definedName name="sdf_5_4_5" hidden="1">{#N/A,#N/A,FALSE,"TMCOMP96";#N/A,#N/A,FALSE,"MAT96";#N/A,#N/A,FALSE,"FANDA96";#N/A,#N/A,FALSE,"INTRAN96";#N/A,#N/A,FALSE,"NAA9697";#N/A,#N/A,FALSE,"ECWEBB";#N/A,#N/A,FALSE,"MFT96";#N/A,#N/A,FALSE,"CTrecon"}</definedName>
    <definedName name="sdf_5_5" hidden="1">{#N/A,#N/A,FALSE,"TMCOMP96";#N/A,#N/A,FALSE,"MAT96";#N/A,#N/A,FALSE,"FANDA96";#N/A,#N/A,FALSE,"INTRAN96";#N/A,#N/A,FALSE,"NAA9697";#N/A,#N/A,FALSE,"ECWEBB";#N/A,#N/A,FALSE,"MFT96";#N/A,#N/A,FALSE,"CTrecon"}</definedName>
    <definedName name="sdf_5_5_1" hidden="1">{#N/A,#N/A,FALSE,"TMCOMP96";#N/A,#N/A,FALSE,"MAT96";#N/A,#N/A,FALSE,"FANDA96";#N/A,#N/A,FALSE,"INTRAN96";#N/A,#N/A,FALSE,"NAA9697";#N/A,#N/A,FALSE,"ECWEBB";#N/A,#N/A,FALSE,"MFT96";#N/A,#N/A,FALSE,"CTrecon"}</definedName>
    <definedName name="sdf_5_5_2" hidden="1">{#N/A,#N/A,FALSE,"TMCOMP96";#N/A,#N/A,FALSE,"MAT96";#N/A,#N/A,FALSE,"FANDA96";#N/A,#N/A,FALSE,"INTRAN96";#N/A,#N/A,FALSE,"NAA9697";#N/A,#N/A,FALSE,"ECWEBB";#N/A,#N/A,FALSE,"MFT96";#N/A,#N/A,FALSE,"CTrecon"}</definedName>
    <definedName name="sdf_5_5_3" hidden="1">{#N/A,#N/A,FALSE,"TMCOMP96";#N/A,#N/A,FALSE,"MAT96";#N/A,#N/A,FALSE,"FANDA96";#N/A,#N/A,FALSE,"INTRAN96";#N/A,#N/A,FALSE,"NAA9697";#N/A,#N/A,FALSE,"ECWEBB";#N/A,#N/A,FALSE,"MFT96";#N/A,#N/A,FALSE,"CTrecon"}</definedName>
    <definedName name="sdf_5_5_4" hidden="1">{#N/A,#N/A,FALSE,"TMCOMP96";#N/A,#N/A,FALSE,"MAT96";#N/A,#N/A,FALSE,"FANDA96";#N/A,#N/A,FALSE,"INTRAN96";#N/A,#N/A,FALSE,"NAA9697";#N/A,#N/A,FALSE,"ECWEBB";#N/A,#N/A,FALSE,"MFT96";#N/A,#N/A,FALSE,"CTrecon"}</definedName>
    <definedName name="sdf_5_5_5"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f_1" hidden="1">{#N/A,#N/A,FALSE,"TMCOMP96";#N/A,#N/A,FALSE,"MAT96";#N/A,#N/A,FALSE,"FANDA96";#N/A,#N/A,FALSE,"INTRAN96";#N/A,#N/A,FALSE,"NAA9697";#N/A,#N/A,FALSE,"ECWEBB";#N/A,#N/A,FALSE,"MFT96";#N/A,#N/A,FALSE,"CTrecon"}</definedName>
    <definedName name="sdff_1_1" hidden="1">{#N/A,#N/A,FALSE,"TMCOMP96";#N/A,#N/A,FALSE,"MAT96";#N/A,#N/A,FALSE,"FANDA96";#N/A,#N/A,FALSE,"INTRAN96";#N/A,#N/A,FALSE,"NAA9697";#N/A,#N/A,FALSE,"ECWEBB";#N/A,#N/A,FALSE,"MFT96";#N/A,#N/A,FALSE,"CTrecon"}</definedName>
    <definedName name="sdff_1_1_1" hidden="1">{#N/A,#N/A,FALSE,"TMCOMP96";#N/A,#N/A,FALSE,"MAT96";#N/A,#N/A,FALSE,"FANDA96";#N/A,#N/A,FALSE,"INTRAN96";#N/A,#N/A,FALSE,"NAA9697";#N/A,#N/A,FALSE,"ECWEBB";#N/A,#N/A,FALSE,"MFT96";#N/A,#N/A,FALSE,"CTrecon"}</definedName>
    <definedName name="sdff_1_1_1_1" hidden="1">{#N/A,#N/A,FALSE,"TMCOMP96";#N/A,#N/A,FALSE,"MAT96";#N/A,#N/A,FALSE,"FANDA96";#N/A,#N/A,FALSE,"INTRAN96";#N/A,#N/A,FALSE,"NAA9697";#N/A,#N/A,FALSE,"ECWEBB";#N/A,#N/A,FALSE,"MFT96";#N/A,#N/A,FALSE,"CTrecon"}</definedName>
    <definedName name="sdff_1_1_1_1_1" hidden="1">{#N/A,#N/A,FALSE,"TMCOMP96";#N/A,#N/A,FALSE,"MAT96";#N/A,#N/A,FALSE,"FANDA96";#N/A,#N/A,FALSE,"INTRAN96";#N/A,#N/A,FALSE,"NAA9697";#N/A,#N/A,FALSE,"ECWEBB";#N/A,#N/A,FALSE,"MFT96";#N/A,#N/A,FALSE,"CTrecon"}</definedName>
    <definedName name="sdff_1_1_1_1_1_1" hidden="1">{#N/A,#N/A,FALSE,"TMCOMP96";#N/A,#N/A,FALSE,"MAT96";#N/A,#N/A,FALSE,"FANDA96";#N/A,#N/A,FALSE,"INTRAN96";#N/A,#N/A,FALSE,"NAA9697";#N/A,#N/A,FALSE,"ECWEBB";#N/A,#N/A,FALSE,"MFT96";#N/A,#N/A,FALSE,"CTrecon"}</definedName>
    <definedName name="sdff_1_1_1_1_1_2" hidden="1">{#N/A,#N/A,FALSE,"TMCOMP96";#N/A,#N/A,FALSE,"MAT96";#N/A,#N/A,FALSE,"FANDA96";#N/A,#N/A,FALSE,"INTRAN96";#N/A,#N/A,FALSE,"NAA9697";#N/A,#N/A,FALSE,"ECWEBB";#N/A,#N/A,FALSE,"MFT96";#N/A,#N/A,FALSE,"CTrecon"}</definedName>
    <definedName name="sdff_1_1_1_1_1_3" hidden="1">{#N/A,#N/A,FALSE,"TMCOMP96";#N/A,#N/A,FALSE,"MAT96";#N/A,#N/A,FALSE,"FANDA96";#N/A,#N/A,FALSE,"INTRAN96";#N/A,#N/A,FALSE,"NAA9697";#N/A,#N/A,FALSE,"ECWEBB";#N/A,#N/A,FALSE,"MFT96";#N/A,#N/A,FALSE,"CTrecon"}</definedName>
    <definedName name="sdff_1_1_1_1_1_4" hidden="1">{#N/A,#N/A,FALSE,"TMCOMP96";#N/A,#N/A,FALSE,"MAT96";#N/A,#N/A,FALSE,"FANDA96";#N/A,#N/A,FALSE,"INTRAN96";#N/A,#N/A,FALSE,"NAA9697";#N/A,#N/A,FALSE,"ECWEBB";#N/A,#N/A,FALSE,"MFT96";#N/A,#N/A,FALSE,"CTrecon"}</definedName>
    <definedName name="sdff_1_1_1_1_1_5" hidden="1">{#N/A,#N/A,FALSE,"TMCOMP96";#N/A,#N/A,FALSE,"MAT96";#N/A,#N/A,FALSE,"FANDA96";#N/A,#N/A,FALSE,"INTRAN96";#N/A,#N/A,FALSE,"NAA9697";#N/A,#N/A,FALSE,"ECWEBB";#N/A,#N/A,FALSE,"MFT96";#N/A,#N/A,FALSE,"CTrecon"}</definedName>
    <definedName name="sdff_1_1_1_1_2" hidden="1">{#N/A,#N/A,FALSE,"TMCOMP96";#N/A,#N/A,FALSE,"MAT96";#N/A,#N/A,FALSE,"FANDA96";#N/A,#N/A,FALSE,"INTRAN96";#N/A,#N/A,FALSE,"NAA9697";#N/A,#N/A,FALSE,"ECWEBB";#N/A,#N/A,FALSE,"MFT96";#N/A,#N/A,FALSE,"CTrecon"}</definedName>
    <definedName name="sdff_1_1_1_1_2_1" hidden="1">{#N/A,#N/A,FALSE,"TMCOMP96";#N/A,#N/A,FALSE,"MAT96";#N/A,#N/A,FALSE,"FANDA96";#N/A,#N/A,FALSE,"INTRAN96";#N/A,#N/A,FALSE,"NAA9697";#N/A,#N/A,FALSE,"ECWEBB";#N/A,#N/A,FALSE,"MFT96";#N/A,#N/A,FALSE,"CTrecon"}</definedName>
    <definedName name="sdff_1_1_1_1_2_2" hidden="1">{#N/A,#N/A,FALSE,"TMCOMP96";#N/A,#N/A,FALSE,"MAT96";#N/A,#N/A,FALSE,"FANDA96";#N/A,#N/A,FALSE,"INTRAN96";#N/A,#N/A,FALSE,"NAA9697";#N/A,#N/A,FALSE,"ECWEBB";#N/A,#N/A,FALSE,"MFT96";#N/A,#N/A,FALSE,"CTrecon"}</definedName>
    <definedName name="sdff_1_1_1_1_2_3" hidden="1">{#N/A,#N/A,FALSE,"TMCOMP96";#N/A,#N/A,FALSE,"MAT96";#N/A,#N/A,FALSE,"FANDA96";#N/A,#N/A,FALSE,"INTRAN96";#N/A,#N/A,FALSE,"NAA9697";#N/A,#N/A,FALSE,"ECWEBB";#N/A,#N/A,FALSE,"MFT96";#N/A,#N/A,FALSE,"CTrecon"}</definedName>
    <definedName name="sdff_1_1_1_1_2_4" hidden="1">{#N/A,#N/A,FALSE,"TMCOMP96";#N/A,#N/A,FALSE,"MAT96";#N/A,#N/A,FALSE,"FANDA96";#N/A,#N/A,FALSE,"INTRAN96";#N/A,#N/A,FALSE,"NAA9697";#N/A,#N/A,FALSE,"ECWEBB";#N/A,#N/A,FALSE,"MFT96";#N/A,#N/A,FALSE,"CTrecon"}</definedName>
    <definedName name="sdff_1_1_1_1_2_5" hidden="1">{#N/A,#N/A,FALSE,"TMCOMP96";#N/A,#N/A,FALSE,"MAT96";#N/A,#N/A,FALSE,"FANDA96";#N/A,#N/A,FALSE,"INTRAN96";#N/A,#N/A,FALSE,"NAA9697";#N/A,#N/A,FALSE,"ECWEBB";#N/A,#N/A,FALSE,"MFT96";#N/A,#N/A,FALSE,"CTrecon"}</definedName>
    <definedName name="sdff_1_1_1_1_3" hidden="1">{#N/A,#N/A,FALSE,"TMCOMP96";#N/A,#N/A,FALSE,"MAT96";#N/A,#N/A,FALSE,"FANDA96";#N/A,#N/A,FALSE,"INTRAN96";#N/A,#N/A,FALSE,"NAA9697";#N/A,#N/A,FALSE,"ECWEBB";#N/A,#N/A,FALSE,"MFT96";#N/A,#N/A,FALSE,"CTrecon"}</definedName>
    <definedName name="sdff_1_1_1_1_4" hidden="1">{#N/A,#N/A,FALSE,"TMCOMP96";#N/A,#N/A,FALSE,"MAT96";#N/A,#N/A,FALSE,"FANDA96";#N/A,#N/A,FALSE,"INTRAN96";#N/A,#N/A,FALSE,"NAA9697";#N/A,#N/A,FALSE,"ECWEBB";#N/A,#N/A,FALSE,"MFT96";#N/A,#N/A,FALSE,"CTrecon"}</definedName>
    <definedName name="sdff_1_1_1_1_5" hidden="1">{#N/A,#N/A,FALSE,"TMCOMP96";#N/A,#N/A,FALSE,"MAT96";#N/A,#N/A,FALSE,"FANDA96";#N/A,#N/A,FALSE,"INTRAN96";#N/A,#N/A,FALSE,"NAA9697";#N/A,#N/A,FALSE,"ECWEBB";#N/A,#N/A,FALSE,"MFT96";#N/A,#N/A,FALSE,"CTrecon"}</definedName>
    <definedName name="sdff_1_1_1_2" hidden="1">{#N/A,#N/A,FALSE,"TMCOMP96";#N/A,#N/A,FALSE,"MAT96";#N/A,#N/A,FALSE,"FANDA96";#N/A,#N/A,FALSE,"INTRAN96";#N/A,#N/A,FALSE,"NAA9697";#N/A,#N/A,FALSE,"ECWEBB";#N/A,#N/A,FALSE,"MFT96";#N/A,#N/A,FALSE,"CTrecon"}</definedName>
    <definedName name="sdff_1_1_1_2_1" hidden="1">{#N/A,#N/A,FALSE,"TMCOMP96";#N/A,#N/A,FALSE,"MAT96";#N/A,#N/A,FALSE,"FANDA96";#N/A,#N/A,FALSE,"INTRAN96";#N/A,#N/A,FALSE,"NAA9697";#N/A,#N/A,FALSE,"ECWEBB";#N/A,#N/A,FALSE,"MFT96";#N/A,#N/A,FALSE,"CTrecon"}</definedName>
    <definedName name="sdff_1_1_1_2_2" hidden="1">{#N/A,#N/A,FALSE,"TMCOMP96";#N/A,#N/A,FALSE,"MAT96";#N/A,#N/A,FALSE,"FANDA96";#N/A,#N/A,FALSE,"INTRAN96";#N/A,#N/A,FALSE,"NAA9697";#N/A,#N/A,FALSE,"ECWEBB";#N/A,#N/A,FALSE,"MFT96";#N/A,#N/A,FALSE,"CTrecon"}</definedName>
    <definedName name="sdff_1_1_1_2_3" hidden="1">{#N/A,#N/A,FALSE,"TMCOMP96";#N/A,#N/A,FALSE,"MAT96";#N/A,#N/A,FALSE,"FANDA96";#N/A,#N/A,FALSE,"INTRAN96";#N/A,#N/A,FALSE,"NAA9697";#N/A,#N/A,FALSE,"ECWEBB";#N/A,#N/A,FALSE,"MFT96";#N/A,#N/A,FALSE,"CTrecon"}</definedName>
    <definedName name="sdff_1_1_1_2_4" hidden="1">{#N/A,#N/A,FALSE,"TMCOMP96";#N/A,#N/A,FALSE,"MAT96";#N/A,#N/A,FALSE,"FANDA96";#N/A,#N/A,FALSE,"INTRAN96";#N/A,#N/A,FALSE,"NAA9697";#N/A,#N/A,FALSE,"ECWEBB";#N/A,#N/A,FALSE,"MFT96";#N/A,#N/A,FALSE,"CTrecon"}</definedName>
    <definedName name="sdff_1_1_1_2_5" hidden="1">{#N/A,#N/A,FALSE,"TMCOMP96";#N/A,#N/A,FALSE,"MAT96";#N/A,#N/A,FALSE,"FANDA96";#N/A,#N/A,FALSE,"INTRAN96";#N/A,#N/A,FALSE,"NAA9697";#N/A,#N/A,FALSE,"ECWEBB";#N/A,#N/A,FALSE,"MFT96";#N/A,#N/A,FALSE,"CTrecon"}</definedName>
    <definedName name="sdff_1_1_1_3" hidden="1">{#N/A,#N/A,FALSE,"TMCOMP96";#N/A,#N/A,FALSE,"MAT96";#N/A,#N/A,FALSE,"FANDA96";#N/A,#N/A,FALSE,"INTRAN96";#N/A,#N/A,FALSE,"NAA9697";#N/A,#N/A,FALSE,"ECWEBB";#N/A,#N/A,FALSE,"MFT96";#N/A,#N/A,FALSE,"CTrecon"}</definedName>
    <definedName name="sdff_1_1_1_3_1" hidden="1">{#N/A,#N/A,FALSE,"TMCOMP96";#N/A,#N/A,FALSE,"MAT96";#N/A,#N/A,FALSE,"FANDA96";#N/A,#N/A,FALSE,"INTRAN96";#N/A,#N/A,FALSE,"NAA9697";#N/A,#N/A,FALSE,"ECWEBB";#N/A,#N/A,FALSE,"MFT96";#N/A,#N/A,FALSE,"CTrecon"}</definedName>
    <definedName name="sdff_1_1_1_3_2" hidden="1">{#N/A,#N/A,FALSE,"TMCOMP96";#N/A,#N/A,FALSE,"MAT96";#N/A,#N/A,FALSE,"FANDA96";#N/A,#N/A,FALSE,"INTRAN96";#N/A,#N/A,FALSE,"NAA9697";#N/A,#N/A,FALSE,"ECWEBB";#N/A,#N/A,FALSE,"MFT96";#N/A,#N/A,FALSE,"CTrecon"}</definedName>
    <definedName name="sdff_1_1_1_3_3" hidden="1">{#N/A,#N/A,FALSE,"TMCOMP96";#N/A,#N/A,FALSE,"MAT96";#N/A,#N/A,FALSE,"FANDA96";#N/A,#N/A,FALSE,"INTRAN96";#N/A,#N/A,FALSE,"NAA9697";#N/A,#N/A,FALSE,"ECWEBB";#N/A,#N/A,FALSE,"MFT96";#N/A,#N/A,FALSE,"CTrecon"}</definedName>
    <definedName name="sdff_1_1_1_3_4" hidden="1">{#N/A,#N/A,FALSE,"TMCOMP96";#N/A,#N/A,FALSE,"MAT96";#N/A,#N/A,FALSE,"FANDA96";#N/A,#N/A,FALSE,"INTRAN96";#N/A,#N/A,FALSE,"NAA9697";#N/A,#N/A,FALSE,"ECWEBB";#N/A,#N/A,FALSE,"MFT96";#N/A,#N/A,FALSE,"CTrecon"}</definedName>
    <definedName name="sdff_1_1_1_3_5" hidden="1">{#N/A,#N/A,FALSE,"TMCOMP96";#N/A,#N/A,FALSE,"MAT96";#N/A,#N/A,FALSE,"FANDA96";#N/A,#N/A,FALSE,"INTRAN96";#N/A,#N/A,FALSE,"NAA9697";#N/A,#N/A,FALSE,"ECWEBB";#N/A,#N/A,FALSE,"MFT96";#N/A,#N/A,FALSE,"CTrecon"}</definedName>
    <definedName name="sdff_1_1_1_4" hidden="1">{#N/A,#N/A,FALSE,"TMCOMP96";#N/A,#N/A,FALSE,"MAT96";#N/A,#N/A,FALSE,"FANDA96";#N/A,#N/A,FALSE,"INTRAN96";#N/A,#N/A,FALSE,"NAA9697";#N/A,#N/A,FALSE,"ECWEBB";#N/A,#N/A,FALSE,"MFT96";#N/A,#N/A,FALSE,"CTrecon"}</definedName>
    <definedName name="sdff_1_1_1_4_1" hidden="1">{#N/A,#N/A,FALSE,"TMCOMP96";#N/A,#N/A,FALSE,"MAT96";#N/A,#N/A,FALSE,"FANDA96";#N/A,#N/A,FALSE,"INTRAN96";#N/A,#N/A,FALSE,"NAA9697";#N/A,#N/A,FALSE,"ECWEBB";#N/A,#N/A,FALSE,"MFT96";#N/A,#N/A,FALSE,"CTrecon"}</definedName>
    <definedName name="sdff_1_1_1_4_2" hidden="1">{#N/A,#N/A,FALSE,"TMCOMP96";#N/A,#N/A,FALSE,"MAT96";#N/A,#N/A,FALSE,"FANDA96";#N/A,#N/A,FALSE,"INTRAN96";#N/A,#N/A,FALSE,"NAA9697";#N/A,#N/A,FALSE,"ECWEBB";#N/A,#N/A,FALSE,"MFT96";#N/A,#N/A,FALSE,"CTrecon"}</definedName>
    <definedName name="sdff_1_1_1_4_3" hidden="1">{#N/A,#N/A,FALSE,"TMCOMP96";#N/A,#N/A,FALSE,"MAT96";#N/A,#N/A,FALSE,"FANDA96";#N/A,#N/A,FALSE,"INTRAN96";#N/A,#N/A,FALSE,"NAA9697";#N/A,#N/A,FALSE,"ECWEBB";#N/A,#N/A,FALSE,"MFT96";#N/A,#N/A,FALSE,"CTrecon"}</definedName>
    <definedName name="sdff_1_1_1_4_4" hidden="1">{#N/A,#N/A,FALSE,"TMCOMP96";#N/A,#N/A,FALSE,"MAT96";#N/A,#N/A,FALSE,"FANDA96";#N/A,#N/A,FALSE,"INTRAN96";#N/A,#N/A,FALSE,"NAA9697";#N/A,#N/A,FALSE,"ECWEBB";#N/A,#N/A,FALSE,"MFT96";#N/A,#N/A,FALSE,"CTrecon"}</definedName>
    <definedName name="sdff_1_1_1_4_5" hidden="1">{#N/A,#N/A,FALSE,"TMCOMP96";#N/A,#N/A,FALSE,"MAT96";#N/A,#N/A,FALSE,"FANDA96";#N/A,#N/A,FALSE,"INTRAN96";#N/A,#N/A,FALSE,"NAA9697";#N/A,#N/A,FALSE,"ECWEBB";#N/A,#N/A,FALSE,"MFT96";#N/A,#N/A,FALSE,"CTrecon"}</definedName>
    <definedName name="sdff_1_1_1_5" hidden="1">{#N/A,#N/A,FALSE,"TMCOMP96";#N/A,#N/A,FALSE,"MAT96";#N/A,#N/A,FALSE,"FANDA96";#N/A,#N/A,FALSE,"INTRAN96";#N/A,#N/A,FALSE,"NAA9697";#N/A,#N/A,FALSE,"ECWEBB";#N/A,#N/A,FALSE,"MFT96";#N/A,#N/A,FALSE,"CTrecon"}</definedName>
    <definedName name="sdff_1_1_1_5_1" hidden="1">{#N/A,#N/A,FALSE,"TMCOMP96";#N/A,#N/A,FALSE,"MAT96";#N/A,#N/A,FALSE,"FANDA96";#N/A,#N/A,FALSE,"INTRAN96";#N/A,#N/A,FALSE,"NAA9697";#N/A,#N/A,FALSE,"ECWEBB";#N/A,#N/A,FALSE,"MFT96";#N/A,#N/A,FALSE,"CTrecon"}</definedName>
    <definedName name="sdff_1_1_1_5_2" hidden="1">{#N/A,#N/A,FALSE,"TMCOMP96";#N/A,#N/A,FALSE,"MAT96";#N/A,#N/A,FALSE,"FANDA96";#N/A,#N/A,FALSE,"INTRAN96";#N/A,#N/A,FALSE,"NAA9697";#N/A,#N/A,FALSE,"ECWEBB";#N/A,#N/A,FALSE,"MFT96";#N/A,#N/A,FALSE,"CTrecon"}</definedName>
    <definedName name="sdff_1_1_1_5_3" hidden="1">{#N/A,#N/A,FALSE,"TMCOMP96";#N/A,#N/A,FALSE,"MAT96";#N/A,#N/A,FALSE,"FANDA96";#N/A,#N/A,FALSE,"INTRAN96";#N/A,#N/A,FALSE,"NAA9697";#N/A,#N/A,FALSE,"ECWEBB";#N/A,#N/A,FALSE,"MFT96";#N/A,#N/A,FALSE,"CTrecon"}</definedName>
    <definedName name="sdff_1_1_1_5_4" hidden="1">{#N/A,#N/A,FALSE,"TMCOMP96";#N/A,#N/A,FALSE,"MAT96";#N/A,#N/A,FALSE,"FANDA96";#N/A,#N/A,FALSE,"INTRAN96";#N/A,#N/A,FALSE,"NAA9697";#N/A,#N/A,FALSE,"ECWEBB";#N/A,#N/A,FALSE,"MFT96";#N/A,#N/A,FALSE,"CTrecon"}</definedName>
    <definedName name="sdff_1_1_1_5_5" hidden="1">{#N/A,#N/A,FALSE,"TMCOMP96";#N/A,#N/A,FALSE,"MAT96";#N/A,#N/A,FALSE,"FANDA96";#N/A,#N/A,FALSE,"INTRAN96";#N/A,#N/A,FALSE,"NAA9697";#N/A,#N/A,FALSE,"ECWEBB";#N/A,#N/A,FALSE,"MFT96";#N/A,#N/A,FALSE,"CTrecon"}</definedName>
    <definedName name="sdff_1_1_2" hidden="1">{#N/A,#N/A,FALSE,"TMCOMP96";#N/A,#N/A,FALSE,"MAT96";#N/A,#N/A,FALSE,"FANDA96";#N/A,#N/A,FALSE,"INTRAN96";#N/A,#N/A,FALSE,"NAA9697";#N/A,#N/A,FALSE,"ECWEBB";#N/A,#N/A,FALSE,"MFT96";#N/A,#N/A,FALSE,"CTrecon"}</definedName>
    <definedName name="sdff_1_1_2_1" hidden="1">{#N/A,#N/A,FALSE,"TMCOMP96";#N/A,#N/A,FALSE,"MAT96";#N/A,#N/A,FALSE,"FANDA96";#N/A,#N/A,FALSE,"INTRAN96";#N/A,#N/A,FALSE,"NAA9697";#N/A,#N/A,FALSE,"ECWEBB";#N/A,#N/A,FALSE,"MFT96";#N/A,#N/A,FALSE,"CTrecon"}</definedName>
    <definedName name="sdff_1_1_2_2" hidden="1">{#N/A,#N/A,FALSE,"TMCOMP96";#N/A,#N/A,FALSE,"MAT96";#N/A,#N/A,FALSE,"FANDA96";#N/A,#N/A,FALSE,"INTRAN96";#N/A,#N/A,FALSE,"NAA9697";#N/A,#N/A,FALSE,"ECWEBB";#N/A,#N/A,FALSE,"MFT96";#N/A,#N/A,FALSE,"CTrecon"}</definedName>
    <definedName name="sdff_1_1_2_3" hidden="1">{#N/A,#N/A,FALSE,"TMCOMP96";#N/A,#N/A,FALSE,"MAT96";#N/A,#N/A,FALSE,"FANDA96";#N/A,#N/A,FALSE,"INTRAN96";#N/A,#N/A,FALSE,"NAA9697";#N/A,#N/A,FALSE,"ECWEBB";#N/A,#N/A,FALSE,"MFT96";#N/A,#N/A,FALSE,"CTrecon"}</definedName>
    <definedName name="sdff_1_1_2_4" hidden="1">{#N/A,#N/A,FALSE,"TMCOMP96";#N/A,#N/A,FALSE,"MAT96";#N/A,#N/A,FALSE,"FANDA96";#N/A,#N/A,FALSE,"INTRAN96";#N/A,#N/A,FALSE,"NAA9697";#N/A,#N/A,FALSE,"ECWEBB";#N/A,#N/A,FALSE,"MFT96";#N/A,#N/A,FALSE,"CTrecon"}</definedName>
    <definedName name="sdff_1_1_2_5" hidden="1">{#N/A,#N/A,FALSE,"TMCOMP96";#N/A,#N/A,FALSE,"MAT96";#N/A,#N/A,FALSE,"FANDA96";#N/A,#N/A,FALSE,"INTRAN96";#N/A,#N/A,FALSE,"NAA9697";#N/A,#N/A,FALSE,"ECWEBB";#N/A,#N/A,FALSE,"MFT96";#N/A,#N/A,FALSE,"CTrecon"}</definedName>
    <definedName name="sdff_1_1_3" hidden="1">{#N/A,#N/A,FALSE,"TMCOMP96";#N/A,#N/A,FALSE,"MAT96";#N/A,#N/A,FALSE,"FANDA96";#N/A,#N/A,FALSE,"INTRAN96";#N/A,#N/A,FALSE,"NAA9697";#N/A,#N/A,FALSE,"ECWEBB";#N/A,#N/A,FALSE,"MFT96";#N/A,#N/A,FALSE,"CTrecon"}</definedName>
    <definedName name="sdff_1_1_3_1" hidden="1">{#N/A,#N/A,FALSE,"TMCOMP96";#N/A,#N/A,FALSE,"MAT96";#N/A,#N/A,FALSE,"FANDA96";#N/A,#N/A,FALSE,"INTRAN96";#N/A,#N/A,FALSE,"NAA9697";#N/A,#N/A,FALSE,"ECWEBB";#N/A,#N/A,FALSE,"MFT96";#N/A,#N/A,FALSE,"CTrecon"}</definedName>
    <definedName name="sdff_1_1_3_2" hidden="1">{#N/A,#N/A,FALSE,"TMCOMP96";#N/A,#N/A,FALSE,"MAT96";#N/A,#N/A,FALSE,"FANDA96";#N/A,#N/A,FALSE,"INTRAN96";#N/A,#N/A,FALSE,"NAA9697";#N/A,#N/A,FALSE,"ECWEBB";#N/A,#N/A,FALSE,"MFT96";#N/A,#N/A,FALSE,"CTrecon"}</definedName>
    <definedName name="sdff_1_1_3_3" hidden="1">{#N/A,#N/A,FALSE,"TMCOMP96";#N/A,#N/A,FALSE,"MAT96";#N/A,#N/A,FALSE,"FANDA96";#N/A,#N/A,FALSE,"INTRAN96";#N/A,#N/A,FALSE,"NAA9697";#N/A,#N/A,FALSE,"ECWEBB";#N/A,#N/A,FALSE,"MFT96";#N/A,#N/A,FALSE,"CTrecon"}</definedName>
    <definedName name="sdff_1_1_3_4" hidden="1">{#N/A,#N/A,FALSE,"TMCOMP96";#N/A,#N/A,FALSE,"MAT96";#N/A,#N/A,FALSE,"FANDA96";#N/A,#N/A,FALSE,"INTRAN96";#N/A,#N/A,FALSE,"NAA9697";#N/A,#N/A,FALSE,"ECWEBB";#N/A,#N/A,FALSE,"MFT96";#N/A,#N/A,FALSE,"CTrecon"}</definedName>
    <definedName name="sdff_1_1_3_5" hidden="1">{#N/A,#N/A,FALSE,"TMCOMP96";#N/A,#N/A,FALSE,"MAT96";#N/A,#N/A,FALSE,"FANDA96";#N/A,#N/A,FALSE,"INTRAN96";#N/A,#N/A,FALSE,"NAA9697";#N/A,#N/A,FALSE,"ECWEBB";#N/A,#N/A,FALSE,"MFT96";#N/A,#N/A,FALSE,"CTrecon"}</definedName>
    <definedName name="sdff_1_1_4" hidden="1">{#N/A,#N/A,FALSE,"TMCOMP96";#N/A,#N/A,FALSE,"MAT96";#N/A,#N/A,FALSE,"FANDA96";#N/A,#N/A,FALSE,"INTRAN96";#N/A,#N/A,FALSE,"NAA9697";#N/A,#N/A,FALSE,"ECWEBB";#N/A,#N/A,FALSE,"MFT96";#N/A,#N/A,FALSE,"CTrecon"}</definedName>
    <definedName name="sdff_1_1_4_1" hidden="1">{#N/A,#N/A,FALSE,"TMCOMP96";#N/A,#N/A,FALSE,"MAT96";#N/A,#N/A,FALSE,"FANDA96";#N/A,#N/A,FALSE,"INTRAN96";#N/A,#N/A,FALSE,"NAA9697";#N/A,#N/A,FALSE,"ECWEBB";#N/A,#N/A,FALSE,"MFT96";#N/A,#N/A,FALSE,"CTrecon"}</definedName>
    <definedName name="sdff_1_1_4_2" hidden="1">{#N/A,#N/A,FALSE,"TMCOMP96";#N/A,#N/A,FALSE,"MAT96";#N/A,#N/A,FALSE,"FANDA96";#N/A,#N/A,FALSE,"INTRAN96";#N/A,#N/A,FALSE,"NAA9697";#N/A,#N/A,FALSE,"ECWEBB";#N/A,#N/A,FALSE,"MFT96";#N/A,#N/A,FALSE,"CTrecon"}</definedName>
    <definedName name="sdff_1_1_4_3" hidden="1">{#N/A,#N/A,FALSE,"TMCOMP96";#N/A,#N/A,FALSE,"MAT96";#N/A,#N/A,FALSE,"FANDA96";#N/A,#N/A,FALSE,"INTRAN96";#N/A,#N/A,FALSE,"NAA9697";#N/A,#N/A,FALSE,"ECWEBB";#N/A,#N/A,FALSE,"MFT96";#N/A,#N/A,FALSE,"CTrecon"}</definedName>
    <definedName name="sdff_1_1_4_4" hidden="1">{#N/A,#N/A,FALSE,"TMCOMP96";#N/A,#N/A,FALSE,"MAT96";#N/A,#N/A,FALSE,"FANDA96";#N/A,#N/A,FALSE,"INTRAN96";#N/A,#N/A,FALSE,"NAA9697";#N/A,#N/A,FALSE,"ECWEBB";#N/A,#N/A,FALSE,"MFT96";#N/A,#N/A,FALSE,"CTrecon"}</definedName>
    <definedName name="sdff_1_1_4_5" hidden="1">{#N/A,#N/A,FALSE,"TMCOMP96";#N/A,#N/A,FALSE,"MAT96";#N/A,#N/A,FALSE,"FANDA96";#N/A,#N/A,FALSE,"INTRAN96";#N/A,#N/A,FALSE,"NAA9697";#N/A,#N/A,FALSE,"ECWEBB";#N/A,#N/A,FALSE,"MFT96";#N/A,#N/A,FALSE,"CTrecon"}</definedName>
    <definedName name="sdff_1_1_5" hidden="1">{#N/A,#N/A,FALSE,"TMCOMP96";#N/A,#N/A,FALSE,"MAT96";#N/A,#N/A,FALSE,"FANDA96";#N/A,#N/A,FALSE,"INTRAN96";#N/A,#N/A,FALSE,"NAA9697";#N/A,#N/A,FALSE,"ECWEBB";#N/A,#N/A,FALSE,"MFT96";#N/A,#N/A,FALSE,"CTrecon"}</definedName>
    <definedName name="sdff_1_1_5_1" hidden="1">{#N/A,#N/A,FALSE,"TMCOMP96";#N/A,#N/A,FALSE,"MAT96";#N/A,#N/A,FALSE,"FANDA96";#N/A,#N/A,FALSE,"INTRAN96";#N/A,#N/A,FALSE,"NAA9697";#N/A,#N/A,FALSE,"ECWEBB";#N/A,#N/A,FALSE,"MFT96";#N/A,#N/A,FALSE,"CTrecon"}</definedName>
    <definedName name="sdff_1_1_5_2" hidden="1">{#N/A,#N/A,FALSE,"TMCOMP96";#N/A,#N/A,FALSE,"MAT96";#N/A,#N/A,FALSE,"FANDA96";#N/A,#N/A,FALSE,"INTRAN96";#N/A,#N/A,FALSE,"NAA9697";#N/A,#N/A,FALSE,"ECWEBB";#N/A,#N/A,FALSE,"MFT96";#N/A,#N/A,FALSE,"CTrecon"}</definedName>
    <definedName name="sdff_1_1_5_3" hidden="1">{#N/A,#N/A,FALSE,"TMCOMP96";#N/A,#N/A,FALSE,"MAT96";#N/A,#N/A,FALSE,"FANDA96";#N/A,#N/A,FALSE,"INTRAN96";#N/A,#N/A,FALSE,"NAA9697";#N/A,#N/A,FALSE,"ECWEBB";#N/A,#N/A,FALSE,"MFT96";#N/A,#N/A,FALSE,"CTrecon"}</definedName>
    <definedName name="sdff_1_1_5_4" hidden="1">{#N/A,#N/A,FALSE,"TMCOMP96";#N/A,#N/A,FALSE,"MAT96";#N/A,#N/A,FALSE,"FANDA96";#N/A,#N/A,FALSE,"INTRAN96";#N/A,#N/A,FALSE,"NAA9697";#N/A,#N/A,FALSE,"ECWEBB";#N/A,#N/A,FALSE,"MFT96";#N/A,#N/A,FALSE,"CTrecon"}</definedName>
    <definedName name="sdff_1_1_5_5" hidden="1">{#N/A,#N/A,FALSE,"TMCOMP96";#N/A,#N/A,FALSE,"MAT96";#N/A,#N/A,FALSE,"FANDA96";#N/A,#N/A,FALSE,"INTRAN96";#N/A,#N/A,FALSE,"NAA9697";#N/A,#N/A,FALSE,"ECWEBB";#N/A,#N/A,FALSE,"MFT96";#N/A,#N/A,FALSE,"CTrecon"}</definedName>
    <definedName name="sdff_1_2" hidden="1">{#N/A,#N/A,FALSE,"TMCOMP96";#N/A,#N/A,FALSE,"MAT96";#N/A,#N/A,FALSE,"FANDA96";#N/A,#N/A,FALSE,"INTRAN96";#N/A,#N/A,FALSE,"NAA9697";#N/A,#N/A,FALSE,"ECWEBB";#N/A,#N/A,FALSE,"MFT96";#N/A,#N/A,FALSE,"CTrecon"}</definedName>
    <definedName name="sdff_1_2_1" hidden="1">{#N/A,#N/A,FALSE,"TMCOMP96";#N/A,#N/A,FALSE,"MAT96";#N/A,#N/A,FALSE,"FANDA96";#N/A,#N/A,FALSE,"INTRAN96";#N/A,#N/A,FALSE,"NAA9697";#N/A,#N/A,FALSE,"ECWEBB";#N/A,#N/A,FALSE,"MFT96";#N/A,#N/A,FALSE,"CTrecon"}</definedName>
    <definedName name="sdff_1_2_1_1" hidden="1">{#N/A,#N/A,FALSE,"TMCOMP96";#N/A,#N/A,FALSE,"MAT96";#N/A,#N/A,FALSE,"FANDA96";#N/A,#N/A,FALSE,"INTRAN96";#N/A,#N/A,FALSE,"NAA9697";#N/A,#N/A,FALSE,"ECWEBB";#N/A,#N/A,FALSE,"MFT96";#N/A,#N/A,FALSE,"CTrecon"}</definedName>
    <definedName name="sdff_1_2_1_1_1" hidden="1">{#N/A,#N/A,FALSE,"TMCOMP96";#N/A,#N/A,FALSE,"MAT96";#N/A,#N/A,FALSE,"FANDA96";#N/A,#N/A,FALSE,"INTRAN96";#N/A,#N/A,FALSE,"NAA9697";#N/A,#N/A,FALSE,"ECWEBB";#N/A,#N/A,FALSE,"MFT96";#N/A,#N/A,FALSE,"CTrecon"}</definedName>
    <definedName name="sdff_1_2_1_1_1_1" hidden="1">{#N/A,#N/A,FALSE,"TMCOMP96";#N/A,#N/A,FALSE,"MAT96";#N/A,#N/A,FALSE,"FANDA96";#N/A,#N/A,FALSE,"INTRAN96";#N/A,#N/A,FALSE,"NAA9697";#N/A,#N/A,FALSE,"ECWEBB";#N/A,#N/A,FALSE,"MFT96";#N/A,#N/A,FALSE,"CTrecon"}</definedName>
    <definedName name="sdff_1_2_1_1_1_2" hidden="1">{#N/A,#N/A,FALSE,"TMCOMP96";#N/A,#N/A,FALSE,"MAT96";#N/A,#N/A,FALSE,"FANDA96";#N/A,#N/A,FALSE,"INTRAN96";#N/A,#N/A,FALSE,"NAA9697";#N/A,#N/A,FALSE,"ECWEBB";#N/A,#N/A,FALSE,"MFT96";#N/A,#N/A,FALSE,"CTrecon"}</definedName>
    <definedName name="sdff_1_2_1_1_1_3" hidden="1">{#N/A,#N/A,FALSE,"TMCOMP96";#N/A,#N/A,FALSE,"MAT96";#N/A,#N/A,FALSE,"FANDA96";#N/A,#N/A,FALSE,"INTRAN96";#N/A,#N/A,FALSE,"NAA9697";#N/A,#N/A,FALSE,"ECWEBB";#N/A,#N/A,FALSE,"MFT96";#N/A,#N/A,FALSE,"CTrecon"}</definedName>
    <definedName name="sdff_1_2_1_1_1_4" hidden="1">{#N/A,#N/A,FALSE,"TMCOMP96";#N/A,#N/A,FALSE,"MAT96";#N/A,#N/A,FALSE,"FANDA96";#N/A,#N/A,FALSE,"INTRAN96";#N/A,#N/A,FALSE,"NAA9697";#N/A,#N/A,FALSE,"ECWEBB";#N/A,#N/A,FALSE,"MFT96";#N/A,#N/A,FALSE,"CTrecon"}</definedName>
    <definedName name="sdff_1_2_1_1_1_5" hidden="1">{#N/A,#N/A,FALSE,"TMCOMP96";#N/A,#N/A,FALSE,"MAT96";#N/A,#N/A,FALSE,"FANDA96";#N/A,#N/A,FALSE,"INTRAN96";#N/A,#N/A,FALSE,"NAA9697";#N/A,#N/A,FALSE,"ECWEBB";#N/A,#N/A,FALSE,"MFT96";#N/A,#N/A,FALSE,"CTrecon"}</definedName>
    <definedName name="sdff_1_2_1_1_2" hidden="1">{#N/A,#N/A,FALSE,"TMCOMP96";#N/A,#N/A,FALSE,"MAT96";#N/A,#N/A,FALSE,"FANDA96";#N/A,#N/A,FALSE,"INTRAN96";#N/A,#N/A,FALSE,"NAA9697";#N/A,#N/A,FALSE,"ECWEBB";#N/A,#N/A,FALSE,"MFT96";#N/A,#N/A,FALSE,"CTrecon"}</definedName>
    <definedName name="sdff_1_2_1_1_2_1" hidden="1">{#N/A,#N/A,FALSE,"TMCOMP96";#N/A,#N/A,FALSE,"MAT96";#N/A,#N/A,FALSE,"FANDA96";#N/A,#N/A,FALSE,"INTRAN96";#N/A,#N/A,FALSE,"NAA9697";#N/A,#N/A,FALSE,"ECWEBB";#N/A,#N/A,FALSE,"MFT96";#N/A,#N/A,FALSE,"CTrecon"}</definedName>
    <definedName name="sdff_1_2_1_1_2_2" hidden="1">{#N/A,#N/A,FALSE,"TMCOMP96";#N/A,#N/A,FALSE,"MAT96";#N/A,#N/A,FALSE,"FANDA96";#N/A,#N/A,FALSE,"INTRAN96";#N/A,#N/A,FALSE,"NAA9697";#N/A,#N/A,FALSE,"ECWEBB";#N/A,#N/A,FALSE,"MFT96";#N/A,#N/A,FALSE,"CTrecon"}</definedName>
    <definedName name="sdff_1_2_1_1_2_3" hidden="1">{#N/A,#N/A,FALSE,"TMCOMP96";#N/A,#N/A,FALSE,"MAT96";#N/A,#N/A,FALSE,"FANDA96";#N/A,#N/A,FALSE,"INTRAN96";#N/A,#N/A,FALSE,"NAA9697";#N/A,#N/A,FALSE,"ECWEBB";#N/A,#N/A,FALSE,"MFT96";#N/A,#N/A,FALSE,"CTrecon"}</definedName>
    <definedName name="sdff_1_2_1_1_2_4" hidden="1">{#N/A,#N/A,FALSE,"TMCOMP96";#N/A,#N/A,FALSE,"MAT96";#N/A,#N/A,FALSE,"FANDA96";#N/A,#N/A,FALSE,"INTRAN96";#N/A,#N/A,FALSE,"NAA9697";#N/A,#N/A,FALSE,"ECWEBB";#N/A,#N/A,FALSE,"MFT96";#N/A,#N/A,FALSE,"CTrecon"}</definedName>
    <definedName name="sdff_1_2_1_1_2_5" hidden="1">{#N/A,#N/A,FALSE,"TMCOMP96";#N/A,#N/A,FALSE,"MAT96";#N/A,#N/A,FALSE,"FANDA96";#N/A,#N/A,FALSE,"INTRAN96";#N/A,#N/A,FALSE,"NAA9697";#N/A,#N/A,FALSE,"ECWEBB";#N/A,#N/A,FALSE,"MFT96";#N/A,#N/A,FALSE,"CTrecon"}</definedName>
    <definedName name="sdff_1_2_1_1_3" hidden="1">{#N/A,#N/A,FALSE,"TMCOMP96";#N/A,#N/A,FALSE,"MAT96";#N/A,#N/A,FALSE,"FANDA96";#N/A,#N/A,FALSE,"INTRAN96";#N/A,#N/A,FALSE,"NAA9697";#N/A,#N/A,FALSE,"ECWEBB";#N/A,#N/A,FALSE,"MFT96";#N/A,#N/A,FALSE,"CTrecon"}</definedName>
    <definedName name="sdff_1_2_1_1_4" hidden="1">{#N/A,#N/A,FALSE,"TMCOMP96";#N/A,#N/A,FALSE,"MAT96";#N/A,#N/A,FALSE,"FANDA96";#N/A,#N/A,FALSE,"INTRAN96";#N/A,#N/A,FALSE,"NAA9697";#N/A,#N/A,FALSE,"ECWEBB";#N/A,#N/A,FALSE,"MFT96";#N/A,#N/A,FALSE,"CTrecon"}</definedName>
    <definedName name="sdff_1_2_1_1_5" hidden="1">{#N/A,#N/A,FALSE,"TMCOMP96";#N/A,#N/A,FALSE,"MAT96";#N/A,#N/A,FALSE,"FANDA96";#N/A,#N/A,FALSE,"INTRAN96";#N/A,#N/A,FALSE,"NAA9697";#N/A,#N/A,FALSE,"ECWEBB";#N/A,#N/A,FALSE,"MFT96";#N/A,#N/A,FALSE,"CTrecon"}</definedName>
    <definedName name="sdff_1_2_1_2" hidden="1">{#N/A,#N/A,FALSE,"TMCOMP96";#N/A,#N/A,FALSE,"MAT96";#N/A,#N/A,FALSE,"FANDA96";#N/A,#N/A,FALSE,"INTRAN96";#N/A,#N/A,FALSE,"NAA9697";#N/A,#N/A,FALSE,"ECWEBB";#N/A,#N/A,FALSE,"MFT96";#N/A,#N/A,FALSE,"CTrecon"}</definedName>
    <definedName name="sdff_1_2_1_2_1" hidden="1">{#N/A,#N/A,FALSE,"TMCOMP96";#N/A,#N/A,FALSE,"MAT96";#N/A,#N/A,FALSE,"FANDA96";#N/A,#N/A,FALSE,"INTRAN96";#N/A,#N/A,FALSE,"NAA9697";#N/A,#N/A,FALSE,"ECWEBB";#N/A,#N/A,FALSE,"MFT96";#N/A,#N/A,FALSE,"CTrecon"}</definedName>
    <definedName name="sdff_1_2_1_2_2" hidden="1">{#N/A,#N/A,FALSE,"TMCOMP96";#N/A,#N/A,FALSE,"MAT96";#N/A,#N/A,FALSE,"FANDA96";#N/A,#N/A,FALSE,"INTRAN96";#N/A,#N/A,FALSE,"NAA9697";#N/A,#N/A,FALSE,"ECWEBB";#N/A,#N/A,FALSE,"MFT96";#N/A,#N/A,FALSE,"CTrecon"}</definedName>
    <definedName name="sdff_1_2_1_2_3" hidden="1">{#N/A,#N/A,FALSE,"TMCOMP96";#N/A,#N/A,FALSE,"MAT96";#N/A,#N/A,FALSE,"FANDA96";#N/A,#N/A,FALSE,"INTRAN96";#N/A,#N/A,FALSE,"NAA9697";#N/A,#N/A,FALSE,"ECWEBB";#N/A,#N/A,FALSE,"MFT96";#N/A,#N/A,FALSE,"CTrecon"}</definedName>
    <definedName name="sdff_1_2_1_2_4" hidden="1">{#N/A,#N/A,FALSE,"TMCOMP96";#N/A,#N/A,FALSE,"MAT96";#N/A,#N/A,FALSE,"FANDA96";#N/A,#N/A,FALSE,"INTRAN96";#N/A,#N/A,FALSE,"NAA9697";#N/A,#N/A,FALSE,"ECWEBB";#N/A,#N/A,FALSE,"MFT96";#N/A,#N/A,FALSE,"CTrecon"}</definedName>
    <definedName name="sdff_1_2_1_2_5" hidden="1">{#N/A,#N/A,FALSE,"TMCOMP96";#N/A,#N/A,FALSE,"MAT96";#N/A,#N/A,FALSE,"FANDA96";#N/A,#N/A,FALSE,"INTRAN96";#N/A,#N/A,FALSE,"NAA9697";#N/A,#N/A,FALSE,"ECWEBB";#N/A,#N/A,FALSE,"MFT96";#N/A,#N/A,FALSE,"CTrecon"}</definedName>
    <definedName name="sdff_1_2_1_3" hidden="1">{#N/A,#N/A,FALSE,"TMCOMP96";#N/A,#N/A,FALSE,"MAT96";#N/A,#N/A,FALSE,"FANDA96";#N/A,#N/A,FALSE,"INTRAN96";#N/A,#N/A,FALSE,"NAA9697";#N/A,#N/A,FALSE,"ECWEBB";#N/A,#N/A,FALSE,"MFT96";#N/A,#N/A,FALSE,"CTrecon"}</definedName>
    <definedName name="sdff_1_2_1_3_1" hidden="1">{#N/A,#N/A,FALSE,"TMCOMP96";#N/A,#N/A,FALSE,"MAT96";#N/A,#N/A,FALSE,"FANDA96";#N/A,#N/A,FALSE,"INTRAN96";#N/A,#N/A,FALSE,"NAA9697";#N/A,#N/A,FALSE,"ECWEBB";#N/A,#N/A,FALSE,"MFT96";#N/A,#N/A,FALSE,"CTrecon"}</definedName>
    <definedName name="sdff_1_2_1_3_2" hidden="1">{#N/A,#N/A,FALSE,"TMCOMP96";#N/A,#N/A,FALSE,"MAT96";#N/A,#N/A,FALSE,"FANDA96";#N/A,#N/A,FALSE,"INTRAN96";#N/A,#N/A,FALSE,"NAA9697";#N/A,#N/A,FALSE,"ECWEBB";#N/A,#N/A,FALSE,"MFT96";#N/A,#N/A,FALSE,"CTrecon"}</definedName>
    <definedName name="sdff_1_2_1_3_3" hidden="1">{#N/A,#N/A,FALSE,"TMCOMP96";#N/A,#N/A,FALSE,"MAT96";#N/A,#N/A,FALSE,"FANDA96";#N/A,#N/A,FALSE,"INTRAN96";#N/A,#N/A,FALSE,"NAA9697";#N/A,#N/A,FALSE,"ECWEBB";#N/A,#N/A,FALSE,"MFT96";#N/A,#N/A,FALSE,"CTrecon"}</definedName>
    <definedName name="sdff_1_2_1_3_4" hidden="1">{#N/A,#N/A,FALSE,"TMCOMP96";#N/A,#N/A,FALSE,"MAT96";#N/A,#N/A,FALSE,"FANDA96";#N/A,#N/A,FALSE,"INTRAN96";#N/A,#N/A,FALSE,"NAA9697";#N/A,#N/A,FALSE,"ECWEBB";#N/A,#N/A,FALSE,"MFT96";#N/A,#N/A,FALSE,"CTrecon"}</definedName>
    <definedName name="sdff_1_2_1_3_5" hidden="1">{#N/A,#N/A,FALSE,"TMCOMP96";#N/A,#N/A,FALSE,"MAT96";#N/A,#N/A,FALSE,"FANDA96";#N/A,#N/A,FALSE,"INTRAN96";#N/A,#N/A,FALSE,"NAA9697";#N/A,#N/A,FALSE,"ECWEBB";#N/A,#N/A,FALSE,"MFT96";#N/A,#N/A,FALSE,"CTrecon"}</definedName>
    <definedName name="sdff_1_2_1_4" hidden="1">{#N/A,#N/A,FALSE,"TMCOMP96";#N/A,#N/A,FALSE,"MAT96";#N/A,#N/A,FALSE,"FANDA96";#N/A,#N/A,FALSE,"INTRAN96";#N/A,#N/A,FALSE,"NAA9697";#N/A,#N/A,FALSE,"ECWEBB";#N/A,#N/A,FALSE,"MFT96";#N/A,#N/A,FALSE,"CTrecon"}</definedName>
    <definedName name="sdff_1_2_1_4_1" hidden="1">{#N/A,#N/A,FALSE,"TMCOMP96";#N/A,#N/A,FALSE,"MAT96";#N/A,#N/A,FALSE,"FANDA96";#N/A,#N/A,FALSE,"INTRAN96";#N/A,#N/A,FALSE,"NAA9697";#N/A,#N/A,FALSE,"ECWEBB";#N/A,#N/A,FALSE,"MFT96";#N/A,#N/A,FALSE,"CTrecon"}</definedName>
    <definedName name="sdff_1_2_1_4_2" hidden="1">{#N/A,#N/A,FALSE,"TMCOMP96";#N/A,#N/A,FALSE,"MAT96";#N/A,#N/A,FALSE,"FANDA96";#N/A,#N/A,FALSE,"INTRAN96";#N/A,#N/A,FALSE,"NAA9697";#N/A,#N/A,FALSE,"ECWEBB";#N/A,#N/A,FALSE,"MFT96";#N/A,#N/A,FALSE,"CTrecon"}</definedName>
    <definedName name="sdff_1_2_1_4_3" hidden="1">{#N/A,#N/A,FALSE,"TMCOMP96";#N/A,#N/A,FALSE,"MAT96";#N/A,#N/A,FALSE,"FANDA96";#N/A,#N/A,FALSE,"INTRAN96";#N/A,#N/A,FALSE,"NAA9697";#N/A,#N/A,FALSE,"ECWEBB";#N/A,#N/A,FALSE,"MFT96";#N/A,#N/A,FALSE,"CTrecon"}</definedName>
    <definedName name="sdff_1_2_1_4_4" hidden="1">{#N/A,#N/A,FALSE,"TMCOMP96";#N/A,#N/A,FALSE,"MAT96";#N/A,#N/A,FALSE,"FANDA96";#N/A,#N/A,FALSE,"INTRAN96";#N/A,#N/A,FALSE,"NAA9697";#N/A,#N/A,FALSE,"ECWEBB";#N/A,#N/A,FALSE,"MFT96";#N/A,#N/A,FALSE,"CTrecon"}</definedName>
    <definedName name="sdff_1_2_1_4_5" hidden="1">{#N/A,#N/A,FALSE,"TMCOMP96";#N/A,#N/A,FALSE,"MAT96";#N/A,#N/A,FALSE,"FANDA96";#N/A,#N/A,FALSE,"INTRAN96";#N/A,#N/A,FALSE,"NAA9697";#N/A,#N/A,FALSE,"ECWEBB";#N/A,#N/A,FALSE,"MFT96";#N/A,#N/A,FALSE,"CTrecon"}</definedName>
    <definedName name="sdff_1_2_1_5" hidden="1">{#N/A,#N/A,FALSE,"TMCOMP96";#N/A,#N/A,FALSE,"MAT96";#N/A,#N/A,FALSE,"FANDA96";#N/A,#N/A,FALSE,"INTRAN96";#N/A,#N/A,FALSE,"NAA9697";#N/A,#N/A,FALSE,"ECWEBB";#N/A,#N/A,FALSE,"MFT96";#N/A,#N/A,FALSE,"CTrecon"}</definedName>
    <definedName name="sdff_1_2_1_5_1" hidden="1">{#N/A,#N/A,FALSE,"TMCOMP96";#N/A,#N/A,FALSE,"MAT96";#N/A,#N/A,FALSE,"FANDA96";#N/A,#N/A,FALSE,"INTRAN96";#N/A,#N/A,FALSE,"NAA9697";#N/A,#N/A,FALSE,"ECWEBB";#N/A,#N/A,FALSE,"MFT96";#N/A,#N/A,FALSE,"CTrecon"}</definedName>
    <definedName name="sdff_1_2_1_5_2" hidden="1">{#N/A,#N/A,FALSE,"TMCOMP96";#N/A,#N/A,FALSE,"MAT96";#N/A,#N/A,FALSE,"FANDA96";#N/A,#N/A,FALSE,"INTRAN96";#N/A,#N/A,FALSE,"NAA9697";#N/A,#N/A,FALSE,"ECWEBB";#N/A,#N/A,FALSE,"MFT96";#N/A,#N/A,FALSE,"CTrecon"}</definedName>
    <definedName name="sdff_1_2_1_5_3" hidden="1">{#N/A,#N/A,FALSE,"TMCOMP96";#N/A,#N/A,FALSE,"MAT96";#N/A,#N/A,FALSE,"FANDA96";#N/A,#N/A,FALSE,"INTRAN96";#N/A,#N/A,FALSE,"NAA9697";#N/A,#N/A,FALSE,"ECWEBB";#N/A,#N/A,FALSE,"MFT96";#N/A,#N/A,FALSE,"CTrecon"}</definedName>
    <definedName name="sdff_1_2_1_5_4" hidden="1">{#N/A,#N/A,FALSE,"TMCOMP96";#N/A,#N/A,FALSE,"MAT96";#N/A,#N/A,FALSE,"FANDA96";#N/A,#N/A,FALSE,"INTRAN96";#N/A,#N/A,FALSE,"NAA9697";#N/A,#N/A,FALSE,"ECWEBB";#N/A,#N/A,FALSE,"MFT96";#N/A,#N/A,FALSE,"CTrecon"}</definedName>
    <definedName name="sdff_1_2_1_5_5" hidden="1">{#N/A,#N/A,FALSE,"TMCOMP96";#N/A,#N/A,FALSE,"MAT96";#N/A,#N/A,FALSE,"FANDA96";#N/A,#N/A,FALSE,"INTRAN96";#N/A,#N/A,FALSE,"NAA9697";#N/A,#N/A,FALSE,"ECWEBB";#N/A,#N/A,FALSE,"MFT96";#N/A,#N/A,FALSE,"CTrecon"}</definedName>
    <definedName name="sdff_1_2_2" hidden="1">{#N/A,#N/A,FALSE,"TMCOMP96";#N/A,#N/A,FALSE,"MAT96";#N/A,#N/A,FALSE,"FANDA96";#N/A,#N/A,FALSE,"INTRAN96";#N/A,#N/A,FALSE,"NAA9697";#N/A,#N/A,FALSE,"ECWEBB";#N/A,#N/A,FALSE,"MFT96";#N/A,#N/A,FALSE,"CTrecon"}</definedName>
    <definedName name="sdff_1_2_2_1" hidden="1">{#N/A,#N/A,FALSE,"TMCOMP96";#N/A,#N/A,FALSE,"MAT96";#N/A,#N/A,FALSE,"FANDA96";#N/A,#N/A,FALSE,"INTRAN96";#N/A,#N/A,FALSE,"NAA9697";#N/A,#N/A,FALSE,"ECWEBB";#N/A,#N/A,FALSE,"MFT96";#N/A,#N/A,FALSE,"CTrecon"}</definedName>
    <definedName name="sdff_1_2_2_2" hidden="1">{#N/A,#N/A,FALSE,"TMCOMP96";#N/A,#N/A,FALSE,"MAT96";#N/A,#N/A,FALSE,"FANDA96";#N/A,#N/A,FALSE,"INTRAN96";#N/A,#N/A,FALSE,"NAA9697";#N/A,#N/A,FALSE,"ECWEBB";#N/A,#N/A,FALSE,"MFT96";#N/A,#N/A,FALSE,"CTrecon"}</definedName>
    <definedName name="sdff_1_2_2_3" hidden="1">{#N/A,#N/A,FALSE,"TMCOMP96";#N/A,#N/A,FALSE,"MAT96";#N/A,#N/A,FALSE,"FANDA96";#N/A,#N/A,FALSE,"INTRAN96";#N/A,#N/A,FALSE,"NAA9697";#N/A,#N/A,FALSE,"ECWEBB";#N/A,#N/A,FALSE,"MFT96";#N/A,#N/A,FALSE,"CTrecon"}</definedName>
    <definedName name="sdff_1_2_2_4" hidden="1">{#N/A,#N/A,FALSE,"TMCOMP96";#N/A,#N/A,FALSE,"MAT96";#N/A,#N/A,FALSE,"FANDA96";#N/A,#N/A,FALSE,"INTRAN96";#N/A,#N/A,FALSE,"NAA9697";#N/A,#N/A,FALSE,"ECWEBB";#N/A,#N/A,FALSE,"MFT96";#N/A,#N/A,FALSE,"CTrecon"}</definedName>
    <definedName name="sdff_1_2_2_5" hidden="1">{#N/A,#N/A,FALSE,"TMCOMP96";#N/A,#N/A,FALSE,"MAT96";#N/A,#N/A,FALSE,"FANDA96";#N/A,#N/A,FALSE,"INTRAN96";#N/A,#N/A,FALSE,"NAA9697";#N/A,#N/A,FALSE,"ECWEBB";#N/A,#N/A,FALSE,"MFT96";#N/A,#N/A,FALSE,"CTrecon"}</definedName>
    <definedName name="sdff_1_2_3" hidden="1">{#N/A,#N/A,FALSE,"TMCOMP96";#N/A,#N/A,FALSE,"MAT96";#N/A,#N/A,FALSE,"FANDA96";#N/A,#N/A,FALSE,"INTRAN96";#N/A,#N/A,FALSE,"NAA9697";#N/A,#N/A,FALSE,"ECWEBB";#N/A,#N/A,FALSE,"MFT96";#N/A,#N/A,FALSE,"CTrecon"}</definedName>
    <definedName name="sdff_1_2_3_1" hidden="1">{#N/A,#N/A,FALSE,"TMCOMP96";#N/A,#N/A,FALSE,"MAT96";#N/A,#N/A,FALSE,"FANDA96";#N/A,#N/A,FALSE,"INTRAN96";#N/A,#N/A,FALSE,"NAA9697";#N/A,#N/A,FALSE,"ECWEBB";#N/A,#N/A,FALSE,"MFT96";#N/A,#N/A,FALSE,"CTrecon"}</definedName>
    <definedName name="sdff_1_2_3_2" hidden="1">{#N/A,#N/A,FALSE,"TMCOMP96";#N/A,#N/A,FALSE,"MAT96";#N/A,#N/A,FALSE,"FANDA96";#N/A,#N/A,FALSE,"INTRAN96";#N/A,#N/A,FALSE,"NAA9697";#N/A,#N/A,FALSE,"ECWEBB";#N/A,#N/A,FALSE,"MFT96";#N/A,#N/A,FALSE,"CTrecon"}</definedName>
    <definedName name="sdff_1_2_3_3" hidden="1">{#N/A,#N/A,FALSE,"TMCOMP96";#N/A,#N/A,FALSE,"MAT96";#N/A,#N/A,FALSE,"FANDA96";#N/A,#N/A,FALSE,"INTRAN96";#N/A,#N/A,FALSE,"NAA9697";#N/A,#N/A,FALSE,"ECWEBB";#N/A,#N/A,FALSE,"MFT96";#N/A,#N/A,FALSE,"CTrecon"}</definedName>
    <definedName name="sdff_1_2_3_4" hidden="1">{#N/A,#N/A,FALSE,"TMCOMP96";#N/A,#N/A,FALSE,"MAT96";#N/A,#N/A,FALSE,"FANDA96";#N/A,#N/A,FALSE,"INTRAN96";#N/A,#N/A,FALSE,"NAA9697";#N/A,#N/A,FALSE,"ECWEBB";#N/A,#N/A,FALSE,"MFT96";#N/A,#N/A,FALSE,"CTrecon"}</definedName>
    <definedName name="sdff_1_2_3_5" hidden="1">{#N/A,#N/A,FALSE,"TMCOMP96";#N/A,#N/A,FALSE,"MAT96";#N/A,#N/A,FALSE,"FANDA96";#N/A,#N/A,FALSE,"INTRAN96";#N/A,#N/A,FALSE,"NAA9697";#N/A,#N/A,FALSE,"ECWEBB";#N/A,#N/A,FALSE,"MFT96";#N/A,#N/A,FALSE,"CTrecon"}</definedName>
    <definedName name="sdff_1_2_4" hidden="1">{#N/A,#N/A,FALSE,"TMCOMP96";#N/A,#N/A,FALSE,"MAT96";#N/A,#N/A,FALSE,"FANDA96";#N/A,#N/A,FALSE,"INTRAN96";#N/A,#N/A,FALSE,"NAA9697";#N/A,#N/A,FALSE,"ECWEBB";#N/A,#N/A,FALSE,"MFT96";#N/A,#N/A,FALSE,"CTrecon"}</definedName>
    <definedName name="sdff_1_2_4_1" hidden="1">{#N/A,#N/A,FALSE,"TMCOMP96";#N/A,#N/A,FALSE,"MAT96";#N/A,#N/A,FALSE,"FANDA96";#N/A,#N/A,FALSE,"INTRAN96";#N/A,#N/A,FALSE,"NAA9697";#N/A,#N/A,FALSE,"ECWEBB";#N/A,#N/A,FALSE,"MFT96";#N/A,#N/A,FALSE,"CTrecon"}</definedName>
    <definedName name="sdff_1_2_4_2" hidden="1">{#N/A,#N/A,FALSE,"TMCOMP96";#N/A,#N/A,FALSE,"MAT96";#N/A,#N/A,FALSE,"FANDA96";#N/A,#N/A,FALSE,"INTRAN96";#N/A,#N/A,FALSE,"NAA9697";#N/A,#N/A,FALSE,"ECWEBB";#N/A,#N/A,FALSE,"MFT96";#N/A,#N/A,FALSE,"CTrecon"}</definedName>
    <definedName name="sdff_1_2_4_3" hidden="1">{#N/A,#N/A,FALSE,"TMCOMP96";#N/A,#N/A,FALSE,"MAT96";#N/A,#N/A,FALSE,"FANDA96";#N/A,#N/A,FALSE,"INTRAN96";#N/A,#N/A,FALSE,"NAA9697";#N/A,#N/A,FALSE,"ECWEBB";#N/A,#N/A,FALSE,"MFT96";#N/A,#N/A,FALSE,"CTrecon"}</definedName>
    <definedName name="sdff_1_2_4_4" hidden="1">{#N/A,#N/A,FALSE,"TMCOMP96";#N/A,#N/A,FALSE,"MAT96";#N/A,#N/A,FALSE,"FANDA96";#N/A,#N/A,FALSE,"INTRAN96";#N/A,#N/A,FALSE,"NAA9697";#N/A,#N/A,FALSE,"ECWEBB";#N/A,#N/A,FALSE,"MFT96";#N/A,#N/A,FALSE,"CTrecon"}</definedName>
    <definedName name="sdff_1_2_4_5" hidden="1">{#N/A,#N/A,FALSE,"TMCOMP96";#N/A,#N/A,FALSE,"MAT96";#N/A,#N/A,FALSE,"FANDA96";#N/A,#N/A,FALSE,"INTRAN96";#N/A,#N/A,FALSE,"NAA9697";#N/A,#N/A,FALSE,"ECWEBB";#N/A,#N/A,FALSE,"MFT96";#N/A,#N/A,FALSE,"CTrecon"}</definedName>
    <definedName name="sdff_1_2_5" hidden="1">{#N/A,#N/A,FALSE,"TMCOMP96";#N/A,#N/A,FALSE,"MAT96";#N/A,#N/A,FALSE,"FANDA96";#N/A,#N/A,FALSE,"INTRAN96";#N/A,#N/A,FALSE,"NAA9697";#N/A,#N/A,FALSE,"ECWEBB";#N/A,#N/A,FALSE,"MFT96";#N/A,#N/A,FALSE,"CTrecon"}</definedName>
    <definedName name="sdff_1_2_5_1" hidden="1">{#N/A,#N/A,FALSE,"TMCOMP96";#N/A,#N/A,FALSE,"MAT96";#N/A,#N/A,FALSE,"FANDA96";#N/A,#N/A,FALSE,"INTRAN96";#N/A,#N/A,FALSE,"NAA9697";#N/A,#N/A,FALSE,"ECWEBB";#N/A,#N/A,FALSE,"MFT96";#N/A,#N/A,FALSE,"CTrecon"}</definedName>
    <definedName name="sdff_1_2_5_2" hidden="1">{#N/A,#N/A,FALSE,"TMCOMP96";#N/A,#N/A,FALSE,"MAT96";#N/A,#N/A,FALSE,"FANDA96";#N/A,#N/A,FALSE,"INTRAN96";#N/A,#N/A,FALSE,"NAA9697";#N/A,#N/A,FALSE,"ECWEBB";#N/A,#N/A,FALSE,"MFT96";#N/A,#N/A,FALSE,"CTrecon"}</definedName>
    <definedName name="sdff_1_2_5_3" hidden="1">{#N/A,#N/A,FALSE,"TMCOMP96";#N/A,#N/A,FALSE,"MAT96";#N/A,#N/A,FALSE,"FANDA96";#N/A,#N/A,FALSE,"INTRAN96";#N/A,#N/A,FALSE,"NAA9697";#N/A,#N/A,FALSE,"ECWEBB";#N/A,#N/A,FALSE,"MFT96";#N/A,#N/A,FALSE,"CTrecon"}</definedName>
    <definedName name="sdff_1_2_5_4" hidden="1">{#N/A,#N/A,FALSE,"TMCOMP96";#N/A,#N/A,FALSE,"MAT96";#N/A,#N/A,FALSE,"FANDA96";#N/A,#N/A,FALSE,"INTRAN96";#N/A,#N/A,FALSE,"NAA9697";#N/A,#N/A,FALSE,"ECWEBB";#N/A,#N/A,FALSE,"MFT96";#N/A,#N/A,FALSE,"CTrecon"}</definedName>
    <definedName name="sdff_1_2_5_5" hidden="1">{#N/A,#N/A,FALSE,"TMCOMP96";#N/A,#N/A,FALSE,"MAT96";#N/A,#N/A,FALSE,"FANDA96";#N/A,#N/A,FALSE,"INTRAN96";#N/A,#N/A,FALSE,"NAA9697";#N/A,#N/A,FALSE,"ECWEBB";#N/A,#N/A,FALSE,"MFT96";#N/A,#N/A,FALSE,"CTrecon"}</definedName>
    <definedName name="sdff_1_3" hidden="1">{#N/A,#N/A,FALSE,"TMCOMP96";#N/A,#N/A,FALSE,"MAT96";#N/A,#N/A,FALSE,"FANDA96";#N/A,#N/A,FALSE,"INTRAN96";#N/A,#N/A,FALSE,"NAA9697";#N/A,#N/A,FALSE,"ECWEBB";#N/A,#N/A,FALSE,"MFT96";#N/A,#N/A,FALSE,"CTrecon"}</definedName>
    <definedName name="sdff_1_3_1" hidden="1">{#N/A,#N/A,FALSE,"TMCOMP96";#N/A,#N/A,FALSE,"MAT96";#N/A,#N/A,FALSE,"FANDA96";#N/A,#N/A,FALSE,"INTRAN96";#N/A,#N/A,FALSE,"NAA9697";#N/A,#N/A,FALSE,"ECWEBB";#N/A,#N/A,FALSE,"MFT96";#N/A,#N/A,FALSE,"CTrecon"}</definedName>
    <definedName name="sdff_1_3_1_1" hidden="1">{#N/A,#N/A,FALSE,"TMCOMP96";#N/A,#N/A,FALSE,"MAT96";#N/A,#N/A,FALSE,"FANDA96";#N/A,#N/A,FALSE,"INTRAN96";#N/A,#N/A,FALSE,"NAA9697";#N/A,#N/A,FALSE,"ECWEBB";#N/A,#N/A,FALSE,"MFT96";#N/A,#N/A,FALSE,"CTrecon"}</definedName>
    <definedName name="sdff_1_3_1_1_1" hidden="1">{#N/A,#N/A,FALSE,"TMCOMP96";#N/A,#N/A,FALSE,"MAT96";#N/A,#N/A,FALSE,"FANDA96";#N/A,#N/A,FALSE,"INTRAN96";#N/A,#N/A,FALSE,"NAA9697";#N/A,#N/A,FALSE,"ECWEBB";#N/A,#N/A,FALSE,"MFT96";#N/A,#N/A,FALSE,"CTrecon"}</definedName>
    <definedName name="sdff_1_3_1_1_1_1" hidden="1">{#N/A,#N/A,FALSE,"TMCOMP96";#N/A,#N/A,FALSE,"MAT96";#N/A,#N/A,FALSE,"FANDA96";#N/A,#N/A,FALSE,"INTRAN96";#N/A,#N/A,FALSE,"NAA9697";#N/A,#N/A,FALSE,"ECWEBB";#N/A,#N/A,FALSE,"MFT96";#N/A,#N/A,FALSE,"CTrecon"}</definedName>
    <definedName name="sdff_1_3_1_1_1_2" hidden="1">{#N/A,#N/A,FALSE,"TMCOMP96";#N/A,#N/A,FALSE,"MAT96";#N/A,#N/A,FALSE,"FANDA96";#N/A,#N/A,FALSE,"INTRAN96";#N/A,#N/A,FALSE,"NAA9697";#N/A,#N/A,FALSE,"ECWEBB";#N/A,#N/A,FALSE,"MFT96";#N/A,#N/A,FALSE,"CTrecon"}</definedName>
    <definedName name="sdff_1_3_1_1_1_3" hidden="1">{#N/A,#N/A,FALSE,"TMCOMP96";#N/A,#N/A,FALSE,"MAT96";#N/A,#N/A,FALSE,"FANDA96";#N/A,#N/A,FALSE,"INTRAN96";#N/A,#N/A,FALSE,"NAA9697";#N/A,#N/A,FALSE,"ECWEBB";#N/A,#N/A,FALSE,"MFT96";#N/A,#N/A,FALSE,"CTrecon"}</definedName>
    <definedName name="sdff_1_3_1_1_1_4" hidden="1">{#N/A,#N/A,FALSE,"TMCOMP96";#N/A,#N/A,FALSE,"MAT96";#N/A,#N/A,FALSE,"FANDA96";#N/A,#N/A,FALSE,"INTRAN96";#N/A,#N/A,FALSE,"NAA9697";#N/A,#N/A,FALSE,"ECWEBB";#N/A,#N/A,FALSE,"MFT96";#N/A,#N/A,FALSE,"CTrecon"}</definedName>
    <definedName name="sdff_1_3_1_1_1_5" hidden="1">{#N/A,#N/A,FALSE,"TMCOMP96";#N/A,#N/A,FALSE,"MAT96";#N/A,#N/A,FALSE,"FANDA96";#N/A,#N/A,FALSE,"INTRAN96";#N/A,#N/A,FALSE,"NAA9697";#N/A,#N/A,FALSE,"ECWEBB";#N/A,#N/A,FALSE,"MFT96";#N/A,#N/A,FALSE,"CTrecon"}</definedName>
    <definedName name="sdff_1_3_1_1_2" hidden="1">{#N/A,#N/A,FALSE,"TMCOMP96";#N/A,#N/A,FALSE,"MAT96";#N/A,#N/A,FALSE,"FANDA96";#N/A,#N/A,FALSE,"INTRAN96";#N/A,#N/A,FALSE,"NAA9697";#N/A,#N/A,FALSE,"ECWEBB";#N/A,#N/A,FALSE,"MFT96";#N/A,#N/A,FALSE,"CTrecon"}</definedName>
    <definedName name="sdff_1_3_1_1_2_1" hidden="1">{#N/A,#N/A,FALSE,"TMCOMP96";#N/A,#N/A,FALSE,"MAT96";#N/A,#N/A,FALSE,"FANDA96";#N/A,#N/A,FALSE,"INTRAN96";#N/A,#N/A,FALSE,"NAA9697";#N/A,#N/A,FALSE,"ECWEBB";#N/A,#N/A,FALSE,"MFT96";#N/A,#N/A,FALSE,"CTrecon"}</definedName>
    <definedName name="sdff_1_3_1_1_2_2" hidden="1">{#N/A,#N/A,FALSE,"TMCOMP96";#N/A,#N/A,FALSE,"MAT96";#N/A,#N/A,FALSE,"FANDA96";#N/A,#N/A,FALSE,"INTRAN96";#N/A,#N/A,FALSE,"NAA9697";#N/A,#N/A,FALSE,"ECWEBB";#N/A,#N/A,FALSE,"MFT96";#N/A,#N/A,FALSE,"CTrecon"}</definedName>
    <definedName name="sdff_1_3_1_1_2_3" hidden="1">{#N/A,#N/A,FALSE,"TMCOMP96";#N/A,#N/A,FALSE,"MAT96";#N/A,#N/A,FALSE,"FANDA96";#N/A,#N/A,FALSE,"INTRAN96";#N/A,#N/A,FALSE,"NAA9697";#N/A,#N/A,FALSE,"ECWEBB";#N/A,#N/A,FALSE,"MFT96";#N/A,#N/A,FALSE,"CTrecon"}</definedName>
    <definedName name="sdff_1_3_1_1_2_4" hidden="1">{#N/A,#N/A,FALSE,"TMCOMP96";#N/A,#N/A,FALSE,"MAT96";#N/A,#N/A,FALSE,"FANDA96";#N/A,#N/A,FALSE,"INTRAN96";#N/A,#N/A,FALSE,"NAA9697";#N/A,#N/A,FALSE,"ECWEBB";#N/A,#N/A,FALSE,"MFT96";#N/A,#N/A,FALSE,"CTrecon"}</definedName>
    <definedName name="sdff_1_3_1_1_2_5" hidden="1">{#N/A,#N/A,FALSE,"TMCOMP96";#N/A,#N/A,FALSE,"MAT96";#N/A,#N/A,FALSE,"FANDA96";#N/A,#N/A,FALSE,"INTRAN96";#N/A,#N/A,FALSE,"NAA9697";#N/A,#N/A,FALSE,"ECWEBB";#N/A,#N/A,FALSE,"MFT96";#N/A,#N/A,FALSE,"CTrecon"}</definedName>
    <definedName name="sdff_1_3_1_1_3" hidden="1">{#N/A,#N/A,FALSE,"TMCOMP96";#N/A,#N/A,FALSE,"MAT96";#N/A,#N/A,FALSE,"FANDA96";#N/A,#N/A,FALSE,"INTRAN96";#N/A,#N/A,FALSE,"NAA9697";#N/A,#N/A,FALSE,"ECWEBB";#N/A,#N/A,FALSE,"MFT96";#N/A,#N/A,FALSE,"CTrecon"}</definedName>
    <definedName name="sdff_1_3_1_1_4" hidden="1">{#N/A,#N/A,FALSE,"TMCOMP96";#N/A,#N/A,FALSE,"MAT96";#N/A,#N/A,FALSE,"FANDA96";#N/A,#N/A,FALSE,"INTRAN96";#N/A,#N/A,FALSE,"NAA9697";#N/A,#N/A,FALSE,"ECWEBB";#N/A,#N/A,FALSE,"MFT96";#N/A,#N/A,FALSE,"CTrecon"}</definedName>
    <definedName name="sdff_1_3_1_1_5" hidden="1">{#N/A,#N/A,FALSE,"TMCOMP96";#N/A,#N/A,FALSE,"MAT96";#N/A,#N/A,FALSE,"FANDA96";#N/A,#N/A,FALSE,"INTRAN96";#N/A,#N/A,FALSE,"NAA9697";#N/A,#N/A,FALSE,"ECWEBB";#N/A,#N/A,FALSE,"MFT96";#N/A,#N/A,FALSE,"CTrecon"}</definedName>
    <definedName name="sdff_1_3_1_2" hidden="1">{#N/A,#N/A,FALSE,"TMCOMP96";#N/A,#N/A,FALSE,"MAT96";#N/A,#N/A,FALSE,"FANDA96";#N/A,#N/A,FALSE,"INTRAN96";#N/A,#N/A,FALSE,"NAA9697";#N/A,#N/A,FALSE,"ECWEBB";#N/A,#N/A,FALSE,"MFT96";#N/A,#N/A,FALSE,"CTrecon"}</definedName>
    <definedName name="sdff_1_3_1_2_1" hidden="1">{#N/A,#N/A,FALSE,"TMCOMP96";#N/A,#N/A,FALSE,"MAT96";#N/A,#N/A,FALSE,"FANDA96";#N/A,#N/A,FALSE,"INTRAN96";#N/A,#N/A,FALSE,"NAA9697";#N/A,#N/A,FALSE,"ECWEBB";#N/A,#N/A,FALSE,"MFT96";#N/A,#N/A,FALSE,"CTrecon"}</definedName>
    <definedName name="sdff_1_3_1_2_2" hidden="1">{#N/A,#N/A,FALSE,"TMCOMP96";#N/A,#N/A,FALSE,"MAT96";#N/A,#N/A,FALSE,"FANDA96";#N/A,#N/A,FALSE,"INTRAN96";#N/A,#N/A,FALSE,"NAA9697";#N/A,#N/A,FALSE,"ECWEBB";#N/A,#N/A,FALSE,"MFT96";#N/A,#N/A,FALSE,"CTrecon"}</definedName>
    <definedName name="sdff_1_3_1_2_3" hidden="1">{#N/A,#N/A,FALSE,"TMCOMP96";#N/A,#N/A,FALSE,"MAT96";#N/A,#N/A,FALSE,"FANDA96";#N/A,#N/A,FALSE,"INTRAN96";#N/A,#N/A,FALSE,"NAA9697";#N/A,#N/A,FALSE,"ECWEBB";#N/A,#N/A,FALSE,"MFT96";#N/A,#N/A,FALSE,"CTrecon"}</definedName>
    <definedName name="sdff_1_3_1_2_4" hidden="1">{#N/A,#N/A,FALSE,"TMCOMP96";#N/A,#N/A,FALSE,"MAT96";#N/A,#N/A,FALSE,"FANDA96";#N/A,#N/A,FALSE,"INTRAN96";#N/A,#N/A,FALSE,"NAA9697";#N/A,#N/A,FALSE,"ECWEBB";#N/A,#N/A,FALSE,"MFT96";#N/A,#N/A,FALSE,"CTrecon"}</definedName>
    <definedName name="sdff_1_3_1_2_5" hidden="1">{#N/A,#N/A,FALSE,"TMCOMP96";#N/A,#N/A,FALSE,"MAT96";#N/A,#N/A,FALSE,"FANDA96";#N/A,#N/A,FALSE,"INTRAN96";#N/A,#N/A,FALSE,"NAA9697";#N/A,#N/A,FALSE,"ECWEBB";#N/A,#N/A,FALSE,"MFT96";#N/A,#N/A,FALSE,"CTrecon"}</definedName>
    <definedName name="sdff_1_3_1_3" hidden="1">{#N/A,#N/A,FALSE,"TMCOMP96";#N/A,#N/A,FALSE,"MAT96";#N/A,#N/A,FALSE,"FANDA96";#N/A,#N/A,FALSE,"INTRAN96";#N/A,#N/A,FALSE,"NAA9697";#N/A,#N/A,FALSE,"ECWEBB";#N/A,#N/A,FALSE,"MFT96";#N/A,#N/A,FALSE,"CTrecon"}</definedName>
    <definedName name="sdff_1_3_1_3_1" hidden="1">{#N/A,#N/A,FALSE,"TMCOMP96";#N/A,#N/A,FALSE,"MAT96";#N/A,#N/A,FALSE,"FANDA96";#N/A,#N/A,FALSE,"INTRAN96";#N/A,#N/A,FALSE,"NAA9697";#N/A,#N/A,FALSE,"ECWEBB";#N/A,#N/A,FALSE,"MFT96";#N/A,#N/A,FALSE,"CTrecon"}</definedName>
    <definedName name="sdff_1_3_1_3_2" hidden="1">{#N/A,#N/A,FALSE,"TMCOMP96";#N/A,#N/A,FALSE,"MAT96";#N/A,#N/A,FALSE,"FANDA96";#N/A,#N/A,FALSE,"INTRAN96";#N/A,#N/A,FALSE,"NAA9697";#N/A,#N/A,FALSE,"ECWEBB";#N/A,#N/A,FALSE,"MFT96";#N/A,#N/A,FALSE,"CTrecon"}</definedName>
    <definedName name="sdff_1_3_1_3_3" hidden="1">{#N/A,#N/A,FALSE,"TMCOMP96";#N/A,#N/A,FALSE,"MAT96";#N/A,#N/A,FALSE,"FANDA96";#N/A,#N/A,FALSE,"INTRAN96";#N/A,#N/A,FALSE,"NAA9697";#N/A,#N/A,FALSE,"ECWEBB";#N/A,#N/A,FALSE,"MFT96";#N/A,#N/A,FALSE,"CTrecon"}</definedName>
    <definedName name="sdff_1_3_1_3_4" hidden="1">{#N/A,#N/A,FALSE,"TMCOMP96";#N/A,#N/A,FALSE,"MAT96";#N/A,#N/A,FALSE,"FANDA96";#N/A,#N/A,FALSE,"INTRAN96";#N/A,#N/A,FALSE,"NAA9697";#N/A,#N/A,FALSE,"ECWEBB";#N/A,#N/A,FALSE,"MFT96";#N/A,#N/A,FALSE,"CTrecon"}</definedName>
    <definedName name="sdff_1_3_1_3_5" hidden="1">{#N/A,#N/A,FALSE,"TMCOMP96";#N/A,#N/A,FALSE,"MAT96";#N/A,#N/A,FALSE,"FANDA96";#N/A,#N/A,FALSE,"INTRAN96";#N/A,#N/A,FALSE,"NAA9697";#N/A,#N/A,FALSE,"ECWEBB";#N/A,#N/A,FALSE,"MFT96";#N/A,#N/A,FALSE,"CTrecon"}</definedName>
    <definedName name="sdff_1_3_1_4" hidden="1">{#N/A,#N/A,FALSE,"TMCOMP96";#N/A,#N/A,FALSE,"MAT96";#N/A,#N/A,FALSE,"FANDA96";#N/A,#N/A,FALSE,"INTRAN96";#N/A,#N/A,FALSE,"NAA9697";#N/A,#N/A,FALSE,"ECWEBB";#N/A,#N/A,FALSE,"MFT96";#N/A,#N/A,FALSE,"CTrecon"}</definedName>
    <definedName name="sdff_1_3_1_4_1" hidden="1">{#N/A,#N/A,FALSE,"TMCOMP96";#N/A,#N/A,FALSE,"MAT96";#N/A,#N/A,FALSE,"FANDA96";#N/A,#N/A,FALSE,"INTRAN96";#N/A,#N/A,FALSE,"NAA9697";#N/A,#N/A,FALSE,"ECWEBB";#N/A,#N/A,FALSE,"MFT96";#N/A,#N/A,FALSE,"CTrecon"}</definedName>
    <definedName name="sdff_1_3_1_4_2" hidden="1">{#N/A,#N/A,FALSE,"TMCOMP96";#N/A,#N/A,FALSE,"MAT96";#N/A,#N/A,FALSE,"FANDA96";#N/A,#N/A,FALSE,"INTRAN96";#N/A,#N/A,FALSE,"NAA9697";#N/A,#N/A,FALSE,"ECWEBB";#N/A,#N/A,FALSE,"MFT96";#N/A,#N/A,FALSE,"CTrecon"}</definedName>
    <definedName name="sdff_1_3_1_4_3" hidden="1">{#N/A,#N/A,FALSE,"TMCOMP96";#N/A,#N/A,FALSE,"MAT96";#N/A,#N/A,FALSE,"FANDA96";#N/A,#N/A,FALSE,"INTRAN96";#N/A,#N/A,FALSE,"NAA9697";#N/A,#N/A,FALSE,"ECWEBB";#N/A,#N/A,FALSE,"MFT96";#N/A,#N/A,FALSE,"CTrecon"}</definedName>
    <definedName name="sdff_1_3_1_4_4" hidden="1">{#N/A,#N/A,FALSE,"TMCOMP96";#N/A,#N/A,FALSE,"MAT96";#N/A,#N/A,FALSE,"FANDA96";#N/A,#N/A,FALSE,"INTRAN96";#N/A,#N/A,FALSE,"NAA9697";#N/A,#N/A,FALSE,"ECWEBB";#N/A,#N/A,FALSE,"MFT96";#N/A,#N/A,FALSE,"CTrecon"}</definedName>
    <definedName name="sdff_1_3_1_4_5" hidden="1">{#N/A,#N/A,FALSE,"TMCOMP96";#N/A,#N/A,FALSE,"MAT96";#N/A,#N/A,FALSE,"FANDA96";#N/A,#N/A,FALSE,"INTRAN96";#N/A,#N/A,FALSE,"NAA9697";#N/A,#N/A,FALSE,"ECWEBB";#N/A,#N/A,FALSE,"MFT96";#N/A,#N/A,FALSE,"CTrecon"}</definedName>
    <definedName name="sdff_1_3_1_5" hidden="1">{#N/A,#N/A,FALSE,"TMCOMP96";#N/A,#N/A,FALSE,"MAT96";#N/A,#N/A,FALSE,"FANDA96";#N/A,#N/A,FALSE,"INTRAN96";#N/A,#N/A,FALSE,"NAA9697";#N/A,#N/A,FALSE,"ECWEBB";#N/A,#N/A,FALSE,"MFT96";#N/A,#N/A,FALSE,"CTrecon"}</definedName>
    <definedName name="sdff_1_3_1_5_1" hidden="1">{#N/A,#N/A,FALSE,"TMCOMP96";#N/A,#N/A,FALSE,"MAT96";#N/A,#N/A,FALSE,"FANDA96";#N/A,#N/A,FALSE,"INTRAN96";#N/A,#N/A,FALSE,"NAA9697";#N/A,#N/A,FALSE,"ECWEBB";#N/A,#N/A,FALSE,"MFT96";#N/A,#N/A,FALSE,"CTrecon"}</definedName>
    <definedName name="sdff_1_3_1_5_2" hidden="1">{#N/A,#N/A,FALSE,"TMCOMP96";#N/A,#N/A,FALSE,"MAT96";#N/A,#N/A,FALSE,"FANDA96";#N/A,#N/A,FALSE,"INTRAN96";#N/A,#N/A,FALSE,"NAA9697";#N/A,#N/A,FALSE,"ECWEBB";#N/A,#N/A,FALSE,"MFT96";#N/A,#N/A,FALSE,"CTrecon"}</definedName>
    <definedName name="sdff_1_3_1_5_3" hidden="1">{#N/A,#N/A,FALSE,"TMCOMP96";#N/A,#N/A,FALSE,"MAT96";#N/A,#N/A,FALSE,"FANDA96";#N/A,#N/A,FALSE,"INTRAN96";#N/A,#N/A,FALSE,"NAA9697";#N/A,#N/A,FALSE,"ECWEBB";#N/A,#N/A,FALSE,"MFT96";#N/A,#N/A,FALSE,"CTrecon"}</definedName>
    <definedName name="sdff_1_3_1_5_4" hidden="1">{#N/A,#N/A,FALSE,"TMCOMP96";#N/A,#N/A,FALSE,"MAT96";#N/A,#N/A,FALSE,"FANDA96";#N/A,#N/A,FALSE,"INTRAN96";#N/A,#N/A,FALSE,"NAA9697";#N/A,#N/A,FALSE,"ECWEBB";#N/A,#N/A,FALSE,"MFT96";#N/A,#N/A,FALSE,"CTrecon"}</definedName>
    <definedName name="sdff_1_3_1_5_5" hidden="1">{#N/A,#N/A,FALSE,"TMCOMP96";#N/A,#N/A,FALSE,"MAT96";#N/A,#N/A,FALSE,"FANDA96";#N/A,#N/A,FALSE,"INTRAN96";#N/A,#N/A,FALSE,"NAA9697";#N/A,#N/A,FALSE,"ECWEBB";#N/A,#N/A,FALSE,"MFT96";#N/A,#N/A,FALSE,"CTrecon"}</definedName>
    <definedName name="sdff_1_3_2" hidden="1">{#N/A,#N/A,FALSE,"TMCOMP96";#N/A,#N/A,FALSE,"MAT96";#N/A,#N/A,FALSE,"FANDA96";#N/A,#N/A,FALSE,"INTRAN96";#N/A,#N/A,FALSE,"NAA9697";#N/A,#N/A,FALSE,"ECWEBB";#N/A,#N/A,FALSE,"MFT96";#N/A,#N/A,FALSE,"CTrecon"}</definedName>
    <definedName name="sdff_1_3_2_1" hidden="1">{#N/A,#N/A,FALSE,"TMCOMP96";#N/A,#N/A,FALSE,"MAT96";#N/A,#N/A,FALSE,"FANDA96";#N/A,#N/A,FALSE,"INTRAN96";#N/A,#N/A,FALSE,"NAA9697";#N/A,#N/A,FALSE,"ECWEBB";#N/A,#N/A,FALSE,"MFT96";#N/A,#N/A,FALSE,"CTrecon"}</definedName>
    <definedName name="sdff_1_3_2_2" hidden="1">{#N/A,#N/A,FALSE,"TMCOMP96";#N/A,#N/A,FALSE,"MAT96";#N/A,#N/A,FALSE,"FANDA96";#N/A,#N/A,FALSE,"INTRAN96";#N/A,#N/A,FALSE,"NAA9697";#N/A,#N/A,FALSE,"ECWEBB";#N/A,#N/A,FALSE,"MFT96";#N/A,#N/A,FALSE,"CTrecon"}</definedName>
    <definedName name="sdff_1_3_2_3" hidden="1">{#N/A,#N/A,FALSE,"TMCOMP96";#N/A,#N/A,FALSE,"MAT96";#N/A,#N/A,FALSE,"FANDA96";#N/A,#N/A,FALSE,"INTRAN96";#N/A,#N/A,FALSE,"NAA9697";#N/A,#N/A,FALSE,"ECWEBB";#N/A,#N/A,FALSE,"MFT96";#N/A,#N/A,FALSE,"CTrecon"}</definedName>
    <definedName name="sdff_1_3_2_4" hidden="1">{#N/A,#N/A,FALSE,"TMCOMP96";#N/A,#N/A,FALSE,"MAT96";#N/A,#N/A,FALSE,"FANDA96";#N/A,#N/A,FALSE,"INTRAN96";#N/A,#N/A,FALSE,"NAA9697";#N/A,#N/A,FALSE,"ECWEBB";#N/A,#N/A,FALSE,"MFT96";#N/A,#N/A,FALSE,"CTrecon"}</definedName>
    <definedName name="sdff_1_3_2_5" hidden="1">{#N/A,#N/A,FALSE,"TMCOMP96";#N/A,#N/A,FALSE,"MAT96";#N/A,#N/A,FALSE,"FANDA96";#N/A,#N/A,FALSE,"INTRAN96";#N/A,#N/A,FALSE,"NAA9697";#N/A,#N/A,FALSE,"ECWEBB";#N/A,#N/A,FALSE,"MFT96";#N/A,#N/A,FALSE,"CTrecon"}</definedName>
    <definedName name="sdff_1_3_3" hidden="1">{#N/A,#N/A,FALSE,"TMCOMP96";#N/A,#N/A,FALSE,"MAT96";#N/A,#N/A,FALSE,"FANDA96";#N/A,#N/A,FALSE,"INTRAN96";#N/A,#N/A,FALSE,"NAA9697";#N/A,#N/A,FALSE,"ECWEBB";#N/A,#N/A,FALSE,"MFT96";#N/A,#N/A,FALSE,"CTrecon"}</definedName>
    <definedName name="sdff_1_3_3_1" hidden="1">{#N/A,#N/A,FALSE,"TMCOMP96";#N/A,#N/A,FALSE,"MAT96";#N/A,#N/A,FALSE,"FANDA96";#N/A,#N/A,FALSE,"INTRAN96";#N/A,#N/A,FALSE,"NAA9697";#N/A,#N/A,FALSE,"ECWEBB";#N/A,#N/A,FALSE,"MFT96";#N/A,#N/A,FALSE,"CTrecon"}</definedName>
    <definedName name="sdff_1_3_3_2" hidden="1">{#N/A,#N/A,FALSE,"TMCOMP96";#N/A,#N/A,FALSE,"MAT96";#N/A,#N/A,FALSE,"FANDA96";#N/A,#N/A,FALSE,"INTRAN96";#N/A,#N/A,FALSE,"NAA9697";#N/A,#N/A,FALSE,"ECWEBB";#N/A,#N/A,FALSE,"MFT96";#N/A,#N/A,FALSE,"CTrecon"}</definedName>
    <definedName name="sdff_1_3_3_3" hidden="1">{#N/A,#N/A,FALSE,"TMCOMP96";#N/A,#N/A,FALSE,"MAT96";#N/A,#N/A,FALSE,"FANDA96";#N/A,#N/A,FALSE,"INTRAN96";#N/A,#N/A,FALSE,"NAA9697";#N/A,#N/A,FALSE,"ECWEBB";#N/A,#N/A,FALSE,"MFT96";#N/A,#N/A,FALSE,"CTrecon"}</definedName>
    <definedName name="sdff_1_3_3_4" hidden="1">{#N/A,#N/A,FALSE,"TMCOMP96";#N/A,#N/A,FALSE,"MAT96";#N/A,#N/A,FALSE,"FANDA96";#N/A,#N/A,FALSE,"INTRAN96";#N/A,#N/A,FALSE,"NAA9697";#N/A,#N/A,FALSE,"ECWEBB";#N/A,#N/A,FALSE,"MFT96";#N/A,#N/A,FALSE,"CTrecon"}</definedName>
    <definedName name="sdff_1_3_3_5" hidden="1">{#N/A,#N/A,FALSE,"TMCOMP96";#N/A,#N/A,FALSE,"MAT96";#N/A,#N/A,FALSE,"FANDA96";#N/A,#N/A,FALSE,"INTRAN96";#N/A,#N/A,FALSE,"NAA9697";#N/A,#N/A,FALSE,"ECWEBB";#N/A,#N/A,FALSE,"MFT96";#N/A,#N/A,FALSE,"CTrecon"}</definedName>
    <definedName name="sdff_1_3_4" hidden="1">{#N/A,#N/A,FALSE,"TMCOMP96";#N/A,#N/A,FALSE,"MAT96";#N/A,#N/A,FALSE,"FANDA96";#N/A,#N/A,FALSE,"INTRAN96";#N/A,#N/A,FALSE,"NAA9697";#N/A,#N/A,FALSE,"ECWEBB";#N/A,#N/A,FALSE,"MFT96";#N/A,#N/A,FALSE,"CTrecon"}</definedName>
    <definedName name="sdff_1_3_4_1" hidden="1">{#N/A,#N/A,FALSE,"TMCOMP96";#N/A,#N/A,FALSE,"MAT96";#N/A,#N/A,FALSE,"FANDA96";#N/A,#N/A,FALSE,"INTRAN96";#N/A,#N/A,FALSE,"NAA9697";#N/A,#N/A,FALSE,"ECWEBB";#N/A,#N/A,FALSE,"MFT96";#N/A,#N/A,FALSE,"CTrecon"}</definedName>
    <definedName name="sdff_1_3_4_2" hidden="1">{#N/A,#N/A,FALSE,"TMCOMP96";#N/A,#N/A,FALSE,"MAT96";#N/A,#N/A,FALSE,"FANDA96";#N/A,#N/A,FALSE,"INTRAN96";#N/A,#N/A,FALSE,"NAA9697";#N/A,#N/A,FALSE,"ECWEBB";#N/A,#N/A,FALSE,"MFT96";#N/A,#N/A,FALSE,"CTrecon"}</definedName>
    <definedName name="sdff_1_3_4_3" hidden="1">{#N/A,#N/A,FALSE,"TMCOMP96";#N/A,#N/A,FALSE,"MAT96";#N/A,#N/A,FALSE,"FANDA96";#N/A,#N/A,FALSE,"INTRAN96";#N/A,#N/A,FALSE,"NAA9697";#N/A,#N/A,FALSE,"ECWEBB";#N/A,#N/A,FALSE,"MFT96";#N/A,#N/A,FALSE,"CTrecon"}</definedName>
    <definedName name="sdff_1_3_4_4" hidden="1">{#N/A,#N/A,FALSE,"TMCOMP96";#N/A,#N/A,FALSE,"MAT96";#N/A,#N/A,FALSE,"FANDA96";#N/A,#N/A,FALSE,"INTRAN96";#N/A,#N/A,FALSE,"NAA9697";#N/A,#N/A,FALSE,"ECWEBB";#N/A,#N/A,FALSE,"MFT96";#N/A,#N/A,FALSE,"CTrecon"}</definedName>
    <definedName name="sdff_1_3_4_5" hidden="1">{#N/A,#N/A,FALSE,"TMCOMP96";#N/A,#N/A,FALSE,"MAT96";#N/A,#N/A,FALSE,"FANDA96";#N/A,#N/A,FALSE,"INTRAN96";#N/A,#N/A,FALSE,"NAA9697";#N/A,#N/A,FALSE,"ECWEBB";#N/A,#N/A,FALSE,"MFT96";#N/A,#N/A,FALSE,"CTrecon"}</definedName>
    <definedName name="sdff_1_3_5" hidden="1">{#N/A,#N/A,FALSE,"TMCOMP96";#N/A,#N/A,FALSE,"MAT96";#N/A,#N/A,FALSE,"FANDA96";#N/A,#N/A,FALSE,"INTRAN96";#N/A,#N/A,FALSE,"NAA9697";#N/A,#N/A,FALSE,"ECWEBB";#N/A,#N/A,FALSE,"MFT96";#N/A,#N/A,FALSE,"CTrecon"}</definedName>
    <definedName name="sdff_1_3_5_1" hidden="1">{#N/A,#N/A,FALSE,"TMCOMP96";#N/A,#N/A,FALSE,"MAT96";#N/A,#N/A,FALSE,"FANDA96";#N/A,#N/A,FALSE,"INTRAN96";#N/A,#N/A,FALSE,"NAA9697";#N/A,#N/A,FALSE,"ECWEBB";#N/A,#N/A,FALSE,"MFT96";#N/A,#N/A,FALSE,"CTrecon"}</definedName>
    <definedName name="sdff_1_3_5_2" hidden="1">{#N/A,#N/A,FALSE,"TMCOMP96";#N/A,#N/A,FALSE,"MAT96";#N/A,#N/A,FALSE,"FANDA96";#N/A,#N/A,FALSE,"INTRAN96";#N/A,#N/A,FALSE,"NAA9697";#N/A,#N/A,FALSE,"ECWEBB";#N/A,#N/A,FALSE,"MFT96";#N/A,#N/A,FALSE,"CTrecon"}</definedName>
    <definedName name="sdff_1_3_5_3" hidden="1">{#N/A,#N/A,FALSE,"TMCOMP96";#N/A,#N/A,FALSE,"MAT96";#N/A,#N/A,FALSE,"FANDA96";#N/A,#N/A,FALSE,"INTRAN96";#N/A,#N/A,FALSE,"NAA9697";#N/A,#N/A,FALSE,"ECWEBB";#N/A,#N/A,FALSE,"MFT96";#N/A,#N/A,FALSE,"CTrecon"}</definedName>
    <definedName name="sdff_1_3_5_4" hidden="1">{#N/A,#N/A,FALSE,"TMCOMP96";#N/A,#N/A,FALSE,"MAT96";#N/A,#N/A,FALSE,"FANDA96";#N/A,#N/A,FALSE,"INTRAN96";#N/A,#N/A,FALSE,"NAA9697";#N/A,#N/A,FALSE,"ECWEBB";#N/A,#N/A,FALSE,"MFT96";#N/A,#N/A,FALSE,"CTrecon"}</definedName>
    <definedName name="sdff_1_3_5_5" hidden="1">{#N/A,#N/A,FALSE,"TMCOMP96";#N/A,#N/A,FALSE,"MAT96";#N/A,#N/A,FALSE,"FANDA96";#N/A,#N/A,FALSE,"INTRAN96";#N/A,#N/A,FALSE,"NAA9697";#N/A,#N/A,FALSE,"ECWEBB";#N/A,#N/A,FALSE,"MFT96";#N/A,#N/A,FALSE,"CTrecon"}</definedName>
    <definedName name="sdff_1_4" hidden="1">{#N/A,#N/A,FALSE,"TMCOMP96";#N/A,#N/A,FALSE,"MAT96";#N/A,#N/A,FALSE,"FANDA96";#N/A,#N/A,FALSE,"INTRAN96";#N/A,#N/A,FALSE,"NAA9697";#N/A,#N/A,FALSE,"ECWEBB";#N/A,#N/A,FALSE,"MFT96";#N/A,#N/A,FALSE,"CTrecon"}</definedName>
    <definedName name="sdff_1_4_1" hidden="1">{#N/A,#N/A,FALSE,"TMCOMP96";#N/A,#N/A,FALSE,"MAT96";#N/A,#N/A,FALSE,"FANDA96";#N/A,#N/A,FALSE,"INTRAN96";#N/A,#N/A,FALSE,"NAA9697";#N/A,#N/A,FALSE,"ECWEBB";#N/A,#N/A,FALSE,"MFT96";#N/A,#N/A,FALSE,"CTrecon"}</definedName>
    <definedName name="sdff_1_4_1_1" hidden="1">{#N/A,#N/A,FALSE,"TMCOMP96";#N/A,#N/A,FALSE,"MAT96";#N/A,#N/A,FALSE,"FANDA96";#N/A,#N/A,FALSE,"INTRAN96";#N/A,#N/A,FALSE,"NAA9697";#N/A,#N/A,FALSE,"ECWEBB";#N/A,#N/A,FALSE,"MFT96";#N/A,#N/A,FALSE,"CTrecon"}</definedName>
    <definedName name="sdff_1_4_1_1_1" hidden="1">{#N/A,#N/A,FALSE,"TMCOMP96";#N/A,#N/A,FALSE,"MAT96";#N/A,#N/A,FALSE,"FANDA96";#N/A,#N/A,FALSE,"INTRAN96";#N/A,#N/A,FALSE,"NAA9697";#N/A,#N/A,FALSE,"ECWEBB";#N/A,#N/A,FALSE,"MFT96";#N/A,#N/A,FALSE,"CTrecon"}</definedName>
    <definedName name="sdff_1_4_1_1_2" hidden="1">{#N/A,#N/A,FALSE,"TMCOMP96";#N/A,#N/A,FALSE,"MAT96";#N/A,#N/A,FALSE,"FANDA96";#N/A,#N/A,FALSE,"INTRAN96";#N/A,#N/A,FALSE,"NAA9697";#N/A,#N/A,FALSE,"ECWEBB";#N/A,#N/A,FALSE,"MFT96";#N/A,#N/A,FALSE,"CTrecon"}</definedName>
    <definedName name="sdff_1_4_1_1_3" hidden="1">{#N/A,#N/A,FALSE,"TMCOMP96";#N/A,#N/A,FALSE,"MAT96";#N/A,#N/A,FALSE,"FANDA96";#N/A,#N/A,FALSE,"INTRAN96";#N/A,#N/A,FALSE,"NAA9697";#N/A,#N/A,FALSE,"ECWEBB";#N/A,#N/A,FALSE,"MFT96";#N/A,#N/A,FALSE,"CTrecon"}</definedName>
    <definedName name="sdff_1_4_1_1_4" hidden="1">{#N/A,#N/A,FALSE,"TMCOMP96";#N/A,#N/A,FALSE,"MAT96";#N/A,#N/A,FALSE,"FANDA96";#N/A,#N/A,FALSE,"INTRAN96";#N/A,#N/A,FALSE,"NAA9697";#N/A,#N/A,FALSE,"ECWEBB";#N/A,#N/A,FALSE,"MFT96";#N/A,#N/A,FALSE,"CTrecon"}</definedName>
    <definedName name="sdff_1_4_1_1_5" hidden="1">{#N/A,#N/A,FALSE,"TMCOMP96";#N/A,#N/A,FALSE,"MAT96";#N/A,#N/A,FALSE,"FANDA96";#N/A,#N/A,FALSE,"INTRAN96";#N/A,#N/A,FALSE,"NAA9697";#N/A,#N/A,FALSE,"ECWEBB";#N/A,#N/A,FALSE,"MFT96";#N/A,#N/A,FALSE,"CTrecon"}</definedName>
    <definedName name="sdff_1_4_1_2" hidden="1">{#N/A,#N/A,FALSE,"TMCOMP96";#N/A,#N/A,FALSE,"MAT96";#N/A,#N/A,FALSE,"FANDA96";#N/A,#N/A,FALSE,"INTRAN96";#N/A,#N/A,FALSE,"NAA9697";#N/A,#N/A,FALSE,"ECWEBB";#N/A,#N/A,FALSE,"MFT96";#N/A,#N/A,FALSE,"CTrecon"}</definedName>
    <definedName name="sdff_1_4_1_2_1" hidden="1">{#N/A,#N/A,FALSE,"TMCOMP96";#N/A,#N/A,FALSE,"MAT96";#N/A,#N/A,FALSE,"FANDA96";#N/A,#N/A,FALSE,"INTRAN96";#N/A,#N/A,FALSE,"NAA9697";#N/A,#N/A,FALSE,"ECWEBB";#N/A,#N/A,FALSE,"MFT96";#N/A,#N/A,FALSE,"CTrecon"}</definedName>
    <definedName name="sdff_1_4_1_2_2" hidden="1">{#N/A,#N/A,FALSE,"TMCOMP96";#N/A,#N/A,FALSE,"MAT96";#N/A,#N/A,FALSE,"FANDA96";#N/A,#N/A,FALSE,"INTRAN96";#N/A,#N/A,FALSE,"NAA9697";#N/A,#N/A,FALSE,"ECWEBB";#N/A,#N/A,FALSE,"MFT96";#N/A,#N/A,FALSE,"CTrecon"}</definedName>
    <definedName name="sdff_1_4_1_2_3" hidden="1">{#N/A,#N/A,FALSE,"TMCOMP96";#N/A,#N/A,FALSE,"MAT96";#N/A,#N/A,FALSE,"FANDA96";#N/A,#N/A,FALSE,"INTRAN96";#N/A,#N/A,FALSE,"NAA9697";#N/A,#N/A,FALSE,"ECWEBB";#N/A,#N/A,FALSE,"MFT96";#N/A,#N/A,FALSE,"CTrecon"}</definedName>
    <definedName name="sdff_1_4_1_2_4" hidden="1">{#N/A,#N/A,FALSE,"TMCOMP96";#N/A,#N/A,FALSE,"MAT96";#N/A,#N/A,FALSE,"FANDA96";#N/A,#N/A,FALSE,"INTRAN96";#N/A,#N/A,FALSE,"NAA9697";#N/A,#N/A,FALSE,"ECWEBB";#N/A,#N/A,FALSE,"MFT96";#N/A,#N/A,FALSE,"CTrecon"}</definedName>
    <definedName name="sdff_1_4_1_2_5" hidden="1">{#N/A,#N/A,FALSE,"TMCOMP96";#N/A,#N/A,FALSE,"MAT96";#N/A,#N/A,FALSE,"FANDA96";#N/A,#N/A,FALSE,"INTRAN96";#N/A,#N/A,FALSE,"NAA9697";#N/A,#N/A,FALSE,"ECWEBB";#N/A,#N/A,FALSE,"MFT96";#N/A,#N/A,FALSE,"CTrecon"}</definedName>
    <definedName name="sdff_1_4_1_3" hidden="1">{#N/A,#N/A,FALSE,"TMCOMP96";#N/A,#N/A,FALSE,"MAT96";#N/A,#N/A,FALSE,"FANDA96";#N/A,#N/A,FALSE,"INTRAN96";#N/A,#N/A,FALSE,"NAA9697";#N/A,#N/A,FALSE,"ECWEBB";#N/A,#N/A,FALSE,"MFT96";#N/A,#N/A,FALSE,"CTrecon"}</definedName>
    <definedName name="sdff_1_4_1_3_1" hidden="1">{#N/A,#N/A,FALSE,"TMCOMP96";#N/A,#N/A,FALSE,"MAT96";#N/A,#N/A,FALSE,"FANDA96";#N/A,#N/A,FALSE,"INTRAN96";#N/A,#N/A,FALSE,"NAA9697";#N/A,#N/A,FALSE,"ECWEBB";#N/A,#N/A,FALSE,"MFT96";#N/A,#N/A,FALSE,"CTrecon"}</definedName>
    <definedName name="sdff_1_4_1_3_2" hidden="1">{#N/A,#N/A,FALSE,"TMCOMP96";#N/A,#N/A,FALSE,"MAT96";#N/A,#N/A,FALSE,"FANDA96";#N/A,#N/A,FALSE,"INTRAN96";#N/A,#N/A,FALSE,"NAA9697";#N/A,#N/A,FALSE,"ECWEBB";#N/A,#N/A,FALSE,"MFT96";#N/A,#N/A,FALSE,"CTrecon"}</definedName>
    <definedName name="sdff_1_4_1_3_3" hidden="1">{#N/A,#N/A,FALSE,"TMCOMP96";#N/A,#N/A,FALSE,"MAT96";#N/A,#N/A,FALSE,"FANDA96";#N/A,#N/A,FALSE,"INTRAN96";#N/A,#N/A,FALSE,"NAA9697";#N/A,#N/A,FALSE,"ECWEBB";#N/A,#N/A,FALSE,"MFT96";#N/A,#N/A,FALSE,"CTrecon"}</definedName>
    <definedName name="sdff_1_4_1_3_4" hidden="1">{#N/A,#N/A,FALSE,"TMCOMP96";#N/A,#N/A,FALSE,"MAT96";#N/A,#N/A,FALSE,"FANDA96";#N/A,#N/A,FALSE,"INTRAN96";#N/A,#N/A,FALSE,"NAA9697";#N/A,#N/A,FALSE,"ECWEBB";#N/A,#N/A,FALSE,"MFT96";#N/A,#N/A,FALSE,"CTrecon"}</definedName>
    <definedName name="sdff_1_4_1_3_5" hidden="1">{#N/A,#N/A,FALSE,"TMCOMP96";#N/A,#N/A,FALSE,"MAT96";#N/A,#N/A,FALSE,"FANDA96";#N/A,#N/A,FALSE,"INTRAN96";#N/A,#N/A,FALSE,"NAA9697";#N/A,#N/A,FALSE,"ECWEBB";#N/A,#N/A,FALSE,"MFT96";#N/A,#N/A,FALSE,"CTrecon"}</definedName>
    <definedName name="sdff_1_4_1_4" hidden="1">{#N/A,#N/A,FALSE,"TMCOMP96";#N/A,#N/A,FALSE,"MAT96";#N/A,#N/A,FALSE,"FANDA96";#N/A,#N/A,FALSE,"INTRAN96";#N/A,#N/A,FALSE,"NAA9697";#N/A,#N/A,FALSE,"ECWEBB";#N/A,#N/A,FALSE,"MFT96";#N/A,#N/A,FALSE,"CTrecon"}</definedName>
    <definedName name="sdff_1_4_1_4_1" hidden="1">{#N/A,#N/A,FALSE,"TMCOMP96";#N/A,#N/A,FALSE,"MAT96";#N/A,#N/A,FALSE,"FANDA96";#N/A,#N/A,FALSE,"INTRAN96";#N/A,#N/A,FALSE,"NAA9697";#N/A,#N/A,FALSE,"ECWEBB";#N/A,#N/A,FALSE,"MFT96";#N/A,#N/A,FALSE,"CTrecon"}</definedName>
    <definedName name="sdff_1_4_1_4_2" hidden="1">{#N/A,#N/A,FALSE,"TMCOMP96";#N/A,#N/A,FALSE,"MAT96";#N/A,#N/A,FALSE,"FANDA96";#N/A,#N/A,FALSE,"INTRAN96";#N/A,#N/A,FALSE,"NAA9697";#N/A,#N/A,FALSE,"ECWEBB";#N/A,#N/A,FALSE,"MFT96";#N/A,#N/A,FALSE,"CTrecon"}</definedName>
    <definedName name="sdff_1_4_1_4_3" hidden="1">{#N/A,#N/A,FALSE,"TMCOMP96";#N/A,#N/A,FALSE,"MAT96";#N/A,#N/A,FALSE,"FANDA96";#N/A,#N/A,FALSE,"INTRAN96";#N/A,#N/A,FALSE,"NAA9697";#N/A,#N/A,FALSE,"ECWEBB";#N/A,#N/A,FALSE,"MFT96";#N/A,#N/A,FALSE,"CTrecon"}</definedName>
    <definedName name="sdff_1_4_1_4_4" hidden="1">{#N/A,#N/A,FALSE,"TMCOMP96";#N/A,#N/A,FALSE,"MAT96";#N/A,#N/A,FALSE,"FANDA96";#N/A,#N/A,FALSE,"INTRAN96";#N/A,#N/A,FALSE,"NAA9697";#N/A,#N/A,FALSE,"ECWEBB";#N/A,#N/A,FALSE,"MFT96";#N/A,#N/A,FALSE,"CTrecon"}</definedName>
    <definedName name="sdff_1_4_1_4_5" hidden="1">{#N/A,#N/A,FALSE,"TMCOMP96";#N/A,#N/A,FALSE,"MAT96";#N/A,#N/A,FALSE,"FANDA96";#N/A,#N/A,FALSE,"INTRAN96";#N/A,#N/A,FALSE,"NAA9697";#N/A,#N/A,FALSE,"ECWEBB";#N/A,#N/A,FALSE,"MFT96";#N/A,#N/A,FALSE,"CTrecon"}</definedName>
    <definedName name="sdff_1_4_1_5" hidden="1">{#N/A,#N/A,FALSE,"TMCOMP96";#N/A,#N/A,FALSE,"MAT96";#N/A,#N/A,FALSE,"FANDA96";#N/A,#N/A,FALSE,"INTRAN96";#N/A,#N/A,FALSE,"NAA9697";#N/A,#N/A,FALSE,"ECWEBB";#N/A,#N/A,FALSE,"MFT96";#N/A,#N/A,FALSE,"CTrecon"}</definedName>
    <definedName name="sdff_1_4_1_5_1" hidden="1">{#N/A,#N/A,FALSE,"TMCOMP96";#N/A,#N/A,FALSE,"MAT96";#N/A,#N/A,FALSE,"FANDA96";#N/A,#N/A,FALSE,"INTRAN96";#N/A,#N/A,FALSE,"NAA9697";#N/A,#N/A,FALSE,"ECWEBB";#N/A,#N/A,FALSE,"MFT96";#N/A,#N/A,FALSE,"CTrecon"}</definedName>
    <definedName name="sdff_1_4_1_5_2" hidden="1">{#N/A,#N/A,FALSE,"TMCOMP96";#N/A,#N/A,FALSE,"MAT96";#N/A,#N/A,FALSE,"FANDA96";#N/A,#N/A,FALSE,"INTRAN96";#N/A,#N/A,FALSE,"NAA9697";#N/A,#N/A,FALSE,"ECWEBB";#N/A,#N/A,FALSE,"MFT96";#N/A,#N/A,FALSE,"CTrecon"}</definedName>
    <definedName name="sdff_1_4_1_5_3" hidden="1">{#N/A,#N/A,FALSE,"TMCOMP96";#N/A,#N/A,FALSE,"MAT96";#N/A,#N/A,FALSE,"FANDA96";#N/A,#N/A,FALSE,"INTRAN96";#N/A,#N/A,FALSE,"NAA9697";#N/A,#N/A,FALSE,"ECWEBB";#N/A,#N/A,FALSE,"MFT96";#N/A,#N/A,FALSE,"CTrecon"}</definedName>
    <definedName name="sdff_1_4_1_5_4" hidden="1">{#N/A,#N/A,FALSE,"TMCOMP96";#N/A,#N/A,FALSE,"MAT96";#N/A,#N/A,FALSE,"FANDA96";#N/A,#N/A,FALSE,"INTRAN96";#N/A,#N/A,FALSE,"NAA9697";#N/A,#N/A,FALSE,"ECWEBB";#N/A,#N/A,FALSE,"MFT96";#N/A,#N/A,FALSE,"CTrecon"}</definedName>
    <definedName name="sdff_1_4_1_5_5" hidden="1">{#N/A,#N/A,FALSE,"TMCOMP96";#N/A,#N/A,FALSE,"MAT96";#N/A,#N/A,FALSE,"FANDA96";#N/A,#N/A,FALSE,"INTRAN96";#N/A,#N/A,FALSE,"NAA9697";#N/A,#N/A,FALSE,"ECWEBB";#N/A,#N/A,FALSE,"MFT96";#N/A,#N/A,FALSE,"CTrecon"}</definedName>
    <definedName name="sdff_1_4_2" hidden="1">{#N/A,#N/A,FALSE,"TMCOMP96";#N/A,#N/A,FALSE,"MAT96";#N/A,#N/A,FALSE,"FANDA96";#N/A,#N/A,FALSE,"INTRAN96";#N/A,#N/A,FALSE,"NAA9697";#N/A,#N/A,FALSE,"ECWEBB";#N/A,#N/A,FALSE,"MFT96";#N/A,#N/A,FALSE,"CTrecon"}</definedName>
    <definedName name="sdff_1_4_2_1" hidden="1">{#N/A,#N/A,FALSE,"TMCOMP96";#N/A,#N/A,FALSE,"MAT96";#N/A,#N/A,FALSE,"FANDA96";#N/A,#N/A,FALSE,"INTRAN96";#N/A,#N/A,FALSE,"NAA9697";#N/A,#N/A,FALSE,"ECWEBB";#N/A,#N/A,FALSE,"MFT96";#N/A,#N/A,FALSE,"CTrecon"}</definedName>
    <definedName name="sdff_1_4_2_2" hidden="1">{#N/A,#N/A,FALSE,"TMCOMP96";#N/A,#N/A,FALSE,"MAT96";#N/A,#N/A,FALSE,"FANDA96";#N/A,#N/A,FALSE,"INTRAN96";#N/A,#N/A,FALSE,"NAA9697";#N/A,#N/A,FALSE,"ECWEBB";#N/A,#N/A,FALSE,"MFT96";#N/A,#N/A,FALSE,"CTrecon"}</definedName>
    <definedName name="sdff_1_4_2_3" hidden="1">{#N/A,#N/A,FALSE,"TMCOMP96";#N/A,#N/A,FALSE,"MAT96";#N/A,#N/A,FALSE,"FANDA96";#N/A,#N/A,FALSE,"INTRAN96";#N/A,#N/A,FALSE,"NAA9697";#N/A,#N/A,FALSE,"ECWEBB";#N/A,#N/A,FALSE,"MFT96";#N/A,#N/A,FALSE,"CTrecon"}</definedName>
    <definedName name="sdff_1_4_2_4" hidden="1">{#N/A,#N/A,FALSE,"TMCOMP96";#N/A,#N/A,FALSE,"MAT96";#N/A,#N/A,FALSE,"FANDA96";#N/A,#N/A,FALSE,"INTRAN96";#N/A,#N/A,FALSE,"NAA9697";#N/A,#N/A,FALSE,"ECWEBB";#N/A,#N/A,FALSE,"MFT96";#N/A,#N/A,FALSE,"CTrecon"}</definedName>
    <definedName name="sdff_1_4_2_5" hidden="1">{#N/A,#N/A,FALSE,"TMCOMP96";#N/A,#N/A,FALSE,"MAT96";#N/A,#N/A,FALSE,"FANDA96";#N/A,#N/A,FALSE,"INTRAN96";#N/A,#N/A,FALSE,"NAA9697";#N/A,#N/A,FALSE,"ECWEBB";#N/A,#N/A,FALSE,"MFT96";#N/A,#N/A,FALSE,"CTrecon"}</definedName>
    <definedName name="sdff_1_4_3" hidden="1">{#N/A,#N/A,FALSE,"TMCOMP96";#N/A,#N/A,FALSE,"MAT96";#N/A,#N/A,FALSE,"FANDA96";#N/A,#N/A,FALSE,"INTRAN96";#N/A,#N/A,FALSE,"NAA9697";#N/A,#N/A,FALSE,"ECWEBB";#N/A,#N/A,FALSE,"MFT96";#N/A,#N/A,FALSE,"CTrecon"}</definedName>
    <definedName name="sdff_1_4_3_1" hidden="1">{#N/A,#N/A,FALSE,"TMCOMP96";#N/A,#N/A,FALSE,"MAT96";#N/A,#N/A,FALSE,"FANDA96";#N/A,#N/A,FALSE,"INTRAN96";#N/A,#N/A,FALSE,"NAA9697";#N/A,#N/A,FALSE,"ECWEBB";#N/A,#N/A,FALSE,"MFT96";#N/A,#N/A,FALSE,"CTrecon"}</definedName>
    <definedName name="sdff_1_4_3_2" hidden="1">{#N/A,#N/A,FALSE,"TMCOMP96";#N/A,#N/A,FALSE,"MAT96";#N/A,#N/A,FALSE,"FANDA96";#N/A,#N/A,FALSE,"INTRAN96";#N/A,#N/A,FALSE,"NAA9697";#N/A,#N/A,FALSE,"ECWEBB";#N/A,#N/A,FALSE,"MFT96";#N/A,#N/A,FALSE,"CTrecon"}</definedName>
    <definedName name="sdff_1_4_3_3" hidden="1">{#N/A,#N/A,FALSE,"TMCOMP96";#N/A,#N/A,FALSE,"MAT96";#N/A,#N/A,FALSE,"FANDA96";#N/A,#N/A,FALSE,"INTRAN96";#N/A,#N/A,FALSE,"NAA9697";#N/A,#N/A,FALSE,"ECWEBB";#N/A,#N/A,FALSE,"MFT96";#N/A,#N/A,FALSE,"CTrecon"}</definedName>
    <definedName name="sdff_1_4_3_4" hidden="1">{#N/A,#N/A,FALSE,"TMCOMP96";#N/A,#N/A,FALSE,"MAT96";#N/A,#N/A,FALSE,"FANDA96";#N/A,#N/A,FALSE,"INTRAN96";#N/A,#N/A,FALSE,"NAA9697";#N/A,#N/A,FALSE,"ECWEBB";#N/A,#N/A,FALSE,"MFT96";#N/A,#N/A,FALSE,"CTrecon"}</definedName>
    <definedName name="sdff_1_4_3_5" hidden="1">{#N/A,#N/A,FALSE,"TMCOMP96";#N/A,#N/A,FALSE,"MAT96";#N/A,#N/A,FALSE,"FANDA96";#N/A,#N/A,FALSE,"INTRAN96";#N/A,#N/A,FALSE,"NAA9697";#N/A,#N/A,FALSE,"ECWEBB";#N/A,#N/A,FALSE,"MFT96";#N/A,#N/A,FALSE,"CTrecon"}</definedName>
    <definedName name="sdff_1_4_4" hidden="1">{#N/A,#N/A,FALSE,"TMCOMP96";#N/A,#N/A,FALSE,"MAT96";#N/A,#N/A,FALSE,"FANDA96";#N/A,#N/A,FALSE,"INTRAN96";#N/A,#N/A,FALSE,"NAA9697";#N/A,#N/A,FALSE,"ECWEBB";#N/A,#N/A,FALSE,"MFT96";#N/A,#N/A,FALSE,"CTrecon"}</definedName>
    <definedName name="sdff_1_4_4_1" hidden="1">{#N/A,#N/A,FALSE,"TMCOMP96";#N/A,#N/A,FALSE,"MAT96";#N/A,#N/A,FALSE,"FANDA96";#N/A,#N/A,FALSE,"INTRAN96";#N/A,#N/A,FALSE,"NAA9697";#N/A,#N/A,FALSE,"ECWEBB";#N/A,#N/A,FALSE,"MFT96";#N/A,#N/A,FALSE,"CTrecon"}</definedName>
    <definedName name="sdff_1_4_4_2" hidden="1">{#N/A,#N/A,FALSE,"TMCOMP96";#N/A,#N/A,FALSE,"MAT96";#N/A,#N/A,FALSE,"FANDA96";#N/A,#N/A,FALSE,"INTRAN96";#N/A,#N/A,FALSE,"NAA9697";#N/A,#N/A,FALSE,"ECWEBB";#N/A,#N/A,FALSE,"MFT96";#N/A,#N/A,FALSE,"CTrecon"}</definedName>
    <definedName name="sdff_1_4_4_3" hidden="1">{#N/A,#N/A,FALSE,"TMCOMP96";#N/A,#N/A,FALSE,"MAT96";#N/A,#N/A,FALSE,"FANDA96";#N/A,#N/A,FALSE,"INTRAN96";#N/A,#N/A,FALSE,"NAA9697";#N/A,#N/A,FALSE,"ECWEBB";#N/A,#N/A,FALSE,"MFT96";#N/A,#N/A,FALSE,"CTrecon"}</definedName>
    <definedName name="sdff_1_4_4_4" hidden="1">{#N/A,#N/A,FALSE,"TMCOMP96";#N/A,#N/A,FALSE,"MAT96";#N/A,#N/A,FALSE,"FANDA96";#N/A,#N/A,FALSE,"INTRAN96";#N/A,#N/A,FALSE,"NAA9697";#N/A,#N/A,FALSE,"ECWEBB";#N/A,#N/A,FALSE,"MFT96";#N/A,#N/A,FALSE,"CTrecon"}</definedName>
    <definedName name="sdff_1_4_4_5" hidden="1">{#N/A,#N/A,FALSE,"TMCOMP96";#N/A,#N/A,FALSE,"MAT96";#N/A,#N/A,FALSE,"FANDA96";#N/A,#N/A,FALSE,"INTRAN96";#N/A,#N/A,FALSE,"NAA9697";#N/A,#N/A,FALSE,"ECWEBB";#N/A,#N/A,FALSE,"MFT96";#N/A,#N/A,FALSE,"CTrecon"}</definedName>
    <definedName name="sdff_1_4_5" hidden="1">{#N/A,#N/A,FALSE,"TMCOMP96";#N/A,#N/A,FALSE,"MAT96";#N/A,#N/A,FALSE,"FANDA96";#N/A,#N/A,FALSE,"INTRAN96";#N/A,#N/A,FALSE,"NAA9697";#N/A,#N/A,FALSE,"ECWEBB";#N/A,#N/A,FALSE,"MFT96";#N/A,#N/A,FALSE,"CTrecon"}</definedName>
    <definedName name="sdff_1_4_5_1" hidden="1">{#N/A,#N/A,FALSE,"TMCOMP96";#N/A,#N/A,FALSE,"MAT96";#N/A,#N/A,FALSE,"FANDA96";#N/A,#N/A,FALSE,"INTRAN96";#N/A,#N/A,FALSE,"NAA9697";#N/A,#N/A,FALSE,"ECWEBB";#N/A,#N/A,FALSE,"MFT96";#N/A,#N/A,FALSE,"CTrecon"}</definedName>
    <definedName name="sdff_1_4_5_2" hidden="1">{#N/A,#N/A,FALSE,"TMCOMP96";#N/A,#N/A,FALSE,"MAT96";#N/A,#N/A,FALSE,"FANDA96";#N/A,#N/A,FALSE,"INTRAN96";#N/A,#N/A,FALSE,"NAA9697";#N/A,#N/A,FALSE,"ECWEBB";#N/A,#N/A,FALSE,"MFT96";#N/A,#N/A,FALSE,"CTrecon"}</definedName>
    <definedName name="sdff_1_4_5_3" hidden="1">{#N/A,#N/A,FALSE,"TMCOMP96";#N/A,#N/A,FALSE,"MAT96";#N/A,#N/A,FALSE,"FANDA96";#N/A,#N/A,FALSE,"INTRAN96";#N/A,#N/A,FALSE,"NAA9697";#N/A,#N/A,FALSE,"ECWEBB";#N/A,#N/A,FALSE,"MFT96";#N/A,#N/A,FALSE,"CTrecon"}</definedName>
    <definedName name="sdff_1_4_5_4" hidden="1">{#N/A,#N/A,FALSE,"TMCOMP96";#N/A,#N/A,FALSE,"MAT96";#N/A,#N/A,FALSE,"FANDA96";#N/A,#N/A,FALSE,"INTRAN96";#N/A,#N/A,FALSE,"NAA9697";#N/A,#N/A,FALSE,"ECWEBB";#N/A,#N/A,FALSE,"MFT96";#N/A,#N/A,FALSE,"CTrecon"}</definedName>
    <definedName name="sdff_1_4_5_5" hidden="1">{#N/A,#N/A,FALSE,"TMCOMP96";#N/A,#N/A,FALSE,"MAT96";#N/A,#N/A,FALSE,"FANDA96";#N/A,#N/A,FALSE,"INTRAN96";#N/A,#N/A,FALSE,"NAA9697";#N/A,#N/A,FALSE,"ECWEBB";#N/A,#N/A,FALSE,"MFT96";#N/A,#N/A,FALSE,"CTrecon"}</definedName>
    <definedName name="sdff_1_5" hidden="1">{#N/A,#N/A,FALSE,"TMCOMP96";#N/A,#N/A,FALSE,"MAT96";#N/A,#N/A,FALSE,"FANDA96";#N/A,#N/A,FALSE,"INTRAN96";#N/A,#N/A,FALSE,"NAA9697";#N/A,#N/A,FALSE,"ECWEBB";#N/A,#N/A,FALSE,"MFT96";#N/A,#N/A,FALSE,"CTrecon"}</definedName>
    <definedName name="sdff_1_5_1" hidden="1">{#N/A,#N/A,FALSE,"TMCOMP96";#N/A,#N/A,FALSE,"MAT96";#N/A,#N/A,FALSE,"FANDA96";#N/A,#N/A,FALSE,"INTRAN96";#N/A,#N/A,FALSE,"NAA9697";#N/A,#N/A,FALSE,"ECWEBB";#N/A,#N/A,FALSE,"MFT96";#N/A,#N/A,FALSE,"CTrecon"}</definedName>
    <definedName name="sdff_1_5_1_1" hidden="1">{#N/A,#N/A,FALSE,"TMCOMP96";#N/A,#N/A,FALSE,"MAT96";#N/A,#N/A,FALSE,"FANDA96";#N/A,#N/A,FALSE,"INTRAN96";#N/A,#N/A,FALSE,"NAA9697";#N/A,#N/A,FALSE,"ECWEBB";#N/A,#N/A,FALSE,"MFT96";#N/A,#N/A,FALSE,"CTrecon"}</definedName>
    <definedName name="sdff_1_5_1_2" hidden="1">{#N/A,#N/A,FALSE,"TMCOMP96";#N/A,#N/A,FALSE,"MAT96";#N/A,#N/A,FALSE,"FANDA96";#N/A,#N/A,FALSE,"INTRAN96";#N/A,#N/A,FALSE,"NAA9697";#N/A,#N/A,FALSE,"ECWEBB";#N/A,#N/A,FALSE,"MFT96";#N/A,#N/A,FALSE,"CTrecon"}</definedName>
    <definedName name="sdff_1_5_1_3" hidden="1">{#N/A,#N/A,FALSE,"TMCOMP96";#N/A,#N/A,FALSE,"MAT96";#N/A,#N/A,FALSE,"FANDA96";#N/A,#N/A,FALSE,"INTRAN96";#N/A,#N/A,FALSE,"NAA9697";#N/A,#N/A,FALSE,"ECWEBB";#N/A,#N/A,FALSE,"MFT96";#N/A,#N/A,FALSE,"CTrecon"}</definedName>
    <definedName name="sdff_1_5_1_4" hidden="1">{#N/A,#N/A,FALSE,"TMCOMP96";#N/A,#N/A,FALSE,"MAT96";#N/A,#N/A,FALSE,"FANDA96";#N/A,#N/A,FALSE,"INTRAN96";#N/A,#N/A,FALSE,"NAA9697";#N/A,#N/A,FALSE,"ECWEBB";#N/A,#N/A,FALSE,"MFT96";#N/A,#N/A,FALSE,"CTrecon"}</definedName>
    <definedName name="sdff_1_5_1_5" hidden="1">{#N/A,#N/A,FALSE,"TMCOMP96";#N/A,#N/A,FALSE,"MAT96";#N/A,#N/A,FALSE,"FANDA96";#N/A,#N/A,FALSE,"INTRAN96";#N/A,#N/A,FALSE,"NAA9697";#N/A,#N/A,FALSE,"ECWEBB";#N/A,#N/A,FALSE,"MFT96";#N/A,#N/A,FALSE,"CTrecon"}</definedName>
    <definedName name="sdff_1_5_2" hidden="1">{#N/A,#N/A,FALSE,"TMCOMP96";#N/A,#N/A,FALSE,"MAT96";#N/A,#N/A,FALSE,"FANDA96";#N/A,#N/A,FALSE,"INTRAN96";#N/A,#N/A,FALSE,"NAA9697";#N/A,#N/A,FALSE,"ECWEBB";#N/A,#N/A,FALSE,"MFT96";#N/A,#N/A,FALSE,"CTrecon"}</definedName>
    <definedName name="sdff_1_5_2_1" hidden="1">{#N/A,#N/A,FALSE,"TMCOMP96";#N/A,#N/A,FALSE,"MAT96";#N/A,#N/A,FALSE,"FANDA96";#N/A,#N/A,FALSE,"INTRAN96";#N/A,#N/A,FALSE,"NAA9697";#N/A,#N/A,FALSE,"ECWEBB";#N/A,#N/A,FALSE,"MFT96";#N/A,#N/A,FALSE,"CTrecon"}</definedName>
    <definedName name="sdff_1_5_2_2" hidden="1">{#N/A,#N/A,FALSE,"TMCOMP96";#N/A,#N/A,FALSE,"MAT96";#N/A,#N/A,FALSE,"FANDA96";#N/A,#N/A,FALSE,"INTRAN96";#N/A,#N/A,FALSE,"NAA9697";#N/A,#N/A,FALSE,"ECWEBB";#N/A,#N/A,FALSE,"MFT96";#N/A,#N/A,FALSE,"CTrecon"}</definedName>
    <definedName name="sdff_1_5_2_3" hidden="1">{#N/A,#N/A,FALSE,"TMCOMP96";#N/A,#N/A,FALSE,"MAT96";#N/A,#N/A,FALSE,"FANDA96";#N/A,#N/A,FALSE,"INTRAN96";#N/A,#N/A,FALSE,"NAA9697";#N/A,#N/A,FALSE,"ECWEBB";#N/A,#N/A,FALSE,"MFT96";#N/A,#N/A,FALSE,"CTrecon"}</definedName>
    <definedName name="sdff_1_5_2_4" hidden="1">{#N/A,#N/A,FALSE,"TMCOMP96";#N/A,#N/A,FALSE,"MAT96";#N/A,#N/A,FALSE,"FANDA96";#N/A,#N/A,FALSE,"INTRAN96";#N/A,#N/A,FALSE,"NAA9697";#N/A,#N/A,FALSE,"ECWEBB";#N/A,#N/A,FALSE,"MFT96";#N/A,#N/A,FALSE,"CTrecon"}</definedName>
    <definedName name="sdff_1_5_2_5" hidden="1">{#N/A,#N/A,FALSE,"TMCOMP96";#N/A,#N/A,FALSE,"MAT96";#N/A,#N/A,FALSE,"FANDA96";#N/A,#N/A,FALSE,"INTRAN96";#N/A,#N/A,FALSE,"NAA9697";#N/A,#N/A,FALSE,"ECWEBB";#N/A,#N/A,FALSE,"MFT96";#N/A,#N/A,FALSE,"CTrecon"}</definedName>
    <definedName name="sdff_1_5_3" hidden="1">{#N/A,#N/A,FALSE,"TMCOMP96";#N/A,#N/A,FALSE,"MAT96";#N/A,#N/A,FALSE,"FANDA96";#N/A,#N/A,FALSE,"INTRAN96";#N/A,#N/A,FALSE,"NAA9697";#N/A,#N/A,FALSE,"ECWEBB";#N/A,#N/A,FALSE,"MFT96";#N/A,#N/A,FALSE,"CTrecon"}</definedName>
    <definedName name="sdff_1_5_3_1" hidden="1">{#N/A,#N/A,FALSE,"TMCOMP96";#N/A,#N/A,FALSE,"MAT96";#N/A,#N/A,FALSE,"FANDA96";#N/A,#N/A,FALSE,"INTRAN96";#N/A,#N/A,FALSE,"NAA9697";#N/A,#N/A,FALSE,"ECWEBB";#N/A,#N/A,FALSE,"MFT96";#N/A,#N/A,FALSE,"CTrecon"}</definedName>
    <definedName name="sdff_1_5_3_2" hidden="1">{#N/A,#N/A,FALSE,"TMCOMP96";#N/A,#N/A,FALSE,"MAT96";#N/A,#N/A,FALSE,"FANDA96";#N/A,#N/A,FALSE,"INTRAN96";#N/A,#N/A,FALSE,"NAA9697";#N/A,#N/A,FALSE,"ECWEBB";#N/A,#N/A,FALSE,"MFT96";#N/A,#N/A,FALSE,"CTrecon"}</definedName>
    <definedName name="sdff_1_5_3_3" hidden="1">{#N/A,#N/A,FALSE,"TMCOMP96";#N/A,#N/A,FALSE,"MAT96";#N/A,#N/A,FALSE,"FANDA96";#N/A,#N/A,FALSE,"INTRAN96";#N/A,#N/A,FALSE,"NAA9697";#N/A,#N/A,FALSE,"ECWEBB";#N/A,#N/A,FALSE,"MFT96";#N/A,#N/A,FALSE,"CTrecon"}</definedName>
    <definedName name="sdff_1_5_3_4" hidden="1">{#N/A,#N/A,FALSE,"TMCOMP96";#N/A,#N/A,FALSE,"MAT96";#N/A,#N/A,FALSE,"FANDA96";#N/A,#N/A,FALSE,"INTRAN96";#N/A,#N/A,FALSE,"NAA9697";#N/A,#N/A,FALSE,"ECWEBB";#N/A,#N/A,FALSE,"MFT96";#N/A,#N/A,FALSE,"CTrecon"}</definedName>
    <definedName name="sdff_1_5_3_5" hidden="1">{#N/A,#N/A,FALSE,"TMCOMP96";#N/A,#N/A,FALSE,"MAT96";#N/A,#N/A,FALSE,"FANDA96";#N/A,#N/A,FALSE,"INTRAN96";#N/A,#N/A,FALSE,"NAA9697";#N/A,#N/A,FALSE,"ECWEBB";#N/A,#N/A,FALSE,"MFT96";#N/A,#N/A,FALSE,"CTrecon"}</definedName>
    <definedName name="sdff_1_5_4" hidden="1">{#N/A,#N/A,FALSE,"TMCOMP96";#N/A,#N/A,FALSE,"MAT96";#N/A,#N/A,FALSE,"FANDA96";#N/A,#N/A,FALSE,"INTRAN96";#N/A,#N/A,FALSE,"NAA9697";#N/A,#N/A,FALSE,"ECWEBB";#N/A,#N/A,FALSE,"MFT96";#N/A,#N/A,FALSE,"CTrecon"}</definedName>
    <definedName name="sdff_1_5_4_1" hidden="1">{#N/A,#N/A,FALSE,"TMCOMP96";#N/A,#N/A,FALSE,"MAT96";#N/A,#N/A,FALSE,"FANDA96";#N/A,#N/A,FALSE,"INTRAN96";#N/A,#N/A,FALSE,"NAA9697";#N/A,#N/A,FALSE,"ECWEBB";#N/A,#N/A,FALSE,"MFT96";#N/A,#N/A,FALSE,"CTrecon"}</definedName>
    <definedName name="sdff_1_5_4_2" hidden="1">{#N/A,#N/A,FALSE,"TMCOMP96";#N/A,#N/A,FALSE,"MAT96";#N/A,#N/A,FALSE,"FANDA96";#N/A,#N/A,FALSE,"INTRAN96";#N/A,#N/A,FALSE,"NAA9697";#N/A,#N/A,FALSE,"ECWEBB";#N/A,#N/A,FALSE,"MFT96";#N/A,#N/A,FALSE,"CTrecon"}</definedName>
    <definedName name="sdff_1_5_4_3" hidden="1">{#N/A,#N/A,FALSE,"TMCOMP96";#N/A,#N/A,FALSE,"MAT96";#N/A,#N/A,FALSE,"FANDA96";#N/A,#N/A,FALSE,"INTRAN96";#N/A,#N/A,FALSE,"NAA9697";#N/A,#N/A,FALSE,"ECWEBB";#N/A,#N/A,FALSE,"MFT96";#N/A,#N/A,FALSE,"CTrecon"}</definedName>
    <definedName name="sdff_1_5_4_4" hidden="1">{#N/A,#N/A,FALSE,"TMCOMP96";#N/A,#N/A,FALSE,"MAT96";#N/A,#N/A,FALSE,"FANDA96";#N/A,#N/A,FALSE,"INTRAN96";#N/A,#N/A,FALSE,"NAA9697";#N/A,#N/A,FALSE,"ECWEBB";#N/A,#N/A,FALSE,"MFT96";#N/A,#N/A,FALSE,"CTrecon"}</definedName>
    <definedName name="sdff_1_5_4_5" hidden="1">{#N/A,#N/A,FALSE,"TMCOMP96";#N/A,#N/A,FALSE,"MAT96";#N/A,#N/A,FALSE,"FANDA96";#N/A,#N/A,FALSE,"INTRAN96";#N/A,#N/A,FALSE,"NAA9697";#N/A,#N/A,FALSE,"ECWEBB";#N/A,#N/A,FALSE,"MFT96";#N/A,#N/A,FALSE,"CTrecon"}</definedName>
    <definedName name="sdff_1_5_5" hidden="1">{#N/A,#N/A,FALSE,"TMCOMP96";#N/A,#N/A,FALSE,"MAT96";#N/A,#N/A,FALSE,"FANDA96";#N/A,#N/A,FALSE,"INTRAN96";#N/A,#N/A,FALSE,"NAA9697";#N/A,#N/A,FALSE,"ECWEBB";#N/A,#N/A,FALSE,"MFT96";#N/A,#N/A,FALSE,"CTrecon"}</definedName>
    <definedName name="sdff_1_5_5_1" hidden="1">{#N/A,#N/A,FALSE,"TMCOMP96";#N/A,#N/A,FALSE,"MAT96";#N/A,#N/A,FALSE,"FANDA96";#N/A,#N/A,FALSE,"INTRAN96";#N/A,#N/A,FALSE,"NAA9697";#N/A,#N/A,FALSE,"ECWEBB";#N/A,#N/A,FALSE,"MFT96";#N/A,#N/A,FALSE,"CTrecon"}</definedName>
    <definedName name="sdff_1_5_5_2" hidden="1">{#N/A,#N/A,FALSE,"TMCOMP96";#N/A,#N/A,FALSE,"MAT96";#N/A,#N/A,FALSE,"FANDA96";#N/A,#N/A,FALSE,"INTRAN96";#N/A,#N/A,FALSE,"NAA9697";#N/A,#N/A,FALSE,"ECWEBB";#N/A,#N/A,FALSE,"MFT96";#N/A,#N/A,FALSE,"CTrecon"}</definedName>
    <definedName name="sdff_1_5_5_3" hidden="1">{#N/A,#N/A,FALSE,"TMCOMP96";#N/A,#N/A,FALSE,"MAT96";#N/A,#N/A,FALSE,"FANDA96";#N/A,#N/A,FALSE,"INTRAN96";#N/A,#N/A,FALSE,"NAA9697";#N/A,#N/A,FALSE,"ECWEBB";#N/A,#N/A,FALSE,"MFT96";#N/A,#N/A,FALSE,"CTrecon"}</definedName>
    <definedName name="sdff_1_5_5_4" hidden="1">{#N/A,#N/A,FALSE,"TMCOMP96";#N/A,#N/A,FALSE,"MAT96";#N/A,#N/A,FALSE,"FANDA96";#N/A,#N/A,FALSE,"INTRAN96";#N/A,#N/A,FALSE,"NAA9697";#N/A,#N/A,FALSE,"ECWEBB";#N/A,#N/A,FALSE,"MFT96";#N/A,#N/A,FALSE,"CTrecon"}</definedName>
    <definedName name="sdff_1_5_5_5" hidden="1">{#N/A,#N/A,FALSE,"TMCOMP96";#N/A,#N/A,FALSE,"MAT96";#N/A,#N/A,FALSE,"FANDA96";#N/A,#N/A,FALSE,"INTRAN96";#N/A,#N/A,FALSE,"NAA9697";#N/A,#N/A,FALSE,"ECWEBB";#N/A,#N/A,FALSE,"MFT96";#N/A,#N/A,FALSE,"CTrecon"}</definedName>
    <definedName name="sdff_2" hidden="1">{#N/A,#N/A,FALSE,"TMCOMP96";#N/A,#N/A,FALSE,"MAT96";#N/A,#N/A,FALSE,"FANDA96";#N/A,#N/A,FALSE,"INTRAN96";#N/A,#N/A,FALSE,"NAA9697";#N/A,#N/A,FALSE,"ECWEBB";#N/A,#N/A,FALSE,"MFT96";#N/A,#N/A,FALSE,"CTrecon"}</definedName>
    <definedName name="sdff_2_1" hidden="1">{#N/A,#N/A,FALSE,"TMCOMP96";#N/A,#N/A,FALSE,"MAT96";#N/A,#N/A,FALSE,"FANDA96";#N/A,#N/A,FALSE,"INTRAN96";#N/A,#N/A,FALSE,"NAA9697";#N/A,#N/A,FALSE,"ECWEBB";#N/A,#N/A,FALSE,"MFT96";#N/A,#N/A,FALSE,"CTrecon"}</definedName>
    <definedName name="sdff_2_1_1" hidden="1">{#N/A,#N/A,FALSE,"TMCOMP96";#N/A,#N/A,FALSE,"MAT96";#N/A,#N/A,FALSE,"FANDA96";#N/A,#N/A,FALSE,"INTRAN96";#N/A,#N/A,FALSE,"NAA9697";#N/A,#N/A,FALSE,"ECWEBB";#N/A,#N/A,FALSE,"MFT96";#N/A,#N/A,FALSE,"CTrecon"}</definedName>
    <definedName name="sdff_2_1_1_1" hidden="1">{#N/A,#N/A,FALSE,"TMCOMP96";#N/A,#N/A,FALSE,"MAT96";#N/A,#N/A,FALSE,"FANDA96";#N/A,#N/A,FALSE,"INTRAN96";#N/A,#N/A,FALSE,"NAA9697";#N/A,#N/A,FALSE,"ECWEBB";#N/A,#N/A,FALSE,"MFT96";#N/A,#N/A,FALSE,"CTrecon"}</definedName>
    <definedName name="sdff_2_1_1_1_1" hidden="1">{#N/A,#N/A,FALSE,"TMCOMP96";#N/A,#N/A,FALSE,"MAT96";#N/A,#N/A,FALSE,"FANDA96";#N/A,#N/A,FALSE,"INTRAN96";#N/A,#N/A,FALSE,"NAA9697";#N/A,#N/A,FALSE,"ECWEBB";#N/A,#N/A,FALSE,"MFT96";#N/A,#N/A,FALSE,"CTrecon"}</definedName>
    <definedName name="sdff_2_1_1_1_2" hidden="1">{#N/A,#N/A,FALSE,"TMCOMP96";#N/A,#N/A,FALSE,"MAT96";#N/A,#N/A,FALSE,"FANDA96";#N/A,#N/A,FALSE,"INTRAN96";#N/A,#N/A,FALSE,"NAA9697";#N/A,#N/A,FALSE,"ECWEBB";#N/A,#N/A,FALSE,"MFT96";#N/A,#N/A,FALSE,"CTrecon"}</definedName>
    <definedName name="sdff_2_1_1_1_3" hidden="1">{#N/A,#N/A,FALSE,"TMCOMP96";#N/A,#N/A,FALSE,"MAT96";#N/A,#N/A,FALSE,"FANDA96";#N/A,#N/A,FALSE,"INTRAN96";#N/A,#N/A,FALSE,"NAA9697";#N/A,#N/A,FALSE,"ECWEBB";#N/A,#N/A,FALSE,"MFT96";#N/A,#N/A,FALSE,"CTrecon"}</definedName>
    <definedName name="sdff_2_1_1_1_4" hidden="1">{#N/A,#N/A,FALSE,"TMCOMP96";#N/A,#N/A,FALSE,"MAT96";#N/A,#N/A,FALSE,"FANDA96";#N/A,#N/A,FALSE,"INTRAN96";#N/A,#N/A,FALSE,"NAA9697";#N/A,#N/A,FALSE,"ECWEBB";#N/A,#N/A,FALSE,"MFT96";#N/A,#N/A,FALSE,"CTrecon"}</definedName>
    <definedName name="sdff_2_1_1_1_5" hidden="1">{#N/A,#N/A,FALSE,"TMCOMP96";#N/A,#N/A,FALSE,"MAT96";#N/A,#N/A,FALSE,"FANDA96";#N/A,#N/A,FALSE,"INTRAN96";#N/A,#N/A,FALSE,"NAA9697";#N/A,#N/A,FALSE,"ECWEBB";#N/A,#N/A,FALSE,"MFT96";#N/A,#N/A,FALSE,"CTrecon"}</definedName>
    <definedName name="sdff_2_1_1_2" hidden="1">{#N/A,#N/A,FALSE,"TMCOMP96";#N/A,#N/A,FALSE,"MAT96";#N/A,#N/A,FALSE,"FANDA96";#N/A,#N/A,FALSE,"INTRAN96";#N/A,#N/A,FALSE,"NAA9697";#N/A,#N/A,FALSE,"ECWEBB";#N/A,#N/A,FALSE,"MFT96";#N/A,#N/A,FALSE,"CTrecon"}</definedName>
    <definedName name="sdff_2_1_1_2_1" hidden="1">{#N/A,#N/A,FALSE,"TMCOMP96";#N/A,#N/A,FALSE,"MAT96";#N/A,#N/A,FALSE,"FANDA96";#N/A,#N/A,FALSE,"INTRAN96";#N/A,#N/A,FALSE,"NAA9697";#N/A,#N/A,FALSE,"ECWEBB";#N/A,#N/A,FALSE,"MFT96";#N/A,#N/A,FALSE,"CTrecon"}</definedName>
    <definedName name="sdff_2_1_1_2_2" hidden="1">{#N/A,#N/A,FALSE,"TMCOMP96";#N/A,#N/A,FALSE,"MAT96";#N/A,#N/A,FALSE,"FANDA96";#N/A,#N/A,FALSE,"INTRAN96";#N/A,#N/A,FALSE,"NAA9697";#N/A,#N/A,FALSE,"ECWEBB";#N/A,#N/A,FALSE,"MFT96";#N/A,#N/A,FALSE,"CTrecon"}</definedName>
    <definedName name="sdff_2_1_1_2_3" hidden="1">{#N/A,#N/A,FALSE,"TMCOMP96";#N/A,#N/A,FALSE,"MAT96";#N/A,#N/A,FALSE,"FANDA96";#N/A,#N/A,FALSE,"INTRAN96";#N/A,#N/A,FALSE,"NAA9697";#N/A,#N/A,FALSE,"ECWEBB";#N/A,#N/A,FALSE,"MFT96";#N/A,#N/A,FALSE,"CTrecon"}</definedName>
    <definedName name="sdff_2_1_1_2_4" hidden="1">{#N/A,#N/A,FALSE,"TMCOMP96";#N/A,#N/A,FALSE,"MAT96";#N/A,#N/A,FALSE,"FANDA96";#N/A,#N/A,FALSE,"INTRAN96";#N/A,#N/A,FALSE,"NAA9697";#N/A,#N/A,FALSE,"ECWEBB";#N/A,#N/A,FALSE,"MFT96";#N/A,#N/A,FALSE,"CTrecon"}</definedName>
    <definedName name="sdff_2_1_1_2_5" hidden="1">{#N/A,#N/A,FALSE,"TMCOMP96";#N/A,#N/A,FALSE,"MAT96";#N/A,#N/A,FALSE,"FANDA96";#N/A,#N/A,FALSE,"INTRAN96";#N/A,#N/A,FALSE,"NAA9697";#N/A,#N/A,FALSE,"ECWEBB";#N/A,#N/A,FALSE,"MFT96";#N/A,#N/A,FALSE,"CTrecon"}</definedName>
    <definedName name="sdff_2_1_1_3" hidden="1">{#N/A,#N/A,FALSE,"TMCOMP96";#N/A,#N/A,FALSE,"MAT96";#N/A,#N/A,FALSE,"FANDA96";#N/A,#N/A,FALSE,"INTRAN96";#N/A,#N/A,FALSE,"NAA9697";#N/A,#N/A,FALSE,"ECWEBB";#N/A,#N/A,FALSE,"MFT96";#N/A,#N/A,FALSE,"CTrecon"}</definedName>
    <definedName name="sdff_2_1_1_4" hidden="1">{#N/A,#N/A,FALSE,"TMCOMP96";#N/A,#N/A,FALSE,"MAT96";#N/A,#N/A,FALSE,"FANDA96";#N/A,#N/A,FALSE,"INTRAN96";#N/A,#N/A,FALSE,"NAA9697";#N/A,#N/A,FALSE,"ECWEBB";#N/A,#N/A,FALSE,"MFT96";#N/A,#N/A,FALSE,"CTrecon"}</definedName>
    <definedName name="sdff_2_1_1_5" hidden="1">{#N/A,#N/A,FALSE,"TMCOMP96";#N/A,#N/A,FALSE,"MAT96";#N/A,#N/A,FALSE,"FANDA96";#N/A,#N/A,FALSE,"INTRAN96";#N/A,#N/A,FALSE,"NAA9697";#N/A,#N/A,FALSE,"ECWEBB";#N/A,#N/A,FALSE,"MFT96";#N/A,#N/A,FALSE,"CTrecon"}</definedName>
    <definedName name="sdff_2_1_2" hidden="1">{#N/A,#N/A,FALSE,"TMCOMP96";#N/A,#N/A,FALSE,"MAT96";#N/A,#N/A,FALSE,"FANDA96";#N/A,#N/A,FALSE,"INTRAN96";#N/A,#N/A,FALSE,"NAA9697";#N/A,#N/A,FALSE,"ECWEBB";#N/A,#N/A,FALSE,"MFT96";#N/A,#N/A,FALSE,"CTrecon"}</definedName>
    <definedName name="sdff_2_1_2_1" hidden="1">{#N/A,#N/A,FALSE,"TMCOMP96";#N/A,#N/A,FALSE,"MAT96";#N/A,#N/A,FALSE,"FANDA96";#N/A,#N/A,FALSE,"INTRAN96";#N/A,#N/A,FALSE,"NAA9697";#N/A,#N/A,FALSE,"ECWEBB";#N/A,#N/A,FALSE,"MFT96";#N/A,#N/A,FALSE,"CTrecon"}</definedName>
    <definedName name="sdff_2_1_2_2" hidden="1">{#N/A,#N/A,FALSE,"TMCOMP96";#N/A,#N/A,FALSE,"MAT96";#N/A,#N/A,FALSE,"FANDA96";#N/A,#N/A,FALSE,"INTRAN96";#N/A,#N/A,FALSE,"NAA9697";#N/A,#N/A,FALSE,"ECWEBB";#N/A,#N/A,FALSE,"MFT96";#N/A,#N/A,FALSE,"CTrecon"}</definedName>
    <definedName name="sdff_2_1_2_3" hidden="1">{#N/A,#N/A,FALSE,"TMCOMP96";#N/A,#N/A,FALSE,"MAT96";#N/A,#N/A,FALSE,"FANDA96";#N/A,#N/A,FALSE,"INTRAN96";#N/A,#N/A,FALSE,"NAA9697";#N/A,#N/A,FALSE,"ECWEBB";#N/A,#N/A,FALSE,"MFT96";#N/A,#N/A,FALSE,"CTrecon"}</definedName>
    <definedName name="sdff_2_1_2_4" hidden="1">{#N/A,#N/A,FALSE,"TMCOMP96";#N/A,#N/A,FALSE,"MAT96";#N/A,#N/A,FALSE,"FANDA96";#N/A,#N/A,FALSE,"INTRAN96";#N/A,#N/A,FALSE,"NAA9697";#N/A,#N/A,FALSE,"ECWEBB";#N/A,#N/A,FALSE,"MFT96";#N/A,#N/A,FALSE,"CTrecon"}</definedName>
    <definedName name="sdff_2_1_2_5" hidden="1">{#N/A,#N/A,FALSE,"TMCOMP96";#N/A,#N/A,FALSE,"MAT96";#N/A,#N/A,FALSE,"FANDA96";#N/A,#N/A,FALSE,"INTRAN96";#N/A,#N/A,FALSE,"NAA9697";#N/A,#N/A,FALSE,"ECWEBB";#N/A,#N/A,FALSE,"MFT96";#N/A,#N/A,FALSE,"CTrecon"}</definedName>
    <definedName name="sdff_2_1_3" hidden="1">{#N/A,#N/A,FALSE,"TMCOMP96";#N/A,#N/A,FALSE,"MAT96";#N/A,#N/A,FALSE,"FANDA96";#N/A,#N/A,FALSE,"INTRAN96";#N/A,#N/A,FALSE,"NAA9697";#N/A,#N/A,FALSE,"ECWEBB";#N/A,#N/A,FALSE,"MFT96";#N/A,#N/A,FALSE,"CTrecon"}</definedName>
    <definedName name="sdff_2_1_3_1" hidden="1">{#N/A,#N/A,FALSE,"TMCOMP96";#N/A,#N/A,FALSE,"MAT96";#N/A,#N/A,FALSE,"FANDA96";#N/A,#N/A,FALSE,"INTRAN96";#N/A,#N/A,FALSE,"NAA9697";#N/A,#N/A,FALSE,"ECWEBB";#N/A,#N/A,FALSE,"MFT96";#N/A,#N/A,FALSE,"CTrecon"}</definedName>
    <definedName name="sdff_2_1_3_2" hidden="1">{#N/A,#N/A,FALSE,"TMCOMP96";#N/A,#N/A,FALSE,"MAT96";#N/A,#N/A,FALSE,"FANDA96";#N/A,#N/A,FALSE,"INTRAN96";#N/A,#N/A,FALSE,"NAA9697";#N/A,#N/A,FALSE,"ECWEBB";#N/A,#N/A,FALSE,"MFT96";#N/A,#N/A,FALSE,"CTrecon"}</definedName>
    <definedName name="sdff_2_1_3_3" hidden="1">{#N/A,#N/A,FALSE,"TMCOMP96";#N/A,#N/A,FALSE,"MAT96";#N/A,#N/A,FALSE,"FANDA96";#N/A,#N/A,FALSE,"INTRAN96";#N/A,#N/A,FALSE,"NAA9697";#N/A,#N/A,FALSE,"ECWEBB";#N/A,#N/A,FALSE,"MFT96";#N/A,#N/A,FALSE,"CTrecon"}</definedName>
    <definedName name="sdff_2_1_3_4" hidden="1">{#N/A,#N/A,FALSE,"TMCOMP96";#N/A,#N/A,FALSE,"MAT96";#N/A,#N/A,FALSE,"FANDA96";#N/A,#N/A,FALSE,"INTRAN96";#N/A,#N/A,FALSE,"NAA9697";#N/A,#N/A,FALSE,"ECWEBB";#N/A,#N/A,FALSE,"MFT96";#N/A,#N/A,FALSE,"CTrecon"}</definedName>
    <definedName name="sdff_2_1_3_5" hidden="1">{#N/A,#N/A,FALSE,"TMCOMP96";#N/A,#N/A,FALSE,"MAT96";#N/A,#N/A,FALSE,"FANDA96";#N/A,#N/A,FALSE,"INTRAN96";#N/A,#N/A,FALSE,"NAA9697";#N/A,#N/A,FALSE,"ECWEBB";#N/A,#N/A,FALSE,"MFT96";#N/A,#N/A,FALSE,"CTrecon"}</definedName>
    <definedName name="sdff_2_1_4" hidden="1">{#N/A,#N/A,FALSE,"TMCOMP96";#N/A,#N/A,FALSE,"MAT96";#N/A,#N/A,FALSE,"FANDA96";#N/A,#N/A,FALSE,"INTRAN96";#N/A,#N/A,FALSE,"NAA9697";#N/A,#N/A,FALSE,"ECWEBB";#N/A,#N/A,FALSE,"MFT96";#N/A,#N/A,FALSE,"CTrecon"}</definedName>
    <definedName name="sdff_2_1_4_1" hidden="1">{#N/A,#N/A,FALSE,"TMCOMP96";#N/A,#N/A,FALSE,"MAT96";#N/A,#N/A,FALSE,"FANDA96";#N/A,#N/A,FALSE,"INTRAN96";#N/A,#N/A,FALSE,"NAA9697";#N/A,#N/A,FALSE,"ECWEBB";#N/A,#N/A,FALSE,"MFT96";#N/A,#N/A,FALSE,"CTrecon"}</definedName>
    <definedName name="sdff_2_1_4_2" hidden="1">{#N/A,#N/A,FALSE,"TMCOMP96";#N/A,#N/A,FALSE,"MAT96";#N/A,#N/A,FALSE,"FANDA96";#N/A,#N/A,FALSE,"INTRAN96";#N/A,#N/A,FALSE,"NAA9697";#N/A,#N/A,FALSE,"ECWEBB";#N/A,#N/A,FALSE,"MFT96";#N/A,#N/A,FALSE,"CTrecon"}</definedName>
    <definedName name="sdff_2_1_4_3" hidden="1">{#N/A,#N/A,FALSE,"TMCOMP96";#N/A,#N/A,FALSE,"MAT96";#N/A,#N/A,FALSE,"FANDA96";#N/A,#N/A,FALSE,"INTRAN96";#N/A,#N/A,FALSE,"NAA9697";#N/A,#N/A,FALSE,"ECWEBB";#N/A,#N/A,FALSE,"MFT96";#N/A,#N/A,FALSE,"CTrecon"}</definedName>
    <definedName name="sdff_2_1_4_4" hidden="1">{#N/A,#N/A,FALSE,"TMCOMP96";#N/A,#N/A,FALSE,"MAT96";#N/A,#N/A,FALSE,"FANDA96";#N/A,#N/A,FALSE,"INTRAN96";#N/A,#N/A,FALSE,"NAA9697";#N/A,#N/A,FALSE,"ECWEBB";#N/A,#N/A,FALSE,"MFT96";#N/A,#N/A,FALSE,"CTrecon"}</definedName>
    <definedName name="sdff_2_1_4_5" hidden="1">{#N/A,#N/A,FALSE,"TMCOMP96";#N/A,#N/A,FALSE,"MAT96";#N/A,#N/A,FALSE,"FANDA96";#N/A,#N/A,FALSE,"INTRAN96";#N/A,#N/A,FALSE,"NAA9697";#N/A,#N/A,FALSE,"ECWEBB";#N/A,#N/A,FALSE,"MFT96";#N/A,#N/A,FALSE,"CTrecon"}</definedName>
    <definedName name="sdff_2_1_5" hidden="1">{#N/A,#N/A,FALSE,"TMCOMP96";#N/A,#N/A,FALSE,"MAT96";#N/A,#N/A,FALSE,"FANDA96";#N/A,#N/A,FALSE,"INTRAN96";#N/A,#N/A,FALSE,"NAA9697";#N/A,#N/A,FALSE,"ECWEBB";#N/A,#N/A,FALSE,"MFT96";#N/A,#N/A,FALSE,"CTrecon"}</definedName>
    <definedName name="sdff_2_1_5_1" hidden="1">{#N/A,#N/A,FALSE,"TMCOMP96";#N/A,#N/A,FALSE,"MAT96";#N/A,#N/A,FALSE,"FANDA96";#N/A,#N/A,FALSE,"INTRAN96";#N/A,#N/A,FALSE,"NAA9697";#N/A,#N/A,FALSE,"ECWEBB";#N/A,#N/A,FALSE,"MFT96";#N/A,#N/A,FALSE,"CTrecon"}</definedName>
    <definedName name="sdff_2_1_5_2" hidden="1">{#N/A,#N/A,FALSE,"TMCOMP96";#N/A,#N/A,FALSE,"MAT96";#N/A,#N/A,FALSE,"FANDA96";#N/A,#N/A,FALSE,"INTRAN96";#N/A,#N/A,FALSE,"NAA9697";#N/A,#N/A,FALSE,"ECWEBB";#N/A,#N/A,FALSE,"MFT96";#N/A,#N/A,FALSE,"CTrecon"}</definedName>
    <definedName name="sdff_2_1_5_3" hidden="1">{#N/A,#N/A,FALSE,"TMCOMP96";#N/A,#N/A,FALSE,"MAT96";#N/A,#N/A,FALSE,"FANDA96";#N/A,#N/A,FALSE,"INTRAN96";#N/A,#N/A,FALSE,"NAA9697";#N/A,#N/A,FALSE,"ECWEBB";#N/A,#N/A,FALSE,"MFT96";#N/A,#N/A,FALSE,"CTrecon"}</definedName>
    <definedName name="sdff_2_1_5_4" hidden="1">{#N/A,#N/A,FALSE,"TMCOMP96";#N/A,#N/A,FALSE,"MAT96";#N/A,#N/A,FALSE,"FANDA96";#N/A,#N/A,FALSE,"INTRAN96";#N/A,#N/A,FALSE,"NAA9697";#N/A,#N/A,FALSE,"ECWEBB";#N/A,#N/A,FALSE,"MFT96";#N/A,#N/A,FALSE,"CTrecon"}</definedName>
    <definedName name="sdff_2_1_5_5" hidden="1">{#N/A,#N/A,FALSE,"TMCOMP96";#N/A,#N/A,FALSE,"MAT96";#N/A,#N/A,FALSE,"FANDA96";#N/A,#N/A,FALSE,"INTRAN96";#N/A,#N/A,FALSE,"NAA9697";#N/A,#N/A,FALSE,"ECWEBB";#N/A,#N/A,FALSE,"MFT96";#N/A,#N/A,FALSE,"CTrecon"}</definedName>
    <definedName name="sdff_2_2" hidden="1">{#N/A,#N/A,FALSE,"TMCOMP96";#N/A,#N/A,FALSE,"MAT96";#N/A,#N/A,FALSE,"FANDA96";#N/A,#N/A,FALSE,"INTRAN96";#N/A,#N/A,FALSE,"NAA9697";#N/A,#N/A,FALSE,"ECWEBB";#N/A,#N/A,FALSE,"MFT96";#N/A,#N/A,FALSE,"CTrecon"}</definedName>
    <definedName name="sdff_2_2_1" hidden="1">{#N/A,#N/A,FALSE,"TMCOMP96";#N/A,#N/A,FALSE,"MAT96";#N/A,#N/A,FALSE,"FANDA96";#N/A,#N/A,FALSE,"INTRAN96";#N/A,#N/A,FALSE,"NAA9697";#N/A,#N/A,FALSE,"ECWEBB";#N/A,#N/A,FALSE,"MFT96";#N/A,#N/A,FALSE,"CTrecon"}</definedName>
    <definedName name="sdff_2_2_2" hidden="1">{#N/A,#N/A,FALSE,"TMCOMP96";#N/A,#N/A,FALSE,"MAT96";#N/A,#N/A,FALSE,"FANDA96";#N/A,#N/A,FALSE,"INTRAN96";#N/A,#N/A,FALSE,"NAA9697";#N/A,#N/A,FALSE,"ECWEBB";#N/A,#N/A,FALSE,"MFT96";#N/A,#N/A,FALSE,"CTrecon"}</definedName>
    <definedName name="sdff_2_2_3" hidden="1">{#N/A,#N/A,FALSE,"TMCOMP96";#N/A,#N/A,FALSE,"MAT96";#N/A,#N/A,FALSE,"FANDA96";#N/A,#N/A,FALSE,"INTRAN96";#N/A,#N/A,FALSE,"NAA9697";#N/A,#N/A,FALSE,"ECWEBB";#N/A,#N/A,FALSE,"MFT96";#N/A,#N/A,FALSE,"CTrecon"}</definedName>
    <definedName name="sdff_2_2_4" hidden="1">{#N/A,#N/A,FALSE,"TMCOMP96";#N/A,#N/A,FALSE,"MAT96";#N/A,#N/A,FALSE,"FANDA96";#N/A,#N/A,FALSE,"INTRAN96";#N/A,#N/A,FALSE,"NAA9697";#N/A,#N/A,FALSE,"ECWEBB";#N/A,#N/A,FALSE,"MFT96";#N/A,#N/A,FALSE,"CTrecon"}</definedName>
    <definedName name="sdff_2_2_5" hidden="1">{#N/A,#N/A,FALSE,"TMCOMP96";#N/A,#N/A,FALSE,"MAT96";#N/A,#N/A,FALSE,"FANDA96";#N/A,#N/A,FALSE,"INTRAN96";#N/A,#N/A,FALSE,"NAA9697";#N/A,#N/A,FALSE,"ECWEBB";#N/A,#N/A,FALSE,"MFT96";#N/A,#N/A,FALSE,"CTrecon"}</definedName>
    <definedName name="sdff_2_3" hidden="1">{#N/A,#N/A,FALSE,"TMCOMP96";#N/A,#N/A,FALSE,"MAT96";#N/A,#N/A,FALSE,"FANDA96";#N/A,#N/A,FALSE,"INTRAN96";#N/A,#N/A,FALSE,"NAA9697";#N/A,#N/A,FALSE,"ECWEBB";#N/A,#N/A,FALSE,"MFT96";#N/A,#N/A,FALSE,"CTrecon"}</definedName>
    <definedName name="sdff_2_3_1" hidden="1">{#N/A,#N/A,FALSE,"TMCOMP96";#N/A,#N/A,FALSE,"MAT96";#N/A,#N/A,FALSE,"FANDA96";#N/A,#N/A,FALSE,"INTRAN96";#N/A,#N/A,FALSE,"NAA9697";#N/A,#N/A,FALSE,"ECWEBB";#N/A,#N/A,FALSE,"MFT96";#N/A,#N/A,FALSE,"CTrecon"}</definedName>
    <definedName name="sdff_2_3_2" hidden="1">{#N/A,#N/A,FALSE,"TMCOMP96";#N/A,#N/A,FALSE,"MAT96";#N/A,#N/A,FALSE,"FANDA96";#N/A,#N/A,FALSE,"INTRAN96";#N/A,#N/A,FALSE,"NAA9697";#N/A,#N/A,FALSE,"ECWEBB";#N/A,#N/A,FALSE,"MFT96";#N/A,#N/A,FALSE,"CTrecon"}</definedName>
    <definedName name="sdff_2_3_3" hidden="1">{#N/A,#N/A,FALSE,"TMCOMP96";#N/A,#N/A,FALSE,"MAT96";#N/A,#N/A,FALSE,"FANDA96";#N/A,#N/A,FALSE,"INTRAN96";#N/A,#N/A,FALSE,"NAA9697";#N/A,#N/A,FALSE,"ECWEBB";#N/A,#N/A,FALSE,"MFT96";#N/A,#N/A,FALSE,"CTrecon"}</definedName>
    <definedName name="sdff_2_3_4" hidden="1">{#N/A,#N/A,FALSE,"TMCOMP96";#N/A,#N/A,FALSE,"MAT96";#N/A,#N/A,FALSE,"FANDA96";#N/A,#N/A,FALSE,"INTRAN96";#N/A,#N/A,FALSE,"NAA9697";#N/A,#N/A,FALSE,"ECWEBB";#N/A,#N/A,FALSE,"MFT96";#N/A,#N/A,FALSE,"CTrecon"}</definedName>
    <definedName name="sdff_2_3_5" hidden="1">{#N/A,#N/A,FALSE,"TMCOMP96";#N/A,#N/A,FALSE,"MAT96";#N/A,#N/A,FALSE,"FANDA96";#N/A,#N/A,FALSE,"INTRAN96";#N/A,#N/A,FALSE,"NAA9697";#N/A,#N/A,FALSE,"ECWEBB";#N/A,#N/A,FALSE,"MFT96";#N/A,#N/A,FALSE,"CTrecon"}</definedName>
    <definedName name="sdff_2_4" hidden="1">{#N/A,#N/A,FALSE,"TMCOMP96";#N/A,#N/A,FALSE,"MAT96";#N/A,#N/A,FALSE,"FANDA96";#N/A,#N/A,FALSE,"INTRAN96";#N/A,#N/A,FALSE,"NAA9697";#N/A,#N/A,FALSE,"ECWEBB";#N/A,#N/A,FALSE,"MFT96";#N/A,#N/A,FALSE,"CTrecon"}</definedName>
    <definedName name="sdff_2_4_1" hidden="1">{#N/A,#N/A,FALSE,"TMCOMP96";#N/A,#N/A,FALSE,"MAT96";#N/A,#N/A,FALSE,"FANDA96";#N/A,#N/A,FALSE,"INTRAN96";#N/A,#N/A,FALSE,"NAA9697";#N/A,#N/A,FALSE,"ECWEBB";#N/A,#N/A,FALSE,"MFT96";#N/A,#N/A,FALSE,"CTrecon"}</definedName>
    <definedName name="sdff_2_4_2" hidden="1">{#N/A,#N/A,FALSE,"TMCOMP96";#N/A,#N/A,FALSE,"MAT96";#N/A,#N/A,FALSE,"FANDA96";#N/A,#N/A,FALSE,"INTRAN96";#N/A,#N/A,FALSE,"NAA9697";#N/A,#N/A,FALSE,"ECWEBB";#N/A,#N/A,FALSE,"MFT96";#N/A,#N/A,FALSE,"CTrecon"}</definedName>
    <definedName name="sdff_2_4_3" hidden="1">{#N/A,#N/A,FALSE,"TMCOMP96";#N/A,#N/A,FALSE,"MAT96";#N/A,#N/A,FALSE,"FANDA96";#N/A,#N/A,FALSE,"INTRAN96";#N/A,#N/A,FALSE,"NAA9697";#N/A,#N/A,FALSE,"ECWEBB";#N/A,#N/A,FALSE,"MFT96";#N/A,#N/A,FALSE,"CTrecon"}</definedName>
    <definedName name="sdff_2_4_4" hidden="1">{#N/A,#N/A,FALSE,"TMCOMP96";#N/A,#N/A,FALSE,"MAT96";#N/A,#N/A,FALSE,"FANDA96";#N/A,#N/A,FALSE,"INTRAN96";#N/A,#N/A,FALSE,"NAA9697";#N/A,#N/A,FALSE,"ECWEBB";#N/A,#N/A,FALSE,"MFT96";#N/A,#N/A,FALSE,"CTrecon"}</definedName>
    <definedName name="sdff_2_4_5" hidden="1">{#N/A,#N/A,FALSE,"TMCOMP96";#N/A,#N/A,FALSE,"MAT96";#N/A,#N/A,FALSE,"FANDA96";#N/A,#N/A,FALSE,"INTRAN96";#N/A,#N/A,FALSE,"NAA9697";#N/A,#N/A,FALSE,"ECWEBB";#N/A,#N/A,FALSE,"MFT96";#N/A,#N/A,FALSE,"CTrecon"}</definedName>
    <definedName name="sdff_2_5" hidden="1">{#N/A,#N/A,FALSE,"TMCOMP96";#N/A,#N/A,FALSE,"MAT96";#N/A,#N/A,FALSE,"FANDA96";#N/A,#N/A,FALSE,"INTRAN96";#N/A,#N/A,FALSE,"NAA9697";#N/A,#N/A,FALSE,"ECWEBB";#N/A,#N/A,FALSE,"MFT96";#N/A,#N/A,FALSE,"CTrecon"}</definedName>
    <definedName name="sdff_2_5_1" hidden="1">{#N/A,#N/A,FALSE,"TMCOMP96";#N/A,#N/A,FALSE,"MAT96";#N/A,#N/A,FALSE,"FANDA96";#N/A,#N/A,FALSE,"INTRAN96";#N/A,#N/A,FALSE,"NAA9697";#N/A,#N/A,FALSE,"ECWEBB";#N/A,#N/A,FALSE,"MFT96";#N/A,#N/A,FALSE,"CTrecon"}</definedName>
    <definedName name="sdff_2_5_2" hidden="1">{#N/A,#N/A,FALSE,"TMCOMP96";#N/A,#N/A,FALSE,"MAT96";#N/A,#N/A,FALSE,"FANDA96";#N/A,#N/A,FALSE,"INTRAN96";#N/A,#N/A,FALSE,"NAA9697";#N/A,#N/A,FALSE,"ECWEBB";#N/A,#N/A,FALSE,"MFT96";#N/A,#N/A,FALSE,"CTrecon"}</definedName>
    <definedName name="sdff_2_5_3" hidden="1">{#N/A,#N/A,FALSE,"TMCOMP96";#N/A,#N/A,FALSE,"MAT96";#N/A,#N/A,FALSE,"FANDA96";#N/A,#N/A,FALSE,"INTRAN96";#N/A,#N/A,FALSE,"NAA9697";#N/A,#N/A,FALSE,"ECWEBB";#N/A,#N/A,FALSE,"MFT96";#N/A,#N/A,FALSE,"CTrecon"}</definedName>
    <definedName name="sdff_2_5_4" hidden="1">{#N/A,#N/A,FALSE,"TMCOMP96";#N/A,#N/A,FALSE,"MAT96";#N/A,#N/A,FALSE,"FANDA96";#N/A,#N/A,FALSE,"INTRAN96";#N/A,#N/A,FALSE,"NAA9697";#N/A,#N/A,FALSE,"ECWEBB";#N/A,#N/A,FALSE,"MFT96";#N/A,#N/A,FALSE,"CTrecon"}</definedName>
    <definedName name="sdff_2_5_5" hidden="1">{#N/A,#N/A,FALSE,"TMCOMP96";#N/A,#N/A,FALSE,"MAT96";#N/A,#N/A,FALSE,"FANDA96";#N/A,#N/A,FALSE,"INTRAN96";#N/A,#N/A,FALSE,"NAA9697";#N/A,#N/A,FALSE,"ECWEBB";#N/A,#N/A,FALSE,"MFT96";#N/A,#N/A,FALSE,"CTrecon"}</definedName>
    <definedName name="sdff_3" hidden="1">{#N/A,#N/A,FALSE,"TMCOMP96";#N/A,#N/A,FALSE,"MAT96";#N/A,#N/A,FALSE,"FANDA96";#N/A,#N/A,FALSE,"INTRAN96";#N/A,#N/A,FALSE,"NAA9697";#N/A,#N/A,FALSE,"ECWEBB";#N/A,#N/A,FALSE,"MFT96";#N/A,#N/A,FALSE,"CTrecon"}</definedName>
    <definedName name="sdff_3_1" hidden="1">{#N/A,#N/A,FALSE,"TMCOMP96";#N/A,#N/A,FALSE,"MAT96";#N/A,#N/A,FALSE,"FANDA96";#N/A,#N/A,FALSE,"INTRAN96";#N/A,#N/A,FALSE,"NAA9697";#N/A,#N/A,FALSE,"ECWEBB";#N/A,#N/A,FALSE,"MFT96";#N/A,#N/A,FALSE,"CTrecon"}</definedName>
    <definedName name="sdff_3_1_1" hidden="1">{#N/A,#N/A,FALSE,"TMCOMP96";#N/A,#N/A,FALSE,"MAT96";#N/A,#N/A,FALSE,"FANDA96";#N/A,#N/A,FALSE,"INTRAN96";#N/A,#N/A,FALSE,"NAA9697";#N/A,#N/A,FALSE,"ECWEBB";#N/A,#N/A,FALSE,"MFT96";#N/A,#N/A,FALSE,"CTrecon"}</definedName>
    <definedName name="sdff_3_1_1_1" hidden="1">{#N/A,#N/A,FALSE,"TMCOMP96";#N/A,#N/A,FALSE,"MAT96";#N/A,#N/A,FALSE,"FANDA96";#N/A,#N/A,FALSE,"INTRAN96";#N/A,#N/A,FALSE,"NAA9697";#N/A,#N/A,FALSE,"ECWEBB";#N/A,#N/A,FALSE,"MFT96";#N/A,#N/A,FALSE,"CTrecon"}</definedName>
    <definedName name="sdff_3_1_1_1_1" hidden="1">{#N/A,#N/A,FALSE,"TMCOMP96";#N/A,#N/A,FALSE,"MAT96";#N/A,#N/A,FALSE,"FANDA96";#N/A,#N/A,FALSE,"INTRAN96";#N/A,#N/A,FALSE,"NAA9697";#N/A,#N/A,FALSE,"ECWEBB";#N/A,#N/A,FALSE,"MFT96";#N/A,#N/A,FALSE,"CTrecon"}</definedName>
    <definedName name="sdff_3_1_1_1_2" hidden="1">{#N/A,#N/A,FALSE,"TMCOMP96";#N/A,#N/A,FALSE,"MAT96";#N/A,#N/A,FALSE,"FANDA96";#N/A,#N/A,FALSE,"INTRAN96";#N/A,#N/A,FALSE,"NAA9697";#N/A,#N/A,FALSE,"ECWEBB";#N/A,#N/A,FALSE,"MFT96";#N/A,#N/A,FALSE,"CTrecon"}</definedName>
    <definedName name="sdff_3_1_1_1_3" hidden="1">{#N/A,#N/A,FALSE,"TMCOMP96";#N/A,#N/A,FALSE,"MAT96";#N/A,#N/A,FALSE,"FANDA96";#N/A,#N/A,FALSE,"INTRAN96";#N/A,#N/A,FALSE,"NAA9697";#N/A,#N/A,FALSE,"ECWEBB";#N/A,#N/A,FALSE,"MFT96";#N/A,#N/A,FALSE,"CTrecon"}</definedName>
    <definedName name="sdff_3_1_1_1_4" hidden="1">{#N/A,#N/A,FALSE,"TMCOMP96";#N/A,#N/A,FALSE,"MAT96";#N/A,#N/A,FALSE,"FANDA96";#N/A,#N/A,FALSE,"INTRAN96";#N/A,#N/A,FALSE,"NAA9697";#N/A,#N/A,FALSE,"ECWEBB";#N/A,#N/A,FALSE,"MFT96";#N/A,#N/A,FALSE,"CTrecon"}</definedName>
    <definedName name="sdff_3_1_1_1_5" hidden="1">{#N/A,#N/A,FALSE,"TMCOMP96";#N/A,#N/A,FALSE,"MAT96";#N/A,#N/A,FALSE,"FANDA96";#N/A,#N/A,FALSE,"INTRAN96";#N/A,#N/A,FALSE,"NAA9697";#N/A,#N/A,FALSE,"ECWEBB";#N/A,#N/A,FALSE,"MFT96";#N/A,#N/A,FALSE,"CTrecon"}</definedName>
    <definedName name="sdff_3_1_1_2" hidden="1">{#N/A,#N/A,FALSE,"TMCOMP96";#N/A,#N/A,FALSE,"MAT96";#N/A,#N/A,FALSE,"FANDA96";#N/A,#N/A,FALSE,"INTRAN96";#N/A,#N/A,FALSE,"NAA9697";#N/A,#N/A,FALSE,"ECWEBB";#N/A,#N/A,FALSE,"MFT96";#N/A,#N/A,FALSE,"CTrecon"}</definedName>
    <definedName name="sdff_3_1_1_2_1" hidden="1">{#N/A,#N/A,FALSE,"TMCOMP96";#N/A,#N/A,FALSE,"MAT96";#N/A,#N/A,FALSE,"FANDA96";#N/A,#N/A,FALSE,"INTRAN96";#N/A,#N/A,FALSE,"NAA9697";#N/A,#N/A,FALSE,"ECWEBB";#N/A,#N/A,FALSE,"MFT96";#N/A,#N/A,FALSE,"CTrecon"}</definedName>
    <definedName name="sdff_3_1_1_2_2" hidden="1">{#N/A,#N/A,FALSE,"TMCOMP96";#N/A,#N/A,FALSE,"MAT96";#N/A,#N/A,FALSE,"FANDA96";#N/A,#N/A,FALSE,"INTRAN96";#N/A,#N/A,FALSE,"NAA9697";#N/A,#N/A,FALSE,"ECWEBB";#N/A,#N/A,FALSE,"MFT96";#N/A,#N/A,FALSE,"CTrecon"}</definedName>
    <definedName name="sdff_3_1_1_2_3" hidden="1">{#N/A,#N/A,FALSE,"TMCOMP96";#N/A,#N/A,FALSE,"MAT96";#N/A,#N/A,FALSE,"FANDA96";#N/A,#N/A,FALSE,"INTRAN96";#N/A,#N/A,FALSE,"NAA9697";#N/A,#N/A,FALSE,"ECWEBB";#N/A,#N/A,FALSE,"MFT96";#N/A,#N/A,FALSE,"CTrecon"}</definedName>
    <definedName name="sdff_3_1_1_2_4" hidden="1">{#N/A,#N/A,FALSE,"TMCOMP96";#N/A,#N/A,FALSE,"MAT96";#N/A,#N/A,FALSE,"FANDA96";#N/A,#N/A,FALSE,"INTRAN96";#N/A,#N/A,FALSE,"NAA9697";#N/A,#N/A,FALSE,"ECWEBB";#N/A,#N/A,FALSE,"MFT96";#N/A,#N/A,FALSE,"CTrecon"}</definedName>
    <definedName name="sdff_3_1_1_2_5" hidden="1">{#N/A,#N/A,FALSE,"TMCOMP96";#N/A,#N/A,FALSE,"MAT96";#N/A,#N/A,FALSE,"FANDA96";#N/A,#N/A,FALSE,"INTRAN96";#N/A,#N/A,FALSE,"NAA9697";#N/A,#N/A,FALSE,"ECWEBB";#N/A,#N/A,FALSE,"MFT96";#N/A,#N/A,FALSE,"CTrecon"}</definedName>
    <definedName name="sdff_3_1_1_3" hidden="1">{#N/A,#N/A,FALSE,"TMCOMP96";#N/A,#N/A,FALSE,"MAT96";#N/A,#N/A,FALSE,"FANDA96";#N/A,#N/A,FALSE,"INTRAN96";#N/A,#N/A,FALSE,"NAA9697";#N/A,#N/A,FALSE,"ECWEBB";#N/A,#N/A,FALSE,"MFT96";#N/A,#N/A,FALSE,"CTrecon"}</definedName>
    <definedName name="sdff_3_1_1_4" hidden="1">{#N/A,#N/A,FALSE,"TMCOMP96";#N/A,#N/A,FALSE,"MAT96";#N/A,#N/A,FALSE,"FANDA96";#N/A,#N/A,FALSE,"INTRAN96";#N/A,#N/A,FALSE,"NAA9697";#N/A,#N/A,FALSE,"ECWEBB";#N/A,#N/A,FALSE,"MFT96";#N/A,#N/A,FALSE,"CTrecon"}</definedName>
    <definedName name="sdff_3_1_1_5" hidden="1">{#N/A,#N/A,FALSE,"TMCOMP96";#N/A,#N/A,FALSE,"MAT96";#N/A,#N/A,FALSE,"FANDA96";#N/A,#N/A,FALSE,"INTRAN96";#N/A,#N/A,FALSE,"NAA9697";#N/A,#N/A,FALSE,"ECWEBB";#N/A,#N/A,FALSE,"MFT96";#N/A,#N/A,FALSE,"CTrecon"}</definedName>
    <definedName name="sdff_3_1_2" hidden="1">{#N/A,#N/A,FALSE,"TMCOMP96";#N/A,#N/A,FALSE,"MAT96";#N/A,#N/A,FALSE,"FANDA96";#N/A,#N/A,FALSE,"INTRAN96";#N/A,#N/A,FALSE,"NAA9697";#N/A,#N/A,FALSE,"ECWEBB";#N/A,#N/A,FALSE,"MFT96";#N/A,#N/A,FALSE,"CTrecon"}</definedName>
    <definedName name="sdff_3_1_2_1" hidden="1">{#N/A,#N/A,FALSE,"TMCOMP96";#N/A,#N/A,FALSE,"MAT96";#N/A,#N/A,FALSE,"FANDA96";#N/A,#N/A,FALSE,"INTRAN96";#N/A,#N/A,FALSE,"NAA9697";#N/A,#N/A,FALSE,"ECWEBB";#N/A,#N/A,FALSE,"MFT96";#N/A,#N/A,FALSE,"CTrecon"}</definedName>
    <definedName name="sdff_3_1_2_2" hidden="1">{#N/A,#N/A,FALSE,"TMCOMP96";#N/A,#N/A,FALSE,"MAT96";#N/A,#N/A,FALSE,"FANDA96";#N/A,#N/A,FALSE,"INTRAN96";#N/A,#N/A,FALSE,"NAA9697";#N/A,#N/A,FALSE,"ECWEBB";#N/A,#N/A,FALSE,"MFT96";#N/A,#N/A,FALSE,"CTrecon"}</definedName>
    <definedName name="sdff_3_1_2_3" hidden="1">{#N/A,#N/A,FALSE,"TMCOMP96";#N/A,#N/A,FALSE,"MAT96";#N/A,#N/A,FALSE,"FANDA96";#N/A,#N/A,FALSE,"INTRAN96";#N/A,#N/A,FALSE,"NAA9697";#N/A,#N/A,FALSE,"ECWEBB";#N/A,#N/A,FALSE,"MFT96";#N/A,#N/A,FALSE,"CTrecon"}</definedName>
    <definedName name="sdff_3_1_2_4" hidden="1">{#N/A,#N/A,FALSE,"TMCOMP96";#N/A,#N/A,FALSE,"MAT96";#N/A,#N/A,FALSE,"FANDA96";#N/A,#N/A,FALSE,"INTRAN96";#N/A,#N/A,FALSE,"NAA9697";#N/A,#N/A,FALSE,"ECWEBB";#N/A,#N/A,FALSE,"MFT96";#N/A,#N/A,FALSE,"CTrecon"}</definedName>
    <definedName name="sdff_3_1_2_5" hidden="1">{#N/A,#N/A,FALSE,"TMCOMP96";#N/A,#N/A,FALSE,"MAT96";#N/A,#N/A,FALSE,"FANDA96";#N/A,#N/A,FALSE,"INTRAN96";#N/A,#N/A,FALSE,"NAA9697";#N/A,#N/A,FALSE,"ECWEBB";#N/A,#N/A,FALSE,"MFT96";#N/A,#N/A,FALSE,"CTrecon"}</definedName>
    <definedName name="sdff_3_1_3" hidden="1">{#N/A,#N/A,FALSE,"TMCOMP96";#N/A,#N/A,FALSE,"MAT96";#N/A,#N/A,FALSE,"FANDA96";#N/A,#N/A,FALSE,"INTRAN96";#N/A,#N/A,FALSE,"NAA9697";#N/A,#N/A,FALSE,"ECWEBB";#N/A,#N/A,FALSE,"MFT96";#N/A,#N/A,FALSE,"CTrecon"}</definedName>
    <definedName name="sdff_3_1_3_1" hidden="1">{#N/A,#N/A,FALSE,"TMCOMP96";#N/A,#N/A,FALSE,"MAT96";#N/A,#N/A,FALSE,"FANDA96";#N/A,#N/A,FALSE,"INTRAN96";#N/A,#N/A,FALSE,"NAA9697";#N/A,#N/A,FALSE,"ECWEBB";#N/A,#N/A,FALSE,"MFT96";#N/A,#N/A,FALSE,"CTrecon"}</definedName>
    <definedName name="sdff_3_1_3_2" hidden="1">{#N/A,#N/A,FALSE,"TMCOMP96";#N/A,#N/A,FALSE,"MAT96";#N/A,#N/A,FALSE,"FANDA96";#N/A,#N/A,FALSE,"INTRAN96";#N/A,#N/A,FALSE,"NAA9697";#N/A,#N/A,FALSE,"ECWEBB";#N/A,#N/A,FALSE,"MFT96";#N/A,#N/A,FALSE,"CTrecon"}</definedName>
    <definedName name="sdff_3_1_3_3" hidden="1">{#N/A,#N/A,FALSE,"TMCOMP96";#N/A,#N/A,FALSE,"MAT96";#N/A,#N/A,FALSE,"FANDA96";#N/A,#N/A,FALSE,"INTRAN96";#N/A,#N/A,FALSE,"NAA9697";#N/A,#N/A,FALSE,"ECWEBB";#N/A,#N/A,FALSE,"MFT96";#N/A,#N/A,FALSE,"CTrecon"}</definedName>
    <definedName name="sdff_3_1_3_4" hidden="1">{#N/A,#N/A,FALSE,"TMCOMP96";#N/A,#N/A,FALSE,"MAT96";#N/A,#N/A,FALSE,"FANDA96";#N/A,#N/A,FALSE,"INTRAN96";#N/A,#N/A,FALSE,"NAA9697";#N/A,#N/A,FALSE,"ECWEBB";#N/A,#N/A,FALSE,"MFT96";#N/A,#N/A,FALSE,"CTrecon"}</definedName>
    <definedName name="sdff_3_1_3_5" hidden="1">{#N/A,#N/A,FALSE,"TMCOMP96";#N/A,#N/A,FALSE,"MAT96";#N/A,#N/A,FALSE,"FANDA96";#N/A,#N/A,FALSE,"INTRAN96";#N/A,#N/A,FALSE,"NAA9697";#N/A,#N/A,FALSE,"ECWEBB";#N/A,#N/A,FALSE,"MFT96";#N/A,#N/A,FALSE,"CTrecon"}</definedName>
    <definedName name="sdff_3_1_4" hidden="1">{#N/A,#N/A,FALSE,"TMCOMP96";#N/A,#N/A,FALSE,"MAT96";#N/A,#N/A,FALSE,"FANDA96";#N/A,#N/A,FALSE,"INTRAN96";#N/A,#N/A,FALSE,"NAA9697";#N/A,#N/A,FALSE,"ECWEBB";#N/A,#N/A,FALSE,"MFT96";#N/A,#N/A,FALSE,"CTrecon"}</definedName>
    <definedName name="sdff_3_1_4_1" hidden="1">{#N/A,#N/A,FALSE,"TMCOMP96";#N/A,#N/A,FALSE,"MAT96";#N/A,#N/A,FALSE,"FANDA96";#N/A,#N/A,FALSE,"INTRAN96";#N/A,#N/A,FALSE,"NAA9697";#N/A,#N/A,FALSE,"ECWEBB";#N/A,#N/A,FALSE,"MFT96";#N/A,#N/A,FALSE,"CTrecon"}</definedName>
    <definedName name="sdff_3_1_4_2" hidden="1">{#N/A,#N/A,FALSE,"TMCOMP96";#N/A,#N/A,FALSE,"MAT96";#N/A,#N/A,FALSE,"FANDA96";#N/A,#N/A,FALSE,"INTRAN96";#N/A,#N/A,FALSE,"NAA9697";#N/A,#N/A,FALSE,"ECWEBB";#N/A,#N/A,FALSE,"MFT96";#N/A,#N/A,FALSE,"CTrecon"}</definedName>
    <definedName name="sdff_3_1_4_3" hidden="1">{#N/A,#N/A,FALSE,"TMCOMP96";#N/A,#N/A,FALSE,"MAT96";#N/A,#N/A,FALSE,"FANDA96";#N/A,#N/A,FALSE,"INTRAN96";#N/A,#N/A,FALSE,"NAA9697";#N/A,#N/A,FALSE,"ECWEBB";#N/A,#N/A,FALSE,"MFT96";#N/A,#N/A,FALSE,"CTrecon"}</definedName>
    <definedName name="sdff_3_1_4_4" hidden="1">{#N/A,#N/A,FALSE,"TMCOMP96";#N/A,#N/A,FALSE,"MAT96";#N/A,#N/A,FALSE,"FANDA96";#N/A,#N/A,FALSE,"INTRAN96";#N/A,#N/A,FALSE,"NAA9697";#N/A,#N/A,FALSE,"ECWEBB";#N/A,#N/A,FALSE,"MFT96";#N/A,#N/A,FALSE,"CTrecon"}</definedName>
    <definedName name="sdff_3_1_4_5" hidden="1">{#N/A,#N/A,FALSE,"TMCOMP96";#N/A,#N/A,FALSE,"MAT96";#N/A,#N/A,FALSE,"FANDA96";#N/A,#N/A,FALSE,"INTRAN96";#N/A,#N/A,FALSE,"NAA9697";#N/A,#N/A,FALSE,"ECWEBB";#N/A,#N/A,FALSE,"MFT96";#N/A,#N/A,FALSE,"CTrecon"}</definedName>
    <definedName name="sdff_3_1_5" hidden="1">{#N/A,#N/A,FALSE,"TMCOMP96";#N/A,#N/A,FALSE,"MAT96";#N/A,#N/A,FALSE,"FANDA96";#N/A,#N/A,FALSE,"INTRAN96";#N/A,#N/A,FALSE,"NAA9697";#N/A,#N/A,FALSE,"ECWEBB";#N/A,#N/A,FALSE,"MFT96";#N/A,#N/A,FALSE,"CTrecon"}</definedName>
    <definedName name="sdff_3_1_5_1" hidden="1">{#N/A,#N/A,FALSE,"TMCOMP96";#N/A,#N/A,FALSE,"MAT96";#N/A,#N/A,FALSE,"FANDA96";#N/A,#N/A,FALSE,"INTRAN96";#N/A,#N/A,FALSE,"NAA9697";#N/A,#N/A,FALSE,"ECWEBB";#N/A,#N/A,FALSE,"MFT96";#N/A,#N/A,FALSE,"CTrecon"}</definedName>
    <definedName name="sdff_3_1_5_2" hidden="1">{#N/A,#N/A,FALSE,"TMCOMP96";#N/A,#N/A,FALSE,"MAT96";#N/A,#N/A,FALSE,"FANDA96";#N/A,#N/A,FALSE,"INTRAN96";#N/A,#N/A,FALSE,"NAA9697";#N/A,#N/A,FALSE,"ECWEBB";#N/A,#N/A,FALSE,"MFT96";#N/A,#N/A,FALSE,"CTrecon"}</definedName>
    <definedName name="sdff_3_1_5_3" hidden="1">{#N/A,#N/A,FALSE,"TMCOMP96";#N/A,#N/A,FALSE,"MAT96";#N/A,#N/A,FALSE,"FANDA96";#N/A,#N/A,FALSE,"INTRAN96";#N/A,#N/A,FALSE,"NAA9697";#N/A,#N/A,FALSE,"ECWEBB";#N/A,#N/A,FALSE,"MFT96";#N/A,#N/A,FALSE,"CTrecon"}</definedName>
    <definedName name="sdff_3_1_5_4" hidden="1">{#N/A,#N/A,FALSE,"TMCOMP96";#N/A,#N/A,FALSE,"MAT96";#N/A,#N/A,FALSE,"FANDA96";#N/A,#N/A,FALSE,"INTRAN96";#N/A,#N/A,FALSE,"NAA9697";#N/A,#N/A,FALSE,"ECWEBB";#N/A,#N/A,FALSE,"MFT96";#N/A,#N/A,FALSE,"CTrecon"}</definedName>
    <definedName name="sdff_3_1_5_5" hidden="1">{#N/A,#N/A,FALSE,"TMCOMP96";#N/A,#N/A,FALSE,"MAT96";#N/A,#N/A,FALSE,"FANDA96";#N/A,#N/A,FALSE,"INTRAN96";#N/A,#N/A,FALSE,"NAA9697";#N/A,#N/A,FALSE,"ECWEBB";#N/A,#N/A,FALSE,"MFT96";#N/A,#N/A,FALSE,"CTrecon"}</definedName>
    <definedName name="sdff_3_2" hidden="1">{#N/A,#N/A,FALSE,"TMCOMP96";#N/A,#N/A,FALSE,"MAT96";#N/A,#N/A,FALSE,"FANDA96";#N/A,#N/A,FALSE,"INTRAN96";#N/A,#N/A,FALSE,"NAA9697";#N/A,#N/A,FALSE,"ECWEBB";#N/A,#N/A,FALSE,"MFT96";#N/A,#N/A,FALSE,"CTrecon"}</definedName>
    <definedName name="sdff_3_2_1" hidden="1">{#N/A,#N/A,FALSE,"TMCOMP96";#N/A,#N/A,FALSE,"MAT96";#N/A,#N/A,FALSE,"FANDA96";#N/A,#N/A,FALSE,"INTRAN96";#N/A,#N/A,FALSE,"NAA9697";#N/A,#N/A,FALSE,"ECWEBB";#N/A,#N/A,FALSE,"MFT96";#N/A,#N/A,FALSE,"CTrecon"}</definedName>
    <definedName name="sdff_3_2_2" hidden="1">{#N/A,#N/A,FALSE,"TMCOMP96";#N/A,#N/A,FALSE,"MAT96";#N/A,#N/A,FALSE,"FANDA96";#N/A,#N/A,FALSE,"INTRAN96";#N/A,#N/A,FALSE,"NAA9697";#N/A,#N/A,FALSE,"ECWEBB";#N/A,#N/A,FALSE,"MFT96";#N/A,#N/A,FALSE,"CTrecon"}</definedName>
    <definedName name="sdff_3_2_3" hidden="1">{#N/A,#N/A,FALSE,"TMCOMP96";#N/A,#N/A,FALSE,"MAT96";#N/A,#N/A,FALSE,"FANDA96";#N/A,#N/A,FALSE,"INTRAN96";#N/A,#N/A,FALSE,"NAA9697";#N/A,#N/A,FALSE,"ECWEBB";#N/A,#N/A,FALSE,"MFT96";#N/A,#N/A,FALSE,"CTrecon"}</definedName>
    <definedName name="sdff_3_2_4" hidden="1">{#N/A,#N/A,FALSE,"TMCOMP96";#N/A,#N/A,FALSE,"MAT96";#N/A,#N/A,FALSE,"FANDA96";#N/A,#N/A,FALSE,"INTRAN96";#N/A,#N/A,FALSE,"NAA9697";#N/A,#N/A,FALSE,"ECWEBB";#N/A,#N/A,FALSE,"MFT96";#N/A,#N/A,FALSE,"CTrecon"}</definedName>
    <definedName name="sdff_3_2_5" hidden="1">{#N/A,#N/A,FALSE,"TMCOMP96";#N/A,#N/A,FALSE,"MAT96";#N/A,#N/A,FALSE,"FANDA96";#N/A,#N/A,FALSE,"INTRAN96";#N/A,#N/A,FALSE,"NAA9697";#N/A,#N/A,FALSE,"ECWEBB";#N/A,#N/A,FALSE,"MFT96";#N/A,#N/A,FALSE,"CTrecon"}</definedName>
    <definedName name="sdff_3_3" hidden="1">{#N/A,#N/A,FALSE,"TMCOMP96";#N/A,#N/A,FALSE,"MAT96";#N/A,#N/A,FALSE,"FANDA96";#N/A,#N/A,FALSE,"INTRAN96";#N/A,#N/A,FALSE,"NAA9697";#N/A,#N/A,FALSE,"ECWEBB";#N/A,#N/A,FALSE,"MFT96";#N/A,#N/A,FALSE,"CTrecon"}</definedName>
    <definedName name="sdff_3_3_1" hidden="1">{#N/A,#N/A,FALSE,"TMCOMP96";#N/A,#N/A,FALSE,"MAT96";#N/A,#N/A,FALSE,"FANDA96";#N/A,#N/A,FALSE,"INTRAN96";#N/A,#N/A,FALSE,"NAA9697";#N/A,#N/A,FALSE,"ECWEBB";#N/A,#N/A,FALSE,"MFT96";#N/A,#N/A,FALSE,"CTrecon"}</definedName>
    <definedName name="sdff_3_3_2" hidden="1">{#N/A,#N/A,FALSE,"TMCOMP96";#N/A,#N/A,FALSE,"MAT96";#N/A,#N/A,FALSE,"FANDA96";#N/A,#N/A,FALSE,"INTRAN96";#N/A,#N/A,FALSE,"NAA9697";#N/A,#N/A,FALSE,"ECWEBB";#N/A,#N/A,FALSE,"MFT96";#N/A,#N/A,FALSE,"CTrecon"}</definedName>
    <definedName name="sdff_3_3_3" hidden="1">{#N/A,#N/A,FALSE,"TMCOMP96";#N/A,#N/A,FALSE,"MAT96";#N/A,#N/A,FALSE,"FANDA96";#N/A,#N/A,FALSE,"INTRAN96";#N/A,#N/A,FALSE,"NAA9697";#N/A,#N/A,FALSE,"ECWEBB";#N/A,#N/A,FALSE,"MFT96";#N/A,#N/A,FALSE,"CTrecon"}</definedName>
    <definedName name="sdff_3_3_4" hidden="1">{#N/A,#N/A,FALSE,"TMCOMP96";#N/A,#N/A,FALSE,"MAT96";#N/A,#N/A,FALSE,"FANDA96";#N/A,#N/A,FALSE,"INTRAN96";#N/A,#N/A,FALSE,"NAA9697";#N/A,#N/A,FALSE,"ECWEBB";#N/A,#N/A,FALSE,"MFT96";#N/A,#N/A,FALSE,"CTrecon"}</definedName>
    <definedName name="sdff_3_3_5" hidden="1">{#N/A,#N/A,FALSE,"TMCOMP96";#N/A,#N/A,FALSE,"MAT96";#N/A,#N/A,FALSE,"FANDA96";#N/A,#N/A,FALSE,"INTRAN96";#N/A,#N/A,FALSE,"NAA9697";#N/A,#N/A,FALSE,"ECWEBB";#N/A,#N/A,FALSE,"MFT96";#N/A,#N/A,FALSE,"CTrecon"}</definedName>
    <definedName name="sdff_3_4" hidden="1">{#N/A,#N/A,FALSE,"TMCOMP96";#N/A,#N/A,FALSE,"MAT96";#N/A,#N/A,FALSE,"FANDA96";#N/A,#N/A,FALSE,"INTRAN96";#N/A,#N/A,FALSE,"NAA9697";#N/A,#N/A,FALSE,"ECWEBB";#N/A,#N/A,FALSE,"MFT96";#N/A,#N/A,FALSE,"CTrecon"}</definedName>
    <definedName name="sdff_3_4_1" hidden="1">{#N/A,#N/A,FALSE,"TMCOMP96";#N/A,#N/A,FALSE,"MAT96";#N/A,#N/A,FALSE,"FANDA96";#N/A,#N/A,FALSE,"INTRAN96";#N/A,#N/A,FALSE,"NAA9697";#N/A,#N/A,FALSE,"ECWEBB";#N/A,#N/A,FALSE,"MFT96";#N/A,#N/A,FALSE,"CTrecon"}</definedName>
    <definedName name="sdff_3_4_2" hidden="1">{#N/A,#N/A,FALSE,"TMCOMP96";#N/A,#N/A,FALSE,"MAT96";#N/A,#N/A,FALSE,"FANDA96";#N/A,#N/A,FALSE,"INTRAN96";#N/A,#N/A,FALSE,"NAA9697";#N/A,#N/A,FALSE,"ECWEBB";#N/A,#N/A,FALSE,"MFT96";#N/A,#N/A,FALSE,"CTrecon"}</definedName>
    <definedName name="sdff_3_4_3" hidden="1">{#N/A,#N/A,FALSE,"TMCOMP96";#N/A,#N/A,FALSE,"MAT96";#N/A,#N/A,FALSE,"FANDA96";#N/A,#N/A,FALSE,"INTRAN96";#N/A,#N/A,FALSE,"NAA9697";#N/A,#N/A,FALSE,"ECWEBB";#N/A,#N/A,FALSE,"MFT96";#N/A,#N/A,FALSE,"CTrecon"}</definedName>
    <definedName name="sdff_3_4_4" hidden="1">{#N/A,#N/A,FALSE,"TMCOMP96";#N/A,#N/A,FALSE,"MAT96";#N/A,#N/A,FALSE,"FANDA96";#N/A,#N/A,FALSE,"INTRAN96";#N/A,#N/A,FALSE,"NAA9697";#N/A,#N/A,FALSE,"ECWEBB";#N/A,#N/A,FALSE,"MFT96";#N/A,#N/A,FALSE,"CTrecon"}</definedName>
    <definedName name="sdff_3_4_5" hidden="1">{#N/A,#N/A,FALSE,"TMCOMP96";#N/A,#N/A,FALSE,"MAT96";#N/A,#N/A,FALSE,"FANDA96";#N/A,#N/A,FALSE,"INTRAN96";#N/A,#N/A,FALSE,"NAA9697";#N/A,#N/A,FALSE,"ECWEBB";#N/A,#N/A,FALSE,"MFT96";#N/A,#N/A,FALSE,"CTrecon"}</definedName>
    <definedName name="sdff_3_5" hidden="1">{#N/A,#N/A,FALSE,"TMCOMP96";#N/A,#N/A,FALSE,"MAT96";#N/A,#N/A,FALSE,"FANDA96";#N/A,#N/A,FALSE,"INTRAN96";#N/A,#N/A,FALSE,"NAA9697";#N/A,#N/A,FALSE,"ECWEBB";#N/A,#N/A,FALSE,"MFT96";#N/A,#N/A,FALSE,"CTrecon"}</definedName>
    <definedName name="sdff_3_5_1" hidden="1">{#N/A,#N/A,FALSE,"TMCOMP96";#N/A,#N/A,FALSE,"MAT96";#N/A,#N/A,FALSE,"FANDA96";#N/A,#N/A,FALSE,"INTRAN96";#N/A,#N/A,FALSE,"NAA9697";#N/A,#N/A,FALSE,"ECWEBB";#N/A,#N/A,FALSE,"MFT96";#N/A,#N/A,FALSE,"CTrecon"}</definedName>
    <definedName name="sdff_3_5_2" hidden="1">{#N/A,#N/A,FALSE,"TMCOMP96";#N/A,#N/A,FALSE,"MAT96";#N/A,#N/A,FALSE,"FANDA96";#N/A,#N/A,FALSE,"INTRAN96";#N/A,#N/A,FALSE,"NAA9697";#N/A,#N/A,FALSE,"ECWEBB";#N/A,#N/A,FALSE,"MFT96";#N/A,#N/A,FALSE,"CTrecon"}</definedName>
    <definedName name="sdff_3_5_3" hidden="1">{#N/A,#N/A,FALSE,"TMCOMP96";#N/A,#N/A,FALSE,"MAT96";#N/A,#N/A,FALSE,"FANDA96";#N/A,#N/A,FALSE,"INTRAN96";#N/A,#N/A,FALSE,"NAA9697";#N/A,#N/A,FALSE,"ECWEBB";#N/A,#N/A,FALSE,"MFT96";#N/A,#N/A,FALSE,"CTrecon"}</definedName>
    <definedName name="sdff_3_5_4" hidden="1">{#N/A,#N/A,FALSE,"TMCOMP96";#N/A,#N/A,FALSE,"MAT96";#N/A,#N/A,FALSE,"FANDA96";#N/A,#N/A,FALSE,"INTRAN96";#N/A,#N/A,FALSE,"NAA9697";#N/A,#N/A,FALSE,"ECWEBB";#N/A,#N/A,FALSE,"MFT96";#N/A,#N/A,FALSE,"CTrecon"}</definedName>
    <definedName name="sdff_3_5_5" hidden="1">{#N/A,#N/A,FALSE,"TMCOMP96";#N/A,#N/A,FALSE,"MAT96";#N/A,#N/A,FALSE,"FANDA96";#N/A,#N/A,FALSE,"INTRAN96";#N/A,#N/A,FALSE,"NAA9697";#N/A,#N/A,FALSE,"ECWEBB";#N/A,#N/A,FALSE,"MFT96";#N/A,#N/A,FALSE,"CTrecon"}</definedName>
    <definedName name="sdff_4" hidden="1">{#N/A,#N/A,FALSE,"TMCOMP96";#N/A,#N/A,FALSE,"MAT96";#N/A,#N/A,FALSE,"FANDA96";#N/A,#N/A,FALSE,"INTRAN96";#N/A,#N/A,FALSE,"NAA9697";#N/A,#N/A,FALSE,"ECWEBB";#N/A,#N/A,FALSE,"MFT96";#N/A,#N/A,FALSE,"CTrecon"}</definedName>
    <definedName name="sdff_4_1" hidden="1">{#N/A,#N/A,FALSE,"TMCOMP96";#N/A,#N/A,FALSE,"MAT96";#N/A,#N/A,FALSE,"FANDA96";#N/A,#N/A,FALSE,"INTRAN96";#N/A,#N/A,FALSE,"NAA9697";#N/A,#N/A,FALSE,"ECWEBB";#N/A,#N/A,FALSE,"MFT96";#N/A,#N/A,FALSE,"CTrecon"}</definedName>
    <definedName name="sdff_4_1_1" hidden="1">{#N/A,#N/A,FALSE,"TMCOMP96";#N/A,#N/A,FALSE,"MAT96";#N/A,#N/A,FALSE,"FANDA96";#N/A,#N/A,FALSE,"INTRAN96";#N/A,#N/A,FALSE,"NAA9697";#N/A,#N/A,FALSE,"ECWEBB";#N/A,#N/A,FALSE,"MFT96";#N/A,#N/A,FALSE,"CTrecon"}</definedName>
    <definedName name="sdff_4_1_1_1" hidden="1">{#N/A,#N/A,FALSE,"TMCOMP96";#N/A,#N/A,FALSE,"MAT96";#N/A,#N/A,FALSE,"FANDA96";#N/A,#N/A,FALSE,"INTRAN96";#N/A,#N/A,FALSE,"NAA9697";#N/A,#N/A,FALSE,"ECWEBB";#N/A,#N/A,FALSE,"MFT96";#N/A,#N/A,FALSE,"CTrecon"}</definedName>
    <definedName name="sdff_4_1_1_1_1" hidden="1">{#N/A,#N/A,FALSE,"TMCOMP96";#N/A,#N/A,FALSE,"MAT96";#N/A,#N/A,FALSE,"FANDA96";#N/A,#N/A,FALSE,"INTRAN96";#N/A,#N/A,FALSE,"NAA9697";#N/A,#N/A,FALSE,"ECWEBB";#N/A,#N/A,FALSE,"MFT96";#N/A,#N/A,FALSE,"CTrecon"}</definedName>
    <definedName name="sdff_4_1_1_1_2" hidden="1">{#N/A,#N/A,FALSE,"TMCOMP96";#N/A,#N/A,FALSE,"MAT96";#N/A,#N/A,FALSE,"FANDA96";#N/A,#N/A,FALSE,"INTRAN96";#N/A,#N/A,FALSE,"NAA9697";#N/A,#N/A,FALSE,"ECWEBB";#N/A,#N/A,FALSE,"MFT96";#N/A,#N/A,FALSE,"CTrecon"}</definedName>
    <definedName name="sdff_4_1_1_1_3" hidden="1">{#N/A,#N/A,FALSE,"TMCOMP96";#N/A,#N/A,FALSE,"MAT96";#N/A,#N/A,FALSE,"FANDA96";#N/A,#N/A,FALSE,"INTRAN96";#N/A,#N/A,FALSE,"NAA9697";#N/A,#N/A,FALSE,"ECWEBB";#N/A,#N/A,FALSE,"MFT96";#N/A,#N/A,FALSE,"CTrecon"}</definedName>
    <definedName name="sdff_4_1_1_1_4" hidden="1">{#N/A,#N/A,FALSE,"TMCOMP96";#N/A,#N/A,FALSE,"MAT96";#N/A,#N/A,FALSE,"FANDA96";#N/A,#N/A,FALSE,"INTRAN96";#N/A,#N/A,FALSE,"NAA9697";#N/A,#N/A,FALSE,"ECWEBB";#N/A,#N/A,FALSE,"MFT96";#N/A,#N/A,FALSE,"CTrecon"}</definedName>
    <definedName name="sdff_4_1_1_1_5" hidden="1">{#N/A,#N/A,FALSE,"TMCOMP96";#N/A,#N/A,FALSE,"MAT96";#N/A,#N/A,FALSE,"FANDA96";#N/A,#N/A,FALSE,"INTRAN96";#N/A,#N/A,FALSE,"NAA9697";#N/A,#N/A,FALSE,"ECWEBB";#N/A,#N/A,FALSE,"MFT96";#N/A,#N/A,FALSE,"CTrecon"}</definedName>
    <definedName name="sdff_4_1_1_2" hidden="1">{#N/A,#N/A,FALSE,"TMCOMP96";#N/A,#N/A,FALSE,"MAT96";#N/A,#N/A,FALSE,"FANDA96";#N/A,#N/A,FALSE,"INTRAN96";#N/A,#N/A,FALSE,"NAA9697";#N/A,#N/A,FALSE,"ECWEBB";#N/A,#N/A,FALSE,"MFT96";#N/A,#N/A,FALSE,"CTrecon"}</definedName>
    <definedName name="sdff_4_1_1_2_1" hidden="1">{#N/A,#N/A,FALSE,"TMCOMP96";#N/A,#N/A,FALSE,"MAT96";#N/A,#N/A,FALSE,"FANDA96";#N/A,#N/A,FALSE,"INTRAN96";#N/A,#N/A,FALSE,"NAA9697";#N/A,#N/A,FALSE,"ECWEBB";#N/A,#N/A,FALSE,"MFT96";#N/A,#N/A,FALSE,"CTrecon"}</definedName>
    <definedName name="sdff_4_1_1_2_2" hidden="1">{#N/A,#N/A,FALSE,"TMCOMP96";#N/A,#N/A,FALSE,"MAT96";#N/A,#N/A,FALSE,"FANDA96";#N/A,#N/A,FALSE,"INTRAN96";#N/A,#N/A,FALSE,"NAA9697";#N/A,#N/A,FALSE,"ECWEBB";#N/A,#N/A,FALSE,"MFT96";#N/A,#N/A,FALSE,"CTrecon"}</definedName>
    <definedName name="sdff_4_1_1_2_3" hidden="1">{#N/A,#N/A,FALSE,"TMCOMP96";#N/A,#N/A,FALSE,"MAT96";#N/A,#N/A,FALSE,"FANDA96";#N/A,#N/A,FALSE,"INTRAN96";#N/A,#N/A,FALSE,"NAA9697";#N/A,#N/A,FALSE,"ECWEBB";#N/A,#N/A,FALSE,"MFT96";#N/A,#N/A,FALSE,"CTrecon"}</definedName>
    <definedName name="sdff_4_1_1_2_4" hidden="1">{#N/A,#N/A,FALSE,"TMCOMP96";#N/A,#N/A,FALSE,"MAT96";#N/A,#N/A,FALSE,"FANDA96";#N/A,#N/A,FALSE,"INTRAN96";#N/A,#N/A,FALSE,"NAA9697";#N/A,#N/A,FALSE,"ECWEBB";#N/A,#N/A,FALSE,"MFT96";#N/A,#N/A,FALSE,"CTrecon"}</definedName>
    <definedName name="sdff_4_1_1_2_5" hidden="1">{#N/A,#N/A,FALSE,"TMCOMP96";#N/A,#N/A,FALSE,"MAT96";#N/A,#N/A,FALSE,"FANDA96";#N/A,#N/A,FALSE,"INTRAN96";#N/A,#N/A,FALSE,"NAA9697";#N/A,#N/A,FALSE,"ECWEBB";#N/A,#N/A,FALSE,"MFT96";#N/A,#N/A,FALSE,"CTrecon"}</definedName>
    <definedName name="sdff_4_1_1_3" hidden="1">{#N/A,#N/A,FALSE,"TMCOMP96";#N/A,#N/A,FALSE,"MAT96";#N/A,#N/A,FALSE,"FANDA96";#N/A,#N/A,FALSE,"INTRAN96";#N/A,#N/A,FALSE,"NAA9697";#N/A,#N/A,FALSE,"ECWEBB";#N/A,#N/A,FALSE,"MFT96";#N/A,#N/A,FALSE,"CTrecon"}</definedName>
    <definedName name="sdff_4_1_1_4" hidden="1">{#N/A,#N/A,FALSE,"TMCOMP96";#N/A,#N/A,FALSE,"MAT96";#N/A,#N/A,FALSE,"FANDA96";#N/A,#N/A,FALSE,"INTRAN96";#N/A,#N/A,FALSE,"NAA9697";#N/A,#N/A,FALSE,"ECWEBB";#N/A,#N/A,FALSE,"MFT96";#N/A,#N/A,FALSE,"CTrecon"}</definedName>
    <definedName name="sdff_4_1_1_5" hidden="1">{#N/A,#N/A,FALSE,"TMCOMP96";#N/A,#N/A,FALSE,"MAT96";#N/A,#N/A,FALSE,"FANDA96";#N/A,#N/A,FALSE,"INTRAN96";#N/A,#N/A,FALSE,"NAA9697";#N/A,#N/A,FALSE,"ECWEBB";#N/A,#N/A,FALSE,"MFT96";#N/A,#N/A,FALSE,"CTrecon"}</definedName>
    <definedName name="sdff_4_1_2" hidden="1">{#N/A,#N/A,FALSE,"TMCOMP96";#N/A,#N/A,FALSE,"MAT96";#N/A,#N/A,FALSE,"FANDA96";#N/A,#N/A,FALSE,"INTRAN96";#N/A,#N/A,FALSE,"NAA9697";#N/A,#N/A,FALSE,"ECWEBB";#N/A,#N/A,FALSE,"MFT96";#N/A,#N/A,FALSE,"CTrecon"}</definedName>
    <definedName name="sdff_4_1_2_1" hidden="1">{#N/A,#N/A,FALSE,"TMCOMP96";#N/A,#N/A,FALSE,"MAT96";#N/A,#N/A,FALSE,"FANDA96";#N/A,#N/A,FALSE,"INTRAN96";#N/A,#N/A,FALSE,"NAA9697";#N/A,#N/A,FALSE,"ECWEBB";#N/A,#N/A,FALSE,"MFT96";#N/A,#N/A,FALSE,"CTrecon"}</definedName>
    <definedName name="sdff_4_1_2_2" hidden="1">{#N/A,#N/A,FALSE,"TMCOMP96";#N/A,#N/A,FALSE,"MAT96";#N/A,#N/A,FALSE,"FANDA96";#N/A,#N/A,FALSE,"INTRAN96";#N/A,#N/A,FALSE,"NAA9697";#N/A,#N/A,FALSE,"ECWEBB";#N/A,#N/A,FALSE,"MFT96";#N/A,#N/A,FALSE,"CTrecon"}</definedName>
    <definedName name="sdff_4_1_2_3" hidden="1">{#N/A,#N/A,FALSE,"TMCOMP96";#N/A,#N/A,FALSE,"MAT96";#N/A,#N/A,FALSE,"FANDA96";#N/A,#N/A,FALSE,"INTRAN96";#N/A,#N/A,FALSE,"NAA9697";#N/A,#N/A,FALSE,"ECWEBB";#N/A,#N/A,FALSE,"MFT96";#N/A,#N/A,FALSE,"CTrecon"}</definedName>
    <definedName name="sdff_4_1_2_4" hidden="1">{#N/A,#N/A,FALSE,"TMCOMP96";#N/A,#N/A,FALSE,"MAT96";#N/A,#N/A,FALSE,"FANDA96";#N/A,#N/A,FALSE,"INTRAN96";#N/A,#N/A,FALSE,"NAA9697";#N/A,#N/A,FALSE,"ECWEBB";#N/A,#N/A,FALSE,"MFT96";#N/A,#N/A,FALSE,"CTrecon"}</definedName>
    <definedName name="sdff_4_1_2_5" hidden="1">{#N/A,#N/A,FALSE,"TMCOMP96";#N/A,#N/A,FALSE,"MAT96";#N/A,#N/A,FALSE,"FANDA96";#N/A,#N/A,FALSE,"INTRAN96";#N/A,#N/A,FALSE,"NAA9697";#N/A,#N/A,FALSE,"ECWEBB";#N/A,#N/A,FALSE,"MFT96";#N/A,#N/A,FALSE,"CTrecon"}</definedName>
    <definedName name="sdff_4_1_3" hidden="1">{#N/A,#N/A,FALSE,"TMCOMP96";#N/A,#N/A,FALSE,"MAT96";#N/A,#N/A,FALSE,"FANDA96";#N/A,#N/A,FALSE,"INTRAN96";#N/A,#N/A,FALSE,"NAA9697";#N/A,#N/A,FALSE,"ECWEBB";#N/A,#N/A,FALSE,"MFT96";#N/A,#N/A,FALSE,"CTrecon"}</definedName>
    <definedName name="sdff_4_1_3_1" hidden="1">{#N/A,#N/A,FALSE,"TMCOMP96";#N/A,#N/A,FALSE,"MAT96";#N/A,#N/A,FALSE,"FANDA96";#N/A,#N/A,FALSE,"INTRAN96";#N/A,#N/A,FALSE,"NAA9697";#N/A,#N/A,FALSE,"ECWEBB";#N/A,#N/A,FALSE,"MFT96";#N/A,#N/A,FALSE,"CTrecon"}</definedName>
    <definedName name="sdff_4_1_3_2" hidden="1">{#N/A,#N/A,FALSE,"TMCOMP96";#N/A,#N/A,FALSE,"MAT96";#N/A,#N/A,FALSE,"FANDA96";#N/A,#N/A,FALSE,"INTRAN96";#N/A,#N/A,FALSE,"NAA9697";#N/A,#N/A,FALSE,"ECWEBB";#N/A,#N/A,FALSE,"MFT96";#N/A,#N/A,FALSE,"CTrecon"}</definedName>
    <definedName name="sdff_4_1_3_3" hidden="1">{#N/A,#N/A,FALSE,"TMCOMP96";#N/A,#N/A,FALSE,"MAT96";#N/A,#N/A,FALSE,"FANDA96";#N/A,#N/A,FALSE,"INTRAN96";#N/A,#N/A,FALSE,"NAA9697";#N/A,#N/A,FALSE,"ECWEBB";#N/A,#N/A,FALSE,"MFT96";#N/A,#N/A,FALSE,"CTrecon"}</definedName>
    <definedName name="sdff_4_1_3_4" hidden="1">{#N/A,#N/A,FALSE,"TMCOMP96";#N/A,#N/A,FALSE,"MAT96";#N/A,#N/A,FALSE,"FANDA96";#N/A,#N/A,FALSE,"INTRAN96";#N/A,#N/A,FALSE,"NAA9697";#N/A,#N/A,FALSE,"ECWEBB";#N/A,#N/A,FALSE,"MFT96";#N/A,#N/A,FALSE,"CTrecon"}</definedName>
    <definedName name="sdff_4_1_3_5" hidden="1">{#N/A,#N/A,FALSE,"TMCOMP96";#N/A,#N/A,FALSE,"MAT96";#N/A,#N/A,FALSE,"FANDA96";#N/A,#N/A,FALSE,"INTRAN96";#N/A,#N/A,FALSE,"NAA9697";#N/A,#N/A,FALSE,"ECWEBB";#N/A,#N/A,FALSE,"MFT96";#N/A,#N/A,FALSE,"CTrecon"}</definedName>
    <definedName name="sdff_4_1_4" hidden="1">{#N/A,#N/A,FALSE,"TMCOMP96";#N/A,#N/A,FALSE,"MAT96";#N/A,#N/A,FALSE,"FANDA96";#N/A,#N/A,FALSE,"INTRAN96";#N/A,#N/A,FALSE,"NAA9697";#N/A,#N/A,FALSE,"ECWEBB";#N/A,#N/A,FALSE,"MFT96";#N/A,#N/A,FALSE,"CTrecon"}</definedName>
    <definedName name="sdff_4_1_4_1" hidden="1">{#N/A,#N/A,FALSE,"TMCOMP96";#N/A,#N/A,FALSE,"MAT96";#N/A,#N/A,FALSE,"FANDA96";#N/A,#N/A,FALSE,"INTRAN96";#N/A,#N/A,FALSE,"NAA9697";#N/A,#N/A,FALSE,"ECWEBB";#N/A,#N/A,FALSE,"MFT96";#N/A,#N/A,FALSE,"CTrecon"}</definedName>
    <definedName name="sdff_4_1_4_2" hidden="1">{#N/A,#N/A,FALSE,"TMCOMP96";#N/A,#N/A,FALSE,"MAT96";#N/A,#N/A,FALSE,"FANDA96";#N/A,#N/A,FALSE,"INTRAN96";#N/A,#N/A,FALSE,"NAA9697";#N/A,#N/A,FALSE,"ECWEBB";#N/A,#N/A,FALSE,"MFT96";#N/A,#N/A,FALSE,"CTrecon"}</definedName>
    <definedName name="sdff_4_1_4_3" hidden="1">{#N/A,#N/A,FALSE,"TMCOMP96";#N/A,#N/A,FALSE,"MAT96";#N/A,#N/A,FALSE,"FANDA96";#N/A,#N/A,FALSE,"INTRAN96";#N/A,#N/A,FALSE,"NAA9697";#N/A,#N/A,FALSE,"ECWEBB";#N/A,#N/A,FALSE,"MFT96";#N/A,#N/A,FALSE,"CTrecon"}</definedName>
    <definedName name="sdff_4_1_4_4" hidden="1">{#N/A,#N/A,FALSE,"TMCOMP96";#N/A,#N/A,FALSE,"MAT96";#N/A,#N/A,FALSE,"FANDA96";#N/A,#N/A,FALSE,"INTRAN96";#N/A,#N/A,FALSE,"NAA9697";#N/A,#N/A,FALSE,"ECWEBB";#N/A,#N/A,FALSE,"MFT96";#N/A,#N/A,FALSE,"CTrecon"}</definedName>
    <definedName name="sdff_4_1_4_5" hidden="1">{#N/A,#N/A,FALSE,"TMCOMP96";#N/A,#N/A,FALSE,"MAT96";#N/A,#N/A,FALSE,"FANDA96";#N/A,#N/A,FALSE,"INTRAN96";#N/A,#N/A,FALSE,"NAA9697";#N/A,#N/A,FALSE,"ECWEBB";#N/A,#N/A,FALSE,"MFT96";#N/A,#N/A,FALSE,"CTrecon"}</definedName>
    <definedName name="sdff_4_1_5" hidden="1">{#N/A,#N/A,FALSE,"TMCOMP96";#N/A,#N/A,FALSE,"MAT96";#N/A,#N/A,FALSE,"FANDA96";#N/A,#N/A,FALSE,"INTRAN96";#N/A,#N/A,FALSE,"NAA9697";#N/A,#N/A,FALSE,"ECWEBB";#N/A,#N/A,FALSE,"MFT96";#N/A,#N/A,FALSE,"CTrecon"}</definedName>
    <definedName name="sdff_4_1_5_1" hidden="1">{#N/A,#N/A,FALSE,"TMCOMP96";#N/A,#N/A,FALSE,"MAT96";#N/A,#N/A,FALSE,"FANDA96";#N/A,#N/A,FALSE,"INTRAN96";#N/A,#N/A,FALSE,"NAA9697";#N/A,#N/A,FALSE,"ECWEBB";#N/A,#N/A,FALSE,"MFT96";#N/A,#N/A,FALSE,"CTrecon"}</definedName>
    <definedName name="sdff_4_1_5_2" hidden="1">{#N/A,#N/A,FALSE,"TMCOMP96";#N/A,#N/A,FALSE,"MAT96";#N/A,#N/A,FALSE,"FANDA96";#N/A,#N/A,FALSE,"INTRAN96";#N/A,#N/A,FALSE,"NAA9697";#N/A,#N/A,FALSE,"ECWEBB";#N/A,#N/A,FALSE,"MFT96";#N/A,#N/A,FALSE,"CTrecon"}</definedName>
    <definedName name="sdff_4_1_5_3" hidden="1">{#N/A,#N/A,FALSE,"TMCOMP96";#N/A,#N/A,FALSE,"MAT96";#N/A,#N/A,FALSE,"FANDA96";#N/A,#N/A,FALSE,"INTRAN96";#N/A,#N/A,FALSE,"NAA9697";#N/A,#N/A,FALSE,"ECWEBB";#N/A,#N/A,FALSE,"MFT96";#N/A,#N/A,FALSE,"CTrecon"}</definedName>
    <definedName name="sdff_4_1_5_4" hidden="1">{#N/A,#N/A,FALSE,"TMCOMP96";#N/A,#N/A,FALSE,"MAT96";#N/A,#N/A,FALSE,"FANDA96";#N/A,#N/A,FALSE,"INTRAN96";#N/A,#N/A,FALSE,"NAA9697";#N/A,#N/A,FALSE,"ECWEBB";#N/A,#N/A,FALSE,"MFT96";#N/A,#N/A,FALSE,"CTrecon"}</definedName>
    <definedName name="sdff_4_1_5_5" hidden="1">{#N/A,#N/A,FALSE,"TMCOMP96";#N/A,#N/A,FALSE,"MAT96";#N/A,#N/A,FALSE,"FANDA96";#N/A,#N/A,FALSE,"INTRAN96";#N/A,#N/A,FALSE,"NAA9697";#N/A,#N/A,FALSE,"ECWEBB";#N/A,#N/A,FALSE,"MFT96";#N/A,#N/A,FALSE,"CTrecon"}</definedName>
    <definedName name="sdff_4_2" hidden="1">{#N/A,#N/A,FALSE,"TMCOMP96";#N/A,#N/A,FALSE,"MAT96";#N/A,#N/A,FALSE,"FANDA96";#N/A,#N/A,FALSE,"INTRAN96";#N/A,#N/A,FALSE,"NAA9697";#N/A,#N/A,FALSE,"ECWEBB";#N/A,#N/A,FALSE,"MFT96";#N/A,#N/A,FALSE,"CTrecon"}</definedName>
    <definedName name="sdff_4_2_1" hidden="1">{#N/A,#N/A,FALSE,"TMCOMP96";#N/A,#N/A,FALSE,"MAT96";#N/A,#N/A,FALSE,"FANDA96";#N/A,#N/A,FALSE,"INTRAN96";#N/A,#N/A,FALSE,"NAA9697";#N/A,#N/A,FALSE,"ECWEBB";#N/A,#N/A,FALSE,"MFT96";#N/A,#N/A,FALSE,"CTrecon"}</definedName>
    <definedName name="sdff_4_2_2" hidden="1">{#N/A,#N/A,FALSE,"TMCOMP96";#N/A,#N/A,FALSE,"MAT96";#N/A,#N/A,FALSE,"FANDA96";#N/A,#N/A,FALSE,"INTRAN96";#N/A,#N/A,FALSE,"NAA9697";#N/A,#N/A,FALSE,"ECWEBB";#N/A,#N/A,FALSE,"MFT96";#N/A,#N/A,FALSE,"CTrecon"}</definedName>
    <definedName name="sdff_4_2_3" hidden="1">{#N/A,#N/A,FALSE,"TMCOMP96";#N/A,#N/A,FALSE,"MAT96";#N/A,#N/A,FALSE,"FANDA96";#N/A,#N/A,FALSE,"INTRAN96";#N/A,#N/A,FALSE,"NAA9697";#N/A,#N/A,FALSE,"ECWEBB";#N/A,#N/A,FALSE,"MFT96";#N/A,#N/A,FALSE,"CTrecon"}</definedName>
    <definedName name="sdff_4_2_4" hidden="1">{#N/A,#N/A,FALSE,"TMCOMP96";#N/A,#N/A,FALSE,"MAT96";#N/A,#N/A,FALSE,"FANDA96";#N/A,#N/A,FALSE,"INTRAN96";#N/A,#N/A,FALSE,"NAA9697";#N/A,#N/A,FALSE,"ECWEBB";#N/A,#N/A,FALSE,"MFT96";#N/A,#N/A,FALSE,"CTrecon"}</definedName>
    <definedName name="sdff_4_2_5" hidden="1">{#N/A,#N/A,FALSE,"TMCOMP96";#N/A,#N/A,FALSE,"MAT96";#N/A,#N/A,FALSE,"FANDA96";#N/A,#N/A,FALSE,"INTRAN96";#N/A,#N/A,FALSE,"NAA9697";#N/A,#N/A,FALSE,"ECWEBB";#N/A,#N/A,FALSE,"MFT96";#N/A,#N/A,FALSE,"CTrecon"}</definedName>
    <definedName name="sdff_4_3" hidden="1">{#N/A,#N/A,FALSE,"TMCOMP96";#N/A,#N/A,FALSE,"MAT96";#N/A,#N/A,FALSE,"FANDA96";#N/A,#N/A,FALSE,"INTRAN96";#N/A,#N/A,FALSE,"NAA9697";#N/A,#N/A,FALSE,"ECWEBB";#N/A,#N/A,FALSE,"MFT96";#N/A,#N/A,FALSE,"CTrecon"}</definedName>
    <definedName name="sdff_4_3_1" hidden="1">{#N/A,#N/A,FALSE,"TMCOMP96";#N/A,#N/A,FALSE,"MAT96";#N/A,#N/A,FALSE,"FANDA96";#N/A,#N/A,FALSE,"INTRAN96";#N/A,#N/A,FALSE,"NAA9697";#N/A,#N/A,FALSE,"ECWEBB";#N/A,#N/A,FALSE,"MFT96";#N/A,#N/A,FALSE,"CTrecon"}</definedName>
    <definedName name="sdff_4_3_2" hidden="1">{#N/A,#N/A,FALSE,"TMCOMP96";#N/A,#N/A,FALSE,"MAT96";#N/A,#N/A,FALSE,"FANDA96";#N/A,#N/A,FALSE,"INTRAN96";#N/A,#N/A,FALSE,"NAA9697";#N/A,#N/A,FALSE,"ECWEBB";#N/A,#N/A,FALSE,"MFT96";#N/A,#N/A,FALSE,"CTrecon"}</definedName>
    <definedName name="sdff_4_3_3" hidden="1">{#N/A,#N/A,FALSE,"TMCOMP96";#N/A,#N/A,FALSE,"MAT96";#N/A,#N/A,FALSE,"FANDA96";#N/A,#N/A,FALSE,"INTRAN96";#N/A,#N/A,FALSE,"NAA9697";#N/A,#N/A,FALSE,"ECWEBB";#N/A,#N/A,FALSE,"MFT96";#N/A,#N/A,FALSE,"CTrecon"}</definedName>
    <definedName name="sdff_4_3_4" hidden="1">{#N/A,#N/A,FALSE,"TMCOMP96";#N/A,#N/A,FALSE,"MAT96";#N/A,#N/A,FALSE,"FANDA96";#N/A,#N/A,FALSE,"INTRAN96";#N/A,#N/A,FALSE,"NAA9697";#N/A,#N/A,FALSE,"ECWEBB";#N/A,#N/A,FALSE,"MFT96";#N/A,#N/A,FALSE,"CTrecon"}</definedName>
    <definedName name="sdff_4_3_5" hidden="1">{#N/A,#N/A,FALSE,"TMCOMP96";#N/A,#N/A,FALSE,"MAT96";#N/A,#N/A,FALSE,"FANDA96";#N/A,#N/A,FALSE,"INTRAN96";#N/A,#N/A,FALSE,"NAA9697";#N/A,#N/A,FALSE,"ECWEBB";#N/A,#N/A,FALSE,"MFT96";#N/A,#N/A,FALSE,"CTrecon"}</definedName>
    <definedName name="sdff_4_4" hidden="1">{#N/A,#N/A,FALSE,"TMCOMP96";#N/A,#N/A,FALSE,"MAT96";#N/A,#N/A,FALSE,"FANDA96";#N/A,#N/A,FALSE,"INTRAN96";#N/A,#N/A,FALSE,"NAA9697";#N/A,#N/A,FALSE,"ECWEBB";#N/A,#N/A,FALSE,"MFT96";#N/A,#N/A,FALSE,"CTrecon"}</definedName>
    <definedName name="sdff_4_4_1" hidden="1">{#N/A,#N/A,FALSE,"TMCOMP96";#N/A,#N/A,FALSE,"MAT96";#N/A,#N/A,FALSE,"FANDA96";#N/A,#N/A,FALSE,"INTRAN96";#N/A,#N/A,FALSE,"NAA9697";#N/A,#N/A,FALSE,"ECWEBB";#N/A,#N/A,FALSE,"MFT96";#N/A,#N/A,FALSE,"CTrecon"}</definedName>
    <definedName name="sdff_4_4_2" hidden="1">{#N/A,#N/A,FALSE,"TMCOMP96";#N/A,#N/A,FALSE,"MAT96";#N/A,#N/A,FALSE,"FANDA96";#N/A,#N/A,FALSE,"INTRAN96";#N/A,#N/A,FALSE,"NAA9697";#N/A,#N/A,FALSE,"ECWEBB";#N/A,#N/A,FALSE,"MFT96";#N/A,#N/A,FALSE,"CTrecon"}</definedName>
    <definedName name="sdff_4_4_3" hidden="1">{#N/A,#N/A,FALSE,"TMCOMP96";#N/A,#N/A,FALSE,"MAT96";#N/A,#N/A,FALSE,"FANDA96";#N/A,#N/A,FALSE,"INTRAN96";#N/A,#N/A,FALSE,"NAA9697";#N/A,#N/A,FALSE,"ECWEBB";#N/A,#N/A,FALSE,"MFT96";#N/A,#N/A,FALSE,"CTrecon"}</definedName>
    <definedName name="sdff_4_4_4" hidden="1">{#N/A,#N/A,FALSE,"TMCOMP96";#N/A,#N/A,FALSE,"MAT96";#N/A,#N/A,FALSE,"FANDA96";#N/A,#N/A,FALSE,"INTRAN96";#N/A,#N/A,FALSE,"NAA9697";#N/A,#N/A,FALSE,"ECWEBB";#N/A,#N/A,FALSE,"MFT96";#N/A,#N/A,FALSE,"CTrecon"}</definedName>
    <definedName name="sdff_4_4_5" hidden="1">{#N/A,#N/A,FALSE,"TMCOMP96";#N/A,#N/A,FALSE,"MAT96";#N/A,#N/A,FALSE,"FANDA96";#N/A,#N/A,FALSE,"INTRAN96";#N/A,#N/A,FALSE,"NAA9697";#N/A,#N/A,FALSE,"ECWEBB";#N/A,#N/A,FALSE,"MFT96";#N/A,#N/A,FALSE,"CTrecon"}</definedName>
    <definedName name="sdff_4_5" hidden="1">{#N/A,#N/A,FALSE,"TMCOMP96";#N/A,#N/A,FALSE,"MAT96";#N/A,#N/A,FALSE,"FANDA96";#N/A,#N/A,FALSE,"INTRAN96";#N/A,#N/A,FALSE,"NAA9697";#N/A,#N/A,FALSE,"ECWEBB";#N/A,#N/A,FALSE,"MFT96";#N/A,#N/A,FALSE,"CTrecon"}</definedName>
    <definedName name="sdff_4_5_1" hidden="1">{#N/A,#N/A,FALSE,"TMCOMP96";#N/A,#N/A,FALSE,"MAT96";#N/A,#N/A,FALSE,"FANDA96";#N/A,#N/A,FALSE,"INTRAN96";#N/A,#N/A,FALSE,"NAA9697";#N/A,#N/A,FALSE,"ECWEBB";#N/A,#N/A,FALSE,"MFT96";#N/A,#N/A,FALSE,"CTrecon"}</definedName>
    <definedName name="sdff_4_5_2" hidden="1">{#N/A,#N/A,FALSE,"TMCOMP96";#N/A,#N/A,FALSE,"MAT96";#N/A,#N/A,FALSE,"FANDA96";#N/A,#N/A,FALSE,"INTRAN96";#N/A,#N/A,FALSE,"NAA9697";#N/A,#N/A,FALSE,"ECWEBB";#N/A,#N/A,FALSE,"MFT96";#N/A,#N/A,FALSE,"CTrecon"}</definedName>
    <definedName name="sdff_4_5_3" hidden="1">{#N/A,#N/A,FALSE,"TMCOMP96";#N/A,#N/A,FALSE,"MAT96";#N/A,#N/A,FALSE,"FANDA96";#N/A,#N/A,FALSE,"INTRAN96";#N/A,#N/A,FALSE,"NAA9697";#N/A,#N/A,FALSE,"ECWEBB";#N/A,#N/A,FALSE,"MFT96";#N/A,#N/A,FALSE,"CTrecon"}</definedName>
    <definedName name="sdff_4_5_4" hidden="1">{#N/A,#N/A,FALSE,"TMCOMP96";#N/A,#N/A,FALSE,"MAT96";#N/A,#N/A,FALSE,"FANDA96";#N/A,#N/A,FALSE,"INTRAN96";#N/A,#N/A,FALSE,"NAA9697";#N/A,#N/A,FALSE,"ECWEBB";#N/A,#N/A,FALSE,"MFT96";#N/A,#N/A,FALSE,"CTrecon"}</definedName>
    <definedName name="sdff_4_5_5" hidden="1">{#N/A,#N/A,FALSE,"TMCOMP96";#N/A,#N/A,FALSE,"MAT96";#N/A,#N/A,FALSE,"FANDA96";#N/A,#N/A,FALSE,"INTRAN96";#N/A,#N/A,FALSE,"NAA9697";#N/A,#N/A,FALSE,"ECWEBB";#N/A,#N/A,FALSE,"MFT96";#N/A,#N/A,FALSE,"CTrecon"}</definedName>
    <definedName name="sdff_5" hidden="1">{#N/A,#N/A,FALSE,"TMCOMP96";#N/A,#N/A,FALSE,"MAT96";#N/A,#N/A,FALSE,"FANDA96";#N/A,#N/A,FALSE,"INTRAN96";#N/A,#N/A,FALSE,"NAA9697";#N/A,#N/A,FALSE,"ECWEBB";#N/A,#N/A,FALSE,"MFT96";#N/A,#N/A,FALSE,"CTrecon"}</definedName>
    <definedName name="sdff_5_1" hidden="1">{#N/A,#N/A,FALSE,"TMCOMP96";#N/A,#N/A,FALSE,"MAT96";#N/A,#N/A,FALSE,"FANDA96";#N/A,#N/A,FALSE,"INTRAN96";#N/A,#N/A,FALSE,"NAA9697";#N/A,#N/A,FALSE,"ECWEBB";#N/A,#N/A,FALSE,"MFT96";#N/A,#N/A,FALSE,"CTrecon"}</definedName>
    <definedName name="sdff_5_1_1" hidden="1">{#N/A,#N/A,FALSE,"TMCOMP96";#N/A,#N/A,FALSE,"MAT96";#N/A,#N/A,FALSE,"FANDA96";#N/A,#N/A,FALSE,"INTRAN96";#N/A,#N/A,FALSE,"NAA9697";#N/A,#N/A,FALSE,"ECWEBB";#N/A,#N/A,FALSE,"MFT96";#N/A,#N/A,FALSE,"CTrecon"}</definedName>
    <definedName name="sdff_5_1_1_1" hidden="1">{#N/A,#N/A,FALSE,"TMCOMP96";#N/A,#N/A,FALSE,"MAT96";#N/A,#N/A,FALSE,"FANDA96";#N/A,#N/A,FALSE,"INTRAN96";#N/A,#N/A,FALSE,"NAA9697";#N/A,#N/A,FALSE,"ECWEBB";#N/A,#N/A,FALSE,"MFT96";#N/A,#N/A,FALSE,"CTrecon"}</definedName>
    <definedName name="sdff_5_1_1_1_1" hidden="1">{#N/A,#N/A,FALSE,"TMCOMP96";#N/A,#N/A,FALSE,"MAT96";#N/A,#N/A,FALSE,"FANDA96";#N/A,#N/A,FALSE,"INTRAN96";#N/A,#N/A,FALSE,"NAA9697";#N/A,#N/A,FALSE,"ECWEBB";#N/A,#N/A,FALSE,"MFT96";#N/A,#N/A,FALSE,"CTrecon"}</definedName>
    <definedName name="sdff_5_1_1_1_2" hidden="1">{#N/A,#N/A,FALSE,"TMCOMP96";#N/A,#N/A,FALSE,"MAT96";#N/A,#N/A,FALSE,"FANDA96";#N/A,#N/A,FALSE,"INTRAN96";#N/A,#N/A,FALSE,"NAA9697";#N/A,#N/A,FALSE,"ECWEBB";#N/A,#N/A,FALSE,"MFT96";#N/A,#N/A,FALSE,"CTrecon"}</definedName>
    <definedName name="sdff_5_1_1_1_3" hidden="1">{#N/A,#N/A,FALSE,"TMCOMP96";#N/A,#N/A,FALSE,"MAT96";#N/A,#N/A,FALSE,"FANDA96";#N/A,#N/A,FALSE,"INTRAN96";#N/A,#N/A,FALSE,"NAA9697";#N/A,#N/A,FALSE,"ECWEBB";#N/A,#N/A,FALSE,"MFT96";#N/A,#N/A,FALSE,"CTrecon"}</definedName>
    <definedName name="sdff_5_1_1_1_4" hidden="1">{#N/A,#N/A,FALSE,"TMCOMP96";#N/A,#N/A,FALSE,"MAT96";#N/A,#N/A,FALSE,"FANDA96";#N/A,#N/A,FALSE,"INTRAN96";#N/A,#N/A,FALSE,"NAA9697";#N/A,#N/A,FALSE,"ECWEBB";#N/A,#N/A,FALSE,"MFT96";#N/A,#N/A,FALSE,"CTrecon"}</definedName>
    <definedName name="sdff_5_1_1_1_5" hidden="1">{#N/A,#N/A,FALSE,"TMCOMP96";#N/A,#N/A,FALSE,"MAT96";#N/A,#N/A,FALSE,"FANDA96";#N/A,#N/A,FALSE,"INTRAN96";#N/A,#N/A,FALSE,"NAA9697";#N/A,#N/A,FALSE,"ECWEBB";#N/A,#N/A,FALSE,"MFT96";#N/A,#N/A,FALSE,"CTrecon"}</definedName>
    <definedName name="sdff_5_1_1_2" hidden="1">{#N/A,#N/A,FALSE,"TMCOMP96";#N/A,#N/A,FALSE,"MAT96";#N/A,#N/A,FALSE,"FANDA96";#N/A,#N/A,FALSE,"INTRAN96";#N/A,#N/A,FALSE,"NAA9697";#N/A,#N/A,FALSE,"ECWEBB";#N/A,#N/A,FALSE,"MFT96";#N/A,#N/A,FALSE,"CTrecon"}</definedName>
    <definedName name="sdff_5_1_1_2_1" hidden="1">{#N/A,#N/A,FALSE,"TMCOMP96";#N/A,#N/A,FALSE,"MAT96";#N/A,#N/A,FALSE,"FANDA96";#N/A,#N/A,FALSE,"INTRAN96";#N/A,#N/A,FALSE,"NAA9697";#N/A,#N/A,FALSE,"ECWEBB";#N/A,#N/A,FALSE,"MFT96";#N/A,#N/A,FALSE,"CTrecon"}</definedName>
    <definedName name="sdff_5_1_1_2_2" hidden="1">{#N/A,#N/A,FALSE,"TMCOMP96";#N/A,#N/A,FALSE,"MAT96";#N/A,#N/A,FALSE,"FANDA96";#N/A,#N/A,FALSE,"INTRAN96";#N/A,#N/A,FALSE,"NAA9697";#N/A,#N/A,FALSE,"ECWEBB";#N/A,#N/A,FALSE,"MFT96";#N/A,#N/A,FALSE,"CTrecon"}</definedName>
    <definedName name="sdff_5_1_1_2_3" hidden="1">{#N/A,#N/A,FALSE,"TMCOMP96";#N/A,#N/A,FALSE,"MAT96";#N/A,#N/A,FALSE,"FANDA96";#N/A,#N/A,FALSE,"INTRAN96";#N/A,#N/A,FALSE,"NAA9697";#N/A,#N/A,FALSE,"ECWEBB";#N/A,#N/A,FALSE,"MFT96";#N/A,#N/A,FALSE,"CTrecon"}</definedName>
    <definedName name="sdff_5_1_1_2_4" hidden="1">{#N/A,#N/A,FALSE,"TMCOMP96";#N/A,#N/A,FALSE,"MAT96";#N/A,#N/A,FALSE,"FANDA96";#N/A,#N/A,FALSE,"INTRAN96";#N/A,#N/A,FALSE,"NAA9697";#N/A,#N/A,FALSE,"ECWEBB";#N/A,#N/A,FALSE,"MFT96";#N/A,#N/A,FALSE,"CTrecon"}</definedName>
    <definedName name="sdff_5_1_1_2_5" hidden="1">{#N/A,#N/A,FALSE,"TMCOMP96";#N/A,#N/A,FALSE,"MAT96";#N/A,#N/A,FALSE,"FANDA96";#N/A,#N/A,FALSE,"INTRAN96";#N/A,#N/A,FALSE,"NAA9697";#N/A,#N/A,FALSE,"ECWEBB";#N/A,#N/A,FALSE,"MFT96";#N/A,#N/A,FALSE,"CTrecon"}</definedName>
    <definedName name="sdff_5_1_1_3" hidden="1">{#N/A,#N/A,FALSE,"TMCOMP96";#N/A,#N/A,FALSE,"MAT96";#N/A,#N/A,FALSE,"FANDA96";#N/A,#N/A,FALSE,"INTRAN96";#N/A,#N/A,FALSE,"NAA9697";#N/A,#N/A,FALSE,"ECWEBB";#N/A,#N/A,FALSE,"MFT96";#N/A,#N/A,FALSE,"CTrecon"}</definedName>
    <definedName name="sdff_5_1_1_4" hidden="1">{#N/A,#N/A,FALSE,"TMCOMP96";#N/A,#N/A,FALSE,"MAT96";#N/A,#N/A,FALSE,"FANDA96";#N/A,#N/A,FALSE,"INTRAN96";#N/A,#N/A,FALSE,"NAA9697";#N/A,#N/A,FALSE,"ECWEBB";#N/A,#N/A,FALSE,"MFT96";#N/A,#N/A,FALSE,"CTrecon"}</definedName>
    <definedName name="sdff_5_1_1_5" hidden="1">{#N/A,#N/A,FALSE,"TMCOMP96";#N/A,#N/A,FALSE,"MAT96";#N/A,#N/A,FALSE,"FANDA96";#N/A,#N/A,FALSE,"INTRAN96";#N/A,#N/A,FALSE,"NAA9697";#N/A,#N/A,FALSE,"ECWEBB";#N/A,#N/A,FALSE,"MFT96";#N/A,#N/A,FALSE,"CTrecon"}</definedName>
    <definedName name="sdff_5_1_2" hidden="1">{#N/A,#N/A,FALSE,"TMCOMP96";#N/A,#N/A,FALSE,"MAT96";#N/A,#N/A,FALSE,"FANDA96";#N/A,#N/A,FALSE,"INTRAN96";#N/A,#N/A,FALSE,"NAA9697";#N/A,#N/A,FALSE,"ECWEBB";#N/A,#N/A,FALSE,"MFT96";#N/A,#N/A,FALSE,"CTrecon"}</definedName>
    <definedName name="sdff_5_1_2_1" hidden="1">{#N/A,#N/A,FALSE,"TMCOMP96";#N/A,#N/A,FALSE,"MAT96";#N/A,#N/A,FALSE,"FANDA96";#N/A,#N/A,FALSE,"INTRAN96";#N/A,#N/A,FALSE,"NAA9697";#N/A,#N/A,FALSE,"ECWEBB";#N/A,#N/A,FALSE,"MFT96";#N/A,#N/A,FALSE,"CTrecon"}</definedName>
    <definedName name="sdff_5_1_2_2" hidden="1">{#N/A,#N/A,FALSE,"TMCOMP96";#N/A,#N/A,FALSE,"MAT96";#N/A,#N/A,FALSE,"FANDA96";#N/A,#N/A,FALSE,"INTRAN96";#N/A,#N/A,FALSE,"NAA9697";#N/A,#N/A,FALSE,"ECWEBB";#N/A,#N/A,FALSE,"MFT96";#N/A,#N/A,FALSE,"CTrecon"}</definedName>
    <definedName name="sdff_5_1_2_3" hidden="1">{#N/A,#N/A,FALSE,"TMCOMP96";#N/A,#N/A,FALSE,"MAT96";#N/A,#N/A,FALSE,"FANDA96";#N/A,#N/A,FALSE,"INTRAN96";#N/A,#N/A,FALSE,"NAA9697";#N/A,#N/A,FALSE,"ECWEBB";#N/A,#N/A,FALSE,"MFT96";#N/A,#N/A,FALSE,"CTrecon"}</definedName>
    <definedName name="sdff_5_1_2_4" hidden="1">{#N/A,#N/A,FALSE,"TMCOMP96";#N/A,#N/A,FALSE,"MAT96";#N/A,#N/A,FALSE,"FANDA96";#N/A,#N/A,FALSE,"INTRAN96";#N/A,#N/A,FALSE,"NAA9697";#N/A,#N/A,FALSE,"ECWEBB";#N/A,#N/A,FALSE,"MFT96";#N/A,#N/A,FALSE,"CTrecon"}</definedName>
    <definedName name="sdff_5_1_2_5" hidden="1">{#N/A,#N/A,FALSE,"TMCOMP96";#N/A,#N/A,FALSE,"MAT96";#N/A,#N/A,FALSE,"FANDA96";#N/A,#N/A,FALSE,"INTRAN96";#N/A,#N/A,FALSE,"NAA9697";#N/A,#N/A,FALSE,"ECWEBB";#N/A,#N/A,FALSE,"MFT96";#N/A,#N/A,FALSE,"CTrecon"}</definedName>
    <definedName name="sdff_5_1_3" hidden="1">{#N/A,#N/A,FALSE,"TMCOMP96";#N/A,#N/A,FALSE,"MAT96";#N/A,#N/A,FALSE,"FANDA96";#N/A,#N/A,FALSE,"INTRAN96";#N/A,#N/A,FALSE,"NAA9697";#N/A,#N/A,FALSE,"ECWEBB";#N/A,#N/A,FALSE,"MFT96";#N/A,#N/A,FALSE,"CTrecon"}</definedName>
    <definedName name="sdff_5_1_3_1" hidden="1">{#N/A,#N/A,FALSE,"TMCOMP96";#N/A,#N/A,FALSE,"MAT96";#N/A,#N/A,FALSE,"FANDA96";#N/A,#N/A,FALSE,"INTRAN96";#N/A,#N/A,FALSE,"NAA9697";#N/A,#N/A,FALSE,"ECWEBB";#N/A,#N/A,FALSE,"MFT96";#N/A,#N/A,FALSE,"CTrecon"}</definedName>
    <definedName name="sdff_5_1_3_2" hidden="1">{#N/A,#N/A,FALSE,"TMCOMP96";#N/A,#N/A,FALSE,"MAT96";#N/A,#N/A,FALSE,"FANDA96";#N/A,#N/A,FALSE,"INTRAN96";#N/A,#N/A,FALSE,"NAA9697";#N/A,#N/A,FALSE,"ECWEBB";#N/A,#N/A,FALSE,"MFT96";#N/A,#N/A,FALSE,"CTrecon"}</definedName>
    <definedName name="sdff_5_1_3_3" hidden="1">{#N/A,#N/A,FALSE,"TMCOMP96";#N/A,#N/A,FALSE,"MAT96";#N/A,#N/A,FALSE,"FANDA96";#N/A,#N/A,FALSE,"INTRAN96";#N/A,#N/A,FALSE,"NAA9697";#N/A,#N/A,FALSE,"ECWEBB";#N/A,#N/A,FALSE,"MFT96";#N/A,#N/A,FALSE,"CTrecon"}</definedName>
    <definedName name="sdff_5_1_3_4" hidden="1">{#N/A,#N/A,FALSE,"TMCOMP96";#N/A,#N/A,FALSE,"MAT96";#N/A,#N/A,FALSE,"FANDA96";#N/A,#N/A,FALSE,"INTRAN96";#N/A,#N/A,FALSE,"NAA9697";#N/A,#N/A,FALSE,"ECWEBB";#N/A,#N/A,FALSE,"MFT96";#N/A,#N/A,FALSE,"CTrecon"}</definedName>
    <definedName name="sdff_5_1_3_5" hidden="1">{#N/A,#N/A,FALSE,"TMCOMP96";#N/A,#N/A,FALSE,"MAT96";#N/A,#N/A,FALSE,"FANDA96";#N/A,#N/A,FALSE,"INTRAN96";#N/A,#N/A,FALSE,"NAA9697";#N/A,#N/A,FALSE,"ECWEBB";#N/A,#N/A,FALSE,"MFT96";#N/A,#N/A,FALSE,"CTrecon"}</definedName>
    <definedName name="sdff_5_1_4" hidden="1">{#N/A,#N/A,FALSE,"TMCOMP96";#N/A,#N/A,FALSE,"MAT96";#N/A,#N/A,FALSE,"FANDA96";#N/A,#N/A,FALSE,"INTRAN96";#N/A,#N/A,FALSE,"NAA9697";#N/A,#N/A,FALSE,"ECWEBB";#N/A,#N/A,FALSE,"MFT96";#N/A,#N/A,FALSE,"CTrecon"}</definedName>
    <definedName name="sdff_5_1_4_1" hidden="1">{#N/A,#N/A,FALSE,"TMCOMP96";#N/A,#N/A,FALSE,"MAT96";#N/A,#N/A,FALSE,"FANDA96";#N/A,#N/A,FALSE,"INTRAN96";#N/A,#N/A,FALSE,"NAA9697";#N/A,#N/A,FALSE,"ECWEBB";#N/A,#N/A,FALSE,"MFT96";#N/A,#N/A,FALSE,"CTrecon"}</definedName>
    <definedName name="sdff_5_1_4_2" hidden="1">{#N/A,#N/A,FALSE,"TMCOMP96";#N/A,#N/A,FALSE,"MAT96";#N/A,#N/A,FALSE,"FANDA96";#N/A,#N/A,FALSE,"INTRAN96";#N/A,#N/A,FALSE,"NAA9697";#N/A,#N/A,FALSE,"ECWEBB";#N/A,#N/A,FALSE,"MFT96";#N/A,#N/A,FALSE,"CTrecon"}</definedName>
    <definedName name="sdff_5_1_4_3" hidden="1">{#N/A,#N/A,FALSE,"TMCOMP96";#N/A,#N/A,FALSE,"MAT96";#N/A,#N/A,FALSE,"FANDA96";#N/A,#N/A,FALSE,"INTRAN96";#N/A,#N/A,FALSE,"NAA9697";#N/A,#N/A,FALSE,"ECWEBB";#N/A,#N/A,FALSE,"MFT96";#N/A,#N/A,FALSE,"CTrecon"}</definedName>
    <definedName name="sdff_5_1_4_4" hidden="1">{#N/A,#N/A,FALSE,"TMCOMP96";#N/A,#N/A,FALSE,"MAT96";#N/A,#N/A,FALSE,"FANDA96";#N/A,#N/A,FALSE,"INTRAN96";#N/A,#N/A,FALSE,"NAA9697";#N/A,#N/A,FALSE,"ECWEBB";#N/A,#N/A,FALSE,"MFT96";#N/A,#N/A,FALSE,"CTrecon"}</definedName>
    <definedName name="sdff_5_1_4_5" hidden="1">{#N/A,#N/A,FALSE,"TMCOMP96";#N/A,#N/A,FALSE,"MAT96";#N/A,#N/A,FALSE,"FANDA96";#N/A,#N/A,FALSE,"INTRAN96";#N/A,#N/A,FALSE,"NAA9697";#N/A,#N/A,FALSE,"ECWEBB";#N/A,#N/A,FALSE,"MFT96";#N/A,#N/A,FALSE,"CTrecon"}</definedName>
    <definedName name="sdff_5_1_5" hidden="1">{#N/A,#N/A,FALSE,"TMCOMP96";#N/A,#N/A,FALSE,"MAT96";#N/A,#N/A,FALSE,"FANDA96";#N/A,#N/A,FALSE,"INTRAN96";#N/A,#N/A,FALSE,"NAA9697";#N/A,#N/A,FALSE,"ECWEBB";#N/A,#N/A,FALSE,"MFT96";#N/A,#N/A,FALSE,"CTrecon"}</definedName>
    <definedName name="sdff_5_1_5_1" hidden="1">{#N/A,#N/A,FALSE,"TMCOMP96";#N/A,#N/A,FALSE,"MAT96";#N/A,#N/A,FALSE,"FANDA96";#N/A,#N/A,FALSE,"INTRAN96";#N/A,#N/A,FALSE,"NAA9697";#N/A,#N/A,FALSE,"ECWEBB";#N/A,#N/A,FALSE,"MFT96";#N/A,#N/A,FALSE,"CTrecon"}</definedName>
    <definedName name="sdff_5_1_5_2" hidden="1">{#N/A,#N/A,FALSE,"TMCOMP96";#N/A,#N/A,FALSE,"MAT96";#N/A,#N/A,FALSE,"FANDA96";#N/A,#N/A,FALSE,"INTRAN96";#N/A,#N/A,FALSE,"NAA9697";#N/A,#N/A,FALSE,"ECWEBB";#N/A,#N/A,FALSE,"MFT96";#N/A,#N/A,FALSE,"CTrecon"}</definedName>
    <definedName name="sdff_5_1_5_3" hidden="1">{#N/A,#N/A,FALSE,"TMCOMP96";#N/A,#N/A,FALSE,"MAT96";#N/A,#N/A,FALSE,"FANDA96";#N/A,#N/A,FALSE,"INTRAN96";#N/A,#N/A,FALSE,"NAA9697";#N/A,#N/A,FALSE,"ECWEBB";#N/A,#N/A,FALSE,"MFT96";#N/A,#N/A,FALSE,"CTrecon"}</definedName>
    <definedName name="sdff_5_1_5_4" hidden="1">{#N/A,#N/A,FALSE,"TMCOMP96";#N/A,#N/A,FALSE,"MAT96";#N/A,#N/A,FALSE,"FANDA96";#N/A,#N/A,FALSE,"INTRAN96";#N/A,#N/A,FALSE,"NAA9697";#N/A,#N/A,FALSE,"ECWEBB";#N/A,#N/A,FALSE,"MFT96";#N/A,#N/A,FALSE,"CTrecon"}</definedName>
    <definedName name="sdff_5_1_5_5" hidden="1">{#N/A,#N/A,FALSE,"TMCOMP96";#N/A,#N/A,FALSE,"MAT96";#N/A,#N/A,FALSE,"FANDA96";#N/A,#N/A,FALSE,"INTRAN96";#N/A,#N/A,FALSE,"NAA9697";#N/A,#N/A,FALSE,"ECWEBB";#N/A,#N/A,FALSE,"MFT96";#N/A,#N/A,FALSE,"CTrecon"}</definedName>
    <definedName name="sdff_5_2" hidden="1">{#N/A,#N/A,FALSE,"TMCOMP96";#N/A,#N/A,FALSE,"MAT96";#N/A,#N/A,FALSE,"FANDA96";#N/A,#N/A,FALSE,"INTRAN96";#N/A,#N/A,FALSE,"NAA9697";#N/A,#N/A,FALSE,"ECWEBB";#N/A,#N/A,FALSE,"MFT96";#N/A,#N/A,FALSE,"CTrecon"}</definedName>
    <definedName name="sdff_5_2_1" hidden="1">{#N/A,#N/A,FALSE,"TMCOMP96";#N/A,#N/A,FALSE,"MAT96";#N/A,#N/A,FALSE,"FANDA96";#N/A,#N/A,FALSE,"INTRAN96";#N/A,#N/A,FALSE,"NAA9697";#N/A,#N/A,FALSE,"ECWEBB";#N/A,#N/A,FALSE,"MFT96";#N/A,#N/A,FALSE,"CTrecon"}</definedName>
    <definedName name="sdff_5_2_2" hidden="1">{#N/A,#N/A,FALSE,"TMCOMP96";#N/A,#N/A,FALSE,"MAT96";#N/A,#N/A,FALSE,"FANDA96";#N/A,#N/A,FALSE,"INTRAN96";#N/A,#N/A,FALSE,"NAA9697";#N/A,#N/A,FALSE,"ECWEBB";#N/A,#N/A,FALSE,"MFT96";#N/A,#N/A,FALSE,"CTrecon"}</definedName>
    <definedName name="sdff_5_2_3" hidden="1">{#N/A,#N/A,FALSE,"TMCOMP96";#N/A,#N/A,FALSE,"MAT96";#N/A,#N/A,FALSE,"FANDA96";#N/A,#N/A,FALSE,"INTRAN96";#N/A,#N/A,FALSE,"NAA9697";#N/A,#N/A,FALSE,"ECWEBB";#N/A,#N/A,FALSE,"MFT96";#N/A,#N/A,FALSE,"CTrecon"}</definedName>
    <definedName name="sdff_5_2_4" hidden="1">{#N/A,#N/A,FALSE,"TMCOMP96";#N/A,#N/A,FALSE,"MAT96";#N/A,#N/A,FALSE,"FANDA96";#N/A,#N/A,FALSE,"INTRAN96";#N/A,#N/A,FALSE,"NAA9697";#N/A,#N/A,FALSE,"ECWEBB";#N/A,#N/A,FALSE,"MFT96";#N/A,#N/A,FALSE,"CTrecon"}</definedName>
    <definedName name="sdff_5_2_5" hidden="1">{#N/A,#N/A,FALSE,"TMCOMP96";#N/A,#N/A,FALSE,"MAT96";#N/A,#N/A,FALSE,"FANDA96";#N/A,#N/A,FALSE,"INTRAN96";#N/A,#N/A,FALSE,"NAA9697";#N/A,#N/A,FALSE,"ECWEBB";#N/A,#N/A,FALSE,"MFT96";#N/A,#N/A,FALSE,"CTrecon"}</definedName>
    <definedName name="sdff_5_3" hidden="1">{#N/A,#N/A,FALSE,"TMCOMP96";#N/A,#N/A,FALSE,"MAT96";#N/A,#N/A,FALSE,"FANDA96";#N/A,#N/A,FALSE,"INTRAN96";#N/A,#N/A,FALSE,"NAA9697";#N/A,#N/A,FALSE,"ECWEBB";#N/A,#N/A,FALSE,"MFT96";#N/A,#N/A,FALSE,"CTrecon"}</definedName>
    <definedName name="sdff_5_3_1" hidden="1">{#N/A,#N/A,FALSE,"TMCOMP96";#N/A,#N/A,FALSE,"MAT96";#N/A,#N/A,FALSE,"FANDA96";#N/A,#N/A,FALSE,"INTRAN96";#N/A,#N/A,FALSE,"NAA9697";#N/A,#N/A,FALSE,"ECWEBB";#N/A,#N/A,FALSE,"MFT96";#N/A,#N/A,FALSE,"CTrecon"}</definedName>
    <definedName name="sdff_5_3_2" hidden="1">{#N/A,#N/A,FALSE,"TMCOMP96";#N/A,#N/A,FALSE,"MAT96";#N/A,#N/A,FALSE,"FANDA96";#N/A,#N/A,FALSE,"INTRAN96";#N/A,#N/A,FALSE,"NAA9697";#N/A,#N/A,FALSE,"ECWEBB";#N/A,#N/A,FALSE,"MFT96";#N/A,#N/A,FALSE,"CTrecon"}</definedName>
    <definedName name="sdff_5_3_3" hidden="1">{#N/A,#N/A,FALSE,"TMCOMP96";#N/A,#N/A,FALSE,"MAT96";#N/A,#N/A,FALSE,"FANDA96";#N/A,#N/A,FALSE,"INTRAN96";#N/A,#N/A,FALSE,"NAA9697";#N/A,#N/A,FALSE,"ECWEBB";#N/A,#N/A,FALSE,"MFT96";#N/A,#N/A,FALSE,"CTrecon"}</definedName>
    <definedName name="sdff_5_3_4" hidden="1">{#N/A,#N/A,FALSE,"TMCOMP96";#N/A,#N/A,FALSE,"MAT96";#N/A,#N/A,FALSE,"FANDA96";#N/A,#N/A,FALSE,"INTRAN96";#N/A,#N/A,FALSE,"NAA9697";#N/A,#N/A,FALSE,"ECWEBB";#N/A,#N/A,FALSE,"MFT96";#N/A,#N/A,FALSE,"CTrecon"}</definedName>
    <definedName name="sdff_5_3_5" hidden="1">{#N/A,#N/A,FALSE,"TMCOMP96";#N/A,#N/A,FALSE,"MAT96";#N/A,#N/A,FALSE,"FANDA96";#N/A,#N/A,FALSE,"INTRAN96";#N/A,#N/A,FALSE,"NAA9697";#N/A,#N/A,FALSE,"ECWEBB";#N/A,#N/A,FALSE,"MFT96";#N/A,#N/A,FALSE,"CTrecon"}</definedName>
    <definedName name="sdff_5_4" hidden="1">{#N/A,#N/A,FALSE,"TMCOMP96";#N/A,#N/A,FALSE,"MAT96";#N/A,#N/A,FALSE,"FANDA96";#N/A,#N/A,FALSE,"INTRAN96";#N/A,#N/A,FALSE,"NAA9697";#N/A,#N/A,FALSE,"ECWEBB";#N/A,#N/A,FALSE,"MFT96";#N/A,#N/A,FALSE,"CTrecon"}</definedName>
    <definedName name="sdff_5_4_1" hidden="1">{#N/A,#N/A,FALSE,"TMCOMP96";#N/A,#N/A,FALSE,"MAT96";#N/A,#N/A,FALSE,"FANDA96";#N/A,#N/A,FALSE,"INTRAN96";#N/A,#N/A,FALSE,"NAA9697";#N/A,#N/A,FALSE,"ECWEBB";#N/A,#N/A,FALSE,"MFT96";#N/A,#N/A,FALSE,"CTrecon"}</definedName>
    <definedName name="sdff_5_4_2" hidden="1">{#N/A,#N/A,FALSE,"TMCOMP96";#N/A,#N/A,FALSE,"MAT96";#N/A,#N/A,FALSE,"FANDA96";#N/A,#N/A,FALSE,"INTRAN96";#N/A,#N/A,FALSE,"NAA9697";#N/A,#N/A,FALSE,"ECWEBB";#N/A,#N/A,FALSE,"MFT96";#N/A,#N/A,FALSE,"CTrecon"}</definedName>
    <definedName name="sdff_5_4_3" hidden="1">{#N/A,#N/A,FALSE,"TMCOMP96";#N/A,#N/A,FALSE,"MAT96";#N/A,#N/A,FALSE,"FANDA96";#N/A,#N/A,FALSE,"INTRAN96";#N/A,#N/A,FALSE,"NAA9697";#N/A,#N/A,FALSE,"ECWEBB";#N/A,#N/A,FALSE,"MFT96";#N/A,#N/A,FALSE,"CTrecon"}</definedName>
    <definedName name="sdff_5_4_4" hidden="1">{#N/A,#N/A,FALSE,"TMCOMP96";#N/A,#N/A,FALSE,"MAT96";#N/A,#N/A,FALSE,"FANDA96";#N/A,#N/A,FALSE,"INTRAN96";#N/A,#N/A,FALSE,"NAA9697";#N/A,#N/A,FALSE,"ECWEBB";#N/A,#N/A,FALSE,"MFT96";#N/A,#N/A,FALSE,"CTrecon"}</definedName>
    <definedName name="sdff_5_4_5" hidden="1">{#N/A,#N/A,FALSE,"TMCOMP96";#N/A,#N/A,FALSE,"MAT96";#N/A,#N/A,FALSE,"FANDA96";#N/A,#N/A,FALSE,"INTRAN96";#N/A,#N/A,FALSE,"NAA9697";#N/A,#N/A,FALSE,"ECWEBB";#N/A,#N/A,FALSE,"MFT96";#N/A,#N/A,FALSE,"CTrecon"}</definedName>
    <definedName name="sdff_5_5" hidden="1">{#N/A,#N/A,FALSE,"TMCOMP96";#N/A,#N/A,FALSE,"MAT96";#N/A,#N/A,FALSE,"FANDA96";#N/A,#N/A,FALSE,"INTRAN96";#N/A,#N/A,FALSE,"NAA9697";#N/A,#N/A,FALSE,"ECWEBB";#N/A,#N/A,FALSE,"MFT96";#N/A,#N/A,FALSE,"CTrecon"}</definedName>
    <definedName name="sdff_5_5_1" hidden="1">{#N/A,#N/A,FALSE,"TMCOMP96";#N/A,#N/A,FALSE,"MAT96";#N/A,#N/A,FALSE,"FANDA96";#N/A,#N/A,FALSE,"INTRAN96";#N/A,#N/A,FALSE,"NAA9697";#N/A,#N/A,FALSE,"ECWEBB";#N/A,#N/A,FALSE,"MFT96";#N/A,#N/A,FALSE,"CTrecon"}</definedName>
    <definedName name="sdff_5_5_2" hidden="1">{#N/A,#N/A,FALSE,"TMCOMP96";#N/A,#N/A,FALSE,"MAT96";#N/A,#N/A,FALSE,"FANDA96";#N/A,#N/A,FALSE,"INTRAN96";#N/A,#N/A,FALSE,"NAA9697";#N/A,#N/A,FALSE,"ECWEBB";#N/A,#N/A,FALSE,"MFT96";#N/A,#N/A,FALSE,"CTrecon"}</definedName>
    <definedName name="sdff_5_5_3" hidden="1">{#N/A,#N/A,FALSE,"TMCOMP96";#N/A,#N/A,FALSE,"MAT96";#N/A,#N/A,FALSE,"FANDA96";#N/A,#N/A,FALSE,"INTRAN96";#N/A,#N/A,FALSE,"NAA9697";#N/A,#N/A,FALSE,"ECWEBB";#N/A,#N/A,FALSE,"MFT96";#N/A,#N/A,FALSE,"CTrecon"}</definedName>
    <definedName name="sdff_5_5_4" hidden="1">{#N/A,#N/A,FALSE,"TMCOMP96";#N/A,#N/A,FALSE,"MAT96";#N/A,#N/A,FALSE,"FANDA96";#N/A,#N/A,FALSE,"INTRAN96";#N/A,#N/A,FALSE,"NAA9697";#N/A,#N/A,FALSE,"ECWEBB";#N/A,#N/A,FALSE,"MFT96";#N/A,#N/A,FALSE,"CTrecon"}</definedName>
    <definedName name="sdff_5_5_5"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fad_1" hidden="1">{#N/A,#N/A,FALSE,"TMCOMP96";#N/A,#N/A,FALSE,"MAT96";#N/A,#N/A,FALSE,"FANDA96";#N/A,#N/A,FALSE,"INTRAN96";#N/A,#N/A,FALSE,"NAA9697";#N/A,#N/A,FALSE,"ECWEBB";#N/A,#N/A,FALSE,"MFT96";#N/A,#N/A,FALSE,"CTrecon"}</definedName>
    <definedName name="sfad_1_1" hidden="1">{#N/A,#N/A,FALSE,"TMCOMP96";#N/A,#N/A,FALSE,"MAT96";#N/A,#N/A,FALSE,"FANDA96";#N/A,#N/A,FALSE,"INTRAN96";#N/A,#N/A,FALSE,"NAA9697";#N/A,#N/A,FALSE,"ECWEBB";#N/A,#N/A,FALSE,"MFT96";#N/A,#N/A,FALSE,"CTrecon"}</definedName>
    <definedName name="sfad_1_1_1" hidden="1">{#N/A,#N/A,FALSE,"TMCOMP96";#N/A,#N/A,FALSE,"MAT96";#N/A,#N/A,FALSE,"FANDA96";#N/A,#N/A,FALSE,"INTRAN96";#N/A,#N/A,FALSE,"NAA9697";#N/A,#N/A,FALSE,"ECWEBB";#N/A,#N/A,FALSE,"MFT96";#N/A,#N/A,FALSE,"CTrecon"}</definedName>
    <definedName name="sfad_1_1_1_1" hidden="1">{#N/A,#N/A,FALSE,"TMCOMP96";#N/A,#N/A,FALSE,"MAT96";#N/A,#N/A,FALSE,"FANDA96";#N/A,#N/A,FALSE,"INTRAN96";#N/A,#N/A,FALSE,"NAA9697";#N/A,#N/A,FALSE,"ECWEBB";#N/A,#N/A,FALSE,"MFT96";#N/A,#N/A,FALSE,"CTrecon"}</definedName>
    <definedName name="sfad_1_1_1_1_1" hidden="1">{#N/A,#N/A,FALSE,"TMCOMP96";#N/A,#N/A,FALSE,"MAT96";#N/A,#N/A,FALSE,"FANDA96";#N/A,#N/A,FALSE,"INTRAN96";#N/A,#N/A,FALSE,"NAA9697";#N/A,#N/A,FALSE,"ECWEBB";#N/A,#N/A,FALSE,"MFT96";#N/A,#N/A,FALSE,"CTrecon"}</definedName>
    <definedName name="sfad_1_1_1_1_1_1" hidden="1">{#N/A,#N/A,FALSE,"TMCOMP96";#N/A,#N/A,FALSE,"MAT96";#N/A,#N/A,FALSE,"FANDA96";#N/A,#N/A,FALSE,"INTRAN96";#N/A,#N/A,FALSE,"NAA9697";#N/A,#N/A,FALSE,"ECWEBB";#N/A,#N/A,FALSE,"MFT96";#N/A,#N/A,FALSE,"CTrecon"}</definedName>
    <definedName name="sfad_1_1_1_1_1_2" hidden="1">{#N/A,#N/A,FALSE,"TMCOMP96";#N/A,#N/A,FALSE,"MAT96";#N/A,#N/A,FALSE,"FANDA96";#N/A,#N/A,FALSE,"INTRAN96";#N/A,#N/A,FALSE,"NAA9697";#N/A,#N/A,FALSE,"ECWEBB";#N/A,#N/A,FALSE,"MFT96";#N/A,#N/A,FALSE,"CTrecon"}</definedName>
    <definedName name="sfad_1_1_1_1_1_3" hidden="1">{#N/A,#N/A,FALSE,"TMCOMP96";#N/A,#N/A,FALSE,"MAT96";#N/A,#N/A,FALSE,"FANDA96";#N/A,#N/A,FALSE,"INTRAN96";#N/A,#N/A,FALSE,"NAA9697";#N/A,#N/A,FALSE,"ECWEBB";#N/A,#N/A,FALSE,"MFT96";#N/A,#N/A,FALSE,"CTrecon"}</definedName>
    <definedName name="sfad_1_1_1_1_1_4" hidden="1">{#N/A,#N/A,FALSE,"TMCOMP96";#N/A,#N/A,FALSE,"MAT96";#N/A,#N/A,FALSE,"FANDA96";#N/A,#N/A,FALSE,"INTRAN96";#N/A,#N/A,FALSE,"NAA9697";#N/A,#N/A,FALSE,"ECWEBB";#N/A,#N/A,FALSE,"MFT96";#N/A,#N/A,FALSE,"CTrecon"}</definedName>
    <definedName name="sfad_1_1_1_1_1_5" hidden="1">{#N/A,#N/A,FALSE,"TMCOMP96";#N/A,#N/A,FALSE,"MAT96";#N/A,#N/A,FALSE,"FANDA96";#N/A,#N/A,FALSE,"INTRAN96";#N/A,#N/A,FALSE,"NAA9697";#N/A,#N/A,FALSE,"ECWEBB";#N/A,#N/A,FALSE,"MFT96";#N/A,#N/A,FALSE,"CTrecon"}</definedName>
    <definedName name="sfad_1_1_1_1_2" hidden="1">{#N/A,#N/A,FALSE,"TMCOMP96";#N/A,#N/A,FALSE,"MAT96";#N/A,#N/A,FALSE,"FANDA96";#N/A,#N/A,FALSE,"INTRAN96";#N/A,#N/A,FALSE,"NAA9697";#N/A,#N/A,FALSE,"ECWEBB";#N/A,#N/A,FALSE,"MFT96";#N/A,#N/A,FALSE,"CTrecon"}</definedName>
    <definedName name="sfad_1_1_1_1_2_1" hidden="1">{#N/A,#N/A,FALSE,"TMCOMP96";#N/A,#N/A,FALSE,"MAT96";#N/A,#N/A,FALSE,"FANDA96";#N/A,#N/A,FALSE,"INTRAN96";#N/A,#N/A,FALSE,"NAA9697";#N/A,#N/A,FALSE,"ECWEBB";#N/A,#N/A,FALSE,"MFT96";#N/A,#N/A,FALSE,"CTrecon"}</definedName>
    <definedName name="sfad_1_1_1_1_2_2" hidden="1">{#N/A,#N/A,FALSE,"TMCOMP96";#N/A,#N/A,FALSE,"MAT96";#N/A,#N/A,FALSE,"FANDA96";#N/A,#N/A,FALSE,"INTRAN96";#N/A,#N/A,FALSE,"NAA9697";#N/A,#N/A,FALSE,"ECWEBB";#N/A,#N/A,FALSE,"MFT96";#N/A,#N/A,FALSE,"CTrecon"}</definedName>
    <definedName name="sfad_1_1_1_1_2_3" hidden="1">{#N/A,#N/A,FALSE,"TMCOMP96";#N/A,#N/A,FALSE,"MAT96";#N/A,#N/A,FALSE,"FANDA96";#N/A,#N/A,FALSE,"INTRAN96";#N/A,#N/A,FALSE,"NAA9697";#N/A,#N/A,FALSE,"ECWEBB";#N/A,#N/A,FALSE,"MFT96";#N/A,#N/A,FALSE,"CTrecon"}</definedName>
    <definedName name="sfad_1_1_1_1_2_4" hidden="1">{#N/A,#N/A,FALSE,"TMCOMP96";#N/A,#N/A,FALSE,"MAT96";#N/A,#N/A,FALSE,"FANDA96";#N/A,#N/A,FALSE,"INTRAN96";#N/A,#N/A,FALSE,"NAA9697";#N/A,#N/A,FALSE,"ECWEBB";#N/A,#N/A,FALSE,"MFT96";#N/A,#N/A,FALSE,"CTrecon"}</definedName>
    <definedName name="sfad_1_1_1_1_2_5" hidden="1">{#N/A,#N/A,FALSE,"TMCOMP96";#N/A,#N/A,FALSE,"MAT96";#N/A,#N/A,FALSE,"FANDA96";#N/A,#N/A,FALSE,"INTRAN96";#N/A,#N/A,FALSE,"NAA9697";#N/A,#N/A,FALSE,"ECWEBB";#N/A,#N/A,FALSE,"MFT96";#N/A,#N/A,FALSE,"CTrecon"}</definedName>
    <definedName name="sfad_1_1_1_1_3" hidden="1">{#N/A,#N/A,FALSE,"TMCOMP96";#N/A,#N/A,FALSE,"MAT96";#N/A,#N/A,FALSE,"FANDA96";#N/A,#N/A,FALSE,"INTRAN96";#N/A,#N/A,FALSE,"NAA9697";#N/A,#N/A,FALSE,"ECWEBB";#N/A,#N/A,FALSE,"MFT96";#N/A,#N/A,FALSE,"CTrecon"}</definedName>
    <definedName name="sfad_1_1_1_1_4" hidden="1">{#N/A,#N/A,FALSE,"TMCOMP96";#N/A,#N/A,FALSE,"MAT96";#N/A,#N/A,FALSE,"FANDA96";#N/A,#N/A,FALSE,"INTRAN96";#N/A,#N/A,FALSE,"NAA9697";#N/A,#N/A,FALSE,"ECWEBB";#N/A,#N/A,FALSE,"MFT96";#N/A,#N/A,FALSE,"CTrecon"}</definedName>
    <definedName name="sfad_1_1_1_1_5" hidden="1">{#N/A,#N/A,FALSE,"TMCOMP96";#N/A,#N/A,FALSE,"MAT96";#N/A,#N/A,FALSE,"FANDA96";#N/A,#N/A,FALSE,"INTRAN96";#N/A,#N/A,FALSE,"NAA9697";#N/A,#N/A,FALSE,"ECWEBB";#N/A,#N/A,FALSE,"MFT96";#N/A,#N/A,FALSE,"CTrecon"}</definedName>
    <definedName name="sfad_1_1_1_2" hidden="1">{#N/A,#N/A,FALSE,"TMCOMP96";#N/A,#N/A,FALSE,"MAT96";#N/A,#N/A,FALSE,"FANDA96";#N/A,#N/A,FALSE,"INTRAN96";#N/A,#N/A,FALSE,"NAA9697";#N/A,#N/A,FALSE,"ECWEBB";#N/A,#N/A,FALSE,"MFT96";#N/A,#N/A,FALSE,"CTrecon"}</definedName>
    <definedName name="sfad_1_1_1_2_1" hidden="1">{#N/A,#N/A,FALSE,"TMCOMP96";#N/A,#N/A,FALSE,"MAT96";#N/A,#N/A,FALSE,"FANDA96";#N/A,#N/A,FALSE,"INTRAN96";#N/A,#N/A,FALSE,"NAA9697";#N/A,#N/A,FALSE,"ECWEBB";#N/A,#N/A,FALSE,"MFT96";#N/A,#N/A,FALSE,"CTrecon"}</definedName>
    <definedName name="sfad_1_1_1_2_2" hidden="1">{#N/A,#N/A,FALSE,"TMCOMP96";#N/A,#N/A,FALSE,"MAT96";#N/A,#N/A,FALSE,"FANDA96";#N/A,#N/A,FALSE,"INTRAN96";#N/A,#N/A,FALSE,"NAA9697";#N/A,#N/A,FALSE,"ECWEBB";#N/A,#N/A,FALSE,"MFT96";#N/A,#N/A,FALSE,"CTrecon"}</definedName>
    <definedName name="sfad_1_1_1_2_3" hidden="1">{#N/A,#N/A,FALSE,"TMCOMP96";#N/A,#N/A,FALSE,"MAT96";#N/A,#N/A,FALSE,"FANDA96";#N/A,#N/A,FALSE,"INTRAN96";#N/A,#N/A,FALSE,"NAA9697";#N/A,#N/A,FALSE,"ECWEBB";#N/A,#N/A,FALSE,"MFT96";#N/A,#N/A,FALSE,"CTrecon"}</definedName>
    <definedName name="sfad_1_1_1_2_4" hidden="1">{#N/A,#N/A,FALSE,"TMCOMP96";#N/A,#N/A,FALSE,"MAT96";#N/A,#N/A,FALSE,"FANDA96";#N/A,#N/A,FALSE,"INTRAN96";#N/A,#N/A,FALSE,"NAA9697";#N/A,#N/A,FALSE,"ECWEBB";#N/A,#N/A,FALSE,"MFT96";#N/A,#N/A,FALSE,"CTrecon"}</definedName>
    <definedName name="sfad_1_1_1_2_5" hidden="1">{#N/A,#N/A,FALSE,"TMCOMP96";#N/A,#N/A,FALSE,"MAT96";#N/A,#N/A,FALSE,"FANDA96";#N/A,#N/A,FALSE,"INTRAN96";#N/A,#N/A,FALSE,"NAA9697";#N/A,#N/A,FALSE,"ECWEBB";#N/A,#N/A,FALSE,"MFT96";#N/A,#N/A,FALSE,"CTrecon"}</definedName>
    <definedName name="sfad_1_1_1_3" hidden="1">{#N/A,#N/A,FALSE,"TMCOMP96";#N/A,#N/A,FALSE,"MAT96";#N/A,#N/A,FALSE,"FANDA96";#N/A,#N/A,FALSE,"INTRAN96";#N/A,#N/A,FALSE,"NAA9697";#N/A,#N/A,FALSE,"ECWEBB";#N/A,#N/A,FALSE,"MFT96";#N/A,#N/A,FALSE,"CTrecon"}</definedName>
    <definedName name="sfad_1_1_1_3_1" hidden="1">{#N/A,#N/A,FALSE,"TMCOMP96";#N/A,#N/A,FALSE,"MAT96";#N/A,#N/A,FALSE,"FANDA96";#N/A,#N/A,FALSE,"INTRAN96";#N/A,#N/A,FALSE,"NAA9697";#N/A,#N/A,FALSE,"ECWEBB";#N/A,#N/A,FALSE,"MFT96";#N/A,#N/A,FALSE,"CTrecon"}</definedName>
    <definedName name="sfad_1_1_1_3_2" hidden="1">{#N/A,#N/A,FALSE,"TMCOMP96";#N/A,#N/A,FALSE,"MAT96";#N/A,#N/A,FALSE,"FANDA96";#N/A,#N/A,FALSE,"INTRAN96";#N/A,#N/A,FALSE,"NAA9697";#N/A,#N/A,FALSE,"ECWEBB";#N/A,#N/A,FALSE,"MFT96";#N/A,#N/A,FALSE,"CTrecon"}</definedName>
    <definedName name="sfad_1_1_1_3_3" hidden="1">{#N/A,#N/A,FALSE,"TMCOMP96";#N/A,#N/A,FALSE,"MAT96";#N/A,#N/A,FALSE,"FANDA96";#N/A,#N/A,FALSE,"INTRAN96";#N/A,#N/A,FALSE,"NAA9697";#N/A,#N/A,FALSE,"ECWEBB";#N/A,#N/A,FALSE,"MFT96";#N/A,#N/A,FALSE,"CTrecon"}</definedName>
    <definedName name="sfad_1_1_1_3_4" hidden="1">{#N/A,#N/A,FALSE,"TMCOMP96";#N/A,#N/A,FALSE,"MAT96";#N/A,#N/A,FALSE,"FANDA96";#N/A,#N/A,FALSE,"INTRAN96";#N/A,#N/A,FALSE,"NAA9697";#N/A,#N/A,FALSE,"ECWEBB";#N/A,#N/A,FALSE,"MFT96";#N/A,#N/A,FALSE,"CTrecon"}</definedName>
    <definedName name="sfad_1_1_1_3_5" hidden="1">{#N/A,#N/A,FALSE,"TMCOMP96";#N/A,#N/A,FALSE,"MAT96";#N/A,#N/A,FALSE,"FANDA96";#N/A,#N/A,FALSE,"INTRAN96";#N/A,#N/A,FALSE,"NAA9697";#N/A,#N/A,FALSE,"ECWEBB";#N/A,#N/A,FALSE,"MFT96";#N/A,#N/A,FALSE,"CTrecon"}</definedName>
    <definedName name="sfad_1_1_1_4" hidden="1">{#N/A,#N/A,FALSE,"TMCOMP96";#N/A,#N/A,FALSE,"MAT96";#N/A,#N/A,FALSE,"FANDA96";#N/A,#N/A,FALSE,"INTRAN96";#N/A,#N/A,FALSE,"NAA9697";#N/A,#N/A,FALSE,"ECWEBB";#N/A,#N/A,FALSE,"MFT96";#N/A,#N/A,FALSE,"CTrecon"}</definedName>
    <definedName name="sfad_1_1_1_4_1" hidden="1">{#N/A,#N/A,FALSE,"TMCOMP96";#N/A,#N/A,FALSE,"MAT96";#N/A,#N/A,FALSE,"FANDA96";#N/A,#N/A,FALSE,"INTRAN96";#N/A,#N/A,FALSE,"NAA9697";#N/A,#N/A,FALSE,"ECWEBB";#N/A,#N/A,FALSE,"MFT96";#N/A,#N/A,FALSE,"CTrecon"}</definedName>
    <definedName name="sfad_1_1_1_4_2" hidden="1">{#N/A,#N/A,FALSE,"TMCOMP96";#N/A,#N/A,FALSE,"MAT96";#N/A,#N/A,FALSE,"FANDA96";#N/A,#N/A,FALSE,"INTRAN96";#N/A,#N/A,FALSE,"NAA9697";#N/A,#N/A,FALSE,"ECWEBB";#N/A,#N/A,FALSE,"MFT96";#N/A,#N/A,FALSE,"CTrecon"}</definedName>
    <definedName name="sfad_1_1_1_4_3" hidden="1">{#N/A,#N/A,FALSE,"TMCOMP96";#N/A,#N/A,FALSE,"MAT96";#N/A,#N/A,FALSE,"FANDA96";#N/A,#N/A,FALSE,"INTRAN96";#N/A,#N/A,FALSE,"NAA9697";#N/A,#N/A,FALSE,"ECWEBB";#N/A,#N/A,FALSE,"MFT96";#N/A,#N/A,FALSE,"CTrecon"}</definedName>
    <definedName name="sfad_1_1_1_4_4" hidden="1">{#N/A,#N/A,FALSE,"TMCOMP96";#N/A,#N/A,FALSE,"MAT96";#N/A,#N/A,FALSE,"FANDA96";#N/A,#N/A,FALSE,"INTRAN96";#N/A,#N/A,FALSE,"NAA9697";#N/A,#N/A,FALSE,"ECWEBB";#N/A,#N/A,FALSE,"MFT96";#N/A,#N/A,FALSE,"CTrecon"}</definedName>
    <definedName name="sfad_1_1_1_4_5" hidden="1">{#N/A,#N/A,FALSE,"TMCOMP96";#N/A,#N/A,FALSE,"MAT96";#N/A,#N/A,FALSE,"FANDA96";#N/A,#N/A,FALSE,"INTRAN96";#N/A,#N/A,FALSE,"NAA9697";#N/A,#N/A,FALSE,"ECWEBB";#N/A,#N/A,FALSE,"MFT96";#N/A,#N/A,FALSE,"CTrecon"}</definedName>
    <definedName name="sfad_1_1_1_5" hidden="1">{#N/A,#N/A,FALSE,"TMCOMP96";#N/A,#N/A,FALSE,"MAT96";#N/A,#N/A,FALSE,"FANDA96";#N/A,#N/A,FALSE,"INTRAN96";#N/A,#N/A,FALSE,"NAA9697";#N/A,#N/A,FALSE,"ECWEBB";#N/A,#N/A,FALSE,"MFT96";#N/A,#N/A,FALSE,"CTrecon"}</definedName>
    <definedName name="sfad_1_1_1_5_1" hidden="1">{#N/A,#N/A,FALSE,"TMCOMP96";#N/A,#N/A,FALSE,"MAT96";#N/A,#N/A,FALSE,"FANDA96";#N/A,#N/A,FALSE,"INTRAN96";#N/A,#N/A,FALSE,"NAA9697";#N/A,#N/A,FALSE,"ECWEBB";#N/A,#N/A,FALSE,"MFT96";#N/A,#N/A,FALSE,"CTrecon"}</definedName>
    <definedName name="sfad_1_1_1_5_2" hidden="1">{#N/A,#N/A,FALSE,"TMCOMP96";#N/A,#N/A,FALSE,"MAT96";#N/A,#N/A,FALSE,"FANDA96";#N/A,#N/A,FALSE,"INTRAN96";#N/A,#N/A,FALSE,"NAA9697";#N/A,#N/A,FALSE,"ECWEBB";#N/A,#N/A,FALSE,"MFT96";#N/A,#N/A,FALSE,"CTrecon"}</definedName>
    <definedName name="sfad_1_1_1_5_3" hidden="1">{#N/A,#N/A,FALSE,"TMCOMP96";#N/A,#N/A,FALSE,"MAT96";#N/A,#N/A,FALSE,"FANDA96";#N/A,#N/A,FALSE,"INTRAN96";#N/A,#N/A,FALSE,"NAA9697";#N/A,#N/A,FALSE,"ECWEBB";#N/A,#N/A,FALSE,"MFT96";#N/A,#N/A,FALSE,"CTrecon"}</definedName>
    <definedName name="sfad_1_1_1_5_4" hidden="1">{#N/A,#N/A,FALSE,"TMCOMP96";#N/A,#N/A,FALSE,"MAT96";#N/A,#N/A,FALSE,"FANDA96";#N/A,#N/A,FALSE,"INTRAN96";#N/A,#N/A,FALSE,"NAA9697";#N/A,#N/A,FALSE,"ECWEBB";#N/A,#N/A,FALSE,"MFT96";#N/A,#N/A,FALSE,"CTrecon"}</definedName>
    <definedName name="sfad_1_1_1_5_5" hidden="1">{#N/A,#N/A,FALSE,"TMCOMP96";#N/A,#N/A,FALSE,"MAT96";#N/A,#N/A,FALSE,"FANDA96";#N/A,#N/A,FALSE,"INTRAN96";#N/A,#N/A,FALSE,"NAA9697";#N/A,#N/A,FALSE,"ECWEBB";#N/A,#N/A,FALSE,"MFT96";#N/A,#N/A,FALSE,"CTrecon"}</definedName>
    <definedName name="sfad_1_1_2" hidden="1">{#N/A,#N/A,FALSE,"TMCOMP96";#N/A,#N/A,FALSE,"MAT96";#N/A,#N/A,FALSE,"FANDA96";#N/A,#N/A,FALSE,"INTRAN96";#N/A,#N/A,FALSE,"NAA9697";#N/A,#N/A,FALSE,"ECWEBB";#N/A,#N/A,FALSE,"MFT96";#N/A,#N/A,FALSE,"CTrecon"}</definedName>
    <definedName name="sfad_1_1_2_1" hidden="1">{#N/A,#N/A,FALSE,"TMCOMP96";#N/A,#N/A,FALSE,"MAT96";#N/A,#N/A,FALSE,"FANDA96";#N/A,#N/A,FALSE,"INTRAN96";#N/A,#N/A,FALSE,"NAA9697";#N/A,#N/A,FALSE,"ECWEBB";#N/A,#N/A,FALSE,"MFT96";#N/A,#N/A,FALSE,"CTrecon"}</definedName>
    <definedName name="sfad_1_1_2_2" hidden="1">{#N/A,#N/A,FALSE,"TMCOMP96";#N/A,#N/A,FALSE,"MAT96";#N/A,#N/A,FALSE,"FANDA96";#N/A,#N/A,FALSE,"INTRAN96";#N/A,#N/A,FALSE,"NAA9697";#N/A,#N/A,FALSE,"ECWEBB";#N/A,#N/A,FALSE,"MFT96";#N/A,#N/A,FALSE,"CTrecon"}</definedName>
    <definedName name="sfad_1_1_2_3" hidden="1">{#N/A,#N/A,FALSE,"TMCOMP96";#N/A,#N/A,FALSE,"MAT96";#N/A,#N/A,FALSE,"FANDA96";#N/A,#N/A,FALSE,"INTRAN96";#N/A,#N/A,FALSE,"NAA9697";#N/A,#N/A,FALSE,"ECWEBB";#N/A,#N/A,FALSE,"MFT96";#N/A,#N/A,FALSE,"CTrecon"}</definedName>
    <definedName name="sfad_1_1_2_4" hidden="1">{#N/A,#N/A,FALSE,"TMCOMP96";#N/A,#N/A,FALSE,"MAT96";#N/A,#N/A,FALSE,"FANDA96";#N/A,#N/A,FALSE,"INTRAN96";#N/A,#N/A,FALSE,"NAA9697";#N/A,#N/A,FALSE,"ECWEBB";#N/A,#N/A,FALSE,"MFT96";#N/A,#N/A,FALSE,"CTrecon"}</definedName>
    <definedName name="sfad_1_1_2_5" hidden="1">{#N/A,#N/A,FALSE,"TMCOMP96";#N/A,#N/A,FALSE,"MAT96";#N/A,#N/A,FALSE,"FANDA96";#N/A,#N/A,FALSE,"INTRAN96";#N/A,#N/A,FALSE,"NAA9697";#N/A,#N/A,FALSE,"ECWEBB";#N/A,#N/A,FALSE,"MFT96";#N/A,#N/A,FALSE,"CTrecon"}</definedName>
    <definedName name="sfad_1_1_3" hidden="1">{#N/A,#N/A,FALSE,"TMCOMP96";#N/A,#N/A,FALSE,"MAT96";#N/A,#N/A,FALSE,"FANDA96";#N/A,#N/A,FALSE,"INTRAN96";#N/A,#N/A,FALSE,"NAA9697";#N/A,#N/A,FALSE,"ECWEBB";#N/A,#N/A,FALSE,"MFT96";#N/A,#N/A,FALSE,"CTrecon"}</definedName>
    <definedName name="sfad_1_1_3_1" hidden="1">{#N/A,#N/A,FALSE,"TMCOMP96";#N/A,#N/A,FALSE,"MAT96";#N/A,#N/A,FALSE,"FANDA96";#N/A,#N/A,FALSE,"INTRAN96";#N/A,#N/A,FALSE,"NAA9697";#N/A,#N/A,FALSE,"ECWEBB";#N/A,#N/A,FALSE,"MFT96";#N/A,#N/A,FALSE,"CTrecon"}</definedName>
    <definedName name="sfad_1_1_3_2" hidden="1">{#N/A,#N/A,FALSE,"TMCOMP96";#N/A,#N/A,FALSE,"MAT96";#N/A,#N/A,FALSE,"FANDA96";#N/A,#N/A,FALSE,"INTRAN96";#N/A,#N/A,FALSE,"NAA9697";#N/A,#N/A,FALSE,"ECWEBB";#N/A,#N/A,FALSE,"MFT96";#N/A,#N/A,FALSE,"CTrecon"}</definedName>
    <definedName name="sfad_1_1_3_3" hidden="1">{#N/A,#N/A,FALSE,"TMCOMP96";#N/A,#N/A,FALSE,"MAT96";#N/A,#N/A,FALSE,"FANDA96";#N/A,#N/A,FALSE,"INTRAN96";#N/A,#N/A,FALSE,"NAA9697";#N/A,#N/A,FALSE,"ECWEBB";#N/A,#N/A,FALSE,"MFT96";#N/A,#N/A,FALSE,"CTrecon"}</definedName>
    <definedName name="sfad_1_1_3_4" hidden="1">{#N/A,#N/A,FALSE,"TMCOMP96";#N/A,#N/A,FALSE,"MAT96";#N/A,#N/A,FALSE,"FANDA96";#N/A,#N/A,FALSE,"INTRAN96";#N/A,#N/A,FALSE,"NAA9697";#N/A,#N/A,FALSE,"ECWEBB";#N/A,#N/A,FALSE,"MFT96";#N/A,#N/A,FALSE,"CTrecon"}</definedName>
    <definedName name="sfad_1_1_3_5" hidden="1">{#N/A,#N/A,FALSE,"TMCOMP96";#N/A,#N/A,FALSE,"MAT96";#N/A,#N/A,FALSE,"FANDA96";#N/A,#N/A,FALSE,"INTRAN96";#N/A,#N/A,FALSE,"NAA9697";#N/A,#N/A,FALSE,"ECWEBB";#N/A,#N/A,FALSE,"MFT96";#N/A,#N/A,FALSE,"CTrecon"}</definedName>
    <definedName name="sfad_1_1_4" hidden="1">{#N/A,#N/A,FALSE,"TMCOMP96";#N/A,#N/A,FALSE,"MAT96";#N/A,#N/A,FALSE,"FANDA96";#N/A,#N/A,FALSE,"INTRAN96";#N/A,#N/A,FALSE,"NAA9697";#N/A,#N/A,FALSE,"ECWEBB";#N/A,#N/A,FALSE,"MFT96";#N/A,#N/A,FALSE,"CTrecon"}</definedName>
    <definedName name="sfad_1_1_4_1" hidden="1">{#N/A,#N/A,FALSE,"TMCOMP96";#N/A,#N/A,FALSE,"MAT96";#N/A,#N/A,FALSE,"FANDA96";#N/A,#N/A,FALSE,"INTRAN96";#N/A,#N/A,FALSE,"NAA9697";#N/A,#N/A,FALSE,"ECWEBB";#N/A,#N/A,FALSE,"MFT96";#N/A,#N/A,FALSE,"CTrecon"}</definedName>
    <definedName name="sfad_1_1_4_2" hidden="1">{#N/A,#N/A,FALSE,"TMCOMP96";#N/A,#N/A,FALSE,"MAT96";#N/A,#N/A,FALSE,"FANDA96";#N/A,#N/A,FALSE,"INTRAN96";#N/A,#N/A,FALSE,"NAA9697";#N/A,#N/A,FALSE,"ECWEBB";#N/A,#N/A,FALSE,"MFT96";#N/A,#N/A,FALSE,"CTrecon"}</definedName>
    <definedName name="sfad_1_1_4_3" hidden="1">{#N/A,#N/A,FALSE,"TMCOMP96";#N/A,#N/A,FALSE,"MAT96";#N/A,#N/A,FALSE,"FANDA96";#N/A,#N/A,FALSE,"INTRAN96";#N/A,#N/A,FALSE,"NAA9697";#N/A,#N/A,FALSE,"ECWEBB";#N/A,#N/A,FALSE,"MFT96";#N/A,#N/A,FALSE,"CTrecon"}</definedName>
    <definedName name="sfad_1_1_4_4" hidden="1">{#N/A,#N/A,FALSE,"TMCOMP96";#N/A,#N/A,FALSE,"MAT96";#N/A,#N/A,FALSE,"FANDA96";#N/A,#N/A,FALSE,"INTRAN96";#N/A,#N/A,FALSE,"NAA9697";#N/A,#N/A,FALSE,"ECWEBB";#N/A,#N/A,FALSE,"MFT96";#N/A,#N/A,FALSE,"CTrecon"}</definedName>
    <definedName name="sfad_1_1_4_5" hidden="1">{#N/A,#N/A,FALSE,"TMCOMP96";#N/A,#N/A,FALSE,"MAT96";#N/A,#N/A,FALSE,"FANDA96";#N/A,#N/A,FALSE,"INTRAN96";#N/A,#N/A,FALSE,"NAA9697";#N/A,#N/A,FALSE,"ECWEBB";#N/A,#N/A,FALSE,"MFT96";#N/A,#N/A,FALSE,"CTrecon"}</definedName>
    <definedName name="sfad_1_1_5" hidden="1">{#N/A,#N/A,FALSE,"TMCOMP96";#N/A,#N/A,FALSE,"MAT96";#N/A,#N/A,FALSE,"FANDA96";#N/A,#N/A,FALSE,"INTRAN96";#N/A,#N/A,FALSE,"NAA9697";#N/A,#N/A,FALSE,"ECWEBB";#N/A,#N/A,FALSE,"MFT96";#N/A,#N/A,FALSE,"CTrecon"}</definedName>
    <definedName name="sfad_1_1_5_1" hidden="1">{#N/A,#N/A,FALSE,"TMCOMP96";#N/A,#N/A,FALSE,"MAT96";#N/A,#N/A,FALSE,"FANDA96";#N/A,#N/A,FALSE,"INTRAN96";#N/A,#N/A,FALSE,"NAA9697";#N/A,#N/A,FALSE,"ECWEBB";#N/A,#N/A,FALSE,"MFT96";#N/A,#N/A,FALSE,"CTrecon"}</definedName>
    <definedName name="sfad_1_1_5_2" hidden="1">{#N/A,#N/A,FALSE,"TMCOMP96";#N/A,#N/A,FALSE,"MAT96";#N/A,#N/A,FALSE,"FANDA96";#N/A,#N/A,FALSE,"INTRAN96";#N/A,#N/A,FALSE,"NAA9697";#N/A,#N/A,FALSE,"ECWEBB";#N/A,#N/A,FALSE,"MFT96";#N/A,#N/A,FALSE,"CTrecon"}</definedName>
    <definedName name="sfad_1_1_5_3" hidden="1">{#N/A,#N/A,FALSE,"TMCOMP96";#N/A,#N/A,FALSE,"MAT96";#N/A,#N/A,FALSE,"FANDA96";#N/A,#N/A,FALSE,"INTRAN96";#N/A,#N/A,FALSE,"NAA9697";#N/A,#N/A,FALSE,"ECWEBB";#N/A,#N/A,FALSE,"MFT96";#N/A,#N/A,FALSE,"CTrecon"}</definedName>
    <definedName name="sfad_1_1_5_4" hidden="1">{#N/A,#N/A,FALSE,"TMCOMP96";#N/A,#N/A,FALSE,"MAT96";#N/A,#N/A,FALSE,"FANDA96";#N/A,#N/A,FALSE,"INTRAN96";#N/A,#N/A,FALSE,"NAA9697";#N/A,#N/A,FALSE,"ECWEBB";#N/A,#N/A,FALSE,"MFT96";#N/A,#N/A,FALSE,"CTrecon"}</definedName>
    <definedName name="sfad_1_1_5_5" hidden="1">{#N/A,#N/A,FALSE,"TMCOMP96";#N/A,#N/A,FALSE,"MAT96";#N/A,#N/A,FALSE,"FANDA96";#N/A,#N/A,FALSE,"INTRAN96";#N/A,#N/A,FALSE,"NAA9697";#N/A,#N/A,FALSE,"ECWEBB";#N/A,#N/A,FALSE,"MFT96";#N/A,#N/A,FALSE,"CTrecon"}</definedName>
    <definedName name="sfad_1_2" hidden="1">{#N/A,#N/A,FALSE,"TMCOMP96";#N/A,#N/A,FALSE,"MAT96";#N/A,#N/A,FALSE,"FANDA96";#N/A,#N/A,FALSE,"INTRAN96";#N/A,#N/A,FALSE,"NAA9697";#N/A,#N/A,FALSE,"ECWEBB";#N/A,#N/A,FALSE,"MFT96";#N/A,#N/A,FALSE,"CTrecon"}</definedName>
    <definedName name="sfad_1_2_1" hidden="1">{#N/A,#N/A,FALSE,"TMCOMP96";#N/A,#N/A,FALSE,"MAT96";#N/A,#N/A,FALSE,"FANDA96";#N/A,#N/A,FALSE,"INTRAN96";#N/A,#N/A,FALSE,"NAA9697";#N/A,#N/A,FALSE,"ECWEBB";#N/A,#N/A,FALSE,"MFT96";#N/A,#N/A,FALSE,"CTrecon"}</definedName>
    <definedName name="sfad_1_2_1_1" hidden="1">{#N/A,#N/A,FALSE,"TMCOMP96";#N/A,#N/A,FALSE,"MAT96";#N/A,#N/A,FALSE,"FANDA96";#N/A,#N/A,FALSE,"INTRAN96";#N/A,#N/A,FALSE,"NAA9697";#N/A,#N/A,FALSE,"ECWEBB";#N/A,#N/A,FALSE,"MFT96";#N/A,#N/A,FALSE,"CTrecon"}</definedName>
    <definedName name="sfad_1_2_1_1_1" hidden="1">{#N/A,#N/A,FALSE,"TMCOMP96";#N/A,#N/A,FALSE,"MAT96";#N/A,#N/A,FALSE,"FANDA96";#N/A,#N/A,FALSE,"INTRAN96";#N/A,#N/A,FALSE,"NAA9697";#N/A,#N/A,FALSE,"ECWEBB";#N/A,#N/A,FALSE,"MFT96";#N/A,#N/A,FALSE,"CTrecon"}</definedName>
    <definedName name="sfad_1_2_1_1_1_1" hidden="1">{#N/A,#N/A,FALSE,"TMCOMP96";#N/A,#N/A,FALSE,"MAT96";#N/A,#N/A,FALSE,"FANDA96";#N/A,#N/A,FALSE,"INTRAN96";#N/A,#N/A,FALSE,"NAA9697";#N/A,#N/A,FALSE,"ECWEBB";#N/A,#N/A,FALSE,"MFT96";#N/A,#N/A,FALSE,"CTrecon"}</definedName>
    <definedName name="sfad_1_2_1_1_1_2" hidden="1">{#N/A,#N/A,FALSE,"TMCOMP96";#N/A,#N/A,FALSE,"MAT96";#N/A,#N/A,FALSE,"FANDA96";#N/A,#N/A,FALSE,"INTRAN96";#N/A,#N/A,FALSE,"NAA9697";#N/A,#N/A,FALSE,"ECWEBB";#N/A,#N/A,FALSE,"MFT96";#N/A,#N/A,FALSE,"CTrecon"}</definedName>
    <definedName name="sfad_1_2_1_1_1_3" hidden="1">{#N/A,#N/A,FALSE,"TMCOMP96";#N/A,#N/A,FALSE,"MAT96";#N/A,#N/A,FALSE,"FANDA96";#N/A,#N/A,FALSE,"INTRAN96";#N/A,#N/A,FALSE,"NAA9697";#N/A,#N/A,FALSE,"ECWEBB";#N/A,#N/A,FALSE,"MFT96";#N/A,#N/A,FALSE,"CTrecon"}</definedName>
    <definedName name="sfad_1_2_1_1_1_4" hidden="1">{#N/A,#N/A,FALSE,"TMCOMP96";#N/A,#N/A,FALSE,"MAT96";#N/A,#N/A,FALSE,"FANDA96";#N/A,#N/A,FALSE,"INTRAN96";#N/A,#N/A,FALSE,"NAA9697";#N/A,#N/A,FALSE,"ECWEBB";#N/A,#N/A,FALSE,"MFT96";#N/A,#N/A,FALSE,"CTrecon"}</definedName>
    <definedName name="sfad_1_2_1_1_1_5" hidden="1">{#N/A,#N/A,FALSE,"TMCOMP96";#N/A,#N/A,FALSE,"MAT96";#N/A,#N/A,FALSE,"FANDA96";#N/A,#N/A,FALSE,"INTRAN96";#N/A,#N/A,FALSE,"NAA9697";#N/A,#N/A,FALSE,"ECWEBB";#N/A,#N/A,FALSE,"MFT96";#N/A,#N/A,FALSE,"CTrecon"}</definedName>
    <definedName name="sfad_1_2_1_1_2" hidden="1">{#N/A,#N/A,FALSE,"TMCOMP96";#N/A,#N/A,FALSE,"MAT96";#N/A,#N/A,FALSE,"FANDA96";#N/A,#N/A,FALSE,"INTRAN96";#N/A,#N/A,FALSE,"NAA9697";#N/A,#N/A,FALSE,"ECWEBB";#N/A,#N/A,FALSE,"MFT96";#N/A,#N/A,FALSE,"CTrecon"}</definedName>
    <definedName name="sfad_1_2_1_1_2_1" hidden="1">{#N/A,#N/A,FALSE,"TMCOMP96";#N/A,#N/A,FALSE,"MAT96";#N/A,#N/A,FALSE,"FANDA96";#N/A,#N/A,FALSE,"INTRAN96";#N/A,#N/A,FALSE,"NAA9697";#N/A,#N/A,FALSE,"ECWEBB";#N/A,#N/A,FALSE,"MFT96";#N/A,#N/A,FALSE,"CTrecon"}</definedName>
    <definedName name="sfad_1_2_1_1_2_2" hidden="1">{#N/A,#N/A,FALSE,"TMCOMP96";#N/A,#N/A,FALSE,"MAT96";#N/A,#N/A,FALSE,"FANDA96";#N/A,#N/A,FALSE,"INTRAN96";#N/A,#N/A,FALSE,"NAA9697";#N/A,#N/A,FALSE,"ECWEBB";#N/A,#N/A,FALSE,"MFT96";#N/A,#N/A,FALSE,"CTrecon"}</definedName>
    <definedName name="sfad_1_2_1_1_2_3" hidden="1">{#N/A,#N/A,FALSE,"TMCOMP96";#N/A,#N/A,FALSE,"MAT96";#N/A,#N/A,FALSE,"FANDA96";#N/A,#N/A,FALSE,"INTRAN96";#N/A,#N/A,FALSE,"NAA9697";#N/A,#N/A,FALSE,"ECWEBB";#N/A,#N/A,FALSE,"MFT96";#N/A,#N/A,FALSE,"CTrecon"}</definedName>
    <definedName name="sfad_1_2_1_1_2_4" hidden="1">{#N/A,#N/A,FALSE,"TMCOMP96";#N/A,#N/A,FALSE,"MAT96";#N/A,#N/A,FALSE,"FANDA96";#N/A,#N/A,FALSE,"INTRAN96";#N/A,#N/A,FALSE,"NAA9697";#N/A,#N/A,FALSE,"ECWEBB";#N/A,#N/A,FALSE,"MFT96";#N/A,#N/A,FALSE,"CTrecon"}</definedName>
    <definedName name="sfad_1_2_1_1_2_5" hidden="1">{#N/A,#N/A,FALSE,"TMCOMP96";#N/A,#N/A,FALSE,"MAT96";#N/A,#N/A,FALSE,"FANDA96";#N/A,#N/A,FALSE,"INTRAN96";#N/A,#N/A,FALSE,"NAA9697";#N/A,#N/A,FALSE,"ECWEBB";#N/A,#N/A,FALSE,"MFT96";#N/A,#N/A,FALSE,"CTrecon"}</definedName>
    <definedName name="sfad_1_2_1_1_3" hidden="1">{#N/A,#N/A,FALSE,"TMCOMP96";#N/A,#N/A,FALSE,"MAT96";#N/A,#N/A,FALSE,"FANDA96";#N/A,#N/A,FALSE,"INTRAN96";#N/A,#N/A,FALSE,"NAA9697";#N/A,#N/A,FALSE,"ECWEBB";#N/A,#N/A,FALSE,"MFT96";#N/A,#N/A,FALSE,"CTrecon"}</definedName>
    <definedName name="sfad_1_2_1_1_4" hidden="1">{#N/A,#N/A,FALSE,"TMCOMP96";#N/A,#N/A,FALSE,"MAT96";#N/A,#N/A,FALSE,"FANDA96";#N/A,#N/A,FALSE,"INTRAN96";#N/A,#N/A,FALSE,"NAA9697";#N/A,#N/A,FALSE,"ECWEBB";#N/A,#N/A,FALSE,"MFT96";#N/A,#N/A,FALSE,"CTrecon"}</definedName>
    <definedName name="sfad_1_2_1_1_5" hidden="1">{#N/A,#N/A,FALSE,"TMCOMP96";#N/A,#N/A,FALSE,"MAT96";#N/A,#N/A,FALSE,"FANDA96";#N/A,#N/A,FALSE,"INTRAN96";#N/A,#N/A,FALSE,"NAA9697";#N/A,#N/A,FALSE,"ECWEBB";#N/A,#N/A,FALSE,"MFT96";#N/A,#N/A,FALSE,"CTrecon"}</definedName>
    <definedName name="sfad_1_2_1_2" hidden="1">{#N/A,#N/A,FALSE,"TMCOMP96";#N/A,#N/A,FALSE,"MAT96";#N/A,#N/A,FALSE,"FANDA96";#N/A,#N/A,FALSE,"INTRAN96";#N/A,#N/A,FALSE,"NAA9697";#N/A,#N/A,FALSE,"ECWEBB";#N/A,#N/A,FALSE,"MFT96";#N/A,#N/A,FALSE,"CTrecon"}</definedName>
    <definedName name="sfad_1_2_1_2_1" hidden="1">{#N/A,#N/A,FALSE,"TMCOMP96";#N/A,#N/A,FALSE,"MAT96";#N/A,#N/A,FALSE,"FANDA96";#N/A,#N/A,FALSE,"INTRAN96";#N/A,#N/A,FALSE,"NAA9697";#N/A,#N/A,FALSE,"ECWEBB";#N/A,#N/A,FALSE,"MFT96";#N/A,#N/A,FALSE,"CTrecon"}</definedName>
    <definedName name="sfad_1_2_1_2_2" hidden="1">{#N/A,#N/A,FALSE,"TMCOMP96";#N/A,#N/A,FALSE,"MAT96";#N/A,#N/A,FALSE,"FANDA96";#N/A,#N/A,FALSE,"INTRAN96";#N/A,#N/A,FALSE,"NAA9697";#N/A,#N/A,FALSE,"ECWEBB";#N/A,#N/A,FALSE,"MFT96";#N/A,#N/A,FALSE,"CTrecon"}</definedName>
    <definedName name="sfad_1_2_1_2_3" hidden="1">{#N/A,#N/A,FALSE,"TMCOMP96";#N/A,#N/A,FALSE,"MAT96";#N/A,#N/A,FALSE,"FANDA96";#N/A,#N/A,FALSE,"INTRAN96";#N/A,#N/A,FALSE,"NAA9697";#N/A,#N/A,FALSE,"ECWEBB";#N/A,#N/A,FALSE,"MFT96";#N/A,#N/A,FALSE,"CTrecon"}</definedName>
    <definedName name="sfad_1_2_1_2_4" hidden="1">{#N/A,#N/A,FALSE,"TMCOMP96";#N/A,#N/A,FALSE,"MAT96";#N/A,#N/A,FALSE,"FANDA96";#N/A,#N/A,FALSE,"INTRAN96";#N/A,#N/A,FALSE,"NAA9697";#N/A,#N/A,FALSE,"ECWEBB";#N/A,#N/A,FALSE,"MFT96";#N/A,#N/A,FALSE,"CTrecon"}</definedName>
    <definedName name="sfad_1_2_1_2_5" hidden="1">{#N/A,#N/A,FALSE,"TMCOMP96";#N/A,#N/A,FALSE,"MAT96";#N/A,#N/A,FALSE,"FANDA96";#N/A,#N/A,FALSE,"INTRAN96";#N/A,#N/A,FALSE,"NAA9697";#N/A,#N/A,FALSE,"ECWEBB";#N/A,#N/A,FALSE,"MFT96";#N/A,#N/A,FALSE,"CTrecon"}</definedName>
    <definedName name="sfad_1_2_1_3" hidden="1">{#N/A,#N/A,FALSE,"TMCOMP96";#N/A,#N/A,FALSE,"MAT96";#N/A,#N/A,FALSE,"FANDA96";#N/A,#N/A,FALSE,"INTRAN96";#N/A,#N/A,FALSE,"NAA9697";#N/A,#N/A,FALSE,"ECWEBB";#N/A,#N/A,FALSE,"MFT96";#N/A,#N/A,FALSE,"CTrecon"}</definedName>
    <definedName name="sfad_1_2_1_3_1" hidden="1">{#N/A,#N/A,FALSE,"TMCOMP96";#N/A,#N/A,FALSE,"MAT96";#N/A,#N/A,FALSE,"FANDA96";#N/A,#N/A,FALSE,"INTRAN96";#N/A,#N/A,FALSE,"NAA9697";#N/A,#N/A,FALSE,"ECWEBB";#N/A,#N/A,FALSE,"MFT96";#N/A,#N/A,FALSE,"CTrecon"}</definedName>
    <definedName name="sfad_1_2_1_3_2" hidden="1">{#N/A,#N/A,FALSE,"TMCOMP96";#N/A,#N/A,FALSE,"MAT96";#N/A,#N/A,FALSE,"FANDA96";#N/A,#N/A,FALSE,"INTRAN96";#N/A,#N/A,FALSE,"NAA9697";#N/A,#N/A,FALSE,"ECWEBB";#N/A,#N/A,FALSE,"MFT96";#N/A,#N/A,FALSE,"CTrecon"}</definedName>
    <definedName name="sfad_1_2_1_3_3" hidden="1">{#N/A,#N/A,FALSE,"TMCOMP96";#N/A,#N/A,FALSE,"MAT96";#N/A,#N/A,FALSE,"FANDA96";#N/A,#N/A,FALSE,"INTRAN96";#N/A,#N/A,FALSE,"NAA9697";#N/A,#N/A,FALSE,"ECWEBB";#N/A,#N/A,FALSE,"MFT96";#N/A,#N/A,FALSE,"CTrecon"}</definedName>
    <definedName name="sfad_1_2_1_3_4" hidden="1">{#N/A,#N/A,FALSE,"TMCOMP96";#N/A,#N/A,FALSE,"MAT96";#N/A,#N/A,FALSE,"FANDA96";#N/A,#N/A,FALSE,"INTRAN96";#N/A,#N/A,FALSE,"NAA9697";#N/A,#N/A,FALSE,"ECWEBB";#N/A,#N/A,FALSE,"MFT96";#N/A,#N/A,FALSE,"CTrecon"}</definedName>
    <definedName name="sfad_1_2_1_3_5" hidden="1">{#N/A,#N/A,FALSE,"TMCOMP96";#N/A,#N/A,FALSE,"MAT96";#N/A,#N/A,FALSE,"FANDA96";#N/A,#N/A,FALSE,"INTRAN96";#N/A,#N/A,FALSE,"NAA9697";#N/A,#N/A,FALSE,"ECWEBB";#N/A,#N/A,FALSE,"MFT96";#N/A,#N/A,FALSE,"CTrecon"}</definedName>
    <definedName name="sfad_1_2_1_4" hidden="1">{#N/A,#N/A,FALSE,"TMCOMP96";#N/A,#N/A,FALSE,"MAT96";#N/A,#N/A,FALSE,"FANDA96";#N/A,#N/A,FALSE,"INTRAN96";#N/A,#N/A,FALSE,"NAA9697";#N/A,#N/A,FALSE,"ECWEBB";#N/A,#N/A,FALSE,"MFT96";#N/A,#N/A,FALSE,"CTrecon"}</definedName>
    <definedName name="sfad_1_2_1_4_1" hidden="1">{#N/A,#N/A,FALSE,"TMCOMP96";#N/A,#N/A,FALSE,"MAT96";#N/A,#N/A,FALSE,"FANDA96";#N/A,#N/A,FALSE,"INTRAN96";#N/A,#N/A,FALSE,"NAA9697";#N/A,#N/A,FALSE,"ECWEBB";#N/A,#N/A,FALSE,"MFT96";#N/A,#N/A,FALSE,"CTrecon"}</definedName>
    <definedName name="sfad_1_2_1_4_2" hidden="1">{#N/A,#N/A,FALSE,"TMCOMP96";#N/A,#N/A,FALSE,"MAT96";#N/A,#N/A,FALSE,"FANDA96";#N/A,#N/A,FALSE,"INTRAN96";#N/A,#N/A,FALSE,"NAA9697";#N/A,#N/A,FALSE,"ECWEBB";#N/A,#N/A,FALSE,"MFT96";#N/A,#N/A,FALSE,"CTrecon"}</definedName>
    <definedName name="sfad_1_2_1_4_3" hidden="1">{#N/A,#N/A,FALSE,"TMCOMP96";#N/A,#N/A,FALSE,"MAT96";#N/A,#N/A,FALSE,"FANDA96";#N/A,#N/A,FALSE,"INTRAN96";#N/A,#N/A,FALSE,"NAA9697";#N/A,#N/A,FALSE,"ECWEBB";#N/A,#N/A,FALSE,"MFT96";#N/A,#N/A,FALSE,"CTrecon"}</definedName>
    <definedName name="sfad_1_2_1_4_4" hidden="1">{#N/A,#N/A,FALSE,"TMCOMP96";#N/A,#N/A,FALSE,"MAT96";#N/A,#N/A,FALSE,"FANDA96";#N/A,#N/A,FALSE,"INTRAN96";#N/A,#N/A,FALSE,"NAA9697";#N/A,#N/A,FALSE,"ECWEBB";#N/A,#N/A,FALSE,"MFT96";#N/A,#N/A,FALSE,"CTrecon"}</definedName>
    <definedName name="sfad_1_2_1_4_5" hidden="1">{#N/A,#N/A,FALSE,"TMCOMP96";#N/A,#N/A,FALSE,"MAT96";#N/A,#N/A,FALSE,"FANDA96";#N/A,#N/A,FALSE,"INTRAN96";#N/A,#N/A,FALSE,"NAA9697";#N/A,#N/A,FALSE,"ECWEBB";#N/A,#N/A,FALSE,"MFT96";#N/A,#N/A,FALSE,"CTrecon"}</definedName>
    <definedName name="sfad_1_2_1_5" hidden="1">{#N/A,#N/A,FALSE,"TMCOMP96";#N/A,#N/A,FALSE,"MAT96";#N/A,#N/A,FALSE,"FANDA96";#N/A,#N/A,FALSE,"INTRAN96";#N/A,#N/A,FALSE,"NAA9697";#N/A,#N/A,FALSE,"ECWEBB";#N/A,#N/A,FALSE,"MFT96";#N/A,#N/A,FALSE,"CTrecon"}</definedName>
    <definedName name="sfad_1_2_1_5_1" hidden="1">{#N/A,#N/A,FALSE,"TMCOMP96";#N/A,#N/A,FALSE,"MAT96";#N/A,#N/A,FALSE,"FANDA96";#N/A,#N/A,FALSE,"INTRAN96";#N/A,#N/A,FALSE,"NAA9697";#N/A,#N/A,FALSE,"ECWEBB";#N/A,#N/A,FALSE,"MFT96";#N/A,#N/A,FALSE,"CTrecon"}</definedName>
    <definedName name="sfad_1_2_1_5_2" hidden="1">{#N/A,#N/A,FALSE,"TMCOMP96";#N/A,#N/A,FALSE,"MAT96";#N/A,#N/A,FALSE,"FANDA96";#N/A,#N/A,FALSE,"INTRAN96";#N/A,#N/A,FALSE,"NAA9697";#N/A,#N/A,FALSE,"ECWEBB";#N/A,#N/A,FALSE,"MFT96";#N/A,#N/A,FALSE,"CTrecon"}</definedName>
    <definedName name="sfad_1_2_1_5_3" hidden="1">{#N/A,#N/A,FALSE,"TMCOMP96";#N/A,#N/A,FALSE,"MAT96";#N/A,#N/A,FALSE,"FANDA96";#N/A,#N/A,FALSE,"INTRAN96";#N/A,#N/A,FALSE,"NAA9697";#N/A,#N/A,FALSE,"ECWEBB";#N/A,#N/A,FALSE,"MFT96";#N/A,#N/A,FALSE,"CTrecon"}</definedName>
    <definedName name="sfad_1_2_1_5_4" hidden="1">{#N/A,#N/A,FALSE,"TMCOMP96";#N/A,#N/A,FALSE,"MAT96";#N/A,#N/A,FALSE,"FANDA96";#N/A,#N/A,FALSE,"INTRAN96";#N/A,#N/A,FALSE,"NAA9697";#N/A,#N/A,FALSE,"ECWEBB";#N/A,#N/A,FALSE,"MFT96";#N/A,#N/A,FALSE,"CTrecon"}</definedName>
    <definedName name="sfad_1_2_1_5_5" hidden="1">{#N/A,#N/A,FALSE,"TMCOMP96";#N/A,#N/A,FALSE,"MAT96";#N/A,#N/A,FALSE,"FANDA96";#N/A,#N/A,FALSE,"INTRAN96";#N/A,#N/A,FALSE,"NAA9697";#N/A,#N/A,FALSE,"ECWEBB";#N/A,#N/A,FALSE,"MFT96";#N/A,#N/A,FALSE,"CTrecon"}</definedName>
    <definedName name="sfad_1_2_2" hidden="1">{#N/A,#N/A,FALSE,"TMCOMP96";#N/A,#N/A,FALSE,"MAT96";#N/A,#N/A,FALSE,"FANDA96";#N/A,#N/A,FALSE,"INTRAN96";#N/A,#N/A,FALSE,"NAA9697";#N/A,#N/A,FALSE,"ECWEBB";#N/A,#N/A,FALSE,"MFT96";#N/A,#N/A,FALSE,"CTrecon"}</definedName>
    <definedName name="sfad_1_2_2_1" hidden="1">{#N/A,#N/A,FALSE,"TMCOMP96";#N/A,#N/A,FALSE,"MAT96";#N/A,#N/A,FALSE,"FANDA96";#N/A,#N/A,FALSE,"INTRAN96";#N/A,#N/A,FALSE,"NAA9697";#N/A,#N/A,FALSE,"ECWEBB";#N/A,#N/A,FALSE,"MFT96";#N/A,#N/A,FALSE,"CTrecon"}</definedName>
    <definedName name="sfad_1_2_2_2" hidden="1">{#N/A,#N/A,FALSE,"TMCOMP96";#N/A,#N/A,FALSE,"MAT96";#N/A,#N/A,FALSE,"FANDA96";#N/A,#N/A,FALSE,"INTRAN96";#N/A,#N/A,FALSE,"NAA9697";#N/A,#N/A,FALSE,"ECWEBB";#N/A,#N/A,FALSE,"MFT96";#N/A,#N/A,FALSE,"CTrecon"}</definedName>
    <definedName name="sfad_1_2_2_3" hidden="1">{#N/A,#N/A,FALSE,"TMCOMP96";#N/A,#N/A,FALSE,"MAT96";#N/A,#N/A,FALSE,"FANDA96";#N/A,#N/A,FALSE,"INTRAN96";#N/A,#N/A,FALSE,"NAA9697";#N/A,#N/A,FALSE,"ECWEBB";#N/A,#N/A,FALSE,"MFT96";#N/A,#N/A,FALSE,"CTrecon"}</definedName>
    <definedName name="sfad_1_2_2_4" hidden="1">{#N/A,#N/A,FALSE,"TMCOMP96";#N/A,#N/A,FALSE,"MAT96";#N/A,#N/A,FALSE,"FANDA96";#N/A,#N/A,FALSE,"INTRAN96";#N/A,#N/A,FALSE,"NAA9697";#N/A,#N/A,FALSE,"ECWEBB";#N/A,#N/A,FALSE,"MFT96";#N/A,#N/A,FALSE,"CTrecon"}</definedName>
    <definedName name="sfad_1_2_2_5" hidden="1">{#N/A,#N/A,FALSE,"TMCOMP96";#N/A,#N/A,FALSE,"MAT96";#N/A,#N/A,FALSE,"FANDA96";#N/A,#N/A,FALSE,"INTRAN96";#N/A,#N/A,FALSE,"NAA9697";#N/A,#N/A,FALSE,"ECWEBB";#N/A,#N/A,FALSE,"MFT96";#N/A,#N/A,FALSE,"CTrecon"}</definedName>
    <definedName name="sfad_1_2_3" hidden="1">{#N/A,#N/A,FALSE,"TMCOMP96";#N/A,#N/A,FALSE,"MAT96";#N/A,#N/A,FALSE,"FANDA96";#N/A,#N/A,FALSE,"INTRAN96";#N/A,#N/A,FALSE,"NAA9697";#N/A,#N/A,FALSE,"ECWEBB";#N/A,#N/A,FALSE,"MFT96";#N/A,#N/A,FALSE,"CTrecon"}</definedName>
    <definedName name="sfad_1_2_3_1" hidden="1">{#N/A,#N/A,FALSE,"TMCOMP96";#N/A,#N/A,FALSE,"MAT96";#N/A,#N/A,FALSE,"FANDA96";#N/A,#N/A,FALSE,"INTRAN96";#N/A,#N/A,FALSE,"NAA9697";#N/A,#N/A,FALSE,"ECWEBB";#N/A,#N/A,FALSE,"MFT96";#N/A,#N/A,FALSE,"CTrecon"}</definedName>
    <definedName name="sfad_1_2_3_2" hidden="1">{#N/A,#N/A,FALSE,"TMCOMP96";#N/A,#N/A,FALSE,"MAT96";#N/A,#N/A,FALSE,"FANDA96";#N/A,#N/A,FALSE,"INTRAN96";#N/A,#N/A,FALSE,"NAA9697";#N/A,#N/A,FALSE,"ECWEBB";#N/A,#N/A,FALSE,"MFT96";#N/A,#N/A,FALSE,"CTrecon"}</definedName>
    <definedName name="sfad_1_2_3_3" hidden="1">{#N/A,#N/A,FALSE,"TMCOMP96";#N/A,#N/A,FALSE,"MAT96";#N/A,#N/A,FALSE,"FANDA96";#N/A,#N/A,FALSE,"INTRAN96";#N/A,#N/A,FALSE,"NAA9697";#N/A,#N/A,FALSE,"ECWEBB";#N/A,#N/A,FALSE,"MFT96";#N/A,#N/A,FALSE,"CTrecon"}</definedName>
    <definedName name="sfad_1_2_3_4" hidden="1">{#N/A,#N/A,FALSE,"TMCOMP96";#N/A,#N/A,FALSE,"MAT96";#N/A,#N/A,FALSE,"FANDA96";#N/A,#N/A,FALSE,"INTRAN96";#N/A,#N/A,FALSE,"NAA9697";#N/A,#N/A,FALSE,"ECWEBB";#N/A,#N/A,FALSE,"MFT96";#N/A,#N/A,FALSE,"CTrecon"}</definedName>
    <definedName name="sfad_1_2_3_5" hidden="1">{#N/A,#N/A,FALSE,"TMCOMP96";#N/A,#N/A,FALSE,"MAT96";#N/A,#N/A,FALSE,"FANDA96";#N/A,#N/A,FALSE,"INTRAN96";#N/A,#N/A,FALSE,"NAA9697";#N/A,#N/A,FALSE,"ECWEBB";#N/A,#N/A,FALSE,"MFT96";#N/A,#N/A,FALSE,"CTrecon"}</definedName>
    <definedName name="sfad_1_2_4" hidden="1">{#N/A,#N/A,FALSE,"TMCOMP96";#N/A,#N/A,FALSE,"MAT96";#N/A,#N/A,FALSE,"FANDA96";#N/A,#N/A,FALSE,"INTRAN96";#N/A,#N/A,FALSE,"NAA9697";#N/A,#N/A,FALSE,"ECWEBB";#N/A,#N/A,FALSE,"MFT96";#N/A,#N/A,FALSE,"CTrecon"}</definedName>
    <definedName name="sfad_1_2_4_1" hidden="1">{#N/A,#N/A,FALSE,"TMCOMP96";#N/A,#N/A,FALSE,"MAT96";#N/A,#N/A,FALSE,"FANDA96";#N/A,#N/A,FALSE,"INTRAN96";#N/A,#N/A,FALSE,"NAA9697";#N/A,#N/A,FALSE,"ECWEBB";#N/A,#N/A,FALSE,"MFT96";#N/A,#N/A,FALSE,"CTrecon"}</definedName>
    <definedName name="sfad_1_2_4_2" hidden="1">{#N/A,#N/A,FALSE,"TMCOMP96";#N/A,#N/A,FALSE,"MAT96";#N/A,#N/A,FALSE,"FANDA96";#N/A,#N/A,FALSE,"INTRAN96";#N/A,#N/A,FALSE,"NAA9697";#N/A,#N/A,FALSE,"ECWEBB";#N/A,#N/A,FALSE,"MFT96";#N/A,#N/A,FALSE,"CTrecon"}</definedName>
    <definedName name="sfad_1_2_4_3" hidden="1">{#N/A,#N/A,FALSE,"TMCOMP96";#N/A,#N/A,FALSE,"MAT96";#N/A,#N/A,FALSE,"FANDA96";#N/A,#N/A,FALSE,"INTRAN96";#N/A,#N/A,FALSE,"NAA9697";#N/A,#N/A,FALSE,"ECWEBB";#N/A,#N/A,FALSE,"MFT96";#N/A,#N/A,FALSE,"CTrecon"}</definedName>
    <definedName name="sfad_1_2_4_4" hidden="1">{#N/A,#N/A,FALSE,"TMCOMP96";#N/A,#N/A,FALSE,"MAT96";#N/A,#N/A,FALSE,"FANDA96";#N/A,#N/A,FALSE,"INTRAN96";#N/A,#N/A,FALSE,"NAA9697";#N/A,#N/A,FALSE,"ECWEBB";#N/A,#N/A,FALSE,"MFT96";#N/A,#N/A,FALSE,"CTrecon"}</definedName>
    <definedName name="sfad_1_2_4_5" hidden="1">{#N/A,#N/A,FALSE,"TMCOMP96";#N/A,#N/A,FALSE,"MAT96";#N/A,#N/A,FALSE,"FANDA96";#N/A,#N/A,FALSE,"INTRAN96";#N/A,#N/A,FALSE,"NAA9697";#N/A,#N/A,FALSE,"ECWEBB";#N/A,#N/A,FALSE,"MFT96";#N/A,#N/A,FALSE,"CTrecon"}</definedName>
    <definedName name="sfad_1_2_5" hidden="1">{#N/A,#N/A,FALSE,"TMCOMP96";#N/A,#N/A,FALSE,"MAT96";#N/A,#N/A,FALSE,"FANDA96";#N/A,#N/A,FALSE,"INTRAN96";#N/A,#N/A,FALSE,"NAA9697";#N/A,#N/A,FALSE,"ECWEBB";#N/A,#N/A,FALSE,"MFT96";#N/A,#N/A,FALSE,"CTrecon"}</definedName>
    <definedName name="sfad_1_2_5_1" hidden="1">{#N/A,#N/A,FALSE,"TMCOMP96";#N/A,#N/A,FALSE,"MAT96";#N/A,#N/A,FALSE,"FANDA96";#N/A,#N/A,FALSE,"INTRAN96";#N/A,#N/A,FALSE,"NAA9697";#N/A,#N/A,FALSE,"ECWEBB";#N/A,#N/A,FALSE,"MFT96";#N/A,#N/A,FALSE,"CTrecon"}</definedName>
    <definedName name="sfad_1_2_5_2" hidden="1">{#N/A,#N/A,FALSE,"TMCOMP96";#N/A,#N/A,FALSE,"MAT96";#N/A,#N/A,FALSE,"FANDA96";#N/A,#N/A,FALSE,"INTRAN96";#N/A,#N/A,FALSE,"NAA9697";#N/A,#N/A,FALSE,"ECWEBB";#N/A,#N/A,FALSE,"MFT96";#N/A,#N/A,FALSE,"CTrecon"}</definedName>
    <definedName name="sfad_1_2_5_3" hidden="1">{#N/A,#N/A,FALSE,"TMCOMP96";#N/A,#N/A,FALSE,"MAT96";#N/A,#N/A,FALSE,"FANDA96";#N/A,#N/A,FALSE,"INTRAN96";#N/A,#N/A,FALSE,"NAA9697";#N/A,#N/A,FALSE,"ECWEBB";#N/A,#N/A,FALSE,"MFT96";#N/A,#N/A,FALSE,"CTrecon"}</definedName>
    <definedName name="sfad_1_2_5_4" hidden="1">{#N/A,#N/A,FALSE,"TMCOMP96";#N/A,#N/A,FALSE,"MAT96";#N/A,#N/A,FALSE,"FANDA96";#N/A,#N/A,FALSE,"INTRAN96";#N/A,#N/A,FALSE,"NAA9697";#N/A,#N/A,FALSE,"ECWEBB";#N/A,#N/A,FALSE,"MFT96";#N/A,#N/A,FALSE,"CTrecon"}</definedName>
    <definedName name="sfad_1_2_5_5" hidden="1">{#N/A,#N/A,FALSE,"TMCOMP96";#N/A,#N/A,FALSE,"MAT96";#N/A,#N/A,FALSE,"FANDA96";#N/A,#N/A,FALSE,"INTRAN96";#N/A,#N/A,FALSE,"NAA9697";#N/A,#N/A,FALSE,"ECWEBB";#N/A,#N/A,FALSE,"MFT96";#N/A,#N/A,FALSE,"CTrecon"}</definedName>
    <definedName name="sfad_1_3" hidden="1">{#N/A,#N/A,FALSE,"TMCOMP96";#N/A,#N/A,FALSE,"MAT96";#N/A,#N/A,FALSE,"FANDA96";#N/A,#N/A,FALSE,"INTRAN96";#N/A,#N/A,FALSE,"NAA9697";#N/A,#N/A,FALSE,"ECWEBB";#N/A,#N/A,FALSE,"MFT96";#N/A,#N/A,FALSE,"CTrecon"}</definedName>
    <definedName name="sfad_1_3_1" hidden="1">{#N/A,#N/A,FALSE,"TMCOMP96";#N/A,#N/A,FALSE,"MAT96";#N/A,#N/A,FALSE,"FANDA96";#N/A,#N/A,FALSE,"INTRAN96";#N/A,#N/A,FALSE,"NAA9697";#N/A,#N/A,FALSE,"ECWEBB";#N/A,#N/A,FALSE,"MFT96";#N/A,#N/A,FALSE,"CTrecon"}</definedName>
    <definedName name="sfad_1_3_1_1" hidden="1">{#N/A,#N/A,FALSE,"TMCOMP96";#N/A,#N/A,FALSE,"MAT96";#N/A,#N/A,FALSE,"FANDA96";#N/A,#N/A,FALSE,"INTRAN96";#N/A,#N/A,FALSE,"NAA9697";#N/A,#N/A,FALSE,"ECWEBB";#N/A,#N/A,FALSE,"MFT96";#N/A,#N/A,FALSE,"CTrecon"}</definedName>
    <definedName name="sfad_1_3_1_1_1" hidden="1">{#N/A,#N/A,FALSE,"TMCOMP96";#N/A,#N/A,FALSE,"MAT96";#N/A,#N/A,FALSE,"FANDA96";#N/A,#N/A,FALSE,"INTRAN96";#N/A,#N/A,FALSE,"NAA9697";#N/A,#N/A,FALSE,"ECWEBB";#N/A,#N/A,FALSE,"MFT96";#N/A,#N/A,FALSE,"CTrecon"}</definedName>
    <definedName name="sfad_1_3_1_1_1_1" hidden="1">{#N/A,#N/A,FALSE,"TMCOMP96";#N/A,#N/A,FALSE,"MAT96";#N/A,#N/A,FALSE,"FANDA96";#N/A,#N/A,FALSE,"INTRAN96";#N/A,#N/A,FALSE,"NAA9697";#N/A,#N/A,FALSE,"ECWEBB";#N/A,#N/A,FALSE,"MFT96";#N/A,#N/A,FALSE,"CTrecon"}</definedName>
    <definedName name="sfad_1_3_1_1_1_2" hidden="1">{#N/A,#N/A,FALSE,"TMCOMP96";#N/A,#N/A,FALSE,"MAT96";#N/A,#N/A,FALSE,"FANDA96";#N/A,#N/A,FALSE,"INTRAN96";#N/A,#N/A,FALSE,"NAA9697";#N/A,#N/A,FALSE,"ECWEBB";#N/A,#N/A,FALSE,"MFT96";#N/A,#N/A,FALSE,"CTrecon"}</definedName>
    <definedName name="sfad_1_3_1_1_1_3" hidden="1">{#N/A,#N/A,FALSE,"TMCOMP96";#N/A,#N/A,FALSE,"MAT96";#N/A,#N/A,FALSE,"FANDA96";#N/A,#N/A,FALSE,"INTRAN96";#N/A,#N/A,FALSE,"NAA9697";#N/A,#N/A,FALSE,"ECWEBB";#N/A,#N/A,FALSE,"MFT96";#N/A,#N/A,FALSE,"CTrecon"}</definedName>
    <definedName name="sfad_1_3_1_1_1_4" hidden="1">{#N/A,#N/A,FALSE,"TMCOMP96";#N/A,#N/A,FALSE,"MAT96";#N/A,#N/A,FALSE,"FANDA96";#N/A,#N/A,FALSE,"INTRAN96";#N/A,#N/A,FALSE,"NAA9697";#N/A,#N/A,FALSE,"ECWEBB";#N/A,#N/A,FALSE,"MFT96";#N/A,#N/A,FALSE,"CTrecon"}</definedName>
    <definedName name="sfad_1_3_1_1_1_5" hidden="1">{#N/A,#N/A,FALSE,"TMCOMP96";#N/A,#N/A,FALSE,"MAT96";#N/A,#N/A,FALSE,"FANDA96";#N/A,#N/A,FALSE,"INTRAN96";#N/A,#N/A,FALSE,"NAA9697";#N/A,#N/A,FALSE,"ECWEBB";#N/A,#N/A,FALSE,"MFT96";#N/A,#N/A,FALSE,"CTrecon"}</definedName>
    <definedName name="sfad_1_3_1_1_2" hidden="1">{#N/A,#N/A,FALSE,"TMCOMP96";#N/A,#N/A,FALSE,"MAT96";#N/A,#N/A,FALSE,"FANDA96";#N/A,#N/A,FALSE,"INTRAN96";#N/A,#N/A,FALSE,"NAA9697";#N/A,#N/A,FALSE,"ECWEBB";#N/A,#N/A,FALSE,"MFT96";#N/A,#N/A,FALSE,"CTrecon"}</definedName>
    <definedName name="sfad_1_3_1_1_2_1" hidden="1">{#N/A,#N/A,FALSE,"TMCOMP96";#N/A,#N/A,FALSE,"MAT96";#N/A,#N/A,FALSE,"FANDA96";#N/A,#N/A,FALSE,"INTRAN96";#N/A,#N/A,FALSE,"NAA9697";#N/A,#N/A,FALSE,"ECWEBB";#N/A,#N/A,FALSE,"MFT96";#N/A,#N/A,FALSE,"CTrecon"}</definedName>
    <definedName name="sfad_1_3_1_1_2_2" hidden="1">{#N/A,#N/A,FALSE,"TMCOMP96";#N/A,#N/A,FALSE,"MAT96";#N/A,#N/A,FALSE,"FANDA96";#N/A,#N/A,FALSE,"INTRAN96";#N/A,#N/A,FALSE,"NAA9697";#N/A,#N/A,FALSE,"ECWEBB";#N/A,#N/A,FALSE,"MFT96";#N/A,#N/A,FALSE,"CTrecon"}</definedName>
    <definedName name="sfad_1_3_1_1_2_3" hidden="1">{#N/A,#N/A,FALSE,"TMCOMP96";#N/A,#N/A,FALSE,"MAT96";#N/A,#N/A,FALSE,"FANDA96";#N/A,#N/A,FALSE,"INTRAN96";#N/A,#N/A,FALSE,"NAA9697";#N/A,#N/A,FALSE,"ECWEBB";#N/A,#N/A,FALSE,"MFT96";#N/A,#N/A,FALSE,"CTrecon"}</definedName>
    <definedName name="sfad_1_3_1_1_2_4" hidden="1">{#N/A,#N/A,FALSE,"TMCOMP96";#N/A,#N/A,FALSE,"MAT96";#N/A,#N/A,FALSE,"FANDA96";#N/A,#N/A,FALSE,"INTRAN96";#N/A,#N/A,FALSE,"NAA9697";#N/A,#N/A,FALSE,"ECWEBB";#N/A,#N/A,FALSE,"MFT96";#N/A,#N/A,FALSE,"CTrecon"}</definedName>
    <definedName name="sfad_1_3_1_1_2_5" hidden="1">{#N/A,#N/A,FALSE,"TMCOMP96";#N/A,#N/A,FALSE,"MAT96";#N/A,#N/A,FALSE,"FANDA96";#N/A,#N/A,FALSE,"INTRAN96";#N/A,#N/A,FALSE,"NAA9697";#N/A,#N/A,FALSE,"ECWEBB";#N/A,#N/A,FALSE,"MFT96";#N/A,#N/A,FALSE,"CTrecon"}</definedName>
    <definedName name="sfad_1_3_1_1_3" hidden="1">{#N/A,#N/A,FALSE,"TMCOMP96";#N/A,#N/A,FALSE,"MAT96";#N/A,#N/A,FALSE,"FANDA96";#N/A,#N/A,FALSE,"INTRAN96";#N/A,#N/A,FALSE,"NAA9697";#N/A,#N/A,FALSE,"ECWEBB";#N/A,#N/A,FALSE,"MFT96";#N/A,#N/A,FALSE,"CTrecon"}</definedName>
    <definedName name="sfad_1_3_1_1_4" hidden="1">{#N/A,#N/A,FALSE,"TMCOMP96";#N/A,#N/A,FALSE,"MAT96";#N/A,#N/A,FALSE,"FANDA96";#N/A,#N/A,FALSE,"INTRAN96";#N/A,#N/A,FALSE,"NAA9697";#N/A,#N/A,FALSE,"ECWEBB";#N/A,#N/A,FALSE,"MFT96";#N/A,#N/A,FALSE,"CTrecon"}</definedName>
    <definedName name="sfad_1_3_1_1_5" hidden="1">{#N/A,#N/A,FALSE,"TMCOMP96";#N/A,#N/A,FALSE,"MAT96";#N/A,#N/A,FALSE,"FANDA96";#N/A,#N/A,FALSE,"INTRAN96";#N/A,#N/A,FALSE,"NAA9697";#N/A,#N/A,FALSE,"ECWEBB";#N/A,#N/A,FALSE,"MFT96";#N/A,#N/A,FALSE,"CTrecon"}</definedName>
    <definedName name="sfad_1_3_1_2" hidden="1">{#N/A,#N/A,FALSE,"TMCOMP96";#N/A,#N/A,FALSE,"MAT96";#N/A,#N/A,FALSE,"FANDA96";#N/A,#N/A,FALSE,"INTRAN96";#N/A,#N/A,FALSE,"NAA9697";#N/A,#N/A,FALSE,"ECWEBB";#N/A,#N/A,FALSE,"MFT96";#N/A,#N/A,FALSE,"CTrecon"}</definedName>
    <definedName name="sfad_1_3_1_2_1" hidden="1">{#N/A,#N/A,FALSE,"TMCOMP96";#N/A,#N/A,FALSE,"MAT96";#N/A,#N/A,FALSE,"FANDA96";#N/A,#N/A,FALSE,"INTRAN96";#N/A,#N/A,FALSE,"NAA9697";#N/A,#N/A,FALSE,"ECWEBB";#N/A,#N/A,FALSE,"MFT96";#N/A,#N/A,FALSE,"CTrecon"}</definedName>
    <definedName name="sfad_1_3_1_2_2" hidden="1">{#N/A,#N/A,FALSE,"TMCOMP96";#N/A,#N/A,FALSE,"MAT96";#N/A,#N/A,FALSE,"FANDA96";#N/A,#N/A,FALSE,"INTRAN96";#N/A,#N/A,FALSE,"NAA9697";#N/A,#N/A,FALSE,"ECWEBB";#N/A,#N/A,FALSE,"MFT96";#N/A,#N/A,FALSE,"CTrecon"}</definedName>
    <definedName name="sfad_1_3_1_2_3" hidden="1">{#N/A,#N/A,FALSE,"TMCOMP96";#N/A,#N/A,FALSE,"MAT96";#N/A,#N/A,FALSE,"FANDA96";#N/A,#N/A,FALSE,"INTRAN96";#N/A,#N/A,FALSE,"NAA9697";#N/A,#N/A,FALSE,"ECWEBB";#N/A,#N/A,FALSE,"MFT96";#N/A,#N/A,FALSE,"CTrecon"}</definedName>
    <definedName name="sfad_1_3_1_2_4" hidden="1">{#N/A,#N/A,FALSE,"TMCOMP96";#N/A,#N/A,FALSE,"MAT96";#N/A,#N/A,FALSE,"FANDA96";#N/A,#N/A,FALSE,"INTRAN96";#N/A,#N/A,FALSE,"NAA9697";#N/A,#N/A,FALSE,"ECWEBB";#N/A,#N/A,FALSE,"MFT96";#N/A,#N/A,FALSE,"CTrecon"}</definedName>
    <definedName name="sfad_1_3_1_2_5" hidden="1">{#N/A,#N/A,FALSE,"TMCOMP96";#N/A,#N/A,FALSE,"MAT96";#N/A,#N/A,FALSE,"FANDA96";#N/A,#N/A,FALSE,"INTRAN96";#N/A,#N/A,FALSE,"NAA9697";#N/A,#N/A,FALSE,"ECWEBB";#N/A,#N/A,FALSE,"MFT96";#N/A,#N/A,FALSE,"CTrecon"}</definedName>
    <definedName name="sfad_1_3_1_3" hidden="1">{#N/A,#N/A,FALSE,"TMCOMP96";#N/A,#N/A,FALSE,"MAT96";#N/A,#N/A,FALSE,"FANDA96";#N/A,#N/A,FALSE,"INTRAN96";#N/A,#N/A,FALSE,"NAA9697";#N/A,#N/A,FALSE,"ECWEBB";#N/A,#N/A,FALSE,"MFT96";#N/A,#N/A,FALSE,"CTrecon"}</definedName>
    <definedName name="sfad_1_3_1_3_1" hidden="1">{#N/A,#N/A,FALSE,"TMCOMP96";#N/A,#N/A,FALSE,"MAT96";#N/A,#N/A,FALSE,"FANDA96";#N/A,#N/A,FALSE,"INTRAN96";#N/A,#N/A,FALSE,"NAA9697";#N/A,#N/A,FALSE,"ECWEBB";#N/A,#N/A,FALSE,"MFT96";#N/A,#N/A,FALSE,"CTrecon"}</definedName>
    <definedName name="sfad_1_3_1_3_2" hidden="1">{#N/A,#N/A,FALSE,"TMCOMP96";#N/A,#N/A,FALSE,"MAT96";#N/A,#N/A,FALSE,"FANDA96";#N/A,#N/A,FALSE,"INTRAN96";#N/A,#N/A,FALSE,"NAA9697";#N/A,#N/A,FALSE,"ECWEBB";#N/A,#N/A,FALSE,"MFT96";#N/A,#N/A,FALSE,"CTrecon"}</definedName>
    <definedName name="sfad_1_3_1_3_3" hidden="1">{#N/A,#N/A,FALSE,"TMCOMP96";#N/A,#N/A,FALSE,"MAT96";#N/A,#N/A,FALSE,"FANDA96";#N/A,#N/A,FALSE,"INTRAN96";#N/A,#N/A,FALSE,"NAA9697";#N/A,#N/A,FALSE,"ECWEBB";#N/A,#N/A,FALSE,"MFT96";#N/A,#N/A,FALSE,"CTrecon"}</definedName>
    <definedName name="sfad_1_3_1_3_4" hidden="1">{#N/A,#N/A,FALSE,"TMCOMP96";#N/A,#N/A,FALSE,"MAT96";#N/A,#N/A,FALSE,"FANDA96";#N/A,#N/A,FALSE,"INTRAN96";#N/A,#N/A,FALSE,"NAA9697";#N/A,#N/A,FALSE,"ECWEBB";#N/A,#N/A,FALSE,"MFT96";#N/A,#N/A,FALSE,"CTrecon"}</definedName>
    <definedName name="sfad_1_3_1_3_5" hidden="1">{#N/A,#N/A,FALSE,"TMCOMP96";#N/A,#N/A,FALSE,"MAT96";#N/A,#N/A,FALSE,"FANDA96";#N/A,#N/A,FALSE,"INTRAN96";#N/A,#N/A,FALSE,"NAA9697";#N/A,#N/A,FALSE,"ECWEBB";#N/A,#N/A,FALSE,"MFT96";#N/A,#N/A,FALSE,"CTrecon"}</definedName>
    <definedName name="sfad_1_3_1_4" hidden="1">{#N/A,#N/A,FALSE,"TMCOMP96";#N/A,#N/A,FALSE,"MAT96";#N/A,#N/A,FALSE,"FANDA96";#N/A,#N/A,FALSE,"INTRAN96";#N/A,#N/A,FALSE,"NAA9697";#N/A,#N/A,FALSE,"ECWEBB";#N/A,#N/A,FALSE,"MFT96";#N/A,#N/A,FALSE,"CTrecon"}</definedName>
    <definedName name="sfad_1_3_1_4_1" hidden="1">{#N/A,#N/A,FALSE,"TMCOMP96";#N/A,#N/A,FALSE,"MAT96";#N/A,#N/A,FALSE,"FANDA96";#N/A,#N/A,FALSE,"INTRAN96";#N/A,#N/A,FALSE,"NAA9697";#N/A,#N/A,FALSE,"ECWEBB";#N/A,#N/A,FALSE,"MFT96";#N/A,#N/A,FALSE,"CTrecon"}</definedName>
    <definedName name="sfad_1_3_1_4_2" hidden="1">{#N/A,#N/A,FALSE,"TMCOMP96";#N/A,#N/A,FALSE,"MAT96";#N/A,#N/A,FALSE,"FANDA96";#N/A,#N/A,FALSE,"INTRAN96";#N/A,#N/A,FALSE,"NAA9697";#N/A,#N/A,FALSE,"ECWEBB";#N/A,#N/A,FALSE,"MFT96";#N/A,#N/A,FALSE,"CTrecon"}</definedName>
    <definedName name="sfad_1_3_1_4_3" hidden="1">{#N/A,#N/A,FALSE,"TMCOMP96";#N/A,#N/A,FALSE,"MAT96";#N/A,#N/A,FALSE,"FANDA96";#N/A,#N/A,FALSE,"INTRAN96";#N/A,#N/A,FALSE,"NAA9697";#N/A,#N/A,FALSE,"ECWEBB";#N/A,#N/A,FALSE,"MFT96";#N/A,#N/A,FALSE,"CTrecon"}</definedName>
    <definedName name="sfad_1_3_1_4_4" hidden="1">{#N/A,#N/A,FALSE,"TMCOMP96";#N/A,#N/A,FALSE,"MAT96";#N/A,#N/A,FALSE,"FANDA96";#N/A,#N/A,FALSE,"INTRAN96";#N/A,#N/A,FALSE,"NAA9697";#N/A,#N/A,FALSE,"ECWEBB";#N/A,#N/A,FALSE,"MFT96";#N/A,#N/A,FALSE,"CTrecon"}</definedName>
    <definedName name="sfad_1_3_1_4_5" hidden="1">{#N/A,#N/A,FALSE,"TMCOMP96";#N/A,#N/A,FALSE,"MAT96";#N/A,#N/A,FALSE,"FANDA96";#N/A,#N/A,FALSE,"INTRAN96";#N/A,#N/A,FALSE,"NAA9697";#N/A,#N/A,FALSE,"ECWEBB";#N/A,#N/A,FALSE,"MFT96";#N/A,#N/A,FALSE,"CTrecon"}</definedName>
    <definedName name="sfad_1_3_1_5" hidden="1">{#N/A,#N/A,FALSE,"TMCOMP96";#N/A,#N/A,FALSE,"MAT96";#N/A,#N/A,FALSE,"FANDA96";#N/A,#N/A,FALSE,"INTRAN96";#N/A,#N/A,FALSE,"NAA9697";#N/A,#N/A,FALSE,"ECWEBB";#N/A,#N/A,FALSE,"MFT96";#N/A,#N/A,FALSE,"CTrecon"}</definedName>
    <definedName name="sfad_1_3_1_5_1" hidden="1">{#N/A,#N/A,FALSE,"TMCOMP96";#N/A,#N/A,FALSE,"MAT96";#N/A,#N/A,FALSE,"FANDA96";#N/A,#N/A,FALSE,"INTRAN96";#N/A,#N/A,FALSE,"NAA9697";#N/A,#N/A,FALSE,"ECWEBB";#N/A,#N/A,FALSE,"MFT96";#N/A,#N/A,FALSE,"CTrecon"}</definedName>
    <definedName name="sfad_1_3_1_5_2" hidden="1">{#N/A,#N/A,FALSE,"TMCOMP96";#N/A,#N/A,FALSE,"MAT96";#N/A,#N/A,FALSE,"FANDA96";#N/A,#N/A,FALSE,"INTRAN96";#N/A,#N/A,FALSE,"NAA9697";#N/A,#N/A,FALSE,"ECWEBB";#N/A,#N/A,FALSE,"MFT96";#N/A,#N/A,FALSE,"CTrecon"}</definedName>
    <definedName name="sfad_1_3_1_5_3" hidden="1">{#N/A,#N/A,FALSE,"TMCOMP96";#N/A,#N/A,FALSE,"MAT96";#N/A,#N/A,FALSE,"FANDA96";#N/A,#N/A,FALSE,"INTRAN96";#N/A,#N/A,FALSE,"NAA9697";#N/A,#N/A,FALSE,"ECWEBB";#N/A,#N/A,FALSE,"MFT96";#N/A,#N/A,FALSE,"CTrecon"}</definedName>
    <definedName name="sfad_1_3_1_5_4" hidden="1">{#N/A,#N/A,FALSE,"TMCOMP96";#N/A,#N/A,FALSE,"MAT96";#N/A,#N/A,FALSE,"FANDA96";#N/A,#N/A,FALSE,"INTRAN96";#N/A,#N/A,FALSE,"NAA9697";#N/A,#N/A,FALSE,"ECWEBB";#N/A,#N/A,FALSE,"MFT96";#N/A,#N/A,FALSE,"CTrecon"}</definedName>
    <definedName name="sfad_1_3_1_5_5" hidden="1">{#N/A,#N/A,FALSE,"TMCOMP96";#N/A,#N/A,FALSE,"MAT96";#N/A,#N/A,FALSE,"FANDA96";#N/A,#N/A,FALSE,"INTRAN96";#N/A,#N/A,FALSE,"NAA9697";#N/A,#N/A,FALSE,"ECWEBB";#N/A,#N/A,FALSE,"MFT96";#N/A,#N/A,FALSE,"CTrecon"}</definedName>
    <definedName name="sfad_1_3_2" hidden="1">{#N/A,#N/A,FALSE,"TMCOMP96";#N/A,#N/A,FALSE,"MAT96";#N/A,#N/A,FALSE,"FANDA96";#N/A,#N/A,FALSE,"INTRAN96";#N/A,#N/A,FALSE,"NAA9697";#N/A,#N/A,FALSE,"ECWEBB";#N/A,#N/A,FALSE,"MFT96";#N/A,#N/A,FALSE,"CTrecon"}</definedName>
    <definedName name="sfad_1_3_2_1" hidden="1">{#N/A,#N/A,FALSE,"TMCOMP96";#N/A,#N/A,FALSE,"MAT96";#N/A,#N/A,FALSE,"FANDA96";#N/A,#N/A,FALSE,"INTRAN96";#N/A,#N/A,FALSE,"NAA9697";#N/A,#N/A,FALSE,"ECWEBB";#N/A,#N/A,FALSE,"MFT96";#N/A,#N/A,FALSE,"CTrecon"}</definedName>
    <definedName name="sfad_1_3_2_2" hidden="1">{#N/A,#N/A,FALSE,"TMCOMP96";#N/A,#N/A,FALSE,"MAT96";#N/A,#N/A,FALSE,"FANDA96";#N/A,#N/A,FALSE,"INTRAN96";#N/A,#N/A,FALSE,"NAA9697";#N/A,#N/A,FALSE,"ECWEBB";#N/A,#N/A,FALSE,"MFT96";#N/A,#N/A,FALSE,"CTrecon"}</definedName>
    <definedName name="sfad_1_3_2_3" hidden="1">{#N/A,#N/A,FALSE,"TMCOMP96";#N/A,#N/A,FALSE,"MAT96";#N/A,#N/A,FALSE,"FANDA96";#N/A,#N/A,FALSE,"INTRAN96";#N/A,#N/A,FALSE,"NAA9697";#N/A,#N/A,FALSE,"ECWEBB";#N/A,#N/A,FALSE,"MFT96";#N/A,#N/A,FALSE,"CTrecon"}</definedName>
    <definedName name="sfad_1_3_2_4" hidden="1">{#N/A,#N/A,FALSE,"TMCOMP96";#N/A,#N/A,FALSE,"MAT96";#N/A,#N/A,FALSE,"FANDA96";#N/A,#N/A,FALSE,"INTRAN96";#N/A,#N/A,FALSE,"NAA9697";#N/A,#N/A,FALSE,"ECWEBB";#N/A,#N/A,FALSE,"MFT96";#N/A,#N/A,FALSE,"CTrecon"}</definedName>
    <definedName name="sfad_1_3_2_5" hidden="1">{#N/A,#N/A,FALSE,"TMCOMP96";#N/A,#N/A,FALSE,"MAT96";#N/A,#N/A,FALSE,"FANDA96";#N/A,#N/A,FALSE,"INTRAN96";#N/A,#N/A,FALSE,"NAA9697";#N/A,#N/A,FALSE,"ECWEBB";#N/A,#N/A,FALSE,"MFT96";#N/A,#N/A,FALSE,"CTrecon"}</definedName>
    <definedName name="sfad_1_3_3" hidden="1">{#N/A,#N/A,FALSE,"TMCOMP96";#N/A,#N/A,FALSE,"MAT96";#N/A,#N/A,FALSE,"FANDA96";#N/A,#N/A,FALSE,"INTRAN96";#N/A,#N/A,FALSE,"NAA9697";#N/A,#N/A,FALSE,"ECWEBB";#N/A,#N/A,FALSE,"MFT96";#N/A,#N/A,FALSE,"CTrecon"}</definedName>
    <definedName name="sfad_1_3_3_1" hidden="1">{#N/A,#N/A,FALSE,"TMCOMP96";#N/A,#N/A,FALSE,"MAT96";#N/A,#N/A,FALSE,"FANDA96";#N/A,#N/A,FALSE,"INTRAN96";#N/A,#N/A,FALSE,"NAA9697";#N/A,#N/A,FALSE,"ECWEBB";#N/A,#N/A,FALSE,"MFT96";#N/A,#N/A,FALSE,"CTrecon"}</definedName>
    <definedName name="sfad_1_3_3_2" hidden="1">{#N/A,#N/A,FALSE,"TMCOMP96";#N/A,#N/A,FALSE,"MAT96";#N/A,#N/A,FALSE,"FANDA96";#N/A,#N/A,FALSE,"INTRAN96";#N/A,#N/A,FALSE,"NAA9697";#N/A,#N/A,FALSE,"ECWEBB";#N/A,#N/A,FALSE,"MFT96";#N/A,#N/A,FALSE,"CTrecon"}</definedName>
    <definedName name="sfad_1_3_3_3" hidden="1">{#N/A,#N/A,FALSE,"TMCOMP96";#N/A,#N/A,FALSE,"MAT96";#N/A,#N/A,FALSE,"FANDA96";#N/A,#N/A,FALSE,"INTRAN96";#N/A,#N/A,FALSE,"NAA9697";#N/A,#N/A,FALSE,"ECWEBB";#N/A,#N/A,FALSE,"MFT96";#N/A,#N/A,FALSE,"CTrecon"}</definedName>
    <definedName name="sfad_1_3_3_4" hidden="1">{#N/A,#N/A,FALSE,"TMCOMP96";#N/A,#N/A,FALSE,"MAT96";#N/A,#N/A,FALSE,"FANDA96";#N/A,#N/A,FALSE,"INTRAN96";#N/A,#N/A,FALSE,"NAA9697";#N/A,#N/A,FALSE,"ECWEBB";#N/A,#N/A,FALSE,"MFT96";#N/A,#N/A,FALSE,"CTrecon"}</definedName>
    <definedName name="sfad_1_3_3_5" hidden="1">{#N/A,#N/A,FALSE,"TMCOMP96";#N/A,#N/A,FALSE,"MAT96";#N/A,#N/A,FALSE,"FANDA96";#N/A,#N/A,FALSE,"INTRAN96";#N/A,#N/A,FALSE,"NAA9697";#N/A,#N/A,FALSE,"ECWEBB";#N/A,#N/A,FALSE,"MFT96";#N/A,#N/A,FALSE,"CTrecon"}</definedName>
    <definedName name="sfad_1_3_4" hidden="1">{#N/A,#N/A,FALSE,"TMCOMP96";#N/A,#N/A,FALSE,"MAT96";#N/A,#N/A,FALSE,"FANDA96";#N/A,#N/A,FALSE,"INTRAN96";#N/A,#N/A,FALSE,"NAA9697";#N/A,#N/A,FALSE,"ECWEBB";#N/A,#N/A,FALSE,"MFT96";#N/A,#N/A,FALSE,"CTrecon"}</definedName>
    <definedName name="sfad_1_3_4_1" hidden="1">{#N/A,#N/A,FALSE,"TMCOMP96";#N/A,#N/A,FALSE,"MAT96";#N/A,#N/A,FALSE,"FANDA96";#N/A,#N/A,FALSE,"INTRAN96";#N/A,#N/A,FALSE,"NAA9697";#N/A,#N/A,FALSE,"ECWEBB";#N/A,#N/A,FALSE,"MFT96";#N/A,#N/A,FALSE,"CTrecon"}</definedName>
    <definedName name="sfad_1_3_4_2" hidden="1">{#N/A,#N/A,FALSE,"TMCOMP96";#N/A,#N/A,FALSE,"MAT96";#N/A,#N/A,FALSE,"FANDA96";#N/A,#N/A,FALSE,"INTRAN96";#N/A,#N/A,FALSE,"NAA9697";#N/A,#N/A,FALSE,"ECWEBB";#N/A,#N/A,FALSE,"MFT96";#N/A,#N/A,FALSE,"CTrecon"}</definedName>
    <definedName name="sfad_1_3_4_3" hidden="1">{#N/A,#N/A,FALSE,"TMCOMP96";#N/A,#N/A,FALSE,"MAT96";#N/A,#N/A,FALSE,"FANDA96";#N/A,#N/A,FALSE,"INTRAN96";#N/A,#N/A,FALSE,"NAA9697";#N/A,#N/A,FALSE,"ECWEBB";#N/A,#N/A,FALSE,"MFT96";#N/A,#N/A,FALSE,"CTrecon"}</definedName>
    <definedName name="sfad_1_3_4_4" hidden="1">{#N/A,#N/A,FALSE,"TMCOMP96";#N/A,#N/A,FALSE,"MAT96";#N/A,#N/A,FALSE,"FANDA96";#N/A,#N/A,FALSE,"INTRAN96";#N/A,#N/A,FALSE,"NAA9697";#N/A,#N/A,FALSE,"ECWEBB";#N/A,#N/A,FALSE,"MFT96";#N/A,#N/A,FALSE,"CTrecon"}</definedName>
    <definedName name="sfad_1_3_4_5" hidden="1">{#N/A,#N/A,FALSE,"TMCOMP96";#N/A,#N/A,FALSE,"MAT96";#N/A,#N/A,FALSE,"FANDA96";#N/A,#N/A,FALSE,"INTRAN96";#N/A,#N/A,FALSE,"NAA9697";#N/A,#N/A,FALSE,"ECWEBB";#N/A,#N/A,FALSE,"MFT96";#N/A,#N/A,FALSE,"CTrecon"}</definedName>
    <definedName name="sfad_1_3_5" hidden="1">{#N/A,#N/A,FALSE,"TMCOMP96";#N/A,#N/A,FALSE,"MAT96";#N/A,#N/A,FALSE,"FANDA96";#N/A,#N/A,FALSE,"INTRAN96";#N/A,#N/A,FALSE,"NAA9697";#N/A,#N/A,FALSE,"ECWEBB";#N/A,#N/A,FALSE,"MFT96";#N/A,#N/A,FALSE,"CTrecon"}</definedName>
    <definedName name="sfad_1_3_5_1" hidden="1">{#N/A,#N/A,FALSE,"TMCOMP96";#N/A,#N/A,FALSE,"MAT96";#N/A,#N/A,FALSE,"FANDA96";#N/A,#N/A,FALSE,"INTRAN96";#N/A,#N/A,FALSE,"NAA9697";#N/A,#N/A,FALSE,"ECWEBB";#N/A,#N/A,FALSE,"MFT96";#N/A,#N/A,FALSE,"CTrecon"}</definedName>
    <definedName name="sfad_1_3_5_2" hidden="1">{#N/A,#N/A,FALSE,"TMCOMP96";#N/A,#N/A,FALSE,"MAT96";#N/A,#N/A,FALSE,"FANDA96";#N/A,#N/A,FALSE,"INTRAN96";#N/A,#N/A,FALSE,"NAA9697";#N/A,#N/A,FALSE,"ECWEBB";#N/A,#N/A,FALSE,"MFT96";#N/A,#N/A,FALSE,"CTrecon"}</definedName>
    <definedName name="sfad_1_3_5_3" hidden="1">{#N/A,#N/A,FALSE,"TMCOMP96";#N/A,#N/A,FALSE,"MAT96";#N/A,#N/A,FALSE,"FANDA96";#N/A,#N/A,FALSE,"INTRAN96";#N/A,#N/A,FALSE,"NAA9697";#N/A,#N/A,FALSE,"ECWEBB";#N/A,#N/A,FALSE,"MFT96";#N/A,#N/A,FALSE,"CTrecon"}</definedName>
    <definedName name="sfad_1_3_5_4" hidden="1">{#N/A,#N/A,FALSE,"TMCOMP96";#N/A,#N/A,FALSE,"MAT96";#N/A,#N/A,FALSE,"FANDA96";#N/A,#N/A,FALSE,"INTRAN96";#N/A,#N/A,FALSE,"NAA9697";#N/A,#N/A,FALSE,"ECWEBB";#N/A,#N/A,FALSE,"MFT96";#N/A,#N/A,FALSE,"CTrecon"}</definedName>
    <definedName name="sfad_1_3_5_5" hidden="1">{#N/A,#N/A,FALSE,"TMCOMP96";#N/A,#N/A,FALSE,"MAT96";#N/A,#N/A,FALSE,"FANDA96";#N/A,#N/A,FALSE,"INTRAN96";#N/A,#N/A,FALSE,"NAA9697";#N/A,#N/A,FALSE,"ECWEBB";#N/A,#N/A,FALSE,"MFT96";#N/A,#N/A,FALSE,"CTrecon"}</definedName>
    <definedName name="sfad_1_4" hidden="1">{#N/A,#N/A,FALSE,"TMCOMP96";#N/A,#N/A,FALSE,"MAT96";#N/A,#N/A,FALSE,"FANDA96";#N/A,#N/A,FALSE,"INTRAN96";#N/A,#N/A,FALSE,"NAA9697";#N/A,#N/A,FALSE,"ECWEBB";#N/A,#N/A,FALSE,"MFT96";#N/A,#N/A,FALSE,"CTrecon"}</definedName>
    <definedName name="sfad_1_4_1" hidden="1">{#N/A,#N/A,FALSE,"TMCOMP96";#N/A,#N/A,FALSE,"MAT96";#N/A,#N/A,FALSE,"FANDA96";#N/A,#N/A,FALSE,"INTRAN96";#N/A,#N/A,FALSE,"NAA9697";#N/A,#N/A,FALSE,"ECWEBB";#N/A,#N/A,FALSE,"MFT96";#N/A,#N/A,FALSE,"CTrecon"}</definedName>
    <definedName name="sfad_1_4_1_1" hidden="1">{#N/A,#N/A,FALSE,"TMCOMP96";#N/A,#N/A,FALSE,"MAT96";#N/A,#N/A,FALSE,"FANDA96";#N/A,#N/A,FALSE,"INTRAN96";#N/A,#N/A,FALSE,"NAA9697";#N/A,#N/A,FALSE,"ECWEBB";#N/A,#N/A,FALSE,"MFT96";#N/A,#N/A,FALSE,"CTrecon"}</definedName>
    <definedName name="sfad_1_4_1_1_1" hidden="1">{#N/A,#N/A,FALSE,"TMCOMP96";#N/A,#N/A,FALSE,"MAT96";#N/A,#N/A,FALSE,"FANDA96";#N/A,#N/A,FALSE,"INTRAN96";#N/A,#N/A,FALSE,"NAA9697";#N/A,#N/A,FALSE,"ECWEBB";#N/A,#N/A,FALSE,"MFT96";#N/A,#N/A,FALSE,"CTrecon"}</definedName>
    <definedName name="sfad_1_4_1_1_2" hidden="1">{#N/A,#N/A,FALSE,"TMCOMP96";#N/A,#N/A,FALSE,"MAT96";#N/A,#N/A,FALSE,"FANDA96";#N/A,#N/A,FALSE,"INTRAN96";#N/A,#N/A,FALSE,"NAA9697";#N/A,#N/A,FALSE,"ECWEBB";#N/A,#N/A,FALSE,"MFT96";#N/A,#N/A,FALSE,"CTrecon"}</definedName>
    <definedName name="sfad_1_4_1_1_3" hidden="1">{#N/A,#N/A,FALSE,"TMCOMP96";#N/A,#N/A,FALSE,"MAT96";#N/A,#N/A,FALSE,"FANDA96";#N/A,#N/A,FALSE,"INTRAN96";#N/A,#N/A,FALSE,"NAA9697";#N/A,#N/A,FALSE,"ECWEBB";#N/A,#N/A,FALSE,"MFT96";#N/A,#N/A,FALSE,"CTrecon"}</definedName>
    <definedName name="sfad_1_4_1_1_4" hidden="1">{#N/A,#N/A,FALSE,"TMCOMP96";#N/A,#N/A,FALSE,"MAT96";#N/A,#N/A,FALSE,"FANDA96";#N/A,#N/A,FALSE,"INTRAN96";#N/A,#N/A,FALSE,"NAA9697";#N/A,#N/A,FALSE,"ECWEBB";#N/A,#N/A,FALSE,"MFT96";#N/A,#N/A,FALSE,"CTrecon"}</definedName>
    <definedName name="sfad_1_4_1_1_5" hidden="1">{#N/A,#N/A,FALSE,"TMCOMP96";#N/A,#N/A,FALSE,"MAT96";#N/A,#N/A,FALSE,"FANDA96";#N/A,#N/A,FALSE,"INTRAN96";#N/A,#N/A,FALSE,"NAA9697";#N/A,#N/A,FALSE,"ECWEBB";#N/A,#N/A,FALSE,"MFT96";#N/A,#N/A,FALSE,"CTrecon"}</definedName>
    <definedName name="sfad_1_4_1_2" hidden="1">{#N/A,#N/A,FALSE,"TMCOMP96";#N/A,#N/A,FALSE,"MAT96";#N/A,#N/A,FALSE,"FANDA96";#N/A,#N/A,FALSE,"INTRAN96";#N/A,#N/A,FALSE,"NAA9697";#N/A,#N/A,FALSE,"ECWEBB";#N/A,#N/A,FALSE,"MFT96";#N/A,#N/A,FALSE,"CTrecon"}</definedName>
    <definedName name="sfad_1_4_1_2_1" hidden="1">{#N/A,#N/A,FALSE,"TMCOMP96";#N/A,#N/A,FALSE,"MAT96";#N/A,#N/A,FALSE,"FANDA96";#N/A,#N/A,FALSE,"INTRAN96";#N/A,#N/A,FALSE,"NAA9697";#N/A,#N/A,FALSE,"ECWEBB";#N/A,#N/A,FALSE,"MFT96";#N/A,#N/A,FALSE,"CTrecon"}</definedName>
    <definedName name="sfad_1_4_1_2_2" hidden="1">{#N/A,#N/A,FALSE,"TMCOMP96";#N/A,#N/A,FALSE,"MAT96";#N/A,#N/A,FALSE,"FANDA96";#N/A,#N/A,FALSE,"INTRAN96";#N/A,#N/A,FALSE,"NAA9697";#N/A,#N/A,FALSE,"ECWEBB";#N/A,#N/A,FALSE,"MFT96";#N/A,#N/A,FALSE,"CTrecon"}</definedName>
    <definedName name="sfad_1_4_1_2_3" hidden="1">{#N/A,#N/A,FALSE,"TMCOMP96";#N/A,#N/A,FALSE,"MAT96";#N/A,#N/A,FALSE,"FANDA96";#N/A,#N/A,FALSE,"INTRAN96";#N/A,#N/A,FALSE,"NAA9697";#N/A,#N/A,FALSE,"ECWEBB";#N/A,#N/A,FALSE,"MFT96";#N/A,#N/A,FALSE,"CTrecon"}</definedName>
    <definedName name="sfad_1_4_1_2_4" hidden="1">{#N/A,#N/A,FALSE,"TMCOMP96";#N/A,#N/A,FALSE,"MAT96";#N/A,#N/A,FALSE,"FANDA96";#N/A,#N/A,FALSE,"INTRAN96";#N/A,#N/A,FALSE,"NAA9697";#N/A,#N/A,FALSE,"ECWEBB";#N/A,#N/A,FALSE,"MFT96";#N/A,#N/A,FALSE,"CTrecon"}</definedName>
    <definedName name="sfad_1_4_1_2_5" hidden="1">{#N/A,#N/A,FALSE,"TMCOMP96";#N/A,#N/A,FALSE,"MAT96";#N/A,#N/A,FALSE,"FANDA96";#N/A,#N/A,FALSE,"INTRAN96";#N/A,#N/A,FALSE,"NAA9697";#N/A,#N/A,FALSE,"ECWEBB";#N/A,#N/A,FALSE,"MFT96";#N/A,#N/A,FALSE,"CTrecon"}</definedName>
    <definedName name="sfad_1_4_1_3" hidden="1">{#N/A,#N/A,FALSE,"TMCOMP96";#N/A,#N/A,FALSE,"MAT96";#N/A,#N/A,FALSE,"FANDA96";#N/A,#N/A,FALSE,"INTRAN96";#N/A,#N/A,FALSE,"NAA9697";#N/A,#N/A,FALSE,"ECWEBB";#N/A,#N/A,FALSE,"MFT96";#N/A,#N/A,FALSE,"CTrecon"}</definedName>
    <definedName name="sfad_1_4_1_3_1" hidden="1">{#N/A,#N/A,FALSE,"TMCOMP96";#N/A,#N/A,FALSE,"MAT96";#N/A,#N/A,FALSE,"FANDA96";#N/A,#N/A,FALSE,"INTRAN96";#N/A,#N/A,FALSE,"NAA9697";#N/A,#N/A,FALSE,"ECWEBB";#N/A,#N/A,FALSE,"MFT96";#N/A,#N/A,FALSE,"CTrecon"}</definedName>
    <definedName name="sfad_1_4_1_3_2" hidden="1">{#N/A,#N/A,FALSE,"TMCOMP96";#N/A,#N/A,FALSE,"MAT96";#N/A,#N/A,FALSE,"FANDA96";#N/A,#N/A,FALSE,"INTRAN96";#N/A,#N/A,FALSE,"NAA9697";#N/A,#N/A,FALSE,"ECWEBB";#N/A,#N/A,FALSE,"MFT96";#N/A,#N/A,FALSE,"CTrecon"}</definedName>
    <definedName name="sfad_1_4_1_3_3" hidden="1">{#N/A,#N/A,FALSE,"TMCOMP96";#N/A,#N/A,FALSE,"MAT96";#N/A,#N/A,FALSE,"FANDA96";#N/A,#N/A,FALSE,"INTRAN96";#N/A,#N/A,FALSE,"NAA9697";#N/A,#N/A,FALSE,"ECWEBB";#N/A,#N/A,FALSE,"MFT96";#N/A,#N/A,FALSE,"CTrecon"}</definedName>
    <definedName name="sfad_1_4_1_3_4" hidden="1">{#N/A,#N/A,FALSE,"TMCOMP96";#N/A,#N/A,FALSE,"MAT96";#N/A,#N/A,FALSE,"FANDA96";#N/A,#N/A,FALSE,"INTRAN96";#N/A,#N/A,FALSE,"NAA9697";#N/A,#N/A,FALSE,"ECWEBB";#N/A,#N/A,FALSE,"MFT96";#N/A,#N/A,FALSE,"CTrecon"}</definedName>
    <definedName name="sfad_1_4_1_3_5" hidden="1">{#N/A,#N/A,FALSE,"TMCOMP96";#N/A,#N/A,FALSE,"MAT96";#N/A,#N/A,FALSE,"FANDA96";#N/A,#N/A,FALSE,"INTRAN96";#N/A,#N/A,FALSE,"NAA9697";#N/A,#N/A,FALSE,"ECWEBB";#N/A,#N/A,FALSE,"MFT96";#N/A,#N/A,FALSE,"CTrecon"}</definedName>
    <definedName name="sfad_1_4_1_4" hidden="1">{#N/A,#N/A,FALSE,"TMCOMP96";#N/A,#N/A,FALSE,"MAT96";#N/A,#N/A,FALSE,"FANDA96";#N/A,#N/A,FALSE,"INTRAN96";#N/A,#N/A,FALSE,"NAA9697";#N/A,#N/A,FALSE,"ECWEBB";#N/A,#N/A,FALSE,"MFT96";#N/A,#N/A,FALSE,"CTrecon"}</definedName>
    <definedName name="sfad_1_4_1_4_1" hidden="1">{#N/A,#N/A,FALSE,"TMCOMP96";#N/A,#N/A,FALSE,"MAT96";#N/A,#N/A,FALSE,"FANDA96";#N/A,#N/A,FALSE,"INTRAN96";#N/A,#N/A,FALSE,"NAA9697";#N/A,#N/A,FALSE,"ECWEBB";#N/A,#N/A,FALSE,"MFT96";#N/A,#N/A,FALSE,"CTrecon"}</definedName>
    <definedName name="sfad_1_4_1_4_2" hidden="1">{#N/A,#N/A,FALSE,"TMCOMP96";#N/A,#N/A,FALSE,"MAT96";#N/A,#N/A,FALSE,"FANDA96";#N/A,#N/A,FALSE,"INTRAN96";#N/A,#N/A,FALSE,"NAA9697";#N/A,#N/A,FALSE,"ECWEBB";#N/A,#N/A,FALSE,"MFT96";#N/A,#N/A,FALSE,"CTrecon"}</definedName>
    <definedName name="sfad_1_4_1_4_3" hidden="1">{#N/A,#N/A,FALSE,"TMCOMP96";#N/A,#N/A,FALSE,"MAT96";#N/A,#N/A,FALSE,"FANDA96";#N/A,#N/A,FALSE,"INTRAN96";#N/A,#N/A,FALSE,"NAA9697";#N/A,#N/A,FALSE,"ECWEBB";#N/A,#N/A,FALSE,"MFT96";#N/A,#N/A,FALSE,"CTrecon"}</definedName>
    <definedName name="sfad_1_4_1_4_4" hidden="1">{#N/A,#N/A,FALSE,"TMCOMP96";#N/A,#N/A,FALSE,"MAT96";#N/A,#N/A,FALSE,"FANDA96";#N/A,#N/A,FALSE,"INTRAN96";#N/A,#N/A,FALSE,"NAA9697";#N/A,#N/A,FALSE,"ECWEBB";#N/A,#N/A,FALSE,"MFT96";#N/A,#N/A,FALSE,"CTrecon"}</definedName>
    <definedName name="sfad_1_4_1_4_5" hidden="1">{#N/A,#N/A,FALSE,"TMCOMP96";#N/A,#N/A,FALSE,"MAT96";#N/A,#N/A,FALSE,"FANDA96";#N/A,#N/A,FALSE,"INTRAN96";#N/A,#N/A,FALSE,"NAA9697";#N/A,#N/A,FALSE,"ECWEBB";#N/A,#N/A,FALSE,"MFT96";#N/A,#N/A,FALSE,"CTrecon"}</definedName>
    <definedName name="sfad_1_4_1_5" hidden="1">{#N/A,#N/A,FALSE,"TMCOMP96";#N/A,#N/A,FALSE,"MAT96";#N/A,#N/A,FALSE,"FANDA96";#N/A,#N/A,FALSE,"INTRAN96";#N/A,#N/A,FALSE,"NAA9697";#N/A,#N/A,FALSE,"ECWEBB";#N/A,#N/A,FALSE,"MFT96";#N/A,#N/A,FALSE,"CTrecon"}</definedName>
    <definedName name="sfad_1_4_1_5_1" hidden="1">{#N/A,#N/A,FALSE,"TMCOMP96";#N/A,#N/A,FALSE,"MAT96";#N/A,#N/A,FALSE,"FANDA96";#N/A,#N/A,FALSE,"INTRAN96";#N/A,#N/A,FALSE,"NAA9697";#N/A,#N/A,FALSE,"ECWEBB";#N/A,#N/A,FALSE,"MFT96";#N/A,#N/A,FALSE,"CTrecon"}</definedName>
    <definedName name="sfad_1_4_1_5_2" hidden="1">{#N/A,#N/A,FALSE,"TMCOMP96";#N/A,#N/A,FALSE,"MAT96";#N/A,#N/A,FALSE,"FANDA96";#N/A,#N/A,FALSE,"INTRAN96";#N/A,#N/A,FALSE,"NAA9697";#N/A,#N/A,FALSE,"ECWEBB";#N/A,#N/A,FALSE,"MFT96";#N/A,#N/A,FALSE,"CTrecon"}</definedName>
    <definedName name="sfad_1_4_1_5_3" hidden="1">{#N/A,#N/A,FALSE,"TMCOMP96";#N/A,#N/A,FALSE,"MAT96";#N/A,#N/A,FALSE,"FANDA96";#N/A,#N/A,FALSE,"INTRAN96";#N/A,#N/A,FALSE,"NAA9697";#N/A,#N/A,FALSE,"ECWEBB";#N/A,#N/A,FALSE,"MFT96";#N/A,#N/A,FALSE,"CTrecon"}</definedName>
    <definedName name="sfad_1_4_1_5_4" hidden="1">{#N/A,#N/A,FALSE,"TMCOMP96";#N/A,#N/A,FALSE,"MAT96";#N/A,#N/A,FALSE,"FANDA96";#N/A,#N/A,FALSE,"INTRAN96";#N/A,#N/A,FALSE,"NAA9697";#N/A,#N/A,FALSE,"ECWEBB";#N/A,#N/A,FALSE,"MFT96";#N/A,#N/A,FALSE,"CTrecon"}</definedName>
    <definedName name="sfad_1_4_1_5_5" hidden="1">{#N/A,#N/A,FALSE,"TMCOMP96";#N/A,#N/A,FALSE,"MAT96";#N/A,#N/A,FALSE,"FANDA96";#N/A,#N/A,FALSE,"INTRAN96";#N/A,#N/A,FALSE,"NAA9697";#N/A,#N/A,FALSE,"ECWEBB";#N/A,#N/A,FALSE,"MFT96";#N/A,#N/A,FALSE,"CTrecon"}</definedName>
    <definedName name="sfad_1_4_2" hidden="1">{#N/A,#N/A,FALSE,"TMCOMP96";#N/A,#N/A,FALSE,"MAT96";#N/A,#N/A,FALSE,"FANDA96";#N/A,#N/A,FALSE,"INTRAN96";#N/A,#N/A,FALSE,"NAA9697";#N/A,#N/A,FALSE,"ECWEBB";#N/A,#N/A,FALSE,"MFT96";#N/A,#N/A,FALSE,"CTrecon"}</definedName>
    <definedName name="sfad_1_4_2_1" hidden="1">{#N/A,#N/A,FALSE,"TMCOMP96";#N/A,#N/A,FALSE,"MAT96";#N/A,#N/A,FALSE,"FANDA96";#N/A,#N/A,FALSE,"INTRAN96";#N/A,#N/A,FALSE,"NAA9697";#N/A,#N/A,FALSE,"ECWEBB";#N/A,#N/A,FALSE,"MFT96";#N/A,#N/A,FALSE,"CTrecon"}</definedName>
    <definedName name="sfad_1_4_2_2" hidden="1">{#N/A,#N/A,FALSE,"TMCOMP96";#N/A,#N/A,FALSE,"MAT96";#N/A,#N/A,FALSE,"FANDA96";#N/A,#N/A,FALSE,"INTRAN96";#N/A,#N/A,FALSE,"NAA9697";#N/A,#N/A,FALSE,"ECWEBB";#N/A,#N/A,FALSE,"MFT96";#N/A,#N/A,FALSE,"CTrecon"}</definedName>
    <definedName name="sfad_1_4_2_3" hidden="1">{#N/A,#N/A,FALSE,"TMCOMP96";#N/A,#N/A,FALSE,"MAT96";#N/A,#N/A,FALSE,"FANDA96";#N/A,#N/A,FALSE,"INTRAN96";#N/A,#N/A,FALSE,"NAA9697";#N/A,#N/A,FALSE,"ECWEBB";#N/A,#N/A,FALSE,"MFT96";#N/A,#N/A,FALSE,"CTrecon"}</definedName>
    <definedName name="sfad_1_4_2_4" hidden="1">{#N/A,#N/A,FALSE,"TMCOMP96";#N/A,#N/A,FALSE,"MAT96";#N/A,#N/A,FALSE,"FANDA96";#N/A,#N/A,FALSE,"INTRAN96";#N/A,#N/A,FALSE,"NAA9697";#N/A,#N/A,FALSE,"ECWEBB";#N/A,#N/A,FALSE,"MFT96";#N/A,#N/A,FALSE,"CTrecon"}</definedName>
    <definedName name="sfad_1_4_2_5" hidden="1">{#N/A,#N/A,FALSE,"TMCOMP96";#N/A,#N/A,FALSE,"MAT96";#N/A,#N/A,FALSE,"FANDA96";#N/A,#N/A,FALSE,"INTRAN96";#N/A,#N/A,FALSE,"NAA9697";#N/A,#N/A,FALSE,"ECWEBB";#N/A,#N/A,FALSE,"MFT96";#N/A,#N/A,FALSE,"CTrecon"}</definedName>
    <definedName name="sfad_1_4_3" hidden="1">{#N/A,#N/A,FALSE,"TMCOMP96";#N/A,#N/A,FALSE,"MAT96";#N/A,#N/A,FALSE,"FANDA96";#N/A,#N/A,FALSE,"INTRAN96";#N/A,#N/A,FALSE,"NAA9697";#N/A,#N/A,FALSE,"ECWEBB";#N/A,#N/A,FALSE,"MFT96";#N/A,#N/A,FALSE,"CTrecon"}</definedName>
    <definedName name="sfad_1_4_3_1" hidden="1">{#N/A,#N/A,FALSE,"TMCOMP96";#N/A,#N/A,FALSE,"MAT96";#N/A,#N/A,FALSE,"FANDA96";#N/A,#N/A,FALSE,"INTRAN96";#N/A,#N/A,FALSE,"NAA9697";#N/A,#N/A,FALSE,"ECWEBB";#N/A,#N/A,FALSE,"MFT96";#N/A,#N/A,FALSE,"CTrecon"}</definedName>
    <definedName name="sfad_1_4_3_2" hidden="1">{#N/A,#N/A,FALSE,"TMCOMP96";#N/A,#N/A,FALSE,"MAT96";#N/A,#N/A,FALSE,"FANDA96";#N/A,#N/A,FALSE,"INTRAN96";#N/A,#N/A,FALSE,"NAA9697";#N/A,#N/A,FALSE,"ECWEBB";#N/A,#N/A,FALSE,"MFT96";#N/A,#N/A,FALSE,"CTrecon"}</definedName>
    <definedName name="sfad_1_4_3_3" hidden="1">{#N/A,#N/A,FALSE,"TMCOMP96";#N/A,#N/A,FALSE,"MAT96";#N/A,#N/A,FALSE,"FANDA96";#N/A,#N/A,FALSE,"INTRAN96";#N/A,#N/A,FALSE,"NAA9697";#N/A,#N/A,FALSE,"ECWEBB";#N/A,#N/A,FALSE,"MFT96";#N/A,#N/A,FALSE,"CTrecon"}</definedName>
    <definedName name="sfad_1_4_3_4" hidden="1">{#N/A,#N/A,FALSE,"TMCOMP96";#N/A,#N/A,FALSE,"MAT96";#N/A,#N/A,FALSE,"FANDA96";#N/A,#N/A,FALSE,"INTRAN96";#N/A,#N/A,FALSE,"NAA9697";#N/A,#N/A,FALSE,"ECWEBB";#N/A,#N/A,FALSE,"MFT96";#N/A,#N/A,FALSE,"CTrecon"}</definedName>
    <definedName name="sfad_1_4_3_5" hidden="1">{#N/A,#N/A,FALSE,"TMCOMP96";#N/A,#N/A,FALSE,"MAT96";#N/A,#N/A,FALSE,"FANDA96";#N/A,#N/A,FALSE,"INTRAN96";#N/A,#N/A,FALSE,"NAA9697";#N/A,#N/A,FALSE,"ECWEBB";#N/A,#N/A,FALSE,"MFT96";#N/A,#N/A,FALSE,"CTrecon"}</definedName>
    <definedName name="sfad_1_4_4" hidden="1">{#N/A,#N/A,FALSE,"TMCOMP96";#N/A,#N/A,FALSE,"MAT96";#N/A,#N/A,FALSE,"FANDA96";#N/A,#N/A,FALSE,"INTRAN96";#N/A,#N/A,FALSE,"NAA9697";#N/A,#N/A,FALSE,"ECWEBB";#N/A,#N/A,FALSE,"MFT96";#N/A,#N/A,FALSE,"CTrecon"}</definedName>
    <definedName name="sfad_1_4_4_1" hidden="1">{#N/A,#N/A,FALSE,"TMCOMP96";#N/A,#N/A,FALSE,"MAT96";#N/A,#N/A,FALSE,"FANDA96";#N/A,#N/A,FALSE,"INTRAN96";#N/A,#N/A,FALSE,"NAA9697";#N/A,#N/A,FALSE,"ECWEBB";#N/A,#N/A,FALSE,"MFT96";#N/A,#N/A,FALSE,"CTrecon"}</definedName>
    <definedName name="sfad_1_4_4_2" hidden="1">{#N/A,#N/A,FALSE,"TMCOMP96";#N/A,#N/A,FALSE,"MAT96";#N/A,#N/A,FALSE,"FANDA96";#N/A,#N/A,FALSE,"INTRAN96";#N/A,#N/A,FALSE,"NAA9697";#N/A,#N/A,FALSE,"ECWEBB";#N/A,#N/A,FALSE,"MFT96";#N/A,#N/A,FALSE,"CTrecon"}</definedName>
    <definedName name="sfad_1_4_4_3" hidden="1">{#N/A,#N/A,FALSE,"TMCOMP96";#N/A,#N/A,FALSE,"MAT96";#N/A,#N/A,FALSE,"FANDA96";#N/A,#N/A,FALSE,"INTRAN96";#N/A,#N/A,FALSE,"NAA9697";#N/A,#N/A,FALSE,"ECWEBB";#N/A,#N/A,FALSE,"MFT96";#N/A,#N/A,FALSE,"CTrecon"}</definedName>
    <definedName name="sfad_1_4_4_4" hidden="1">{#N/A,#N/A,FALSE,"TMCOMP96";#N/A,#N/A,FALSE,"MAT96";#N/A,#N/A,FALSE,"FANDA96";#N/A,#N/A,FALSE,"INTRAN96";#N/A,#N/A,FALSE,"NAA9697";#N/A,#N/A,FALSE,"ECWEBB";#N/A,#N/A,FALSE,"MFT96";#N/A,#N/A,FALSE,"CTrecon"}</definedName>
    <definedName name="sfad_1_4_4_5" hidden="1">{#N/A,#N/A,FALSE,"TMCOMP96";#N/A,#N/A,FALSE,"MAT96";#N/A,#N/A,FALSE,"FANDA96";#N/A,#N/A,FALSE,"INTRAN96";#N/A,#N/A,FALSE,"NAA9697";#N/A,#N/A,FALSE,"ECWEBB";#N/A,#N/A,FALSE,"MFT96";#N/A,#N/A,FALSE,"CTrecon"}</definedName>
    <definedName name="sfad_1_4_5" hidden="1">{#N/A,#N/A,FALSE,"TMCOMP96";#N/A,#N/A,FALSE,"MAT96";#N/A,#N/A,FALSE,"FANDA96";#N/A,#N/A,FALSE,"INTRAN96";#N/A,#N/A,FALSE,"NAA9697";#N/A,#N/A,FALSE,"ECWEBB";#N/A,#N/A,FALSE,"MFT96";#N/A,#N/A,FALSE,"CTrecon"}</definedName>
    <definedName name="sfad_1_4_5_1" hidden="1">{#N/A,#N/A,FALSE,"TMCOMP96";#N/A,#N/A,FALSE,"MAT96";#N/A,#N/A,FALSE,"FANDA96";#N/A,#N/A,FALSE,"INTRAN96";#N/A,#N/A,FALSE,"NAA9697";#N/A,#N/A,FALSE,"ECWEBB";#N/A,#N/A,FALSE,"MFT96";#N/A,#N/A,FALSE,"CTrecon"}</definedName>
    <definedName name="sfad_1_4_5_2" hidden="1">{#N/A,#N/A,FALSE,"TMCOMP96";#N/A,#N/A,FALSE,"MAT96";#N/A,#N/A,FALSE,"FANDA96";#N/A,#N/A,FALSE,"INTRAN96";#N/A,#N/A,FALSE,"NAA9697";#N/A,#N/A,FALSE,"ECWEBB";#N/A,#N/A,FALSE,"MFT96";#N/A,#N/A,FALSE,"CTrecon"}</definedName>
    <definedName name="sfad_1_4_5_3" hidden="1">{#N/A,#N/A,FALSE,"TMCOMP96";#N/A,#N/A,FALSE,"MAT96";#N/A,#N/A,FALSE,"FANDA96";#N/A,#N/A,FALSE,"INTRAN96";#N/A,#N/A,FALSE,"NAA9697";#N/A,#N/A,FALSE,"ECWEBB";#N/A,#N/A,FALSE,"MFT96";#N/A,#N/A,FALSE,"CTrecon"}</definedName>
    <definedName name="sfad_1_4_5_4" hidden="1">{#N/A,#N/A,FALSE,"TMCOMP96";#N/A,#N/A,FALSE,"MAT96";#N/A,#N/A,FALSE,"FANDA96";#N/A,#N/A,FALSE,"INTRAN96";#N/A,#N/A,FALSE,"NAA9697";#N/A,#N/A,FALSE,"ECWEBB";#N/A,#N/A,FALSE,"MFT96";#N/A,#N/A,FALSE,"CTrecon"}</definedName>
    <definedName name="sfad_1_4_5_5" hidden="1">{#N/A,#N/A,FALSE,"TMCOMP96";#N/A,#N/A,FALSE,"MAT96";#N/A,#N/A,FALSE,"FANDA96";#N/A,#N/A,FALSE,"INTRAN96";#N/A,#N/A,FALSE,"NAA9697";#N/A,#N/A,FALSE,"ECWEBB";#N/A,#N/A,FALSE,"MFT96";#N/A,#N/A,FALSE,"CTrecon"}</definedName>
    <definedName name="sfad_1_5" hidden="1">{#N/A,#N/A,FALSE,"TMCOMP96";#N/A,#N/A,FALSE,"MAT96";#N/A,#N/A,FALSE,"FANDA96";#N/A,#N/A,FALSE,"INTRAN96";#N/A,#N/A,FALSE,"NAA9697";#N/A,#N/A,FALSE,"ECWEBB";#N/A,#N/A,FALSE,"MFT96";#N/A,#N/A,FALSE,"CTrecon"}</definedName>
    <definedName name="sfad_1_5_1" hidden="1">{#N/A,#N/A,FALSE,"TMCOMP96";#N/A,#N/A,FALSE,"MAT96";#N/A,#N/A,FALSE,"FANDA96";#N/A,#N/A,FALSE,"INTRAN96";#N/A,#N/A,FALSE,"NAA9697";#N/A,#N/A,FALSE,"ECWEBB";#N/A,#N/A,FALSE,"MFT96";#N/A,#N/A,FALSE,"CTrecon"}</definedName>
    <definedName name="sfad_1_5_1_1" hidden="1">{#N/A,#N/A,FALSE,"TMCOMP96";#N/A,#N/A,FALSE,"MAT96";#N/A,#N/A,FALSE,"FANDA96";#N/A,#N/A,FALSE,"INTRAN96";#N/A,#N/A,FALSE,"NAA9697";#N/A,#N/A,FALSE,"ECWEBB";#N/A,#N/A,FALSE,"MFT96";#N/A,#N/A,FALSE,"CTrecon"}</definedName>
    <definedName name="sfad_1_5_1_2" hidden="1">{#N/A,#N/A,FALSE,"TMCOMP96";#N/A,#N/A,FALSE,"MAT96";#N/A,#N/A,FALSE,"FANDA96";#N/A,#N/A,FALSE,"INTRAN96";#N/A,#N/A,FALSE,"NAA9697";#N/A,#N/A,FALSE,"ECWEBB";#N/A,#N/A,FALSE,"MFT96";#N/A,#N/A,FALSE,"CTrecon"}</definedName>
    <definedName name="sfad_1_5_1_3" hidden="1">{#N/A,#N/A,FALSE,"TMCOMP96";#N/A,#N/A,FALSE,"MAT96";#N/A,#N/A,FALSE,"FANDA96";#N/A,#N/A,FALSE,"INTRAN96";#N/A,#N/A,FALSE,"NAA9697";#N/A,#N/A,FALSE,"ECWEBB";#N/A,#N/A,FALSE,"MFT96";#N/A,#N/A,FALSE,"CTrecon"}</definedName>
    <definedName name="sfad_1_5_1_4" hidden="1">{#N/A,#N/A,FALSE,"TMCOMP96";#N/A,#N/A,FALSE,"MAT96";#N/A,#N/A,FALSE,"FANDA96";#N/A,#N/A,FALSE,"INTRAN96";#N/A,#N/A,FALSE,"NAA9697";#N/A,#N/A,FALSE,"ECWEBB";#N/A,#N/A,FALSE,"MFT96";#N/A,#N/A,FALSE,"CTrecon"}</definedName>
    <definedName name="sfad_1_5_1_5" hidden="1">{#N/A,#N/A,FALSE,"TMCOMP96";#N/A,#N/A,FALSE,"MAT96";#N/A,#N/A,FALSE,"FANDA96";#N/A,#N/A,FALSE,"INTRAN96";#N/A,#N/A,FALSE,"NAA9697";#N/A,#N/A,FALSE,"ECWEBB";#N/A,#N/A,FALSE,"MFT96";#N/A,#N/A,FALSE,"CTrecon"}</definedName>
    <definedName name="sfad_1_5_2" hidden="1">{#N/A,#N/A,FALSE,"TMCOMP96";#N/A,#N/A,FALSE,"MAT96";#N/A,#N/A,FALSE,"FANDA96";#N/A,#N/A,FALSE,"INTRAN96";#N/A,#N/A,FALSE,"NAA9697";#N/A,#N/A,FALSE,"ECWEBB";#N/A,#N/A,FALSE,"MFT96";#N/A,#N/A,FALSE,"CTrecon"}</definedName>
    <definedName name="sfad_1_5_2_1" hidden="1">{#N/A,#N/A,FALSE,"TMCOMP96";#N/A,#N/A,FALSE,"MAT96";#N/A,#N/A,FALSE,"FANDA96";#N/A,#N/A,FALSE,"INTRAN96";#N/A,#N/A,FALSE,"NAA9697";#N/A,#N/A,FALSE,"ECWEBB";#N/A,#N/A,FALSE,"MFT96";#N/A,#N/A,FALSE,"CTrecon"}</definedName>
    <definedName name="sfad_1_5_2_2" hidden="1">{#N/A,#N/A,FALSE,"TMCOMP96";#N/A,#N/A,FALSE,"MAT96";#N/A,#N/A,FALSE,"FANDA96";#N/A,#N/A,FALSE,"INTRAN96";#N/A,#N/A,FALSE,"NAA9697";#N/A,#N/A,FALSE,"ECWEBB";#N/A,#N/A,FALSE,"MFT96";#N/A,#N/A,FALSE,"CTrecon"}</definedName>
    <definedName name="sfad_1_5_2_3" hidden="1">{#N/A,#N/A,FALSE,"TMCOMP96";#N/A,#N/A,FALSE,"MAT96";#N/A,#N/A,FALSE,"FANDA96";#N/A,#N/A,FALSE,"INTRAN96";#N/A,#N/A,FALSE,"NAA9697";#N/A,#N/A,FALSE,"ECWEBB";#N/A,#N/A,FALSE,"MFT96";#N/A,#N/A,FALSE,"CTrecon"}</definedName>
    <definedName name="sfad_1_5_2_4" hidden="1">{#N/A,#N/A,FALSE,"TMCOMP96";#N/A,#N/A,FALSE,"MAT96";#N/A,#N/A,FALSE,"FANDA96";#N/A,#N/A,FALSE,"INTRAN96";#N/A,#N/A,FALSE,"NAA9697";#N/A,#N/A,FALSE,"ECWEBB";#N/A,#N/A,FALSE,"MFT96";#N/A,#N/A,FALSE,"CTrecon"}</definedName>
    <definedName name="sfad_1_5_2_5" hidden="1">{#N/A,#N/A,FALSE,"TMCOMP96";#N/A,#N/A,FALSE,"MAT96";#N/A,#N/A,FALSE,"FANDA96";#N/A,#N/A,FALSE,"INTRAN96";#N/A,#N/A,FALSE,"NAA9697";#N/A,#N/A,FALSE,"ECWEBB";#N/A,#N/A,FALSE,"MFT96";#N/A,#N/A,FALSE,"CTrecon"}</definedName>
    <definedName name="sfad_1_5_3" hidden="1">{#N/A,#N/A,FALSE,"TMCOMP96";#N/A,#N/A,FALSE,"MAT96";#N/A,#N/A,FALSE,"FANDA96";#N/A,#N/A,FALSE,"INTRAN96";#N/A,#N/A,FALSE,"NAA9697";#N/A,#N/A,FALSE,"ECWEBB";#N/A,#N/A,FALSE,"MFT96";#N/A,#N/A,FALSE,"CTrecon"}</definedName>
    <definedName name="sfad_1_5_3_1" hidden="1">{#N/A,#N/A,FALSE,"TMCOMP96";#N/A,#N/A,FALSE,"MAT96";#N/A,#N/A,FALSE,"FANDA96";#N/A,#N/A,FALSE,"INTRAN96";#N/A,#N/A,FALSE,"NAA9697";#N/A,#N/A,FALSE,"ECWEBB";#N/A,#N/A,FALSE,"MFT96";#N/A,#N/A,FALSE,"CTrecon"}</definedName>
    <definedName name="sfad_1_5_3_2" hidden="1">{#N/A,#N/A,FALSE,"TMCOMP96";#N/A,#N/A,FALSE,"MAT96";#N/A,#N/A,FALSE,"FANDA96";#N/A,#N/A,FALSE,"INTRAN96";#N/A,#N/A,FALSE,"NAA9697";#N/A,#N/A,FALSE,"ECWEBB";#N/A,#N/A,FALSE,"MFT96";#N/A,#N/A,FALSE,"CTrecon"}</definedName>
    <definedName name="sfad_1_5_3_3" hidden="1">{#N/A,#N/A,FALSE,"TMCOMP96";#N/A,#N/A,FALSE,"MAT96";#N/A,#N/A,FALSE,"FANDA96";#N/A,#N/A,FALSE,"INTRAN96";#N/A,#N/A,FALSE,"NAA9697";#N/A,#N/A,FALSE,"ECWEBB";#N/A,#N/A,FALSE,"MFT96";#N/A,#N/A,FALSE,"CTrecon"}</definedName>
    <definedName name="sfad_1_5_3_4" hidden="1">{#N/A,#N/A,FALSE,"TMCOMP96";#N/A,#N/A,FALSE,"MAT96";#N/A,#N/A,FALSE,"FANDA96";#N/A,#N/A,FALSE,"INTRAN96";#N/A,#N/A,FALSE,"NAA9697";#N/A,#N/A,FALSE,"ECWEBB";#N/A,#N/A,FALSE,"MFT96";#N/A,#N/A,FALSE,"CTrecon"}</definedName>
    <definedName name="sfad_1_5_3_5" hidden="1">{#N/A,#N/A,FALSE,"TMCOMP96";#N/A,#N/A,FALSE,"MAT96";#N/A,#N/A,FALSE,"FANDA96";#N/A,#N/A,FALSE,"INTRAN96";#N/A,#N/A,FALSE,"NAA9697";#N/A,#N/A,FALSE,"ECWEBB";#N/A,#N/A,FALSE,"MFT96";#N/A,#N/A,FALSE,"CTrecon"}</definedName>
    <definedName name="sfad_1_5_4" hidden="1">{#N/A,#N/A,FALSE,"TMCOMP96";#N/A,#N/A,FALSE,"MAT96";#N/A,#N/A,FALSE,"FANDA96";#N/A,#N/A,FALSE,"INTRAN96";#N/A,#N/A,FALSE,"NAA9697";#N/A,#N/A,FALSE,"ECWEBB";#N/A,#N/A,FALSE,"MFT96";#N/A,#N/A,FALSE,"CTrecon"}</definedName>
    <definedName name="sfad_1_5_4_1" hidden="1">{#N/A,#N/A,FALSE,"TMCOMP96";#N/A,#N/A,FALSE,"MAT96";#N/A,#N/A,FALSE,"FANDA96";#N/A,#N/A,FALSE,"INTRAN96";#N/A,#N/A,FALSE,"NAA9697";#N/A,#N/A,FALSE,"ECWEBB";#N/A,#N/A,FALSE,"MFT96";#N/A,#N/A,FALSE,"CTrecon"}</definedName>
    <definedName name="sfad_1_5_4_2" hidden="1">{#N/A,#N/A,FALSE,"TMCOMP96";#N/A,#N/A,FALSE,"MAT96";#N/A,#N/A,FALSE,"FANDA96";#N/A,#N/A,FALSE,"INTRAN96";#N/A,#N/A,FALSE,"NAA9697";#N/A,#N/A,FALSE,"ECWEBB";#N/A,#N/A,FALSE,"MFT96";#N/A,#N/A,FALSE,"CTrecon"}</definedName>
    <definedName name="sfad_1_5_4_3" hidden="1">{#N/A,#N/A,FALSE,"TMCOMP96";#N/A,#N/A,FALSE,"MAT96";#N/A,#N/A,FALSE,"FANDA96";#N/A,#N/A,FALSE,"INTRAN96";#N/A,#N/A,FALSE,"NAA9697";#N/A,#N/A,FALSE,"ECWEBB";#N/A,#N/A,FALSE,"MFT96";#N/A,#N/A,FALSE,"CTrecon"}</definedName>
    <definedName name="sfad_1_5_4_4" hidden="1">{#N/A,#N/A,FALSE,"TMCOMP96";#N/A,#N/A,FALSE,"MAT96";#N/A,#N/A,FALSE,"FANDA96";#N/A,#N/A,FALSE,"INTRAN96";#N/A,#N/A,FALSE,"NAA9697";#N/A,#N/A,FALSE,"ECWEBB";#N/A,#N/A,FALSE,"MFT96";#N/A,#N/A,FALSE,"CTrecon"}</definedName>
    <definedName name="sfad_1_5_4_5" hidden="1">{#N/A,#N/A,FALSE,"TMCOMP96";#N/A,#N/A,FALSE,"MAT96";#N/A,#N/A,FALSE,"FANDA96";#N/A,#N/A,FALSE,"INTRAN96";#N/A,#N/A,FALSE,"NAA9697";#N/A,#N/A,FALSE,"ECWEBB";#N/A,#N/A,FALSE,"MFT96";#N/A,#N/A,FALSE,"CTrecon"}</definedName>
    <definedName name="sfad_1_5_5" hidden="1">{#N/A,#N/A,FALSE,"TMCOMP96";#N/A,#N/A,FALSE,"MAT96";#N/A,#N/A,FALSE,"FANDA96";#N/A,#N/A,FALSE,"INTRAN96";#N/A,#N/A,FALSE,"NAA9697";#N/A,#N/A,FALSE,"ECWEBB";#N/A,#N/A,FALSE,"MFT96";#N/A,#N/A,FALSE,"CTrecon"}</definedName>
    <definedName name="sfad_1_5_5_1" hidden="1">{#N/A,#N/A,FALSE,"TMCOMP96";#N/A,#N/A,FALSE,"MAT96";#N/A,#N/A,FALSE,"FANDA96";#N/A,#N/A,FALSE,"INTRAN96";#N/A,#N/A,FALSE,"NAA9697";#N/A,#N/A,FALSE,"ECWEBB";#N/A,#N/A,FALSE,"MFT96";#N/A,#N/A,FALSE,"CTrecon"}</definedName>
    <definedName name="sfad_1_5_5_2" hidden="1">{#N/A,#N/A,FALSE,"TMCOMP96";#N/A,#N/A,FALSE,"MAT96";#N/A,#N/A,FALSE,"FANDA96";#N/A,#N/A,FALSE,"INTRAN96";#N/A,#N/A,FALSE,"NAA9697";#N/A,#N/A,FALSE,"ECWEBB";#N/A,#N/A,FALSE,"MFT96";#N/A,#N/A,FALSE,"CTrecon"}</definedName>
    <definedName name="sfad_1_5_5_3" hidden="1">{#N/A,#N/A,FALSE,"TMCOMP96";#N/A,#N/A,FALSE,"MAT96";#N/A,#N/A,FALSE,"FANDA96";#N/A,#N/A,FALSE,"INTRAN96";#N/A,#N/A,FALSE,"NAA9697";#N/A,#N/A,FALSE,"ECWEBB";#N/A,#N/A,FALSE,"MFT96";#N/A,#N/A,FALSE,"CTrecon"}</definedName>
    <definedName name="sfad_1_5_5_4" hidden="1">{#N/A,#N/A,FALSE,"TMCOMP96";#N/A,#N/A,FALSE,"MAT96";#N/A,#N/A,FALSE,"FANDA96";#N/A,#N/A,FALSE,"INTRAN96";#N/A,#N/A,FALSE,"NAA9697";#N/A,#N/A,FALSE,"ECWEBB";#N/A,#N/A,FALSE,"MFT96";#N/A,#N/A,FALSE,"CTrecon"}</definedName>
    <definedName name="sfad_1_5_5_5" hidden="1">{#N/A,#N/A,FALSE,"TMCOMP96";#N/A,#N/A,FALSE,"MAT96";#N/A,#N/A,FALSE,"FANDA96";#N/A,#N/A,FALSE,"INTRAN96";#N/A,#N/A,FALSE,"NAA9697";#N/A,#N/A,FALSE,"ECWEBB";#N/A,#N/A,FALSE,"MFT96";#N/A,#N/A,FALSE,"CTrecon"}</definedName>
    <definedName name="sfad_2" hidden="1">{#N/A,#N/A,FALSE,"TMCOMP96";#N/A,#N/A,FALSE,"MAT96";#N/A,#N/A,FALSE,"FANDA96";#N/A,#N/A,FALSE,"INTRAN96";#N/A,#N/A,FALSE,"NAA9697";#N/A,#N/A,FALSE,"ECWEBB";#N/A,#N/A,FALSE,"MFT96";#N/A,#N/A,FALSE,"CTrecon"}</definedName>
    <definedName name="sfad_2_1" hidden="1">{#N/A,#N/A,FALSE,"TMCOMP96";#N/A,#N/A,FALSE,"MAT96";#N/A,#N/A,FALSE,"FANDA96";#N/A,#N/A,FALSE,"INTRAN96";#N/A,#N/A,FALSE,"NAA9697";#N/A,#N/A,FALSE,"ECWEBB";#N/A,#N/A,FALSE,"MFT96";#N/A,#N/A,FALSE,"CTrecon"}</definedName>
    <definedName name="sfad_2_1_1" hidden="1">{#N/A,#N/A,FALSE,"TMCOMP96";#N/A,#N/A,FALSE,"MAT96";#N/A,#N/A,FALSE,"FANDA96";#N/A,#N/A,FALSE,"INTRAN96";#N/A,#N/A,FALSE,"NAA9697";#N/A,#N/A,FALSE,"ECWEBB";#N/A,#N/A,FALSE,"MFT96";#N/A,#N/A,FALSE,"CTrecon"}</definedName>
    <definedName name="sfad_2_1_1_1" hidden="1">{#N/A,#N/A,FALSE,"TMCOMP96";#N/A,#N/A,FALSE,"MAT96";#N/A,#N/A,FALSE,"FANDA96";#N/A,#N/A,FALSE,"INTRAN96";#N/A,#N/A,FALSE,"NAA9697";#N/A,#N/A,FALSE,"ECWEBB";#N/A,#N/A,FALSE,"MFT96";#N/A,#N/A,FALSE,"CTrecon"}</definedName>
    <definedName name="sfad_2_1_1_1_1" hidden="1">{#N/A,#N/A,FALSE,"TMCOMP96";#N/A,#N/A,FALSE,"MAT96";#N/A,#N/A,FALSE,"FANDA96";#N/A,#N/A,FALSE,"INTRAN96";#N/A,#N/A,FALSE,"NAA9697";#N/A,#N/A,FALSE,"ECWEBB";#N/A,#N/A,FALSE,"MFT96";#N/A,#N/A,FALSE,"CTrecon"}</definedName>
    <definedName name="sfad_2_1_1_1_2" hidden="1">{#N/A,#N/A,FALSE,"TMCOMP96";#N/A,#N/A,FALSE,"MAT96";#N/A,#N/A,FALSE,"FANDA96";#N/A,#N/A,FALSE,"INTRAN96";#N/A,#N/A,FALSE,"NAA9697";#N/A,#N/A,FALSE,"ECWEBB";#N/A,#N/A,FALSE,"MFT96";#N/A,#N/A,FALSE,"CTrecon"}</definedName>
    <definedName name="sfad_2_1_1_1_3" hidden="1">{#N/A,#N/A,FALSE,"TMCOMP96";#N/A,#N/A,FALSE,"MAT96";#N/A,#N/A,FALSE,"FANDA96";#N/A,#N/A,FALSE,"INTRAN96";#N/A,#N/A,FALSE,"NAA9697";#N/A,#N/A,FALSE,"ECWEBB";#N/A,#N/A,FALSE,"MFT96";#N/A,#N/A,FALSE,"CTrecon"}</definedName>
    <definedName name="sfad_2_1_1_1_4" hidden="1">{#N/A,#N/A,FALSE,"TMCOMP96";#N/A,#N/A,FALSE,"MAT96";#N/A,#N/A,FALSE,"FANDA96";#N/A,#N/A,FALSE,"INTRAN96";#N/A,#N/A,FALSE,"NAA9697";#N/A,#N/A,FALSE,"ECWEBB";#N/A,#N/A,FALSE,"MFT96";#N/A,#N/A,FALSE,"CTrecon"}</definedName>
    <definedName name="sfad_2_1_1_1_5" hidden="1">{#N/A,#N/A,FALSE,"TMCOMP96";#N/A,#N/A,FALSE,"MAT96";#N/A,#N/A,FALSE,"FANDA96";#N/A,#N/A,FALSE,"INTRAN96";#N/A,#N/A,FALSE,"NAA9697";#N/A,#N/A,FALSE,"ECWEBB";#N/A,#N/A,FALSE,"MFT96";#N/A,#N/A,FALSE,"CTrecon"}</definedName>
    <definedName name="sfad_2_1_1_2" hidden="1">{#N/A,#N/A,FALSE,"TMCOMP96";#N/A,#N/A,FALSE,"MAT96";#N/A,#N/A,FALSE,"FANDA96";#N/A,#N/A,FALSE,"INTRAN96";#N/A,#N/A,FALSE,"NAA9697";#N/A,#N/A,FALSE,"ECWEBB";#N/A,#N/A,FALSE,"MFT96";#N/A,#N/A,FALSE,"CTrecon"}</definedName>
    <definedName name="sfad_2_1_1_2_1" hidden="1">{#N/A,#N/A,FALSE,"TMCOMP96";#N/A,#N/A,FALSE,"MAT96";#N/A,#N/A,FALSE,"FANDA96";#N/A,#N/A,FALSE,"INTRAN96";#N/A,#N/A,FALSE,"NAA9697";#N/A,#N/A,FALSE,"ECWEBB";#N/A,#N/A,FALSE,"MFT96";#N/A,#N/A,FALSE,"CTrecon"}</definedName>
    <definedName name="sfad_2_1_1_2_2" hidden="1">{#N/A,#N/A,FALSE,"TMCOMP96";#N/A,#N/A,FALSE,"MAT96";#N/A,#N/A,FALSE,"FANDA96";#N/A,#N/A,FALSE,"INTRAN96";#N/A,#N/A,FALSE,"NAA9697";#N/A,#N/A,FALSE,"ECWEBB";#N/A,#N/A,FALSE,"MFT96";#N/A,#N/A,FALSE,"CTrecon"}</definedName>
    <definedName name="sfad_2_1_1_2_3" hidden="1">{#N/A,#N/A,FALSE,"TMCOMP96";#N/A,#N/A,FALSE,"MAT96";#N/A,#N/A,FALSE,"FANDA96";#N/A,#N/A,FALSE,"INTRAN96";#N/A,#N/A,FALSE,"NAA9697";#N/A,#N/A,FALSE,"ECWEBB";#N/A,#N/A,FALSE,"MFT96";#N/A,#N/A,FALSE,"CTrecon"}</definedName>
    <definedName name="sfad_2_1_1_2_4" hidden="1">{#N/A,#N/A,FALSE,"TMCOMP96";#N/A,#N/A,FALSE,"MAT96";#N/A,#N/A,FALSE,"FANDA96";#N/A,#N/A,FALSE,"INTRAN96";#N/A,#N/A,FALSE,"NAA9697";#N/A,#N/A,FALSE,"ECWEBB";#N/A,#N/A,FALSE,"MFT96";#N/A,#N/A,FALSE,"CTrecon"}</definedName>
    <definedName name="sfad_2_1_1_2_5" hidden="1">{#N/A,#N/A,FALSE,"TMCOMP96";#N/A,#N/A,FALSE,"MAT96";#N/A,#N/A,FALSE,"FANDA96";#N/A,#N/A,FALSE,"INTRAN96";#N/A,#N/A,FALSE,"NAA9697";#N/A,#N/A,FALSE,"ECWEBB";#N/A,#N/A,FALSE,"MFT96";#N/A,#N/A,FALSE,"CTrecon"}</definedName>
    <definedName name="sfad_2_1_1_3" hidden="1">{#N/A,#N/A,FALSE,"TMCOMP96";#N/A,#N/A,FALSE,"MAT96";#N/A,#N/A,FALSE,"FANDA96";#N/A,#N/A,FALSE,"INTRAN96";#N/A,#N/A,FALSE,"NAA9697";#N/A,#N/A,FALSE,"ECWEBB";#N/A,#N/A,FALSE,"MFT96";#N/A,#N/A,FALSE,"CTrecon"}</definedName>
    <definedName name="sfad_2_1_1_4" hidden="1">{#N/A,#N/A,FALSE,"TMCOMP96";#N/A,#N/A,FALSE,"MAT96";#N/A,#N/A,FALSE,"FANDA96";#N/A,#N/A,FALSE,"INTRAN96";#N/A,#N/A,FALSE,"NAA9697";#N/A,#N/A,FALSE,"ECWEBB";#N/A,#N/A,FALSE,"MFT96";#N/A,#N/A,FALSE,"CTrecon"}</definedName>
    <definedName name="sfad_2_1_1_5" hidden="1">{#N/A,#N/A,FALSE,"TMCOMP96";#N/A,#N/A,FALSE,"MAT96";#N/A,#N/A,FALSE,"FANDA96";#N/A,#N/A,FALSE,"INTRAN96";#N/A,#N/A,FALSE,"NAA9697";#N/A,#N/A,FALSE,"ECWEBB";#N/A,#N/A,FALSE,"MFT96";#N/A,#N/A,FALSE,"CTrecon"}</definedName>
    <definedName name="sfad_2_1_2" hidden="1">{#N/A,#N/A,FALSE,"TMCOMP96";#N/A,#N/A,FALSE,"MAT96";#N/A,#N/A,FALSE,"FANDA96";#N/A,#N/A,FALSE,"INTRAN96";#N/A,#N/A,FALSE,"NAA9697";#N/A,#N/A,FALSE,"ECWEBB";#N/A,#N/A,FALSE,"MFT96";#N/A,#N/A,FALSE,"CTrecon"}</definedName>
    <definedName name="sfad_2_1_2_1" hidden="1">{#N/A,#N/A,FALSE,"TMCOMP96";#N/A,#N/A,FALSE,"MAT96";#N/A,#N/A,FALSE,"FANDA96";#N/A,#N/A,FALSE,"INTRAN96";#N/A,#N/A,FALSE,"NAA9697";#N/A,#N/A,FALSE,"ECWEBB";#N/A,#N/A,FALSE,"MFT96";#N/A,#N/A,FALSE,"CTrecon"}</definedName>
    <definedName name="sfad_2_1_2_2" hidden="1">{#N/A,#N/A,FALSE,"TMCOMP96";#N/A,#N/A,FALSE,"MAT96";#N/A,#N/A,FALSE,"FANDA96";#N/A,#N/A,FALSE,"INTRAN96";#N/A,#N/A,FALSE,"NAA9697";#N/A,#N/A,FALSE,"ECWEBB";#N/A,#N/A,FALSE,"MFT96";#N/A,#N/A,FALSE,"CTrecon"}</definedName>
    <definedName name="sfad_2_1_2_3" hidden="1">{#N/A,#N/A,FALSE,"TMCOMP96";#N/A,#N/A,FALSE,"MAT96";#N/A,#N/A,FALSE,"FANDA96";#N/A,#N/A,FALSE,"INTRAN96";#N/A,#N/A,FALSE,"NAA9697";#N/A,#N/A,FALSE,"ECWEBB";#N/A,#N/A,FALSE,"MFT96";#N/A,#N/A,FALSE,"CTrecon"}</definedName>
    <definedName name="sfad_2_1_2_4" hidden="1">{#N/A,#N/A,FALSE,"TMCOMP96";#N/A,#N/A,FALSE,"MAT96";#N/A,#N/A,FALSE,"FANDA96";#N/A,#N/A,FALSE,"INTRAN96";#N/A,#N/A,FALSE,"NAA9697";#N/A,#N/A,FALSE,"ECWEBB";#N/A,#N/A,FALSE,"MFT96";#N/A,#N/A,FALSE,"CTrecon"}</definedName>
    <definedName name="sfad_2_1_2_5" hidden="1">{#N/A,#N/A,FALSE,"TMCOMP96";#N/A,#N/A,FALSE,"MAT96";#N/A,#N/A,FALSE,"FANDA96";#N/A,#N/A,FALSE,"INTRAN96";#N/A,#N/A,FALSE,"NAA9697";#N/A,#N/A,FALSE,"ECWEBB";#N/A,#N/A,FALSE,"MFT96";#N/A,#N/A,FALSE,"CTrecon"}</definedName>
    <definedName name="sfad_2_1_3" hidden="1">{#N/A,#N/A,FALSE,"TMCOMP96";#N/A,#N/A,FALSE,"MAT96";#N/A,#N/A,FALSE,"FANDA96";#N/A,#N/A,FALSE,"INTRAN96";#N/A,#N/A,FALSE,"NAA9697";#N/A,#N/A,FALSE,"ECWEBB";#N/A,#N/A,FALSE,"MFT96";#N/A,#N/A,FALSE,"CTrecon"}</definedName>
    <definedName name="sfad_2_1_3_1" hidden="1">{#N/A,#N/A,FALSE,"TMCOMP96";#N/A,#N/A,FALSE,"MAT96";#N/A,#N/A,FALSE,"FANDA96";#N/A,#N/A,FALSE,"INTRAN96";#N/A,#N/A,FALSE,"NAA9697";#N/A,#N/A,FALSE,"ECWEBB";#N/A,#N/A,FALSE,"MFT96";#N/A,#N/A,FALSE,"CTrecon"}</definedName>
    <definedName name="sfad_2_1_3_2" hidden="1">{#N/A,#N/A,FALSE,"TMCOMP96";#N/A,#N/A,FALSE,"MAT96";#N/A,#N/A,FALSE,"FANDA96";#N/A,#N/A,FALSE,"INTRAN96";#N/A,#N/A,FALSE,"NAA9697";#N/A,#N/A,FALSE,"ECWEBB";#N/A,#N/A,FALSE,"MFT96";#N/A,#N/A,FALSE,"CTrecon"}</definedName>
    <definedName name="sfad_2_1_3_3" hidden="1">{#N/A,#N/A,FALSE,"TMCOMP96";#N/A,#N/A,FALSE,"MAT96";#N/A,#N/A,FALSE,"FANDA96";#N/A,#N/A,FALSE,"INTRAN96";#N/A,#N/A,FALSE,"NAA9697";#N/A,#N/A,FALSE,"ECWEBB";#N/A,#N/A,FALSE,"MFT96";#N/A,#N/A,FALSE,"CTrecon"}</definedName>
    <definedName name="sfad_2_1_3_4" hidden="1">{#N/A,#N/A,FALSE,"TMCOMP96";#N/A,#N/A,FALSE,"MAT96";#N/A,#N/A,FALSE,"FANDA96";#N/A,#N/A,FALSE,"INTRAN96";#N/A,#N/A,FALSE,"NAA9697";#N/A,#N/A,FALSE,"ECWEBB";#N/A,#N/A,FALSE,"MFT96";#N/A,#N/A,FALSE,"CTrecon"}</definedName>
    <definedName name="sfad_2_1_3_5" hidden="1">{#N/A,#N/A,FALSE,"TMCOMP96";#N/A,#N/A,FALSE,"MAT96";#N/A,#N/A,FALSE,"FANDA96";#N/A,#N/A,FALSE,"INTRAN96";#N/A,#N/A,FALSE,"NAA9697";#N/A,#N/A,FALSE,"ECWEBB";#N/A,#N/A,FALSE,"MFT96";#N/A,#N/A,FALSE,"CTrecon"}</definedName>
    <definedName name="sfad_2_1_4" hidden="1">{#N/A,#N/A,FALSE,"TMCOMP96";#N/A,#N/A,FALSE,"MAT96";#N/A,#N/A,FALSE,"FANDA96";#N/A,#N/A,FALSE,"INTRAN96";#N/A,#N/A,FALSE,"NAA9697";#N/A,#N/A,FALSE,"ECWEBB";#N/A,#N/A,FALSE,"MFT96";#N/A,#N/A,FALSE,"CTrecon"}</definedName>
    <definedName name="sfad_2_1_4_1" hidden="1">{#N/A,#N/A,FALSE,"TMCOMP96";#N/A,#N/A,FALSE,"MAT96";#N/A,#N/A,FALSE,"FANDA96";#N/A,#N/A,FALSE,"INTRAN96";#N/A,#N/A,FALSE,"NAA9697";#N/A,#N/A,FALSE,"ECWEBB";#N/A,#N/A,FALSE,"MFT96";#N/A,#N/A,FALSE,"CTrecon"}</definedName>
    <definedName name="sfad_2_1_4_2" hidden="1">{#N/A,#N/A,FALSE,"TMCOMP96";#N/A,#N/A,FALSE,"MAT96";#N/A,#N/A,FALSE,"FANDA96";#N/A,#N/A,FALSE,"INTRAN96";#N/A,#N/A,FALSE,"NAA9697";#N/A,#N/A,FALSE,"ECWEBB";#N/A,#N/A,FALSE,"MFT96";#N/A,#N/A,FALSE,"CTrecon"}</definedName>
    <definedName name="sfad_2_1_4_3" hidden="1">{#N/A,#N/A,FALSE,"TMCOMP96";#N/A,#N/A,FALSE,"MAT96";#N/A,#N/A,FALSE,"FANDA96";#N/A,#N/A,FALSE,"INTRAN96";#N/A,#N/A,FALSE,"NAA9697";#N/A,#N/A,FALSE,"ECWEBB";#N/A,#N/A,FALSE,"MFT96";#N/A,#N/A,FALSE,"CTrecon"}</definedName>
    <definedName name="sfad_2_1_4_4" hidden="1">{#N/A,#N/A,FALSE,"TMCOMP96";#N/A,#N/A,FALSE,"MAT96";#N/A,#N/A,FALSE,"FANDA96";#N/A,#N/A,FALSE,"INTRAN96";#N/A,#N/A,FALSE,"NAA9697";#N/A,#N/A,FALSE,"ECWEBB";#N/A,#N/A,FALSE,"MFT96";#N/A,#N/A,FALSE,"CTrecon"}</definedName>
    <definedName name="sfad_2_1_4_5" hidden="1">{#N/A,#N/A,FALSE,"TMCOMP96";#N/A,#N/A,FALSE,"MAT96";#N/A,#N/A,FALSE,"FANDA96";#N/A,#N/A,FALSE,"INTRAN96";#N/A,#N/A,FALSE,"NAA9697";#N/A,#N/A,FALSE,"ECWEBB";#N/A,#N/A,FALSE,"MFT96";#N/A,#N/A,FALSE,"CTrecon"}</definedName>
    <definedName name="sfad_2_1_5" hidden="1">{#N/A,#N/A,FALSE,"TMCOMP96";#N/A,#N/A,FALSE,"MAT96";#N/A,#N/A,FALSE,"FANDA96";#N/A,#N/A,FALSE,"INTRAN96";#N/A,#N/A,FALSE,"NAA9697";#N/A,#N/A,FALSE,"ECWEBB";#N/A,#N/A,FALSE,"MFT96";#N/A,#N/A,FALSE,"CTrecon"}</definedName>
    <definedName name="sfad_2_1_5_1" hidden="1">{#N/A,#N/A,FALSE,"TMCOMP96";#N/A,#N/A,FALSE,"MAT96";#N/A,#N/A,FALSE,"FANDA96";#N/A,#N/A,FALSE,"INTRAN96";#N/A,#N/A,FALSE,"NAA9697";#N/A,#N/A,FALSE,"ECWEBB";#N/A,#N/A,FALSE,"MFT96";#N/A,#N/A,FALSE,"CTrecon"}</definedName>
    <definedName name="sfad_2_1_5_2" hidden="1">{#N/A,#N/A,FALSE,"TMCOMP96";#N/A,#N/A,FALSE,"MAT96";#N/A,#N/A,FALSE,"FANDA96";#N/A,#N/A,FALSE,"INTRAN96";#N/A,#N/A,FALSE,"NAA9697";#N/A,#N/A,FALSE,"ECWEBB";#N/A,#N/A,FALSE,"MFT96";#N/A,#N/A,FALSE,"CTrecon"}</definedName>
    <definedName name="sfad_2_1_5_3" hidden="1">{#N/A,#N/A,FALSE,"TMCOMP96";#N/A,#N/A,FALSE,"MAT96";#N/A,#N/A,FALSE,"FANDA96";#N/A,#N/A,FALSE,"INTRAN96";#N/A,#N/A,FALSE,"NAA9697";#N/A,#N/A,FALSE,"ECWEBB";#N/A,#N/A,FALSE,"MFT96";#N/A,#N/A,FALSE,"CTrecon"}</definedName>
    <definedName name="sfad_2_1_5_4" hidden="1">{#N/A,#N/A,FALSE,"TMCOMP96";#N/A,#N/A,FALSE,"MAT96";#N/A,#N/A,FALSE,"FANDA96";#N/A,#N/A,FALSE,"INTRAN96";#N/A,#N/A,FALSE,"NAA9697";#N/A,#N/A,FALSE,"ECWEBB";#N/A,#N/A,FALSE,"MFT96";#N/A,#N/A,FALSE,"CTrecon"}</definedName>
    <definedName name="sfad_2_1_5_5" hidden="1">{#N/A,#N/A,FALSE,"TMCOMP96";#N/A,#N/A,FALSE,"MAT96";#N/A,#N/A,FALSE,"FANDA96";#N/A,#N/A,FALSE,"INTRAN96";#N/A,#N/A,FALSE,"NAA9697";#N/A,#N/A,FALSE,"ECWEBB";#N/A,#N/A,FALSE,"MFT96";#N/A,#N/A,FALSE,"CTrecon"}</definedName>
    <definedName name="sfad_2_2" hidden="1">{#N/A,#N/A,FALSE,"TMCOMP96";#N/A,#N/A,FALSE,"MAT96";#N/A,#N/A,FALSE,"FANDA96";#N/A,#N/A,FALSE,"INTRAN96";#N/A,#N/A,FALSE,"NAA9697";#N/A,#N/A,FALSE,"ECWEBB";#N/A,#N/A,FALSE,"MFT96";#N/A,#N/A,FALSE,"CTrecon"}</definedName>
    <definedName name="sfad_2_2_1" hidden="1">{#N/A,#N/A,FALSE,"TMCOMP96";#N/A,#N/A,FALSE,"MAT96";#N/A,#N/A,FALSE,"FANDA96";#N/A,#N/A,FALSE,"INTRAN96";#N/A,#N/A,FALSE,"NAA9697";#N/A,#N/A,FALSE,"ECWEBB";#N/A,#N/A,FALSE,"MFT96";#N/A,#N/A,FALSE,"CTrecon"}</definedName>
    <definedName name="sfad_2_2_2" hidden="1">{#N/A,#N/A,FALSE,"TMCOMP96";#N/A,#N/A,FALSE,"MAT96";#N/A,#N/A,FALSE,"FANDA96";#N/A,#N/A,FALSE,"INTRAN96";#N/A,#N/A,FALSE,"NAA9697";#N/A,#N/A,FALSE,"ECWEBB";#N/A,#N/A,FALSE,"MFT96";#N/A,#N/A,FALSE,"CTrecon"}</definedName>
    <definedName name="sfad_2_2_3" hidden="1">{#N/A,#N/A,FALSE,"TMCOMP96";#N/A,#N/A,FALSE,"MAT96";#N/A,#N/A,FALSE,"FANDA96";#N/A,#N/A,FALSE,"INTRAN96";#N/A,#N/A,FALSE,"NAA9697";#N/A,#N/A,FALSE,"ECWEBB";#N/A,#N/A,FALSE,"MFT96";#N/A,#N/A,FALSE,"CTrecon"}</definedName>
    <definedName name="sfad_2_2_4" hidden="1">{#N/A,#N/A,FALSE,"TMCOMP96";#N/A,#N/A,FALSE,"MAT96";#N/A,#N/A,FALSE,"FANDA96";#N/A,#N/A,FALSE,"INTRAN96";#N/A,#N/A,FALSE,"NAA9697";#N/A,#N/A,FALSE,"ECWEBB";#N/A,#N/A,FALSE,"MFT96";#N/A,#N/A,FALSE,"CTrecon"}</definedName>
    <definedName name="sfad_2_2_5" hidden="1">{#N/A,#N/A,FALSE,"TMCOMP96";#N/A,#N/A,FALSE,"MAT96";#N/A,#N/A,FALSE,"FANDA96";#N/A,#N/A,FALSE,"INTRAN96";#N/A,#N/A,FALSE,"NAA9697";#N/A,#N/A,FALSE,"ECWEBB";#N/A,#N/A,FALSE,"MFT96";#N/A,#N/A,FALSE,"CTrecon"}</definedName>
    <definedName name="sfad_2_3" hidden="1">{#N/A,#N/A,FALSE,"TMCOMP96";#N/A,#N/A,FALSE,"MAT96";#N/A,#N/A,FALSE,"FANDA96";#N/A,#N/A,FALSE,"INTRAN96";#N/A,#N/A,FALSE,"NAA9697";#N/A,#N/A,FALSE,"ECWEBB";#N/A,#N/A,FALSE,"MFT96";#N/A,#N/A,FALSE,"CTrecon"}</definedName>
    <definedName name="sfad_2_3_1" hidden="1">{#N/A,#N/A,FALSE,"TMCOMP96";#N/A,#N/A,FALSE,"MAT96";#N/A,#N/A,FALSE,"FANDA96";#N/A,#N/A,FALSE,"INTRAN96";#N/A,#N/A,FALSE,"NAA9697";#N/A,#N/A,FALSE,"ECWEBB";#N/A,#N/A,FALSE,"MFT96";#N/A,#N/A,FALSE,"CTrecon"}</definedName>
    <definedName name="sfad_2_3_2" hidden="1">{#N/A,#N/A,FALSE,"TMCOMP96";#N/A,#N/A,FALSE,"MAT96";#N/A,#N/A,FALSE,"FANDA96";#N/A,#N/A,FALSE,"INTRAN96";#N/A,#N/A,FALSE,"NAA9697";#N/A,#N/A,FALSE,"ECWEBB";#N/A,#N/A,FALSE,"MFT96";#N/A,#N/A,FALSE,"CTrecon"}</definedName>
    <definedName name="sfad_2_3_3" hidden="1">{#N/A,#N/A,FALSE,"TMCOMP96";#N/A,#N/A,FALSE,"MAT96";#N/A,#N/A,FALSE,"FANDA96";#N/A,#N/A,FALSE,"INTRAN96";#N/A,#N/A,FALSE,"NAA9697";#N/A,#N/A,FALSE,"ECWEBB";#N/A,#N/A,FALSE,"MFT96";#N/A,#N/A,FALSE,"CTrecon"}</definedName>
    <definedName name="sfad_2_3_4" hidden="1">{#N/A,#N/A,FALSE,"TMCOMP96";#N/A,#N/A,FALSE,"MAT96";#N/A,#N/A,FALSE,"FANDA96";#N/A,#N/A,FALSE,"INTRAN96";#N/A,#N/A,FALSE,"NAA9697";#N/A,#N/A,FALSE,"ECWEBB";#N/A,#N/A,FALSE,"MFT96";#N/A,#N/A,FALSE,"CTrecon"}</definedName>
    <definedName name="sfad_2_3_5" hidden="1">{#N/A,#N/A,FALSE,"TMCOMP96";#N/A,#N/A,FALSE,"MAT96";#N/A,#N/A,FALSE,"FANDA96";#N/A,#N/A,FALSE,"INTRAN96";#N/A,#N/A,FALSE,"NAA9697";#N/A,#N/A,FALSE,"ECWEBB";#N/A,#N/A,FALSE,"MFT96";#N/A,#N/A,FALSE,"CTrecon"}</definedName>
    <definedName name="sfad_2_4" hidden="1">{#N/A,#N/A,FALSE,"TMCOMP96";#N/A,#N/A,FALSE,"MAT96";#N/A,#N/A,FALSE,"FANDA96";#N/A,#N/A,FALSE,"INTRAN96";#N/A,#N/A,FALSE,"NAA9697";#N/A,#N/A,FALSE,"ECWEBB";#N/A,#N/A,FALSE,"MFT96";#N/A,#N/A,FALSE,"CTrecon"}</definedName>
    <definedName name="sfad_2_4_1" hidden="1">{#N/A,#N/A,FALSE,"TMCOMP96";#N/A,#N/A,FALSE,"MAT96";#N/A,#N/A,FALSE,"FANDA96";#N/A,#N/A,FALSE,"INTRAN96";#N/A,#N/A,FALSE,"NAA9697";#N/A,#N/A,FALSE,"ECWEBB";#N/A,#N/A,FALSE,"MFT96";#N/A,#N/A,FALSE,"CTrecon"}</definedName>
    <definedName name="sfad_2_4_2" hidden="1">{#N/A,#N/A,FALSE,"TMCOMP96";#N/A,#N/A,FALSE,"MAT96";#N/A,#N/A,FALSE,"FANDA96";#N/A,#N/A,FALSE,"INTRAN96";#N/A,#N/A,FALSE,"NAA9697";#N/A,#N/A,FALSE,"ECWEBB";#N/A,#N/A,FALSE,"MFT96";#N/A,#N/A,FALSE,"CTrecon"}</definedName>
    <definedName name="sfad_2_4_3" hidden="1">{#N/A,#N/A,FALSE,"TMCOMP96";#N/A,#N/A,FALSE,"MAT96";#N/A,#N/A,FALSE,"FANDA96";#N/A,#N/A,FALSE,"INTRAN96";#N/A,#N/A,FALSE,"NAA9697";#N/A,#N/A,FALSE,"ECWEBB";#N/A,#N/A,FALSE,"MFT96";#N/A,#N/A,FALSE,"CTrecon"}</definedName>
    <definedName name="sfad_2_4_4" hidden="1">{#N/A,#N/A,FALSE,"TMCOMP96";#N/A,#N/A,FALSE,"MAT96";#N/A,#N/A,FALSE,"FANDA96";#N/A,#N/A,FALSE,"INTRAN96";#N/A,#N/A,FALSE,"NAA9697";#N/A,#N/A,FALSE,"ECWEBB";#N/A,#N/A,FALSE,"MFT96";#N/A,#N/A,FALSE,"CTrecon"}</definedName>
    <definedName name="sfad_2_4_5" hidden="1">{#N/A,#N/A,FALSE,"TMCOMP96";#N/A,#N/A,FALSE,"MAT96";#N/A,#N/A,FALSE,"FANDA96";#N/A,#N/A,FALSE,"INTRAN96";#N/A,#N/A,FALSE,"NAA9697";#N/A,#N/A,FALSE,"ECWEBB";#N/A,#N/A,FALSE,"MFT96";#N/A,#N/A,FALSE,"CTrecon"}</definedName>
    <definedName name="sfad_2_5" hidden="1">{#N/A,#N/A,FALSE,"TMCOMP96";#N/A,#N/A,FALSE,"MAT96";#N/A,#N/A,FALSE,"FANDA96";#N/A,#N/A,FALSE,"INTRAN96";#N/A,#N/A,FALSE,"NAA9697";#N/A,#N/A,FALSE,"ECWEBB";#N/A,#N/A,FALSE,"MFT96";#N/A,#N/A,FALSE,"CTrecon"}</definedName>
    <definedName name="sfad_2_5_1" hidden="1">{#N/A,#N/A,FALSE,"TMCOMP96";#N/A,#N/A,FALSE,"MAT96";#N/A,#N/A,FALSE,"FANDA96";#N/A,#N/A,FALSE,"INTRAN96";#N/A,#N/A,FALSE,"NAA9697";#N/A,#N/A,FALSE,"ECWEBB";#N/A,#N/A,FALSE,"MFT96";#N/A,#N/A,FALSE,"CTrecon"}</definedName>
    <definedName name="sfad_2_5_2" hidden="1">{#N/A,#N/A,FALSE,"TMCOMP96";#N/A,#N/A,FALSE,"MAT96";#N/A,#N/A,FALSE,"FANDA96";#N/A,#N/A,FALSE,"INTRAN96";#N/A,#N/A,FALSE,"NAA9697";#N/A,#N/A,FALSE,"ECWEBB";#N/A,#N/A,FALSE,"MFT96";#N/A,#N/A,FALSE,"CTrecon"}</definedName>
    <definedName name="sfad_2_5_3" hidden="1">{#N/A,#N/A,FALSE,"TMCOMP96";#N/A,#N/A,FALSE,"MAT96";#N/A,#N/A,FALSE,"FANDA96";#N/A,#N/A,FALSE,"INTRAN96";#N/A,#N/A,FALSE,"NAA9697";#N/A,#N/A,FALSE,"ECWEBB";#N/A,#N/A,FALSE,"MFT96";#N/A,#N/A,FALSE,"CTrecon"}</definedName>
    <definedName name="sfad_2_5_4" hidden="1">{#N/A,#N/A,FALSE,"TMCOMP96";#N/A,#N/A,FALSE,"MAT96";#N/A,#N/A,FALSE,"FANDA96";#N/A,#N/A,FALSE,"INTRAN96";#N/A,#N/A,FALSE,"NAA9697";#N/A,#N/A,FALSE,"ECWEBB";#N/A,#N/A,FALSE,"MFT96";#N/A,#N/A,FALSE,"CTrecon"}</definedName>
    <definedName name="sfad_2_5_5" hidden="1">{#N/A,#N/A,FALSE,"TMCOMP96";#N/A,#N/A,FALSE,"MAT96";#N/A,#N/A,FALSE,"FANDA96";#N/A,#N/A,FALSE,"INTRAN96";#N/A,#N/A,FALSE,"NAA9697";#N/A,#N/A,FALSE,"ECWEBB";#N/A,#N/A,FALSE,"MFT96";#N/A,#N/A,FALSE,"CTrecon"}</definedName>
    <definedName name="sfad_3" hidden="1">{#N/A,#N/A,FALSE,"TMCOMP96";#N/A,#N/A,FALSE,"MAT96";#N/A,#N/A,FALSE,"FANDA96";#N/A,#N/A,FALSE,"INTRAN96";#N/A,#N/A,FALSE,"NAA9697";#N/A,#N/A,FALSE,"ECWEBB";#N/A,#N/A,FALSE,"MFT96";#N/A,#N/A,FALSE,"CTrecon"}</definedName>
    <definedName name="sfad_3_1" hidden="1">{#N/A,#N/A,FALSE,"TMCOMP96";#N/A,#N/A,FALSE,"MAT96";#N/A,#N/A,FALSE,"FANDA96";#N/A,#N/A,FALSE,"INTRAN96";#N/A,#N/A,FALSE,"NAA9697";#N/A,#N/A,FALSE,"ECWEBB";#N/A,#N/A,FALSE,"MFT96";#N/A,#N/A,FALSE,"CTrecon"}</definedName>
    <definedName name="sfad_3_1_1" hidden="1">{#N/A,#N/A,FALSE,"TMCOMP96";#N/A,#N/A,FALSE,"MAT96";#N/A,#N/A,FALSE,"FANDA96";#N/A,#N/A,FALSE,"INTRAN96";#N/A,#N/A,FALSE,"NAA9697";#N/A,#N/A,FALSE,"ECWEBB";#N/A,#N/A,FALSE,"MFT96";#N/A,#N/A,FALSE,"CTrecon"}</definedName>
    <definedName name="sfad_3_1_1_1" hidden="1">{#N/A,#N/A,FALSE,"TMCOMP96";#N/A,#N/A,FALSE,"MAT96";#N/A,#N/A,FALSE,"FANDA96";#N/A,#N/A,FALSE,"INTRAN96";#N/A,#N/A,FALSE,"NAA9697";#N/A,#N/A,FALSE,"ECWEBB";#N/A,#N/A,FALSE,"MFT96";#N/A,#N/A,FALSE,"CTrecon"}</definedName>
    <definedName name="sfad_3_1_1_1_1" hidden="1">{#N/A,#N/A,FALSE,"TMCOMP96";#N/A,#N/A,FALSE,"MAT96";#N/A,#N/A,FALSE,"FANDA96";#N/A,#N/A,FALSE,"INTRAN96";#N/A,#N/A,FALSE,"NAA9697";#N/A,#N/A,FALSE,"ECWEBB";#N/A,#N/A,FALSE,"MFT96";#N/A,#N/A,FALSE,"CTrecon"}</definedName>
    <definedName name="sfad_3_1_1_1_2" hidden="1">{#N/A,#N/A,FALSE,"TMCOMP96";#N/A,#N/A,FALSE,"MAT96";#N/A,#N/A,FALSE,"FANDA96";#N/A,#N/A,FALSE,"INTRAN96";#N/A,#N/A,FALSE,"NAA9697";#N/A,#N/A,FALSE,"ECWEBB";#N/A,#N/A,FALSE,"MFT96";#N/A,#N/A,FALSE,"CTrecon"}</definedName>
    <definedName name="sfad_3_1_1_1_3" hidden="1">{#N/A,#N/A,FALSE,"TMCOMP96";#N/A,#N/A,FALSE,"MAT96";#N/A,#N/A,FALSE,"FANDA96";#N/A,#N/A,FALSE,"INTRAN96";#N/A,#N/A,FALSE,"NAA9697";#N/A,#N/A,FALSE,"ECWEBB";#N/A,#N/A,FALSE,"MFT96";#N/A,#N/A,FALSE,"CTrecon"}</definedName>
    <definedName name="sfad_3_1_1_1_4" hidden="1">{#N/A,#N/A,FALSE,"TMCOMP96";#N/A,#N/A,FALSE,"MAT96";#N/A,#N/A,FALSE,"FANDA96";#N/A,#N/A,FALSE,"INTRAN96";#N/A,#N/A,FALSE,"NAA9697";#N/A,#N/A,FALSE,"ECWEBB";#N/A,#N/A,FALSE,"MFT96";#N/A,#N/A,FALSE,"CTrecon"}</definedName>
    <definedName name="sfad_3_1_1_1_5" hidden="1">{#N/A,#N/A,FALSE,"TMCOMP96";#N/A,#N/A,FALSE,"MAT96";#N/A,#N/A,FALSE,"FANDA96";#N/A,#N/A,FALSE,"INTRAN96";#N/A,#N/A,FALSE,"NAA9697";#N/A,#N/A,FALSE,"ECWEBB";#N/A,#N/A,FALSE,"MFT96";#N/A,#N/A,FALSE,"CTrecon"}</definedName>
    <definedName name="sfad_3_1_1_2" hidden="1">{#N/A,#N/A,FALSE,"TMCOMP96";#N/A,#N/A,FALSE,"MAT96";#N/A,#N/A,FALSE,"FANDA96";#N/A,#N/A,FALSE,"INTRAN96";#N/A,#N/A,FALSE,"NAA9697";#N/A,#N/A,FALSE,"ECWEBB";#N/A,#N/A,FALSE,"MFT96";#N/A,#N/A,FALSE,"CTrecon"}</definedName>
    <definedName name="sfad_3_1_1_2_1" hidden="1">{#N/A,#N/A,FALSE,"TMCOMP96";#N/A,#N/A,FALSE,"MAT96";#N/A,#N/A,FALSE,"FANDA96";#N/A,#N/A,FALSE,"INTRAN96";#N/A,#N/A,FALSE,"NAA9697";#N/A,#N/A,FALSE,"ECWEBB";#N/A,#N/A,FALSE,"MFT96";#N/A,#N/A,FALSE,"CTrecon"}</definedName>
    <definedName name="sfad_3_1_1_2_2" hidden="1">{#N/A,#N/A,FALSE,"TMCOMP96";#N/A,#N/A,FALSE,"MAT96";#N/A,#N/A,FALSE,"FANDA96";#N/A,#N/A,FALSE,"INTRAN96";#N/A,#N/A,FALSE,"NAA9697";#N/A,#N/A,FALSE,"ECWEBB";#N/A,#N/A,FALSE,"MFT96";#N/A,#N/A,FALSE,"CTrecon"}</definedName>
    <definedName name="sfad_3_1_1_2_3" hidden="1">{#N/A,#N/A,FALSE,"TMCOMP96";#N/A,#N/A,FALSE,"MAT96";#N/A,#N/A,FALSE,"FANDA96";#N/A,#N/A,FALSE,"INTRAN96";#N/A,#N/A,FALSE,"NAA9697";#N/A,#N/A,FALSE,"ECWEBB";#N/A,#N/A,FALSE,"MFT96";#N/A,#N/A,FALSE,"CTrecon"}</definedName>
    <definedName name="sfad_3_1_1_2_4" hidden="1">{#N/A,#N/A,FALSE,"TMCOMP96";#N/A,#N/A,FALSE,"MAT96";#N/A,#N/A,FALSE,"FANDA96";#N/A,#N/A,FALSE,"INTRAN96";#N/A,#N/A,FALSE,"NAA9697";#N/A,#N/A,FALSE,"ECWEBB";#N/A,#N/A,FALSE,"MFT96";#N/A,#N/A,FALSE,"CTrecon"}</definedName>
    <definedName name="sfad_3_1_1_2_5" hidden="1">{#N/A,#N/A,FALSE,"TMCOMP96";#N/A,#N/A,FALSE,"MAT96";#N/A,#N/A,FALSE,"FANDA96";#N/A,#N/A,FALSE,"INTRAN96";#N/A,#N/A,FALSE,"NAA9697";#N/A,#N/A,FALSE,"ECWEBB";#N/A,#N/A,FALSE,"MFT96";#N/A,#N/A,FALSE,"CTrecon"}</definedName>
    <definedName name="sfad_3_1_1_3" hidden="1">{#N/A,#N/A,FALSE,"TMCOMP96";#N/A,#N/A,FALSE,"MAT96";#N/A,#N/A,FALSE,"FANDA96";#N/A,#N/A,FALSE,"INTRAN96";#N/A,#N/A,FALSE,"NAA9697";#N/A,#N/A,FALSE,"ECWEBB";#N/A,#N/A,FALSE,"MFT96";#N/A,#N/A,FALSE,"CTrecon"}</definedName>
    <definedName name="sfad_3_1_1_4" hidden="1">{#N/A,#N/A,FALSE,"TMCOMP96";#N/A,#N/A,FALSE,"MAT96";#N/A,#N/A,FALSE,"FANDA96";#N/A,#N/A,FALSE,"INTRAN96";#N/A,#N/A,FALSE,"NAA9697";#N/A,#N/A,FALSE,"ECWEBB";#N/A,#N/A,FALSE,"MFT96";#N/A,#N/A,FALSE,"CTrecon"}</definedName>
    <definedName name="sfad_3_1_1_5" hidden="1">{#N/A,#N/A,FALSE,"TMCOMP96";#N/A,#N/A,FALSE,"MAT96";#N/A,#N/A,FALSE,"FANDA96";#N/A,#N/A,FALSE,"INTRAN96";#N/A,#N/A,FALSE,"NAA9697";#N/A,#N/A,FALSE,"ECWEBB";#N/A,#N/A,FALSE,"MFT96";#N/A,#N/A,FALSE,"CTrecon"}</definedName>
    <definedName name="sfad_3_1_2" hidden="1">{#N/A,#N/A,FALSE,"TMCOMP96";#N/A,#N/A,FALSE,"MAT96";#N/A,#N/A,FALSE,"FANDA96";#N/A,#N/A,FALSE,"INTRAN96";#N/A,#N/A,FALSE,"NAA9697";#N/A,#N/A,FALSE,"ECWEBB";#N/A,#N/A,FALSE,"MFT96";#N/A,#N/A,FALSE,"CTrecon"}</definedName>
    <definedName name="sfad_3_1_2_1" hidden="1">{#N/A,#N/A,FALSE,"TMCOMP96";#N/A,#N/A,FALSE,"MAT96";#N/A,#N/A,FALSE,"FANDA96";#N/A,#N/A,FALSE,"INTRAN96";#N/A,#N/A,FALSE,"NAA9697";#N/A,#N/A,FALSE,"ECWEBB";#N/A,#N/A,FALSE,"MFT96";#N/A,#N/A,FALSE,"CTrecon"}</definedName>
    <definedName name="sfad_3_1_2_2" hidden="1">{#N/A,#N/A,FALSE,"TMCOMP96";#N/A,#N/A,FALSE,"MAT96";#N/A,#N/A,FALSE,"FANDA96";#N/A,#N/A,FALSE,"INTRAN96";#N/A,#N/A,FALSE,"NAA9697";#N/A,#N/A,FALSE,"ECWEBB";#N/A,#N/A,FALSE,"MFT96";#N/A,#N/A,FALSE,"CTrecon"}</definedName>
    <definedName name="sfad_3_1_2_3" hidden="1">{#N/A,#N/A,FALSE,"TMCOMP96";#N/A,#N/A,FALSE,"MAT96";#N/A,#N/A,FALSE,"FANDA96";#N/A,#N/A,FALSE,"INTRAN96";#N/A,#N/A,FALSE,"NAA9697";#N/A,#N/A,FALSE,"ECWEBB";#N/A,#N/A,FALSE,"MFT96";#N/A,#N/A,FALSE,"CTrecon"}</definedName>
    <definedName name="sfad_3_1_2_4" hidden="1">{#N/A,#N/A,FALSE,"TMCOMP96";#N/A,#N/A,FALSE,"MAT96";#N/A,#N/A,FALSE,"FANDA96";#N/A,#N/A,FALSE,"INTRAN96";#N/A,#N/A,FALSE,"NAA9697";#N/A,#N/A,FALSE,"ECWEBB";#N/A,#N/A,FALSE,"MFT96";#N/A,#N/A,FALSE,"CTrecon"}</definedName>
    <definedName name="sfad_3_1_2_5" hidden="1">{#N/A,#N/A,FALSE,"TMCOMP96";#N/A,#N/A,FALSE,"MAT96";#N/A,#N/A,FALSE,"FANDA96";#N/A,#N/A,FALSE,"INTRAN96";#N/A,#N/A,FALSE,"NAA9697";#N/A,#N/A,FALSE,"ECWEBB";#N/A,#N/A,FALSE,"MFT96";#N/A,#N/A,FALSE,"CTrecon"}</definedName>
    <definedName name="sfad_3_1_3" hidden="1">{#N/A,#N/A,FALSE,"TMCOMP96";#N/A,#N/A,FALSE,"MAT96";#N/A,#N/A,FALSE,"FANDA96";#N/A,#N/A,FALSE,"INTRAN96";#N/A,#N/A,FALSE,"NAA9697";#N/A,#N/A,FALSE,"ECWEBB";#N/A,#N/A,FALSE,"MFT96";#N/A,#N/A,FALSE,"CTrecon"}</definedName>
    <definedName name="sfad_3_1_3_1" hidden="1">{#N/A,#N/A,FALSE,"TMCOMP96";#N/A,#N/A,FALSE,"MAT96";#N/A,#N/A,FALSE,"FANDA96";#N/A,#N/A,FALSE,"INTRAN96";#N/A,#N/A,FALSE,"NAA9697";#N/A,#N/A,FALSE,"ECWEBB";#N/A,#N/A,FALSE,"MFT96";#N/A,#N/A,FALSE,"CTrecon"}</definedName>
    <definedName name="sfad_3_1_3_2" hidden="1">{#N/A,#N/A,FALSE,"TMCOMP96";#N/A,#N/A,FALSE,"MAT96";#N/A,#N/A,FALSE,"FANDA96";#N/A,#N/A,FALSE,"INTRAN96";#N/A,#N/A,FALSE,"NAA9697";#N/A,#N/A,FALSE,"ECWEBB";#N/A,#N/A,FALSE,"MFT96";#N/A,#N/A,FALSE,"CTrecon"}</definedName>
    <definedName name="sfad_3_1_3_3" hidden="1">{#N/A,#N/A,FALSE,"TMCOMP96";#N/A,#N/A,FALSE,"MAT96";#N/A,#N/A,FALSE,"FANDA96";#N/A,#N/A,FALSE,"INTRAN96";#N/A,#N/A,FALSE,"NAA9697";#N/A,#N/A,FALSE,"ECWEBB";#N/A,#N/A,FALSE,"MFT96";#N/A,#N/A,FALSE,"CTrecon"}</definedName>
    <definedName name="sfad_3_1_3_4" hidden="1">{#N/A,#N/A,FALSE,"TMCOMP96";#N/A,#N/A,FALSE,"MAT96";#N/A,#N/A,FALSE,"FANDA96";#N/A,#N/A,FALSE,"INTRAN96";#N/A,#N/A,FALSE,"NAA9697";#N/A,#N/A,FALSE,"ECWEBB";#N/A,#N/A,FALSE,"MFT96";#N/A,#N/A,FALSE,"CTrecon"}</definedName>
    <definedName name="sfad_3_1_3_5" hidden="1">{#N/A,#N/A,FALSE,"TMCOMP96";#N/A,#N/A,FALSE,"MAT96";#N/A,#N/A,FALSE,"FANDA96";#N/A,#N/A,FALSE,"INTRAN96";#N/A,#N/A,FALSE,"NAA9697";#N/A,#N/A,FALSE,"ECWEBB";#N/A,#N/A,FALSE,"MFT96";#N/A,#N/A,FALSE,"CTrecon"}</definedName>
    <definedName name="sfad_3_1_4" hidden="1">{#N/A,#N/A,FALSE,"TMCOMP96";#N/A,#N/A,FALSE,"MAT96";#N/A,#N/A,FALSE,"FANDA96";#N/A,#N/A,FALSE,"INTRAN96";#N/A,#N/A,FALSE,"NAA9697";#N/A,#N/A,FALSE,"ECWEBB";#N/A,#N/A,FALSE,"MFT96";#N/A,#N/A,FALSE,"CTrecon"}</definedName>
    <definedName name="sfad_3_1_4_1" hidden="1">{#N/A,#N/A,FALSE,"TMCOMP96";#N/A,#N/A,FALSE,"MAT96";#N/A,#N/A,FALSE,"FANDA96";#N/A,#N/A,FALSE,"INTRAN96";#N/A,#N/A,FALSE,"NAA9697";#N/A,#N/A,FALSE,"ECWEBB";#N/A,#N/A,FALSE,"MFT96";#N/A,#N/A,FALSE,"CTrecon"}</definedName>
    <definedName name="sfad_3_1_4_2" hidden="1">{#N/A,#N/A,FALSE,"TMCOMP96";#N/A,#N/A,FALSE,"MAT96";#N/A,#N/A,FALSE,"FANDA96";#N/A,#N/A,FALSE,"INTRAN96";#N/A,#N/A,FALSE,"NAA9697";#N/A,#N/A,FALSE,"ECWEBB";#N/A,#N/A,FALSE,"MFT96";#N/A,#N/A,FALSE,"CTrecon"}</definedName>
    <definedName name="sfad_3_1_4_3" hidden="1">{#N/A,#N/A,FALSE,"TMCOMP96";#N/A,#N/A,FALSE,"MAT96";#N/A,#N/A,FALSE,"FANDA96";#N/A,#N/A,FALSE,"INTRAN96";#N/A,#N/A,FALSE,"NAA9697";#N/A,#N/A,FALSE,"ECWEBB";#N/A,#N/A,FALSE,"MFT96";#N/A,#N/A,FALSE,"CTrecon"}</definedName>
    <definedName name="sfad_3_1_4_4" hidden="1">{#N/A,#N/A,FALSE,"TMCOMP96";#N/A,#N/A,FALSE,"MAT96";#N/A,#N/A,FALSE,"FANDA96";#N/A,#N/A,FALSE,"INTRAN96";#N/A,#N/A,FALSE,"NAA9697";#N/A,#N/A,FALSE,"ECWEBB";#N/A,#N/A,FALSE,"MFT96";#N/A,#N/A,FALSE,"CTrecon"}</definedName>
    <definedName name="sfad_3_1_4_5" hidden="1">{#N/A,#N/A,FALSE,"TMCOMP96";#N/A,#N/A,FALSE,"MAT96";#N/A,#N/A,FALSE,"FANDA96";#N/A,#N/A,FALSE,"INTRAN96";#N/A,#N/A,FALSE,"NAA9697";#N/A,#N/A,FALSE,"ECWEBB";#N/A,#N/A,FALSE,"MFT96";#N/A,#N/A,FALSE,"CTrecon"}</definedName>
    <definedName name="sfad_3_1_5" hidden="1">{#N/A,#N/A,FALSE,"TMCOMP96";#N/A,#N/A,FALSE,"MAT96";#N/A,#N/A,FALSE,"FANDA96";#N/A,#N/A,FALSE,"INTRAN96";#N/A,#N/A,FALSE,"NAA9697";#N/A,#N/A,FALSE,"ECWEBB";#N/A,#N/A,FALSE,"MFT96";#N/A,#N/A,FALSE,"CTrecon"}</definedName>
    <definedName name="sfad_3_1_5_1" hidden="1">{#N/A,#N/A,FALSE,"TMCOMP96";#N/A,#N/A,FALSE,"MAT96";#N/A,#N/A,FALSE,"FANDA96";#N/A,#N/A,FALSE,"INTRAN96";#N/A,#N/A,FALSE,"NAA9697";#N/A,#N/A,FALSE,"ECWEBB";#N/A,#N/A,FALSE,"MFT96";#N/A,#N/A,FALSE,"CTrecon"}</definedName>
    <definedName name="sfad_3_1_5_2" hidden="1">{#N/A,#N/A,FALSE,"TMCOMP96";#N/A,#N/A,FALSE,"MAT96";#N/A,#N/A,FALSE,"FANDA96";#N/A,#N/A,FALSE,"INTRAN96";#N/A,#N/A,FALSE,"NAA9697";#N/A,#N/A,FALSE,"ECWEBB";#N/A,#N/A,FALSE,"MFT96";#N/A,#N/A,FALSE,"CTrecon"}</definedName>
    <definedName name="sfad_3_1_5_3" hidden="1">{#N/A,#N/A,FALSE,"TMCOMP96";#N/A,#N/A,FALSE,"MAT96";#N/A,#N/A,FALSE,"FANDA96";#N/A,#N/A,FALSE,"INTRAN96";#N/A,#N/A,FALSE,"NAA9697";#N/A,#N/A,FALSE,"ECWEBB";#N/A,#N/A,FALSE,"MFT96";#N/A,#N/A,FALSE,"CTrecon"}</definedName>
    <definedName name="sfad_3_1_5_4" hidden="1">{#N/A,#N/A,FALSE,"TMCOMP96";#N/A,#N/A,FALSE,"MAT96";#N/A,#N/A,FALSE,"FANDA96";#N/A,#N/A,FALSE,"INTRAN96";#N/A,#N/A,FALSE,"NAA9697";#N/A,#N/A,FALSE,"ECWEBB";#N/A,#N/A,FALSE,"MFT96";#N/A,#N/A,FALSE,"CTrecon"}</definedName>
    <definedName name="sfad_3_1_5_5" hidden="1">{#N/A,#N/A,FALSE,"TMCOMP96";#N/A,#N/A,FALSE,"MAT96";#N/A,#N/A,FALSE,"FANDA96";#N/A,#N/A,FALSE,"INTRAN96";#N/A,#N/A,FALSE,"NAA9697";#N/A,#N/A,FALSE,"ECWEBB";#N/A,#N/A,FALSE,"MFT96";#N/A,#N/A,FALSE,"CTrecon"}</definedName>
    <definedName name="sfad_3_2" hidden="1">{#N/A,#N/A,FALSE,"TMCOMP96";#N/A,#N/A,FALSE,"MAT96";#N/A,#N/A,FALSE,"FANDA96";#N/A,#N/A,FALSE,"INTRAN96";#N/A,#N/A,FALSE,"NAA9697";#N/A,#N/A,FALSE,"ECWEBB";#N/A,#N/A,FALSE,"MFT96";#N/A,#N/A,FALSE,"CTrecon"}</definedName>
    <definedName name="sfad_3_2_1" hidden="1">{#N/A,#N/A,FALSE,"TMCOMP96";#N/A,#N/A,FALSE,"MAT96";#N/A,#N/A,FALSE,"FANDA96";#N/A,#N/A,FALSE,"INTRAN96";#N/A,#N/A,FALSE,"NAA9697";#N/A,#N/A,FALSE,"ECWEBB";#N/A,#N/A,FALSE,"MFT96";#N/A,#N/A,FALSE,"CTrecon"}</definedName>
    <definedName name="sfad_3_2_2" hidden="1">{#N/A,#N/A,FALSE,"TMCOMP96";#N/A,#N/A,FALSE,"MAT96";#N/A,#N/A,FALSE,"FANDA96";#N/A,#N/A,FALSE,"INTRAN96";#N/A,#N/A,FALSE,"NAA9697";#N/A,#N/A,FALSE,"ECWEBB";#N/A,#N/A,FALSE,"MFT96";#N/A,#N/A,FALSE,"CTrecon"}</definedName>
    <definedName name="sfad_3_2_3" hidden="1">{#N/A,#N/A,FALSE,"TMCOMP96";#N/A,#N/A,FALSE,"MAT96";#N/A,#N/A,FALSE,"FANDA96";#N/A,#N/A,FALSE,"INTRAN96";#N/A,#N/A,FALSE,"NAA9697";#N/A,#N/A,FALSE,"ECWEBB";#N/A,#N/A,FALSE,"MFT96";#N/A,#N/A,FALSE,"CTrecon"}</definedName>
    <definedName name="sfad_3_2_4" hidden="1">{#N/A,#N/A,FALSE,"TMCOMP96";#N/A,#N/A,FALSE,"MAT96";#N/A,#N/A,FALSE,"FANDA96";#N/A,#N/A,FALSE,"INTRAN96";#N/A,#N/A,FALSE,"NAA9697";#N/A,#N/A,FALSE,"ECWEBB";#N/A,#N/A,FALSE,"MFT96";#N/A,#N/A,FALSE,"CTrecon"}</definedName>
    <definedName name="sfad_3_2_5" hidden="1">{#N/A,#N/A,FALSE,"TMCOMP96";#N/A,#N/A,FALSE,"MAT96";#N/A,#N/A,FALSE,"FANDA96";#N/A,#N/A,FALSE,"INTRAN96";#N/A,#N/A,FALSE,"NAA9697";#N/A,#N/A,FALSE,"ECWEBB";#N/A,#N/A,FALSE,"MFT96";#N/A,#N/A,FALSE,"CTrecon"}</definedName>
    <definedName name="sfad_3_3" hidden="1">{#N/A,#N/A,FALSE,"TMCOMP96";#N/A,#N/A,FALSE,"MAT96";#N/A,#N/A,FALSE,"FANDA96";#N/A,#N/A,FALSE,"INTRAN96";#N/A,#N/A,FALSE,"NAA9697";#N/A,#N/A,FALSE,"ECWEBB";#N/A,#N/A,FALSE,"MFT96";#N/A,#N/A,FALSE,"CTrecon"}</definedName>
    <definedName name="sfad_3_3_1" hidden="1">{#N/A,#N/A,FALSE,"TMCOMP96";#N/A,#N/A,FALSE,"MAT96";#N/A,#N/A,FALSE,"FANDA96";#N/A,#N/A,FALSE,"INTRAN96";#N/A,#N/A,FALSE,"NAA9697";#N/A,#N/A,FALSE,"ECWEBB";#N/A,#N/A,FALSE,"MFT96";#N/A,#N/A,FALSE,"CTrecon"}</definedName>
    <definedName name="sfad_3_3_2" hidden="1">{#N/A,#N/A,FALSE,"TMCOMP96";#N/A,#N/A,FALSE,"MAT96";#N/A,#N/A,FALSE,"FANDA96";#N/A,#N/A,FALSE,"INTRAN96";#N/A,#N/A,FALSE,"NAA9697";#N/A,#N/A,FALSE,"ECWEBB";#N/A,#N/A,FALSE,"MFT96";#N/A,#N/A,FALSE,"CTrecon"}</definedName>
    <definedName name="sfad_3_3_3" hidden="1">{#N/A,#N/A,FALSE,"TMCOMP96";#N/A,#N/A,FALSE,"MAT96";#N/A,#N/A,FALSE,"FANDA96";#N/A,#N/A,FALSE,"INTRAN96";#N/A,#N/A,FALSE,"NAA9697";#N/A,#N/A,FALSE,"ECWEBB";#N/A,#N/A,FALSE,"MFT96";#N/A,#N/A,FALSE,"CTrecon"}</definedName>
    <definedName name="sfad_3_3_4" hidden="1">{#N/A,#N/A,FALSE,"TMCOMP96";#N/A,#N/A,FALSE,"MAT96";#N/A,#N/A,FALSE,"FANDA96";#N/A,#N/A,FALSE,"INTRAN96";#N/A,#N/A,FALSE,"NAA9697";#N/A,#N/A,FALSE,"ECWEBB";#N/A,#N/A,FALSE,"MFT96";#N/A,#N/A,FALSE,"CTrecon"}</definedName>
    <definedName name="sfad_3_3_5" hidden="1">{#N/A,#N/A,FALSE,"TMCOMP96";#N/A,#N/A,FALSE,"MAT96";#N/A,#N/A,FALSE,"FANDA96";#N/A,#N/A,FALSE,"INTRAN96";#N/A,#N/A,FALSE,"NAA9697";#N/A,#N/A,FALSE,"ECWEBB";#N/A,#N/A,FALSE,"MFT96";#N/A,#N/A,FALSE,"CTrecon"}</definedName>
    <definedName name="sfad_3_4" hidden="1">{#N/A,#N/A,FALSE,"TMCOMP96";#N/A,#N/A,FALSE,"MAT96";#N/A,#N/A,FALSE,"FANDA96";#N/A,#N/A,FALSE,"INTRAN96";#N/A,#N/A,FALSE,"NAA9697";#N/A,#N/A,FALSE,"ECWEBB";#N/A,#N/A,FALSE,"MFT96";#N/A,#N/A,FALSE,"CTrecon"}</definedName>
    <definedName name="sfad_3_4_1" hidden="1">{#N/A,#N/A,FALSE,"TMCOMP96";#N/A,#N/A,FALSE,"MAT96";#N/A,#N/A,FALSE,"FANDA96";#N/A,#N/A,FALSE,"INTRAN96";#N/A,#N/A,FALSE,"NAA9697";#N/A,#N/A,FALSE,"ECWEBB";#N/A,#N/A,FALSE,"MFT96";#N/A,#N/A,FALSE,"CTrecon"}</definedName>
    <definedName name="sfad_3_4_2" hidden="1">{#N/A,#N/A,FALSE,"TMCOMP96";#N/A,#N/A,FALSE,"MAT96";#N/A,#N/A,FALSE,"FANDA96";#N/A,#N/A,FALSE,"INTRAN96";#N/A,#N/A,FALSE,"NAA9697";#N/A,#N/A,FALSE,"ECWEBB";#N/A,#N/A,FALSE,"MFT96";#N/A,#N/A,FALSE,"CTrecon"}</definedName>
    <definedName name="sfad_3_4_3" hidden="1">{#N/A,#N/A,FALSE,"TMCOMP96";#N/A,#N/A,FALSE,"MAT96";#N/A,#N/A,FALSE,"FANDA96";#N/A,#N/A,FALSE,"INTRAN96";#N/A,#N/A,FALSE,"NAA9697";#N/A,#N/A,FALSE,"ECWEBB";#N/A,#N/A,FALSE,"MFT96";#N/A,#N/A,FALSE,"CTrecon"}</definedName>
    <definedName name="sfad_3_4_4" hidden="1">{#N/A,#N/A,FALSE,"TMCOMP96";#N/A,#N/A,FALSE,"MAT96";#N/A,#N/A,FALSE,"FANDA96";#N/A,#N/A,FALSE,"INTRAN96";#N/A,#N/A,FALSE,"NAA9697";#N/A,#N/A,FALSE,"ECWEBB";#N/A,#N/A,FALSE,"MFT96";#N/A,#N/A,FALSE,"CTrecon"}</definedName>
    <definedName name="sfad_3_4_5" hidden="1">{#N/A,#N/A,FALSE,"TMCOMP96";#N/A,#N/A,FALSE,"MAT96";#N/A,#N/A,FALSE,"FANDA96";#N/A,#N/A,FALSE,"INTRAN96";#N/A,#N/A,FALSE,"NAA9697";#N/A,#N/A,FALSE,"ECWEBB";#N/A,#N/A,FALSE,"MFT96";#N/A,#N/A,FALSE,"CTrecon"}</definedName>
    <definedName name="sfad_3_5" hidden="1">{#N/A,#N/A,FALSE,"TMCOMP96";#N/A,#N/A,FALSE,"MAT96";#N/A,#N/A,FALSE,"FANDA96";#N/A,#N/A,FALSE,"INTRAN96";#N/A,#N/A,FALSE,"NAA9697";#N/A,#N/A,FALSE,"ECWEBB";#N/A,#N/A,FALSE,"MFT96";#N/A,#N/A,FALSE,"CTrecon"}</definedName>
    <definedName name="sfad_3_5_1" hidden="1">{#N/A,#N/A,FALSE,"TMCOMP96";#N/A,#N/A,FALSE,"MAT96";#N/A,#N/A,FALSE,"FANDA96";#N/A,#N/A,FALSE,"INTRAN96";#N/A,#N/A,FALSE,"NAA9697";#N/A,#N/A,FALSE,"ECWEBB";#N/A,#N/A,FALSE,"MFT96";#N/A,#N/A,FALSE,"CTrecon"}</definedName>
    <definedName name="sfad_3_5_2" hidden="1">{#N/A,#N/A,FALSE,"TMCOMP96";#N/A,#N/A,FALSE,"MAT96";#N/A,#N/A,FALSE,"FANDA96";#N/A,#N/A,FALSE,"INTRAN96";#N/A,#N/A,FALSE,"NAA9697";#N/A,#N/A,FALSE,"ECWEBB";#N/A,#N/A,FALSE,"MFT96";#N/A,#N/A,FALSE,"CTrecon"}</definedName>
    <definedName name="sfad_3_5_3" hidden="1">{#N/A,#N/A,FALSE,"TMCOMP96";#N/A,#N/A,FALSE,"MAT96";#N/A,#N/A,FALSE,"FANDA96";#N/A,#N/A,FALSE,"INTRAN96";#N/A,#N/A,FALSE,"NAA9697";#N/A,#N/A,FALSE,"ECWEBB";#N/A,#N/A,FALSE,"MFT96";#N/A,#N/A,FALSE,"CTrecon"}</definedName>
    <definedName name="sfad_3_5_4" hidden="1">{#N/A,#N/A,FALSE,"TMCOMP96";#N/A,#N/A,FALSE,"MAT96";#N/A,#N/A,FALSE,"FANDA96";#N/A,#N/A,FALSE,"INTRAN96";#N/A,#N/A,FALSE,"NAA9697";#N/A,#N/A,FALSE,"ECWEBB";#N/A,#N/A,FALSE,"MFT96";#N/A,#N/A,FALSE,"CTrecon"}</definedName>
    <definedName name="sfad_3_5_5" hidden="1">{#N/A,#N/A,FALSE,"TMCOMP96";#N/A,#N/A,FALSE,"MAT96";#N/A,#N/A,FALSE,"FANDA96";#N/A,#N/A,FALSE,"INTRAN96";#N/A,#N/A,FALSE,"NAA9697";#N/A,#N/A,FALSE,"ECWEBB";#N/A,#N/A,FALSE,"MFT96";#N/A,#N/A,FALSE,"CTrecon"}</definedName>
    <definedName name="sfad_4" hidden="1">{#N/A,#N/A,FALSE,"TMCOMP96";#N/A,#N/A,FALSE,"MAT96";#N/A,#N/A,FALSE,"FANDA96";#N/A,#N/A,FALSE,"INTRAN96";#N/A,#N/A,FALSE,"NAA9697";#N/A,#N/A,FALSE,"ECWEBB";#N/A,#N/A,FALSE,"MFT96";#N/A,#N/A,FALSE,"CTrecon"}</definedName>
    <definedName name="sfad_4_1" hidden="1">{#N/A,#N/A,FALSE,"TMCOMP96";#N/A,#N/A,FALSE,"MAT96";#N/A,#N/A,FALSE,"FANDA96";#N/A,#N/A,FALSE,"INTRAN96";#N/A,#N/A,FALSE,"NAA9697";#N/A,#N/A,FALSE,"ECWEBB";#N/A,#N/A,FALSE,"MFT96";#N/A,#N/A,FALSE,"CTrecon"}</definedName>
    <definedName name="sfad_4_1_1" hidden="1">{#N/A,#N/A,FALSE,"TMCOMP96";#N/A,#N/A,FALSE,"MAT96";#N/A,#N/A,FALSE,"FANDA96";#N/A,#N/A,FALSE,"INTRAN96";#N/A,#N/A,FALSE,"NAA9697";#N/A,#N/A,FALSE,"ECWEBB";#N/A,#N/A,FALSE,"MFT96";#N/A,#N/A,FALSE,"CTrecon"}</definedName>
    <definedName name="sfad_4_1_1_1" hidden="1">{#N/A,#N/A,FALSE,"TMCOMP96";#N/A,#N/A,FALSE,"MAT96";#N/A,#N/A,FALSE,"FANDA96";#N/A,#N/A,FALSE,"INTRAN96";#N/A,#N/A,FALSE,"NAA9697";#N/A,#N/A,FALSE,"ECWEBB";#N/A,#N/A,FALSE,"MFT96";#N/A,#N/A,FALSE,"CTrecon"}</definedName>
    <definedName name="sfad_4_1_1_1_1" hidden="1">{#N/A,#N/A,FALSE,"TMCOMP96";#N/A,#N/A,FALSE,"MAT96";#N/A,#N/A,FALSE,"FANDA96";#N/A,#N/A,FALSE,"INTRAN96";#N/A,#N/A,FALSE,"NAA9697";#N/A,#N/A,FALSE,"ECWEBB";#N/A,#N/A,FALSE,"MFT96";#N/A,#N/A,FALSE,"CTrecon"}</definedName>
    <definedName name="sfad_4_1_1_1_2" hidden="1">{#N/A,#N/A,FALSE,"TMCOMP96";#N/A,#N/A,FALSE,"MAT96";#N/A,#N/A,FALSE,"FANDA96";#N/A,#N/A,FALSE,"INTRAN96";#N/A,#N/A,FALSE,"NAA9697";#N/A,#N/A,FALSE,"ECWEBB";#N/A,#N/A,FALSE,"MFT96";#N/A,#N/A,FALSE,"CTrecon"}</definedName>
    <definedName name="sfad_4_1_1_1_3" hidden="1">{#N/A,#N/A,FALSE,"TMCOMP96";#N/A,#N/A,FALSE,"MAT96";#N/A,#N/A,FALSE,"FANDA96";#N/A,#N/A,FALSE,"INTRAN96";#N/A,#N/A,FALSE,"NAA9697";#N/A,#N/A,FALSE,"ECWEBB";#N/A,#N/A,FALSE,"MFT96";#N/A,#N/A,FALSE,"CTrecon"}</definedName>
    <definedName name="sfad_4_1_1_1_4" hidden="1">{#N/A,#N/A,FALSE,"TMCOMP96";#N/A,#N/A,FALSE,"MAT96";#N/A,#N/A,FALSE,"FANDA96";#N/A,#N/A,FALSE,"INTRAN96";#N/A,#N/A,FALSE,"NAA9697";#N/A,#N/A,FALSE,"ECWEBB";#N/A,#N/A,FALSE,"MFT96";#N/A,#N/A,FALSE,"CTrecon"}</definedName>
    <definedName name="sfad_4_1_1_1_5" hidden="1">{#N/A,#N/A,FALSE,"TMCOMP96";#N/A,#N/A,FALSE,"MAT96";#N/A,#N/A,FALSE,"FANDA96";#N/A,#N/A,FALSE,"INTRAN96";#N/A,#N/A,FALSE,"NAA9697";#N/A,#N/A,FALSE,"ECWEBB";#N/A,#N/A,FALSE,"MFT96";#N/A,#N/A,FALSE,"CTrecon"}</definedName>
    <definedName name="sfad_4_1_1_2" hidden="1">{#N/A,#N/A,FALSE,"TMCOMP96";#N/A,#N/A,FALSE,"MAT96";#N/A,#N/A,FALSE,"FANDA96";#N/A,#N/A,FALSE,"INTRAN96";#N/A,#N/A,FALSE,"NAA9697";#N/A,#N/A,FALSE,"ECWEBB";#N/A,#N/A,FALSE,"MFT96";#N/A,#N/A,FALSE,"CTrecon"}</definedName>
    <definedName name="sfad_4_1_1_2_1" hidden="1">{#N/A,#N/A,FALSE,"TMCOMP96";#N/A,#N/A,FALSE,"MAT96";#N/A,#N/A,FALSE,"FANDA96";#N/A,#N/A,FALSE,"INTRAN96";#N/A,#N/A,FALSE,"NAA9697";#N/A,#N/A,FALSE,"ECWEBB";#N/A,#N/A,FALSE,"MFT96";#N/A,#N/A,FALSE,"CTrecon"}</definedName>
    <definedName name="sfad_4_1_1_2_2" hidden="1">{#N/A,#N/A,FALSE,"TMCOMP96";#N/A,#N/A,FALSE,"MAT96";#N/A,#N/A,FALSE,"FANDA96";#N/A,#N/A,FALSE,"INTRAN96";#N/A,#N/A,FALSE,"NAA9697";#N/A,#N/A,FALSE,"ECWEBB";#N/A,#N/A,FALSE,"MFT96";#N/A,#N/A,FALSE,"CTrecon"}</definedName>
    <definedName name="sfad_4_1_1_2_3" hidden="1">{#N/A,#N/A,FALSE,"TMCOMP96";#N/A,#N/A,FALSE,"MAT96";#N/A,#N/A,FALSE,"FANDA96";#N/A,#N/A,FALSE,"INTRAN96";#N/A,#N/A,FALSE,"NAA9697";#N/A,#N/A,FALSE,"ECWEBB";#N/A,#N/A,FALSE,"MFT96";#N/A,#N/A,FALSE,"CTrecon"}</definedName>
    <definedName name="sfad_4_1_1_2_4" hidden="1">{#N/A,#N/A,FALSE,"TMCOMP96";#N/A,#N/A,FALSE,"MAT96";#N/A,#N/A,FALSE,"FANDA96";#N/A,#N/A,FALSE,"INTRAN96";#N/A,#N/A,FALSE,"NAA9697";#N/A,#N/A,FALSE,"ECWEBB";#N/A,#N/A,FALSE,"MFT96";#N/A,#N/A,FALSE,"CTrecon"}</definedName>
    <definedName name="sfad_4_1_1_2_5" hidden="1">{#N/A,#N/A,FALSE,"TMCOMP96";#N/A,#N/A,FALSE,"MAT96";#N/A,#N/A,FALSE,"FANDA96";#N/A,#N/A,FALSE,"INTRAN96";#N/A,#N/A,FALSE,"NAA9697";#N/A,#N/A,FALSE,"ECWEBB";#N/A,#N/A,FALSE,"MFT96";#N/A,#N/A,FALSE,"CTrecon"}</definedName>
    <definedName name="sfad_4_1_1_3" hidden="1">{#N/A,#N/A,FALSE,"TMCOMP96";#N/A,#N/A,FALSE,"MAT96";#N/A,#N/A,FALSE,"FANDA96";#N/A,#N/A,FALSE,"INTRAN96";#N/A,#N/A,FALSE,"NAA9697";#N/A,#N/A,FALSE,"ECWEBB";#N/A,#N/A,FALSE,"MFT96";#N/A,#N/A,FALSE,"CTrecon"}</definedName>
    <definedName name="sfad_4_1_1_4" hidden="1">{#N/A,#N/A,FALSE,"TMCOMP96";#N/A,#N/A,FALSE,"MAT96";#N/A,#N/A,FALSE,"FANDA96";#N/A,#N/A,FALSE,"INTRAN96";#N/A,#N/A,FALSE,"NAA9697";#N/A,#N/A,FALSE,"ECWEBB";#N/A,#N/A,FALSE,"MFT96";#N/A,#N/A,FALSE,"CTrecon"}</definedName>
    <definedName name="sfad_4_1_1_5" hidden="1">{#N/A,#N/A,FALSE,"TMCOMP96";#N/A,#N/A,FALSE,"MAT96";#N/A,#N/A,FALSE,"FANDA96";#N/A,#N/A,FALSE,"INTRAN96";#N/A,#N/A,FALSE,"NAA9697";#N/A,#N/A,FALSE,"ECWEBB";#N/A,#N/A,FALSE,"MFT96";#N/A,#N/A,FALSE,"CTrecon"}</definedName>
    <definedName name="sfad_4_1_2" hidden="1">{#N/A,#N/A,FALSE,"TMCOMP96";#N/A,#N/A,FALSE,"MAT96";#N/A,#N/A,FALSE,"FANDA96";#N/A,#N/A,FALSE,"INTRAN96";#N/A,#N/A,FALSE,"NAA9697";#N/A,#N/A,FALSE,"ECWEBB";#N/A,#N/A,FALSE,"MFT96";#N/A,#N/A,FALSE,"CTrecon"}</definedName>
    <definedName name="sfad_4_1_2_1" hidden="1">{#N/A,#N/A,FALSE,"TMCOMP96";#N/A,#N/A,FALSE,"MAT96";#N/A,#N/A,FALSE,"FANDA96";#N/A,#N/A,FALSE,"INTRAN96";#N/A,#N/A,FALSE,"NAA9697";#N/A,#N/A,FALSE,"ECWEBB";#N/A,#N/A,FALSE,"MFT96";#N/A,#N/A,FALSE,"CTrecon"}</definedName>
    <definedName name="sfad_4_1_2_2" hidden="1">{#N/A,#N/A,FALSE,"TMCOMP96";#N/A,#N/A,FALSE,"MAT96";#N/A,#N/A,FALSE,"FANDA96";#N/A,#N/A,FALSE,"INTRAN96";#N/A,#N/A,FALSE,"NAA9697";#N/A,#N/A,FALSE,"ECWEBB";#N/A,#N/A,FALSE,"MFT96";#N/A,#N/A,FALSE,"CTrecon"}</definedName>
    <definedName name="sfad_4_1_2_3" hidden="1">{#N/A,#N/A,FALSE,"TMCOMP96";#N/A,#N/A,FALSE,"MAT96";#N/A,#N/A,FALSE,"FANDA96";#N/A,#N/A,FALSE,"INTRAN96";#N/A,#N/A,FALSE,"NAA9697";#N/A,#N/A,FALSE,"ECWEBB";#N/A,#N/A,FALSE,"MFT96";#N/A,#N/A,FALSE,"CTrecon"}</definedName>
    <definedName name="sfad_4_1_2_4" hidden="1">{#N/A,#N/A,FALSE,"TMCOMP96";#N/A,#N/A,FALSE,"MAT96";#N/A,#N/A,FALSE,"FANDA96";#N/A,#N/A,FALSE,"INTRAN96";#N/A,#N/A,FALSE,"NAA9697";#N/A,#N/A,FALSE,"ECWEBB";#N/A,#N/A,FALSE,"MFT96";#N/A,#N/A,FALSE,"CTrecon"}</definedName>
    <definedName name="sfad_4_1_2_5" hidden="1">{#N/A,#N/A,FALSE,"TMCOMP96";#N/A,#N/A,FALSE,"MAT96";#N/A,#N/A,FALSE,"FANDA96";#N/A,#N/A,FALSE,"INTRAN96";#N/A,#N/A,FALSE,"NAA9697";#N/A,#N/A,FALSE,"ECWEBB";#N/A,#N/A,FALSE,"MFT96";#N/A,#N/A,FALSE,"CTrecon"}</definedName>
    <definedName name="sfad_4_1_3" hidden="1">{#N/A,#N/A,FALSE,"TMCOMP96";#N/A,#N/A,FALSE,"MAT96";#N/A,#N/A,FALSE,"FANDA96";#N/A,#N/A,FALSE,"INTRAN96";#N/A,#N/A,FALSE,"NAA9697";#N/A,#N/A,FALSE,"ECWEBB";#N/A,#N/A,FALSE,"MFT96";#N/A,#N/A,FALSE,"CTrecon"}</definedName>
    <definedName name="sfad_4_1_3_1" hidden="1">{#N/A,#N/A,FALSE,"TMCOMP96";#N/A,#N/A,FALSE,"MAT96";#N/A,#N/A,FALSE,"FANDA96";#N/A,#N/A,FALSE,"INTRAN96";#N/A,#N/A,FALSE,"NAA9697";#N/A,#N/A,FALSE,"ECWEBB";#N/A,#N/A,FALSE,"MFT96";#N/A,#N/A,FALSE,"CTrecon"}</definedName>
    <definedName name="sfad_4_1_3_2" hidden="1">{#N/A,#N/A,FALSE,"TMCOMP96";#N/A,#N/A,FALSE,"MAT96";#N/A,#N/A,FALSE,"FANDA96";#N/A,#N/A,FALSE,"INTRAN96";#N/A,#N/A,FALSE,"NAA9697";#N/A,#N/A,FALSE,"ECWEBB";#N/A,#N/A,FALSE,"MFT96";#N/A,#N/A,FALSE,"CTrecon"}</definedName>
    <definedName name="sfad_4_1_3_3" hidden="1">{#N/A,#N/A,FALSE,"TMCOMP96";#N/A,#N/A,FALSE,"MAT96";#N/A,#N/A,FALSE,"FANDA96";#N/A,#N/A,FALSE,"INTRAN96";#N/A,#N/A,FALSE,"NAA9697";#N/A,#N/A,FALSE,"ECWEBB";#N/A,#N/A,FALSE,"MFT96";#N/A,#N/A,FALSE,"CTrecon"}</definedName>
    <definedName name="sfad_4_1_3_4" hidden="1">{#N/A,#N/A,FALSE,"TMCOMP96";#N/A,#N/A,FALSE,"MAT96";#N/A,#N/A,FALSE,"FANDA96";#N/A,#N/A,FALSE,"INTRAN96";#N/A,#N/A,FALSE,"NAA9697";#N/A,#N/A,FALSE,"ECWEBB";#N/A,#N/A,FALSE,"MFT96";#N/A,#N/A,FALSE,"CTrecon"}</definedName>
    <definedName name="sfad_4_1_3_5" hidden="1">{#N/A,#N/A,FALSE,"TMCOMP96";#N/A,#N/A,FALSE,"MAT96";#N/A,#N/A,FALSE,"FANDA96";#N/A,#N/A,FALSE,"INTRAN96";#N/A,#N/A,FALSE,"NAA9697";#N/A,#N/A,FALSE,"ECWEBB";#N/A,#N/A,FALSE,"MFT96";#N/A,#N/A,FALSE,"CTrecon"}</definedName>
    <definedName name="sfad_4_1_4" hidden="1">{#N/A,#N/A,FALSE,"TMCOMP96";#N/A,#N/A,FALSE,"MAT96";#N/A,#N/A,FALSE,"FANDA96";#N/A,#N/A,FALSE,"INTRAN96";#N/A,#N/A,FALSE,"NAA9697";#N/A,#N/A,FALSE,"ECWEBB";#N/A,#N/A,FALSE,"MFT96";#N/A,#N/A,FALSE,"CTrecon"}</definedName>
    <definedName name="sfad_4_1_4_1" hidden="1">{#N/A,#N/A,FALSE,"TMCOMP96";#N/A,#N/A,FALSE,"MAT96";#N/A,#N/A,FALSE,"FANDA96";#N/A,#N/A,FALSE,"INTRAN96";#N/A,#N/A,FALSE,"NAA9697";#N/A,#N/A,FALSE,"ECWEBB";#N/A,#N/A,FALSE,"MFT96";#N/A,#N/A,FALSE,"CTrecon"}</definedName>
    <definedName name="sfad_4_1_4_2" hidden="1">{#N/A,#N/A,FALSE,"TMCOMP96";#N/A,#N/A,FALSE,"MAT96";#N/A,#N/A,FALSE,"FANDA96";#N/A,#N/A,FALSE,"INTRAN96";#N/A,#N/A,FALSE,"NAA9697";#N/A,#N/A,FALSE,"ECWEBB";#N/A,#N/A,FALSE,"MFT96";#N/A,#N/A,FALSE,"CTrecon"}</definedName>
    <definedName name="sfad_4_1_4_3" hidden="1">{#N/A,#N/A,FALSE,"TMCOMP96";#N/A,#N/A,FALSE,"MAT96";#N/A,#N/A,FALSE,"FANDA96";#N/A,#N/A,FALSE,"INTRAN96";#N/A,#N/A,FALSE,"NAA9697";#N/A,#N/A,FALSE,"ECWEBB";#N/A,#N/A,FALSE,"MFT96";#N/A,#N/A,FALSE,"CTrecon"}</definedName>
    <definedName name="sfad_4_1_4_4" hidden="1">{#N/A,#N/A,FALSE,"TMCOMP96";#N/A,#N/A,FALSE,"MAT96";#N/A,#N/A,FALSE,"FANDA96";#N/A,#N/A,FALSE,"INTRAN96";#N/A,#N/A,FALSE,"NAA9697";#N/A,#N/A,FALSE,"ECWEBB";#N/A,#N/A,FALSE,"MFT96";#N/A,#N/A,FALSE,"CTrecon"}</definedName>
    <definedName name="sfad_4_1_4_5" hidden="1">{#N/A,#N/A,FALSE,"TMCOMP96";#N/A,#N/A,FALSE,"MAT96";#N/A,#N/A,FALSE,"FANDA96";#N/A,#N/A,FALSE,"INTRAN96";#N/A,#N/A,FALSE,"NAA9697";#N/A,#N/A,FALSE,"ECWEBB";#N/A,#N/A,FALSE,"MFT96";#N/A,#N/A,FALSE,"CTrecon"}</definedName>
    <definedName name="sfad_4_1_5" hidden="1">{#N/A,#N/A,FALSE,"TMCOMP96";#N/A,#N/A,FALSE,"MAT96";#N/A,#N/A,FALSE,"FANDA96";#N/A,#N/A,FALSE,"INTRAN96";#N/A,#N/A,FALSE,"NAA9697";#N/A,#N/A,FALSE,"ECWEBB";#N/A,#N/A,FALSE,"MFT96";#N/A,#N/A,FALSE,"CTrecon"}</definedName>
    <definedName name="sfad_4_1_5_1" hidden="1">{#N/A,#N/A,FALSE,"TMCOMP96";#N/A,#N/A,FALSE,"MAT96";#N/A,#N/A,FALSE,"FANDA96";#N/A,#N/A,FALSE,"INTRAN96";#N/A,#N/A,FALSE,"NAA9697";#N/A,#N/A,FALSE,"ECWEBB";#N/A,#N/A,FALSE,"MFT96";#N/A,#N/A,FALSE,"CTrecon"}</definedName>
    <definedName name="sfad_4_1_5_2" hidden="1">{#N/A,#N/A,FALSE,"TMCOMP96";#N/A,#N/A,FALSE,"MAT96";#N/A,#N/A,FALSE,"FANDA96";#N/A,#N/A,FALSE,"INTRAN96";#N/A,#N/A,FALSE,"NAA9697";#N/A,#N/A,FALSE,"ECWEBB";#N/A,#N/A,FALSE,"MFT96";#N/A,#N/A,FALSE,"CTrecon"}</definedName>
    <definedName name="sfad_4_1_5_3" hidden="1">{#N/A,#N/A,FALSE,"TMCOMP96";#N/A,#N/A,FALSE,"MAT96";#N/A,#N/A,FALSE,"FANDA96";#N/A,#N/A,FALSE,"INTRAN96";#N/A,#N/A,FALSE,"NAA9697";#N/A,#N/A,FALSE,"ECWEBB";#N/A,#N/A,FALSE,"MFT96";#N/A,#N/A,FALSE,"CTrecon"}</definedName>
    <definedName name="sfad_4_1_5_4" hidden="1">{#N/A,#N/A,FALSE,"TMCOMP96";#N/A,#N/A,FALSE,"MAT96";#N/A,#N/A,FALSE,"FANDA96";#N/A,#N/A,FALSE,"INTRAN96";#N/A,#N/A,FALSE,"NAA9697";#N/A,#N/A,FALSE,"ECWEBB";#N/A,#N/A,FALSE,"MFT96";#N/A,#N/A,FALSE,"CTrecon"}</definedName>
    <definedName name="sfad_4_1_5_5" hidden="1">{#N/A,#N/A,FALSE,"TMCOMP96";#N/A,#N/A,FALSE,"MAT96";#N/A,#N/A,FALSE,"FANDA96";#N/A,#N/A,FALSE,"INTRAN96";#N/A,#N/A,FALSE,"NAA9697";#N/A,#N/A,FALSE,"ECWEBB";#N/A,#N/A,FALSE,"MFT96";#N/A,#N/A,FALSE,"CTrecon"}</definedName>
    <definedName name="sfad_4_2" hidden="1">{#N/A,#N/A,FALSE,"TMCOMP96";#N/A,#N/A,FALSE,"MAT96";#N/A,#N/A,FALSE,"FANDA96";#N/A,#N/A,FALSE,"INTRAN96";#N/A,#N/A,FALSE,"NAA9697";#N/A,#N/A,FALSE,"ECWEBB";#N/A,#N/A,FALSE,"MFT96";#N/A,#N/A,FALSE,"CTrecon"}</definedName>
    <definedName name="sfad_4_2_1" hidden="1">{#N/A,#N/A,FALSE,"TMCOMP96";#N/A,#N/A,FALSE,"MAT96";#N/A,#N/A,FALSE,"FANDA96";#N/A,#N/A,FALSE,"INTRAN96";#N/A,#N/A,FALSE,"NAA9697";#N/A,#N/A,FALSE,"ECWEBB";#N/A,#N/A,FALSE,"MFT96";#N/A,#N/A,FALSE,"CTrecon"}</definedName>
    <definedName name="sfad_4_2_2" hidden="1">{#N/A,#N/A,FALSE,"TMCOMP96";#N/A,#N/A,FALSE,"MAT96";#N/A,#N/A,FALSE,"FANDA96";#N/A,#N/A,FALSE,"INTRAN96";#N/A,#N/A,FALSE,"NAA9697";#N/A,#N/A,FALSE,"ECWEBB";#N/A,#N/A,FALSE,"MFT96";#N/A,#N/A,FALSE,"CTrecon"}</definedName>
    <definedName name="sfad_4_2_3" hidden="1">{#N/A,#N/A,FALSE,"TMCOMP96";#N/A,#N/A,FALSE,"MAT96";#N/A,#N/A,FALSE,"FANDA96";#N/A,#N/A,FALSE,"INTRAN96";#N/A,#N/A,FALSE,"NAA9697";#N/A,#N/A,FALSE,"ECWEBB";#N/A,#N/A,FALSE,"MFT96";#N/A,#N/A,FALSE,"CTrecon"}</definedName>
    <definedName name="sfad_4_2_4" hidden="1">{#N/A,#N/A,FALSE,"TMCOMP96";#N/A,#N/A,FALSE,"MAT96";#N/A,#N/A,FALSE,"FANDA96";#N/A,#N/A,FALSE,"INTRAN96";#N/A,#N/A,FALSE,"NAA9697";#N/A,#N/A,FALSE,"ECWEBB";#N/A,#N/A,FALSE,"MFT96";#N/A,#N/A,FALSE,"CTrecon"}</definedName>
    <definedName name="sfad_4_2_5" hidden="1">{#N/A,#N/A,FALSE,"TMCOMP96";#N/A,#N/A,FALSE,"MAT96";#N/A,#N/A,FALSE,"FANDA96";#N/A,#N/A,FALSE,"INTRAN96";#N/A,#N/A,FALSE,"NAA9697";#N/A,#N/A,FALSE,"ECWEBB";#N/A,#N/A,FALSE,"MFT96";#N/A,#N/A,FALSE,"CTrecon"}</definedName>
    <definedName name="sfad_4_3" hidden="1">{#N/A,#N/A,FALSE,"TMCOMP96";#N/A,#N/A,FALSE,"MAT96";#N/A,#N/A,FALSE,"FANDA96";#N/A,#N/A,FALSE,"INTRAN96";#N/A,#N/A,FALSE,"NAA9697";#N/A,#N/A,FALSE,"ECWEBB";#N/A,#N/A,FALSE,"MFT96";#N/A,#N/A,FALSE,"CTrecon"}</definedName>
    <definedName name="sfad_4_3_1" hidden="1">{#N/A,#N/A,FALSE,"TMCOMP96";#N/A,#N/A,FALSE,"MAT96";#N/A,#N/A,FALSE,"FANDA96";#N/A,#N/A,FALSE,"INTRAN96";#N/A,#N/A,FALSE,"NAA9697";#N/A,#N/A,FALSE,"ECWEBB";#N/A,#N/A,FALSE,"MFT96";#N/A,#N/A,FALSE,"CTrecon"}</definedName>
    <definedName name="sfad_4_3_2" hidden="1">{#N/A,#N/A,FALSE,"TMCOMP96";#N/A,#N/A,FALSE,"MAT96";#N/A,#N/A,FALSE,"FANDA96";#N/A,#N/A,FALSE,"INTRAN96";#N/A,#N/A,FALSE,"NAA9697";#N/A,#N/A,FALSE,"ECWEBB";#N/A,#N/A,FALSE,"MFT96";#N/A,#N/A,FALSE,"CTrecon"}</definedName>
    <definedName name="sfad_4_3_3" hidden="1">{#N/A,#N/A,FALSE,"TMCOMP96";#N/A,#N/A,FALSE,"MAT96";#N/A,#N/A,FALSE,"FANDA96";#N/A,#N/A,FALSE,"INTRAN96";#N/A,#N/A,FALSE,"NAA9697";#N/A,#N/A,FALSE,"ECWEBB";#N/A,#N/A,FALSE,"MFT96";#N/A,#N/A,FALSE,"CTrecon"}</definedName>
    <definedName name="sfad_4_3_4" hidden="1">{#N/A,#N/A,FALSE,"TMCOMP96";#N/A,#N/A,FALSE,"MAT96";#N/A,#N/A,FALSE,"FANDA96";#N/A,#N/A,FALSE,"INTRAN96";#N/A,#N/A,FALSE,"NAA9697";#N/A,#N/A,FALSE,"ECWEBB";#N/A,#N/A,FALSE,"MFT96";#N/A,#N/A,FALSE,"CTrecon"}</definedName>
    <definedName name="sfad_4_3_5" hidden="1">{#N/A,#N/A,FALSE,"TMCOMP96";#N/A,#N/A,FALSE,"MAT96";#N/A,#N/A,FALSE,"FANDA96";#N/A,#N/A,FALSE,"INTRAN96";#N/A,#N/A,FALSE,"NAA9697";#N/A,#N/A,FALSE,"ECWEBB";#N/A,#N/A,FALSE,"MFT96";#N/A,#N/A,FALSE,"CTrecon"}</definedName>
    <definedName name="sfad_4_4" hidden="1">{#N/A,#N/A,FALSE,"TMCOMP96";#N/A,#N/A,FALSE,"MAT96";#N/A,#N/A,FALSE,"FANDA96";#N/A,#N/A,FALSE,"INTRAN96";#N/A,#N/A,FALSE,"NAA9697";#N/A,#N/A,FALSE,"ECWEBB";#N/A,#N/A,FALSE,"MFT96";#N/A,#N/A,FALSE,"CTrecon"}</definedName>
    <definedName name="sfad_4_4_1" hidden="1">{#N/A,#N/A,FALSE,"TMCOMP96";#N/A,#N/A,FALSE,"MAT96";#N/A,#N/A,FALSE,"FANDA96";#N/A,#N/A,FALSE,"INTRAN96";#N/A,#N/A,FALSE,"NAA9697";#N/A,#N/A,FALSE,"ECWEBB";#N/A,#N/A,FALSE,"MFT96";#N/A,#N/A,FALSE,"CTrecon"}</definedName>
    <definedName name="sfad_4_4_2" hidden="1">{#N/A,#N/A,FALSE,"TMCOMP96";#N/A,#N/A,FALSE,"MAT96";#N/A,#N/A,FALSE,"FANDA96";#N/A,#N/A,FALSE,"INTRAN96";#N/A,#N/A,FALSE,"NAA9697";#N/A,#N/A,FALSE,"ECWEBB";#N/A,#N/A,FALSE,"MFT96";#N/A,#N/A,FALSE,"CTrecon"}</definedName>
    <definedName name="sfad_4_4_3" hidden="1">{#N/A,#N/A,FALSE,"TMCOMP96";#N/A,#N/A,FALSE,"MAT96";#N/A,#N/A,FALSE,"FANDA96";#N/A,#N/A,FALSE,"INTRAN96";#N/A,#N/A,FALSE,"NAA9697";#N/A,#N/A,FALSE,"ECWEBB";#N/A,#N/A,FALSE,"MFT96";#N/A,#N/A,FALSE,"CTrecon"}</definedName>
    <definedName name="sfad_4_4_4" hidden="1">{#N/A,#N/A,FALSE,"TMCOMP96";#N/A,#N/A,FALSE,"MAT96";#N/A,#N/A,FALSE,"FANDA96";#N/A,#N/A,FALSE,"INTRAN96";#N/A,#N/A,FALSE,"NAA9697";#N/A,#N/A,FALSE,"ECWEBB";#N/A,#N/A,FALSE,"MFT96";#N/A,#N/A,FALSE,"CTrecon"}</definedName>
    <definedName name="sfad_4_4_5" hidden="1">{#N/A,#N/A,FALSE,"TMCOMP96";#N/A,#N/A,FALSE,"MAT96";#N/A,#N/A,FALSE,"FANDA96";#N/A,#N/A,FALSE,"INTRAN96";#N/A,#N/A,FALSE,"NAA9697";#N/A,#N/A,FALSE,"ECWEBB";#N/A,#N/A,FALSE,"MFT96";#N/A,#N/A,FALSE,"CTrecon"}</definedName>
    <definedName name="sfad_4_5" hidden="1">{#N/A,#N/A,FALSE,"TMCOMP96";#N/A,#N/A,FALSE,"MAT96";#N/A,#N/A,FALSE,"FANDA96";#N/A,#N/A,FALSE,"INTRAN96";#N/A,#N/A,FALSE,"NAA9697";#N/A,#N/A,FALSE,"ECWEBB";#N/A,#N/A,FALSE,"MFT96";#N/A,#N/A,FALSE,"CTrecon"}</definedName>
    <definedName name="sfad_4_5_1" hidden="1">{#N/A,#N/A,FALSE,"TMCOMP96";#N/A,#N/A,FALSE,"MAT96";#N/A,#N/A,FALSE,"FANDA96";#N/A,#N/A,FALSE,"INTRAN96";#N/A,#N/A,FALSE,"NAA9697";#N/A,#N/A,FALSE,"ECWEBB";#N/A,#N/A,FALSE,"MFT96";#N/A,#N/A,FALSE,"CTrecon"}</definedName>
    <definedName name="sfad_4_5_2" hidden="1">{#N/A,#N/A,FALSE,"TMCOMP96";#N/A,#N/A,FALSE,"MAT96";#N/A,#N/A,FALSE,"FANDA96";#N/A,#N/A,FALSE,"INTRAN96";#N/A,#N/A,FALSE,"NAA9697";#N/A,#N/A,FALSE,"ECWEBB";#N/A,#N/A,FALSE,"MFT96";#N/A,#N/A,FALSE,"CTrecon"}</definedName>
    <definedName name="sfad_4_5_3" hidden="1">{#N/A,#N/A,FALSE,"TMCOMP96";#N/A,#N/A,FALSE,"MAT96";#N/A,#N/A,FALSE,"FANDA96";#N/A,#N/A,FALSE,"INTRAN96";#N/A,#N/A,FALSE,"NAA9697";#N/A,#N/A,FALSE,"ECWEBB";#N/A,#N/A,FALSE,"MFT96";#N/A,#N/A,FALSE,"CTrecon"}</definedName>
    <definedName name="sfad_4_5_4" hidden="1">{#N/A,#N/A,FALSE,"TMCOMP96";#N/A,#N/A,FALSE,"MAT96";#N/A,#N/A,FALSE,"FANDA96";#N/A,#N/A,FALSE,"INTRAN96";#N/A,#N/A,FALSE,"NAA9697";#N/A,#N/A,FALSE,"ECWEBB";#N/A,#N/A,FALSE,"MFT96";#N/A,#N/A,FALSE,"CTrecon"}</definedName>
    <definedName name="sfad_4_5_5" hidden="1">{#N/A,#N/A,FALSE,"TMCOMP96";#N/A,#N/A,FALSE,"MAT96";#N/A,#N/A,FALSE,"FANDA96";#N/A,#N/A,FALSE,"INTRAN96";#N/A,#N/A,FALSE,"NAA9697";#N/A,#N/A,FALSE,"ECWEBB";#N/A,#N/A,FALSE,"MFT96";#N/A,#N/A,FALSE,"CTrecon"}</definedName>
    <definedName name="sfad_5" hidden="1">{#N/A,#N/A,FALSE,"TMCOMP96";#N/A,#N/A,FALSE,"MAT96";#N/A,#N/A,FALSE,"FANDA96";#N/A,#N/A,FALSE,"INTRAN96";#N/A,#N/A,FALSE,"NAA9697";#N/A,#N/A,FALSE,"ECWEBB";#N/A,#N/A,FALSE,"MFT96";#N/A,#N/A,FALSE,"CTrecon"}</definedName>
    <definedName name="sfad_5_1" hidden="1">{#N/A,#N/A,FALSE,"TMCOMP96";#N/A,#N/A,FALSE,"MAT96";#N/A,#N/A,FALSE,"FANDA96";#N/A,#N/A,FALSE,"INTRAN96";#N/A,#N/A,FALSE,"NAA9697";#N/A,#N/A,FALSE,"ECWEBB";#N/A,#N/A,FALSE,"MFT96";#N/A,#N/A,FALSE,"CTrecon"}</definedName>
    <definedName name="sfad_5_1_1" hidden="1">{#N/A,#N/A,FALSE,"TMCOMP96";#N/A,#N/A,FALSE,"MAT96";#N/A,#N/A,FALSE,"FANDA96";#N/A,#N/A,FALSE,"INTRAN96";#N/A,#N/A,FALSE,"NAA9697";#N/A,#N/A,FALSE,"ECWEBB";#N/A,#N/A,FALSE,"MFT96";#N/A,#N/A,FALSE,"CTrecon"}</definedName>
    <definedName name="sfad_5_1_1_1" hidden="1">{#N/A,#N/A,FALSE,"TMCOMP96";#N/A,#N/A,FALSE,"MAT96";#N/A,#N/A,FALSE,"FANDA96";#N/A,#N/A,FALSE,"INTRAN96";#N/A,#N/A,FALSE,"NAA9697";#N/A,#N/A,FALSE,"ECWEBB";#N/A,#N/A,FALSE,"MFT96";#N/A,#N/A,FALSE,"CTrecon"}</definedName>
    <definedName name="sfad_5_1_1_1_1" hidden="1">{#N/A,#N/A,FALSE,"TMCOMP96";#N/A,#N/A,FALSE,"MAT96";#N/A,#N/A,FALSE,"FANDA96";#N/A,#N/A,FALSE,"INTRAN96";#N/A,#N/A,FALSE,"NAA9697";#N/A,#N/A,FALSE,"ECWEBB";#N/A,#N/A,FALSE,"MFT96";#N/A,#N/A,FALSE,"CTrecon"}</definedName>
    <definedName name="sfad_5_1_1_1_2" hidden="1">{#N/A,#N/A,FALSE,"TMCOMP96";#N/A,#N/A,FALSE,"MAT96";#N/A,#N/A,FALSE,"FANDA96";#N/A,#N/A,FALSE,"INTRAN96";#N/A,#N/A,FALSE,"NAA9697";#N/A,#N/A,FALSE,"ECWEBB";#N/A,#N/A,FALSE,"MFT96";#N/A,#N/A,FALSE,"CTrecon"}</definedName>
    <definedName name="sfad_5_1_1_1_3" hidden="1">{#N/A,#N/A,FALSE,"TMCOMP96";#N/A,#N/A,FALSE,"MAT96";#N/A,#N/A,FALSE,"FANDA96";#N/A,#N/A,FALSE,"INTRAN96";#N/A,#N/A,FALSE,"NAA9697";#N/A,#N/A,FALSE,"ECWEBB";#N/A,#N/A,FALSE,"MFT96";#N/A,#N/A,FALSE,"CTrecon"}</definedName>
    <definedName name="sfad_5_1_1_1_4" hidden="1">{#N/A,#N/A,FALSE,"TMCOMP96";#N/A,#N/A,FALSE,"MAT96";#N/A,#N/A,FALSE,"FANDA96";#N/A,#N/A,FALSE,"INTRAN96";#N/A,#N/A,FALSE,"NAA9697";#N/A,#N/A,FALSE,"ECWEBB";#N/A,#N/A,FALSE,"MFT96";#N/A,#N/A,FALSE,"CTrecon"}</definedName>
    <definedName name="sfad_5_1_1_1_5" hidden="1">{#N/A,#N/A,FALSE,"TMCOMP96";#N/A,#N/A,FALSE,"MAT96";#N/A,#N/A,FALSE,"FANDA96";#N/A,#N/A,FALSE,"INTRAN96";#N/A,#N/A,FALSE,"NAA9697";#N/A,#N/A,FALSE,"ECWEBB";#N/A,#N/A,FALSE,"MFT96";#N/A,#N/A,FALSE,"CTrecon"}</definedName>
    <definedName name="sfad_5_1_1_2" hidden="1">{#N/A,#N/A,FALSE,"TMCOMP96";#N/A,#N/A,FALSE,"MAT96";#N/A,#N/A,FALSE,"FANDA96";#N/A,#N/A,FALSE,"INTRAN96";#N/A,#N/A,FALSE,"NAA9697";#N/A,#N/A,FALSE,"ECWEBB";#N/A,#N/A,FALSE,"MFT96";#N/A,#N/A,FALSE,"CTrecon"}</definedName>
    <definedName name="sfad_5_1_1_2_1" hidden="1">{#N/A,#N/A,FALSE,"TMCOMP96";#N/A,#N/A,FALSE,"MAT96";#N/A,#N/A,FALSE,"FANDA96";#N/A,#N/A,FALSE,"INTRAN96";#N/A,#N/A,FALSE,"NAA9697";#N/A,#N/A,FALSE,"ECWEBB";#N/A,#N/A,FALSE,"MFT96";#N/A,#N/A,FALSE,"CTrecon"}</definedName>
    <definedName name="sfad_5_1_1_2_2" hidden="1">{#N/A,#N/A,FALSE,"TMCOMP96";#N/A,#N/A,FALSE,"MAT96";#N/A,#N/A,FALSE,"FANDA96";#N/A,#N/A,FALSE,"INTRAN96";#N/A,#N/A,FALSE,"NAA9697";#N/A,#N/A,FALSE,"ECWEBB";#N/A,#N/A,FALSE,"MFT96";#N/A,#N/A,FALSE,"CTrecon"}</definedName>
    <definedName name="sfad_5_1_1_2_3" hidden="1">{#N/A,#N/A,FALSE,"TMCOMP96";#N/A,#N/A,FALSE,"MAT96";#N/A,#N/A,FALSE,"FANDA96";#N/A,#N/A,FALSE,"INTRAN96";#N/A,#N/A,FALSE,"NAA9697";#N/A,#N/A,FALSE,"ECWEBB";#N/A,#N/A,FALSE,"MFT96";#N/A,#N/A,FALSE,"CTrecon"}</definedName>
    <definedName name="sfad_5_1_1_2_4" hidden="1">{#N/A,#N/A,FALSE,"TMCOMP96";#N/A,#N/A,FALSE,"MAT96";#N/A,#N/A,FALSE,"FANDA96";#N/A,#N/A,FALSE,"INTRAN96";#N/A,#N/A,FALSE,"NAA9697";#N/A,#N/A,FALSE,"ECWEBB";#N/A,#N/A,FALSE,"MFT96";#N/A,#N/A,FALSE,"CTrecon"}</definedName>
    <definedName name="sfad_5_1_1_2_5" hidden="1">{#N/A,#N/A,FALSE,"TMCOMP96";#N/A,#N/A,FALSE,"MAT96";#N/A,#N/A,FALSE,"FANDA96";#N/A,#N/A,FALSE,"INTRAN96";#N/A,#N/A,FALSE,"NAA9697";#N/A,#N/A,FALSE,"ECWEBB";#N/A,#N/A,FALSE,"MFT96";#N/A,#N/A,FALSE,"CTrecon"}</definedName>
    <definedName name="sfad_5_1_1_3" hidden="1">{#N/A,#N/A,FALSE,"TMCOMP96";#N/A,#N/A,FALSE,"MAT96";#N/A,#N/A,FALSE,"FANDA96";#N/A,#N/A,FALSE,"INTRAN96";#N/A,#N/A,FALSE,"NAA9697";#N/A,#N/A,FALSE,"ECWEBB";#N/A,#N/A,FALSE,"MFT96";#N/A,#N/A,FALSE,"CTrecon"}</definedName>
    <definedName name="sfad_5_1_1_4" hidden="1">{#N/A,#N/A,FALSE,"TMCOMP96";#N/A,#N/A,FALSE,"MAT96";#N/A,#N/A,FALSE,"FANDA96";#N/A,#N/A,FALSE,"INTRAN96";#N/A,#N/A,FALSE,"NAA9697";#N/A,#N/A,FALSE,"ECWEBB";#N/A,#N/A,FALSE,"MFT96";#N/A,#N/A,FALSE,"CTrecon"}</definedName>
    <definedName name="sfad_5_1_1_5" hidden="1">{#N/A,#N/A,FALSE,"TMCOMP96";#N/A,#N/A,FALSE,"MAT96";#N/A,#N/A,FALSE,"FANDA96";#N/A,#N/A,FALSE,"INTRAN96";#N/A,#N/A,FALSE,"NAA9697";#N/A,#N/A,FALSE,"ECWEBB";#N/A,#N/A,FALSE,"MFT96";#N/A,#N/A,FALSE,"CTrecon"}</definedName>
    <definedName name="sfad_5_1_2" hidden="1">{#N/A,#N/A,FALSE,"TMCOMP96";#N/A,#N/A,FALSE,"MAT96";#N/A,#N/A,FALSE,"FANDA96";#N/A,#N/A,FALSE,"INTRAN96";#N/A,#N/A,FALSE,"NAA9697";#N/A,#N/A,FALSE,"ECWEBB";#N/A,#N/A,FALSE,"MFT96";#N/A,#N/A,FALSE,"CTrecon"}</definedName>
    <definedName name="sfad_5_1_2_1" hidden="1">{#N/A,#N/A,FALSE,"TMCOMP96";#N/A,#N/A,FALSE,"MAT96";#N/A,#N/A,FALSE,"FANDA96";#N/A,#N/A,FALSE,"INTRAN96";#N/A,#N/A,FALSE,"NAA9697";#N/A,#N/A,FALSE,"ECWEBB";#N/A,#N/A,FALSE,"MFT96";#N/A,#N/A,FALSE,"CTrecon"}</definedName>
    <definedName name="sfad_5_1_2_2" hidden="1">{#N/A,#N/A,FALSE,"TMCOMP96";#N/A,#N/A,FALSE,"MAT96";#N/A,#N/A,FALSE,"FANDA96";#N/A,#N/A,FALSE,"INTRAN96";#N/A,#N/A,FALSE,"NAA9697";#N/A,#N/A,FALSE,"ECWEBB";#N/A,#N/A,FALSE,"MFT96";#N/A,#N/A,FALSE,"CTrecon"}</definedName>
    <definedName name="sfad_5_1_2_3" hidden="1">{#N/A,#N/A,FALSE,"TMCOMP96";#N/A,#N/A,FALSE,"MAT96";#N/A,#N/A,FALSE,"FANDA96";#N/A,#N/A,FALSE,"INTRAN96";#N/A,#N/A,FALSE,"NAA9697";#N/A,#N/A,FALSE,"ECWEBB";#N/A,#N/A,FALSE,"MFT96";#N/A,#N/A,FALSE,"CTrecon"}</definedName>
    <definedName name="sfad_5_1_2_4" hidden="1">{#N/A,#N/A,FALSE,"TMCOMP96";#N/A,#N/A,FALSE,"MAT96";#N/A,#N/A,FALSE,"FANDA96";#N/A,#N/A,FALSE,"INTRAN96";#N/A,#N/A,FALSE,"NAA9697";#N/A,#N/A,FALSE,"ECWEBB";#N/A,#N/A,FALSE,"MFT96";#N/A,#N/A,FALSE,"CTrecon"}</definedName>
    <definedName name="sfad_5_1_2_5" hidden="1">{#N/A,#N/A,FALSE,"TMCOMP96";#N/A,#N/A,FALSE,"MAT96";#N/A,#N/A,FALSE,"FANDA96";#N/A,#N/A,FALSE,"INTRAN96";#N/A,#N/A,FALSE,"NAA9697";#N/A,#N/A,FALSE,"ECWEBB";#N/A,#N/A,FALSE,"MFT96";#N/A,#N/A,FALSE,"CTrecon"}</definedName>
    <definedName name="sfad_5_1_3" hidden="1">{#N/A,#N/A,FALSE,"TMCOMP96";#N/A,#N/A,FALSE,"MAT96";#N/A,#N/A,FALSE,"FANDA96";#N/A,#N/A,FALSE,"INTRAN96";#N/A,#N/A,FALSE,"NAA9697";#N/A,#N/A,FALSE,"ECWEBB";#N/A,#N/A,FALSE,"MFT96";#N/A,#N/A,FALSE,"CTrecon"}</definedName>
    <definedName name="sfad_5_1_3_1" hidden="1">{#N/A,#N/A,FALSE,"TMCOMP96";#N/A,#N/A,FALSE,"MAT96";#N/A,#N/A,FALSE,"FANDA96";#N/A,#N/A,FALSE,"INTRAN96";#N/A,#N/A,FALSE,"NAA9697";#N/A,#N/A,FALSE,"ECWEBB";#N/A,#N/A,FALSE,"MFT96";#N/A,#N/A,FALSE,"CTrecon"}</definedName>
    <definedName name="sfad_5_1_3_2" hidden="1">{#N/A,#N/A,FALSE,"TMCOMP96";#N/A,#N/A,FALSE,"MAT96";#N/A,#N/A,FALSE,"FANDA96";#N/A,#N/A,FALSE,"INTRAN96";#N/A,#N/A,FALSE,"NAA9697";#N/A,#N/A,FALSE,"ECWEBB";#N/A,#N/A,FALSE,"MFT96";#N/A,#N/A,FALSE,"CTrecon"}</definedName>
    <definedName name="sfad_5_1_3_3" hidden="1">{#N/A,#N/A,FALSE,"TMCOMP96";#N/A,#N/A,FALSE,"MAT96";#N/A,#N/A,FALSE,"FANDA96";#N/A,#N/A,FALSE,"INTRAN96";#N/A,#N/A,FALSE,"NAA9697";#N/A,#N/A,FALSE,"ECWEBB";#N/A,#N/A,FALSE,"MFT96";#N/A,#N/A,FALSE,"CTrecon"}</definedName>
    <definedName name="sfad_5_1_3_4" hidden="1">{#N/A,#N/A,FALSE,"TMCOMP96";#N/A,#N/A,FALSE,"MAT96";#N/A,#N/A,FALSE,"FANDA96";#N/A,#N/A,FALSE,"INTRAN96";#N/A,#N/A,FALSE,"NAA9697";#N/A,#N/A,FALSE,"ECWEBB";#N/A,#N/A,FALSE,"MFT96";#N/A,#N/A,FALSE,"CTrecon"}</definedName>
    <definedName name="sfad_5_1_3_5" hidden="1">{#N/A,#N/A,FALSE,"TMCOMP96";#N/A,#N/A,FALSE,"MAT96";#N/A,#N/A,FALSE,"FANDA96";#N/A,#N/A,FALSE,"INTRAN96";#N/A,#N/A,FALSE,"NAA9697";#N/A,#N/A,FALSE,"ECWEBB";#N/A,#N/A,FALSE,"MFT96";#N/A,#N/A,FALSE,"CTrecon"}</definedName>
    <definedName name="sfad_5_1_4" hidden="1">{#N/A,#N/A,FALSE,"TMCOMP96";#N/A,#N/A,FALSE,"MAT96";#N/A,#N/A,FALSE,"FANDA96";#N/A,#N/A,FALSE,"INTRAN96";#N/A,#N/A,FALSE,"NAA9697";#N/A,#N/A,FALSE,"ECWEBB";#N/A,#N/A,FALSE,"MFT96";#N/A,#N/A,FALSE,"CTrecon"}</definedName>
    <definedName name="sfad_5_1_4_1" hidden="1">{#N/A,#N/A,FALSE,"TMCOMP96";#N/A,#N/A,FALSE,"MAT96";#N/A,#N/A,FALSE,"FANDA96";#N/A,#N/A,FALSE,"INTRAN96";#N/A,#N/A,FALSE,"NAA9697";#N/A,#N/A,FALSE,"ECWEBB";#N/A,#N/A,FALSE,"MFT96";#N/A,#N/A,FALSE,"CTrecon"}</definedName>
    <definedName name="sfad_5_1_4_2" hidden="1">{#N/A,#N/A,FALSE,"TMCOMP96";#N/A,#N/A,FALSE,"MAT96";#N/A,#N/A,FALSE,"FANDA96";#N/A,#N/A,FALSE,"INTRAN96";#N/A,#N/A,FALSE,"NAA9697";#N/A,#N/A,FALSE,"ECWEBB";#N/A,#N/A,FALSE,"MFT96";#N/A,#N/A,FALSE,"CTrecon"}</definedName>
    <definedName name="sfad_5_1_4_3" hidden="1">{#N/A,#N/A,FALSE,"TMCOMP96";#N/A,#N/A,FALSE,"MAT96";#N/A,#N/A,FALSE,"FANDA96";#N/A,#N/A,FALSE,"INTRAN96";#N/A,#N/A,FALSE,"NAA9697";#N/A,#N/A,FALSE,"ECWEBB";#N/A,#N/A,FALSE,"MFT96";#N/A,#N/A,FALSE,"CTrecon"}</definedName>
    <definedName name="sfad_5_1_4_4" hidden="1">{#N/A,#N/A,FALSE,"TMCOMP96";#N/A,#N/A,FALSE,"MAT96";#N/A,#N/A,FALSE,"FANDA96";#N/A,#N/A,FALSE,"INTRAN96";#N/A,#N/A,FALSE,"NAA9697";#N/A,#N/A,FALSE,"ECWEBB";#N/A,#N/A,FALSE,"MFT96";#N/A,#N/A,FALSE,"CTrecon"}</definedName>
    <definedName name="sfad_5_1_4_5" hidden="1">{#N/A,#N/A,FALSE,"TMCOMP96";#N/A,#N/A,FALSE,"MAT96";#N/A,#N/A,FALSE,"FANDA96";#N/A,#N/A,FALSE,"INTRAN96";#N/A,#N/A,FALSE,"NAA9697";#N/A,#N/A,FALSE,"ECWEBB";#N/A,#N/A,FALSE,"MFT96";#N/A,#N/A,FALSE,"CTrecon"}</definedName>
    <definedName name="sfad_5_1_5" hidden="1">{#N/A,#N/A,FALSE,"TMCOMP96";#N/A,#N/A,FALSE,"MAT96";#N/A,#N/A,FALSE,"FANDA96";#N/A,#N/A,FALSE,"INTRAN96";#N/A,#N/A,FALSE,"NAA9697";#N/A,#N/A,FALSE,"ECWEBB";#N/A,#N/A,FALSE,"MFT96";#N/A,#N/A,FALSE,"CTrecon"}</definedName>
    <definedName name="sfad_5_1_5_1" hidden="1">{#N/A,#N/A,FALSE,"TMCOMP96";#N/A,#N/A,FALSE,"MAT96";#N/A,#N/A,FALSE,"FANDA96";#N/A,#N/A,FALSE,"INTRAN96";#N/A,#N/A,FALSE,"NAA9697";#N/A,#N/A,FALSE,"ECWEBB";#N/A,#N/A,FALSE,"MFT96";#N/A,#N/A,FALSE,"CTrecon"}</definedName>
    <definedName name="sfad_5_1_5_2" hidden="1">{#N/A,#N/A,FALSE,"TMCOMP96";#N/A,#N/A,FALSE,"MAT96";#N/A,#N/A,FALSE,"FANDA96";#N/A,#N/A,FALSE,"INTRAN96";#N/A,#N/A,FALSE,"NAA9697";#N/A,#N/A,FALSE,"ECWEBB";#N/A,#N/A,FALSE,"MFT96";#N/A,#N/A,FALSE,"CTrecon"}</definedName>
    <definedName name="sfad_5_1_5_3" hidden="1">{#N/A,#N/A,FALSE,"TMCOMP96";#N/A,#N/A,FALSE,"MAT96";#N/A,#N/A,FALSE,"FANDA96";#N/A,#N/A,FALSE,"INTRAN96";#N/A,#N/A,FALSE,"NAA9697";#N/A,#N/A,FALSE,"ECWEBB";#N/A,#N/A,FALSE,"MFT96";#N/A,#N/A,FALSE,"CTrecon"}</definedName>
    <definedName name="sfad_5_1_5_4" hidden="1">{#N/A,#N/A,FALSE,"TMCOMP96";#N/A,#N/A,FALSE,"MAT96";#N/A,#N/A,FALSE,"FANDA96";#N/A,#N/A,FALSE,"INTRAN96";#N/A,#N/A,FALSE,"NAA9697";#N/A,#N/A,FALSE,"ECWEBB";#N/A,#N/A,FALSE,"MFT96";#N/A,#N/A,FALSE,"CTrecon"}</definedName>
    <definedName name="sfad_5_1_5_5" hidden="1">{#N/A,#N/A,FALSE,"TMCOMP96";#N/A,#N/A,FALSE,"MAT96";#N/A,#N/A,FALSE,"FANDA96";#N/A,#N/A,FALSE,"INTRAN96";#N/A,#N/A,FALSE,"NAA9697";#N/A,#N/A,FALSE,"ECWEBB";#N/A,#N/A,FALSE,"MFT96";#N/A,#N/A,FALSE,"CTrecon"}</definedName>
    <definedName name="sfad_5_2" hidden="1">{#N/A,#N/A,FALSE,"TMCOMP96";#N/A,#N/A,FALSE,"MAT96";#N/A,#N/A,FALSE,"FANDA96";#N/A,#N/A,FALSE,"INTRAN96";#N/A,#N/A,FALSE,"NAA9697";#N/A,#N/A,FALSE,"ECWEBB";#N/A,#N/A,FALSE,"MFT96";#N/A,#N/A,FALSE,"CTrecon"}</definedName>
    <definedName name="sfad_5_2_1" hidden="1">{#N/A,#N/A,FALSE,"TMCOMP96";#N/A,#N/A,FALSE,"MAT96";#N/A,#N/A,FALSE,"FANDA96";#N/A,#N/A,FALSE,"INTRAN96";#N/A,#N/A,FALSE,"NAA9697";#N/A,#N/A,FALSE,"ECWEBB";#N/A,#N/A,FALSE,"MFT96";#N/A,#N/A,FALSE,"CTrecon"}</definedName>
    <definedName name="sfad_5_2_2" hidden="1">{#N/A,#N/A,FALSE,"TMCOMP96";#N/A,#N/A,FALSE,"MAT96";#N/A,#N/A,FALSE,"FANDA96";#N/A,#N/A,FALSE,"INTRAN96";#N/A,#N/A,FALSE,"NAA9697";#N/A,#N/A,FALSE,"ECWEBB";#N/A,#N/A,FALSE,"MFT96";#N/A,#N/A,FALSE,"CTrecon"}</definedName>
    <definedName name="sfad_5_2_3" hidden="1">{#N/A,#N/A,FALSE,"TMCOMP96";#N/A,#N/A,FALSE,"MAT96";#N/A,#N/A,FALSE,"FANDA96";#N/A,#N/A,FALSE,"INTRAN96";#N/A,#N/A,FALSE,"NAA9697";#N/A,#N/A,FALSE,"ECWEBB";#N/A,#N/A,FALSE,"MFT96";#N/A,#N/A,FALSE,"CTrecon"}</definedName>
    <definedName name="sfad_5_2_4" hidden="1">{#N/A,#N/A,FALSE,"TMCOMP96";#N/A,#N/A,FALSE,"MAT96";#N/A,#N/A,FALSE,"FANDA96";#N/A,#N/A,FALSE,"INTRAN96";#N/A,#N/A,FALSE,"NAA9697";#N/A,#N/A,FALSE,"ECWEBB";#N/A,#N/A,FALSE,"MFT96";#N/A,#N/A,FALSE,"CTrecon"}</definedName>
    <definedName name="sfad_5_2_5" hidden="1">{#N/A,#N/A,FALSE,"TMCOMP96";#N/A,#N/A,FALSE,"MAT96";#N/A,#N/A,FALSE,"FANDA96";#N/A,#N/A,FALSE,"INTRAN96";#N/A,#N/A,FALSE,"NAA9697";#N/A,#N/A,FALSE,"ECWEBB";#N/A,#N/A,FALSE,"MFT96";#N/A,#N/A,FALSE,"CTrecon"}</definedName>
    <definedName name="sfad_5_3" hidden="1">{#N/A,#N/A,FALSE,"TMCOMP96";#N/A,#N/A,FALSE,"MAT96";#N/A,#N/A,FALSE,"FANDA96";#N/A,#N/A,FALSE,"INTRAN96";#N/A,#N/A,FALSE,"NAA9697";#N/A,#N/A,FALSE,"ECWEBB";#N/A,#N/A,FALSE,"MFT96";#N/A,#N/A,FALSE,"CTrecon"}</definedName>
    <definedName name="sfad_5_3_1" hidden="1">{#N/A,#N/A,FALSE,"TMCOMP96";#N/A,#N/A,FALSE,"MAT96";#N/A,#N/A,FALSE,"FANDA96";#N/A,#N/A,FALSE,"INTRAN96";#N/A,#N/A,FALSE,"NAA9697";#N/A,#N/A,FALSE,"ECWEBB";#N/A,#N/A,FALSE,"MFT96";#N/A,#N/A,FALSE,"CTrecon"}</definedName>
    <definedName name="sfad_5_3_2" hidden="1">{#N/A,#N/A,FALSE,"TMCOMP96";#N/A,#N/A,FALSE,"MAT96";#N/A,#N/A,FALSE,"FANDA96";#N/A,#N/A,FALSE,"INTRAN96";#N/A,#N/A,FALSE,"NAA9697";#N/A,#N/A,FALSE,"ECWEBB";#N/A,#N/A,FALSE,"MFT96";#N/A,#N/A,FALSE,"CTrecon"}</definedName>
    <definedName name="sfad_5_3_3" hidden="1">{#N/A,#N/A,FALSE,"TMCOMP96";#N/A,#N/A,FALSE,"MAT96";#N/A,#N/A,FALSE,"FANDA96";#N/A,#N/A,FALSE,"INTRAN96";#N/A,#N/A,FALSE,"NAA9697";#N/A,#N/A,FALSE,"ECWEBB";#N/A,#N/A,FALSE,"MFT96";#N/A,#N/A,FALSE,"CTrecon"}</definedName>
    <definedName name="sfad_5_3_4" hidden="1">{#N/A,#N/A,FALSE,"TMCOMP96";#N/A,#N/A,FALSE,"MAT96";#N/A,#N/A,FALSE,"FANDA96";#N/A,#N/A,FALSE,"INTRAN96";#N/A,#N/A,FALSE,"NAA9697";#N/A,#N/A,FALSE,"ECWEBB";#N/A,#N/A,FALSE,"MFT96";#N/A,#N/A,FALSE,"CTrecon"}</definedName>
    <definedName name="sfad_5_3_5" hidden="1">{#N/A,#N/A,FALSE,"TMCOMP96";#N/A,#N/A,FALSE,"MAT96";#N/A,#N/A,FALSE,"FANDA96";#N/A,#N/A,FALSE,"INTRAN96";#N/A,#N/A,FALSE,"NAA9697";#N/A,#N/A,FALSE,"ECWEBB";#N/A,#N/A,FALSE,"MFT96";#N/A,#N/A,FALSE,"CTrecon"}</definedName>
    <definedName name="sfad_5_4" hidden="1">{#N/A,#N/A,FALSE,"TMCOMP96";#N/A,#N/A,FALSE,"MAT96";#N/A,#N/A,FALSE,"FANDA96";#N/A,#N/A,FALSE,"INTRAN96";#N/A,#N/A,FALSE,"NAA9697";#N/A,#N/A,FALSE,"ECWEBB";#N/A,#N/A,FALSE,"MFT96";#N/A,#N/A,FALSE,"CTrecon"}</definedName>
    <definedName name="sfad_5_4_1" hidden="1">{#N/A,#N/A,FALSE,"TMCOMP96";#N/A,#N/A,FALSE,"MAT96";#N/A,#N/A,FALSE,"FANDA96";#N/A,#N/A,FALSE,"INTRAN96";#N/A,#N/A,FALSE,"NAA9697";#N/A,#N/A,FALSE,"ECWEBB";#N/A,#N/A,FALSE,"MFT96";#N/A,#N/A,FALSE,"CTrecon"}</definedName>
    <definedName name="sfad_5_4_2" hidden="1">{#N/A,#N/A,FALSE,"TMCOMP96";#N/A,#N/A,FALSE,"MAT96";#N/A,#N/A,FALSE,"FANDA96";#N/A,#N/A,FALSE,"INTRAN96";#N/A,#N/A,FALSE,"NAA9697";#N/A,#N/A,FALSE,"ECWEBB";#N/A,#N/A,FALSE,"MFT96";#N/A,#N/A,FALSE,"CTrecon"}</definedName>
    <definedName name="sfad_5_4_3" hidden="1">{#N/A,#N/A,FALSE,"TMCOMP96";#N/A,#N/A,FALSE,"MAT96";#N/A,#N/A,FALSE,"FANDA96";#N/A,#N/A,FALSE,"INTRAN96";#N/A,#N/A,FALSE,"NAA9697";#N/A,#N/A,FALSE,"ECWEBB";#N/A,#N/A,FALSE,"MFT96";#N/A,#N/A,FALSE,"CTrecon"}</definedName>
    <definedName name="sfad_5_4_4" hidden="1">{#N/A,#N/A,FALSE,"TMCOMP96";#N/A,#N/A,FALSE,"MAT96";#N/A,#N/A,FALSE,"FANDA96";#N/A,#N/A,FALSE,"INTRAN96";#N/A,#N/A,FALSE,"NAA9697";#N/A,#N/A,FALSE,"ECWEBB";#N/A,#N/A,FALSE,"MFT96";#N/A,#N/A,FALSE,"CTrecon"}</definedName>
    <definedName name="sfad_5_4_5" hidden="1">{#N/A,#N/A,FALSE,"TMCOMP96";#N/A,#N/A,FALSE,"MAT96";#N/A,#N/A,FALSE,"FANDA96";#N/A,#N/A,FALSE,"INTRAN96";#N/A,#N/A,FALSE,"NAA9697";#N/A,#N/A,FALSE,"ECWEBB";#N/A,#N/A,FALSE,"MFT96";#N/A,#N/A,FALSE,"CTrecon"}</definedName>
    <definedName name="sfad_5_5" hidden="1">{#N/A,#N/A,FALSE,"TMCOMP96";#N/A,#N/A,FALSE,"MAT96";#N/A,#N/A,FALSE,"FANDA96";#N/A,#N/A,FALSE,"INTRAN96";#N/A,#N/A,FALSE,"NAA9697";#N/A,#N/A,FALSE,"ECWEBB";#N/A,#N/A,FALSE,"MFT96";#N/A,#N/A,FALSE,"CTrecon"}</definedName>
    <definedName name="sfad_5_5_1" hidden="1">{#N/A,#N/A,FALSE,"TMCOMP96";#N/A,#N/A,FALSE,"MAT96";#N/A,#N/A,FALSE,"FANDA96";#N/A,#N/A,FALSE,"INTRAN96";#N/A,#N/A,FALSE,"NAA9697";#N/A,#N/A,FALSE,"ECWEBB";#N/A,#N/A,FALSE,"MFT96";#N/A,#N/A,FALSE,"CTrecon"}</definedName>
    <definedName name="sfad_5_5_2" hidden="1">{#N/A,#N/A,FALSE,"TMCOMP96";#N/A,#N/A,FALSE,"MAT96";#N/A,#N/A,FALSE,"FANDA96";#N/A,#N/A,FALSE,"INTRAN96";#N/A,#N/A,FALSE,"NAA9697";#N/A,#N/A,FALSE,"ECWEBB";#N/A,#N/A,FALSE,"MFT96";#N/A,#N/A,FALSE,"CTrecon"}</definedName>
    <definedName name="sfad_5_5_3" hidden="1">{#N/A,#N/A,FALSE,"TMCOMP96";#N/A,#N/A,FALSE,"MAT96";#N/A,#N/A,FALSE,"FANDA96";#N/A,#N/A,FALSE,"INTRAN96";#N/A,#N/A,FALSE,"NAA9697";#N/A,#N/A,FALSE,"ECWEBB";#N/A,#N/A,FALSE,"MFT96";#N/A,#N/A,FALSE,"CTrecon"}</definedName>
    <definedName name="sfad_5_5_4" hidden="1">{#N/A,#N/A,FALSE,"TMCOMP96";#N/A,#N/A,FALSE,"MAT96";#N/A,#N/A,FALSE,"FANDA96";#N/A,#N/A,FALSE,"INTRAN96";#N/A,#N/A,FALSE,"NAA9697";#N/A,#N/A,FALSE,"ECWEBB";#N/A,#N/A,FALSE,"MFT96";#N/A,#N/A,FALSE,"CTrecon"}</definedName>
    <definedName name="sfad_5_5_5"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i_1" hidden="1">{#N/A,#N/A,FALSE,"TMCOMP96";#N/A,#N/A,FALSE,"MAT96";#N/A,#N/A,FALSE,"FANDA96";#N/A,#N/A,FALSE,"INTRAN96";#N/A,#N/A,FALSE,"NAA9697";#N/A,#N/A,FALSE,"ECWEBB";#N/A,#N/A,FALSE,"MFT96";#N/A,#N/A,FALSE,"CTrecon"}</definedName>
    <definedName name="T4.9i_1_1" hidden="1">{#N/A,#N/A,FALSE,"TMCOMP96";#N/A,#N/A,FALSE,"MAT96";#N/A,#N/A,FALSE,"FANDA96";#N/A,#N/A,FALSE,"INTRAN96";#N/A,#N/A,FALSE,"NAA9697";#N/A,#N/A,FALSE,"ECWEBB";#N/A,#N/A,FALSE,"MFT96";#N/A,#N/A,FALSE,"CTrecon"}</definedName>
    <definedName name="T4.9i_1_1_1" hidden="1">{#N/A,#N/A,FALSE,"TMCOMP96";#N/A,#N/A,FALSE,"MAT96";#N/A,#N/A,FALSE,"FANDA96";#N/A,#N/A,FALSE,"INTRAN96";#N/A,#N/A,FALSE,"NAA9697";#N/A,#N/A,FALSE,"ECWEBB";#N/A,#N/A,FALSE,"MFT96";#N/A,#N/A,FALSE,"CTrecon"}</definedName>
    <definedName name="T4.9i_1_1_1_1" hidden="1">{#N/A,#N/A,FALSE,"TMCOMP96";#N/A,#N/A,FALSE,"MAT96";#N/A,#N/A,FALSE,"FANDA96";#N/A,#N/A,FALSE,"INTRAN96";#N/A,#N/A,FALSE,"NAA9697";#N/A,#N/A,FALSE,"ECWEBB";#N/A,#N/A,FALSE,"MFT96";#N/A,#N/A,FALSE,"CTrecon"}</definedName>
    <definedName name="T4.9i_1_1_1_1_1" hidden="1">{#N/A,#N/A,FALSE,"TMCOMP96";#N/A,#N/A,FALSE,"MAT96";#N/A,#N/A,FALSE,"FANDA96";#N/A,#N/A,FALSE,"INTRAN96";#N/A,#N/A,FALSE,"NAA9697";#N/A,#N/A,FALSE,"ECWEBB";#N/A,#N/A,FALSE,"MFT96";#N/A,#N/A,FALSE,"CTrecon"}</definedName>
    <definedName name="T4.9i_1_1_1_1_1_1" hidden="1">{#N/A,#N/A,FALSE,"TMCOMP96";#N/A,#N/A,FALSE,"MAT96";#N/A,#N/A,FALSE,"FANDA96";#N/A,#N/A,FALSE,"INTRAN96";#N/A,#N/A,FALSE,"NAA9697";#N/A,#N/A,FALSE,"ECWEBB";#N/A,#N/A,FALSE,"MFT96";#N/A,#N/A,FALSE,"CTrecon"}</definedName>
    <definedName name="T4.9i_1_1_1_1_1_2" hidden="1">{#N/A,#N/A,FALSE,"TMCOMP96";#N/A,#N/A,FALSE,"MAT96";#N/A,#N/A,FALSE,"FANDA96";#N/A,#N/A,FALSE,"INTRAN96";#N/A,#N/A,FALSE,"NAA9697";#N/A,#N/A,FALSE,"ECWEBB";#N/A,#N/A,FALSE,"MFT96";#N/A,#N/A,FALSE,"CTrecon"}</definedName>
    <definedName name="T4.9i_1_1_1_1_1_3" hidden="1">{#N/A,#N/A,FALSE,"TMCOMP96";#N/A,#N/A,FALSE,"MAT96";#N/A,#N/A,FALSE,"FANDA96";#N/A,#N/A,FALSE,"INTRAN96";#N/A,#N/A,FALSE,"NAA9697";#N/A,#N/A,FALSE,"ECWEBB";#N/A,#N/A,FALSE,"MFT96";#N/A,#N/A,FALSE,"CTrecon"}</definedName>
    <definedName name="T4.9i_1_1_1_1_1_4" hidden="1">{#N/A,#N/A,FALSE,"TMCOMP96";#N/A,#N/A,FALSE,"MAT96";#N/A,#N/A,FALSE,"FANDA96";#N/A,#N/A,FALSE,"INTRAN96";#N/A,#N/A,FALSE,"NAA9697";#N/A,#N/A,FALSE,"ECWEBB";#N/A,#N/A,FALSE,"MFT96";#N/A,#N/A,FALSE,"CTrecon"}</definedName>
    <definedName name="T4.9i_1_1_1_1_1_5" hidden="1">{#N/A,#N/A,FALSE,"TMCOMP96";#N/A,#N/A,FALSE,"MAT96";#N/A,#N/A,FALSE,"FANDA96";#N/A,#N/A,FALSE,"INTRAN96";#N/A,#N/A,FALSE,"NAA9697";#N/A,#N/A,FALSE,"ECWEBB";#N/A,#N/A,FALSE,"MFT96";#N/A,#N/A,FALSE,"CTrecon"}</definedName>
    <definedName name="T4.9i_1_1_1_1_2" hidden="1">{#N/A,#N/A,FALSE,"TMCOMP96";#N/A,#N/A,FALSE,"MAT96";#N/A,#N/A,FALSE,"FANDA96";#N/A,#N/A,FALSE,"INTRAN96";#N/A,#N/A,FALSE,"NAA9697";#N/A,#N/A,FALSE,"ECWEBB";#N/A,#N/A,FALSE,"MFT96";#N/A,#N/A,FALSE,"CTrecon"}</definedName>
    <definedName name="T4.9i_1_1_1_1_2_1" hidden="1">{#N/A,#N/A,FALSE,"TMCOMP96";#N/A,#N/A,FALSE,"MAT96";#N/A,#N/A,FALSE,"FANDA96";#N/A,#N/A,FALSE,"INTRAN96";#N/A,#N/A,FALSE,"NAA9697";#N/A,#N/A,FALSE,"ECWEBB";#N/A,#N/A,FALSE,"MFT96";#N/A,#N/A,FALSE,"CTrecon"}</definedName>
    <definedName name="T4.9i_1_1_1_1_2_2" hidden="1">{#N/A,#N/A,FALSE,"TMCOMP96";#N/A,#N/A,FALSE,"MAT96";#N/A,#N/A,FALSE,"FANDA96";#N/A,#N/A,FALSE,"INTRAN96";#N/A,#N/A,FALSE,"NAA9697";#N/A,#N/A,FALSE,"ECWEBB";#N/A,#N/A,FALSE,"MFT96";#N/A,#N/A,FALSE,"CTrecon"}</definedName>
    <definedName name="T4.9i_1_1_1_1_2_3" hidden="1">{#N/A,#N/A,FALSE,"TMCOMP96";#N/A,#N/A,FALSE,"MAT96";#N/A,#N/A,FALSE,"FANDA96";#N/A,#N/A,FALSE,"INTRAN96";#N/A,#N/A,FALSE,"NAA9697";#N/A,#N/A,FALSE,"ECWEBB";#N/A,#N/A,FALSE,"MFT96";#N/A,#N/A,FALSE,"CTrecon"}</definedName>
    <definedName name="T4.9i_1_1_1_1_2_4" hidden="1">{#N/A,#N/A,FALSE,"TMCOMP96";#N/A,#N/A,FALSE,"MAT96";#N/A,#N/A,FALSE,"FANDA96";#N/A,#N/A,FALSE,"INTRAN96";#N/A,#N/A,FALSE,"NAA9697";#N/A,#N/A,FALSE,"ECWEBB";#N/A,#N/A,FALSE,"MFT96";#N/A,#N/A,FALSE,"CTrecon"}</definedName>
    <definedName name="T4.9i_1_1_1_1_2_5" hidden="1">{#N/A,#N/A,FALSE,"TMCOMP96";#N/A,#N/A,FALSE,"MAT96";#N/A,#N/A,FALSE,"FANDA96";#N/A,#N/A,FALSE,"INTRAN96";#N/A,#N/A,FALSE,"NAA9697";#N/A,#N/A,FALSE,"ECWEBB";#N/A,#N/A,FALSE,"MFT96";#N/A,#N/A,FALSE,"CTrecon"}</definedName>
    <definedName name="T4.9i_1_1_1_1_3" hidden="1">{#N/A,#N/A,FALSE,"TMCOMP96";#N/A,#N/A,FALSE,"MAT96";#N/A,#N/A,FALSE,"FANDA96";#N/A,#N/A,FALSE,"INTRAN96";#N/A,#N/A,FALSE,"NAA9697";#N/A,#N/A,FALSE,"ECWEBB";#N/A,#N/A,FALSE,"MFT96";#N/A,#N/A,FALSE,"CTrecon"}</definedName>
    <definedName name="T4.9i_1_1_1_1_4" hidden="1">{#N/A,#N/A,FALSE,"TMCOMP96";#N/A,#N/A,FALSE,"MAT96";#N/A,#N/A,FALSE,"FANDA96";#N/A,#N/A,FALSE,"INTRAN96";#N/A,#N/A,FALSE,"NAA9697";#N/A,#N/A,FALSE,"ECWEBB";#N/A,#N/A,FALSE,"MFT96";#N/A,#N/A,FALSE,"CTrecon"}</definedName>
    <definedName name="T4.9i_1_1_1_1_5" hidden="1">{#N/A,#N/A,FALSE,"TMCOMP96";#N/A,#N/A,FALSE,"MAT96";#N/A,#N/A,FALSE,"FANDA96";#N/A,#N/A,FALSE,"INTRAN96";#N/A,#N/A,FALSE,"NAA9697";#N/A,#N/A,FALSE,"ECWEBB";#N/A,#N/A,FALSE,"MFT96";#N/A,#N/A,FALSE,"CTrecon"}</definedName>
    <definedName name="T4.9i_1_1_1_2" hidden="1">{#N/A,#N/A,FALSE,"TMCOMP96";#N/A,#N/A,FALSE,"MAT96";#N/A,#N/A,FALSE,"FANDA96";#N/A,#N/A,FALSE,"INTRAN96";#N/A,#N/A,FALSE,"NAA9697";#N/A,#N/A,FALSE,"ECWEBB";#N/A,#N/A,FALSE,"MFT96";#N/A,#N/A,FALSE,"CTrecon"}</definedName>
    <definedName name="T4.9i_1_1_1_2_1" hidden="1">{#N/A,#N/A,FALSE,"TMCOMP96";#N/A,#N/A,FALSE,"MAT96";#N/A,#N/A,FALSE,"FANDA96";#N/A,#N/A,FALSE,"INTRAN96";#N/A,#N/A,FALSE,"NAA9697";#N/A,#N/A,FALSE,"ECWEBB";#N/A,#N/A,FALSE,"MFT96";#N/A,#N/A,FALSE,"CTrecon"}</definedName>
    <definedName name="T4.9i_1_1_1_2_2" hidden="1">{#N/A,#N/A,FALSE,"TMCOMP96";#N/A,#N/A,FALSE,"MAT96";#N/A,#N/A,FALSE,"FANDA96";#N/A,#N/A,FALSE,"INTRAN96";#N/A,#N/A,FALSE,"NAA9697";#N/A,#N/A,FALSE,"ECWEBB";#N/A,#N/A,FALSE,"MFT96";#N/A,#N/A,FALSE,"CTrecon"}</definedName>
    <definedName name="T4.9i_1_1_1_2_3" hidden="1">{#N/A,#N/A,FALSE,"TMCOMP96";#N/A,#N/A,FALSE,"MAT96";#N/A,#N/A,FALSE,"FANDA96";#N/A,#N/A,FALSE,"INTRAN96";#N/A,#N/A,FALSE,"NAA9697";#N/A,#N/A,FALSE,"ECWEBB";#N/A,#N/A,FALSE,"MFT96";#N/A,#N/A,FALSE,"CTrecon"}</definedName>
    <definedName name="T4.9i_1_1_1_2_4" hidden="1">{#N/A,#N/A,FALSE,"TMCOMP96";#N/A,#N/A,FALSE,"MAT96";#N/A,#N/A,FALSE,"FANDA96";#N/A,#N/A,FALSE,"INTRAN96";#N/A,#N/A,FALSE,"NAA9697";#N/A,#N/A,FALSE,"ECWEBB";#N/A,#N/A,FALSE,"MFT96";#N/A,#N/A,FALSE,"CTrecon"}</definedName>
    <definedName name="T4.9i_1_1_1_2_5" hidden="1">{#N/A,#N/A,FALSE,"TMCOMP96";#N/A,#N/A,FALSE,"MAT96";#N/A,#N/A,FALSE,"FANDA96";#N/A,#N/A,FALSE,"INTRAN96";#N/A,#N/A,FALSE,"NAA9697";#N/A,#N/A,FALSE,"ECWEBB";#N/A,#N/A,FALSE,"MFT96";#N/A,#N/A,FALSE,"CTrecon"}</definedName>
    <definedName name="T4.9i_1_1_1_3" hidden="1">{#N/A,#N/A,FALSE,"TMCOMP96";#N/A,#N/A,FALSE,"MAT96";#N/A,#N/A,FALSE,"FANDA96";#N/A,#N/A,FALSE,"INTRAN96";#N/A,#N/A,FALSE,"NAA9697";#N/A,#N/A,FALSE,"ECWEBB";#N/A,#N/A,FALSE,"MFT96";#N/A,#N/A,FALSE,"CTrecon"}</definedName>
    <definedName name="T4.9i_1_1_1_3_1" hidden="1">{#N/A,#N/A,FALSE,"TMCOMP96";#N/A,#N/A,FALSE,"MAT96";#N/A,#N/A,FALSE,"FANDA96";#N/A,#N/A,FALSE,"INTRAN96";#N/A,#N/A,FALSE,"NAA9697";#N/A,#N/A,FALSE,"ECWEBB";#N/A,#N/A,FALSE,"MFT96";#N/A,#N/A,FALSE,"CTrecon"}</definedName>
    <definedName name="T4.9i_1_1_1_3_2" hidden="1">{#N/A,#N/A,FALSE,"TMCOMP96";#N/A,#N/A,FALSE,"MAT96";#N/A,#N/A,FALSE,"FANDA96";#N/A,#N/A,FALSE,"INTRAN96";#N/A,#N/A,FALSE,"NAA9697";#N/A,#N/A,FALSE,"ECWEBB";#N/A,#N/A,FALSE,"MFT96";#N/A,#N/A,FALSE,"CTrecon"}</definedName>
    <definedName name="T4.9i_1_1_1_3_3" hidden="1">{#N/A,#N/A,FALSE,"TMCOMP96";#N/A,#N/A,FALSE,"MAT96";#N/A,#N/A,FALSE,"FANDA96";#N/A,#N/A,FALSE,"INTRAN96";#N/A,#N/A,FALSE,"NAA9697";#N/A,#N/A,FALSE,"ECWEBB";#N/A,#N/A,FALSE,"MFT96";#N/A,#N/A,FALSE,"CTrecon"}</definedName>
    <definedName name="T4.9i_1_1_1_3_4" hidden="1">{#N/A,#N/A,FALSE,"TMCOMP96";#N/A,#N/A,FALSE,"MAT96";#N/A,#N/A,FALSE,"FANDA96";#N/A,#N/A,FALSE,"INTRAN96";#N/A,#N/A,FALSE,"NAA9697";#N/A,#N/A,FALSE,"ECWEBB";#N/A,#N/A,FALSE,"MFT96";#N/A,#N/A,FALSE,"CTrecon"}</definedName>
    <definedName name="T4.9i_1_1_1_3_5" hidden="1">{#N/A,#N/A,FALSE,"TMCOMP96";#N/A,#N/A,FALSE,"MAT96";#N/A,#N/A,FALSE,"FANDA96";#N/A,#N/A,FALSE,"INTRAN96";#N/A,#N/A,FALSE,"NAA9697";#N/A,#N/A,FALSE,"ECWEBB";#N/A,#N/A,FALSE,"MFT96";#N/A,#N/A,FALSE,"CTrecon"}</definedName>
    <definedName name="T4.9i_1_1_1_4" hidden="1">{#N/A,#N/A,FALSE,"TMCOMP96";#N/A,#N/A,FALSE,"MAT96";#N/A,#N/A,FALSE,"FANDA96";#N/A,#N/A,FALSE,"INTRAN96";#N/A,#N/A,FALSE,"NAA9697";#N/A,#N/A,FALSE,"ECWEBB";#N/A,#N/A,FALSE,"MFT96";#N/A,#N/A,FALSE,"CTrecon"}</definedName>
    <definedName name="T4.9i_1_1_1_4_1" hidden="1">{#N/A,#N/A,FALSE,"TMCOMP96";#N/A,#N/A,FALSE,"MAT96";#N/A,#N/A,FALSE,"FANDA96";#N/A,#N/A,FALSE,"INTRAN96";#N/A,#N/A,FALSE,"NAA9697";#N/A,#N/A,FALSE,"ECWEBB";#N/A,#N/A,FALSE,"MFT96";#N/A,#N/A,FALSE,"CTrecon"}</definedName>
    <definedName name="T4.9i_1_1_1_4_2" hidden="1">{#N/A,#N/A,FALSE,"TMCOMP96";#N/A,#N/A,FALSE,"MAT96";#N/A,#N/A,FALSE,"FANDA96";#N/A,#N/A,FALSE,"INTRAN96";#N/A,#N/A,FALSE,"NAA9697";#N/A,#N/A,FALSE,"ECWEBB";#N/A,#N/A,FALSE,"MFT96";#N/A,#N/A,FALSE,"CTrecon"}</definedName>
    <definedName name="T4.9i_1_1_1_4_3" hidden="1">{#N/A,#N/A,FALSE,"TMCOMP96";#N/A,#N/A,FALSE,"MAT96";#N/A,#N/A,FALSE,"FANDA96";#N/A,#N/A,FALSE,"INTRAN96";#N/A,#N/A,FALSE,"NAA9697";#N/A,#N/A,FALSE,"ECWEBB";#N/A,#N/A,FALSE,"MFT96";#N/A,#N/A,FALSE,"CTrecon"}</definedName>
    <definedName name="T4.9i_1_1_1_4_4" hidden="1">{#N/A,#N/A,FALSE,"TMCOMP96";#N/A,#N/A,FALSE,"MAT96";#N/A,#N/A,FALSE,"FANDA96";#N/A,#N/A,FALSE,"INTRAN96";#N/A,#N/A,FALSE,"NAA9697";#N/A,#N/A,FALSE,"ECWEBB";#N/A,#N/A,FALSE,"MFT96";#N/A,#N/A,FALSE,"CTrecon"}</definedName>
    <definedName name="T4.9i_1_1_1_4_5" hidden="1">{#N/A,#N/A,FALSE,"TMCOMP96";#N/A,#N/A,FALSE,"MAT96";#N/A,#N/A,FALSE,"FANDA96";#N/A,#N/A,FALSE,"INTRAN96";#N/A,#N/A,FALSE,"NAA9697";#N/A,#N/A,FALSE,"ECWEBB";#N/A,#N/A,FALSE,"MFT96";#N/A,#N/A,FALSE,"CTrecon"}</definedName>
    <definedName name="T4.9i_1_1_1_5" hidden="1">{#N/A,#N/A,FALSE,"TMCOMP96";#N/A,#N/A,FALSE,"MAT96";#N/A,#N/A,FALSE,"FANDA96";#N/A,#N/A,FALSE,"INTRAN96";#N/A,#N/A,FALSE,"NAA9697";#N/A,#N/A,FALSE,"ECWEBB";#N/A,#N/A,FALSE,"MFT96";#N/A,#N/A,FALSE,"CTrecon"}</definedName>
    <definedName name="T4.9i_1_1_1_5_1" hidden="1">{#N/A,#N/A,FALSE,"TMCOMP96";#N/A,#N/A,FALSE,"MAT96";#N/A,#N/A,FALSE,"FANDA96";#N/A,#N/A,FALSE,"INTRAN96";#N/A,#N/A,FALSE,"NAA9697";#N/A,#N/A,FALSE,"ECWEBB";#N/A,#N/A,FALSE,"MFT96";#N/A,#N/A,FALSE,"CTrecon"}</definedName>
    <definedName name="T4.9i_1_1_1_5_2" hidden="1">{#N/A,#N/A,FALSE,"TMCOMP96";#N/A,#N/A,FALSE,"MAT96";#N/A,#N/A,FALSE,"FANDA96";#N/A,#N/A,FALSE,"INTRAN96";#N/A,#N/A,FALSE,"NAA9697";#N/A,#N/A,FALSE,"ECWEBB";#N/A,#N/A,FALSE,"MFT96";#N/A,#N/A,FALSE,"CTrecon"}</definedName>
    <definedName name="T4.9i_1_1_1_5_3" hidden="1">{#N/A,#N/A,FALSE,"TMCOMP96";#N/A,#N/A,FALSE,"MAT96";#N/A,#N/A,FALSE,"FANDA96";#N/A,#N/A,FALSE,"INTRAN96";#N/A,#N/A,FALSE,"NAA9697";#N/A,#N/A,FALSE,"ECWEBB";#N/A,#N/A,FALSE,"MFT96";#N/A,#N/A,FALSE,"CTrecon"}</definedName>
    <definedName name="T4.9i_1_1_1_5_4" hidden="1">{#N/A,#N/A,FALSE,"TMCOMP96";#N/A,#N/A,FALSE,"MAT96";#N/A,#N/A,FALSE,"FANDA96";#N/A,#N/A,FALSE,"INTRAN96";#N/A,#N/A,FALSE,"NAA9697";#N/A,#N/A,FALSE,"ECWEBB";#N/A,#N/A,FALSE,"MFT96";#N/A,#N/A,FALSE,"CTrecon"}</definedName>
    <definedName name="T4.9i_1_1_1_5_5" hidden="1">{#N/A,#N/A,FALSE,"TMCOMP96";#N/A,#N/A,FALSE,"MAT96";#N/A,#N/A,FALSE,"FANDA96";#N/A,#N/A,FALSE,"INTRAN96";#N/A,#N/A,FALSE,"NAA9697";#N/A,#N/A,FALSE,"ECWEBB";#N/A,#N/A,FALSE,"MFT96";#N/A,#N/A,FALSE,"CTrecon"}</definedName>
    <definedName name="T4.9i_1_1_2" hidden="1">{#N/A,#N/A,FALSE,"TMCOMP96";#N/A,#N/A,FALSE,"MAT96";#N/A,#N/A,FALSE,"FANDA96";#N/A,#N/A,FALSE,"INTRAN96";#N/A,#N/A,FALSE,"NAA9697";#N/A,#N/A,FALSE,"ECWEBB";#N/A,#N/A,FALSE,"MFT96";#N/A,#N/A,FALSE,"CTrecon"}</definedName>
    <definedName name="T4.9i_1_1_2_1" hidden="1">{#N/A,#N/A,FALSE,"TMCOMP96";#N/A,#N/A,FALSE,"MAT96";#N/A,#N/A,FALSE,"FANDA96";#N/A,#N/A,FALSE,"INTRAN96";#N/A,#N/A,FALSE,"NAA9697";#N/A,#N/A,FALSE,"ECWEBB";#N/A,#N/A,FALSE,"MFT96";#N/A,#N/A,FALSE,"CTrecon"}</definedName>
    <definedName name="T4.9i_1_1_2_2" hidden="1">{#N/A,#N/A,FALSE,"TMCOMP96";#N/A,#N/A,FALSE,"MAT96";#N/A,#N/A,FALSE,"FANDA96";#N/A,#N/A,FALSE,"INTRAN96";#N/A,#N/A,FALSE,"NAA9697";#N/A,#N/A,FALSE,"ECWEBB";#N/A,#N/A,FALSE,"MFT96";#N/A,#N/A,FALSE,"CTrecon"}</definedName>
    <definedName name="T4.9i_1_1_2_3" hidden="1">{#N/A,#N/A,FALSE,"TMCOMP96";#N/A,#N/A,FALSE,"MAT96";#N/A,#N/A,FALSE,"FANDA96";#N/A,#N/A,FALSE,"INTRAN96";#N/A,#N/A,FALSE,"NAA9697";#N/A,#N/A,FALSE,"ECWEBB";#N/A,#N/A,FALSE,"MFT96";#N/A,#N/A,FALSE,"CTrecon"}</definedName>
    <definedName name="T4.9i_1_1_2_4" hidden="1">{#N/A,#N/A,FALSE,"TMCOMP96";#N/A,#N/A,FALSE,"MAT96";#N/A,#N/A,FALSE,"FANDA96";#N/A,#N/A,FALSE,"INTRAN96";#N/A,#N/A,FALSE,"NAA9697";#N/A,#N/A,FALSE,"ECWEBB";#N/A,#N/A,FALSE,"MFT96";#N/A,#N/A,FALSE,"CTrecon"}</definedName>
    <definedName name="T4.9i_1_1_2_5" hidden="1">{#N/A,#N/A,FALSE,"TMCOMP96";#N/A,#N/A,FALSE,"MAT96";#N/A,#N/A,FALSE,"FANDA96";#N/A,#N/A,FALSE,"INTRAN96";#N/A,#N/A,FALSE,"NAA9697";#N/A,#N/A,FALSE,"ECWEBB";#N/A,#N/A,FALSE,"MFT96";#N/A,#N/A,FALSE,"CTrecon"}</definedName>
    <definedName name="T4.9i_1_1_3" hidden="1">{#N/A,#N/A,FALSE,"TMCOMP96";#N/A,#N/A,FALSE,"MAT96";#N/A,#N/A,FALSE,"FANDA96";#N/A,#N/A,FALSE,"INTRAN96";#N/A,#N/A,FALSE,"NAA9697";#N/A,#N/A,FALSE,"ECWEBB";#N/A,#N/A,FALSE,"MFT96";#N/A,#N/A,FALSE,"CTrecon"}</definedName>
    <definedName name="T4.9i_1_1_3_1" hidden="1">{#N/A,#N/A,FALSE,"TMCOMP96";#N/A,#N/A,FALSE,"MAT96";#N/A,#N/A,FALSE,"FANDA96";#N/A,#N/A,FALSE,"INTRAN96";#N/A,#N/A,FALSE,"NAA9697";#N/A,#N/A,FALSE,"ECWEBB";#N/A,#N/A,FALSE,"MFT96";#N/A,#N/A,FALSE,"CTrecon"}</definedName>
    <definedName name="T4.9i_1_1_3_2" hidden="1">{#N/A,#N/A,FALSE,"TMCOMP96";#N/A,#N/A,FALSE,"MAT96";#N/A,#N/A,FALSE,"FANDA96";#N/A,#N/A,FALSE,"INTRAN96";#N/A,#N/A,FALSE,"NAA9697";#N/A,#N/A,FALSE,"ECWEBB";#N/A,#N/A,FALSE,"MFT96";#N/A,#N/A,FALSE,"CTrecon"}</definedName>
    <definedName name="T4.9i_1_1_3_3" hidden="1">{#N/A,#N/A,FALSE,"TMCOMP96";#N/A,#N/A,FALSE,"MAT96";#N/A,#N/A,FALSE,"FANDA96";#N/A,#N/A,FALSE,"INTRAN96";#N/A,#N/A,FALSE,"NAA9697";#N/A,#N/A,FALSE,"ECWEBB";#N/A,#N/A,FALSE,"MFT96";#N/A,#N/A,FALSE,"CTrecon"}</definedName>
    <definedName name="T4.9i_1_1_3_4" hidden="1">{#N/A,#N/A,FALSE,"TMCOMP96";#N/A,#N/A,FALSE,"MAT96";#N/A,#N/A,FALSE,"FANDA96";#N/A,#N/A,FALSE,"INTRAN96";#N/A,#N/A,FALSE,"NAA9697";#N/A,#N/A,FALSE,"ECWEBB";#N/A,#N/A,FALSE,"MFT96";#N/A,#N/A,FALSE,"CTrecon"}</definedName>
    <definedName name="T4.9i_1_1_3_5" hidden="1">{#N/A,#N/A,FALSE,"TMCOMP96";#N/A,#N/A,FALSE,"MAT96";#N/A,#N/A,FALSE,"FANDA96";#N/A,#N/A,FALSE,"INTRAN96";#N/A,#N/A,FALSE,"NAA9697";#N/A,#N/A,FALSE,"ECWEBB";#N/A,#N/A,FALSE,"MFT96";#N/A,#N/A,FALSE,"CTrecon"}</definedName>
    <definedName name="T4.9i_1_1_4" hidden="1">{#N/A,#N/A,FALSE,"TMCOMP96";#N/A,#N/A,FALSE,"MAT96";#N/A,#N/A,FALSE,"FANDA96";#N/A,#N/A,FALSE,"INTRAN96";#N/A,#N/A,FALSE,"NAA9697";#N/A,#N/A,FALSE,"ECWEBB";#N/A,#N/A,FALSE,"MFT96";#N/A,#N/A,FALSE,"CTrecon"}</definedName>
    <definedName name="T4.9i_1_1_4_1" hidden="1">{#N/A,#N/A,FALSE,"TMCOMP96";#N/A,#N/A,FALSE,"MAT96";#N/A,#N/A,FALSE,"FANDA96";#N/A,#N/A,FALSE,"INTRAN96";#N/A,#N/A,FALSE,"NAA9697";#N/A,#N/A,FALSE,"ECWEBB";#N/A,#N/A,FALSE,"MFT96";#N/A,#N/A,FALSE,"CTrecon"}</definedName>
    <definedName name="T4.9i_1_1_4_2" hidden="1">{#N/A,#N/A,FALSE,"TMCOMP96";#N/A,#N/A,FALSE,"MAT96";#N/A,#N/A,FALSE,"FANDA96";#N/A,#N/A,FALSE,"INTRAN96";#N/A,#N/A,FALSE,"NAA9697";#N/A,#N/A,FALSE,"ECWEBB";#N/A,#N/A,FALSE,"MFT96";#N/A,#N/A,FALSE,"CTrecon"}</definedName>
    <definedName name="T4.9i_1_1_4_3" hidden="1">{#N/A,#N/A,FALSE,"TMCOMP96";#N/A,#N/A,FALSE,"MAT96";#N/A,#N/A,FALSE,"FANDA96";#N/A,#N/A,FALSE,"INTRAN96";#N/A,#N/A,FALSE,"NAA9697";#N/A,#N/A,FALSE,"ECWEBB";#N/A,#N/A,FALSE,"MFT96";#N/A,#N/A,FALSE,"CTrecon"}</definedName>
    <definedName name="T4.9i_1_1_4_4" hidden="1">{#N/A,#N/A,FALSE,"TMCOMP96";#N/A,#N/A,FALSE,"MAT96";#N/A,#N/A,FALSE,"FANDA96";#N/A,#N/A,FALSE,"INTRAN96";#N/A,#N/A,FALSE,"NAA9697";#N/A,#N/A,FALSE,"ECWEBB";#N/A,#N/A,FALSE,"MFT96";#N/A,#N/A,FALSE,"CTrecon"}</definedName>
    <definedName name="T4.9i_1_1_4_5" hidden="1">{#N/A,#N/A,FALSE,"TMCOMP96";#N/A,#N/A,FALSE,"MAT96";#N/A,#N/A,FALSE,"FANDA96";#N/A,#N/A,FALSE,"INTRAN96";#N/A,#N/A,FALSE,"NAA9697";#N/A,#N/A,FALSE,"ECWEBB";#N/A,#N/A,FALSE,"MFT96";#N/A,#N/A,FALSE,"CTrecon"}</definedName>
    <definedName name="T4.9i_1_1_5" hidden="1">{#N/A,#N/A,FALSE,"TMCOMP96";#N/A,#N/A,FALSE,"MAT96";#N/A,#N/A,FALSE,"FANDA96";#N/A,#N/A,FALSE,"INTRAN96";#N/A,#N/A,FALSE,"NAA9697";#N/A,#N/A,FALSE,"ECWEBB";#N/A,#N/A,FALSE,"MFT96";#N/A,#N/A,FALSE,"CTrecon"}</definedName>
    <definedName name="T4.9i_1_1_5_1" hidden="1">{#N/A,#N/A,FALSE,"TMCOMP96";#N/A,#N/A,FALSE,"MAT96";#N/A,#N/A,FALSE,"FANDA96";#N/A,#N/A,FALSE,"INTRAN96";#N/A,#N/A,FALSE,"NAA9697";#N/A,#N/A,FALSE,"ECWEBB";#N/A,#N/A,FALSE,"MFT96";#N/A,#N/A,FALSE,"CTrecon"}</definedName>
    <definedName name="T4.9i_1_1_5_2" hidden="1">{#N/A,#N/A,FALSE,"TMCOMP96";#N/A,#N/A,FALSE,"MAT96";#N/A,#N/A,FALSE,"FANDA96";#N/A,#N/A,FALSE,"INTRAN96";#N/A,#N/A,FALSE,"NAA9697";#N/A,#N/A,FALSE,"ECWEBB";#N/A,#N/A,FALSE,"MFT96";#N/A,#N/A,FALSE,"CTrecon"}</definedName>
    <definedName name="T4.9i_1_1_5_3" hidden="1">{#N/A,#N/A,FALSE,"TMCOMP96";#N/A,#N/A,FALSE,"MAT96";#N/A,#N/A,FALSE,"FANDA96";#N/A,#N/A,FALSE,"INTRAN96";#N/A,#N/A,FALSE,"NAA9697";#N/A,#N/A,FALSE,"ECWEBB";#N/A,#N/A,FALSE,"MFT96";#N/A,#N/A,FALSE,"CTrecon"}</definedName>
    <definedName name="T4.9i_1_1_5_4" hidden="1">{#N/A,#N/A,FALSE,"TMCOMP96";#N/A,#N/A,FALSE,"MAT96";#N/A,#N/A,FALSE,"FANDA96";#N/A,#N/A,FALSE,"INTRAN96";#N/A,#N/A,FALSE,"NAA9697";#N/A,#N/A,FALSE,"ECWEBB";#N/A,#N/A,FALSE,"MFT96";#N/A,#N/A,FALSE,"CTrecon"}</definedName>
    <definedName name="T4.9i_1_1_5_5" hidden="1">{#N/A,#N/A,FALSE,"TMCOMP96";#N/A,#N/A,FALSE,"MAT96";#N/A,#N/A,FALSE,"FANDA96";#N/A,#N/A,FALSE,"INTRAN96";#N/A,#N/A,FALSE,"NAA9697";#N/A,#N/A,FALSE,"ECWEBB";#N/A,#N/A,FALSE,"MFT96";#N/A,#N/A,FALSE,"CTrecon"}</definedName>
    <definedName name="T4.9i_1_2" hidden="1">{#N/A,#N/A,FALSE,"TMCOMP96";#N/A,#N/A,FALSE,"MAT96";#N/A,#N/A,FALSE,"FANDA96";#N/A,#N/A,FALSE,"INTRAN96";#N/A,#N/A,FALSE,"NAA9697";#N/A,#N/A,FALSE,"ECWEBB";#N/A,#N/A,FALSE,"MFT96";#N/A,#N/A,FALSE,"CTrecon"}</definedName>
    <definedName name="T4.9i_1_2_1" hidden="1">{#N/A,#N/A,FALSE,"TMCOMP96";#N/A,#N/A,FALSE,"MAT96";#N/A,#N/A,FALSE,"FANDA96";#N/A,#N/A,FALSE,"INTRAN96";#N/A,#N/A,FALSE,"NAA9697";#N/A,#N/A,FALSE,"ECWEBB";#N/A,#N/A,FALSE,"MFT96";#N/A,#N/A,FALSE,"CTrecon"}</definedName>
    <definedName name="T4.9i_1_2_1_1" hidden="1">{#N/A,#N/A,FALSE,"TMCOMP96";#N/A,#N/A,FALSE,"MAT96";#N/A,#N/A,FALSE,"FANDA96";#N/A,#N/A,FALSE,"INTRAN96";#N/A,#N/A,FALSE,"NAA9697";#N/A,#N/A,FALSE,"ECWEBB";#N/A,#N/A,FALSE,"MFT96";#N/A,#N/A,FALSE,"CTrecon"}</definedName>
    <definedName name="T4.9i_1_2_1_1_1" hidden="1">{#N/A,#N/A,FALSE,"TMCOMP96";#N/A,#N/A,FALSE,"MAT96";#N/A,#N/A,FALSE,"FANDA96";#N/A,#N/A,FALSE,"INTRAN96";#N/A,#N/A,FALSE,"NAA9697";#N/A,#N/A,FALSE,"ECWEBB";#N/A,#N/A,FALSE,"MFT96";#N/A,#N/A,FALSE,"CTrecon"}</definedName>
    <definedName name="T4.9i_1_2_1_1_1_1" hidden="1">{#N/A,#N/A,FALSE,"TMCOMP96";#N/A,#N/A,FALSE,"MAT96";#N/A,#N/A,FALSE,"FANDA96";#N/A,#N/A,FALSE,"INTRAN96";#N/A,#N/A,FALSE,"NAA9697";#N/A,#N/A,FALSE,"ECWEBB";#N/A,#N/A,FALSE,"MFT96";#N/A,#N/A,FALSE,"CTrecon"}</definedName>
    <definedName name="T4.9i_1_2_1_1_1_2" hidden="1">{#N/A,#N/A,FALSE,"TMCOMP96";#N/A,#N/A,FALSE,"MAT96";#N/A,#N/A,FALSE,"FANDA96";#N/A,#N/A,FALSE,"INTRAN96";#N/A,#N/A,FALSE,"NAA9697";#N/A,#N/A,FALSE,"ECWEBB";#N/A,#N/A,FALSE,"MFT96";#N/A,#N/A,FALSE,"CTrecon"}</definedName>
    <definedName name="T4.9i_1_2_1_1_1_3" hidden="1">{#N/A,#N/A,FALSE,"TMCOMP96";#N/A,#N/A,FALSE,"MAT96";#N/A,#N/A,FALSE,"FANDA96";#N/A,#N/A,FALSE,"INTRAN96";#N/A,#N/A,FALSE,"NAA9697";#N/A,#N/A,FALSE,"ECWEBB";#N/A,#N/A,FALSE,"MFT96";#N/A,#N/A,FALSE,"CTrecon"}</definedName>
    <definedName name="T4.9i_1_2_1_1_1_4" hidden="1">{#N/A,#N/A,FALSE,"TMCOMP96";#N/A,#N/A,FALSE,"MAT96";#N/A,#N/A,FALSE,"FANDA96";#N/A,#N/A,FALSE,"INTRAN96";#N/A,#N/A,FALSE,"NAA9697";#N/A,#N/A,FALSE,"ECWEBB";#N/A,#N/A,FALSE,"MFT96";#N/A,#N/A,FALSE,"CTrecon"}</definedName>
    <definedName name="T4.9i_1_2_1_1_1_5" hidden="1">{#N/A,#N/A,FALSE,"TMCOMP96";#N/A,#N/A,FALSE,"MAT96";#N/A,#N/A,FALSE,"FANDA96";#N/A,#N/A,FALSE,"INTRAN96";#N/A,#N/A,FALSE,"NAA9697";#N/A,#N/A,FALSE,"ECWEBB";#N/A,#N/A,FALSE,"MFT96";#N/A,#N/A,FALSE,"CTrecon"}</definedName>
    <definedName name="T4.9i_1_2_1_1_2" hidden="1">{#N/A,#N/A,FALSE,"TMCOMP96";#N/A,#N/A,FALSE,"MAT96";#N/A,#N/A,FALSE,"FANDA96";#N/A,#N/A,FALSE,"INTRAN96";#N/A,#N/A,FALSE,"NAA9697";#N/A,#N/A,FALSE,"ECWEBB";#N/A,#N/A,FALSE,"MFT96";#N/A,#N/A,FALSE,"CTrecon"}</definedName>
    <definedName name="T4.9i_1_2_1_1_2_1" hidden="1">{#N/A,#N/A,FALSE,"TMCOMP96";#N/A,#N/A,FALSE,"MAT96";#N/A,#N/A,FALSE,"FANDA96";#N/A,#N/A,FALSE,"INTRAN96";#N/A,#N/A,FALSE,"NAA9697";#N/A,#N/A,FALSE,"ECWEBB";#N/A,#N/A,FALSE,"MFT96";#N/A,#N/A,FALSE,"CTrecon"}</definedName>
    <definedName name="T4.9i_1_2_1_1_2_2" hidden="1">{#N/A,#N/A,FALSE,"TMCOMP96";#N/A,#N/A,FALSE,"MAT96";#N/A,#N/A,FALSE,"FANDA96";#N/A,#N/A,FALSE,"INTRAN96";#N/A,#N/A,FALSE,"NAA9697";#N/A,#N/A,FALSE,"ECWEBB";#N/A,#N/A,FALSE,"MFT96";#N/A,#N/A,FALSE,"CTrecon"}</definedName>
    <definedName name="T4.9i_1_2_1_1_2_3" hidden="1">{#N/A,#N/A,FALSE,"TMCOMP96";#N/A,#N/A,FALSE,"MAT96";#N/A,#N/A,FALSE,"FANDA96";#N/A,#N/A,FALSE,"INTRAN96";#N/A,#N/A,FALSE,"NAA9697";#N/A,#N/A,FALSE,"ECWEBB";#N/A,#N/A,FALSE,"MFT96";#N/A,#N/A,FALSE,"CTrecon"}</definedName>
    <definedName name="T4.9i_1_2_1_1_2_4" hidden="1">{#N/A,#N/A,FALSE,"TMCOMP96";#N/A,#N/A,FALSE,"MAT96";#N/A,#N/A,FALSE,"FANDA96";#N/A,#N/A,FALSE,"INTRAN96";#N/A,#N/A,FALSE,"NAA9697";#N/A,#N/A,FALSE,"ECWEBB";#N/A,#N/A,FALSE,"MFT96";#N/A,#N/A,FALSE,"CTrecon"}</definedName>
    <definedName name="T4.9i_1_2_1_1_2_5" hidden="1">{#N/A,#N/A,FALSE,"TMCOMP96";#N/A,#N/A,FALSE,"MAT96";#N/A,#N/A,FALSE,"FANDA96";#N/A,#N/A,FALSE,"INTRAN96";#N/A,#N/A,FALSE,"NAA9697";#N/A,#N/A,FALSE,"ECWEBB";#N/A,#N/A,FALSE,"MFT96";#N/A,#N/A,FALSE,"CTrecon"}</definedName>
    <definedName name="T4.9i_1_2_1_1_3" hidden="1">{#N/A,#N/A,FALSE,"TMCOMP96";#N/A,#N/A,FALSE,"MAT96";#N/A,#N/A,FALSE,"FANDA96";#N/A,#N/A,FALSE,"INTRAN96";#N/A,#N/A,FALSE,"NAA9697";#N/A,#N/A,FALSE,"ECWEBB";#N/A,#N/A,FALSE,"MFT96";#N/A,#N/A,FALSE,"CTrecon"}</definedName>
    <definedName name="T4.9i_1_2_1_1_4" hidden="1">{#N/A,#N/A,FALSE,"TMCOMP96";#N/A,#N/A,FALSE,"MAT96";#N/A,#N/A,FALSE,"FANDA96";#N/A,#N/A,FALSE,"INTRAN96";#N/A,#N/A,FALSE,"NAA9697";#N/A,#N/A,FALSE,"ECWEBB";#N/A,#N/A,FALSE,"MFT96";#N/A,#N/A,FALSE,"CTrecon"}</definedName>
    <definedName name="T4.9i_1_2_1_1_5" hidden="1">{#N/A,#N/A,FALSE,"TMCOMP96";#N/A,#N/A,FALSE,"MAT96";#N/A,#N/A,FALSE,"FANDA96";#N/A,#N/A,FALSE,"INTRAN96";#N/A,#N/A,FALSE,"NAA9697";#N/A,#N/A,FALSE,"ECWEBB";#N/A,#N/A,FALSE,"MFT96";#N/A,#N/A,FALSE,"CTrecon"}</definedName>
    <definedName name="T4.9i_1_2_1_2" hidden="1">{#N/A,#N/A,FALSE,"TMCOMP96";#N/A,#N/A,FALSE,"MAT96";#N/A,#N/A,FALSE,"FANDA96";#N/A,#N/A,FALSE,"INTRAN96";#N/A,#N/A,FALSE,"NAA9697";#N/A,#N/A,FALSE,"ECWEBB";#N/A,#N/A,FALSE,"MFT96";#N/A,#N/A,FALSE,"CTrecon"}</definedName>
    <definedName name="T4.9i_1_2_1_2_1" hidden="1">{#N/A,#N/A,FALSE,"TMCOMP96";#N/A,#N/A,FALSE,"MAT96";#N/A,#N/A,FALSE,"FANDA96";#N/A,#N/A,FALSE,"INTRAN96";#N/A,#N/A,FALSE,"NAA9697";#N/A,#N/A,FALSE,"ECWEBB";#N/A,#N/A,FALSE,"MFT96";#N/A,#N/A,FALSE,"CTrecon"}</definedName>
    <definedName name="T4.9i_1_2_1_2_2" hidden="1">{#N/A,#N/A,FALSE,"TMCOMP96";#N/A,#N/A,FALSE,"MAT96";#N/A,#N/A,FALSE,"FANDA96";#N/A,#N/A,FALSE,"INTRAN96";#N/A,#N/A,FALSE,"NAA9697";#N/A,#N/A,FALSE,"ECWEBB";#N/A,#N/A,FALSE,"MFT96";#N/A,#N/A,FALSE,"CTrecon"}</definedName>
    <definedName name="T4.9i_1_2_1_2_3" hidden="1">{#N/A,#N/A,FALSE,"TMCOMP96";#N/A,#N/A,FALSE,"MAT96";#N/A,#N/A,FALSE,"FANDA96";#N/A,#N/A,FALSE,"INTRAN96";#N/A,#N/A,FALSE,"NAA9697";#N/A,#N/A,FALSE,"ECWEBB";#N/A,#N/A,FALSE,"MFT96";#N/A,#N/A,FALSE,"CTrecon"}</definedName>
    <definedName name="T4.9i_1_2_1_2_4" hidden="1">{#N/A,#N/A,FALSE,"TMCOMP96";#N/A,#N/A,FALSE,"MAT96";#N/A,#N/A,FALSE,"FANDA96";#N/A,#N/A,FALSE,"INTRAN96";#N/A,#N/A,FALSE,"NAA9697";#N/A,#N/A,FALSE,"ECWEBB";#N/A,#N/A,FALSE,"MFT96";#N/A,#N/A,FALSE,"CTrecon"}</definedName>
    <definedName name="T4.9i_1_2_1_2_5" hidden="1">{#N/A,#N/A,FALSE,"TMCOMP96";#N/A,#N/A,FALSE,"MAT96";#N/A,#N/A,FALSE,"FANDA96";#N/A,#N/A,FALSE,"INTRAN96";#N/A,#N/A,FALSE,"NAA9697";#N/A,#N/A,FALSE,"ECWEBB";#N/A,#N/A,FALSE,"MFT96";#N/A,#N/A,FALSE,"CTrecon"}</definedName>
    <definedName name="T4.9i_1_2_1_3" hidden="1">{#N/A,#N/A,FALSE,"TMCOMP96";#N/A,#N/A,FALSE,"MAT96";#N/A,#N/A,FALSE,"FANDA96";#N/A,#N/A,FALSE,"INTRAN96";#N/A,#N/A,FALSE,"NAA9697";#N/A,#N/A,FALSE,"ECWEBB";#N/A,#N/A,FALSE,"MFT96";#N/A,#N/A,FALSE,"CTrecon"}</definedName>
    <definedName name="T4.9i_1_2_1_3_1" hidden="1">{#N/A,#N/A,FALSE,"TMCOMP96";#N/A,#N/A,FALSE,"MAT96";#N/A,#N/A,FALSE,"FANDA96";#N/A,#N/A,FALSE,"INTRAN96";#N/A,#N/A,FALSE,"NAA9697";#N/A,#N/A,FALSE,"ECWEBB";#N/A,#N/A,FALSE,"MFT96";#N/A,#N/A,FALSE,"CTrecon"}</definedName>
    <definedName name="T4.9i_1_2_1_3_2" hidden="1">{#N/A,#N/A,FALSE,"TMCOMP96";#N/A,#N/A,FALSE,"MAT96";#N/A,#N/A,FALSE,"FANDA96";#N/A,#N/A,FALSE,"INTRAN96";#N/A,#N/A,FALSE,"NAA9697";#N/A,#N/A,FALSE,"ECWEBB";#N/A,#N/A,FALSE,"MFT96";#N/A,#N/A,FALSE,"CTrecon"}</definedName>
    <definedName name="T4.9i_1_2_1_3_3" hidden="1">{#N/A,#N/A,FALSE,"TMCOMP96";#N/A,#N/A,FALSE,"MAT96";#N/A,#N/A,FALSE,"FANDA96";#N/A,#N/A,FALSE,"INTRAN96";#N/A,#N/A,FALSE,"NAA9697";#N/A,#N/A,FALSE,"ECWEBB";#N/A,#N/A,FALSE,"MFT96";#N/A,#N/A,FALSE,"CTrecon"}</definedName>
    <definedName name="T4.9i_1_2_1_3_4" hidden="1">{#N/A,#N/A,FALSE,"TMCOMP96";#N/A,#N/A,FALSE,"MAT96";#N/A,#N/A,FALSE,"FANDA96";#N/A,#N/A,FALSE,"INTRAN96";#N/A,#N/A,FALSE,"NAA9697";#N/A,#N/A,FALSE,"ECWEBB";#N/A,#N/A,FALSE,"MFT96";#N/A,#N/A,FALSE,"CTrecon"}</definedName>
    <definedName name="T4.9i_1_2_1_3_5" hidden="1">{#N/A,#N/A,FALSE,"TMCOMP96";#N/A,#N/A,FALSE,"MAT96";#N/A,#N/A,FALSE,"FANDA96";#N/A,#N/A,FALSE,"INTRAN96";#N/A,#N/A,FALSE,"NAA9697";#N/A,#N/A,FALSE,"ECWEBB";#N/A,#N/A,FALSE,"MFT96";#N/A,#N/A,FALSE,"CTrecon"}</definedName>
    <definedName name="T4.9i_1_2_1_4" hidden="1">{#N/A,#N/A,FALSE,"TMCOMP96";#N/A,#N/A,FALSE,"MAT96";#N/A,#N/A,FALSE,"FANDA96";#N/A,#N/A,FALSE,"INTRAN96";#N/A,#N/A,FALSE,"NAA9697";#N/A,#N/A,FALSE,"ECWEBB";#N/A,#N/A,FALSE,"MFT96";#N/A,#N/A,FALSE,"CTrecon"}</definedName>
    <definedName name="T4.9i_1_2_1_4_1" hidden="1">{#N/A,#N/A,FALSE,"TMCOMP96";#N/A,#N/A,FALSE,"MAT96";#N/A,#N/A,FALSE,"FANDA96";#N/A,#N/A,FALSE,"INTRAN96";#N/A,#N/A,FALSE,"NAA9697";#N/A,#N/A,FALSE,"ECWEBB";#N/A,#N/A,FALSE,"MFT96";#N/A,#N/A,FALSE,"CTrecon"}</definedName>
    <definedName name="T4.9i_1_2_1_4_2" hidden="1">{#N/A,#N/A,FALSE,"TMCOMP96";#N/A,#N/A,FALSE,"MAT96";#N/A,#N/A,FALSE,"FANDA96";#N/A,#N/A,FALSE,"INTRAN96";#N/A,#N/A,FALSE,"NAA9697";#N/A,#N/A,FALSE,"ECWEBB";#N/A,#N/A,FALSE,"MFT96";#N/A,#N/A,FALSE,"CTrecon"}</definedName>
    <definedName name="T4.9i_1_2_1_4_3" hidden="1">{#N/A,#N/A,FALSE,"TMCOMP96";#N/A,#N/A,FALSE,"MAT96";#N/A,#N/A,FALSE,"FANDA96";#N/A,#N/A,FALSE,"INTRAN96";#N/A,#N/A,FALSE,"NAA9697";#N/A,#N/A,FALSE,"ECWEBB";#N/A,#N/A,FALSE,"MFT96";#N/A,#N/A,FALSE,"CTrecon"}</definedName>
    <definedName name="T4.9i_1_2_1_4_4" hidden="1">{#N/A,#N/A,FALSE,"TMCOMP96";#N/A,#N/A,FALSE,"MAT96";#N/A,#N/A,FALSE,"FANDA96";#N/A,#N/A,FALSE,"INTRAN96";#N/A,#N/A,FALSE,"NAA9697";#N/A,#N/A,FALSE,"ECWEBB";#N/A,#N/A,FALSE,"MFT96";#N/A,#N/A,FALSE,"CTrecon"}</definedName>
    <definedName name="T4.9i_1_2_1_4_5" hidden="1">{#N/A,#N/A,FALSE,"TMCOMP96";#N/A,#N/A,FALSE,"MAT96";#N/A,#N/A,FALSE,"FANDA96";#N/A,#N/A,FALSE,"INTRAN96";#N/A,#N/A,FALSE,"NAA9697";#N/A,#N/A,FALSE,"ECWEBB";#N/A,#N/A,FALSE,"MFT96";#N/A,#N/A,FALSE,"CTrecon"}</definedName>
    <definedName name="T4.9i_1_2_1_5" hidden="1">{#N/A,#N/A,FALSE,"TMCOMP96";#N/A,#N/A,FALSE,"MAT96";#N/A,#N/A,FALSE,"FANDA96";#N/A,#N/A,FALSE,"INTRAN96";#N/A,#N/A,FALSE,"NAA9697";#N/A,#N/A,FALSE,"ECWEBB";#N/A,#N/A,FALSE,"MFT96";#N/A,#N/A,FALSE,"CTrecon"}</definedName>
    <definedName name="T4.9i_1_2_1_5_1" hidden="1">{#N/A,#N/A,FALSE,"TMCOMP96";#N/A,#N/A,FALSE,"MAT96";#N/A,#N/A,FALSE,"FANDA96";#N/A,#N/A,FALSE,"INTRAN96";#N/A,#N/A,FALSE,"NAA9697";#N/A,#N/A,FALSE,"ECWEBB";#N/A,#N/A,FALSE,"MFT96";#N/A,#N/A,FALSE,"CTrecon"}</definedName>
    <definedName name="T4.9i_1_2_1_5_2" hidden="1">{#N/A,#N/A,FALSE,"TMCOMP96";#N/A,#N/A,FALSE,"MAT96";#N/A,#N/A,FALSE,"FANDA96";#N/A,#N/A,FALSE,"INTRAN96";#N/A,#N/A,FALSE,"NAA9697";#N/A,#N/A,FALSE,"ECWEBB";#N/A,#N/A,FALSE,"MFT96";#N/A,#N/A,FALSE,"CTrecon"}</definedName>
    <definedName name="T4.9i_1_2_1_5_3" hidden="1">{#N/A,#N/A,FALSE,"TMCOMP96";#N/A,#N/A,FALSE,"MAT96";#N/A,#N/A,FALSE,"FANDA96";#N/A,#N/A,FALSE,"INTRAN96";#N/A,#N/A,FALSE,"NAA9697";#N/A,#N/A,FALSE,"ECWEBB";#N/A,#N/A,FALSE,"MFT96";#N/A,#N/A,FALSE,"CTrecon"}</definedName>
    <definedName name="T4.9i_1_2_1_5_4" hidden="1">{#N/A,#N/A,FALSE,"TMCOMP96";#N/A,#N/A,FALSE,"MAT96";#N/A,#N/A,FALSE,"FANDA96";#N/A,#N/A,FALSE,"INTRAN96";#N/A,#N/A,FALSE,"NAA9697";#N/A,#N/A,FALSE,"ECWEBB";#N/A,#N/A,FALSE,"MFT96";#N/A,#N/A,FALSE,"CTrecon"}</definedName>
    <definedName name="T4.9i_1_2_1_5_5" hidden="1">{#N/A,#N/A,FALSE,"TMCOMP96";#N/A,#N/A,FALSE,"MAT96";#N/A,#N/A,FALSE,"FANDA96";#N/A,#N/A,FALSE,"INTRAN96";#N/A,#N/A,FALSE,"NAA9697";#N/A,#N/A,FALSE,"ECWEBB";#N/A,#N/A,FALSE,"MFT96";#N/A,#N/A,FALSE,"CTrecon"}</definedName>
    <definedName name="T4.9i_1_2_2" hidden="1">{#N/A,#N/A,FALSE,"TMCOMP96";#N/A,#N/A,FALSE,"MAT96";#N/A,#N/A,FALSE,"FANDA96";#N/A,#N/A,FALSE,"INTRAN96";#N/A,#N/A,FALSE,"NAA9697";#N/A,#N/A,FALSE,"ECWEBB";#N/A,#N/A,FALSE,"MFT96";#N/A,#N/A,FALSE,"CTrecon"}</definedName>
    <definedName name="T4.9i_1_2_2_1" hidden="1">{#N/A,#N/A,FALSE,"TMCOMP96";#N/A,#N/A,FALSE,"MAT96";#N/A,#N/A,FALSE,"FANDA96";#N/A,#N/A,FALSE,"INTRAN96";#N/A,#N/A,FALSE,"NAA9697";#N/A,#N/A,FALSE,"ECWEBB";#N/A,#N/A,FALSE,"MFT96";#N/A,#N/A,FALSE,"CTrecon"}</definedName>
    <definedName name="T4.9i_1_2_2_2" hidden="1">{#N/A,#N/A,FALSE,"TMCOMP96";#N/A,#N/A,FALSE,"MAT96";#N/A,#N/A,FALSE,"FANDA96";#N/A,#N/A,FALSE,"INTRAN96";#N/A,#N/A,FALSE,"NAA9697";#N/A,#N/A,FALSE,"ECWEBB";#N/A,#N/A,FALSE,"MFT96";#N/A,#N/A,FALSE,"CTrecon"}</definedName>
    <definedName name="T4.9i_1_2_2_3" hidden="1">{#N/A,#N/A,FALSE,"TMCOMP96";#N/A,#N/A,FALSE,"MAT96";#N/A,#N/A,FALSE,"FANDA96";#N/A,#N/A,FALSE,"INTRAN96";#N/A,#N/A,FALSE,"NAA9697";#N/A,#N/A,FALSE,"ECWEBB";#N/A,#N/A,FALSE,"MFT96";#N/A,#N/A,FALSE,"CTrecon"}</definedName>
    <definedName name="T4.9i_1_2_2_4" hidden="1">{#N/A,#N/A,FALSE,"TMCOMP96";#N/A,#N/A,FALSE,"MAT96";#N/A,#N/A,FALSE,"FANDA96";#N/A,#N/A,FALSE,"INTRAN96";#N/A,#N/A,FALSE,"NAA9697";#N/A,#N/A,FALSE,"ECWEBB";#N/A,#N/A,FALSE,"MFT96";#N/A,#N/A,FALSE,"CTrecon"}</definedName>
    <definedName name="T4.9i_1_2_2_5" hidden="1">{#N/A,#N/A,FALSE,"TMCOMP96";#N/A,#N/A,FALSE,"MAT96";#N/A,#N/A,FALSE,"FANDA96";#N/A,#N/A,FALSE,"INTRAN96";#N/A,#N/A,FALSE,"NAA9697";#N/A,#N/A,FALSE,"ECWEBB";#N/A,#N/A,FALSE,"MFT96";#N/A,#N/A,FALSE,"CTrecon"}</definedName>
    <definedName name="T4.9i_1_2_3" hidden="1">{#N/A,#N/A,FALSE,"TMCOMP96";#N/A,#N/A,FALSE,"MAT96";#N/A,#N/A,FALSE,"FANDA96";#N/A,#N/A,FALSE,"INTRAN96";#N/A,#N/A,FALSE,"NAA9697";#N/A,#N/A,FALSE,"ECWEBB";#N/A,#N/A,FALSE,"MFT96";#N/A,#N/A,FALSE,"CTrecon"}</definedName>
    <definedName name="T4.9i_1_2_3_1" hidden="1">{#N/A,#N/A,FALSE,"TMCOMP96";#N/A,#N/A,FALSE,"MAT96";#N/A,#N/A,FALSE,"FANDA96";#N/A,#N/A,FALSE,"INTRAN96";#N/A,#N/A,FALSE,"NAA9697";#N/A,#N/A,FALSE,"ECWEBB";#N/A,#N/A,FALSE,"MFT96";#N/A,#N/A,FALSE,"CTrecon"}</definedName>
    <definedName name="T4.9i_1_2_3_2" hidden="1">{#N/A,#N/A,FALSE,"TMCOMP96";#N/A,#N/A,FALSE,"MAT96";#N/A,#N/A,FALSE,"FANDA96";#N/A,#N/A,FALSE,"INTRAN96";#N/A,#N/A,FALSE,"NAA9697";#N/A,#N/A,FALSE,"ECWEBB";#N/A,#N/A,FALSE,"MFT96";#N/A,#N/A,FALSE,"CTrecon"}</definedName>
    <definedName name="T4.9i_1_2_3_3" hidden="1">{#N/A,#N/A,FALSE,"TMCOMP96";#N/A,#N/A,FALSE,"MAT96";#N/A,#N/A,FALSE,"FANDA96";#N/A,#N/A,FALSE,"INTRAN96";#N/A,#N/A,FALSE,"NAA9697";#N/A,#N/A,FALSE,"ECWEBB";#N/A,#N/A,FALSE,"MFT96";#N/A,#N/A,FALSE,"CTrecon"}</definedName>
    <definedName name="T4.9i_1_2_3_4" hidden="1">{#N/A,#N/A,FALSE,"TMCOMP96";#N/A,#N/A,FALSE,"MAT96";#N/A,#N/A,FALSE,"FANDA96";#N/A,#N/A,FALSE,"INTRAN96";#N/A,#N/A,FALSE,"NAA9697";#N/A,#N/A,FALSE,"ECWEBB";#N/A,#N/A,FALSE,"MFT96";#N/A,#N/A,FALSE,"CTrecon"}</definedName>
    <definedName name="T4.9i_1_2_3_5" hidden="1">{#N/A,#N/A,FALSE,"TMCOMP96";#N/A,#N/A,FALSE,"MAT96";#N/A,#N/A,FALSE,"FANDA96";#N/A,#N/A,FALSE,"INTRAN96";#N/A,#N/A,FALSE,"NAA9697";#N/A,#N/A,FALSE,"ECWEBB";#N/A,#N/A,FALSE,"MFT96";#N/A,#N/A,FALSE,"CTrecon"}</definedName>
    <definedName name="T4.9i_1_2_4" hidden="1">{#N/A,#N/A,FALSE,"TMCOMP96";#N/A,#N/A,FALSE,"MAT96";#N/A,#N/A,FALSE,"FANDA96";#N/A,#N/A,FALSE,"INTRAN96";#N/A,#N/A,FALSE,"NAA9697";#N/A,#N/A,FALSE,"ECWEBB";#N/A,#N/A,FALSE,"MFT96";#N/A,#N/A,FALSE,"CTrecon"}</definedName>
    <definedName name="T4.9i_1_2_4_1" hidden="1">{#N/A,#N/A,FALSE,"TMCOMP96";#N/A,#N/A,FALSE,"MAT96";#N/A,#N/A,FALSE,"FANDA96";#N/A,#N/A,FALSE,"INTRAN96";#N/A,#N/A,FALSE,"NAA9697";#N/A,#N/A,FALSE,"ECWEBB";#N/A,#N/A,FALSE,"MFT96";#N/A,#N/A,FALSE,"CTrecon"}</definedName>
    <definedName name="T4.9i_1_2_4_2" hidden="1">{#N/A,#N/A,FALSE,"TMCOMP96";#N/A,#N/A,FALSE,"MAT96";#N/A,#N/A,FALSE,"FANDA96";#N/A,#N/A,FALSE,"INTRAN96";#N/A,#N/A,FALSE,"NAA9697";#N/A,#N/A,FALSE,"ECWEBB";#N/A,#N/A,FALSE,"MFT96";#N/A,#N/A,FALSE,"CTrecon"}</definedName>
    <definedName name="T4.9i_1_2_4_3" hidden="1">{#N/A,#N/A,FALSE,"TMCOMP96";#N/A,#N/A,FALSE,"MAT96";#N/A,#N/A,FALSE,"FANDA96";#N/A,#N/A,FALSE,"INTRAN96";#N/A,#N/A,FALSE,"NAA9697";#N/A,#N/A,FALSE,"ECWEBB";#N/A,#N/A,FALSE,"MFT96";#N/A,#N/A,FALSE,"CTrecon"}</definedName>
    <definedName name="T4.9i_1_2_4_4" hidden="1">{#N/A,#N/A,FALSE,"TMCOMP96";#N/A,#N/A,FALSE,"MAT96";#N/A,#N/A,FALSE,"FANDA96";#N/A,#N/A,FALSE,"INTRAN96";#N/A,#N/A,FALSE,"NAA9697";#N/A,#N/A,FALSE,"ECWEBB";#N/A,#N/A,FALSE,"MFT96";#N/A,#N/A,FALSE,"CTrecon"}</definedName>
    <definedName name="T4.9i_1_2_4_5" hidden="1">{#N/A,#N/A,FALSE,"TMCOMP96";#N/A,#N/A,FALSE,"MAT96";#N/A,#N/A,FALSE,"FANDA96";#N/A,#N/A,FALSE,"INTRAN96";#N/A,#N/A,FALSE,"NAA9697";#N/A,#N/A,FALSE,"ECWEBB";#N/A,#N/A,FALSE,"MFT96";#N/A,#N/A,FALSE,"CTrecon"}</definedName>
    <definedName name="T4.9i_1_2_5" hidden="1">{#N/A,#N/A,FALSE,"TMCOMP96";#N/A,#N/A,FALSE,"MAT96";#N/A,#N/A,FALSE,"FANDA96";#N/A,#N/A,FALSE,"INTRAN96";#N/A,#N/A,FALSE,"NAA9697";#N/A,#N/A,FALSE,"ECWEBB";#N/A,#N/A,FALSE,"MFT96";#N/A,#N/A,FALSE,"CTrecon"}</definedName>
    <definedName name="T4.9i_1_2_5_1" hidden="1">{#N/A,#N/A,FALSE,"TMCOMP96";#N/A,#N/A,FALSE,"MAT96";#N/A,#N/A,FALSE,"FANDA96";#N/A,#N/A,FALSE,"INTRAN96";#N/A,#N/A,FALSE,"NAA9697";#N/A,#N/A,FALSE,"ECWEBB";#N/A,#N/A,FALSE,"MFT96";#N/A,#N/A,FALSE,"CTrecon"}</definedName>
    <definedName name="T4.9i_1_2_5_2" hidden="1">{#N/A,#N/A,FALSE,"TMCOMP96";#N/A,#N/A,FALSE,"MAT96";#N/A,#N/A,FALSE,"FANDA96";#N/A,#N/A,FALSE,"INTRAN96";#N/A,#N/A,FALSE,"NAA9697";#N/A,#N/A,FALSE,"ECWEBB";#N/A,#N/A,FALSE,"MFT96";#N/A,#N/A,FALSE,"CTrecon"}</definedName>
    <definedName name="T4.9i_1_2_5_3" hidden="1">{#N/A,#N/A,FALSE,"TMCOMP96";#N/A,#N/A,FALSE,"MAT96";#N/A,#N/A,FALSE,"FANDA96";#N/A,#N/A,FALSE,"INTRAN96";#N/A,#N/A,FALSE,"NAA9697";#N/A,#N/A,FALSE,"ECWEBB";#N/A,#N/A,FALSE,"MFT96";#N/A,#N/A,FALSE,"CTrecon"}</definedName>
    <definedName name="T4.9i_1_2_5_4" hidden="1">{#N/A,#N/A,FALSE,"TMCOMP96";#N/A,#N/A,FALSE,"MAT96";#N/A,#N/A,FALSE,"FANDA96";#N/A,#N/A,FALSE,"INTRAN96";#N/A,#N/A,FALSE,"NAA9697";#N/A,#N/A,FALSE,"ECWEBB";#N/A,#N/A,FALSE,"MFT96";#N/A,#N/A,FALSE,"CTrecon"}</definedName>
    <definedName name="T4.9i_1_2_5_5" hidden="1">{#N/A,#N/A,FALSE,"TMCOMP96";#N/A,#N/A,FALSE,"MAT96";#N/A,#N/A,FALSE,"FANDA96";#N/A,#N/A,FALSE,"INTRAN96";#N/A,#N/A,FALSE,"NAA9697";#N/A,#N/A,FALSE,"ECWEBB";#N/A,#N/A,FALSE,"MFT96";#N/A,#N/A,FALSE,"CTrecon"}</definedName>
    <definedName name="T4.9i_1_3" hidden="1">{#N/A,#N/A,FALSE,"TMCOMP96";#N/A,#N/A,FALSE,"MAT96";#N/A,#N/A,FALSE,"FANDA96";#N/A,#N/A,FALSE,"INTRAN96";#N/A,#N/A,FALSE,"NAA9697";#N/A,#N/A,FALSE,"ECWEBB";#N/A,#N/A,FALSE,"MFT96";#N/A,#N/A,FALSE,"CTrecon"}</definedName>
    <definedName name="T4.9i_1_3_1" hidden="1">{#N/A,#N/A,FALSE,"TMCOMP96";#N/A,#N/A,FALSE,"MAT96";#N/A,#N/A,FALSE,"FANDA96";#N/A,#N/A,FALSE,"INTRAN96";#N/A,#N/A,FALSE,"NAA9697";#N/A,#N/A,FALSE,"ECWEBB";#N/A,#N/A,FALSE,"MFT96";#N/A,#N/A,FALSE,"CTrecon"}</definedName>
    <definedName name="T4.9i_1_3_1_1" hidden="1">{#N/A,#N/A,FALSE,"TMCOMP96";#N/A,#N/A,FALSE,"MAT96";#N/A,#N/A,FALSE,"FANDA96";#N/A,#N/A,FALSE,"INTRAN96";#N/A,#N/A,FALSE,"NAA9697";#N/A,#N/A,FALSE,"ECWEBB";#N/A,#N/A,FALSE,"MFT96";#N/A,#N/A,FALSE,"CTrecon"}</definedName>
    <definedName name="T4.9i_1_3_1_1_1" hidden="1">{#N/A,#N/A,FALSE,"TMCOMP96";#N/A,#N/A,FALSE,"MAT96";#N/A,#N/A,FALSE,"FANDA96";#N/A,#N/A,FALSE,"INTRAN96";#N/A,#N/A,FALSE,"NAA9697";#N/A,#N/A,FALSE,"ECWEBB";#N/A,#N/A,FALSE,"MFT96";#N/A,#N/A,FALSE,"CTrecon"}</definedName>
    <definedName name="T4.9i_1_3_1_1_1_1" hidden="1">{#N/A,#N/A,FALSE,"TMCOMP96";#N/A,#N/A,FALSE,"MAT96";#N/A,#N/A,FALSE,"FANDA96";#N/A,#N/A,FALSE,"INTRAN96";#N/A,#N/A,FALSE,"NAA9697";#N/A,#N/A,FALSE,"ECWEBB";#N/A,#N/A,FALSE,"MFT96";#N/A,#N/A,FALSE,"CTrecon"}</definedName>
    <definedName name="T4.9i_1_3_1_1_1_2" hidden="1">{#N/A,#N/A,FALSE,"TMCOMP96";#N/A,#N/A,FALSE,"MAT96";#N/A,#N/A,FALSE,"FANDA96";#N/A,#N/A,FALSE,"INTRAN96";#N/A,#N/A,FALSE,"NAA9697";#N/A,#N/A,FALSE,"ECWEBB";#N/A,#N/A,FALSE,"MFT96";#N/A,#N/A,FALSE,"CTrecon"}</definedName>
    <definedName name="T4.9i_1_3_1_1_1_3" hidden="1">{#N/A,#N/A,FALSE,"TMCOMP96";#N/A,#N/A,FALSE,"MAT96";#N/A,#N/A,FALSE,"FANDA96";#N/A,#N/A,FALSE,"INTRAN96";#N/A,#N/A,FALSE,"NAA9697";#N/A,#N/A,FALSE,"ECWEBB";#N/A,#N/A,FALSE,"MFT96";#N/A,#N/A,FALSE,"CTrecon"}</definedName>
    <definedName name="T4.9i_1_3_1_1_1_4" hidden="1">{#N/A,#N/A,FALSE,"TMCOMP96";#N/A,#N/A,FALSE,"MAT96";#N/A,#N/A,FALSE,"FANDA96";#N/A,#N/A,FALSE,"INTRAN96";#N/A,#N/A,FALSE,"NAA9697";#N/A,#N/A,FALSE,"ECWEBB";#N/A,#N/A,FALSE,"MFT96";#N/A,#N/A,FALSE,"CTrecon"}</definedName>
    <definedName name="T4.9i_1_3_1_1_1_5" hidden="1">{#N/A,#N/A,FALSE,"TMCOMP96";#N/A,#N/A,FALSE,"MAT96";#N/A,#N/A,FALSE,"FANDA96";#N/A,#N/A,FALSE,"INTRAN96";#N/A,#N/A,FALSE,"NAA9697";#N/A,#N/A,FALSE,"ECWEBB";#N/A,#N/A,FALSE,"MFT96";#N/A,#N/A,FALSE,"CTrecon"}</definedName>
    <definedName name="T4.9i_1_3_1_1_2" hidden="1">{#N/A,#N/A,FALSE,"TMCOMP96";#N/A,#N/A,FALSE,"MAT96";#N/A,#N/A,FALSE,"FANDA96";#N/A,#N/A,FALSE,"INTRAN96";#N/A,#N/A,FALSE,"NAA9697";#N/A,#N/A,FALSE,"ECWEBB";#N/A,#N/A,FALSE,"MFT96";#N/A,#N/A,FALSE,"CTrecon"}</definedName>
    <definedName name="T4.9i_1_3_1_1_2_1" hidden="1">{#N/A,#N/A,FALSE,"TMCOMP96";#N/A,#N/A,FALSE,"MAT96";#N/A,#N/A,FALSE,"FANDA96";#N/A,#N/A,FALSE,"INTRAN96";#N/A,#N/A,FALSE,"NAA9697";#N/A,#N/A,FALSE,"ECWEBB";#N/A,#N/A,FALSE,"MFT96";#N/A,#N/A,FALSE,"CTrecon"}</definedName>
    <definedName name="T4.9i_1_3_1_1_2_2" hidden="1">{#N/A,#N/A,FALSE,"TMCOMP96";#N/A,#N/A,FALSE,"MAT96";#N/A,#N/A,FALSE,"FANDA96";#N/A,#N/A,FALSE,"INTRAN96";#N/A,#N/A,FALSE,"NAA9697";#N/A,#N/A,FALSE,"ECWEBB";#N/A,#N/A,FALSE,"MFT96";#N/A,#N/A,FALSE,"CTrecon"}</definedName>
    <definedName name="T4.9i_1_3_1_1_2_3" hidden="1">{#N/A,#N/A,FALSE,"TMCOMP96";#N/A,#N/A,FALSE,"MAT96";#N/A,#N/A,FALSE,"FANDA96";#N/A,#N/A,FALSE,"INTRAN96";#N/A,#N/A,FALSE,"NAA9697";#N/A,#N/A,FALSE,"ECWEBB";#N/A,#N/A,FALSE,"MFT96";#N/A,#N/A,FALSE,"CTrecon"}</definedName>
    <definedName name="T4.9i_1_3_1_1_2_4" hidden="1">{#N/A,#N/A,FALSE,"TMCOMP96";#N/A,#N/A,FALSE,"MAT96";#N/A,#N/A,FALSE,"FANDA96";#N/A,#N/A,FALSE,"INTRAN96";#N/A,#N/A,FALSE,"NAA9697";#N/A,#N/A,FALSE,"ECWEBB";#N/A,#N/A,FALSE,"MFT96";#N/A,#N/A,FALSE,"CTrecon"}</definedName>
    <definedName name="T4.9i_1_3_1_1_2_5" hidden="1">{#N/A,#N/A,FALSE,"TMCOMP96";#N/A,#N/A,FALSE,"MAT96";#N/A,#N/A,FALSE,"FANDA96";#N/A,#N/A,FALSE,"INTRAN96";#N/A,#N/A,FALSE,"NAA9697";#N/A,#N/A,FALSE,"ECWEBB";#N/A,#N/A,FALSE,"MFT96";#N/A,#N/A,FALSE,"CTrecon"}</definedName>
    <definedName name="T4.9i_1_3_1_1_3" hidden="1">{#N/A,#N/A,FALSE,"TMCOMP96";#N/A,#N/A,FALSE,"MAT96";#N/A,#N/A,FALSE,"FANDA96";#N/A,#N/A,FALSE,"INTRAN96";#N/A,#N/A,FALSE,"NAA9697";#N/A,#N/A,FALSE,"ECWEBB";#N/A,#N/A,FALSE,"MFT96";#N/A,#N/A,FALSE,"CTrecon"}</definedName>
    <definedName name="T4.9i_1_3_1_1_4" hidden="1">{#N/A,#N/A,FALSE,"TMCOMP96";#N/A,#N/A,FALSE,"MAT96";#N/A,#N/A,FALSE,"FANDA96";#N/A,#N/A,FALSE,"INTRAN96";#N/A,#N/A,FALSE,"NAA9697";#N/A,#N/A,FALSE,"ECWEBB";#N/A,#N/A,FALSE,"MFT96";#N/A,#N/A,FALSE,"CTrecon"}</definedName>
    <definedName name="T4.9i_1_3_1_1_5" hidden="1">{#N/A,#N/A,FALSE,"TMCOMP96";#N/A,#N/A,FALSE,"MAT96";#N/A,#N/A,FALSE,"FANDA96";#N/A,#N/A,FALSE,"INTRAN96";#N/A,#N/A,FALSE,"NAA9697";#N/A,#N/A,FALSE,"ECWEBB";#N/A,#N/A,FALSE,"MFT96";#N/A,#N/A,FALSE,"CTrecon"}</definedName>
    <definedName name="T4.9i_1_3_1_2" hidden="1">{#N/A,#N/A,FALSE,"TMCOMP96";#N/A,#N/A,FALSE,"MAT96";#N/A,#N/A,FALSE,"FANDA96";#N/A,#N/A,FALSE,"INTRAN96";#N/A,#N/A,FALSE,"NAA9697";#N/A,#N/A,FALSE,"ECWEBB";#N/A,#N/A,FALSE,"MFT96";#N/A,#N/A,FALSE,"CTrecon"}</definedName>
    <definedName name="T4.9i_1_3_1_2_1" hidden="1">{#N/A,#N/A,FALSE,"TMCOMP96";#N/A,#N/A,FALSE,"MAT96";#N/A,#N/A,FALSE,"FANDA96";#N/A,#N/A,FALSE,"INTRAN96";#N/A,#N/A,FALSE,"NAA9697";#N/A,#N/A,FALSE,"ECWEBB";#N/A,#N/A,FALSE,"MFT96";#N/A,#N/A,FALSE,"CTrecon"}</definedName>
    <definedName name="T4.9i_1_3_1_2_2" hidden="1">{#N/A,#N/A,FALSE,"TMCOMP96";#N/A,#N/A,FALSE,"MAT96";#N/A,#N/A,FALSE,"FANDA96";#N/A,#N/A,FALSE,"INTRAN96";#N/A,#N/A,FALSE,"NAA9697";#N/A,#N/A,FALSE,"ECWEBB";#N/A,#N/A,FALSE,"MFT96";#N/A,#N/A,FALSE,"CTrecon"}</definedName>
    <definedName name="T4.9i_1_3_1_2_3" hidden="1">{#N/A,#N/A,FALSE,"TMCOMP96";#N/A,#N/A,FALSE,"MAT96";#N/A,#N/A,FALSE,"FANDA96";#N/A,#N/A,FALSE,"INTRAN96";#N/A,#N/A,FALSE,"NAA9697";#N/A,#N/A,FALSE,"ECWEBB";#N/A,#N/A,FALSE,"MFT96";#N/A,#N/A,FALSE,"CTrecon"}</definedName>
    <definedName name="T4.9i_1_3_1_2_4" hidden="1">{#N/A,#N/A,FALSE,"TMCOMP96";#N/A,#N/A,FALSE,"MAT96";#N/A,#N/A,FALSE,"FANDA96";#N/A,#N/A,FALSE,"INTRAN96";#N/A,#N/A,FALSE,"NAA9697";#N/A,#N/A,FALSE,"ECWEBB";#N/A,#N/A,FALSE,"MFT96";#N/A,#N/A,FALSE,"CTrecon"}</definedName>
    <definedName name="T4.9i_1_3_1_2_5" hidden="1">{#N/A,#N/A,FALSE,"TMCOMP96";#N/A,#N/A,FALSE,"MAT96";#N/A,#N/A,FALSE,"FANDA96";#N/A,#N/A,FALSE,"INTRAN96";#N/A,#N/A,FALSE,"NAA9697";#N/A,#N/A,FALSE,"ECWEBB";#N/A,#N/A,FALSE,"MFT96";#N/A,#N/A,FALSE,"CTrecon"}</definedName>
    <definedName name="T4.9i_1_3_1_3" hidden="1">{#N/A,#N/A,FALSE,"TMCOMP96";#N/A,#N/A,FALSE,"MAT96";#N/A,#N/A,FALSE,"FANDA96";#N/A,#N/A,FALSE,"INTRAN96";#N/A,#N/A,FALSE,"NAA9697";#N/A,#N/A,FALSE,"ECWEBB";#N/A,#N/A,FALSE,"MFT96";#N/A,#N/A,FALSE,"CTrecon"}</definedName>
    <definedName name="T4.9i_1_3_1_3_1" hidden="1">{#N/A,#N/A,FALSE,"TMCOMP96";#N/A,#N/A,FALSE,"MAT96";#N/A,#N/A,FALSE,"FANDA96";#N/A,#N/A,FALSE,"INTRAN96";#N/A,#N/A,FALSE,"NAA9697";#N/A,#N/A,FALSE,"ECWEBB";#N/A,#N/A,FALSE,"MFT96";#N/A,#N/A,FALSE,"CTrecon"}</definedName>
    <definedName name="T4.9i_1_3_1_3_2" hidden="1">{#N/A,#N/A,FALSE,"TMCOMP96";#N/A,#N/A,FALSE,"MAT96";#N/A,#N/A,FALSE,"FANDA96";#N/A,#N/A,FALSE,"INTRAN96";#N/A,#N/A,FALSE,"NAA9697";#N/A,#N/A,FALSE,"ECWEBB";#N/A,#N/A,FALSE,"MFT96";#N/A,#N/A,FALSE,"CTrecon"}</definedName>
    <definedName name="T4.9i_1_3_1_3_3" hidden="1">{#N/A,#N/A,FALSE,"TMCOMP96";#N/A,#N/A,FALSE,"MAT96";#N/A,#N/A,FALSE,"FANDA96";#N/A,#N/A,FALSE,"INTRAN96";#N/A,#N/A,FALSE,"NAA9697";#N/A,#N/A,FALSE,"ECWEBB";#N/A,#N/A,FALSE,"MFT96";#N/A,#N/A,FALSE,"CTrecon"}</definedName>
    <definedName name="T4.9i_1_3_1_3_4" hidden="1">{#N/A,#N/A,FALSE,"TMCOMP96";#N/A,#N/A,FALSE,"MAT96";#N/A,#N/A,FALSE,"FANDA96";#N/A,#N/A,FALSE,"INTRAN96";#N/A,#N/A,FALSE,"NAA9697";#N/A,#N/A,FALSE,"ECWEBB";#N/A,#N/A,FALSE,"MFT96";#N/A,#N/A,FALSE,"CTrecon"}</definedName>
    <definedName name="T4.9i_1_3_1_3_5" hidden="1">{#N/A,#N/A,FALSE,"TMCOMP96";#N/A,#N/A,FALSE,"MAT96";#N/A,#N/A,FALSE,"FANDA96";#N/A,#N/A,FALSE,"INTRAN96";#N/A,#N/A,FALSE,"NAA9697";#N/A,#N/A,FALSE,"ECWEBB";#N/A,#N/A,FALSE,"MFT96";#N/A,#N/A,FALSE,"CTrecon"}</definedName>
    <definedName name="T4.9i_1_3_1_4" hidden="1">{#N/A,#N/A,FALSE,"TMCOMP96";#N/A,#N/A,FALSE,"MAT96";#N/A,#N/A,FALSE,"FANDA96";#N/A,#N/A,FALSE,"INTRAN96";#N/A,#N/A,FALSE,"NAA9697";#N/A,#N/A,FALSE,"ECWEBB";#N/A,#N/A,FALSE,"MFT96";#N/A,#N/A,FALSE,"CTrecon"}</definedName>
    <definedName name="T4.9i_1_3_1_4_1" hidden="1">{#N/A,#N/A,FALSE,"TMCOMP96";#N/A,#N/A,FALSE,"MAT96";#N/A,#N/A,FALSE,"FANDA96";#N/A,#N/A,FALSE,"INTRAN96";#N/A,#N/A,FALSE,"NAA9697";#N/A,#N/A,FALSE,"ECWEBB";#N/A,#N/A,FALSE,"MFT96";#N/A,#N/A,FALSE,"CTrecon"}</definedName>
    <definedName name="T4.9i_1_3_1_4_2" hidden="1">{#N/A,#N/A,FALSE,"TMCOMP96";#N/A,#N/A,FALSE,"MAT96";#N/A,#N/A,FALSE,"FANDA96";#N/A,#N/A,FALSE,"INTRAN96";#N/A,#N/A,FALSE,"NAA9697";#N/A,#N/A,FALSE,"ECWEBB";#N/A,#N/A,FALSE,"MFT96";#N/A,#N/A,FALSE,"CTrecon"}</definedName>
    <definedName name="T4.9i_1_3_1_4_3" hidden="1">{#N/A,#N/A,FALSE,"TMCOMP96";#N/A,#N/A,FALSE,"MAT96";#N/A,#N/A,FALSE,"FANDA96";#N/A,#N/A,FALSE,"INTRAN96";#N/A,#N/A,FALSE,"NAA9697";#N/A,#N/A,FALSE,"ECWEBB";#N/A,#N/A,FALSE,"MFT96";#N/A,#N/A,FALSE,"CTrecon"}</definedName>
    <definedName name="T4.9i_1_3_1_4_4" hidden="1">{#N/A,#N/A,FALSE,"TMCOMP96";#N/A,#N/A,FALSE,"MAT96";#N/A,#N/A,FALSE,"FANDA96";#N/A,#N/A,FALSE,"INTRAN96";#N/A,#N/A,FALSE,"NAA9697";#N/A,#N/A,FALSE,"ECWEBB";#N/A,#N/A,FALSE,"MFT96";#N/A,#N/A,FALSE,"CTrecon"}</definedName>
    <definedName name="T4.9i_1_3_1_4_5" hidden="1">{#N/A,#N/A,FALSE,"TMCOMP96";#N/A,#N/A,FALSE,"MAT96";#N/A,#N/A,FALSE,"FANDA96";#N/A,#N/A,FALSE,"INTRAN96";#N/A,#N/A,FALSE,"NAA9697";#N/A,#N/A,FALSE,"ECWEBB";#N/A,#N/A,FALSE,"MFT96";#N/A,#N/A,FALSE,"CTrecon"}</definedName>
    <definedName name="T4.9i_1_3_1_5" hidden="1">{#N/A,#N/A,FALSE,"TMCOMP96";#N/A,#N/A,FALSE,"MAT96";#N/A,#N/A,FALSE,"FANDA96";#N/A,#N/A,FALSE,"INTRAN96";#N/A,#N/A,FALSE,"NAA9697";#N/A,#N/A,FALSE,"ECWEBB";#N/A,#N/A,FALSE,"MFT96";#N/A,#N/A,FALSE,"CTrecon"}</definedName>
    <definedName name="T4.9i_1_3_1_5_1" hidden="1">{#N/A,#N/A,FALSE,"TMCOMP96";#N/A,#N/A,FALSE,"MAT96";#N/A,#N/A,FALSE,"FANDA96";#N/A,#N/A,FALSE,"INTRAN96";#N/A,#N/A,FALSE,"NAA9697";#N/A,#N/A,FALSE,"ECWEBB";#N/A,#N/A,FALSE,"MFT96";#N/A,#N/A,FALSE,"CTrecon"}</definedName>
    <definedName name="T4.9i_1_3_1_5_2" hidden="1">{#N/A,#N/A,FALSE,"TMCOMP96";#N/A,#N/A,FALSE,"MAT96";#N/A,#N/A,FALSE,"FANDA96";#N/A,#N/A,FALSE,"INTRAN96";#N/A,#N/A,FALSE,"NAA9697";#N/A,#N/A,FALSE,"ECWEBB";#N/A,#N/A,FALSE,"MFT96";#N/A,#N/A,FALSE,"CTrecon"}</definedName>
    <definedName name="T4.9i_1_3_1_5_3" hidden="1">{#N/A,#N/A,FALSE,"TMCOMP96";#N/A,#N/A,FALSE,"MAT96";#N/A,#N/A,FALSE,"FANDA96";#N/A,#N/A,FALSE,"INTRAN96";#N/A,#N/A,FALSE,"NAA9697";#N/A,#N/A,FALSE,"ECWEBB";#N/A,#N/A,FALSE,"MFT96";#N/A,#N/A,FALSE,"CTrecon"}</definedName>
    <definedName name="T4.9i_1_3_1_5_4" hidden="1">{#N/A,#N/A,FALSE,"TMCOMP96";#N/A,#N/A,FALSE,"MAT96";#N/A,#N/A,FALSE,"FANDA96";#N/A,#N/A,FALSE,"INTRAN96";#N/A,#N/A,FALSE,"NAA9697";#N/A,#N/A,FALSE,"ECWEBB";#N/A,#N/A,FALSE,"MFT96";#N/A,#N/A,FALSE,"CTrecon"}</definedName>
    <definedName name="T4.9i_1_3_1_5_5" hidden="1">{#N/A,#N/A,FALSE,"TMCOMP96";#N/A,#N/A,FALSE,"MAT96";#N/A,#N/A,FALSE,"FANDA96";#N/A,#N/A,FALSE,"INTRAN96";#N/A,#N/A,FALSE,"NAA9697";#N/A,#N/A,FALSE,"ECWEBB";#N/A,#N/A,FALSE,"MFT96";#N/A,#N/A,FALSE,"CTrecon"}</definedName>
    <definedName name="T4.9i_1_3_2" hidden="1">{#N/A,#N/A,FALSE,"TMCOMP96";#N/A,#N/A,FALSE,"MAT96";#N/A,#N/A,FALSE,"FANDA96";#N/A,#N/A,FALSE,"INTRAN96";#N/A,#N/A,FALSE,"NAA9697";#N/A,#N/A,FALSE,"ECWEBB";#N/A,#N/A,FALSE,"MFT96";#N/A,#N/A,FALSE,"CTrecon"}</definedName>
    <definedName name="T4.9i_1_3_2_1" hidden="1">{#N/A,#N/A,FALSE,"TMCOMP96";#N/A,#N/A,FALSE,"MAT96";#N/A,#N/A,FALSE,"FANDA96";#N/A,#N/A,FALSE,"INTRAN96";#N/A,#N/A,FALSE,"NAA9697";#N/A,#N/A,FALSE,"ECWEBB";#N/A,#N/A,FALSE,"MFT96";#N/A,#N/A,FALSE,"CTrecon"}</definedName>
    <definedName name="T4.9i_1_3_2_2" hidden="1">{#N/A,#N/A,FALSE,"TMCOMP96";#N/A,#N/A,FALSE,"MAT96";#N/A,#N/A,FALSE,"FANDA96";#N/A,#N/A,FALSE,"INTRAN96";#N/A,#N/A,FALSE,"NAA9697";#N/A,#N/A,FALSE,"ECWEBB";#N/A,#N/A,FALSE,"MFT96";#N/A,#N/A,FALSE,"CTrecon"}</definedName>
    <definedName name="T4.9i_1_3_2_3" hidden="1">{#N/A,#N/A,FALSE,"TMCOMP96";#N/A,#N/A,FALSE,"MAT96";#N/A,#N/A,FALSE,"FANDA96";#N/A,#N/A,FALSE,"INTRAN96";#N/A,#N/A,FALSE,"NAA9697";#N/A,#N/A,FALSE,"ECWEBB";#N/A,#N/A,FALSE,"MFT96";#N/A,#N/A,FALSE,"CTrecon"}</definedName>
    <definedName name="T4.9i_1_3_2_4" hidden="1">{#N/A,#N/A,FALSE,"TMCOMP96";#N/A,#N/A,FALSE,"MAT96";#N/A,#N/A,FALSE,"FANDA96";#N/A,#N/A,FALSE,"INTRAN96";#N/A,#N/A,FALSE,"NAA9697";#N/A,#N/A,FALSE,"ECWEBB";#N/A,#N/A,FALSE,"MFT96";#N/A,#N/A,FALSE,"CTrecon"}</definedName>
    <definedName name="T4.9i_1_3_2_5" hidden="1">{#N/A,#N/A,FALSE,"TMCOMP96";#N/A,#N/A,FALSE,"MAT96";#N/A,#N/A,FALSE,"FANDA96";#N/A,#N/A,FALSE,"INTRAN96";#N/A,#N/A,FALSE,"NAA9697";#N/A,#N/A,FALSE,"ECWEBB";#N/A,#N/A,FALSE,"MFT96";#N/A,#N/A,FALSE,"CTrecon"}</definedName>
    <definedName name="T4.9i_1_3_3" hidden="1">{#N/A,#N/A,FALSE,"TMCOMP96";#N/A,#N/A,FALSE,"MAT96";#N/A,#N/A,FALSE,"FANDA96";#N/A,#N/A,FALSE,"INTRAN96";#N/A,#N/A,FALSE,"NAA9697";#N/A,#N/A,FALSE,"ECWEBB";#N/A,#N/A,FALSE,"MFT96";#N/A,#N/A,FALSE,"CTrecon"}</definedName>
    <definedName name="T4.9i_1_3_3_1" hidden="1">{#N/A,#N/A,FALSE,"TMCOMP96";#N/A,#N/A,FALSE,"MAT96";#N/A,#N/A,FALSE,"FANDA96";#N/A,#N/A,FALSE,"INTRAN96";#N/A,#N/A,FALSE,"NAA9697";#N/A,#N/A,FALSE,"ECWEBB";#N/A,#N/A,FALSE,"MFT96";#N/A,#N/A,FALSE,"CTrecon"}</definedName>
    <definedName name="T4.9i_1_3_3_2" hidden="1">{#N/A,#N/A,FALSE,"TMCOMP96";#N/A,#N/A,FALSE,"MAT96";#N/A,#N/A,FALSE,"FANDA96";#N/A,#N/A,FALSE,"INTRAN96";#N/A,#N/A,FALSE,"NAA9697";#N/A,#N/A,FALSE,"ECWEBB";#N/A,#N/A,FALSE,"MFT96";#N/A,#N/A,FALSE,"CTrecon"}</definedName>
    <definedName name="T4.9i_1_3_3_3" hidden="1">{#N/A,#N/A,FALSE,"TMCOMP96";#N/A,#N/A,FALSE,"MAT96";#N/A,#N/A,FALSE,"FANDA96";#N/A,#N/A,FALSE,"INTRAN96";#N/A,#N/A,FALSE,"NAA9697";#N/A,#N/A,FALSE,"ECWEBB";#N/A,#N/A,FALSE,"MFT96";#N/A,#N/A,FALSE,"CTrecon"}</definedName>
    <definedName name="T4.9i_1_3_3_4" hidden="1">{#N/A,#N/A,FALSE,"TMCOMP96";#N/A,#N/A,FALSE,"MAT96";#N/A,#N/A,FALSE,"FANDA96";#N/A,#N/A,FALSE,"INTRAN96";#N/A,#N/A,FALSE,"NAA9697";#N/A,#N/A,FALSE,"ECWEBB";#N/A,#N/A,FALSE,"MFT96";#N/A,#N/A,FALSE,"CTrecon"}</definedName>
    <definedName name="T4.9i_1_3_3_5" hidden="1">{#N/A,#N/A,FALSE,"TMCOMP96";#N/A,#N/A,FALSE,"MAT96";#N/A,#N/A,FALSE,"FANDA96";#N/A,#N/A,FALSE,"INTRAN96";#N/A,#N/A,FALSE,"NAA9697";#N/A,#N/A,FALSE,"ECWEBB";#N/A,#N/A,FALSE,"MFT96";#N/A,#N/A,FALSE,"CTrecon"}</definedName>
    <definedName name="T4.9i_1_3_4" hidden="1">{#N/A,#N/A,FALSE,"TMCOMP96";#N/A,#N/A,FALSE,"MAT96";#N/A,#N/A,FALSE,"FANDA96";#N/A,#N/A,FALSE,"INTRAN96";#N/A,#N/A,FALSE,"NAA9697";#N/A,#N/A,FALSE,"ECWEBB";#N/A,#N/A,FALSE,"MFT96";#N/A,#N/A,FALSE,"CTrecon"}</definedName>
    <definedName name="T4.9i_1_3_4_1" hidden="1">{#N/A,#N/A,FALSE,"TMCOMP96";#N/A,#N/A,FALSE,"MAT96";#N/A,#N/A,FALSE,"FANDA96";#N/A,#N/A,FALSE,"INTRAN96";#N/A,#N/A,FALSE,"NAA9697";#N/A,#N/A,FALSE,"ECWEBB";#N/A,#N/A,FALSE,"MFT96";#N/A,#N/A,FALSE,"CTrecon"}</definedName>
    <definedName name="T4.9i_1_3_4_2" hidden="1">{#N/A,#N/A,FALSE,"TMCOMP96";#N/A,#N/A,FALSE,"MAT96";#N/A,#N/A,FALSE,"FANDA96";#N/A,#N/A,FALSE,"INTRAN96";#N/A,#N/A,FALSE,"NAA9697";#N/A,#N/A,FALSE,"ECWEBB";#N/A,#N/A,FALSE,"MFT96";#N/A,#N/A,FALSE,"CTrecon"}</definedName>
    <definedName name="T4.9i_1_3_4_3" hidden="1">{#N/A,#N/A,FALSE,"TMCOMP96";#N/A,#N/A,FALSE,"MAT96";#N/A,#N/A,FALSE,"FANDA96";#N/A,#N/A,FALSE,"INTRAN96";#N/A,#N/A,FALSE,"NAA9697";#N/A,#N/A,FALSE,"ECWEBB";#N/A,#N/A,FALSE,"MFT96";#N/A,#N/A,FALSE,"CTrecon"}</definedName>
    <definedName name="T4.9i_1_3_4_4" hidden="1">{#N/A,#N/A,FALSE,"TMCOMP96";#N/A,#N/A,FALSE,"MAT96";#N/A,#N/A,FALSE,"FANDA96";#N/A,#N/A,FALSE,"INTRAN96";#N/A,#N/A,FALSE,"NAA9697";#N/A,#N/A,FALSE,"ECWEBB";#N/A,#N/A,FALSE,"MFT96";#N/A,#N/A,FALSE,"CTrecon"}</definedName>
    <definedName name="T4.9i_1_3_4_5" hidden="1">{#N/A,#N/A,FALSE,"TMCOMP96";#N/A,#N/A,FALSE,"MAT96";#N/A,#N/A,FALSE,"FANDA96";#N/A,#N/A,FALSE,"INTRAN96";#N/A,#N/A,FALSE,"NAA9697";#N/A,#N/A,FALSE,"ECWEBB";#N/A,#N/A,FALSE,"MFT96";#N/A,#N/A,FALSE,"CTrecon"}</definedName>
    <definedName name="T4.9i_1_3_5" hidden="1">{#N/A,#N/A,FALSE,"TMCOMP96";#N/A,#N/A,FALSE,"MAT96";#N/A,#N/A,FALSE,"FANDA96";#N/A,#N/A,FALSE,"INTRAN96";#N/A,#N/A,FALSE,"NAA9697";#N/A,#N/A,FALSE,"ECWEBB";#N/A,#N/A,FALSE,"MFT96";#N/A,#N/A,FALSE,"CTrecon"}</definedName>
    <definedName name="T4.9i_1_3_5_1" hidden="1">{#N/A,#N/A,FALSE,"TMCOMP96";#N/A,#N/A,FALSE,"MAT96";#N/A,#N/A,FALSE,"FANDA96";#N/A,#N/A,FALSE,"INTRAN96";#N/A,#N/A,FALSE,"NAA9697";#N/A,#N/A,FALSE,"ECWEBB";#N/A,#N/A,FALSE,"MFT96";#N/A,#N/A,FALSE,"CTrecon"}</definedName>
    <definedName name="T4.9i_1_3_5_2" hidden="1">{#N/A,#N/A,FALSE,"TMCOMP96";#N/A,#N/A,FALSE,"MAT96";#N/A,#N/A,FALSE,"FANDA96";#N/A,#N/A,FALSE,"INTRAN96";#N/A,#N/A,FALSE,"NAA9697";#N/A,#N/A,FALSE,"ECWEBB";#N/A,#N/A,FALSE,"MFT96";#N/A,#N/A,FALSE,"CTrecon"}</definedName>
    <definedName name="T4.9i_1_3_5_3" hidden="1">{#N/A,#N/A,FALSE,"TMCOMP96";#N/A,#N/A,FALSE,"MAT96";#N/A,#N/A,FALSE,"FANDA96";#N/A,#N/A,FALSE,"INTRAN96";#N/A,#N/A,FALSE,"NAA9697";#N/A,#N/A,FALSE,"ECWEBB";#N/A,#N/A,FALSE,"MFT96";#N/A,#N/A,FALSE,"CTrecon"}</definedName>
    <definedName name="T4.9i_1_3_5_4" hidden="1">{#N/A,#N/A,FALSE,"TMCOMP96";#N/A,#N/A,FALSE,"MAT96";#N/A,#N/A,FALSE,"FANDA96";#N/A,#N/A,FALSE,"INTRAN96";#N/A,#N/A,FALSE,"NAA9697";#N/A,#N/A,FALSE,"ECWEBB";#N/A,#N/A,FALSE,"MFT96";#N/A,#N/A,FALSE,"CTrecon"}</definedName>
    <definedName name="T4.9i_1_3_5_5" hidden="1">{#N/A,#N/A,FALSE,"TMCOMP96";#N/A,#N/A,FALSE,"MAT96";#N/A,#N/A,FALSE,"FANDA96";#N/A,#N/A,FALSE,"INTRAN96";#N/A,#N/A,FALSE,"NAA9697";#N/A,#N/A,FALSE,"ECWEBB";#N/A,#N/A,FALSE,"MFT96";#N/A,#N/A,FALSE,"CTrecon"}</definedName>
    <definedName name="T4.9i_1_4" hidden="1">{#N/A,#N/A,FALSE,"TMCOMP96";#N/A,#N/A,FALSE,"MAT96";#N/A,#N/A,FALSE,"FANDA96";#N/A,#N/A,FALSE,"INTRAN96";#N/A,#N/A,FALSE,"NAA9697";#N/A,#N/A,FALSE,"ECWEBB";#N/A,#N/A,FALSE,"MFT96";#N/A,#N/A,FALSE,"CTrecon"}</definedName>
    <definedName name="T4.9i_1_4_1" hidden="1">{#N/A,#N/A,FALSE,"TMCOMP96";#N/A,#N/A,FALSE,"MAT96";#N/A,#N/A,FALSE,"FANDA96";#N/A,#N/A,FALSE,"INTRAN96";#N/A,#N/A,FALSE,"NAA9697";#N/A,#N/A,FALSE,"ECWEBB";#N/A,#N/A,FALSE,"MFT96";#N/A,#N/A,FALSE,"CTrecon"}</definedName>
    <definedName name="T4.9i_1_4_1_1" hidden="1">{#N/A,#N/A,FALSE,"TMCOMP96";#N/A,#N/A,FALSE,"MAT96";#N/A,#N/A,FALSE,"FANDA96";#N/A,#N/A,FALSE,"INTRAN96";#N/A,#N/A,FALSE,"NAA9697";#N/A,#N/A,FALSE,"ECWEBB";#N/A,#N/A,FALSE,"MFT96";#N/A,#N/A,FALSE,"CTrecon"}</definedName>
    <definedName name="T4.9i_1_4_1_1_1" hidden="1">{#N/A,#N/A,FALSE,"TMCOMP96";#N/A,#N/A,FALSE,"MAT96";#N/A,#N/A,FALSE,"FANDA96";#N/A,#N/A,FALSE,"INTRAN96";#N/A,#N/A,FALSE,"NAA9697";#N/A,#N/A,FALSE,"ECWEBB";#N/A,#N/A,FALSE,"MFT96";#N/A,#N/A,FALSE,"CTrecon"}</definedName>
    <definedName name="T4.9i_1_4_1_1_2" hidden="1">{#N/A,#N/A,FALSE,"TMCOMP96";#N/A,#N/A,FALSE,"MAT96";#N/A,#N/A,FALSE,"FANDA96";#N/A,#N/A,FALSE,"INTRAN96";#N/A,#N/A,FALSE,"NAA9697";#N/A,#N/A,FALSE,"ECWEBB";#N/A,#N/A,FALSE,"MFT96";#N/A,#N/A,FALSE,"CTrecon"}</definedName>
    <definedName name="T4.9i_1_4_1_1_3" hidden="1">{#N/A,#N/A,FALSE,"TMCOMP96";#N/A,#N/A,FALSE,"MAT96";#N/A,#N/A,FALSE,"FANDA96";#N/A,#N/A,FALSE,"INTRAN96";#N/A,#N/A,FALSE,"NAA9697";#N/A,#N/A,FALSE,"ECWEBB";#N/A,#N/A,FALSE,"MFT96";#N/A,#N/A,FALSE,"CTrecon"}</definedName>
    <definedName name="T4.9i_1_4_1_1_4" hidden="1">{#N/A,#N/A,FALSE,"TMCOMP96";#N/A,#N/A,FALSE,"MAT96";#N/A,#N/A,FALSE,"FANDA96";#N/A,#N/A,FALSE,"INTRAN96";#N/A,#N/A,FALSE,"NAA9697";#N/A,#N/A,FALSE,"ECWEBB";#N/A,#N/A,FALSE,"MFT96";#N/A,#N/A,FALSE,"CTrecon"}</definedName>
    <definedName name="T4.9i_1_4_1_1_5" hidden="1">{#N/A,#N/A,FALSE,"TMCOMP96";#N/A,#N/A,FALSE,"MAT96";#N/A,#N/A,FALSE,"FANDA96";#N/A,#N/A,FALSE,"INTRAN96";#N/A,#N/A,FALSE,"NAA9697";#N/A,#N/A,FALSE,"ECWEBB";#N/A,#N/A,FALSE,"MFT96";#N/A,#N/A,FALSE,"CTrecon"}</definedName>
    <definedName name="T4.9i_1_4_1_2" hidden="1">{#N/A,#N/A,FALSE,"TMCOMP96";#N/A,#N/A,FALSE,"MAT96";#N/A,#N/A,FALSE,"FANDA96";#N/A,#N/A,FALSE,"INTRAN96";#N/A,#N/A,FALSE,"NAA9697";#N/A,#N/A,FALSE,"ECWEBB";#N/A,#N/A,FALSE,"MFT96";#N/A,#N/A,FALSE,"CTrecon"}</definedName>
    <definedName name="T4.9i_1_4_1_2_1" hidden="1">{#N/A,#N/A,FALSE,"TMCOMP96";#N/A,#N/A,FALSE,"MAT96";#N/A,#N/A,FALSE,"FANDA96";#N/A,#N/A,FALSE,"INTRAN96";#N/A,#N/A,FALSE,"NAA9697";#N/A,#N/A,FALSE,"ECWEBB";#N/A,#N/A,FALSE,"MFT96";#N/A,#N/A,FALSE,"CTrecon"}</definedName>
    <definedName name="T4.9i_1_4_1_2_2" hidden="1">{#N/A,#N/A,FALSE,"TMCOMP96";#N/A,#N/A,FALSE,"MAT96";#N/A,#N/A,FALSE,"FANDA96";#N/A,#N/A,FALSE,"INTRAN96";#N/A,#N/A,FALSE,"NAA9697";#N/A,#N/A,FALSE,"ECWEBB";#N/A,#N/A,FALSE,"MFT96";#N/A,#N/A,FALSE,"CTrecon"}</definedName>
    <definedName name="T4.9i_1_4_1_2_3" hidden="1">{#N/A,#N/A,FALSE,"TMCOMP96";#N/A,#N/A,FALSE,"MAT96";#N/A,#N/A,FALSE,"FANDA96";#N/A,#N/A,FALSE,"INTRAN96";#N/A,#N/A,FALSE,"NAA9697";#N/A,#N/A,FALSE,"ECWEBB";#N/A,#N/A,FALSE,"MFT96";#N/A,#N/A,FALSE,"CTrecon"}</definedName>
    <definedName name="T4.9i_1_4_1_2_4" hidden="1">{#N/A,#N/A,FALSE,"TMCOMP96";#N/A,#N/A,FALSE,"MAT96";#N/A,#N/A,FALSE,"FANDA96";#N/A,#N/A,FALSE,"INTRAN96";#N/A,#N/A,FALSE,"NAA9697";#N/A,#N/A,FALSE,"ECWEBB";#N/A,#N/A,FALSE,"MFT96";#N/A,#N/A,FALSE,"CTrecon"}</definedName>
    <definedName name="T4.9i_1_4_1_2_5" hidden="1">{#N/A,#N/A,FALSE,"TMCOMP96";#N/A,#N/A,FALSE,"MAT96";#N/A,#N/A,FALSE,"FANDA96";#N/A,#N/A,FALSE,"INTRAN96";#N/A,#N/A,FALSE,"NAA9697";#N/A,#N/A,FALSE,"ECWEBB";#N/A,#N/A,FALSE,"MFT96";#N/A,#N/A,FALSE,"CTrecon"}</definedName>
    <definedName name="T4.9i_1_4_1_3" hidden="1">{#N/A,#N/A,FALSE,"TMCOMP96";#N/A,#N/A,FALSE,"MAT96";#N/A,#N/A,FALSE,"FANDA96";#N/A,#N/A,FALSE,"INTRAN96";#N/A,#N/A,FALSE,"NAA9697";#N/A,#N/A,FALSE,"ECWEBB";#N/A,#N/A,FALSE,"MFT96";#N/A,#N/A,FALSE,"CTrecon"}</definedName>
    <definedName name="T4.9i_1_4_1_3_1" hidden="1">{#N/A,#N/A,FALSE,"TMCOMP96";#N/A,#N/A,FALSE,"MAT96";#N/A,#N/A,FALSE,"FANDA96";#N/A,#N/A,FALSE,"INTRAN96";#N/A,#N/A,FALSE,"NAA9697";#N/A,#N/A,FALSE,"ECWEBB";#N/A,#N/A,FALSE,"MFT96";#N/A,#N/A,FALSE,"CTrecon"}</definedName>
    <definedName name="T4.9i_1_4_1_3_2" hidden="1">{#N/A,#N/A,FALSE,"TMCOMP96";#N/A,#N/A,FALSE,"MAT96";#N/A,#N/A,FALSE,"FANDA96";#N/A,#N/A,FALSE,"INTRAN96";#N/A,#N/A,FALSE,"NAA9697";#N/A,#N/A,FALSE,"ECWEBB";#N/A,#N/A,FALSE,"MFT96";#N/A,#N/A,FALSE,"CTrecon"}</definedName>
    <definedName name="T4.9i_1_4_1_3_3" hidden="1">{#N/A,#N/A,FALSE,"TMCOMP96";#N/A,#N/A,FALSE,"MAT96";#N/A,#N/A,FALSE,"FANDA96";#N/A,#N/A,FALSE,"INTRAN96";#N/A,#N/A,FALSE,"NAA9697";#N/A,#N/A,FALSE,"ECWEBB";#N/A,#N/A,FALSE,"MFT96";#N/A,#N/A,FALSE,"CTrecon"}</definedName>
    <definedName name="T4.9i_1_4_1_3_4" hidden="1">{#N/A,#N/A,FALSE,"TMCOMP96";#N/A,#N/A,FALSE,"MAT96";#N/A,#N/A,FALSE,"FANDA96";#N/A,#N/A,FALSE,"INTRAN96";#N/A,#N/A,FALSE,"NAA9697";#N/A,#N/A,FALSE,"ECWEBB";#N/A,#N/A,FALSE,"MFT96";#N/A,#N/A,FALSE,"CTrecon"}</definedName>
    <definedName name="T4.9i_1_4_1_3_5" hidden="1">{#N/A,#N/A,FALSE,"TMCOMP96";#N/A,#N/A,FALSE,"MAT96";#N/A,#N/A,FALSE,"FANDA96";#N/A,#N/A,FALSE,"INTRAN96";#N/A,#N/A,FALSE,"NAA9697";#N/A,#N/A,FALSE,"ECWEBB";#N/A,#N/A,FALSE,"MFT96";#N/A,#N/A,FALSE,"CTrecon"}</definedName>
    <definedName name="T4.9i_1_4_1_4" hidden="1">{#N/A,#N/A,FALSE,"TMCOMP96";#N/A,#N/A,FALSE,"MAT96";#N/A,#N/A,FALSE,"FANDA96";#N/A,#N/A,FALSE,"INTRAN96";#N/A,#N/A,FALSE,"NAA9697";#N/A,#N/A,FALSE,"ECWEBB";#N/A,#N/A,FALSE,"MFT96";#N/A,#N/A,FALSE,"CTrecon"}</definedName>
    <definedName name="T4.9i_1_4_1_4_1" hidden="1">{#N/A,#N/A,FALSE,"TMCOMP96";#N/A,#N/A,FALSE,"MAT96";#N/A,#N/A,FALSE,"FANDA96";#N/A,#N/A,FALSE,"INTRAN96";#N/A,#N/A,FALSE,"NAA9697";#N/A,#N/A,FALSE,"ECWEBB";#N/A,#N/A,FALSE,"MFT96";#N/A,#N/A,FALSE,"CTrecon"}</definedName>
    <definedName name="T4.9i_1_4_1_4_2" hidden="1">{#N/A,#N/A,FALSE,"TMCOMP96";#N/A,#N/A,FALSE,"MAT96";#N/A,#N/A,FALSE,"FANDA96";#N/A,#N/A,FALSE,"INTRAN96";#N/A,#N/A,FALSE,"NAA9697";#N/A,#N/A,FALSE,"ECWEBB";#N/A,#N/A,FALSE,"MFT96";#N/A,#N/A,FALSE,"CTrecon"}</definedName>
    <definedName name="T4.9i_1_4_1_4_3" hidden="1">{#N/A,#N/A,FALSE,"TMCOMP96";#N/A,#N/A,FALSE,"MAT96";#N/A,#N/A,FALSE,"FANDA96";#N/A,#N/A,FALSE,"INTRAN96";#N/A,#N/A,FALSE,"NAA9697";#N/A,#N/A,FALSE,"ECWEBB";#N/A,#N/A,FALSE,"MFT96";#N/A,#N/A,FALSE,"CTrecon"}</definedName>
    <definedName name="T4.9i_1_4_1_4_4" hidden="1">{#N/A,#N/A,FALSE,"TMCOMP96";#N/A,#N/A,FALSE,"MAT96";#N/A,#N/A,FALSE,"FANDA96";#N/A,#N/A,FALSE,"INTRAN96";#N/A,#N/A,FALSE,"NAA9697";#N/A,#N/A,FALSE,"ECWEBB";#N/A,#N/A,FALSE,"MFT96";#N/A,#N/A,FALSE,"CTrecon"}</definedName>
    <definedName name="T4.9i_1_4_1_4_5" hidden="1">{#N/A,#N/A,FALSE,"TMCOMP96";#N/A,#N/A,FALSE,"MAT96";#N/A,#N/A,FALSE,"FANDA96";#N/A,#N/A,FALSE,"INTRAN96";#N/A,#N/A,FALSE,"NAA9697";#N/A,#N/A,FALSE,"ECWEBB";#N/A,#N/A,FALSE,"MFT96";#N/A,#N/A,FALSE,"CTrecon"}</definedName>
    <definedName name="T4.9i_1_4_1_5" hidden="1">{#N/A,#N/A,FALSE,"TMCOMP96";#N/A,#N/A,FALSE,"MAT96";#N/A,#N/A,FALSE,"FANDA96";#N/A,#N/A,FALSE,"INTRAN96";#N/A,#N/A,FALSE,"NAA9697";#N/A,#N/A,FALSE,"ECWEBB";#N/A,#N/A,FALSE,"MFT96";#N/A,#N/A,FALSE,"CTrecon"}</definedName>
    <definedName name="T4.9i_1_4_1_5_1" hidden="1">{#N/A,#N/A,FALSE,"TMCOMP96";#N/A,#N/A,FALSE,"MAT96";#N/A,#N/A,FALSE,"FANDA96";#N/A,#N/A,FALSE,"INTRAN96";#N/A,#N/A,FALSE,"NAA9697";#N/A,#N/A,FALSE,"ECWEBB";#N/A,#N/A,FALSE,"MFT96";#N/A,#N/A,FALSE,"CTrecon"}</definedName>
    <definedName name="T4.9i_1_4_1_5_2" hidden="1">{#N/A,#N/A,FALSE,"TMCOMP96";#N/A,#N/A,FALSE,"MAT96";#N/A,#N/A,FALSE,"FANDA96";#N/A,#N/A,FALSE,"INTRAN96";#N/A,#N/A,FALSE,"NAA9697";#N/A,#N/A,FALSE,"ECWEBB";#N/A,#N/A,FALSE,"MFT96";#N/A,#N/A,FALSE,"CTrecon"}</definedName>
    <definedName name="T4.9i_1_4_1_5_3" hidden="1">{#N/A,#N/A,FALSE,"TMCOMP96";#N/A,#N/A,FALSE,"MAT96";#N/A,#N/A,FALSE,"FANDA96";#N/A,#N/A,FALSE,"INTRAN96";#N/A,#N/A,FALSE,"NAA9697";#N/A,#N/A,FALSE,"ECWEBB";#N/A,#N/A,FALSE,"MFT96";#N/A,#N/A,FALSE,"CTrecon"}</definedName>
    <definedName name="T4.9i_1_4_1_5_4" hidden="1">{#N/A,#N/A,FALSE,"TMCOMP96";#N/A,#N/A,FALSE,"MAT96";#N/A,#N/A,FALSE,"FANDA96";#N/A,#N/A,FALSE,"INTRAN96";#N/A,#N/A,FALSE,"NAA9697";#N/A,#N/A,FALSE,"ECWEBB";#N/A,#N/A,FALSE,"MFT96";#N/A,#N/A,FALSE,"CTrecon"}</definedName>
    <definedName name="T4.9i_1_4_1_5_5" hidden="1">{#N/A,#N/A,FALSE,"TMCOMP96";#N/A,#N/A,FALSE,"MAT96";#N/A,#N/A,FALSE,"FANDA96";#N/A,#N/A,FALSE,"INTRAN96";#N/A,#N/A,FALSE,"NAA9697";#N/A,#N/A,FALSE,"ECWEBB";#N/A,#N/A,FALSE,"MFT96";#N/A,#N/A,FALSE,"CTrecon"}</definedName>
    <definedName name="T4.9i_1_4_2" hidden="1">{#N/A,#N/A,FALSE,"TMCOMP96";#N/A,#N/A,FALSE,"MAT96";#N/A,#N/A,FALSE,"FANDA96";#N/A,#N/A,FALSE,"INTRAN96";#N/A,#N/A,FALSE,"NAA9697";#N/A,#N/A,FALSE,"ECWEBB";#N/A,#N/A,FALSE,"MFT96";#N/A,#N/A,FALSE,"CTrecon"}</definedName>
    <definedName name="T4.9i_1_4_2_1" hidden="1">{#N/A,#N/A,FALSE,"TMCOMP96";#N/A,#N/A,FALSE,"MAT96";#N/A,#N/A,FALSE,"FANDA96";#N/A,#N/A,FALSE,"INTRAN96";#N/A,#N/A,FALSE,"NAA9697";#N/A,#N/A,FALSE,"ECWEBB";#N/A,#N/A,FALSE,"MFT96";#N/A,#N/A,FALSE,"CTrecon"}</definedName>
    <definedName name="T4.9i_1_4_2_2" hidden="1">{#N/A,#N/A,FALSE,"TMCOMP96";#N/A,#N/A,FALSE,"MAT96";#N/A,#N/A,FALSE,"FANDA96";#N/A,#N/A,FALSE,"INTRAN96";#N/A,#N/A,FALSE,"NAA9697";#N/A,#N/A,FALSE,"ECWEBB";#N/A,#N/A,FALSE,"MFT96";#N/A,#N/A,FALSE,"CTrecon"}</definedName>
    <definedName name="T4.9i_1_4_2_3" hidden="1">{#N/A,#N/A,FALSE,"TMCOMP96";#N/A,#N/A,FALSE,"MAT96";#N/A,#N/A,FALSE,"FANDA96";#N/A,#N/A,FALSE,"INTRAN96";#N/A,#N/A,FALSE,"NAA9697";#N/A,#N/A,FALSE,"ECWEBB";#N/A,#N/A,FALSE,"MFT96";#N/A,#N/A,FALSE,"CTrecon"}</definedName>
    <definedName name="T4.9i_1_4_2_4" hidden="1">{#N/A,#N/A,FALSE,"TMCOMP96";#N/A,#N/A,FALSE,"MAT96";#N/A,#N/A,FALSE,"FANDA96";#N/A,#N/A,FALSE,"INTRAN96";#N/A,#N/A,FALSE,"NAA9697";#N/A,#N/A,FALSE,"ECWEBB";#N/A,#N/A,FALSE,"MFT96";#N/A,#N/A,FALSE,"CTrecon"}</definedName>
    <definedName name="T4.9i_1_4_2_5" hidden="1">{#N/A,#N/A,FALSE,"TMCOMP96";#N/A,#N/A,FALSE,"MAT96";#N/A,#N/A,FALSE,"FANDA96";#N/A,#N/A,FALSE,"INTRAN96";#N/A,#N/A,FALSE,"NAA9697";#N/A,#N/A,FALSE,"ECWEBB";#N/A,#N/A,FALSE,"MFT96";#N/A,#N/A,FALSE,"CTrecon"}</definedName>
    <definedName name="T4.9i_1_4_3" hidden="1">{#N/A,#N/A,FALSE,"TMCOMP96";#N/A,#N/A,FALSE,"MAT96";#N/A,#N/A,FALSE,"FANDA96";#N/A,#N/A,FALSE,"INTRAN96";#N/A,#N/A,FALSE,"NAA9697";#N/A,#N/A,FALSE,"ECWEBB";#N/A,#N/A,FALSE,"MFT96";#N/A,#N/A,FALSE,"CTrecon"}</definedName>
    <definedName name="T4.9i_1_4_3_1" hidden="1">{#N/A,#N/A,FALSE,"TMCOMP96";#N/A,#N/A,FALSE,"MAT96";#N/A,#N/A,FALSE,"FANDA96";#N/A,#N/A,FALSE,"INTRAN96";#N/A,#N/A,FALSE,"NAA9697";#N/A,#N/A,FALSE,"ECWEBB";#N/A,#N/A,FALSE,"MFT96";#N/A,#N/A,FALSE,"CTrecon"}</definedName>
    <definedName name="T4.9i_1_4_3_2" hidden="1">{#N/A,#N/A,FALSE,"TMCOMP96";#N/A,#N/A,FALSE,"MAT96";#N/A,#N/A,FALSE,"FANDA96";#N/A,#N/A,FALSE,"INTRAN96";#N/A,#N/A,FALSE,"NAA9697";#N/A,#N/A,FALSE,"ECWEBB";#N/A,#N/A,FALSE,"MFT96";#N/A,#N/A,FALSE,"CTrecon"}</definedName>
    <definedName name="T4.9i_1_4_3_3" hidden="1">{#N/A,#N/A,FALSE,"TMCOMP96";#N/A,#N/A,FALSE,"MAT96";#N/A,#N/A,FALSE,"FANDA96";#N/A,#N/A,FALSE,"INTRAN96";#N/A,#N/A,FALSE,"NAA9697";#N/A,#N/A,FALSE,"ECWEBB";#N/A,#N/A,FALSE,"MFT96";#N/A,#N/A,FALSE,"CTrecon"}</definedName>
    <definedName name="T4.9i_1_4_3_4" hidden="1">{#N/A,#N/A,FALSE,"TMCOMP96";#N/A,#N/A,FALSE,"MAT96";#N/A,#N/A,FALSE,"FANDA96";#N/A,#N/A,FALSE,"INTRAN96";#N/A,#N/A,FALSE,"NAA9697";#N/A,#N/A,FALSE,"ECWEBB";#N/A,#N/A,FALSE,"MFT96";#N/A,#N/A,FALSE,"CTrecon"}</definedName>
    <definedName name="T4.9i_1_4_3_5" hidden="1">{#N/A,#N/A,FALSE,"TMCOMP96";#N/A,#N/A,FALSE,"MAT96";#N/A,#N/A,FALSE,"FANDA96";#N/A,#N/A,FALSE,"INTRAN96";#N/A,#N/A,FALSE,"NAA9697";#N/A,#N/A,FALSE,"ECWEBB";#N/A,#N/A,FALSE,"MFT96";#N/A,#N/A,FALSE,"CTrecon"}</definedName>
    <definedName name="T4.9i_1_4_4" hidden="1">{#N/A,#N/A,FALSE,"TMCOMP96";#N/A,#N/A,FALSE,"MAT96";#N/A,#N/A,FALSE,"FANDA96";#N/A,#N/A,FALSE,"INTRAN96";#N/A,#N/A,FALSE,"NAA9697";#N/A,#N/A,FALSE,"ECWEBB";#N/A,#N/A,FALSE,"MFT96";#N/A,#N/A,FALSE,"CTrecon"}</definedName>
    <definedName name="T4.9i_1_4_4_1" hidden="1">{#N/A,#N/A,FALSE,"TMCOMP96";#N/A,#N/A,FALSE,"MAT96";#N/A,#N/A,FALSE,"FANDA96";#N/A,#N/A,FALSE,"INTRAN96";#N/A,#N/A,FALSE,"NAA9697";#N/A,#N/A,FALSE,"ECWEBB";#N/A,#N/A,FALSE,"MFT96";#N/A,#N/A,FALSE,"CTrecon"}</definedName>
    <definedName name="T4.9i_1_4_4_2" hidden="1">{#N/A,#N/A,FALSE,"TMCOMP96";#N/A,#N/A,FALSE,"MAT96";#N/A,#N/A,FALSE,"FANDA96";#N/A,#N/A,FALSE,"INTRAN96";#N/A,#N/A,FALSE,"NAA9697";#N/A,#N/A,FALSE,"ECWEBB";#N/A,#N/A,FALSE,"MFT96";#N/A,#N/A,FALSE,"CTrecon"}</definedName>
    <definedName name="T4.9i_1_4_4_3" hidden="1">{#N/A,#N/A,FALSE,"TMCOMP96";#N/A,#N/A,FALSE,"MAT96";#N/A,#N/A,FALSE,"FANDA96";#N/A,#N/A,FALSE,"INTRAN96";#N/A,#N/A,FALSE,"NAA9697";#N/A,#N/A,FALSE,"ECWEBB";#N/A,#N/A,FALSE,"MFT96";#N/A,#N/A,FALSE,"CTrecon"}</definedName>
    <definedName name="T4.9i_1_4_4_4" hidden="1">{#N/A,#N/A,FALSE,"TMCOMP96";#N/A,#N/A,FALSE,"MAT96";#N/A,#N/A,FALSE,"FANDA96";#N/A,#N/A,FALSE,"INTRAN96";#N/A,#N/A,FALSE,"NAA9697";#N/A,#N/A,FALSE,"ECWEBB";#N/A,#N/A,FALSE,"MFT96";#N/A,#N/A,FALSE,"CTrecon"}</definedName>
    <definedName name="T4.9i_1_4_4_5" hidden="1">{#N/A,#N/A,FALSE,"TMCOMP96";#N/A,#N/A,FALSE,"MAT96";#N/A,#N/A,FALSE,"FANDA96";#N/A,#N/A,FALSE,"INTRAN96";#N/A,#N/A,FALSE,"NAA9697";#N/A,#N/A,FALSE,"ECWEBB";#N/A,#N/A,FALSE,"MFT96";#N/A,#N/A,FALSE,"CTrecon"}</definedName>
    <definedName name="T4.9i_1_4_5" hidden="1">{#N/A,#N/A,FALSE,"TMCOMP96";#N/A,#N/A,FALSE,"MAT96";#N/A,#N/A,FALSE,"FANDA96";#N/A,#N/A,FALSE,"INTRAN96";#N/A,#N/A,FALSE,"NAA9697";#N/A,#N/A,FALSE,"ECWEBB";#N/A,#N/A,FALSE,"MFT96";#N/A,#N/A,FALSE,"CTrecon"}</definedName>
    <definedName name="T4.9i_1_4_5_1" hidden="1">{#N/A,#N/A,FALSE,"TMCOMP96";#N/A,#N/A,FALSE,"MAT96";#N/A,#N/A,FALSE,"FANDA96";#N/A,#N/A,FALSE,"INTRAN96";#N/A,#N/A,FALSE,"NAA9697";#N/A,#N/A,FALSE,"ECWEBB";#N/A,#N/A,FALSE,"MFT96";#N/A,#N/A,FALSE,"CTrecon"}</definedName>
    <definedName name="T4.9i_1_4_5_2" hidden="1">{#N/A,#N/A,FALSE,"TMCOMP96";#N/A,#N/A,FALSE,"MAT96";#N/A,#N/A,FALSE,"FANDA96";#N/A,#N/A,FALSE,"INTRAN96";#N/A,#N/A,FALSE,"NAA9697";#N/A,#N/A,FALSE,"ECWEBB";#N/A,#N/A,FALSE,"MFT96";#N/A,#N/A,FALSE,"CTrecon"}</definedName>
    <definedName name="T4.9i_1_4_5_3" hidden="1">{#N/A,#N/A,FALSE,"TMCOMP96";#N/A,#N/A,FALSE,"MAT96";#N/A,#N/A,FALSE,"FANDA96";#N/A,#N/A,FALSE,"INTRAN96";#N/A,#N/A,FALSE,"NAA9697";#N/A,#N/A,FALSE,"ECWEBB";#N/A,#N/A,FALSE,"MFT96";#N/A,#N/A,FALSE,"CTrecon"}</definedName>
    <definedName name="T4.9i_1_4_5_4" hidden="1">{#N/A,#N/A,FALSE,"TMCOMP96";#N/A,#N/A,FALSE,"MAT96";#N/A,#N/A,FALSE,"FANDA96";#N/A,#N/A,FALSE,"INTRAN96";#N/A,#N/A,FALSE,"NAA9697";#N/A,#N/A,FALSE,"ECWEBB";#N/A,#N/A,FALSE,"MFT96";#N/A,#N/A,FALSE,"CTrecon"}</definedName>
    <definedName name="T4.9i_1_4_5_5" hidden="1">{#N/A,#N/A,FALSE,"TMCOMP96";#N/A,#N/A,FALSE,"MAT96";#N/A,#N/A,FALSE,"FANDA96";#N/A,#N/A,FALSE,"INTRAN96";#N/A,#N/A,FALSE,"NAA9697";#N/A,#N/A,FALSE,"ECWEBB";#N/A,#N/A,FALSE,"MFT96";#N/A,#N/A,FALSE,"CTrecon"}</definedName>
    <definedName name="T4.9i_1_5" hidden="1">{#N/A,#N/A,FALSE,"TMCOMP96";#N/A,#N/A,FALSE,"MAT96";#N/A,#N/A,FALSE,"FANDA96";#N/A,#N/A,FALSE,"INTRAN96";#N/A,#N/A,FALSE,"NAA9697";#N/A,#N/A,FALSE,"ECWEBB";#N/A,#N/A,FALSE,"MFT96";#N/A,#N/A,FALSE,"CTrecon"}</definedName>
    <definedName name="T4.9i_1_5_1" hidden="1">{#N/A,#N/A,FALSE,"TMCOMP96";#N/A,#N/A,FALSE,"MAT96";#N/A,#N/A,FALSE,"FANDA96";#N/A,#N/A,FALSE,"INTRAN96";#N/A,#N/A,FALSE,"NAA9697";#N/A,#N/A,FALSE,"ECWEBB";#N/A,#N/A,FALSE,"MFT96";#N/A,#N/A,FALSE,"CTrecon"}</definedName>
    <definedName name="T4.9i_1_5_1_1" hidden="1">{#N/A,#N/A,FALSE,"TMCOMP96";#N/A,#N/A,FALSE,"MAT96";#N/A,#N/A,FALSE,"FANDA96";#N/A,#N/A,FALSE,"INTRAN96";#N/A,#N/A,FALSE,"NAA9697";#N/A,#N/A,FALSE,"ECWEBB";#N/A,#N/A,FALSE,"MFT96";#N/A,#N/A,FALSE,"CTrecon"}</definedName>
    <definedName name="T4.9i_1_5_1_2" hidden="1">{#N/A,#N/A,FALSE,"TMCOMP96";#N/A,#N/A,FALSE,"MAT96";#N/A,#N/A,FALSE,"FANDA96";#N/A,#N/A,FALSE,"INTRAN96";#N/A,#N/A,FALSE,"NAA9697";#N/A,#N/A,FALSE,"ECWEBB";#N/A,#N/A,FALSE,"MFT96";#N/A,#N/A,FALSE,"CTrecon"}</definedName>
    <definedName name="T4.9i_1_5_1_3" hidden="1">{#N/A,#N/A,FALSE,"TMCOMP96";#N/A,#N/A,FALSE,"MAT96";#N/A,#N/A,FALSE,"FANDA96";#N/A,#N/A,FALSE,"INTRAN96";#N/A,#N/A,FALSE,"NAA9697";#N/A,#N/A,FALSE,"ECWEBB";#N/A,#N/A,FALSE,"MFT96";#N/A,#N/A,FALSE,"CTrecon"}</definedName>
    <definedName name="T4.9i_1_5_1_4" hidden="1">{#N/A,#N/A,FALSE,"TMCOMP96";#N/A,#N/A,FALSE,"MAT96";#N/A,#N/A,FALSE,"FANDA96";#N/A,#N/A,FALSE,"INTRAN96";#N/A,#N/A,FALSE,"NAA9697";#N/A,#N/A,FALSE,"ECWEBB";#N/A,#N/A,FALSE,"MFT96";#N/A,#N/A,FALSE,"CTrecon"}</definedName>
    <definedName name="T4.9i_1_5_1_5" hidden="1">{#N/A,#N/A,FALSE,"TMCOMP96";#N/A,#N/A,FALSE,"MAT96";#N/A,#N/A,FALSE,"FANDA96";#N/A,#N/A,FALSE,"INTRAN96";#N/A,#N/A,FALSE,"NAA9697";#N/A,#N/A,FALSE,"ECWEBB";#N/A,#N/A,FALSE,"MFT96";#N/A,#N/A,FALSE,"CTrecon"}</definedName>
    <definedName name="T4.9i_1_5_2" hidden="1">{#N/A,#N/A,FALSE,"TMCOMP96";#N/A,#N/A,FALSE,"MAT96";#N/A,#N/A,FALSE,"FANDA96";#N/A,#N/A,FALSE,"INTRAN96";#N/A,#N/A,FALSE,"NAA9697";#N/A,#N/A,FALSE,"ECWEBB";#N/A,#N/A,FALSE,"MFT96";#N/A,#N/A,FALSE,"CTrecon"}</definedName>
    <definedName name="T4.9i_1_5_2_1" hidden="1">{#N/A,#N/A,FALSE,"TMCOMP96";#N/A,#N/A,FALSE,"MAT96";#N/A,#N/A,FALSE,"FANDA96";#N/A,#N/A,FALSE,"INTRAN96";#N/A,#N/A,FALSE,"NAA9697";#N/A,#N/A,FALSE,"ECWEBB";#N/A,#N/A,FALSE,"MFT96";#N/A,#N/A,FALSE,"CTrecon"}</definedName>
    <definedName name="T4.9i_1_5_2_2" hidden="1">{#N/A,#N/A,FALSE,"TMCOMP96";#N/A,#N/A,FALSE,"MAT96";#N/A,#N/A,FALSE,"FANDA96";#N/A,#N/A,FALSE,"INTRAN96";#N/A,#N/A,FALSE,"NAA9697";#N/A,#N/A,FALSE,"ECWEBB";#N/A,#N/A,FALSE,"MFT96";#N/A,#N/A,FALSE,"CTrecon"}</definedName>
    <definedName name="T4.9i_1_5_2_3" hidden="1">{#N/A,#N/A,FALSE,"TMCOMP96";#N/A,#N/A,FALSE,"MAT96";#N/A,#N/A,FALSE,"FANDA96";#N/A,#N/A,FALSE,"INTRAN96";#N/A,#N/A,FALSE,"NAA9697";#N/A,#N/A,FALSE,"ECWEBB";#N/A,#N/A,FALSE,"MFT96";#N/A,#N/A,FALSE,"CTrecon"}</definedName>
    <definedName name="T4.9i_1_5_2_4" hidden="1">{#N/A,#N/A,FALSE,"TMCOMP96";#N/A,#N/A,FALSE,"MAT96";#N/A,#N/A,FALSE,"FANDA96";#N/A,#N/A,FALSE,"INTRAN96";#N/A,#N/A,FALSE,"NAA9697";#N/A,#N/A,FALSE,"ECWEBB";#N/A,#N/A,FALSE,"MFT96";#N/A,#N/A,FALSE,"CTrecon"}</definedName>
    <definedName name="T4.9i_1_5_2_5" hidden="1">{#N/A,#N/A,FALSE,"TMCOMP96";#N/A,#N/A,FALSE,"MAT96";#N/A,#N/A,FALSE,"FANDA96";#N/A,#N/A,FALSE,"INTRAN96";#N/A,#N/A,FALSE,"NAA9697";#N/A,#N/A,FALSE,"ECWEBB";#N/A,#N/A,FALSE,"MFT96";#N/A,#N/A,FALSE,"CTrecon"}</definedName>
    <definedName name="T4.9i_1_5_3" hidden="1">{#N/A,#N/A,FALSE,"TMCOMP96";#N/A,#N/A,FALSE,"MAT96";#N/A,#N/A,FALSE,"FANDA96";#N/A,#N/A,FALSE,"INTRAN96";#N/A,#N/A,FALSE,"NAA9697";#N/A,#N/A,FALSE,"ECWEBB";#N/A,#N/A,FALSE,"MFT96";#N/A,#N/A,FALSE,"CTrecon"}</definedName>
    <definedName name="T4.9i_1_5_3_1" hidden="1">{#N/A,#N/A,FALSE,"TMCOMP96";#N/A,#N/A,FALSE,"MAT96";#N/A,#N/A,FALSE,"FANDA96";#N/A,#N/A,FALSE,"INTRAN96";#N/A,#N/A,FALSE,"NAA9697";#N/A,#N/A,FALSE,"ECWEBB";#N/A,#N/A,FALSE,"MFT96";#N/A,#N/A,FALSE,"CTrecon"}</definedName>
    <definedName name="T4.9i_1_5_3_2" hidden="1">{#N/A,#N/A,FALSE,"TMCOMP96";#N/A,#N/A,FALSE,"MAT96";#N/A,#N/A,FALSE,"FANDA96";#N/A,#N/A,FALSE,"INTRAN96";#N/A,#N/A,FALSE,"NAA9697";#N/A,#N/A,FALSE,"ECWEBB";#N/A,#N/A,FALSE,"MFT96";#N/A,#N/A,FALSE,"CTrecon"}</definedName>
    <definedName name="T4.9i_1_5_3_3" hidden="1">{#N/A,#N/A,FALSE,"TMCOMP96";#N/A,#N/A,FALSE,"MAT96";#N/A,#N/A,FALSE,"FANDA96";#N/A,#N/A,FALSE,"INTRAN96";#N/A,#N/A,FALSE,"NAA9697";#N/A,#N/A,FALSE,"ECWEBB";#N/A,#N/A,FALSE,"MFT96";#N/A,#N/A,FALSE,"CTrecon"}</definedName>
    <definedName name="T4.9i_1_5_3_4" hidden="1">{#N/A,#N/A,FALSE,"TMCOMP96";#N/A,#N/A,FALSE,"MAT96";#N/A,#N/A,FALSE,"FANDA96";#N/A,#N/A,FALSE,"INTRAN96";#N/A,#N/A,FALSE,"NAA9697";#N/A,#N/A,FALSE,"ECWEBB";#N/A,#N/A,FALSE,"MFT96";#N/A,#N/A,FALSE,"CTrecon"}</definedName>
    <definedName name="T4.9i_1_5_3_5" hidden="1">{#N/A,#N/A,FALSE,"TMCOMP96";#N/A,#N/A,FALSE,"MAT96";#N/A,#N/A,FALSE,"FANDA96";#N/A,#N/A,FALSE,"INTRAN96";#N/A,#N/A,FALSE,"NAA9697";#N/A,#N/A,FALSE,"ECWEBB";#N/A,#N/A,FALSE,"MFT96";#N/A,#N/A,FALSE,"CTrecon"}</definedName>
    <definedName name="T4.9i_1_5_4" hidden="1">{#N/A,#N/A,FALSE,"TMCOMP96";#N/A,#N/A,FALSE,"MAT96";#N/A,#N/A,FALSE,"FANDA96";#N/A,#N/A,FALSE,"INTRAN96";#N/A,#N/A,FALSE,"NAA9697";#N/A,#N/A,FALSE,"ECWEBB";#N/A,#N/A,FALSE,"MFT96";#N/A,#N/A,FALSE,"CTrecon"}</definedName>
    <definedName name="T4.9i_1_5_4_1" hidden="1">{#N/A,#N/A,FALSE,"TMCOMP96";#N/A,#N/A,FALSE,"MAT96";#N/A,#N/A,FALSE,"FANDA96";#N/A,#N/A,FALSE,"INTRAN96";#N/A,#N/A,FALSE,"NAA9697";#N/A,#N/A,FALSE,"ECWEBB";#N/A,#N/A,FALSE,"MFT96";#N/A,#N/A,FALSE,"CTrecon"}</definedName>
    <definedName name="T4.9i_1_5_4_2" hidden="1">{#N/A,#N/A,FALSE,"TMCOMP96";#N/A,#N/A,FALSE,"MAT96";#N/A,#N/A,FALSE,"FANDA96";#N/A,#N/A,FALSE,"INTRAN96";#N/A,#N/A,FALSE,"NAA9697";#N/A,#N/A,FALSE,"ECWEBB";#N/A,#N/A,FALSE,"MFT96";#N/A,#N/A,FALSE,"CTrecon"}</definedName>
    <definedName name="T4.9i_1_5_4_3" hidden="1">{#N/A,#N/A,FALSE,"TMCOMP96";#N/A,#N/A,FALSE,"MAT96";#N/A,#N/A,FALSE,"FANDA96";#N/A,#N/A,FALSE,"INTRAN96";#N/A,#N/A,FALSE,"NAA9697";#N/A,#N/A,FALSE,"ECWEBB";#N/A,#N/A,FALSE,"MFT96";#N/A,#N/A,FALSE,"CTrecon"}</definedName>
    <definedName name="T4.9i_1_5_4_4" hidden="1">{#N/A,#N/A,FALSE,"TMCOMP96";#N/A,#N/A,FALSE,"MAT96";#N/A,#N/A,FALSE,"FANDA96";#N/A,#N/A,FALSE,"INTRAN96";#N/A,#N/A,FALSE,"NAA9697";#N/A,#N/A,FALSE,"ECWEBB";#N/A,#N/A,FALSE,"MFT96";#N/A,#N/A,FALSE,"CTrecon"}</definedName>
    <definedName name="T4.9i_1_5_4_5" hidden="1">{#N/A,#N/A,FALSE,"TMCOMP96";#N/A,#N/A,FALSE,"MAT96";#N/A,#N/A,FALSE,"FANDA96";#N/A,#N/A,FALSE,"INTRAN96";#N/A,#N/A,FALSE,"NAA9697";#N/A,#N/A,FALSE,"ECWEBB";#N/A,#N/A,FALSE,"MFT96";#N/A,#N/A,FALSE,"CTrecon"}</definedName>
    <definedName name="T4.9i_1_5_5" hidden="1">{#N/A,#N/A,FALSE,"TMCOMP96";#N/A,#N/A,FALSE,"MAT96";#N/A,#N/A,FALSE,"FANDA96";#N/A,#N/A,FALSE,"INTRAN96";#N/A,#N/A,FALSE,"NAA9697";#N/A,#N/A,FALSE,"ECWEBB";#N/A,#N/A,FALSE,"MFT96";#N/A,#N/A,FALSE,"CTrecon"}</definedName>
    <definedName name="T4.9i_1_5_5_1" hidden="1">{#N/A,#N/A,FALSE,"TMCOMP96";#N/A,#N/A,FALSE,"MAT96";#N/A,#N/A,FALSE,"FANDA96";#N/A,#N/A,FALSE,"INTRAN96";#N/A,#N/A,FALSE,"NAA9697";#N/A,#N/A,FALSE,"ECWEBB";#N/A,#N/A,FALSE,"MFT96";#N/A,#N/A,FALSE,"CTrecon"}</definedName>
    <definedName name="T4.9i_1_5_5_2" hidden="1">{#N/A,#N/A,FALSE,"TMCOMP96";#N/A,#N/A,FALSE,"MAT96";#N/A,#N/A,FALSE,"FANDA96";#N/A,#N/A,FALSE,"INTRAN96";#N/A,#N/A,FALSE,"NAA9697";#N/A,#N/A,FALSE,"ECWEBB";#N/A,#N/A,FALSE,"MFT96";#N/A,#N/A,FALSE,"CTrecon"}</definedName>
    <definedName name="T4.9i_1_5_5_3" hidden="1">{#N/A,#N/A,FALSE,"TMCOMP96";#N/A,#N/A,FALSE,"MAT96";#N/A,#N/A,FALSE,"FANDA96";#N/A,#N/A,FALSE,"INTRAN96";#N/A,#N/A,FALSE,"NAA9697";#N/A,#N/A,FALSE,"ECWEBB";#N/A,#N/A,FALSE,"MFT96";#N/A,#N/A,FALSE,"CTrecon"}</definedName>
    <definedName name="T4.9i_1_5_5_4" hidden="1">{#N/A,#N/A,FALSE,"TMCOMP96";#N/A,#N/A,FALSE,"MAT96";#N/A,#N/A,FALSE,"FANDA96";#N/A,#N/A,FALSE,"INTRAN96";#N/A,#N/A,FALSE,"NAA9697";#N/A,#N/A,FALSE,"ECWEBB";#N/A,#N/A,FALSE,"MFT96";#N/A,#N/A,FALSE,"CTrecon"}</definedName>
    <definedName name="T4.9i_1_5_5_5" hidden="1">{#N/A,#N/A,FALSE,"TMCOMP96";#N/A,#N/A,FALSE,"MAT96";#N/A,#N/A,FALSE,"FANDA96";#N/A,#N/A,FALSE,"INTRAN96";#N/A,#N/A,FALSE,"NAA9697";#N/A,#N/A,FALSE,"ECWEBB";#N/A,#N/A,FALSE,"MFT96";#N/A,#N/A,FALSE,"CTrecon"}</definedName>
    <definedName name="T4.9i_2" hidden="1">{#N/A,#N/A,FALSE,"TMCOMP96";#N/A,#N/A,FALSE,"MAT96";#N/A,#N/A,FALSE,"FANDA96";#N/A,#N/A,FALSE,"INTRAN96";#N/A,#N/A,FALSE,"NAA9697";#N/A,#N/A,FALSE,"ECWEBB";#N/A,#N/A,FALSE,"MFT96";#N/A,#N/A,FALSE,"CTrecon"}</definedName>
    <definedName name="T4.9i_2_1" hidden="1">{#N/A,#N/A,FALSE,"TMCOMP96";#N/A,#N/A,FALSE,"MAT96";#N/A,#N/A,FALSE,"FANDA96";#N/A,#N/A,FALSE,"INTRAN96";#N/A,#N/A,FALSE,"NAA9697";#N/A,#N/A,FALSE,"ECWEBB";#N/A,#N/A,FALSE,"MFT96";#N/A,#N/A,FALSE,"CTrecon"}</definedName>
    <definedName name="T4.9i_2_1_1" hidden="1">{#N/A,#N/A,FALSE,"TMCOMP96";#N/A,#N/A,FALSE,"MAT96";#N/A,#N/A,FALSE,"FANDA96";#N/A,#N/A,FALSE,"INTRAN96";#N/A,#N/A,FALSE,"NAA9697";#N/A,#N/A,FALSE,"ECWEBB";#N/A,#N/A,FALSE,"MFT96";#N/A,#N/A,FALSE,"CTrecon"}</definedName>
    <definedName name="T4.9i_2_1_1_1" hidden="1">{#N/A,#N/A,FALSE,"TMCOMP96";#N/A,#N/A,FALSE,"MAT96";#N/A,#N/A,FALSE,"FANDA96";#N/A,#N/A,FALSE,"INTRAN96";#N/A,#N/A,FALSE,"NAA9697";#N/A,#N/A,FALSE,"ECWEBB";#N/A,#N/A,FALSE,"MFT96";#N/A,#N/A,FALSE,"CTrecon"}</definedName>
    <definedName name="T4.9i_2_1_1_1_1" hidden="1">{#N/A,#N/A,FALSE,"TMCOMP96";#N/A,#N/A,FALSE,"MAT96";#N/A,#N/A,FALSE,"FANDA96";#N/A,#N/A,FALSE,"INTRAN96";#N/A,#N/A,FALSE,"NAA9697";#N/A,#N/A,FALSE,"ECWEBB";#N/A,#N/A,FALSE,"MFT96";#N/A,#N/A,FALSE,"CTrecon"}</definedName>
    <definedName name="T4.9i_2_1_1_1_2" hidden="1">{#N/A,#N/A,FALSE,"TMCOMP96";#N/A,#N/A,FALSE,"MAT96";#N/A,#N/A,FALSE,"FANDA96";#N/A,#N/A,FALSE,"INTRAN96";#N/A,#N/A,FALSE,"NAA9697";#N/A,#N/A,FALSE,"ECWEBB";#N/A,#N/A,FALSE,"MFT96";#N/A,#N/A,FALSE,"CTrecon"}</definedName>
    <definedName name="T4.9i_2_1_1_1_3" hidden="1">{#N/A,#N/A,FALSE,"TMCOMP96";#N/A,#N/A,FALSE,"MAT96";#N/A,#N/A,FALSE,"FANDA96";#N/A,#N/A,FALSE,"INTRAN96";#N/A,#N/A,FALSE,"NAA9697";#N/A,#N/A,FALSE,"ECWEBB";#N/A,#N/A,FALSE,"MFT96";#N/A,#N/A,FALSE,"CTrecon"}</definedName>
    <definedName name="T4.9i_2_1_1_1_4" hidden="1">{#N/A,#N/A,FALSE,"TMCOMP96";#N/A,#N/A,FALSE,"MAT96";#N/A,#N/A,FALSE,"FANDA96";#N/A,#N/A,FALSE,"INTRAN96";#N/A,#N/A,FALSE,"NAA9697";#N/A,#N/A,FALSE,"ECWEBB";#N/A,#N/A,FALSE,"MFT96";#N/A,#N/A,FALSE,"CTrecon"}</definedName>
    <definedName name="T4.9i_2_1_1_1_5" hidden="1">{#N/A,#N/A,FALSE,"TMCOMP96";#N/A,#N/A,FALSE,"MAT96";#N/A,#N/A,FALSE,"FANDA96";#N/A,#N/A,FALSE,"INTRAN96";#N/A,#N/A,FALSE,"NAA9697";#N/A,#N/A,FALSE,"ECWEBB";#N/A,#N/A,FALSE,"MFT96";#N/A,#N/A,FALSE,"CTrecon"}</definedName>
    <definedName name="T4.9i_2_1_1_2" hidden="1">{#N/A,#N/A,FALSE,"TMCOMP96";#N/A,#N/A,FALSE,"MAT96";#N/A,#N/A,FALSE,"FANDA96";#N/A,#N/A,FALSE,"INTRAN96";#N/A,#N/A,FALSE,"NAA9697";#N/A,#N/A,FALSE,"ECWEBB";#N/A,#N/A,FALSE,"MFT96";#N/A,#N/A,FALSE,"CTrecon"}</definedName>
    <definedName name="T4.9i_2_1_1_2_1" hidden="1">{#N/A,#N/A,FALSE,"TMCOMP96";#N/A,#N/A,FALSE,"MAT96";#N/A,#N/A,FALSE,"FANDA96";#N/A,#N/A,FALSE,"INTRAN96";#N/A,#N/A,FALSE,"NAA9697";#N/A,#N/A,FALSE,"ECWEBB";#N/A,#N/A,FALSE,"MFT96";#N/A,#N/A,FALSE,"CTrecon"}</definedName>
    <definedName name="T4.9i_2_1_1_2_2" hidden="1">{#N/A,#N/A,FALSE,"TMCOMP96";#N/A,#N/A,FALSE,"MAT96";#N/A,#N/A,FALSE,"FANDA96";#N/A,#N/A,FALSE,"INTRAN96";#N/A,#N/A,FALSE,"NAA9697";#N/A,#N/A,FALSE,"ECWEBB";#N/A,#N/A,FALSE,"MFT96";#N/A,#N/A,FALSE,"CTrecon"}</definedName>
    <definedName name="T4.9i_2_1_1_2_3" hidden="1">{#N/A,#N/A,FALSE,"TMCOMP96";#N/A,#N/A,FALSE,"MAT96";#N/A,#N/A,FALSE,"FANDA96";#N/A,#N/A,FALSE,"INTRAN96";#N/A,#N/A,FALSE,"NAA9697";#N/A,#N/A,FALSE,"ECWEBB";#N/A,#N/A,FALSE,"MFT96";#N/A,#N/A,FALSE,"CTrecon"}</definedName>
    <definedName name="T4.9i_2_1_1_2_4" hidden="1">{#N/A,#N/A,FALSE,"TMCOMP96";#N/A,#N/A,FALSE,"MAT96";#N/A,#N/A,FALSE,"FANDA96";#N/A,#N/A,FALSE,"INTRAN96";#N/A,#N/A,FALSE,"NAA9697";#N/A,#N/A,FALSE,"ECWEBB";#N/A,#N/A,FALSE,"MFT96";#N/A,#N/A,FALSE,"CTrecon"}</definedName>
    <definedName name="T4.9i_2_1_1_2_5" hidden="1">{#N/A,#N/A,FALSE,"TMCOMP96";#N/A,#N/A,FALSE,"MAT96";#N/A,#N/A,FALSE,"FANDA96";#N/A,#N/A,FALSE,"INTRAN96";#N/A,#N/A,FALSE,"NAA9697";#N/A,#N/A,FALSE,"ECWEBB";#N/A,#N/A,FALSE,"MFT96";#N/A,#N/A,FALSE,"CTrecon"}</definedName>
    <definedName name="T4.9i_2_1_1_3" hidden="1">{#N/A,#N/A,FALSE,"TMCOMP96";#N/A,#N/A,FALSE,"MAT96";#N/A,#N/A,FALSE,"FANDA96";#N/A,#N/A,FALSE,"INTRAN96";#N/A,#N/A,FALSE,"NAA9697";#N/A,#N/A,FALSE,"ECWEBB";#N/A,#N/A,FALSE,"MFT96";#N/A,#N/A,FALSE,"CTrecon"}</definedName>
    <definedName name="T4.9i_2_1_1_4" hidden="1">{#N/A,#N/A,FALSE,"TMCOMP96";#N/A,#N/A,FALSE,"MAT96";#N/A,#N/A,FALSE,"FANDA96";#N/A,#N/A,FALSE,"INTRAN96";#N/A,#N/A,FALSE,"NAA9697";#N/A,#N/A,FALSE,"ECWEBB";#N/A,#N/A,FALSE,"MFT96";#N/A,#N/A,FALSE,"CTrecon"}</definedName>
    <definedName name="T4.9i_2_1_1_5" hidden="1">{#N/A,#N/A,FALSE,"TMCOMP96";#N/A,#N/A,FALSE,"MAT96";#N/A,#N/A,FALSE,"FANDA96";#N/A,#N/A,FALSE,"INTRAN96";#N/A,#N/A,FALSE,"NAA9697";#N/A,#N/A,FALSE,"ECWEBB";#N/A,#N/A,FALSE,"MFT96";#N/A,#N/A,FALSE,"CTrecon"}</definedName>
    <definedName name="T4.9i_2_1_2" hidden="1">{#N/A,#N/A,FALSE,"TMCOMP96";#N/A,#N/A,FALSE,"MAT96";#N/A,#N/A,FALSE,"FANDA96";#N/A,#N/A,FALSE,"INTRAN96";#N/A,#N/A,FALSE,"NAA9697";#N/A,#N/A,FALSE,"ECWEBB";#N/A,#N/A,FALSE,"MFT96";#N/A,#N/A,FALSE,"CTrecon"}</definedName>
    <definedName name="T4.9i_2_1_2_1" hidden="1">{#N/A,#N/A,FALSE,"TMCOMP96";#N/A,#N/A,FALSE,"MAT96";#N/A,#N/A,FALSE,"FANDA96";#N/A,#N/A,FALSE,"INTRAN96";#N/A,#N/A,FALSE,"NAA9697";#N/A,#N/A,FALSE,"ECWEBB";#N/A,#N/A,FALSE,"MFT96";#N/A,#N/A,FALSE,"CTrecon"}</definedName>
    <definedName name="T4.9i_2_1_2_2" hidden="1">{#N/A,#N/A,FALSE,"TMCOMP96";#N/A,#N/A,FALSE,"MAT96";#N/A,#N/A,FALSE,"FANDA96";#N/A,#N/A,FALSE,"INTRAN96";#N/A,#N/A,FALSE,"NAA9697";#N/A,#N/A,FALSE,"ECWEBB";#N/A,#N/A,FALSE,"MFT96";#N/A,#N/A,FALSE,"CTrecon"}</definedName>
    <definedName name="T4.9i_2_1_2_3" hidden="1">{#N/A,#N/A,FALSE,"TMCOMP96";#N/A,#N/A,FALSE,"MAT96";#N/A,#N/A,FALSE,"FANDA96";#N/A,#N/A,FALSE,"INTRAN96";#N/A,#N/A,FALSE,"NAA9697";#N/A,#N/A,FALSE,"ECWEBB";#N/A,#N/A,FALSE,"MFT96";#N/A,#N/A,FALSE,"CTrecon"}</definedName>
    <definedName name="T4.9i_2_1_2_4" hidden="1">{#N/A,#N/A,FALSE,"TMCOMP96";#N/A,#N/A,FALSE,"MAT96";#N/A,#N/A,FALSE,"FANDA96";#N/A,#N/A,FALSE,"INTRAN96";#N/A,#N/A,FALSE,"NAA9697";#N/A,#N/A,FALSE,"ECWEBB";#N/A,#N/A,FALSE,"MFT96";#N/A,#N/A,FALSE,"CTrecon"}</definedName>
    <definedName name="T4.9i_2_1_2_5" hidden="1">{#N/A,#N/A,FALSE,"TMCOMP96";#N/A,#N/A,FALSE,"MAT96";#N/A,#N/A,FALSE,"FANDA96";#N/A,#N/A,FALSE,"INTRAN96";#N/A,#N/A,FALSE,"NAA9697";#N/A,#N/A,FALSE,"ECWEBB";#N/A,#N/A,FALSE,"MFT96";#N/A,#N/A,FALSE,"CTrecon"}</definedName>
    <definedName name="T4.9i_2_1_3" hidden="1">{#N/A,#N/A,FALSE,"TMCOMP96";#N/A,#N/A,FALSE,"MAT96";#N/A,#N/A,FALSE,"FANDA96";#N/A,#N/A,FALSE,"INTRAN96";#N/A,#N/A,FALSE,"NAA9697";#N/A,#N/A,FALSE,"ECWEBB";#N/A,#N/A,FALSE,"MFT96";#N/A,#N/A,FALSE,"CTrecon"}</definedName>
    <definedName name="T4.9i_2_1_3_1" hidden="1">{#N/A,#N/A,FALSE,"TMCOMP96";#N/A,#N/A,FALSE,"MAT96";#N/A,#N/A,FALSE,"FANDA96";#N/A,#N/A,FALSE,"INTRAN96";#N/A,#N/A,FALSE,"NAA9697";#N/A,#N/A,FALSE,"ECWEBB";#N/A,#N/A,FALSE,"MFT96";#N/A,#N/A,FALSE,"CTrecon"}</definedName>
    <definedName name="T4.9i_2_1_3_2" hidden="1">{#N/A,#N/A,FALSE,"TMCOMP96";#N/A,#N/A,FALSE,"MAT96";#N/A,#N/A,FALSE,"FANDA96";#N/A,#N/A,FALSE,"INTRAN96";#N/A,#N/A,FALSE,"NAA9697";#N/A,#N/A,FALSE,"ECWEBB";#N/A,#N/A,FALSE,"MFT96";#N/A,#N/A,FALSE,"CTrecon"}</definedName>
    <definedName name="T4.9i_2_1_3_3" hidden="1">{#N/A,#N/A,FALSE,"TMCOMP96";#N/A,#N/A,FALSE,"MAT96";#N/A,#N/A,FALSE,"FANDA96";#N/A,#N/A,FALSE,"INTRAN96";#N/A,#N/A,FALSE,"NAA9697";#N/A,#N/A,FALSE,"ECWEBB";#N/A,#N/A,FALSE,"MFT96";#N/A,#N/A,FALSE,"CTrecon"}</definedName>
    <definedName name="T4.9i_2_1_3_4" hidden="1">{#N/A,#N/A,FALSE,"TMCOMP96";#N/A,#N/A,FALSE,"MAT96";#N/A,#N/A,FALSE,"FANDA96";#N/A,#N/A,FALSE,"INTRAN96";#N/A,#N/A,FALSE,"NAA9697";#N/A,#N/A,FALSE,"ECWEBB";#N/A,#N/A,FALSE,"MFT96";#N/A,#N/A,FALSE,"CTrecon"}</definedName>
    <definedName name="T4.9i_2_1_3_5" hidden="1">{#N/A,#N/A,FALSE,"TMCOMP96";#N/A,#N/A,FALSE,"MAT96";#N/A,#N/A,FALSE,"FANDA96";#N/A,#N/A,FALSE,"INTRAN96";#N/A,#N/A,FALSE,"NAA9697";#N/A,#N/A,FALSE,"ECWEBB";#N/A,#N/A,FALSE,"MFT96";#N/A,#N/A,FALSE,"CTrecon"}</definedName>
    <definedName name="T4.9i_2_1_4" hidden="1">{#N/A,#N/A,FALSE,"TMCOMP96";#N/A,#N/A,FALSE,"MAT96";#N/A,#N/A,FALSE,"FANDA96";#N/A,#N/A,FALSE,"INTRAN96";#N/A,#N/A,FALSE,"NAA9697";#N/A,#N/A,FALSE,"ECWEBB";#N/A,#N/A,FALSE,"MFT96";#N/A,#N/A,FALSE,"CTrecon"}</definedName>
    <definedName name="T4.9i_2_1_4_1" hidden="1">{#N/A,#N/A,FALSE,"TMCOMP96";#N/A,#N/A,FALSE,"MAT96";#N/A,#N/A,FALSE,"FANDA96";#N/A,#N/A,FALSE,"INTRAN96";#N/A,#N/A,FALSE,"NAA9697";#N/A,#N/A,FALSE,"ECWEBB";#N/A,#N/A,FALSE,"MFT96";#N/A,#N/A,FALSE,"CTrecon"}</definedName>
    <definedName name="T4.9i_2_1_4_2" hidden="1">{#N/A,#N/A,FALSE,"TMCOMP96";#N/A,#N/A,FALSE,"MAT96";#N/A,#N/A,FALSE,"FANDA96";#N/A,#N/A,FALSE,"INTRAN96";#N/A,#N/A,FALSE,"NAA9697";#N/A,#N/A,FALSE,"ECWEBB";#N/A,#N/A,FALSE,"MFT96";#N/A,#N/A,FALSE,"CTrecon"}</definedName>
    <definedName name="T4.9i_2_1_4_3" hidden="1">{#N/A,#N/A,FALSE,"TMCOMP96";#N/A,#N/A,FALSE,"MAT96";#N/A,#N/A,FALSE,"FANDA96";#N/A,#N/A,FALSE,"INTRAN96";#N/A,#N/A,FALSE,"NAA9697";#N/A,#N/A,FALSE,"ECWEBB";#N/A,#N/A,FALSE,"MFT96";#N/A,#N/A,FALSE,"CTrecon"}</definedName>
    <definedName name="T4.9i_2_1_4_4" hidden="1">{#N/A,#N/A,FALSE,"TMCOMP96";#N/A,#N/A,FALSE,"MAT96";#N/A,#N/A,FALSE,"FANDA96";#N/A,#N/A,FALSE,"INTRAN96";#N/A,#N/A,FALSE,"NAA9697";#N/A,#N/A,FALSE,"ECWEBB";#N/A,#N/A,FALSE,"MFT96";#N/A,#N/A,FALSE,"CTrecon"}</definedName>
    <definedName name="T4.9i_2_1_4_5" hidden="1">{#N/A,#N/A,FALSE,"TMCOMP96";#N/A,#N/A,FALSE,"MAT96";#N/A,#N/A,FALSE,"FANDA96";#N/A,#N/A,FALSE,"INTRAN96";#N/A,#N/A,FALSE,"NAA9697";#N/A,#N/A,FALSE,"ECWEBB";#N/A,#N/A,FALSE,"MFT96";#N/A,#N/A,FALSE,"CTrecon"}</definedName>
    <definedName name="T4.9i_2_1_5" hidden="1">{#N/A,#N/A,FALSE,"TMCOMP96";#N/A,#N/A,FALSE,"MAT96";#N/A,#N/A,FALSE,"FANDA96";#N/A,#N/A,FALSE,"INTRAN96";#N/A,#N/A,FALSE,"NAA9697";#N/A,#N/A,FALSE,"ECWEBB";#N/A,#N/A,FALSE,"MFT96";#N/A,#N/A,FALSE,"CTrecon"}</definedName>
    <definedName name="T4.9i_2_1_5_1" hidden="1">{#N/A,#N/A,FALSE,"TMCOMP96";#N/A,#N/A,FALSE,"MAT96";#N/A,#N/A,FALSE,"FANDA96";#N/A,#N/A,FALSE,"INTRAN96";#N/A,#N/A,FALSE,"NAA9697";#N/A,#N/A,FALSE,"ECWEBB";#N/A,#N/A,FALSE,"MFT96";#N/A,#N/A,FALSE,"CTrecon"}</definedName>
    <definedName name="T4.9i_2_1_5_2" hidden="1">{#N/A,#N/A,FALSE,"TMCOMP96";#N/A,#N/A,FALSE,"MAT96";#N/A,#N/A,FALSE,"FANDA96";#N/A,#N/A,FALSE,"INTRAN96";#N/A,#N/A,FALSE,"NAA9697";#N/A,#N/A,FALSE,"ECWEBB";#N/A,#N/A,FALSE,"MFT96";#N/A,#N/A,FALSE,"CTrecon"}</definedName>
    <definedName name="T4.9i_2_1_5_3" hidden="1">{#N/A,#N/A,FALSE,"TMCOMP96";#N/A,#N/A,FALSE,"MAT96";#N/A,#N/A,FALSE,"FANDA96";#N/A,#N/A,FALSE,"INTRAN96";#N/A,#N/A,FALSE,"NAA9697";#N/A,#N/A,FALSE,"ECWEBB";#N/A,#N/A,FALSE,"MFT96";#N/A,#N/A,FALSE,"CTrecon"}</definedName>
    <definedName name="T4.9i_2_1_5_4" hidden="1">{#N/A,#N/A,FALSE,"TMCOMP96";#N/A,#N/A,FALSE,"MAT96";#N/A,#N/A,FALSE,"FANDA96";#N/A,#N/A,FALSE,"INTRAN96";#N/A,#N/A,FALSE,"NAA9697";#N/A,#N/A,FALSE,"ECWEBB";#N/A,#N/A,FALSE,"MFT96";#N/A,#N/A,FALSE,"CTrecon"}</definedName>
    <definedName name="T4.9i_2_1_5_5" hidden="1">{#N/A,#N/A,FALSE,"TMCOMP96";#N/A,#N/A,FALSE,"MAT96";#N/A,#N/A,FALSE,"FANDA96";#N/A,#N/A,FALSE,"INTRAN96";#N/A,#N/A,FALSE,"NAA9697";#N/A,#N/A,FALSE,"ECWEBB";#N/A,#N/A,FALSE,"MFT96";#N/A,#N/A,FALSE,"CTrecon"}</definedName>
    <definedName name="T4.9i_2_2" hidden="1">{#N/A,#N/A,FALSE,"TMCOMP96";#N/A,#N/A,FALSE,"MAT96";#N/A,#N/A,FALSE,"FANDA96";#N/A,#N/A,FALSE,"INTRAN96";#N/A,#N/A,FALSE,"NAA9697";#N/A,#N/A,FALSE,"ECWEBB";#N/A,#N/A,FALSE,"MFT96";#N/A,#N/A,FALSE,"CTrecon"}</definedName>
    <definedName name="T4.9i_2_2_1" hidden="1">{#N/A,#N/A,FALSE,"TMCOMP96";#N/A,#N/A,FALSE,"MAT96";#N/A,#N/A,FALSE,"FANDA96";#N/A,#N/A,FALSE,"INTRAN96";#N/A,#N/A,FALSE,"NAA9697";#N/A,#N/A,FALSE,"ECWEBB";#N/A,#N/A,FALSE,"MFT96";#N/A,#N/A,FALSE,"CTrecon"}</definedName>
    <definedName name="T4.9i_2_2_2" hidden="1">{#N/A,#N/A,FALSE,"TMCOMP96";#N/A,#N/A,FALSE,"MAT96";#N/A,#N/A,FALSE,"FANDA96";#N/A,#N/A,FALSE,"INTRAN96";#N/A,#N/A,FALSE,"NAA9697";#N/A,#N/A,FALSE,"ECWEBB";#N/A,#N/A,FALSE,"MFT96";#N/A,#N/A,FALSE,"CTrecon"}</definedName>
    <definedName name="T4.9i_2_2_3" hidden="1">{#N/A,#N/A,FALSE,"TMCOMP96";#N/A,#N/A,FALSE,"MAT96";#N/A,#N/A,FALSE,"FANDA96";#N/A,#N/A,FALSE,"INTRAN96";#N/A,#N/A,FALSE,"NAA9697";#N/A,#N/A,FALSE,"ECWEBB";#N/A,#N/A,FALSE,"MFT96";#N/A,#N/A,FALSE,"CTrecon"}</definedName>
    <definedName name="T4.9i_2_2_4" hidden="1">{#N/A,#N/A,FALSE,"TMCOMP96";#N/A,#N/A,FALSE,"MAT96";#N/A,#N/A,FALSE,"FANDA96";#N/A,#N/A,FALSE,"INTRAN96";#N/A,#N/A,FALSE,"NAA9697";#N/A,#N/A,FALSE,"ECWEBB";#N/A,#N/A,FALSE,"MFT96";#N/A,#N/A,FALSE,"CTrecon"}</definedName>
    <definedName name="T4.9i_2_2_5" hidden="1">{#N/A,#N/A,FALSE,"TMCOMP96";#N/A,#N/A,FALSE,"MAT96";#N/A,#N/A,FALSE,"FANDA96";#N/A,#N/A,FALSE,"INTRAN96";#N/A,#N/A,FALSE,"NAA9697";#N/A,#N/A,FALSE,"ECWEBB";#N/A,#N/A,FALSE,"MFT96";#N/A,#N/A,FALSE,"CTrecon"}</definedName>
    <definedName name="T4.9i_2_3" hidden="1">{#N/A,#N/A,FALSE,"TMCOMP96";#N/A,#N/A,FALSE,"MAT96";#N/A,#N/A,FALSE,"FANDA96";#N/A,#N/A,FALSE,"INTRAN96";#N/A,#N/A,FALSE,"NAA9697";#N/A,#N/A,FALSE,"ECWEBB";#N/A,#N/A,FALSE,"MFT96";#N/A,#N/A,FALSE,"CTrecon"}</definedName>
    <definedName name="T4.9i_2_3_1" hidden="1">{#N/A,#N/A,FALSE,"TMCOMP96";#N/A,#N/A,FALSE,"MAT96";#N/A,#N/A,FALSE,"FANDA96";#N/A,#N/A,FALSE,"INTRAN96";#N/A,#N/A,FALSE,"NAA9697";#N/A,#N/A,FALSE,"ECWEBB";#N/A,#N/A,FALSE,"MFT96";#N/A,#N/A,FALSE,"CTrecon"}</definedName>
    <definedName name="T4.9i_2_3_2" hidden="1">{#N/A,#N/A,FALSE,"TMCOMP96";#N/A,#N/A,FALSE,"MAT96";#N/A,#N/A,FALSE,"FANDA96";#N/A,#N/A,FALSE,"INTRAN96";#N/A,#N/A,FALSE,"NAA9697";#N/A,#N/A,FALSE,"ECWEBB";#N/A,#N/A,FALSE,"MFT96";#N/A,#N/A,FALSE,"CTrecon"}</definedName>
    <definedName name="T4.9i_2_3_3" hidden="1">{#N/A,#N/A,FALSE,"TMCOMP96";#N/A,#N/A,FALSE,"MAT96";#N/A,#N/A,FALSE,"FANDA96";#N/A,#N/A,FALSE,"INTRAN96";#N/A,#N/A,FALSE,"NAA9697";#N/A,#N/A,FALSE,"ECWEBB";#N/A,#N/A,FALSE,"MFT96";#N/A,#N/A,FALSE,"CTrecon"}</definedName>
    <definedName name="T4.9i_2_3_4" hidden="1">{#N/A,#N/A,FALSE,"TMCOMP96";#N/A,#N/A,FALSE,"MAT96";#N/A,#N/A,FALSE,"FANDA96";#N/A,#N/A,FALSE,"INTRAN96";#N/A,#N/A,FALSE,"NAA9697";#N/A,#N/A,FALSE,"ECWEBB";#N/A,#N/A,FALSE,"MFT96";#N/A,#N/A,FALSE,"CTrecon"}</definedName>
    <definedName name="T4.9i_2_3_5" hidden="1">{#N/A,#N/A,FALSE,"TMCOMP96";#N/A,#N/A,FALSE,"MAT96";#N/A,#N/A,FALSE,"FANDA96";#N/A,#N/A,FALSE,"INTRAN96";#N/A,#N/A,FALSE,"NAA9697";#N/A,#N/A,FALSE,"ECWEBB";#N/A,#N/A,FALSE,"MFT96";#N/A,#N/A,FALSE,"CTrecon"}</definedName>
    <definedName name="T4.9i_2_4" hidden="1">{#N/A,#N/A,FALSE,"TMCOMP96";#N/A,#N/A,FALSE,"MAT96";#N/A,#N/A,FALSE,"FANDA96";#N/A,#N/A,FALSE,"INTRAN96";#N/A,#N/A,FALSE,"NAA9697";#N/A,#N/A,FALSE,"ECWEBB";#N/A,#N/A,FALSE,"MFT96";#N/A,#N/A,FALSE,"CTrecon"}</definedName>
    <definedName name="T4.9i_2_4_1" hidden="1">{#N/A,#N/A,FALSE,"TMCOMP96";#N/A,#N/A,FALSE,"MAT96";#N/A,#N/A,FALSE,"FANDA96";#N/A,#N/A,FALSE,"INTRAN96";#N/A,#N/A,FALSE,"NAA9697";#N/A,#N/A,FALSE,"ECWEBB";#N/A,#N/A,FALSE,"MFT96";#N/A,#N/A,FALSE,"CTrecon"}</definedName>
    <definedName name="T4.9i_2_4_2" hidden="1">{#N/A,#N/A,FALSE,"TMCOMP96";#N/A,#N/A,FALSE,"MAT96";#N/A,#N/A,FALSE,"FANDA96";#N/A,#N/A,FALSE,"INTRAN96";#N/A,#N/A,FALSE,"NAA9697";#N/A,#N/A,FALSE,"ECWEBB";#N/A,#N/A,FALSE,"MFT96";#N/A,#N/A,FALSE,"CTrecon"}</definedName>
    <definedName name="T4.9i_2_4_3" hidden="1">{#N/A,#N/A,FALSE,"TMCOMP96";#N/A,#N/A,FALSE,"MAT96";#N/A,#N/A,FALSE,"FANDA96";#N/A,#N/A,FALSE,"INTRAN96";#N/A,#N/A,FALSE,"NAA9697";#N/A,#N/A,FALSE,"ECWEBB";#N/A,#N/A,FALSE,"MFT96";#N/A,#N/A,FALSE,"CTrecon"}</definedName>
    <definedName name="T4.9i_2_4_4" hidden="1">{#N/A,#N/A,FALSE,"TMCOMP96";#N/A,#N/A,FALSE,"MAT96";#N/A,#N/A,FALSE,"FANDA96";#N/A,#N/A,FALSE,"INTRAN96";#N/A,#N/A,FALSE,"NAA9697";#N/A,#N/A,FALSE,"ECWEBB";#N/A,#N/A,FALSE,"MFT96";#N/A,#N/A,FALSE,"CTrecon"}</definedName>
    <definedName name="T4.9i_2_4_5" hidden="1">{#N/A,#N/A,FALSE,"TMCOMP96";#N/A,#N/A,FALSE,"MAT96";#N/A,#N/A,FALSE,"FANDA96";#N/A,#N/A,FALSE,"INTRAN96";#N/A,#N/A,FALSE,"NAA9697";#N/A,#N/A,FALSE,"ECWEBB";#N/A,#N/A,FALSE,"MFT96";#N/A,#N/A,FALSE,"CTrecon"}</definedName>
    <definedName name="T4.9i_2_5" hidden="1">{#N/A,#N/A,FALSE,"TMCOMP96";#N/A,#N/A,FALSE,"MAT96";#N/A,#N/A,FALSE,"FANDA96";#N/A,#N/A,FALSE,"INTRAN96";#N/A,#N/A,FALSE,"NAA9697";#N/A,#N/A,FALSE,"ECWEBB";#N/A,#N/A,FALSE,"MFT96";#N/A,#N/A,FALSE,"CTrecon"}</definedName>
    <definedName name="T4.9i_2_5_1" hidden="1">{#N/A,#N/A,FALSE,"TMCOMP96";#N/A,#N/A,FALSE,"MAT96";#N/A,#N/A,FALSE,"FANDA96";#N/A,#N/A,FALSE,"INTRAN96";#N/A,#N/A,FALSE,"NAA9697";#N/A,#N/A,FALSE,"ECWEBB";#N/A,#N/A,FALSE,"MFT96";#N/A,#N/A,FALSE,"CTrecon"}</definedName>
    <definedName name="T4.9i_2_5_2" hidden="1">{#N/A,#N/A,FALSE,"TMCOMP96";#N/A,#N/A,FALSE,"MAT96";#N/A,#N/A,FALSE,"FANDA96";#N/A,#N/A,FALSE,"INTRAN96";#N/A,#N/A,FALSE,"NAA9697";#N/A,#N/A,FALSE,"ECWEBB";#N/A,#N/A,FALSE,"MFT96";#N/A,#N/A,FALSE,"CTrecon"}</definedName>
    <definedName name="T4.9i_2_5_3" hidden="1">{#N/A,#N/A,FALSE,"TMCOMP96";#N/A,#N/A,FALSE,"MAT96";#N/A,#N/A,FALSE,"FANDA96";#N/A,#N/A,FALSE,"INTRAN96";#N/A,#N/A,FALSE,"NAA9697";#N/A,#N/A,FALSE,"ECWEBB";#N/A,#N/A,FALSE,"MFT96";#N/A,#N/A,FALSE,"CTrecon"}</definedName>
    <definedName name="T4.9i_2_5_4" hidden="1">{#N/A,#N/A,FALSE,"TMCOMP96";#N/A,#N/A,FALSE,"MAT96";#N/A,#N/A,FALSE,"FANDA96";#N/A,#N/A,FALSE,"INTRAN96";#N/A,#N/A,FALSE,"NAA9697";#N/A,#N/A,FALSE,"ECWEBB";#N/A,#N/A,FALSE,"MFT96";#N/A,#N/A,FALSE,"CTrecon"}</definedName>
    <definedName name="T4.9i_2_5_5" hidden="1">{#N/A,#N/A,FALSE,"TMCOMP96";#N/A,#N/A,FALSE,"MAT96";#N/A,#N/A,FALSE,"FANDA96";#N/A,#N/A,FALSE,"INTRAN96";#N/A,#N/A,FALSE,"NAA9697";#N/A,#N/A,FALSE,"ECWEBB";#N/A,#N/A,FALSE,"MFT96";#N/A,#N/A,FALSE,"CTrecon"}</definedName>
    <definedName name="T4.9i_3" hidden="1">{#N/A,#N/A,FALSE,"TMCOMP96";#N/A,#N/A,FALSE,"MAT96";#N/A,#N/A,FALSE,"FANDA96";#N/A,#N/A,FALSE,"INTRAN96";#N/A,#N/A,FALSE,"NAA9697";#N/A,#N/A,FALSE,"ECWEBB";#N/A,#N/A,FALSE,"MFT96";#N/A,#N/A,FALSE,"CTrecon"}</definedName>
    <definedName name="T4.9i_3_1" hidden="1">{#N/A,#N/A,FALSE,"TMCOMP96";#N/A,#N/A,FALSE,"MAT96";#N/A,#N/A,FALSE,"FANDA96";#N/A,#N/A,FALSE,"INTRAN96";#N/A,#N/A,FALSE,"NAA9697";#N/A,#N/A,FALSE,"ECWEBB";#N/A,#N/A,FALSE,"MFT96";#N/A,#N/A,FALSE,"CTrecon"}</definedName>
    <definedName name="T4.9i_3_1_1" hidden="1">{#N/A,#N/A,FALSE,"TMCOMP96";#N/A,#N/A,FALSE,"MAT96";#N/A,#N/A,FALSE,"FANDA96";#N/A,#N/A,FALSE,"INTRAN96";#N/A,#N/A,FALSE,"NAA9697";#N/A,#N/A,FALSE,"ECWEBB";#N/A,#N/A,FALSE,"MFT96";#N/A,#N/A,FALSE,"CTrecon"}</definedName>
    <definedName name="T4.9i_3_1_1_1" hidden="1">{#N/A,#N/A,FALSE,"TMCOMP96";#N/A,#N/A,FALSE,"MAT96";#N/A,#N/A,FALSE,"FANDA96";#N/A,#N/A,FALSE,"INTRAN96";#N/A,#N/A,FALSE,"NAA9697";#N/A,#N/A,FALSE,"ECWEBB";#N/A,#N/A,FALSE,"MFT96";#N/A,#N/A,FALSE,"CTrecon"}</definedName>
    <definedName name="T4.9i_3_1_1_1_1" hidden="1">{#N/A,#N/A,FALSE,"TMCOMP96";#N/A,#N/A,FALSE,"MAT96";#N/A,#N/A,FALSE,"FANDA96";#N/A,#N/A,FALSE,"INTRAN96";#N/A,#N/A,FALSE,"NAA9697";#N/A,#N/A,FALSE,"ECWEBB";#N/A,#N/A,FALSE,"MFT96";#N/A,#N/A,FALSE,"CTrecon"}</definedName>
    <definedName name="T4.9i_3_1_1_1_2" hidden="1">{#N/A,#N/A,FALSE,"TMCOMP96";#N/A,#N/A,FALSE,"MAT96";#N/A,#N/A,FALSE,"FANDA96";#N/A,#N/A,FALSE,"INTRAN96";#N/A,#N/A,FALSE,"NAA9697";#N/A,#N/A,FALSE,"ECWEBB";#N/A,#N/A,FALSE,"MFT96";#N/A,#N/A,FALSE,"CTrecon"}</definedName>
    <definedName name="T4.9i_3_1_1_1_3" hidden="1">{#N/A,#N/A,FALSE,"TMCOMP96";#N/A,#N/A,FALSE,"MAT96";#N/A,#N/A,FALSE,"FANDA96";#N/A,#N/A,FALSE,"INTRAN96";#N/A,#N/A,FALSE,"NAA9697";#N/A,#N/A,FALSE,"ECWEBB";#N/A,#N/A,FALSE,"MFT96";#N/A,#N/A,FALSE,"CTrecon"}</definedName>
    <definedName name="T4.9i_3_1_1_1_4" hidden="1">{#N/A,#N/A,FALSE,"TMCOMP96";#N/A,#N/A,FALSE,"MAT96";#N/A,#N/A,FALSE,"FANDA96";#N/A,#N/A,FALSE,"INTRAN96";#N/A,#N/A,FALSE,"NAA9697";#N/A,#N/A,FALSE,"ECWEBB";#N/A,#N/A,FALSE,"MFT96";#N/A,#N/A,FALSE,"CTrecon"}</definedName>
    <definedName name="T4.9i_3_1_1_1_5" hidden="1">{#N/A,#N/A,FALSE,"TMCOMP96";#N/A,#N/A,FALSE,"MAT96";#N/A,#N/A,FALSE,"FANDA96";#N/A,#N/A,FALSE,"INTRAN96";#N/A,#N/A,FALSE,"NAA9697";#N/A,#N/A,FALSE,"ECWEBB";#N/A,#N/A,FALSE,"MFT96";#N/A,#N/A,FALSE,"CTrecon"}</definedName>
    <definedName name="T4.9i_3_1_1_2" hidden="1">{#N/A,#N/A,FALSE,"TMCOMP96";#N/A,#N/A,FALSE,"MAT96";#N/A,#N/A,FALSE,"FANDA96";#N/A,#N/A,FALSE,"INTRAN96";#N/A,#N/A,FALSE,"NAA9697";#N/A,#N/A,FALSE,"ECWEBB";#N/A,#N/A,FALSE,"MFT96";#N/A,#N/A,FALSE,"CTrecon"}</definedName>
    <definedName name="T4.9i_3_1_1_2_1" hidden="1">{#N/A,#N/A,FALSE,"TMCOMP96";#N/A,#N/A,FALSE,"MAT96";#N/A,#N/A,FALSE,"FANDA96";#N/A,#N/A,FALSE,"INTRAN96";#N/A,#N/A,FALSE,"NAA9697";#N/A,#N/A,FALSE,"ECWEBB";#N/A,#N/A,FALSE,"MFT96";#N/A,#N/A,FALSE,"CTrecon"}</definedName>
    <definedName name="T4.9i_3_1_1_2_2" hidden="1">{#N/A,#N/A,FALSE,"TMCOMP96";#N/A,#N/A,FALSE,"MAT96";#N/A,#N/A,FALSE,"FANDA96";#N/A,#N/A,FALSE,"INTRAN96";#N/A,#N/A,FALSE,"NAA9697";#N/A,#N/A,FALSE,"ECWEBB";#N/A,#N/A,FALSE,"MFT96";#N/A,#N/A,FALSE,"CTrecon"}</definedName>
    <definedName name="T4.9i_3_1_1_2_3" hidden="1">{#N/A,#N/A,FALSE,"TMCOMP96";#N/A,#N/A,FALSE,"MAT96";#N/A,#N/A,FALSE,"FANDA96";#N/A,#N/A,FALSE,"INTRAN96";#N/A,#N/A,FALSE,"NAA9697";#N/A,#N/A,FALSE,"ECWEBB";#N/A,#N/A,FALSE,"MFT96";#N/A,#N/A,FALSE,"CTrecon"}</definedName>
    <definedName name="T4.9i_3_1_1_2_4" hidden="1">{#N/A,#N/A,FALSE,"TMCOMP96";#N/A,#N/A,FALSE,"MAT96";#N/A,#N/A,FALSE,"FANDA96";#N/A,#N/A,FALSE,"INTRAN96";#N/A,#N/A,FALSE,"NAA9697";#N/A,#N/A,FALSE,"ECWEBB";#N/A,#N/A,FALSE,"MFT96";#N/A,#N/A,FALSE,"CTrecon"}</definedName>
    <definedName name="T4.9i_3_1_1_2_5" hidden="1">{#N/A,#N/A,FALSE,"TMCOMP96";#N/A,#N/A,FALSE,"MAT96";#N/A,#N/A,FALSE,"FANDA96";#N/A,#N/A,FALSE,"INTRAN96";#N/A,#N/A,FALSE,"NAA9697";#N/A,#N/A,FALSE,"ECWEBB";#N/A,#N/A,FALSE,"MFT96";#N/A,#N/A,FALSE,"CTrecon"}</definedName>
    <definedName name="T4.9i_3_1_1_3" hidden="1">{#N/A,#N/A,FALSE,"TMCOMP96";#N/A,#N/A,FALSE,"MAT96";#N/A,#N/A,FALSE,"FANDA96";#N/A,#N/A,FALSE,"INTRAN96";#N/A,#N/A,FALSE,"NAA9697";#N/A,#N/A,FALSE,"ECWEBB";#N/A,#N/A,FALSE,"MFT96";#N/A,#N/A,FALSE,"CTrecon"}</definedName>
    <definedName name="T4.9i_3_1_1_4" hidden="1">{#N/A,#N/A,FALSE,"TMCOMP96";#N/A,#N/A,FALSE,"MAT96";#N/A,#N/A,FALSE,"FANDA96";#N/A,#N/A,FALSE,"INTRAN96";#N/A,#N/A,FALSE,"NAA9697";#N/A,#N/A,FALSE,"ECWEBB";#N/A,#N/A,FALSE,"MFT96";#N/A,#N/A,FALSE,"CTrecon"}</definedName>
    <definedName name="T4.9i_3_1_1_5" hidden="1">{#N/A,#N/A,FALSE,"TMCOMP96";#N/A,#N/A,FALSE,"MAT96";#N/A,#N/A,FALSE,"FANDA96";#N/A,#N/A,FALSE,"INTRAN96";#N/A,#N/A,FALSE,"NAA9697";#N/A,#N/A,FALSE,"ECWEBB";#N/A,#N/A,FALSE,"MFT96";#N/A,#N/A,FALSE,"CTrecon"}</definedName>
    <definedName name="T4.9i_3_1_2" hidden="1">{#N/A,#N/A,FALSE,"TMCOMP96";#N/A,#N/A,FALSE,"MAT96";#N/A,#N/A,FALSE,"FANDA96";#N/A,#N/A,FALSE,"INTRAN96";#N/A,#N/A,FALSE,"NAA9697";#N/A,#N/A,FALSE,"ECWEBB";#N/A,#N/A,FALSE,"MFT96";#N/A,#N/A,FALSE,"CTrecon"}</definedName>
    <definedName name="T4.9i_3_1_2_1" hidden="1">{#N/A,#N/A,FALSE,"TMCOMP96";#N/A,#N/A,FALSE,"MAT96";#N/A,#N/A,FALSE,"FANDA96";#N/A,#N/A,FALSE,"INTRAN96";#N/A,#N/A,FALSE,"NAA9697";#N/A,#N/A,FALSE,"ECWEBB";#N/A,#N/A,FALSE,"MFT96";#N/A,#N/A,FALSE,"CTrecon"}</definedName>
    <definedName name="T4.9i_3_1_2_2" hidden="1">{#N/A,#N/A,FALSE,"TMCOMP96";#N/A,#N/A,FALSE,"MAT96";#N/A,#N/A,FALSE,"FANDA96";#N/A,#N/A,FALSE,"INTRAN96";#N/A,#N/A,FALSE,"NAA9697";#N/A,#N/A,FALSE,"ECWEBB";#N/A,#N/A,FALSE,"MFT96";#N/A,#N/A,FALSE,"CTrecon"}</definedName>
    <definedName name="T4.9i_3_1_2_3" hidden="1">{#N/A,#N/A,FALSE,"TMCOMP96";#N/A,#N/A,FALSE,"MAT96";#N/A,#N/A,FALSE,"FANDA96";#N/A,#N/A,FALSE,"INTRAN96";#N/A,#N/A,FALSE,"NAA9697";#N/A,#N/A,FALSE,"ECWEBB";#N/A,#N/A,FALSE,"MFT96";#N/A,#N/A,FALSE,"CTrecon"}</definedName>
    <definedName name="T4.9i_3_1_2_4" hidden="1">{#N/A,#N/A,FALSE,"TMCOMP96";#N/A,#N/A,FALSE,"MAT96";#N/A,#N/A,FALSE,"FANDA96";#N/A,#N/A,FALSE,"INTRAN96";#N/A,#N/A,FALSE,"NAA9697";#N/A,#N/A,FALSE,"ECWEBB";#N/A,#N/A,FALSE,"MFT96";#N/A,#N/A,FALSE,"CTrecon"}</definedName>
    <definedName name="T4.9i_3_1_2_5" hidden="1">{#N/A,#N/A,FALSE,"TMCOMP96";#N/A,#N/A,FALSE,"MAT96";#N/A,#N/A,FALSE,"FANDA96";#N/A,#N/A,FALSE,"INTRAN96";#N/A,#N/A,FALSE,"NAA9697";#N/A,#N/A,FALSE,"ECWEBB";#N/A,#N/A,FALSE,"MFT96";#N/A,#N/A,FALSE,"CTrecon"}</definedName>
    <definedName name="T4.9i_3_1_3" hidden="1">{#N/A,#N/A,FALSE,"TMCOMP96";#N/A,#N/A,FALSE,"MAT96";#N/A,#N/A,FALSE,"FANDA96";#N/A,#N/A,FALSE,"INTRAN96";#N/A,#N/A,FALSE,"NAA9697";#N/A,#N/A,FALSE,"ECWEBB";#N/A,#N/A,FALSE,"MFT96";#N/A,#N/A,FALSE,"CTrecon"}</definedName>
    <definedName name="T4.9i_3_1_3_1" hidden="1">{#N/A,#N/A,FALSE,"TMCOMP96";#N/A,#N/A,FALSE,"MAT96";#N/A,#N/A,FALSE,"FANDA96";#N/A,#N/A,FALSE,"INTRAN96";#N/A,#N/A,FALSE,"NAA9697";#N/A,#N/A,FALSE,"ECWEBB";#N/A,#N/A,FALSE,"MFT96";#N/A,#N/A,FALSE,"CTrecon"}</definedName>
    <definedName name="T4.9i_3_1_3_2" hidden="1">{#N/A,#N/A,FALSE,"TMCOMP96";#N/A,#N/A,FALSE,"MAT96";#N/A,#N/A,FALSE,"FANDA96";#N/A,#N/A,FALSE,"INTRAN96";#N/A,#N/A,FALSE,"NAA9697";#N/A,#N/A,FALSE,"ECWEBB";#N/A,#N/A,FALSE,"MFT96";#N/A,#N/A,FALSE,"CTrecon"}</definedName>
    <definedName name="T4.9i_3_1_3_3" hidden="1">{#N/A,#N/A,FALSE,"TMCOMP96";#N/A,#N/A,FALSE,"MAT96";#N/A,#N/A,FALSE,"FANDA96";#N/A,#N/A,FALSE,"INTRAN96";#N/A,#N/A,FALSE,"NAA9697";#N/A,#N/A,FALSE,"ECWEBB";#N/A,#N/A,FALSE,"MFT96";#N/A,#N/A,FALSE,"CTrecon"}</definedName>
    <definedName name="T4.9i_3_1_3_4" hidden="1">{#N/A,#N/A,FALSE,"TMCOMP96";#N/A,#N/A,FALSE,"MAT96";#N/A,#N/A,FALSE,"FANDA96";#N/A,#N/A,FALSE,"INTRAN96";#N/A,#N/A,FALSE,"NAA9697";#N/A,#N/A,FALSE,"ECWEBB";#N/A,#N/A,FALSE,"MFT96";#N/A,#N/A,FALSE,"CTrecon"}</definedName>
    <definedName name="T4.9i_3_1_3_5" hidden="1">{#N/A,#N/A,FALSE,"TMCOMP96";#N/A,#N/A,FALSE,"MAT96";#N/A,#N/A,FALSE,"FANDA96";#N/A,#N/A,FALSE,"INTRAN96";#N/A,#N/A,FALSE,"NAA9697";#N/A,#N/A,FALSE,"ECWEBB";#N/A,#N/A,FALSE,"MFT96";#N/A,#N/A,FALSE,"CTrecon"}</definedName>
    <definedName name="T4.9i_3_1_4" hidden="1">{#N/A,#N/A,FALSE,"TMCOMP96";#N/A,#N/A,FALSE,"MAT96";#N/A,#N/A,FALSE,"FANDA96";#N/A,#N/A,FALSE,"INTRAN96";#N/A,#N/A,FALSE,"NAA9697";#N/A,#N/A,FALSE,"ECWEBB";#N/A,#N/A,FALSE,"MFT96";#N/A,#N/A,FALSE,"CTrecon"}</definedName>
    <definedName name="T4.9i_3_1_4_1" hidden="1">{#N/A,#N/A,FALSE,"TMCOMP96";#N/A,#N/A,FALSE,"MAT96";#N/A,#N/A,FALSE,"FANDA96";#N/A,#N/A,FALSE,"INTRAN96";#N/A,#N/A,FALSE,"NAA9697";#N/A,#N/A,FALSE,"ECWEBB";#N/A,#N/A,FALSE,"MFT96";#N/A,#N/A,FALSE,"CTrecon"}</definedName>
    <definedName name="T4.9i_3_1_4_2" hidden="1">{#N/A,#N/A,FALSE,"TMCOMP96";#N/A,#N/A,FALSE,"MAT96";#N/A,#N/A,FALSE,"FANDA96";#N/A,#N/A,FALSE,"INTRAN96";#N/A,#N/A,FALSE,"NAA9697";#N/A,#N/A,FALSE,"ECWEBB";#N/A,#N/A,FALSE,"MFT96";#N/A,#N/A,FALSE,"CTrecon"}</definedName>
    <definedName name="T4.9i_3_1_4_3" hidden="1">{#N/A,#N/A,FALSE,"TMCOMP96";#N/A,#N/A,FALSE,"MAT96";#N/A,#N/A,FALSE,"FANDA96";#N/A,#N/A,FALSE,"INTRAN96";#N/A,#N/A,FALSE,"NAA9697";#N/A,#N/A,FALSE,"ECWEBB";#N/A,#N/A,FALSE,"MFT96";#N/A,#N/A,FALSE,"CTrecon"}</definedName>
    <definedName name="T4.9i_3_1_4_4" hidden="1">{#N/A,#N/A,FALSE,"TMCOMP96";#N/A,#N/A,FALSE,"MAT96";#N/A,#N/A,FALSE,"FANDA96";#N/A,#N/A,FALSE,"INTRAN96";#N/A,#N/A,FALSE,"NAA9697";#N/A,#N/A,FALSE,"ECWEBB";#N/A,#N/A,FALSE,"MFT96";#N/A,#N/A,FALSE,"CTrecon"}</definedName>
    <definedName name="T4.9i_3_1_4_5" hidden="1">{#N/A,#N/A,FALSE,"TMCOMP96";#N/A,#N/A,FALSE,"MAT96";#N/A,#N/A,FALSE,"FANDA96";#N/A,#N/A,FALSE,"INTRAN96";#N/A,#N/A,FALSE,"NAA9697";#N/A,#N/A,FALSE,"ECWEBB";#N/A,#N/A,FALSE,"MFT96";#N/A,#N/A,FALSE,"CTrecon"}</definedName>
    <definedName name="T4.9i_3_1_5" hidden="1">{#N/A,#N/A,FALSE,"TMCOMP96";#N/A,#N/A,FALSE,"MAT96";#N/A,#N/A,FALSE,"FANDA96";#N/A,#N/A,FALSE,"INTRAN96";#N/A,#N/A,FALSE,"NAA9697";#N/A,#N/A,FALSE,"ECWEBB";#N/A,#N/A,FALSE,"MFT96";#N/A,#N/A,FALSE,"CTrecon"}</definedName>
    <definedName name="T4.9i_3_1_5_1" hidden="1">{#N/A,#N/A,FALSE,"TMCOMP96";#N/A,#N/A,FALSE,"MAT96";#N/A,#N/A,FALSE,"FANDA96";#N/A,#N/A,FALSE,"INTRAN96";#N/A,#N/A,FALSE,"NAA9697";#N/A,#N/A,FALSE,"ECWEBB";#N/A,#N/A,FALSE,"MFT96";#N/A,#N/A,FALSE,"CTrecon"}</definedName>
    <definedName name="T4.9i_3_1_5_2" hidden="1">{#N/A,#N/A,FALSE,"TMCOMP96";#N/A,#N/A,FALSE,"MAT96";#N/A,#N/A,FALSE,"FANDA96";#N/A,#N/A,FALSE,"INTRAN96";#N/A,#N/A,FALSE,"NAA9697";#N/A,#N/A,FALSE,"ECWEBB";#N/A,#N/A,FALSE,"MFT96";#N/A,#N/A,FALSE,"CTrecon"}</definedName>
    <definedName name="T4.9i_3_1_5_3" hidden="1">{#N/A,#N/A,FALSE,"TMCOMP96";#N/A,#N/A,FALSE,"MAT96";#N/A,#N/A,FALSE,"FANDA96";#N/A,#N/A,FALSE,"INTRAN96";#N/A,#N/A,FALSE,"NAA9697";#N/A,#N/A,FALSE,"ECWEBB";#N/A,#N/A,FALSE,"MFT96";#N/A,#N/A,FALSE,"CTrecon"}</definedName>
    <definedName name="T4.9i_3_1_5_4" hidden="1">{#N/A,#N/A,FALSE,"TMCOMP96";#N/A,#N/A,FALSE,"MAT96";#N/A,#N/A,FALSE,"FANDA96";#N/A,#N/A,FALSE,"INTRAN96";#N/A,#N/A,FALSE,"NAA9697";#N/A,#N/A,FALSE,"ECWEBB";#N/A,#N/A,FALSE,"MFT96";#N/A,#N/A,FALSE,"CTrecon"}</definedName>
    <definedName name="T4.9i_3_1_5_5" hidden="1">{#N/A,#N/A,FALSE,"TMCOMP96";#N/A,#N/A,FALSE,"MAT96";#N/A,#N/A,FALSE,"FANDA96";#N/A,#N/A,FALSE,"INTRAN96";#N/A,#N/A,FALSE,"NAA9697";#N/A,#N/A,FALSE,"ECWEBB";#N/A,#N/A,FALSE,"MFT96";#N/A,#N/A,FALSE,"CTrecon"}</definedName>
    <definedName name="T4.9i_3_2" hidden="1">{#N/A,#N/A,FALSE,"TMCOMP96";#N/A,#N/A,FALSE,"MAT96";#N/A,#N/A,FALSE,"FANDA96";#N/A,#N/A,FALSE,"INTRAN96";#N/A,#N/A,FALSE,"NAA9697";#N/A,#N/A,FALSE,"ECWEBB";#N/A,#N/A,FALSE,"MFT96";#N/A,#N/A,FALSE,"CTrecon"}</definedName>
    <definedName name="T4.9i_3_2_1" hidden="1">{#N/A,#N/A,FALSE,"TMCOMP96";#N/A,#N/A,FALSE,"MAT96";#N/A,#N/A,FALSE,"FANDA96";#N/A,#N/A,FALSE,"INTRAN96";#N/A,#N/A,FALSE,"NAA9697";#N/A,#N/A,FALSE,"ECWEBB";#N/A,#N/A,FALSE,"MFT96";#N/A,#N/A,FALSE,"CTrecon"}</definedName>
    <definedName name="T4.9i_3_2_2" hidden="1">{#N/A,#N/A,FALSE,"TMCOMP96";#N/A,#N/A,FALSE,"MAT96";#N/A,#N/A,FALSE,"FANDA96";#N/A,#N/A,FALSE,"INTRAN96";#N/A,#N/A,FALSE,"NAA9697";#N/A,#N/A,FALSE,"ECWEBB";#N/A,#N/A,FALSE,"MFT96";#N/A,#N/A,FALSE,"CTrecon"}</definedName>
    <definedName name="T4.9i_3_2_3" hidden="1">{#N/A,#N/A,FALSE,"TMCOMP96";#N/A,#N/A,FALSE,"MAT96";#N/A,#N/A,FALSE,"FANDA96";#N/A,#N/A,FALSE,"INTRAN96";#N/A,#N/A,FALSE,"NAA9697";#N/A,#N/A,FALSE,"ECWEBB";#N/A,#N/A,FALSE,"MFT96";#N/A,#N/A,FALSE,"CTrecon"}</definedName>
    <definedName name="T4.9i_3_2_4" hidden="1">{#N/A,#N/A,FALSE,"TMCOMP96";#N/A,#N/A,FALSE,"MAT96";#N/A,#N/A,FALSE,"FANDA96";#N/A,#N/A,FALSE,"INTRAN96";#N/A,#N/A,FALSE,"NAA9697";#N/A,#N/A,FALSE,"ECWEBB";#N/A,#N/A,FALSE,"MFT96";#N/A,#N/A,FALSE,"CTrecon"}</definedName>
    <definedName name="T4.9i_3_2_5" hidden="1">{#N/A,#N/A,FALSE,"TMCOMP96";#N/A,#N/A,FALSE,"MAT96";#N/A,#N/A,FALSE,"FANDA96";#N/A,#N/A,FALSE,"INTRAN96";#N/A,#N/A,FALSE,"NAA9697";#N/A,#N/A,FALSE,"ECWEBB";#N/A,#N/A,FALSE,"MFT96";#N/A,#N/A,FALSE,"CTrecon"}</definedName>
    <definedName name="T4.9i_3_3" hidden="1">{#N/A,#N/A,FALSE,"TMCOMP96";#N/A,#N/A,FALSE,"MAT96";#N/A,#N/A,FALSE,"FANDA96";#N/A,#N/A,FALSE,"INTRAN96";#N/A,#N/A,FALSE,"NAA9697";#N/A,#N/A,FALSE,"ECWEBB";#N/A,#N/A,FALSE,"MFT96";#N/A,#N/A,FALSE,"CTrecon"}</definedName>
    <definedName name="T4.9i_3_3_1" hidden="1">{#N/A,#N/A,FALSE,"TMCOMP96";#N/A,#N/A,FALSE,"MAT96";#N/A,#N/A,FALSE,"FANDA96";#N/A,#N/A,FALSE,"INTRAN96";#N/A,#N/A,FALSE,"NAA9697";#N/A,#N/A,FALSE,"ECWEBB";#N/A,#N/A,FALSE,"MFT96";#N/A,#N/A,FALSE,"CTrecon"}</definedName>
    <definedName name="T4.9i_3_3_2" hidden="1">{#N/A,#N/A,FALSE,"TMCOMP96";#N/A,#N/A,FALSE,"MAT96";#N/A,#N/A,FALSE,"FANDA96";#N/A,#N/A,FALSE,"INTRAN96";#N/A,#N/A,FALSE,"NAA9697";#N/A,#N/A,FALSE,"ECWEBB";#N/A,#N/A,FALSE,"MFT96";#N/A,#N/A,FALSE,"CTrecon"}</definedName>
    <definedName name="T4.9i_3_3_3" hidden="1">{#N/A,#N/A,FALSE,"TMCOMP96";#N/A,#N/A,FALSE,"MAT96";#N/A,#N/A,FALSE,"FANDA96";#N/A,#N/A,FALSE,"INTRAN96";#N/A,#N/A,FALSE,"NAA9697";#N/A,#N/A,FALSE,"ECWEBB";#N/A,#N/A,FALSE,"MFT96";#N/A,#N/A,FALSE,"CTrecon"}</definedName>
    <definedName name="T4.9i_3_3_4" hidden="1">{#N/A,#N/A,FALSE,"TMCOMP96";#N/A,#N/A,FALSE,"MAT96";#N/A,#N/A,FALSE,"FANDA96";#N/A,#N/A,FALSE,"INTRAN96";#N/A,#N/A,FALSE,"NAA9697";#N/A,#N/A,FALSE,"ECWEBB";#N/A,#N/A,FALSE,"MFT96";#N/A,#N/A,FALSE,"CTrecon"}</definedName>
    <definedName name="T4.9i_3_3_5" hidden="1">{#N/A,#N/A,FALSE,"TMCOMP96";#N/A,#N/A,FALSE,"MAT96";#N/A,#N/A,FALSE,"FANDA96";#N/A,#N/A,FALSE,"INTRAN96";#N/A,#N/A,FALSE,"NAA9697";#N/A,#N/A,FALSE,"ECWEBB";#N/A,#N/A,FALSE,"MFT96";#N/A,#N/A,FALSE,"CTrecon"}</definedName>
    <definedName name="T4.9i_3_4" hidden="1">{#N/A,#N/A,FALSE,"TMCOMP96";#N/A,#N/A,FALSE,"MAT96";#N/A,#N/A,FALSE,"FANDA96";#N/A,#N/A,FALSE,"INTRAN96";#N/A,#N/A,FALSE,"NAA9697";#N/A,#N/A,FALSE,"ECWEBB";#N/A,#N/A,FALSE,"MFT96";#N/A,#N/A,FALSE,"CTrecon"}</definedName>
    <definedName name="T4.9i_3_4_1" hidden="1">{#N/A,#N/A,FALSE,"TMCOMP96";#N/A,#N/A,FALSE,"MAT96";#N/A,#N/A,FALSE,"FANDA96";#N/A,#N/A,FALSE,"INTRAN96";#N/A,#N/A,FALSE,"NAA9697";#N/A,#N/A,FALSE,"ECWEBB";#N/A,#N/A,FALSE,"MFT96";#N/A,#N/A,FALSE,"CTrecon"}</definedName>
    <definedName name="T4.9i_3_4_2" hidden="1">{#N/A,#N/A,FALSE,"TMCOMP96";#N/A,#N/A,FALSE,"MAT96";#N/A,#N/A,FALSE,"FANDA96";#N/A,#N/A,FALSE,"INTRAN96";#N/A,#N/A,FALSE,"NAA9697";#N/A,#N/A,FALSE,"ECWEBB";#N/A,#N/A,FALSE,"MFT96";#N/A,#N/A,FALSE,"CTrecon"}</definedName>
    <definedName name="T4.9i_3_4_3" hidden="1">{#N/A,#N/A,FALSE,"TMCOMP96";#N/A,#N/A,FALSE,"MAT96";#N/A,#N/A,FALSE,"FANDA96";#N/A,#N/A,FALSE,"INTRAN96";#N/A,#N/A,FALSE,"NAA9697";#N/A,#N/A,FALSE,"ECWEBB";#N/A,#N/A,FALSE,"MFT96";#N/A,#N/A,FALSE,"CTrecon"}</definedName>
    <definedName name="T4.9i_3_4_4" hidden="1">{#N/A,#N/A,FALSE,"TMCOMP96";#N/A,#N/A,FALSE,"MAT96";#N/A,#N/A,FALSE,"FANDA96";#N/A,#N/A,FALSE,"INTRAN96";#N/A,#N/A,FALSE,"NAA9697";#N/A,#N/A,FALSE,"ECWEBB";#N/A,#N/A,FALSE,"MFT96";#N/A,#N/A,FALSE,"CTrecon"}</definedName>
    <definedName name="T4.9i_3_4_5" hidden="1">{#N/A,#N/A,FALSE,"TMCOMP96";#N/A,#N/A,FALSE,"MAT96";#N/A,#N/A,FALSE,"FANDA96";#N/A,#N/A,FALSE,"INTRAN96";#N/A,#N/A,FALSE,"NAA9697";#N/A,#N/A,FALSE,"ECWEBB";#N/A,#N/A,FALSE,"MFT96";#N/A,#N/A,FALSE,"CTrecon"}</definedName>
    <definedName name="T4.9i_3_5" hidden="1">{#N/A,#N/A,FALSE,"TMCOMP96";#N/A,#N/A,FALSE,"MAT96";#N/A,#N/A,FALSE,"FANDA96";#N/A,#N/A,FALSE,"INTRAN96";#N/A,#N/A,FALSE,"NAA9697";#N/A,#N/A,FALSE,"ECWEBB";#N/A,#N/A,FALSE,"MFT96";#N/A,#N/A,FALSE,"CTrecon"}</definedName>
    <definedName name="T4.9i_3_5_1" hidden="1">{#N/A,#N/A,FALSE,"TMCOMP96";#N/A,#N/A,FALSE,"MAT96";#N/A,#N/A,FALSE,"FANDA96";#N/A,#N/A,FALSE,"INTRAN96";#N/A,#N/A,FALSE,"NAA9697";#N/A,#N/A,FALSE,"ECWEBB";#N/A,#N/A,FALSE,"MFT96";#N/A,#N/A,FALSE,"CTrecon"}</definedName>
    <definedName name="T4.9i_3_5_2" hidden="1">{#N/A,#N/A,FALSE,"TMCOMP96";#N/A,#N/A,FALSE,"MAT96";#N/A,#N/A,FALSE,"FANDA96";#N/A,#N/A,FALSE,"INTRAN96";#N/A,#N/A,FALSE,"NAA9697";#N/A,#N/A,FALSE,"ECWEBB";#N/A,#N/A,FALSE,"MFT96";#N/A,#N/A,FALSE,"CTrecon"}</definedName>
    <definedName name="T4.9i_3_5_3" hidden="1">{#N/A,#N/A,FALSE,"TMCOMP96";#N/A,#N/A,FALSE,"MAT96";#N/A,#N/A,FALSE,"FANDA96";#N/A,#N/A,FALSE,"INTRAN96";#N/A,#N/A,FALSE,"NAA9697";#N/A,#N/A,FALSE,"ECWEBB";#N/A,#N/A,FALSE,"MFT96";#N/A,#N/A,FALSE,"CTrecon"}</definedName>
    <definedName name="T4.9i_3_5_4" hidden="1">{#N/A,#N/A,FALSE,"TMCOMP96";#N/A,#N/A,FALSE,"MAT96";#N/A,#N/A,FALSE,"FANDA96";#N/A,#N/A,FALSE,"INTRAN96";#N/A,#N/A,FALSE,"NAA9697";#N/A,#N/A,FALSE,"ECWEBB";#N/A,#N/A,FALSE,"MFT96";#N/A,#N/A,FALSE,"CTrecon"}</definedName>
    <definedName name="T4.9i_3_5_5" hidden="1">{#N/A,#N/A,FALSE,"TMCOMP96";#N/A,#N/A,FALSE,"MAT96";#N/A,#N/A,FALSE,"FANDA96";#N/A,#N/A,FALSE,"INTRAN96";#N/A,#N/A,FALSE,"NAA9697";#N/A,#N/A,FALSE,"ECWEBB";#N/A,#N/A,FALSE,"MFT96";#N/A,#N/A,FALSE,"CTrecon"}</definedName>
    <definedName name="T4.9i_4" hidden="1">{#N/A,#N/A,FALSE,"TMCOMP96";#N/A,#N/A,FALSE,"MAT96";#N/A,#N/A,FALSE,"FANDA96";#N/A,#N/A,FALSE,"INTRAN96";#N/A,#N/A,FALSE,"NAA9697";#N/A,#N/A,FALSE,"ECWEBB";#N/A,#N/A,FALSE,"MFT96";#N/A,#N/A,FALSE,"CTrecon"}</definedName>
    <definedName name="T4.9i_4_1" hidden="1">{#N/A,#N/A,FALSE,"TMCOMP96";#N/A,#N/A,FALSE,"MAT96";#N/A,#N/A,FALSE,"FANDA96";#N/A,#N/A,FALSE,"INTRAN96";#N/A,#N/A,FALSE,"NAA9697";#N/A,#N/A,FALSE,"ECWEBB";#N/A,#N/A,FALSE,"MFT96";#N/A,#N/A,FALSE,"CTrecon"}</definedName>
    <definedName name="T4.9i_4_1_1" hidden="1">{#N/A,#N/A,FALSE,"TMCOMP96";#N/A,#N/A,FALSE,"MAT96";#N/A,#N/A,FALSE,"FANDA96";#N/A,#N/A,FALSE,"INTRAN96";#N/A,#N/A,FALSE,"NAA9697";#N/A,#N/A,FALSE,"ECWEBB";#N/A,#N/A,FALSE,"MFT96";#N/A,#N/A,FALSE,"CTrecon"}</definedName>
    <definedName name="T4.9i_4_1_1_1" hidden="1">{#N/A,#N/A,FALSE,"TMCOMP96";#N/A,#N/A,FALSE,"MAT96";#N/A,#N/A,FALSE,"FANDA96";#N/A,#N/A,FALSE,"INTRAN96";#N/A,#N/A,FALSE,"NAA9697";#N/A,#N/A,FALSE,"ECWEBB";#N/A,#N/A,FALSE,"MFT96";#N/A,#N/A,FALSE,"CTrecon"}</definedName>
    <definedName name="T4.9i_4_1_1_1_1" hidden="1">{#N/A,#N/A,FALSE,"TMCOMP96";#N/A,#N/A,FALSE,"MAT96";#N/A,#N/A,FALSE,"FANDA96";#N/A,#N/A,FALSE,"INTRAN96";#N/A,#N/A,FALSE,"NAA9697";#N/A,#N/A,FALSE,"ECWEBB";#N/A,#N/A,FALSE,"MFT96";#N/A,#N/A,FALSE,"CTrecon"}</definedName>
    <definedName name="T4.9i_4_1_1_1_2" hidden="1">{#N/A,#N/A,FALSE,"TMCOMP96";#N/A,#N/A,FALSE,"MAT96";#N/A,#N/A,FALSE,"FANDA96";#N/A,#N/A,FALSE,"INTRAN96";#N/A,#N/A,FALSE,"NAA9697";#N/A,#N/A,FALSE,"ECWEBB";#N/A,#N/A,FALSE,"MFT96";#N/A,#N/A,FALSE,"CTrecon"}</definedName>
    <definedName name="T4.9i_4_1_1_1_3" hidden="1">{#N/A,#N/A,FALSE,"TMCOMP96";#N/A,#N/A,FALSE,"MAT96";#N/A,#N/A,FALSE,"FANDA96";#N/A,#N/A,FALSE,"INTRAN96";#N/A,#N/A,FALSE,"NAA9697";#N/A,#N/A,FALSE,"ECWEBB";#N/A,#N/A,FALSE,"MFT96";#N/A,#N/A,FALSE,"CTrecon"}</definedName>
    <definedName name="T4.9i_4_1_1_1_4" hidden="1">{#N/A,#N/A,FALSE,"TMCOMP96";#N/A,#N/A,FALSE,"MAT96";#N/A,#N/A,FALSE,"FANDA96";#N/A,#N/A,FALSE,"INTRAN96";#N/A,#N/A,FALSE,"NAA9697";#N/A,#N/A,FALSE,"ECWEBB";#N/A,#N/A,FALSE,"MFT96";#N/A,#N/A,FALSE,"CTrecon"}</definedName>
    <definedName name="T4.9i_4_1_1_1_5" hidden="1">{#N/A,#N/A,FALSE,"TMCOMP96";#N/A,#N/A,FALSE,"MAT96";#N/A,#N/A,FALSE,"FANDA96";#N/A,#N/A,FALSE,"INTRAN96";#N/A,#N/A,FALSE,"NAA9697";#N/A,#N/A,FALSE,"ECWEBB";#N/A,#N/A,FALSE,"MFT96";#N/A,#N/A,FALSE,"CTrecon"}</definedName>
    <definedName name="T4.9i_4_1_1_2" hidden="1">{#N/A,#N/A,FALSE,"TMCOMP96";#N/A,#N/A,FALSE,"MAT96";#N/A,#N/A,FALSE,"FANDA96";#N/A,#N/A,FALSE,"INTRAN96";#N/A,#N/A,FALSE,"NAA9697";#N/A,#N/A,FALSE,"ECWEBB";#N/A,#N/A,FALSE,"MFT96";#N/A,#N/A,FALSE,"CTrecon"}</definedName>
    <definedName name="T4.9i_4_1_1_2_1" hidden="1">{#N/A,#N/A,FALSE,"TMCOMP96";#N/A,#N/A,FALSE,"MAT96";#N/A,#N/A,FALSE,"FANDA96";#N/A,#N/A,FALSE,"INTRAN96";#N/A,#N/A,FALSE,"NAA9697";#N/A,#N/A,FALSE,"ECWEBB";#N/A,#N/A,FALSE,"MFT96";#N/A,#N/A,FALSE,"CTrecon"}</definedName>
    <definedName name="T4.9i_4_1_1_2_2" hidden="1">{#N/A,#N/A,FALSE,"TMCOMP96";#N/A,#N/A,FALSE,"MAT96";#N/A,#N/A,FALSE,"FANDA96";#N/A,#N/A,FALSE,"INTRAN96";#N/A,#N/A,FALSE,"NAA9697";#N/A,#N/A,FALSE,"ECWEBB";#N/A,#N/A,FALSE,"MFT96";#N/A,#N/A,FALSE,"CTrecon"}</definedName>
    <definedName name="T4.9i_4_1_1_2_3" hidden="1">{#N/A,#N/A,FALSE,"TMCOMP96";#N/A,#N/A,FALSE,"MAT96";#N/A,#N/A,FALSE,"FANDA96";#N/A,#N/A,FALSE,"INTRAN96";#N/A,#N/A,FALSE,"NAA9697";#N/A,#N/A,FALSE,"ECWEBB";#N/A,#N/A,FALSE,"MFT96";#N/A,#N/A,FALSE,"CTrecon"}</definedName>
    <definedName name="T4.9i_4_1_1_2_4" hidden="1">{#N/A,#N/A,FALSE,"TMCOMP96";#N/A,#N/A,FALSE,"MAT96";#N/A,#N/A,FALSE,"FANDA96";#N/A,#N/A,FALSE,"INTRAN96";#N/A,#N/A,FALSE,"NAA9697";#N/A,#N/A,FALSE,"ECWEBB";#N/A,#N/A,FALSE,"MFT96";#N/A,#N/A,FALSE,"CTrecon"}</definedName>
    <definedName name="T4.9i_4_1_1_2_5" hidden="1">{#N/A,#N/A,FALSE,"TMCOMP96";#N/A,#N/A,FALSE,"MAT96";#N/A,#N/A,FALSE,"FANDA96";#N/A,#N/A,FALSE,"INTRAN96";#N/A,#N/A,FALSE,"NAA9697";#N/A,#N/A,FALSE,"ECWEBB";#N/A,#N/A,FALSE,"MFT96";#N/A,#N/A,FALSE,"CTrecon"}</definedName>
    <definedName name="T4.9i_4_1_1_3" hidden="1">{#N/A,#N/A,FALSE,"TMCOMP96";#N/A,#N/A,FALSE,"MAT96";#N/A,#N/A,FALSE,"FANDA96";#N/A,#N/A,FALSE,"INTRAN96";#N/A,#N/A,FALSE,"NAA9697";#N/A,#N/A,FALSE,"ECWEBB";#N/A,#N/A,FALSE,"MFT96";#N/A,#N/A,FALSE,"CTrecon"}</definedName>
    <definedName name="T4.9i_4_1_1_4" hidden="1">{#N/A,#N/A,FALSE,"TMCOMP96";#N/A,#N/A,FALSE,"MAT96";#N/A,#N/A,FALSE,"FANDA96";#N/A,#N/A,FALSE,"INTRAN96";#N/A,#N/A,FALSE,"NAA9697";#N/A,#N/A,FALSE,"ECWEBB";#N/A,#N/A,FALSE,"MFT96";#N/A,#N/A,FALSE,"CTrecon"}</definedName>
    <definedName name="T4.9i_4_1_1_5" hidden="1">{#N/A,#N/A,FALSE,"TMCOMP96";#N/A,#N/A,FALSE,"MAT96";#N/A,#N/A,FALSE,"FANDA96";#N/A,#N/A,FALSE,"INTRAN96";#N/A,#N/A,FALSE,"NAA9697";#N/A,#N/A,FALSE,"ECWEBB";#N/A,#N/A,FALSE,"MFT96";#N/A,#N/A,FALSE,"CTrecon"}</definedName>
    <definedName name="T4.9i_4_1_2" hidden="1">{#N/A,#N/A,FALSE,"TMCOMP96";#N/A,#N/A,FALSE,"MAT96";#N/A,#N/A,FALSE,"FANDA96";#N/A,#N/A,FALSE,"INTRAN96";#N/A,#N/A,FALSE,"NAA9697";#N/A,#N/A,FALSE,"ECWEBB";#N/A,#N/A,FALSE,"MFT96";#N/A,#N/A,FALSE,"CTrecon"}</definedName>
    <definedName name="T4.9i_4_1_2_1" hidden="1">{#N/A,#N/A,FALSE,"TMCOMP96";#N/A,#N/A,FALSE,"MAT96";#N/A,#N/A,FALSE,"FANDA96";#N/A,#N/A,FALSE,"INTRAN96";#N/A,#N/A,FALSE,"NAA9697";#N/A,#N/A,FALSE,"ECWEBB";#N/A,#N/A,FALSE,"MFT96";#N/A,#N/A,FALSE,"CTrecon"}</definedName>
    <definedName name="T4.9i_4_1_2_2" hidden="1">{#N/A,#N/A,FALSE,"TMCOMP96";#N/A,#N/A,FALSE,"MAT96";#N/A,#N/A,FALSE,"FANDA96";#N/A,#N/A,FALSE,"INTRAN96";#N/A,#N/A,FALSE,"NAA9697";#N/A,#N/A,FALSE,"ECWEBB";#N/A,#N/A,FALSE,"MFT96";#N/A,#N/A,FALSE,"CTrecon"}</definedName>
    <definedName name="T4.9i_4_1_2_3" hidden="1">{#N/A,#N/A,FALSE,"TMCOMP96";#N/A,#N/A,FALSE,"MAT96";#N/A,#N/A,FALSE,"FANDA96";#N/A,#N/A,FALSE,"INTRAN96";#N/A,#N/A,FALSE,"NAA9697";#N/A,#N/A,FALSE,"ECWEBB";#N/A,#N/A,FALSE,"MFT96";#N/A,#N/A,FALSE,"CTrecon"}</definedName>
    <definedName name="T4.9i_4_1_2_4" hidden="1">{#N/A,#N/A,FALSE,"TMCOMP96";#N/A,#N/A,FALSE,"MAT96";#N/A,#N/A,FALSE,"FANDA96";#N/A,#N/A,FALSE,"INTRAN96";#N/A,#N/A,FALSE,"NAA9697";#N/A,#N/A,FALSE,"ECWEBB";#N/A,#N/A,FALSE,"MFT96";#N/A,#N/A,FALSE,"CTrecon"}</definedName>
    <definedName name="T4.9i_4_1_2_5" hidden="1">{#N/A,#N/A,FALSE,"TMCOMP96";#N/A,#N/A,FALSE,"MAT96";#N/A,#N/A,FALSE,"FANDA96";#N/A,#N/A,FALSE,"INTRAN96";#N/A,#N/A,FALSE,"NAA9697";#N/A,#N/A,FALSE,"ECWEBB";#N/A,#N/A,FALSE,"MFT96";#N/A,#N/A,FALSE,"CTrecon"}</definedName>
    <definedName name="T4.9i_4_1_3" hidden="1">{#N/A,#N/A,FALSE,"TMCOMP96";#N/A,#N/A,FALSE,"MAT96";#N/A,#N/A,FALSE,"FANDA96";#N/A,#N/A,FALSE,"INTRAN96";#N/A,#N/A,FALSE,"NAA9697";#N/A,#N/A,FALSE,"ECWEBB";#N/A,#N/A,FALSE,"MFT96";#N/A,#N/A,FALSE,"CTrecon"}</definedName>
    <definedName name="T4.9i_4_1_3_1" hidden="1">{#N/A,#N/A,FALSE,"TMCOMP96";#N/A,#N/A,FALSE,"MAT96";#N/A,#N/A,FALSE,"FANDA96";#N/A,#N/A,FALSE,"INTRAN96";#N/A,#N/A,FALSE,"NAA9697";#N/A,#N/A,FALSE,"ECWEBB";#N/A,#N/A,FALSE,"MFT96";#N/A,#N/A,FALSE,"CTrecon"}</definedName>
    <definedName name="T4.9i_4_1_3_2" hidden="1">{#N/A,#N/A,FALSE,"TMCOMP96";#N/A,#N/A,FALSE,"MAT96";#N/A,#N/A,FALSE,"FANDA96";#N/A,#N/A,FALSE,"INTRAN96";#N/A,#N/A,FALSE,"NAA9697";#N/A,#N/A,FALSE,"ECWEBB";#N/A,#N/A,FALSE,"MFT96";#N/A,#N/A,FALSE,"CTrecon"}</definedName>
    <definedName name="T4.9i_4_1_3_3" hidden="1">{#N/A,#N/A,FALSE,"TMCOMP96";#N/A,#N/A,FALSE,"MAT96";#N/A,#N/A,FALSE,"FANDA96";#N/A,#N/A,FALSE,"INTRAN96";#N/A,#N/A,FALSE,"NAA9697";#N/A,#N/A,FALSE,"ECWEBB";#N/A,#N/A,FALSE,"MFT96";#N/A,#N/A,FALSE,"CTrecon"}</definedName>
    <definedName name="T4.9i_4_1_3_4" hidden="1">{#N/A,#N/A,FALSE,"TMCOMP96";#N/A,#N/A,FALSE,"MAT96";#N/A,#N/A,FALSE,"FANDA96";#N/A,#N/A,FALSE,"INTRAN96";#N/A,#N/A,FALSE,"NAA9697";#N/A,#N/A,FALSE,"ECWEBB";#N/A,#N/A,FALSE,"MFT96";#N/A,#N/A,FALSE,"CTrecon"}</definedName>
    <definedName name="T4.9i_4_1_3_5" hidden="1">{#N/A,#N/A,FALSE,"TMCOMP96";#N/A,#N/A,FALSE,"MAT96";#N/A,#N/A,FALSE,"FANDA96";#N/A,#N/A,FALSE,"INTRAN96";#N/A,#N/A,FALSE,"NAA9697";#N/A,#N/A,FALSE,"ECWEBB";#N/A,#N/A,FALSE,"MFT96";#N/A,#N/A,FALSE,"CTrecon"}</definedName>
    <definedName name="T4.9i_4_1_4" hidden="1">{#N/A,#N/A,FALSE,"TMCOMP96";#N/A,#N/A,FALSE,"MAT96";#N/A,#N/A,FALSE,"FANDA96";#N/A,#N/A,FALSE,"INTRAN96";#N/A,#N/A,FALSE,"NAA9697";#N/A,#N/A,FALSE,"ECWEBB";#N/A,#N/A,FALSE,"MFT96";#N/A,#N/A,FALSE,"CTrecon"}</definedName>
    <definedName name="T4.9i_4_1_4_1" hidden="1">{#N/A,#N/A,FALSE,"TMCOMP96";#N/A,#N/A,FALSE,"MAT96";#N/A,#N/A,FALSE,"FANDA96";#N/A,#N/A,FALSE,"INTRAN96";#N/A,#N/A,FALSE,"NAA9697";#N/A,#N/A,FALSE,"ECWEBB";#N/A,#N/A,FALSE,"MFT96";#N/A,#N/A,FALSE,"CTrecon"}</definedName>
    <definedName name="T4.9i_4_1_4_2" hidden="1">{#N/A,#N/A,FALSE,"TMCOMP96";#N/A,#N/A,FALSE,"MAT96";#N/A,#N/A,FALSE,"FANDA96";#N/A,#N/A,FALSE,"INTRAN96";#N/A,#N/A,FALSE,"NAA9697";#N/A,#N/A,FALSE,"ECWEBB";#N/A,#N/A,FALSE,"MFT96";#N/A,#N/A,FALSE,"CTrecon"}</definedName>
    <definedName name="T4.9i_4_1_4_3" hidden="1">{#N/A,#N/A,FALSE,"TMCOMP96";#N/A,#N/A,FALSE,"MAT96";#N/A,#N/A,FALSE,"FANDA96";#N/A,#N/A,FALSE,"INTRAN96";#N/A,#N/A,FALSE,"NAA9697";#N/A,#N/A,FALSE,"ECWEBB";#N/A,#N/A,FALSE,"MFT96";#N/A,#N/A,FALSE,"CTrecon"}</definedName>
    <definedName name="T4.9i_4_1_4_4" hidden="1">{#N/A,#N/A,FALSE,"TMCOMP96";#N/A,#N/A,FALSE,"MAT96";#N/A,#N/A,FALSE,"FANDA96";#N/A,#N/A,FALSE,"INTRAN96";#N/A,#N/A,FALSE,"NAA9697";#N/A,#N/A,FALSE,"ECWEBB";#N/A,#N/A,FALSE,"MFT96";#N/A,#N/A,FALSE,"CTrecon"}</definedName>
    <definedName name="T4.9i_4_1_4_5" hidden="1">{#N/A,#N/A,FALSE,"TMCOMP96";#N/A,#N/A,FALSE,"MAT96";#N/A,#N/A,FALSE,"FANDA96";#N/A,#N/A,FALSE,"INTRAN96";#N/A,#N/A,FALSE,"NAA9697";#N/A,#N/A,FALSE,"ECWEBB";#N/A,#N/A,FALSE,"MFT96";#N/A,#N/A,FALSE,"CTrecon"}</definedName>
    <definedName name="T4.9i_4_1_5" hidden="1">{#N/A,#N/A,FALSE,"TMCOMP96";#N/A,#N/A,FALSE,"MAT96";#N/A,#N/A,FALSE,"FANDA96";#N/A,#N/A,FALSE,"INTRAN96";#N/A,#N/A,FALSE,"NAA9697";#N/A,#N/A,FALSE,"ECWEBB";#N/A,#N/A,FALSE,"MFT96";#N/A,#N/A,FALSE,"CTrecon"}</definedName>
    <definedName name="T4.9i_4_1_5_1" hidden="1">{#N/A,#N/A,FALSE,"TMCOMP96";#N/A,#N/A,FALSE,"MAT96";#N/A,#N/A,FALSE,"FANDA96";#N/A,#N/A,FALSE,"INTRAN96";#N/A,#N/A,FALSE,"NAA9697";#N/A,#N/A,FALSE,"ECWEBB";#N/A,#N/A,FALSE,"MFT96";#N/A,#N/A,FALSE,"CTrecon"}</definedName>
    <definedName name="T4.9i_4_1_5_2" hidden="1">{#N/A,#N/A,FALSE,"TMCOMP96";#N/A,#N/A,FALSE,"MAT96";#N/A,#N/A,FALSE,"FANDA96";#N/A,#N/A,FALSE,"INTRAN96";#N/A,#N/A,FALSE,"NAA9697";#N/A,#N/A,FALSE,"ECWEBB";#N/A,#N/A,FALSE,"MFT96";#N/A,#N/A,FALSE,"CTrecon"}</definedName>
    <definedName name="T4.9i_4_1_5_3" hidden="1">{#N/A,#N/A,FALSE,"TMCOMP96";#N/A,#N/A,FALSE,"MAT96";#N/A,#N/A,FALSE,"FANDA96";#N/A,#N/A,FALSE,"INTRAN96";#N/A,#N/A,FALSE,"NAA9697";#N/A,#N/A,FALSE,"ECWEBB";#N/A,#N/A,FALSE,"MFT96";#N/A,#N/A,FALSE,"CTrecon"}</definedName>
    <definedName name="T4.9i_4_1_5_4" hidden="1">{#N/A,#N/A,FALSE,"TMCOMP96";#N/A,#N/A,FALSE,"MAT96";#N/A,#N/A,FALSE,"FANDA96";#N/A,#N/A,FALSE,"INTRAN96";#N/A,#N/A,FALSE,"NAA9697";#N/A,#N/A,FALSE,"ECWEBB";#N/A,#N/A,FALSE,"MFT96";#N/A,#N/A,FALSE,"CTrecon"}</definedName>
    <definedName name="T4.9i_4_1_5_5" hidden="1">{#N/A,#N/A,FALSE,"TMCOMP96";#N/A,#N/A,FALSE,"MAT96";#N/A,#N/A,FALSE,"FANDA96";#N/A,#N/A,FALSE,"INTRAN96";#N/A,#N/A,FALSE,"NAA9697";#N/A,#N/A,FALSE,"ECWEBB";#N/A,#N/A,FALSE,"MFT96";#N/A,#N/A,FALSE,"CTrecon"}</definedName>
    <definedName name="T4.9i_4_2" hidden="1">{#N/A,#N/A,FALSE,"TMCOMP96";#N/A,#N/A,FALSE,"MAT96";#N/A,#N/A,FALSE,"FANDA96";#N/A,#N/A,FALSE,"INTRAN96";#N/A,#N/A,FALSE,"NAA9697";#N/A,#N/A,FALSE,"ECWEBB";#N/A,#N/A,FALSE,"MFT96";#N/A,#N/A,FALSE,"CTrecon"}</definedName>
    <definedName name="T4.9i_4_2_1" hidden="1">{#N/A,#N/A,FALSE,"TMCOMP96";#N/A,#N/A,FALSE,"MAT96";#N/A,#N/A,FALSE,"FANDA96";#N/A,#N/A,FALSE,"INTRAN96";#N/A,#N/A,FALSE,"NAA9697";#N/A,#N/A,FALSE,"ECWEBB";#N/A,#N/A,FALSE,"MFT96";#N/A,#N/A,FALSE,"CTrecon"}</definedName>
    <definedName name="T4.9i_4_2_2" hidden="1">{#N/A,#N/A,FALSE,"TMCOMP96";#N/A,#N/A,FALSE,"MAT96";#N/A,#N/A,FALSE,"FANDA96";#N/A,#N/A,FALSE,"INTRAN96";#N/A,#N/A,FALSE,"NAA9697";#N/A,#N/A,FALSE,"ECWEBB";#N/A,#N/A,FALSE,"MFT96";#N/A,#N/A,FALSE,"CTrecon"}</definedName>
    <definedName name="T4.9i_4_2_3" hidden="1">{#N/A,#N/A,FALSE,"TMCOMP96";#N/A,#N/A,FALSE,"MAT96";#N/A,#N/A,FALSE,"FANDA96";#N/A,#N/A,FALSE,"INTRAN96";#N/A,#N/A,FALSE,"NAA9697";#N/A,#N/A,FALSE,"ECWEBB";#N/A,#N/A,FALSE,"MFT96";#N/A,#N/A,FALSE,"CTrecon"}</definedName>
    <definedName name="T4.9i_4_2_4" hidden="1">{#N/A,#N/A,FALSE,"TMCOMP96";#N/A,#N/A,FALSE,"MAT96";#N/A,#N/A,FALSE,"FANDA96";#N/A,#N/A,FALSE,"INTRAN96";#N/A,#N/A,FALSE,"NAA9697";#N/A,#N/A,FALSE,"ECWEBB";#N/A,#N/A,FALSE,"MFT96";#N/A,#N/A,FALSE,"CTrecon"}</definedName>
    <definedName name="T4.9i_4_2_5" hidden="1">{#N/A,#N/A,FALSE,"TMCOMP96";#N/A,#N/A,FALSE,"MAT96";#N/A,#N/A,FALSE,"FANDA96";#N/A,#N/A,FALSE,"INTRAN96";#N/A,#N/A,FALSE,"NAA9697";#N/A,#N/A,FALSE,"ECWEBB";#N/A,#N/A,FALSE,"MFT96";#N/A,#N/A,FALSE,"CTrecon"}</definedName>
    <definedName name="T4.9i_4_3" hidden="1">{#N/A,#N/A,FALSE,"TMCOMP96";#N/A,#N/A,FALSE,"MAT96";#N/A,#N/A,FALSE,"FANDA96";#N/A,#N/A,FALSE,"INTRAN96";#N/A,#N/A,FALSE,"NAA9697";#N/A,#N/A,FALSE,"ECWEBB";#N/A,#N/A,FALSE,"MFT96";#N/A,#N/A,FALSE,"CTrecon"}</definedName>
    <definedName name="T4.9i_4_3_1" hidden="1">{#N/A,#N/A,FALSE,"TMCOMP96";#N/A,#N/A,FALSE,"MAT96";#N/A,#N/A,FALSE,"FANDA96";#N/A,#N/A,FALSE,"INTRAN96";#N/A,#N/A,FALSE,"NAA9697";#N/A,#N/A,FALSE,"ECWEBB";#N/A,#N/A,FALSE,"MFT96";#N/A,#N/A,FALSE,"CTrecon"}</definedName>
    <definedName name="T4.9i_4_3_2" hidden="1">{#N/A,#N/A,FALSE,"TMCOMP96";#N/A,#N/A,FALSE,"MAT96";#N/A,#N/A,FALSE,"FANDA96";#N/A,#N/A,FALSE,"INTRAN96";#N/A,#N/A,FALSE,"NAA9697";#N/A,#N/A,FALSE,"ECWEBB";#N/A,#N/A,FALSE,"MFT96";#N/A,#N/A,FALSE,"CTrecon"}</definedName>
    <definedName name="T4.9i_4_3_3" hidden="1">{#N/A,#N/A,FALSE,"TMCOMP96";#N/A,#N/A,FALSE,"MAT96";#N/A,#N/A,FALSE,"FANDA96";#N/A,#N/A,FALSE,"INTRAN96";#N/A,#N/A,FALSE,"NAA9697";#N/A,#N/A,FALSE,"ECWEBB";#N/A,#N/A,FALSE,"MFT96";#N/A,#N/A,FALSE,"CTrecon"}</definedName>
    <definedName name="T4.9i_4_3_4" hidden="1">{#N/A,#N/A,FALSE,"TMCOMP96";#N/A,#N/A,FALSE,"MAT96";#N/A,#N/A,FALSE,"FANDA96";#N/A,#N/A,FALSE,"INTRAN96";#N/A,#N/A,FALSE,"NAA9697";#N/A,#N/A,FALSE,"ECWEBB";#N/A,#N/A,FALSE,"MFT96";#N/A,#N/A,FALSE,"CTrecon"}</definedName>
    <definedName name="T4.9i_4_3_5" hidden="1">{#N/A,#N/A,FALSE,"TMCOMP96";#N/A,#N/A,FALSE,"MAT96";#N/A,#N/A,FALSE,"FANDA96";#N/A,#N/A,FALSE,"INTRAN96";#N/A,#N/A,FALSE,"NAA9697";#N/A,#N/A,FALSE,"ECWEBB";#N/A,#N/A,FALSE,"MFT96";#N/A,#N/A,FALSE,"CTrecon"}</definedName>
    <definedName name="T4.9i_4_4" hidden="1">{#N/A,#N/A,FALSE,"TMCOMP96";#N/A,#N/A,FALSE,"MAT96";#N/A,#N/A,FALSE,"FANDA96";#N/A,#N/A,FALSE,"INTRAN96";#N/A,#N/A,FALSE,"NAA9697";#N/A,#N/A,FALSE,"ECWEBB";#N/A,#N/A,FALSE,"MFT96";#N/A,#N/A,FALSE,"CTrecon"}</definedName>
    <definedName name="T4.9i_4_4_1" hidden="1">{#N/A,#N/A,FALSE,"TMCOMP96";#N/A,#N/A,FALSE,"MAT96";#N/A,#N/A,FALSE,"FANDA96";#N/A,#N/A,FALSE,"INTRAN96";#N/A,#N/A,FALSE,"NAA9697";#N/A,#N/A,FALSE,"ECWEBB";#N/A,#N/A,FALSE,"MFT96";#N/A,#N/A,FALSE,"CTrecon"}</definedName>
    <definedName name="T4.9i_4_4_2" hidden="1">{#N/A,#N/A,FALSE,"TMCOMP96";#N/A,#N/A,FALSE,"MAT96";#N/A,#N/A,FALSE,"FANDA96";#N/A,#N/A,FALSE,"INTRAN96";#N/A,#N/A,FALSE,"NAA9697";#N/A,#N/A,FALSE,"ECWEBB";#N/A,#N/A,FALSE,"MFT96";#N/A,#N/A,FALSE,"CTrecon"}</definedName>
    <definedName name="T4.9i_4_4_3" hidden="1">{#N/A,#N/A,FALSE,"TMCOMP96";#N/A,#N/A,FALSE,"MAT96";#N/A,#N/A,FALSE,"FANDA96";#N/A,#N/A,FALSE,"INTRAN96";#N/A,#N/A,FALSE,"NAA9697";#N/A,#N/A,FALSE,"ECWEBB";#N/A,#N/A,FALSE,"MFT96";#N/A,#N/A,FALSE,"CTrecon"}</definedName>
    <definedName name="T4.9i_4_4_4" hidden="1">{#N/A,#N/A,FALSE,"TMCOMP96";#N/A,#N/A,FALSE,"MAT96";#N/A,#N/A,FALSE,"FANDA96";#N/A,#N/A,FALSE,"INTRAN96";#N/A,#N/A,FALSE,"NAA9697";#N/A,#N/A,FALSE,"ECWEBB";#N/A,#N/A,FALSE,"MFT96";#N/A,#N/A,FALSE,"CTrecon"}</definedName>
    <definedName name="T4.9i_4_4_5" hidden="1">{#N/A,#N/A,FALSE,"TMCOMP96";#N/A,#N/A,FALSE,"MAT96";#N/A,#N/A,FALSE,"FANDA96";#N/A,#N/A,FALSE,"INTRAN96";#N/A,#N/A,FALSE,"NAA9697";#N/A,#N/A,FALSE,"ECWEBB";#N/A,#N/A,FALSE,"MFT96";#N/A,#N/A,FALSE,"CTrecon"}</definedName>
    <definedName name="T4.9i_4_5" hidden="1">{#N/A,#N/A,FALSE,"TMCOMP96";#N/A,#N/A,FALSE,"MAT96";#N/A,#N/A,FALSE,"FANDA96";#N/A,#N/A,FALSE,"INTRAN96";#N/A,#N/A,FALSE,"NAA9697";#N/A,#N/A,FALSE,"ECWEBB";#N/A,#N/A,FALSE,"MFT96";#N/A,#N/A,FALSE,"CTrecon"}</definedName>
    <definedName name="T4.9i_4_5_1" hidden="1">{#N/A,#N/A,FALSE,"TMCOMP96";#N/A,#N/A,FALSE,"MAT96";#N/A,#N/A,FALSE,"FANDA96";#N/A,#N/A,FALSE,"INTRAN96";#N/A,#N/A,FALSE,"NAA9697";#N/A,#N/A,FALSE,"ECWEBB";#N/A,#N/A,FALSE,"MFT96";#N/A,#N/A,FALSE,"CTrecon"}</definedName>
    <definedName name="T4.9i_4_5_2" hidden="1">{#N/A,#N/A,FALSE,"TMCOMP96";#N/A,#N/A,FALSE,"MAT96";#N/A,#N/A,FALSE,"FANDA96";#N/A,#N/A,FALSE,"INTRAN96";#N/A,#N/A,FALSE,"NAA9697";#N/A,#N/A,FALSE,"ECWEBB";#N/A,#N/A,FALSE,"MFT96";#N/A,#N/A,FALSE,"CTrecon"}</definedName>
    <definedName name="T4.9i_4_5_3" hidden="1">{#N/A,#N/A,FALSE,"TMCOMP96";#N/A,#N/A,FALSE,"MAT96";#N/A,#N/A,FALSE,"FANDA96";#N/A,#N/A,FALSE,"INTRAN96";#N/A,#N/A,FALSE,"NAA9697";#N/A,#N/A,FALSE,"ECWEBB";#N/A,#N/A,FALSE,"MFT96";#N/A,#N/A,FALSE,"CTrecon"}</definedName>
    <definedName name="T4.9i_4_5_4" hidden="1">{#N/A,#N/A,FALSE,"TMCOMP96";#N/A,#N/A,FALSE,"MAT96";#N/A,#N/A,FALSE,"FANDA96";#N/A,#N/A,FALSE,"INTRAN96";#N/A,#N/A,FALSE,"NAA9697";#N/A,#N/A,FALSE,"ECWEBB";#N/A,#N/A,FALSE,"MFT96";#N/A,#N/A,FALSE,"CTrecon"}</definedName>
    <definedName name="T4.9i_4_5_5" hidden="1">{#N/A,#N/A,FALSE,"TMCOMP96";#N/A,#N/A,FALSE,"MAT96";#N/A,#N/A,FALSE,"FANDA96";#N/A,#N/A,FALSE,"INTRAN96";#N/A,#N/A,FALSE,"NAA9697";#N/A,#N/A,FALSE,"ECWEBB";#N/A,#N/A,FALSE,"MFT96";#N/A,#N/A,FALSE,"CTrecon"}</definedName>
    <definedName name="T4.9i_5" hidden="1">{#N/A,#N/A,FALSE,"TMCOMP96";#N/A,#N/A,FALSE,"MAT96";#N/A,#N/A,FALSE,"FANDA96";#N/A,#N/A,FALSE,"INTRAN96";#N/A,#N/A,FALSE,"NAA9697";#N/A,#N/A,FALSE,"ECWEBB";#N/A,#N/A,FALSE,"MFT96";#N/A,#N/A,FALSE,"CTrecon"}</definedName>
    <definedName name="T4.9i_5_1" hidden="1">{#N/A,#N/A,FALSE,"TMCOMP96";#N/A,#N/A,FALSE,"MAT96";#N/A,#N/A,FALSE,"FANDA96";#N/A,#N/A,FALSE,"INTRAN96";#N/A,#N/A,FALSE,"NAA9697";#N/A,#N/A,FALSE,"ECWEBB";#N/A,#N/A,FALSE,"MFT96";#N/A,#N/A,FALSE,"CTrecon"}</definedName>
    <definedName name="T4.9i_5_1_1" hidden="1">{#N/A,#N/A,FALSE,"TMCOMP96";#N/A,#N/A,FALSE,"MAT96";#N/A,#N/A,FALSE,"FANDA96";#N/A,#N/A,FALSE,"INTRAN96";#N/A,#N/A,FALSE,"NAA9697";#N/A,#N/A,FALSE,"ECWEBB";#N/A,#N/A,FALSE,"MFT96";#N/A,#N/A,FALSE,"CTrecon"}</definedName>
    <definedName name="T4.9i_5_1_1_1" hidden="1">{#N/A,#N/A,FALSE,"TMCOMP96";#N/A,#N/A,FALSE,"MAT96";#N/A,#N/A,FALSE,"FANDA96";#N/A,#N/A,FALSE,"INTRAN96";#N/A,#N/A,FALSE,"NAA9697";#N/A,#N/A,FALSE,"ECWEBB";#N/A,#N/A,FALSE,"MFT96";#N/A,#N/A,FALSE,"CTrecon"}</definedName>
    <definedName name="T4.9i_5_1_1_1_1" hidden="1">{#N/A,#N/A,FALSE,"TMCOMP96";#N/A,#N/A,FALSE,"MAT96";#N/A,#N/A,FALSE,"FANDA96";#N/A,#N/A,FALSE,"INTRAN96";#N/A,#N/A,FALSE,"NAA9697";#N/A,#N/A,FALSE,"ECWEBB";#N/A,#N/A,FALSE,"MFT96";#N/A,#N/A,FALSE,"CTrecon"}</definedName>
    <definedName name="T4.9i_5_1_1_1_2" hidden="1">{#N/A,#N/A,FALSE,"TMCOMP96";#N/A,#N/A,FALSE,"MAT96";#N/A,#N/A,FALSE,"FANDA96";#N/A,#N/A,FALSE,"INTRAN96";#N/A,#N/A,FALSE,"NAA9697";#N/A,#N/A,FALSE,"ECWEBB";#N/A,#N/A,FALSE,"MFT96";#N/A,#N/A,FALSE,"CTrecon"}</definedName>
    <definedName name="T4.9i_5_1_1_1_3" hidden="1">{#N/A,#N/A,FALSE,"TMCOMP96";#N/A,#N/A,FALSE,"MAT96";#N/A,#N/A,FALSE,"FANDA96";#N/A,#N/A,FALSE,"INTRAN96";#N/A,#N/A,FALSE,"NAA9697";#N/A,#N/A,FALSE,"ECWEBB";#N/A,#N/A,FALSE,"MFT96";#N/A,#N/A,FALSE,"CTrecon"}</definedName>
    <definedName name="T4.9i_5_1_1_1_4" hidden="1">{#N/A,#N/A,FALSE,"TMCOMP96";#N/A,#N/A,FALSE,"MAT96";#N/A,#N/A,FALSE,"FANDA96";#N/A,#N/A,FALSE,"INTRAN96";#N/A,#N/A,FALSE,"NAA9697";#N/A,#N/A,FALSE,"ECWEBB";#N/A,#N/A,FALSE,"MFT96";#N/A,#N/A,FALSE,"CTrecon"}</definedName>
    <definedName name="T4.9i_5_1_1_1_5" hidden="1">{#N/A,#N/A,FALSE,"TMCOMP96";#N/A,#N/A,FALSE,"MAT96";#N/A,#N/A,FALSE,"FANDA96";#N/A,#N/A,FALSE,"INTRAN96";#N/A,#N/A,FALSE,"NAA9697";#N/A,#N/A,FALSE,"ECWEBB";#N/A,#N/A,FALSE,"MFT96";#N/A,#N/A,FALSE,"CTrecon"}</definedName>
    <definedName name="T4.9i_5_1_1_2" hidden="1">{#N/A,#N/A,FALSE,"TMCOMP96";#N/A,#N/A,FALSE,"MAT96";#N/A,#N/A,FALSE,"FANDA96";#N/A,#N/A,FALSE,"INTRAN96";#N/A,#N/A,FALSE,"NAA9697";#N/A,#N/A,FALSE,"ECWEBB";#N/A,#N/A,FALSE,"MFT96";#N/A,#N/A,FALSE,"CTrecon"}</definedName>
    <definedName name="T4.9i_5_1_1_2_1" hidden="1">{#N/A,#N/A,FALSE,"TMCOMP96";#N/A,#N/A,FALSE,"MAT96";#N/A,#N/A,FALSE,"FANDA96";#N/A,#N/A,FALSE,"INTRAN96";#N/A,#N/A,FALSE,"NAA9697";#N/A,#N/A,FALSE,"ECWEBB";#N/A,#N/A,FALSE,"MFT96";#N/A,#N/A,FALSE,"CTrecon"}</definedName>
    <definedName name="T4.9i_5_1_1_2_2" hidden="1">{#N/A,#N/A,FALSE,"TMCOMP96";#N/A,#N/A,FALSE,"MAT96";#N/A,#N/A,FALSE,"FANDA96";#N/A,#N/A,FALSE,"INTRAN96";#N/A,#N/A,FALSE,"NAA9697";#N/A,#N/A,FALSE,"ECWEBB";#N/A,#N/A,FALSE,"MFT96";#N/A,#N/A,FALSE,"CTrecon"}</definedName>
    <definedName name="T4.9i_5_1_1_2_3" hidden="1">{#N/A,#N/A,FALSE,"TMCOMP96";#N/A,#N/A,FALSE,"MAT96";#N/A,#N/A,FALSE,"FANDA96";#N/A,#N/A,FALSE,"INTRAN96";#N/A,#N/A,FALSE,"NAA9697";#N/A,#N/A,FALSE,"ECWEBB";#N/A,#N/A,FALSE,"MFT96";#N/A,#N/A,FALSE,"CTrecon"}</definedName>
    <definedName name="T4.9i_5_1_1_2_4" hidden="1">{#N/A,#N/A,FALSE,"TMCOMP96";#N/A,#N/A,FALSE,"MAT96";#N/A,#N/A,FALSE,"FANDA96";#N/A,#N/A,FALSE,"INTRAN96";#N/A,#N/A,FALSE,"NAA9697";#N/A,#N/A,FALSE,"ECWEBB";#N/A,#N/A,FALSE,"MFT96";#N/A,#N/A,FALSE,"CTrecon"}</definedName>
    <definedName name="T4.9i_5_1_1_2_5" hidden="1">{#N/A,#N/A,FALSE,"TMCOMP96";#N/A,#N/A,FALSE,"MAT96";#N/A,#N/A,FALSE,"FANDA96";#N/A,#N/A,FALSE,"INTRAN96";#N/A,#N/A,FALSE,"NAA9697";#N/A,#N/A,FALSE,"ECWEBB";#N/A,#N/A,FALSE,"MFT96";#N/A,#N/A,FALSE,"CTrecon"}</definedName>
    <definedName name="T4.9i_5_1_1_3" hidden="1">{#N/A,#N/A,FALSE,"TMCOMP96";#N/A,#N/A,FALSE,"MAT96";#N/A,#N/A,FALSE,"FANDA96";#N/A,#N/A,FALSE,"INTRAN96";#N/A,#N/A,FALSE,"NAA9697";#N/A,#N/A,FALSE,"ECWEBB";#N/A,#N/A,FALSE,"MFT96";#N/A,#N/A,FALSE,"CTrecon"}</definedName>
    <definedName name="T4.9i_5_1_1_4" hidden="1">{#N/A,#N/A,FALSE,"TMCOMP96";#N/A,#N/A,FALSE,"MAT96";#N/A,#N/A,FALSE,"FANDA96";#N/A,#N/A,FALSE,"INTRAN96";#N/A,#N/A,FALSE,"NAA9697";#N/A,#N/A,FALSE,"ECWEBB";#N/A,#N/A,FALSE,"MFT96";#N/A,#N/A,FALSE,"CTrecon"}</definedName>
    <definedName name="T4.9i_5_1_1_5" hidden="1">{#N/A,#N/A,FALSE,"TMCOMP96";#N/A,#N/A,FALSE,"MAT96";#N/A,#N/A,FALSE,"FANDA96";#N/A,#N/A,FALSE,"INTRAN96";#N/A,#N/A,FALSE,"NAA9697";#N/A,#N/A,FALSE,"ECWEBB";#N/A,#N/A,FALSE,"MFT96";#N/A,#N/A,FALSE,"CTrecon"}</definedName>
    <definedName name="T4.9i_5_1_2" hidden="1">{#N/A,#N/A,FALSE,"TMCOMP96";#N/A,#N/A,FALSE,"MAT96";#N/A,#N/A,FALSE,"FANDA96";#N/A,#N/A,FALSE,"INTRAN96";#N/A,#N/A,FALSE,"NAA9697";#N/A,#N/A,FALSE,"ECWEBB";#N/A,#N/A,FALSE,"MFT96";#N/A,#N/A,FALSE,"CTrecon"}</definedName>
    <definedName name="T4.9i_5_1_2_1" hidden="1">{#N/A,#N/A,FALSE,"TMCOMP96";#N/A,#N/A,FALSE,"MAT96";#N/A,#N/A,FALSE,"FANDA96";#N/A,#N/A,FALSE,"INTRAN96";#N/A,#N/A,FALSE,"NAA9697";#N/A,#N/A,FALSE,"ECWEBB";#N/A,#N/A,FALSE,"MFT96";#N/A,#N/A,FALSE,"CTrecon"}</definedName>
    <definedName name="T4.9i_5_1_2_2" hidden="1">{#N/A,#N/A,FALSE,"TMCOMP96";#N/A,#N/A,FALSE,"MAT96";#N/A,#N/A,FALSE,"FANDA96";#N/A,#N/A,FALSE,"INTRAN96";#N/A,#N/A,FALSE,"NAA9697";#N/A,#N/A,FALSE,"ECWEBB";#N/A,#N/A,FALSE,"MFT96";#N/A,#N/A,FALSE,"CTrecon"}</definedName>
    <definedName name="T4.9i_5_1_2_3" hidden="1">{#N/A,#N/A,FALSE,"TMCOMP96";#N/A,#N/A,FALSE,"MAT96";#N/A,#N/A,FALSE,"FANDA96";#N/A,#N/A,FALSE,"INTRAN96";#N/A,#N/A,FALSE,"NAA9697";#N/A,#N/A,FALSE,"ECWEBB";#N/A,#N/A,FALSE,"MFT96";#N/A,#N/A,FALSE,"CTrecon"}</definedName>
    <definedName name="T4.9i_5_1_2_4" hidden="1">{#N/A,#N/A,FALSE,"TMCOMP96";#N/A,#N/A,FALSE,"MAT96";#N/A,#N/A,FALSE,"FANDA96";#N/A,#N/A,FALSE,"INTRAN96";#N/A,#N/A,FALSE,"NAA9697";#N/A,#N/A,FALSE,"ECWEBB";#N/A,#N/A,FALSE,"MFT96";#N/A,#N/A,FALSE,"CTrecon"}</definedName>
    <definedName name="T4.9i_5_1_2_5" hidden="1">{#N/A,#N/A,FALSE,"TMCOMP96";#N/A,#N/A,FALSE,"MAT96";#N/A,#N/A,FALSE,"FANDA96";#N/A,#N/A,FALSE,"INTRAN96";#N/A,#N/A,FALSE,"NAA9697";#N/A,#N/A,FALSE,"ECWEBB";#N/A,#N/A,FALSE,"MFT96";#N/A,#N/A,FALSE,"CTrecon"}</definedName>
    <definedName name="T4.9i_5_1_3" hidden="1">{#N/A,#N/A,FALSE,"TMCOMP96";#N/A,#N/A,FALSE,"MAT96";#N/A,#N/A,FALSE,"FANDA96";#N/A,#N/A,FALSE,"INTRAN96";#N/A,#N/A,FALSE,"NAA9697";#N/A,#N/A,FALSE,"ECWEBB";#N/A,#N/A,FALSE,"MFT96";#N/A,#N/A,FALSE,"CTrecon"}</definedName>
    <definedName name="T4.9i_5_1_3_1" hidden="1">{#N/A,#N/A,FALSE,"TMCOMP96";#N/A,#N/A,FALSE,"MAT96";#N/A,#N/A,FALSE,"FANDA96";#N/A,#N/A,FALSE,"INTRAN96";#N/A,#N/A,FALSE,"NAA9697";#N/A,#N/A,FALSE,"ECWEBB";#N/A,#N/A,FALSE,"MFT96";#N/A,#N/A,FALSE,"CTrecon"}</definedName>
    <definedName name="T4.9i_5_1_3_2" hidden="1">{#N/A,#N/A,FALSE,"TMCOMP96";#N/A,#N/A,FALSE,"MAT96";#N/A,#N/A,FALSE,"FANDA96";#N/A,#N/A,FALSE,"INTRAN96";#N/A,#N/A,FALSE,"NAA9697";#N/A,#N/A,FALSE,"ECWEBB";#N/A,#N/A,FALSE,"MFT96";#N/A,#N/A,FALSE,"CTrecon"}</definedName>
    <definedName name="T4.9i_5_1_3_3" hidden="1">{#N/A,#N/A,FALSE,"TMCOMP96";#N/A,#N/A,FALSE,"MAT96";#N/A,#N/A,FALSE,"FANDA96";#N/A,#N/A,FALSE,"INTRAN96";#N/A,#N/A,FALSE,"NAA9697";#N/A,#N/A,FALSE,"ECWEBB";#N/A,#N/A,FALSE,"MFT96";#N/A,#N/A,FALSE,"CTrecon"}</definedName>
    <definedName name="T4.9i_5_1_3_4" hidden="1">{#N/A,#N/A,FALSE,"TMCOMP96";#N/A,#N/A,FALSE,"MAT96";#N/A,#N/A,FALSE,"FANDA96";#N/A,#N/A,FALSE,"INTRAN96";#N/A,#N/A,FALSE,"NAA9697";#N/A,#N/A,FALSE,"ECWEBB";#N/A,#N/A,FALSE,"MFT96";#N/A,#N/A,FALSE,"CTrecon"}</definedName>
    <definedName name="T4.9i_5_1_3_5" hidden="1">{#N/A,#N/A,FALSE,"TMCOMP96";#N/A,#N/A,FALSE,"MAT96";#N/A,#N/A,FALSE,"FANDA96";#N/A,#N/A,FALSE,"INTRAN96";#N/A,#N/A,FALSE,"NAA9697";#N/A,#N/A,FALSE,"ECWEBB";#N/A,#N/A,FALSE,"MFT96";#N/A,#N/A,FALSE,"CTrecon"}</definedName>
    <definedName name="T4.9i_5_1_4" hidden="1">{#N/A,#N/A,FALSE,"TMCOMP96";#N/A,#N/A,FALSE,"MAT96";#N/A,#N/A,FALSE,"FANDA96";#N/A,#N/A,FALSE,"INTRAN96";#N/A,#N/A,FALSE,"NAA9697";#N/A,#N/A,FALSE,"ECWEBB";#N/A,#N/A,FALSE,"MFT96";#N/A,#N/A,FALSE,"CTrecon"}</definedName>
    <definedName name="T4.9i_5_1_4_1" hidden="1">{#N/A,#N/A,FALSE,"TMCOMP96";#N/A,#N/A,FALSE,"MAT96";#N/A,#N/A,FALSE,"FANDA96";#N/A,#N/A,FALSE,"INTRAN96";#N/A,#N/A,FALSE,"NAA9697";#N/A,#N/A,FALSE,"ECWEBB";#N/A,#N/A,FALSE,"MFT96";#N/A,#N/A,FALSE,"CTrecon"}</definedName>
    <definedName name="T4.9i_5_1_4_2" hidden="1">{#N/A,#N/A,FALSE,"TMCOMP96";#N/A,#N/A,FALSE,"MAT96";#N/A,#N/A,FALSE,"FANDA96";#N/A,#N/A,FALSE,"INTRAN96";#N/A,#N/A,FALSE,"NAA9697";#N/A,#N/A,FALSE,"ECWEBB";#N/A,#N/A,FALSE,"MFT96";#N/A,#N/A,FALSE,"CTrecon"}</definedName>
    <definedName name="T4.9i_5_1_4_3" hidden="1">{#N/A,#N/A,FALSE,"TMCOMP96";#N/A,#N/A,FALSE,"MAT96";#N/A,#N/A,FALSE,"FANDA96";#N/A,#N/A,FALSE,"INTRAN96";#N/A,#N/A,FALSE,"NAA9697";#N/A,#N/A,FALSE,"ECWEBB";#N/A,#N/A,FALSE,"MFT96";#N/A,#N/A,FALSE,"CTrecon"}</definedName>
    <definedName name="T4.9i_5_1_4_4" hidden="1">{#N/A,#N/A,FALSE,"TMCOMP96";#N/A,#N/A,FALSE,"MAT96";#N/A,#N/A,FALSE,"FANDA96";#N/A,#N/A,FALSE,"INTRAN96";#N/A,#N/A,FALSE,"NAA9697";#N/A,#N/A,FALSE,"ECWEBB";#N/A,#N/A,FALSE,"MFT96";#N/A,#N/A,FALSE,"CTrecon"}</definedName>
    <definedName name="T4.9i_5_1_4_5" hidden="1">{#N/A,#N/A,FALSE,"TMCOMP96";#N/A,#N/A,FALSE,"MAT96";#N/A,#N/A,FALSE,"FANDA96";#N/A,#N/A,FALSE,"INTRAN96";#N/A,#N/A,FALSE,"NAA9697";#N/A,#N/A,FALSE,"ECWEBB";#N/A,#N/A,FALSE,"MFT96";#N/A,#N/A,FALSE,"CTrecon"}</definedName>
    <definedName name="T4.9i_5_1_5" hidden="1">{#N/A,#N/A,FALSE,"TMCOMP96";#N/A,#N/A,FALSE,"MAT96";#N/A,#N/A,FALSE,"FANDA96";#N/A,#N/A,FALSE,"INTRAN96";#N/A,#N/A,FALSE,"NAA9697";#N/A,#N/A,FALSE,"ECWEBB";#N/A,#N/A,FALSE,"MFT96";#N/A,#N/A,FALSE,"CTrecon"}</definedName>
    <definedName name="T4.9i_5_1_5_1" hidden="1">{#N/A,#N/A,FALSE,"TMCOMP96";#N/A,#N/A,FALSE,"MAT96";#N/A,#N/A,FALSE,"FANDA96";#N/A,#N/A,FALSE,"INTRAN96";#N/A,#N/A,FALSE,"NAA9697";#N/A,#N/A,FALSE,"ECWEBB";#N/A,#N/A,FALSE,"MFT96";#N/A,#N/A,FALSE,"CTrecon"}</definedName>
    <definedName name="T4.9i_5_1_5_2" hidden="1">{#N/A,#N/A,FALSE,"TMCOMP96";#N/A,#N/A,FALSE,"MAT96";#N/A,#N/A,FALSE,"FANDA96";#N/A,#N/A,FALSE,"INTRAN96";#N/A,#N/A,FALSE,"NAA9697";#N/A,#N/A,FALSE,"ECWEBB";#N/A,#N/A,FALSE,"MFT96";#N/A,#N/A,FALSE,"CTrecon"}</definedName>
    <definedName name="T4.9i_5_1_5_3" hidden="1">{#N/A,#N/A,FALSE,"TMCOMP96";#N/A,#N/A,FALSE,"MAT96";#N/A,#N/A,FALSE,"FANDA96";#N/A,#N/A,FALSE,"INTRAN96";#N/A,#N/A,FALSE,"NAA9697";#N/A,#N/A,FALSE,"ECWEBB";#N/A,#N/A,FALSE,"MFT96";#N/A,#N/A,FALSE,"CTrecon"}</definedName>
    <definedName name="T4.9i_5_1_5_4" hidden="1">{#N/A,#N/A,FALSE,"TMCOMP96";#N/A,#N/A,FALSE,"MAT96";#N/A,#N/A,FALSE,"FANDA96";#N/A,#N/A,FALSE,"INTRAN96";#N/A,#N/A,FALSE,"NAA9697";#N/A,#N/A,FALSE,"ECWEBB";#N/A,#N/A,FALSE,"MFT96";#N/A,#N/A,FALSE,"CTrecon"}</definedName>
    <definedName name="T4.9i_5_1_5_5" hidden="1">{#N/A,#N/A,FALSE,"TMCOMP96";#N/A,#N/A,FALSE,"MAT96";#N/A,#N/A,FALSE,"FANDA96";#N/A,#N/A,FALSE,"INTRAN96";#N/A,#N/A,FALSE,"NAA9697";#N/A,#N/A,FALSE,"ECWEBB";#N/A,#N/A,FALSE,"MFT96";#N/A,#N/A,FALSE,"CTrecon"}</definedName>
    <definedName name="T4.9i_5_2" hidden="1">{#N/A,#N/A,FALSE,"TMCOMP96";#N/A,#N/A,FALSE,"MAT96";#N/A,#N/A,FALSE,"FANDA96";#N/A,#N/A,FALSE,"INTRAN96";#N/A,#N/A,FALSE,"NAA9697";#N/A,#N/A,FALSE,"ECWEBB";#N/A,#N/A,FALSE,"MFT96";#N/A,#N/A,FALSE,"CTrecon"}</definedName>
    <definedName name="T4.9i_5_2_1" hidden="1">{#N/A,#N/A,FALSE,"TMCOMP96";#N/A,#N/A,FALSE,"MAT96";#N/A,#N/A,FALSE,"FANDA96";#N/A,#N/A,FALSE,"INTRAN96";#N/A,#N/A,FALSE,"NAA9697";#N/A,#N/A,FALSE,"ECWEBB";#N/A,#N/A,FALSE,"MFT96";#N/A,#N/A,FALSE,"CTrecon"}</definedName>
    <definedName name="T4.9i_5_2_2" hidden="1">{#N/A,#N/A,FALSE,"TMCOMP96";#N/A,#N/A,FALSE,"MAT96";#N/A,#N/A,FALSE,"FANDA96";#N/A,#N/A,FALSE,"INTRAN96";#N/A,#N/A,FALSE,"NAA9697";#N/A,#N/A,FALSE,"ECWEBB";#N/A,#N/A,FALSE,"MFT96";#N/A,#N/A,FALSE,"CTrecon"}</definedName>
    <definedName name="T4.9i_5_2_3" hidden="1">{#N/A,#N/A,FALSE,"TMCOMP96";#N/A,#N/A,FALSE,"MAT96";#N/A,#N/A,FALSE,"FANDA96";#N/A,#N/A,FALSE,"INTRAN96";#N/A,#N/A,FALSE,"NAA9697";#N/A,#N/A,FALSE,"ECWEBB";#N/A,#N/A,FALSE,"MFT96";#N/A,#N/A,FALSE,"CTrecon"}</definedName>
    <definedName name="T4.9i_5_2_4" hidden="1">{#N/A,#N/A,FALSE,"TMCOMP96";#N/A,#N/A,FALSE,"MAT96";#N/A,#N/A,FALSE,"FANDA96";#N/A,#N/A,FALSE,"INTRAN96";#N/A,#N/A,FALSE,"NAA9697";#N/A,#N/A,FALSE,"ECWEBB";#N/A,#N/A,FALSE,"MFT96";#N/A,#N/A,FALSE,"CTrecon"}</definedName>
    <definedName name="T4.9i_5_2_5" hidden="1">{#N/A,#N/A,FALSE,"TMCOMP96";#N/A,#N/A,FALSE,"MAT96";#N/A,#N/A,FALSE,"FANDA96";#N/A,#N/A,FALSE,"INTRAN96";#N/A,#N/A,FALSE,"NAA9697";#N/A,#N/A,FALSE,"ECWEBB";#N/A,#N/A,FALSE,"MFT96";#N/A,#N/A,FALSE,"CTrecon"}</definedName>
    <definedName name="T4.9i_5_3" hidden="1">{#N/A,#N/A,FALSE,"TMCOMP96";#N/A,#N/A,FALSE,"MAT96";#N/A,#N/A,FALSE,"FANDA96";#N/A,#N/A,FALSE,"INTRAN96";#N/A,#N/A,FALSE,"NAA9697";#N/A,#N/A,FALSE,"ECWEBB";#N/A,#N/A,FALSE,"MFT96";#N/A,#N/A,FALSE,"CTrecon"}</definedName>
    <definedName name="T4.9i_5_3_1" hidden="1">{#N/A,#N/A,FALSE,"TMCOMP96";#N/A,#N/A,FALSE,"MAT96";#N/A,#N/A,FALSE,"FANDA96";#N/A,#N/A,FALSE,"INTRAN96";#N/A,#N/A,FALSE,"NAA9697";#N/A,#N/A,FALSE,"ECWEBB";#N/A,#N/A,FALSE,"MFT96";#N/A,#N/A,FALSE,"CTrecon"}</definedName>
    <definedName name="T4.9i_5_3_2" hidden="1">{#N/A,#N/A,FALSE,"TMCOMP96";#N/A,#N/A,FALSE,"MAT96";#N/A,#N/A,FALSE,"FANDA96";#N/A,#N/A,FALSE,"INTRAN96";#N/A,#N/A,FALSE,"NAA9697";#N/A,#N/A,FALSE,"ECWEBB";#N/A,#N/A,FALSE,"MFT96";#N/A,#N/A,FALSE,"CTrecon"}</definedName>
    <definedName name="T4.9i_5_3_3" hidden="1">{#N/A,#N/A,FALSE,"TMCOMP96";#N/A,#N/A,FALSE,"MAT96";#N/A,#N/A,FALSE,"FANDA96";#N/A,#N/A,FALSE,"INTRAN96";#N/A,#N/A,FALSE,"NAA9697";#N/A,#N/A,FALSE,"ECWEBB";#N/A,#N/A,FALSE,"MFT96";#N/A,#N/A,FALSE,"CTrecon"}</definedName>
    <definedName name="T4.9i_5_3_4" hidden="1">{#N/A,#N/A,FALSE,"TMCOMP96";#N/A,#N/A,FALSE,"MAT96";#N/A,#N/A,FALSE,"FANDA96";#N/A,#N/A,FALSE,"INTRAN96";#N/A,#N/A,FALSE,"NAA9697";#N/A,#N/A,FALSE,"ECWEBB";#N/A,#N/A,FALSE,"MFT96";#N/A,#N/A,FALSE,"CTrecon"}</definedName>
    <definedName name="T4.9i_5_3_5" hidden="1">{#N/A,#N/A,FALSE,"TMCOMP96";#N/A,#N/A,FALSE,"MAT96";#N/A,#N/A,FALSE,"FANDA96";#N/A,#N/A,FALSE,"INTRAN96";#N/A,#N/A,FALSE,"NAA9697";#N/A,#N/A,FALSE,"ECWEBB";#N/A,#N/A,FALSE,"MFT96";#N/A,#N/A,FALSE,"CTrecon"}</definedName>
    <definedName name="T4.9i_5_4" hidden="1">{#N/A,#N/A,FALSE,"TMCOMP96";#N/A,#N/A,FALSE,"MAT96";#N/A,#N/A,FALSE,"FANDA96";#N/A,#N/A,FALSE,"INTRAN96";#N/A,#N/A,FALSE,"NAA9697";#N/A,#N/A,FALSE,"ECWEBB";#N/A,#N/A,FALSE,"MFT96";#N/A,#N/A,FALSE,"CTrecon"}</definedName>
    <definedName name="T4.9i_5_4_1" hidden="1">{#N/A,#N/A,FALSE,"TMCOMP96";#N/A,#N/A,FALSE,"MAT96";#N/A,#N/A,FALSE,"FANDA96";#N/A,#N/A,FALSE,"INTRAN96";#N/A,#N/A,FALSE,"NAA9697";#N/A,#N/A,FALSE,"ECWEBB";#N/A,#N/A,FALSE,"MFT96";#N/A,#N/A,FALSE,"CTrecon"}</definedName>
    <definedName name="T4.9i_5_4_2" hidden="1">{#N/A,#N/A,FALSE,"TMCOMP96";#N/A,#N/A,FALSE,"MAT96";#N/A,#N/A,FALSE,"FANDA96";#N/A,#N/A,FALSE,"INTRAN96";#N/A,#N/A,FALSE,"NAA9697";#N/A,#N/A,FALSE,"ECWEBB";#N/A,#N/A,FALSE,"MFT96";#N/A,#N/A,FALSE,"CTrecon"}</definedName>
    <definedName name="T4.9i_5_4_3" hidden="1">{#N/A,#N/A,FALSE,"TMCOMP96";#N/A,#N/A,FALSE,"MAT96";#N/A,#N/A,FALSE,"FANDA96";#N/A,#N/A,FALSE,"INTRAN96";#N/A,#N/A,FALSE,"NAA9697";#N/A,#N/A,FALSE,"ECWEBB";#N/A,#N/A,FALSE,"MFT96";#N/A,#N/A,FALSE,"CTrecon"}</definedName>
    <definedName name="T4.9i_5_4_4" hidden="1">{#N/A,#N/A,FALSE,"TMCOMP96";#N/A,#N/A,FALSE,"MAT96";#N/A,#N/A,FALSE,"FANDA96";#N/A,#N/A,FALSE,"INTRAN96";#N/A,#N/A,FALSE,"NAA9697";#N/A,#N/A,FALSE,"ECWEBB";#N/A,#N/A,FALSE,"MFT96";#N/A,#N/A,FALSE,"CTrecon"}</definedName>
    <definedName name="T4.9i_5_4_5" hidden="1">{#N/A,#N/A,FALSE,"TMCOMP96";#N/A,#N/A,FALSE,"MAT96";#N/A,#N/A,FALSE,"FANDA96";#N/A,#N/A,FALSE,"INTRAN96";#N/A,#N/A,FALSE,"NAA9697";#N/A,#N/A,FALSE,"ECWEBB";#N/A,#N/A,FALSE,"MFT96";#N/A,#N/A,FALSE,"CTrecon"}</definedName>
    <definedName name="T4.9i_5_5" hidden="1">{#N/A,#N/A,FALSE,"TMCOMP96";#N/A,#N/A,FALSE,"MAT96";#N/A,#N/A,FALSE,"FANDA96";#N/A,#N/A,FALSE,"INTRAN96";#N/A,#N/A,FALSE,"NAA9697";#N/A,#N/A,FALSE,"ECWEBB";#N/A,#N/A,FALSE,"MFT96";#N/A,#N/A,FALSE,"CTrecon"}</definedName>
    <definedName name="T4.9i_5_5_1" hidden="1">{#N/A,#N/A,FALSE,"TMCOMP96";#N/A,#N/A,FALSE,"MAT96";#N/A,#N/A,FALSE,"FANDA96";#N/A,#N/A,FALSE,"INTRAN96";#N/A,#N/A,FALSE,"NAA9697";#N/A,#N/A,FALSE,"ECWEBB";#N/A,#N/A,FALSE,"MFT96";#N/A,#N/A,FALSE,"CTrecon"}</definedName>
    <definedName name="T4.9i_5_5_2" hidden="1">{#N/A,#N/A,FALSE,"TMCOMP96";#N/A,#N/A,FALSE,"MAT96";#N/A,#N/A,FALSE,"FANDA96";#N/A,#N/A,FALSE,"INTRAN96";#N/A,#N/A,FALSE,"NAA9697";#N/A,#N/A,FALSE,"ECWEBB";#N/A,#N/A,FALSE,"MFT96";#N/A,#N/A,FALSE,"CTrecon"}</definedName>
    <definedName name="T4.9i_5_5_3" hidden="1">{#N/A,#N/A,FALSE,"TMCOMP96";#N/A,#N/A,FALSE,"MAT96";#N/A,#N/A,FALSE,"FANDA96";#N/A,#N/A,FALSE,"INTRAN96";#N/A,#N/A,FALSE,"NAA9697";#N/A,#N/A,FALSE,"ECWEBB";#N/A,#N/A,FALSE,"MFT96";#N/A,#N/A,FALSE,"CTrecon"}</definedName>
    <definedName name="T4.9i_5_5_4" hidden="1">{#N/A,#N/A,FALSE,"TMCOMP96";#N/A,#N/A,FALSE,"MAT96";#N/A,#N/A,FALSE,"FANDA96";#N/A,#N/A,FALSE,"INTRAN96";#N/A,#N/A,FALSE,"NAA9697";#N/A,#N/A,FALSE,"ECWEBB";#N/A,#N/A,FALSE,"MFT96";#N/A,#N/A,FALSE,"CTrecon"}</definedName>
    <definedName name="T4.9i_5_5_5"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4.9j_1" hidden="1">{#N/A,#N/A,FALSE,"TMCOMP96";#N/A,#N/A,FALSE,"MAT96";#N/A,#N/A,FALSE,"FANDA96";#N/A,#N/A,FALSE,"INTRAN96";#N/A,#N/A,FALSE,"NAA9697";#N/A,#N/A,FALSE,"ECWEBB";#N/A,#N/A,FALSE,"MFT96";#N/A,#N/A,FALSE,"CTrecon"}</definedName>
    <definedName name="T4.9j_1_1" hidden="1">{#N/A,#N/A,FALSE,"TMCOMP96";#N/A,#N/A,FALSE,"MAT96";#N/A,#N/A,FALSE,"FANDA96";#N/A,#N/A,FALSE,"INTRAN96";#N/A,#N/A,FALSE,"NAA9697";#N/A,#N/A,FALSE,"ECWEBB";#N/A,#N/A,FALSE,"MFT96";#N/A,#N/A,FALSE,"CTrecon"}</definedName>
    <definedName name="T4.9j_1_1_1" hidden="1">{#N/A,#N/A,FALSE,"TMCOMP96";#N/A,#N/A,FALSE,"MAT96";#N/A,#N/A,FALSE,"FANDA96";#N/A,#N/A,FALSE,"INTRAN96";#N/A,#N/A,FALSE,"NAA9697";#N/A,#N/A,FALSE,"ECWEBB";#N/A,#N/A,FALSE,"MFT96";#N/A,#N/A,FALSE,"CTrecon"}</definedName>
    <definedName name="T4.9j_1_1_1_1" hidden="1">{#N/A,#N/A,FALSE,"TMCOMP96";#N/A,#N/A,FALSE,"MAT96";#N/A,#N/A,FALSE,"FANDA96";#N/A,#N/A,FALSE,"INTRAN96";#N/A,#N/A,FALSE,"NAA9697";#N/A,#N/A,FALSE,"ECWEBB";#N/A,#N/A,FALSE,"MFT96";#N/A,#N/A,FALSE,"CTrecon"}</definedName>
    <definedName name="T4.9j_1_1_1_1_1" hidden="1">{#N/A,#N/A,FALSE,"TMCOMP96";#N/A,#N/A,FALSE,"MAT96";#N/A,#N/A,FALSE,"FANDA96";#N/A,#N/A,FALSE,"INTRAN96";#N/A,#N/A,FALSE,"NAA9697";#N/A,#N/A,FALSE,"ECWEBB";#N/A,#N/A,FALSE,"MFT96";#N/A,#N/A,FALSE,"CTrecon"}</definedName>
    <definedName name="T4.9j_1_1_1_1_1_1" hidden="1">{#N/A,#N/A,FALSE,"TMCOMP96";#N/A,#N/A,FALSE,"MAT96";#N/A,#N/A,FALSE,"FANDA96";#N/A,#N/A,FALSE,"INTRAN96";#N/A,#N/A,FALSE,"NAA9697";#N/A,#N/A,FALSE,"ECWEBB";#N/A,#N/A,FALSE,"MFT96";#N/A,#N/A,FALSE,"CTrecon"}</definedName>
    <definedName name="T4.9j_1_1_1_1_1_2" hidden="1">{#N/A,#N/A,FALSE,"TMCOMP96";#N/A,#N/A,FALSE,"MAT96";#N/A,#N/A,FALSE,"FANDA96";#N/A,#N/A,FALSE,"INTRAN96";#N/A,#N/A,FALSE,"NAA9697";#N/A,#N/A,FALSE,"ECWEBB";#N/A,#N/A,FALSE,"MFT96";#N/A,#N/A,FALSE,"CTrecon"}</definedName>
    <definedName name="T4.9j_1_1_1_1_1_3" hidden="1">{#N/A,#N/A,FALSE,"TMCOMP96";#N/A,#N/A,FALSE,"MAT96";#N/A,#N/A,FALSE,"FANDA96";#N/A,#N/A,FALSE,"INTRAN96";#N/A,#N/A,FALSE,"NAA9697";#N/A,#N/A,FALSE,"ECWEBB";#N/A,#N/A,FALSE,"MFT96";#N/A,#N/A,FALSE,"CTrecon"}</definedName>
    <definedName name="T4.9j_1_1_1_1_1_4" hidden="1">{#N/A,#N/A,FALSE,"TMCOMP96";#N/A,#N/A,FALSE,"MAT96";#N/A,#N/A,FALSE,"FANDA96";#N/A,#N/A,FALSE,"INTRAN96";#N/A,#N/A,FALSE,"NAA9697";#N/A,#N/A,FALSE,"ECWEBB";#N/A,#N/A,FALSE,"MFT96";#N/A,#N/A,FALSE,"CTrecon"}</definedName>
    <definedName name="T4.9j_1_1_1_1_1_5" hidden="1">{#N/A,#N/A,FALSE,"TMCOMP96";#N/A,#N/A,FALSE,"MAT96";#N/A,#N/A,FALSE,"FANDA96";#N/A,#N/A,FALSE,"INTRAN96";#N/A,#N/A,FALSE,"NAA9697";#N/A,#N/A,FALSE,"ECWEBB";#N/A,#N/A,FALSE,"MFT96";#N/A,#N/A,FALSE,"CTrecon"}</definedName>
    <definedName name="T4.9j_1_1_1_1_2" hidden="1">{#N/A,#N/A,FALSE,"TMCOMP96";#N/A,#N/A,FALSE,"MAT96";#N/A,#N/A,FALSE,"FANDA96";#N/A,#N/A,FALSE,"INTRAN96";#N/A,#N/A,FALSE,"NAA9697";#N/A,#N/A,FALSE,"ECWEBB";#N/A,#N/A,FALSE,"MFT96";#N/A,#N/A,FALSE,"CTrecon"}</definedName>
    <definedName name="T4.9j_1_1_1_1_2_1" hidden="1">{#N/A,#N/A,FALSE,"TMCOMP96";#N/A,#N/A,FALSE,"MAT96";#N/A,#N/A,FALSE,"FANDA96";#N/A,#N/A,FALSE,"INTRAN96";#N/A,#N/A,FALSE,"NAA9697";#N/A,#N/A,FALSE,"ECWEBB";#N/A,#N/A,FALSE,"MFT96";#N/A,#N/A,FALSE,"CTrecon"}</definedName>
    <definedName name="T4.9j_1_1_1_1_2_2" hidden="1">{#N/A,#N/A,FALSE,"TMCOMP96";#N/A,#N/A,FALSE,"MAT96";#N/A,#N/A,FALSE,"FANDA96";#N/A,#N/A,FALSE,"INTRAN96";#N/A,#N/A,FALSE,"NAA9697";#N/A,#N/A,FALSE,"ECWEBB";#N/A,#N/A,FALSE,"MFT96";#N/A,#N/A,FALSE,"CTrecon"}</definedName>
    <definedName name="T4.9j_1_1_1_1_2_3" hidden="1">{#N/A,#N/A,FALSE,"TMCOMP96";#N/A,#N/A,FALSE,"MAT96";#N/A,#N/A,FALSE,"FANDA96";#N/A,#N/A,FALSE,"INTRAN96";#N/A,#N/A,FALSE,"NAA9697";#N/A,#N/A,FALSE,"ECWEBB";#N/A,#N/A,FALSE,"MFT96";#N/A,#N/A,FALSE,"CTrecon"}</definedName>
    <definedName name="T4.9j_1_1_1_1_2_4" hidden="1">{#N/A,#N/A,FALSE,"TMCOMP96";#N/A,#N/A,FALSE,"MAT96";#N/A,#N/A,FALSE,"FANDA96";#N/A,#N/A,FALSE,"INTRAN96";#N/A,#N/A,FALSE,"NAA9697";#N/A,#N/A,FALSE,"ECWEBB";#N/A,#N/A,FALSE,"MFT96";#N/A,#N/A,FALSE,"CTrecon"}</definedName>
    <definedName name="T4.9j_1_1_1_1_2_5" hidden="1">{#N/A,#N/A,FALSE,"TMCOMP96";#N/A,#N/A,FALSE,"MAT96";#N/A,#N/A,FALSE,"FANDA96";#N/A,#N/A,FALSE,"INTRAN96";#N/A,#N/A,FALSE,"NAA9697";#N/A,#N/A,FALSE,"ECWEBB";#N/A,#N/A,FALSE,"MFT96";#N/A,#N/A,FALSE,"CTrecon"}</definedName>
    <definedName name="T4.9j_1_1_1_1_3" hidden="1">{#N/A,#N/A,FALSE,"TMCOMP96";#N/A,#N/A,FALSE,"MAT96";#N/A,#N/A,FALSE,"FANDA96";#N/A,#N/A,FALSE,"INTRAN96";#N/A,#N/A,FALSE,"NAA9697";#N/A,#N/A,FALSE,"ECWEBB";#N/A,#N/A,FALSE,"MFT96";#N/A,#N/A,FALSE,"CTrecon"}</definedName>
    <definedName name="T4.9j_1_1_1_1_4" hidden="1">{#N/A,#N/A,FALSE,"TMCOMP96";#N/A,#N/A,FALSE,"MAT96";#N/A,#N/A,FALSE,"FANDA96";#N/A,#N/A,FALSE,"INTRAN96";#N/A,#N/A,FALSE,"NAA9697";#N/A,#N/A,FALSE,"ECWEBB";#N/A,#N/A,FALSE,"MFT96";#N/A,#N/A,FALSE,"CTrecon"}</definedName>
    <definedName name="T4.9j_1_1_1_1_5" hidden="1">{#N/A,#N/A,FALSE,"TMCOMP96";#N/A,#N/A,FALSE,"MAT96";#N/A,#N/A,FALSE,"FANDA96";#N/A,#N/A,FALSE,"INTRAN96";#N/A,#N/A,FALSE,"NAA9697";#N/A,#N/A,FALSE,"ECWEBB";#N/A,#N/A,FALSE,"MFT96";#N/A,#N/A,FALSE,"CTrecon"}</definedName>
    <definedName name="T4.9j_1_1_1_2" hidden="1">{#N/A,#N/A,FALSE,"TMCOMP96";#N/A,#N/A,FALSE,"MAT96";#N/A,#N/A,FALSE,"FANDA96";#N/A,#N/A,FALSE,"INTRAN96";#N/A,#N/A,FALSE,"NAA9697";#N/A,#N/A,FALSE,"ECWEBB";#N/A,#N/A,FALSE,"MFT96";#N/A,#N/A,FALSE,"CTrecon"}</definedName>
    <definedName name="T4.9j_1_1_1_2_1" hidden="1">{#N/A,#N/A,FALSE,"TMCOMP96";#N/A,#N/A,FALSE,"MAT96";#N/A,#N/A,FALSE,"FANDA96";#N/A,#N/A,FALSE,"INTRAN96";#N/A,#N/A,FALSE,"NAA9697";#N/A,#N/A,FALSE,"ECWEBB";#N/A,#N/A,FALSE,"MFT96";#N/A,#N/A,FALSE,"CTrecon"}</definedName>
    <definedName name="T4.9j_1_1_1_2_2" hidden="1">{#N/A,#N/A,FALSE,"TMCOMP96";#N/A,#N/A,FALSE,"MAT96";#N/A,#N/A,FALSE,"FANDA96";#N/A,#N/A,FALSE,"INTRAN96";#N/A,#N/A,FALSE,"NAA9697";#N/A,#N/A,FALSE,"ECWEBB";#N/A,#N/A,FALSE,"MFT96";#N/A,#N/A,FALSE,"CTrecon"}</definedName>
    <definedName name="T4.9j_1_1_1_2_3" hidden="1">{#N/A,#N/A,FALSE,"TMCOMP96";#N/A,#N/A,FALSE,"MAT96";#N/A,#N/A,FALSE,"FANDA96";#N/A,#N/A,FALSE,"INTRAN96";#N/A,#N/A,FALSE,"NAA9697";#N/A,#N/A,FALSE,"ECWEBB";#N/A,#N/A,FALSE,"MFT96";#N/A,#N/A,FALSE,"CTrecon"}</definedName>
    <definedName name="T4.9j_1_1_1_2_4" hidden="1">{#N/A,#N/A,FALSE,"TMCOMP96";#N/A,#N/A,FALSE,"MAT96";#N/A,#N/A,FALSE,"FANDA96";#N/A,#N/A,FALSE,"INTRAN96";#N/A,#N/A,FALSE,"NAA9697";#N/A,#N/A,FALSE,"ECWEBB";#N/A,#N/A,FALSE,"MFT96";#N/A,#N/A,FALSE,"CTrecon"}</definedName>
    <definedName name="T4.9j_1_1_1_2_5" hidden="1">{#N/A,#N/A,FALSE,"TMCOMP96";#N/A,#N/A,FALSE,"MAT96";#N/A,#N/A,FALSE,"FANDA96";#N/A,#N/A,FALSE,"INTRAN96";#N/A,#N/A,FALSE,"NAA9697";#N/A,#N/A,FALSE,"ECWEBB";#N/A,#N/A,FALSE,"MFT96";#N/A,#N/A,FALSE,"CTrecon"}</definedName>
    <definedName name="T4.9j_1_1_1_3" hidden="1">{#N/A,#N/A,FALSE,"TMCOMP96";#N/A,#N/A,FALSE,"MAT96";#N/A,#N/A,FALSE,"FANDA96";#N/A,#N/A,FALSE,"INTRAN96";#N/A,#N/A,FALSE,"NAA9697";#N/A,#N/A,FALSE,"ECWEBB";#N/A,#N/A,FALSE,"MFT96";#N/A,#N/A,FALSE,"CTrecon"}</definedName>
    <definedName name="T4.9j_1_1_1_3_1" hidden="1">{#N/A,#N/A,FALSE,"TMCOMP96";#N/A,#N/A,FALSE,"MAT96";#N/A,#N/A,FALSE,"FANDA96";#N/A,#N/A,FALSE,"INTRAN96";#N/A,#N/A,FALSE,"NAA9697";#N/A,#N/A,FALSE,"ECWEBB";#N/A,#N/A,FALSE,"MFT96";#N/A,#N/A,FALSE,"CTrecon"}</definedName>
    <definedName name="T4.9j_1_1_1_3_2" hidden="1">{#N/A,#N/A,FALSE,"TMCOMP96";#N/A,#N/A,FALSE,"MAT96";#N/A,#N/A,FALSE,"FANDA96";#N/A,#N/A,FALSE,"INTRAN96";#N/A,#N/A,FALSE,"NAA9697";#N/A,#N/A,FALSE,"ECWEBB";#N/A,#N/A,FALSE,"MFT96";#N/A,#N/A,FALSE,"CTrecon"}</definedName>
    <definedName name="T4.9j_1_1_1_3_3" hidden="1">{#N/A,#N/A,FALSE,"TMCOMP96";#N/A,#N/A,FALSE,"MAT96";#N/A,#N/A,FALSE,"FANDA96";#N/A,#N/A,FALSE,"INTRAN96";#N/A,#N/A,FALSE,"NAA9697";#N/A,#N/A,FALSE,"ECWEBB";#N/A,#N/A,FALSE,"MFT96";#N/A,#N/A,FALSE,"CTrecon"}</definedName>
    <definedName name="T4.9j_1_1_1_3_4" hidden="1">{#N/A,#N/A,FALSE,"TMCOMP96";#N/A,#N/A,FALSE,"MAT96";#N/A,#N/A,FALSE,"FANDA96";#N/A,#N/A,FALSE,"INTRAN96";#N/A,#N/A,FALSE,"NAA9697";#N/A,#N/A,FALSE,"ECWEBB";#N/A,#N/A,FALSE,"MFT96";#N/A,#N/A,FALSE,"CTrecon"}</definedName>
    <definedName name="T4.9j_1_1_1_3_5" hidden="1">{#N/A,#N/A,FALSE,"TMCOMP96";#N/A,#N/A,FALSE,"MAT96";#N/A,#N/A,FALSE,"FANDA96";#N/A,#N/A,FALSE,"INTRAN96";#N/A,#N/A,FALSE,"NAA9697";#N/A,#N/A,FALSE,"ECWEBB";#N/A,#N/A,FALSE,"MFT96";#N/A,#N/A,FALSE,"CTrecon"}</definedName>
    <definedName name="T4.9j_1_1_1_4" hidden="1">{#N/A,#N/A,FALSE,"TMCOMP96";#N/A,#N/A,FALSE,"MAT96";#N/A,#N/A,FALSE,"FANDA96";#N/A,#N/A,FALSE,"INTRAN96";#N/A,#N/A,FALSE,"NAA9697";#N/A,#N/A,FALSE,"ECWEBB";#N/A,#N/A,FALSE,"MFT96";#N/A,#N/A,FALSE,"CTrecon"}</definedName>
    <definedName name="T4.9j_1_1_1_4_1" hidden="1">{#N/A,#N/A,FALSE,"TMCOMP96";#N/A,#N/A,FALSE,"MAT96";#N/A,#N/A,FALSE,"FANDA96";#N/A,#N/A,FALSE,"INTRAN96";#N/A,#N/A,FALSE,"NAA9697";#N/A,#N/A,FALSE,"ECWEBB";#N/A,#N/A,FALSE,"MFT96";#N/A,#N/A,FALSE,"CTrecon"}</definedName>
    <definedName name="T4.9j_1_1_1_4_2" hidden="1">{#N/A,#N/A,FALSE,"TMCOMP96";#N/A,#N/A,FALSE,"MAT96";#N/A,#N/A,FALSE,"FANDA96";#N/A,#N/A,FALSE,"INTRAN96";#N/A,#N/A,FALSE,"NAA9697";#N/A,#N/A,FALSE,"ECWEBB";#N/A,#N/A,FALSE,"MFT96";#N/A,#N/A,FALSE,"CTrecon"}</definedName>
    <definedName name="T4.9j_1_1_1_4_3" hidden="1">{#N/A,#N/A,FALSE,"TMCOMP96";#N/A,#N/A,FALSE,"MAT96";#N/A,#N/A,FALSE,"FANDA96";#N/A,#N/A,FALSE,"INTRAN96";#N/A,#N/A,FALSE,"NAA9697";#N/A,#N/A,FALSE,"ECWEBB";#N/A,#N/A,FALSE,"MFT96";#N/A,#N/A,FALSE,"CTrecon"}</definedName>
    <definedName name="T4.9j_1_1_1_4_4" hidden="1">{#N/A,#N/A,FALSE,"TMCOMP96";#N/A,#N/A,FALSE,"MAT96";#N/A,#N/A,FALSE,"FANDA96";#N/A,#N/A,FALSE,"INTRAN96";#N/A,#N/A,FALSE,"NAA9697";#N/A,#N/A,FALSE,"ECWEBB";#N/A,#N/A,FALSE,"MFT96";#N/A,#N/A,FALSE,"CTrecon"}</definedName>
    <definedName name="T4.9j_1_1_1_4_5" hidden="1">{#N/A,#N/A,FALSE,"TMCOMP96";#N/A,#N/A,FALSE,"MAT96";#N/A,#N/A,FALSE,"FANDA96";#N/A,#N/A,FALSE,"INTRAN96";#N/A,#N/A,FALSE,"NAA9697";#N/A,#N/A,FALSE,"ECWEBB";#N/A,#N/A,FALSE,"MFT96";#N/A,#N/A,FALSE,"CTrecon"}</definedName>
    <definedName name="T4.9j_1_1_1_5" hidden="1">{#N/A,#N/A,FALSE,"TMCOMP96";#N/A,#N/A,FALSE,"MAT96";#N/A,#N/A,FALSE,"FANDA96";#N/A,#N/A,FALSE,"INTRAN96";#N/A,#N/A,FALSE,"NAA9697";#N/A,#N/A,FALSE,"ECWEBB";#N/A,#N/A,FALSE,"MFT96";#N/A,#N/A,FALSE,"CTrecon"}</definedName>
    <definedName name="T4.9j_1_1_1_5_1" hidden="1">{#N/A,#N/A,FALSE,"TMCOMP96";#N/A,#N/A,FALSE,"MAT96";#N/A,#N/A,FALSE,"FANDA96";#N/A,#N/A,FALSE,"INTRAN96";#N/A,#N/A,FALSE,"NAA9697";#N/A,#N/A,FALSE,"ECWEBB";#N/A,#N/A,FALSE,"MFT96";#N/A,#N/A,FALSE,"CTrecon"}</definedName>
    <definedName name="T4.9j_1_1_1_5_2" hidden="1">{#N/A,#N/A,FALSE,"TMCOMP96";#N/A,#N/A,FALSE,"MAT96";#N/A,#N/A,FALSE,"FANDA96";#N/A,#N/A,FALSE,"INTRAN96";#N/A,#N/A,FALSE,"NAA9697";#N/A,#N/A,FALSE,"ECWEBB";#N/A,#N/A,FALSE,"MFT96";#N/A,#N/A,FALSE,"CTrecon"}</definedName>
    <definedName name="T4.9j_1_1_1_5_3" hidden="1">{#N/A,#N/A,FALSE,"TMCOMP96";#N/A,#N/A,FALSE,"MAT96";#N/A,#N/A,FALSE,"FANDA96";#N/A,#N/A,FALSE,"INTRAN96";#N/A,#N/A,FALSE,"NAA9697";#N/A,#N/A,FALSE,"ECWEBB";#N/A,#N/A,FALSE,"MFT96";#N/A,#N/A,FALSE,"CTrecon"}</definedName>
    <definedName name="T4.9j_1_1_1_5_4" hidden="1">{#N/A,#N/A,FALSE,"TMCOMP96";#N/A,#N/A,FALSE,"MAT96";#N/A,#N/A,FALSE,"FANDA96";#N/A,#N/A,FALSE,"INTRAN96";#N/A,#N/A,FALSE,"NAA9697";#N/A,#N/A,FALSE,"ECWEBB";#N/A,#N/A,FALSE,"MFT96";#N/A,#N/A,FALSE,"CTrecon"}</definedName>
    <definedName name="T4.9j_1_1_1_5_5" hidden="1">{#N/A,#N/A,FALSE,"TMCOMP96";#N/A,#N/A,FALSE,"MAT96";#N/A,#N/A,FALSE,"FANDA96";#N/A,#N/A,FALSE,"INTRAN96";#N/A,#N/A,FALSE,"NAA9697";#N/A,#N/A,FALSE,"ECWEBB";#N/A,#N/A,FALSE,"MFT96";#N/A,#N/A,FALSE,"CTrecon"}</definedName>
    <definedName name="T4.9j_1_1_2" hidden="1">{#N/A,#N/A,FALSE,"TMCOMP96";#N/A,#N/A,FALSE,"MAT96";#N/A,#N/A,FALSE,"FANDA96";#N/A,#N/A,FALSE,"INTRAN96";#N/A,#N/A,FALSE,"NAA9697";#N/A,#N/A,FALSE,"ECWEBB";#N/A,#N/A,FALSE,"MFT96";#N/A,#N/A,FALSE,"CTrecon"}</definedName>
    <definedName name="T4.9j_1_1_2_1" hidden="1">{#N/A,#N/A,FALSE,"TMCOMP96";#N/A,#N/A,FALSE,"MAT96";#N/A,#N/A,FALSE,"FANDA96";#N/A,#N/A,FALSE,"INTRAN96";#N/A,#N/A,FALSE,"NAA9697";#N/A,#N/A,FALSE,"ECWEBB";#N/A,#N/A,FALSE,"MFT96";#N/A,#N/A,FALSE,"CTrecon"}</definedName>
    <definedName name="T4.9j_1_1_2_2" hidden="1">{#N/A,#N/A,FALSE,"TMCOMP96";#N/A,#N/A,FALSE,"MAT96";#N/A,#N/A,FALSE,"FANDA96";#N/A,#N/A,FALSE,"INTRAN96";#N/A,#N/A,FALSE,"NAA9697";#N/A,#N/A,FALSE,"ECWEBB";#N/A,#N/A,FALSE,"MFT96";#N/A,#N/A,FALSE,"CTrecon"}</definedName>
    <definedName name="T4.9j_1_1_2_3" hidden="1">{#N/A,#N/A,FALSE,"TMCOMP96";#N/A,#N/A,FALSE,"MAT96";#N/A,#N/A,FALSE,"FANDA96";#N/A,#N/A,FALSE,"INTRAN96";#N/A,#N/A,FALSE,"NAA9697";#N/A,#N/A,FALSE,"ECWEBB";#N/A,#N/A,FALSE,"MFT96";#N/A,#N/A,FALSE,"CTrecon"}</definedName>
    <definedName name="T4.9j_1_1_2_4" hidden="1">{#N/A,#N/A,FALSE,"TMCOMP96";#N/A,#N/A,FALSE,"MAT96";#N/A,#N/A,FALSE,"FANDA96";#N/A,#N/A,FALSE,"INTRAN96";#N/A,#N/A,FALSE,"NAA9697";#N/A,#N/A,FALSE,"ECWEBB";#N/A,#N/A,FALSE,"MFT96";#N/A,#N/A,FALSE,"CTrecon"}</definedName>
    <definedName name="T4.9j_1_1_2_5" hidden="1">{#N/A,#N/A,FALSE,"TMCOMP96";#N/A,#N/A,FALSE,"MAT96";#N/A,#N/A,FALSE,"FANDA96";#N/A,#N/A,FALSE,"INTRAN96";#N/A,#N/A,FALSE,"NAA9697";#N/A,#N/A,FALSE,"ECWEBB";#N/A,#N/A,FALSE,"MFT96";#N/A,#N/A,FALSE,"CTrecon"}</definedName>
    <definedName name="T4.9j_1_1_3" hidden="1">{#N/A,#N/A,FALSE,"TMCOMP96";#N/A,#N/A,FALSE,"MAT96";#N/A,#N/A,FALSE,"FANDA96";#N/A,#N/A,FALSE,"INTRAN96";#N/A,#N/A,FALSE,"NAA9697";#N/A,#N/A,FALSE,"ECWEBB";#N/A,#N/A,FALSE,"MFT96";#N/A,#N/A,FALSE,"CTrecon"}</definedName>
    <definedName name="T4.9j_1_1_3_1" hidden="1">{#N/A,#N/A,FALSE,"TMCOMP96";#N/A,#N/A,FALSE,"MAT96";#N/A,#N/A,FALSE,"FANDA96";#N/A,#N/A,FALSE,"INTRAN96";#N/A,#N/A,FALSE,"NAA9697";#N/A,#N/A,FALSE,"ECWEBB";#N/A,#N/A,FALSE,"MFT96";#N/A,#N/A,FALSE,"CTrecon"}</definedName>
    <definedName name="T4.9j_1_1_3_2" hidden="1">{#N/A,#N/A,FALSE,"TMCOMP96";#N/A,#N/A,FALSE,"MAT96";#N/A,#N/A,FALSE,"FANDA96";#N/A,#N/A,FALSE,"INTRAN96";#N/A,#N/A,FALSE,"NAA9697";#N/A,#N/A,FALSE,"ECWEBB";#N/A,#N/A,FALSE,"MFT96";#N/A,#N/A,FALSE,"CTrecon"}</definedName>
    <definedName name="T4.9j_1_1_3_3" hidden="1">{#N/A,#N/A,FALSE,"TMCOMP96";#N/A,#N/A,FALSE,"MAT96";#N/A,#N/A,FALSE,"FANDA96";#N/A,#N/A,FALSE,"INTRAN96";#N/A,#N/A,FALSE,"NAA9697";#N/A,#N/A,FALSE,"ECWEBB";#N/A,#N/A,FALSE,"MFT96";#N/A,#N/A,FALSE,"CTrecon"}</definedName>
    <definedName name="T4.9j_1_1_3_4" hidden="1">{#N/A,#N/A,FALSE,"TMCOMP96";#N/A,#N/A,FALSE,"MAT96";#N/A,#N/A,FALSE,"FANDA96";#N/A,#N/A,FALSE,"INTRAN96";#N/A,#N/A,FALSE,"NAA9697";#N/A,#N/A,FALSE,"ECWEBB";#N/A,#N/A,FALSE,"MFT96";#N/A,#N/A,FALSE,"CTrecon"}</definedName>
    <definedName name="T4.9j_1_1_3_5" hidden="1">{#N/A,#N/A,FALSE,"TMCOMP96";#N/A,#N/A,FALSE,"MAT96";#N/A,#N/A,FALSE,"FANDA96";#N/A,#N/A,FALSE,"INTRAN96";#N/A,#N/A,FALSE,"NAA9697";#N/A,#N/A,FALSE,"ECWEBB";#N/A,#N/A,FALSE,"MFT96";#N/A,#N/A,FALSE,"CTrecon"}</definedName>
    <definedName name="T4.9j_1_1_4" hidden="1">{#N/A,#N/A,FALSE,"TMCOMP96";#N/A,#N/A,FALSE,"MAT96";#N/A,#N/A,FALSE,"FANDA96";#N/A,#N/A,FALSE,"INTRAN96";#N/A,#N/A,FALSE,"NAA9697";#N/A,#N/A,FALSE,"ECWEBB";#N/A,#N/A,FALSE,"MFT96";#N/A,#N/A,FALSE,"CTrecon"}</definedName>
    <definedName name="T4.9j_1_1_4_1" hidden="1">{#N/A,#N/A,FALSE,"TMCOMP96";#N/A,#N/A,FALSE,"MAT96";#N/A,#N/A,FALSE,"FANDA96";#N/A,#N/A,FALSE,"INTRAN96";#N/A,#N/A,FALSE,"NAA9697";#N/A,#N/A,FALSE,"ECWEBB";#N/A,#N/A,FALSE,"MFT96";#N/A,#N/A,FALSE,"CTrecon"}</definedName>
    <definedName name="T4.9j_1_1_4_2" hidden="1">{#N/A,#N/A,FALSE,"TMCOMP96";#N/A,#N/A,FALSE,"MAT96";#N/A,#N/A,FALSE,"FANDA96";#N/A,#N/A,FALSE,"INTRAN96";#N/A,#N/A,FALSE,"NAA9697";#N/A,#N/A,FALSE,"ECWEBB";#N/A,#N/A,FALSE,"MFT96";#N/A,#N/A,FALSE,"CTrecon"}</definedName>
    <definedName name="T4.9j_1_1_4_3" hidden="1">{#N/A,#N/A,FALSE,"TMCOMP96";#N/A,#N/A,FALSE,"MAT96";#N/A,#N/A,FALSE,"FANDA96";#N/A,#N/A,FALSE,"INTRAN96";#N/A,#N/A,FALSE,"NAA9697";#N/A,#N/A,FALSE,"ECWEBB";#N/A,#N/A,FALSE,"MFT96";#N/A,#N/A,FALSE,"CTrecon"}</definedName>
    <definedName name="T4.9j_1_1_4_4" hidden="1">{#N/A,#N/A,FALSE,"TMCOMP96";#N/A,#N/A,FALSE,"MAT96";#N/A,#N/A,FALSE,"FANDA96";#N/A,#N/A,FALSE,"INTRAN96";#N/A,#N/A,FALSE,"NAA9697";#N/A,#N/A,FALSE,"ECWEBB";#N/A,#N/A,FALSE,"MFT96";#N/A,#N/A,FALSE,"CTrecon"}</definedName>
    <definedName name="T4.9j_1_1_4_5" hidden="1">{#N/A,#N/A,FALSE,"TMCOMP96";#N/A,#N/A,FALSE,"MAT96";#N/A,#N/A,FALSE,"FANDA96";#N/A,#N/A,FALSE,"INTRAN96";#N/A,#N/A,FALSE,"NAA9697";#N/A,#N/A,FALSE,"ECWEBB";#N/A,#N/A,FALSE,"MFT96";#N/A,#N/A,FALSE,"CTrecon"}</definedName>
    <definedName name="T4.9j_1_1_5" hidden="1">{#N/A,#N/A,FALSE,"TMCOMP96";#N/A,#N/A,FALSE,"MAT96";#N/A,#N/A,FALSE,"FANDA96";#N/A,#N/A,FALSE,"INTRAN96";#N/A,#N/A,FALSE,"NAA9697";#N/A,#N/A,FALSE,"ECWEBB";#N/A,#N/A,FALSE,"MFT96";#N/A,#N/A,FALSE,"CTrecon"}</definedName>
    <definedName name="T4.9j_1_1_5_1" hidden="1">{#N/A,#N/A,FALSE,"TMCOMP96";#N/A,#N/A,FALSE,"MAT96";#N/A,#N/A,FALSE,"FANDA96";#N/A,#N/A,FALSE,"INTRAN96";#N/A,#N/A,FALSE,"NAA9697";#N/A,#N/A,FALSE,"ECWEBB";#N/A,#N/A,FALSE,"MFT96";#N/A,#N/A,FALSE,"CTrecon"}</definedName>
    <definedName name="T4.9j_1_1_5_2" hidden="1">{#N/A,#N/A,FALSE,"TMCOMP96";#N/A,#N/A,FALSE,"MAT96";#N/A,#N/A,FALSE,"FANDA96";#N/A,#N/A,FALSE,"INTRAN96";#N/A,#N/A,FALSE,"NAA9697";#N/A,#N/A,FALSE,"ECWEBB";#N/A,#N/A,FALSE,"MFT96";#N/A,#N/A,FALSE,"CTrecon"}</definedName>
    <definedName name="T4.9j_1_1_5_3" hidden="1">{#N/A,#N/A,FALSE,"TMCOMP96";#N/A,#N/A,FALSE,"MAT96";#N/A,#N/A,FALSE,"FANDA96";#N/A,#N/A,FALSE,"INTRAN96";#N/A,#N/A,FALSE,"NAA9697";#N/A,#N/A,FALSE,"ECWEBB";#N/A,#N/A,FALSE,"MFT96";#N/A,#N/A,FALSE,"CTrecon"}</definedName>
    <definedName name="T4.9j_1_1_5_4" hidden="1">{#N/A,#N/A,FALSE,"TMCOMP96";#N/A,#N/A,FALSE,"MAT96";#N/A,#N/A,FALSE,"FANDA96";#N/A,#N/A,FALSE,"INTRAN96";#N/A,#N/A,FALSE,"NAA9697";#N/A,#N/A,FALSE,"ECWEBB";#N/A,#N/A,FALSE,"MFT96";#N/A,#N/A,FALSE,"CTrecon"}</definedName>
    <definedName name="T4.9j_1_1_5_5" hidden="1">{#N/A,#N/A,FALSE,"TMCOMP96";#N/A,#N/A,FALSE,"MAT96";#N/A,#N/A,FALSE,"FANDA96";#N/A,#N/A,FALSE,"INTRAN96";#N/A,#N/A,FALSE,"NAA9697";#N/A,#N/A,FALSE,"ECWEBB";#N/A,#N/A,FALSE,"MFT96";#N/A,#N/A,FALSE,"CTrecon"}</definedName>
    <definedName name="T4.9j_1_2" hidden="1">{#N/A,#N/A,FALSE,"TMCOMP96";#N/A,#N/A,FALSE,"MAT96";#N/A,#N/A,FALSE,"FANDA96";#N/A,#N/A,FALSE,"INTRAN96";#N/A,#N/A,FALSE,"NAA9697";#N/A,#N/A,FALSE,"ECWEBB";#N/A,#N/A,FALSE,"MFT96";#N/A,#N/A,FALSE,"CTrecon"}</definedName>
    <definedName name="T4.9j_1_2_1" hidden="1">{#N/A,#N/A,FALSE,"TMCOMP96";#N/A,#N/A,FALSE,"MAT96";#N/A,#N/A,FALSE,"FANDA96";#N/A,#N/A,FALSE,"INTRAN96";#N/A,#N/A,FALSE,"NAA9697";#N/A,#N/A,FALSE,"ECWEBB";#N/A,#N/A,FALSE,"MFT96";#N/A,#N/A,FALSE,"CTrecon"}</definedName>
    <definedName name="T4.9j_1_2_1_1" hidden="1">{#N/A,#N/A,FALSE,"TMCOMP96";#N/A,#N/A,FALSE,"MAT96";#N/A,#N/A,FALSE,"FANDA96";#N/A,#N/A,FALSE,"INTRAN96";#N/A,#N/A,FALSE,"NAA9697";#N/A,#N/A,FALSE,"ECWEBB";#N/A,#N/A,FALSE,"MFT96";#N/A,#N/A,FALSE,"CTrecon"}</definedName>
    <definedName name="T4.9j_1_2_1_1_1" hidden="1">{#N/A,#N/A,FALSE,"TMCOMP96";#N/A,#N/A,FALSE,"MAT96";#N/A,#N/A,FALSE,"FANDA96";#N/A,#N/A,FALSE,"INTRAN96";#N/A,#N/A,FALSE,"NAA9697";#N/A,#N/A,FALSE,"ECWEBB";#N/A,#N/A,FALSE,"MFT96";#N/A,#N/A,FALSE,"CTrecon"}</definedName>
    <definedName name="T4.9j_1_2_1_1_1_1" hidden="1">{#N/A,#N/A,FALSE,"TMCOMP96";#N/A,#N/A,FALSE,"MAT96";#N/A,#N/A,FALSE,"FANDA96";#N/A,#N/A,FALSE,"INTRAN96";#N/A,#N/A,FALSE,"NAA9697";#N/A,#N/A,FALSE,"ECWEBB";#N/A,#N/A,FALSE,"MFT96";#N/A,#N/A,FALSE,"CTrecon"}</definedName>
    <definedName name="T4.9j_1_2_1_1_1_2" hidden="1">{#N/A,#N/A,FALSE,"TMCOMP96";#N/A,#N/A,FALSE,"MAT96";#N/A,#N/A,FALSE,"FANDA96";#N/A,#N/A,FALSE,"INTRAN96";#N/A,#N/A,FALSE,"NAA9697";#N/A,#N/A,FALSE,"ECWEBB";#N/A,#N/A,FALSE,"MFT96";#N/A,#N/A,FALSE,"CTrecon"}</definedName>
    <definedName name="T4.9j_1_2_1_1_1_3" hidden="1">{#N/A,#N/A,FALSE,"TMCOMP96";#N/A,#N/A,FALSE,"MAT96";#N/A,#N/A,FALSE,"FANDA96";#N/A,#N/A,FALSE,"INTRAN96";#N/A,#N/A,FALSE,"NAA9697";#N/A,#N/A,FALSE,"ECWEBB";#N/A,#N/A,FALSE,"MFT96";#N/A,#N/A,FALSE,"CTrecon"}</definedName>
    <definedName name="T4.9j_1_2_1_1_1_4" hidden="1">{#N/A,#N/A,FALSE,"TMCOMP96";#N/A,#N/A,FALSE,"MAT96";#N/A,#N/A,FALSE,"FANDA96";#N/A,#N/A,FALSE,"INTRAN96";#N/A,#N/A,FALSE,"NAA9697";#N/A,#N/A,FALSE,"ECWEBB";#N/A,#N/A,FALSE,"MFT96";#N/A,#N/A,FALSE,"CTrecon"}</definedName>
    <definedName name="T4.9j_1_2_1_1_1_5" hidden="1">{#N/A,#N/A,FALSE,"TMCOMP96";#N/A,#N/A,FALSE,"MAT96";#N/A,#N/A,FALSE,"FANDA96";#N/A,#N/A,FALSE,"INTRAN96";#N/A,#N/A,FALSE,"NAA9697";#N/A,#N/A,FALSE,"ECWEBB";#N/A,#N/A,FALSE,"MFT96";#N/A,#N/A,FALSE,"CTrecon"}</definedName>
    <definedName name="T4.9j_1_2_1_1_2" hidden="1">{#N/A,#N/A,FALSE,"TMCOMP96";#N/A,#N/A,FALSE,"MAT96";#N/A,#N/A,FALSE,"FANDA96";#N/A,#N/A,FALSE,"INTRAN96";#N/A,#N/A,FALSE,"NAA9697";#N/A,#N/A,FALSE,"ECWEBB";#N/A,#N/A,FALSE,"MFT96";#N/A,#N/A,FALSE,"CTrecon"}</definedName>
    <definedName name="T4.9j_1_2_1_1_2_1" hidden="1">{#N/A,#N/A,FALSE,"TMCOMP96";#N/A,#N/A,FALSE,"MAT96";#N/A,#N/A,FALSE,"FANDA96";#N/A,#N/A,FALSE,"INTRAN96";#N/A,#N/A,FALSE,"NAA9697";#N/A,#N/A,FALSE,"ECWEBB";#N/A,#N/A,FALSE,"MFT96";#N/A,#N/A,FALSE,"CTrecon"}</definedName>
    <definedName name="T4.9j_1_2_1_1_2_2" hidden="1">{#N/A,#N/A,FALSE,"TMCOMP96";#N/A,#N/A,FALSE,"MAT96";#N/A,#N/A,FALSE,"FANDA96";#N/A,#N/A,FALSE,"INTRAN96";#N/A,#N/A,FALSE,"NAA9697";#N/A,#N/A,FALSE,"ECWEBB";#N/A,#N/A,FALSE,"MFT96";#N/A,#N/A,FALSE,"CTrecon"}</definedName>
    <definedName name="T4.9j_1_2_1_1_2_3" hidden="1">{#N/A,#N/A,FALSE,"TMCOMP96";#N/A,#N/A,FALSE,"MAT96";#N/A,#N/A,FALSE,"FANDA96";#N/A,#N/A,FALSE,"INTRAN96";#N/A,#N/A,FALSE,"NAA9697";#N/A,#N/A,FALSE,"ECWEBB";#N/A,#N/A,FALSE,"MFT96";#N/A,#N/A,FALSE,"CTrecon"}</definedName>
    <definedName name="T4.9j_1_2_1_1_2_4" hidden="1">{#N/A,#N/A,FALSE,"TMCOMP96";#N/A,#N/A,FALSE,"MAT96";#N/A,#N/A,FALSE,"FANDA96";#N/A,#N/A,FALSE,"INTRAN96";#N/A,#N/A,FALSE,"NAA9697";#N/A,#N/A,FALSE,"ECWEBB";#N/A,#N/A,FALSE,"MFT96";#N/A,#N/A,FALSE,"CTrecon"}</definedName>
    <definedName name="T4.9j_1_2_1_1_2_5" hidden="1">{#N/A,#N/A,FALSE,"TMCOMP96";#N/A,#N/A,FALSE,"MAT96";#N/A,#N/A,FALSE,"FANDA96";#N/A,#N/A,FALSE,"INTRAN96";#N/A,#N/A,FALSE,"NAA9697";#N/A,#N/A,FALSE,"ECWEBB";#N/A,#N/A,FALSE,"MFT96";#N/A,#N/A,FALSE,"CTrecon"}</definedName>
    <definedName name="T4.9j_1_2_1_1_3" hidden="1">{#N/A,#N/A,FALSE,"TMCOMP96";#N/A,#N/A,FALSE,"MAT96";#N/A,#N/A,FALSE,"FANDA96";#N/A,#N/A,FALSE,"INTRAN96";#N/A,#N/A,FALSE,"NAA9697";#N/A,#N/A,FALSE,"ECWEBB";#N/A,#N/A,FALSE,"MFT96";#N/A,#N/A,FALSE,"CTrecon"}</definedName>
    <definedName name="T4.9j_1_2_1_1_4" hidden="1">{#N/A,#N/A,FALSE,"TMCOMP96";#N/A,#N/A,FALSE,"MAT96";#N/A,#N/A,FALSE,"FANDA96";#N/A,#N/A,FALSE,"INTRAN96";#N/A,#N/A,FALSE,"NAA9697";#N/A,#N/A,FALSE,"ECWEBB";#N/A,#N/A,FALSE,"MFT96";#N/A,#N/A,FALSE,"CTrecon"}</definedName>
    <definedName name="T4.9j_1_2_1_1_5" hidden="1">{#N/A,#N/A,FALSE,"TMCOMP96";#N/A,#N/A,FALSE,"MAT96";#N/A,#N/A,FALSE,"FANDA96";#N/A,#N/A,FALSE,"INTRAN96";#N/A,#N/A,FALSE,"NAA9697";#N/A,#N/A,FALSE,"ECWEBB";#N/A,#N/A,FALSE,"MFT96";#N/A,#N/A,FALSE,"CTrecon"}</definedName>
    <definedName name="T4.9j_1_2_1_2" hidden="1">{#N/A,#N/A,FALSE,"TMCOMP96";#N/A,#N/A,FALSE,"MAT96";#N/A,#N/A,FALSE,"FANDA96";#N/A,#N/A,FALSE,"INTRAN96";#N/A,#N/A,FALSE,"NAA9697";#N/A,#N/A,FALSE,"ECWEBB";#N/A,#N/A,FALSE,"MFT96";#N/A,#N/A,FALSE,"CTrecon"}</definedName>
    <definedName name="T4.9j_1_2_1_2_1" hidden="1">{#N/A,#N/A,FALSE,"TMCOMP96";#N/A,#N/A,FALSE,"MAT96";#N/A,#N/A,FALSE,"FANDA96";#N/A,#N/A,FALSE,"INTRAN96";#N/A,#N/A,FALSE,"NAA9697";#N/A,#N/A,FALSE,"ECWEBB";#N/A,#N/A,FALSE,"MFT96";#N/A,#N/A,FALSE,"CTrecon"}</definedName>
    <definedName name="T4.9j_1_2_1_2_2" hidden="1">{#N/A,#N/A,FALSE,"TMCOMP96";#N/A,#N/A,FALSE,"MAT96";#N/A,#N/A,FALSE,"FANDA96";#N/A,#N/A,FALSE,"INTRAN96";#N/A,#N/A,FALSE,"NAA9697";#N/A,#N/A,FALSE,"ECWEBB";#N/A,#N/A,FALSE,"MFT96";#N/A,#N/A,FALSE,"CTrecon"}</definedName>
    <definedName name="T4.9j_1_2_1_2_3" hidden="1">{#N/A,#N/A,FALSE,"TMCOMP96";#N/A,#N/A,FALSE,"MAT96";#N/A,#N/A,FALSE,"FANDA96";#N/A,#N/A,FALSE,"INTRAN96";#N/A,#N/A,FALSE,"NAA9697";#N/A,#N/A,FALSE,"ECWEBB";#N/A,#N/A,FALSE,"MFT96";#N/A,#N/A,FALSE,"CTrecon"}</definedName>
    <definedName name="T4.9j_1_2_1_2_4" hidden="1">{#N/A,#N/A,FALSE,"TMCOMP96";#N/A,#N/A,FALSE,"MAT96";#N/A,#N/A,FALSE,"FANDA96";#N/A,#N/A,FALSE,"INTRAN96";#N/A,#N/A,FALSE,"NAA9697";#N/A,#N/A,FALSE,"ECWEBB";#N/A,#N/A,FALSE,"MFT96";#N/A,#N/A,FALSE,"CTrecon"}</definedName>
    <definedName name="T4.9j_1_2_1_2_5" hidden="1">{#N/A,#N/A,FALSE,"TMCOMP96";#N/A,#N/A,FALSE,"MAT96";#N/A,#N/A,FALSE,"FANDA96";#N/A,#N/A,FALSE,"INTRAN96";#N/A,#N/A,FALSE,"NAA9697";#N/A,#N/A,FALSE,"ECWEBB";#N/A,#N/A,FALSE,"MFT96";#N/A,#N/A,FALSE,"CTrecon"}</definedName>
    <definedName name="T4.9j_1_2_1_3" hidden="1">{#N/A,#N/A,FALSE,"TMCOMP96";#N/A,#N/A,FALSE,"MAT96";#N/A,#N/A,FALSE,"FANDA96";#N/A,#N/A,FALSE,"INTRAN96";#N/A,#N/A,FALSE,"NAA9697";#N/A,#N/A,FALSE,"ECWEBB";#N/A,#N/A,FALSE,"MFT96";#N/A,#N/A,FALSE,"CTrecon"}</definedName>
    <definedName name="T4.9j_1_2_1_3_1" hidden="1">{#N/A,#N/A,FALSE,"TMCOMP96";#N/A,#N/A,FALSE,"MAT96";#N/A,#N/A,FALSE,"FANDA96";#N/A,#N/A,FALSE,"INTRAN96";#N/A,#N/A,FALSE,"NAA9697";#N/A,#N/A,FALSE,"ECWEBB";#N/A,#N/A,FALSE,"MFT96";#N/A,#N/A,FALSE,"CTrecon"}</definedName>
    <definedName name="T4.9j_1_2_1_3_2" hidden="1">{#N/A,#N/A,FALSE,"TMCOMP96";#N/A,#N/A,FALSE,"MAT96";#N/A,#N/A,FALSE,"FANDA96";#N/A,#N/A,FALSE,"INTRAN96";#N/A,#N/A,FALSE,"NAA9697";#N/A,#N/A,FALSE,"ECWEBB";#N/A,#N/A,FALSE,"MFT96";#N/A,#N/A,FALSE,"CTrecon"}</definedName>
    <definedName name="T4.9j_1_2_1_3_3" hidden="1">{#N/A,#N/A,FALSE,"TMCOMP96";#N/A,#N/A,FALSE,"MAT96";#N/A,#N/A,FALSE,"FANDA96";#N/A,#N/A,FALSE,"INTRAN96";#N/A,#N/A,FALSE,"NAA9697";#N/A,#N/A,FALSE,"ECWEBB";#N/A,#N/A,FALSE,"MFT96";#N/A,#N/A,FALSE,"CTrecon"}</definedName>
    <definedName name="T4.9j_1_2_1_3_4" hidden="1">{#N/A,#N/A,FALSE,"TMCOMP96";#N/A,#N/A,FALSE,"MAT96";#N/A,#N/A,FALSE,"FANDA96";#N/A,#N/A,FALSE,"INTRAN96";#N/A,#N/A,FALSE,"NAA9697";#N/A,#N/A,FALSE,"ECWEBB";#N/A,#N/A,FALSE,"MFT96";#N/A,#N/A,FALSE,"CTrecon"}</definedName>
    <definedName name="T4.9j_1_2_1_3_5" hidden="1">{#N/A,#N/A,FALSE,"TMCOMP96";#N/A,#N/A,FALSE,"MAT96";#N/A,#N/A,FALSE,"FANDA96";#N/A,#N/A,FALSE,"INTRAN96";#N/A,#N/A,FALSE,"NAA9697";#N/A,#N/A,FALSE,"ECWEBB";#N/A,#N/A,FALSE,"MFT96";#N/A,#N/A,FALSE,"CTrecon"}</definedName>
    <definedName name="T4.9j_1_2_1_4" hidden="1">{#N/A,#N/A,FALSE,"TMCOMP96";#N/A,#N/A,FALSE,"MAT96";#N/A,#N/A,FALSE,"FANDA96";#N/A,#N/A,FALSE,"INTRAN96";#N/A,#N/A,FALSE,"NAA9697";#N/A,#N/A,FALSE,"ECWEBB";#N/A,#N/A,FALSE,"MFT96";#N/A,#N/A,FALSE,"CTrecon"}</definedName>
    <definedName name="T4.9j_1_2_1_4_1" hidden="1">{#N/A,#N/A,FALSE,"TMCOMP96";#N/A,#N/A,FALSE,"MAT96";#N/A,#N/A,FALSE,"FANDA96";#N/A,#N/A,FALSE,"INTRAN96";#N/A,#N/A,FALSE,"NAA9697";#N/A,#N/A,FALSE,"ECWEBB";#N/A,#N/A,FALSE,"MFT96";#N/A,#N/A,FALSE,"CTrecon"}</definedName>
    <definedName name="T4.9j_1_2_1_4_2" hidden="1">{#N/A,#N/A,FALSE,"TMCOMP96";#N/A,#N/A,FALSE,"MAT96";#N/A,#N/A,FALSE,"FANDA96";#N/A,#N/A,FALSE,"INTRAN96";#N/A,#N/A,FALSE,"NAA9697";#N/A,#N/A,FALSE,"ECWEBB";#N/A,#N/A,FALSE,"MFT96";#N/A,#N/A,FALSE,"CTrecon"}</definedName>
    <definedName name="T4.9j_1_2_1_4_3" hidden="1">{#N/A,#N/A,FALSE,"TMCOMP96";#N/A,#N/A,FALSE,"MAT96";#N/A,#N/A,FALSE,"FANDA96";#N/A,#N/A,FALSE,"INTRAN96";#N/A,#N/A,FALSE,"NAA9697";#N/A,#N/A,FALSE,"ECWEBB";#N/A,#N/A,FALSE,"MFT96";#N/A,#N/A,FALSE,"CTrecon"}</definedName>
    <definedName name="T4.9j_1_2_1_4_4" hidden="1">{#N/A,#N/A,FALSE,"TMCOMP96";#N/A,#N/A,FALSE,"MAT96";#N/A,#N/A,FALSE,"FANDA96";#N/A,#N/A,FALSE,"INTRAN96";#N/A,#N/A,FALSE,"NAA9697";#N/A,#N/A,FALSE,"ECWEBB";#N/A,#N/A,FALSE,"MFT96";#N/A,#N/A,FALSE,"CTrecon"}</definedName>
    <definedName name="T4.9j_1_2_1_4_5" hidden="1">{#N/A,#N/A,FALSE,"TMCOMP96";#N/A,#N/A,FALSE,"MAT96";#N/A,#N/A,FALSE,"FANDA96";#N/A,#N/A,FALSE,"INTRAN96";#N/A,#N/A,FALSE,"NAA9697";#N/A,#N/A,FALSE,"ECWEBB";#N/A,#N/A,FALSE,"MFT96";#N/A,#N/A,FALSE,"CTrecon"}</definedName>
    <definedName name="T4.9j_1_2_1_5" hidden="1">{#N/A,#N/A,FALSE,"TMCOMP96";#N/A,#N/A,FALSE,"MAT96";#N/A,#N/A,FALSE,"FANDA96";#N/A,#N/A,FALSE,"INTRAN96";#N/A,#N/A,FALSE,"NAA9697";#N/A,#N/A,FALSE,"ECWEBB";#N/A,#N/A,FALSE,"MFT96";#N/A,#N/A,FALSE,"CTrecon"}</definedName>
    <definedName name="T4.9j_1_2_1_5_1" hidden="1">{#N/A,#N/A,FALSE,"TMCOMP96";#N/A,#N/A,FALSE,"MAT96";#N/A,#N/A,FALSE,"FANDA96";#N/A,#N/A,FALSE,"INTRAN96";#N/A,#N/A,FALSE,"NAA9697";#N/A,#N/A,FALSE,"ECWEBB";#N/A,#N/A,FALSE,"MFT96";#N/A,#N/A,FALSE,"CTrecon"}</definedName>
    <definedName name="T4.9j_1_2_1_5_2" hidden="1">{#N/A,#N/A,FALSE,"TMCOMP96";#N/A,#N/A,FALSE,"MAT96";#N/A,#N/A,FALSE,"FANDA96";#N/A,#N/A,FALSE,"INTRAN96";#N/A,#N/A,FALSE,"NAA9697";#N/A,#N/A,FALSE,"ECWEBB";#N/A,#N/A,FALSE,"MFT96";#N/A,#N/A,FALSE,"CTrecon"}</definedName>
    <definedName name="T4.9j_1_2_1_5_3" hidden="1">{#N/A,#N/A,FALSE,"TMCOMP96";#N/A,#N/A,FALSE,"MAT96";#N/A,#N/A,FALSE,"FANDA96";#N/A,#N/A,FALSE,"INTRAN96";#N/A,#N/A,FALSE,"NAA9697";#N/A,#N/A,FALSE,"ECWEBB";#N/A,#N/A,FALSE,"MFT96";#N/A,#N/A,FALSE,"CTrecon"}</definedName>
    <definedName name="T4.9j_1_2_1_5_4" hidden="1">{#N/A,#N/A,FALSE,"TMCOMP96";#N/A,#N/A,FALSE,"MAT96";#N/A,#N/A,FALSE,"FANDA96";#N/A,#N/A,FALSE,"INTRAN96";#N/A,#N/A,FALSE,"NAA9697";#N/A,#N/A,FALSE,"ECWEBB";#N/A,#N/A,FALSE,"MFT96";#N/A,#N/A,FALSE,"CTrecon"}</definedName>
    <definedName name="T4.9j_1_2_1_5_5" hidden="1">{#N/A,#N/A,FALSE,"TMCOMP96";#N/A,#N/A,FALSE,"MAT96";#N/A,#N/A,FALSE,"FANDA96";#N/A,#N/A,FALSE,"INTRAN96";#N/A,#N/A,FALSE,"NAA9697";#N/A,#N/A,FALSE,"ECWEBB";#N/A,#N/A,FALSE,"MFT96";#N/A,#N/A,FALSE,"CTrecon"}</definedName>
    <definedName name="T4.9j_1_2_2" hidden="1">{#N/A,#N/A,FALSE,"TMCOMP96";#N/A,#N/A,FALSE,"MAT96";#N/A,#N/A,FALSE,"FANDA96";#N/A,#N/A,FALSE,"INTRAN96";#N/A,#N/A,FALSE,"NAA9697";#N/A,#N/A,FALSE,"ECWEBB";#N/A,#N/A,FALSE,"MFT96";#N/A,#N/A,FALSE,"CTrecon"}</definedName>
    <definedName name="T4.9j_1_2_2_1" hidden="1">{#N/A,#N/A,FALSE,"TMCOMP96";#N/A,#N/A,FALSE,"MAT96";#N/A,#N/A,FALSE,"FANDA96";#N/A,#N/A,FALSE,"INTRAN96";#N/A,#N/A,FALSE,"NAA9697";#N/A,#N/A,FALSE,"ECWEBB";#N/A,#N/A,FALSE,"MFT96";#N/A,#N/A,FALSE,"CTrecon"}</definedName>
    <definedName name="T4.9j_1_2_2_2" hidden="1">{#N/A,#N/A,FALSE,"TMCOMP96";#N/A,#N/A,FALSE,"MAT96";#N/A,#N/A,FALSE,"FANDA96";#N/A,#N/A,FALSE,"INTRAN96";#N/A,#N/A,FALSE,"NAA9697";#N/A,#N/A,FALSE,"ECWEBB";#N/A,#N/A,FALSE,"MFT96";#N/A,#N/A,FALSE,"CTrecon"}</definedName>
    <definedName name="T4.9j_1_2_2_3" hidden="1">{#N/A,#N/A,FALSE,"TMCOMP96";#N/A,#N/A,FALSE,"MAT96";#N/A,#N/A,FALSE,"FANDA96";#N/A,#N/A,FALSE,"INTRAN96";#N/A,#N/A,FALSE,"NAA9697";#N/A,#N/A,FALSE,"ECWEBB";#N/A,#N/A,FALSE,"MFT96";#N/A,#N/A,FALSE,"CTrecon"}</definedName>
    <definedName name="T4.9j_1_2_2_4" hidden="1">{#N/A,#N/A,FALSE,"TMCOMP96";#N/A,#N/A,FALSE,"MAT96";#N/A,#N/A,FALSE,"FANDA96";#N/A,#N/A,FALSE,"INTRAN96";#N/A,#N/A,FALSE,"NAA9697";#N/A,#N/A,FALSE,"ECWEBB";#N/A,#N/A,FALSE,"MFT96";#N/A,#N/A,FALSE,"CTrecon"}</definedName>
    <definedName name="T4.9j_1_2_2_5" hidden="1">{#N/A,#N/A,FALSE,"TMCOMP96";#N/A,#N/A,FALSE,"MAT96";#N/A,#N/A,FALSE,"FANDA96";#N/A,#N/A,FALSE,"INTRAN96";#N/A,#N/A,FALSE,"NAA9697";#N/A,#N/A,FALSE,"ECWEBB";#N/A,#N/A,FALSE,"MFT96";#N/A,#N/A,FALSE,"CTrecon"}</definedName>
    <definedName name="T4.9j_1_2_3" hidden="1">{#N/A,#N/A,FALSE,"TMCOMP96";#N/A,#N/A,FALSE,"MAT96";#N/A,#N/A,FALSE,"FANDA96";#N/A,#N/A,FALSE,"INTRAN96";#N/A,#N/A,FALSE,"NAA9697";#N/A,#N/A,FALSE,"ECWEBB";#N/A,#N/A,FALSE,"MFT96";#N/A,#N/A,FALSE,"CTrecon"}</definedName>
    <definedName name="T4.9j_1_2_3_1" hidden="1">{#N/A,#N/A,FALSE,"TMCOMP96";#N/A,#N/A,FALSE,"MAT96";#N/A,#N/A,FALSE,"FANDA96";#N/A,#N/A,FALSE,"INTRAN96";#N/A,#N/A,FALSE,"NAA9697";#N/A,#N/A,FALSE,"ECWEBB";#N/A,#N/A,FALSE,"MFT96";#N/A,#N/A,FALSE,"CTrecon"}</definedName>
    <definedName name="T4.9j_1_2_3_2" hidden="1">{#N/A,#N/A,FALSE,"TMCOMP96";#N/A,#N/A,FALSE,"MAT96";#N/A,#N/A,FALSE,"FANDA96";#N/A,#N/A,FALSE,"INTRAN96";#N/A,#N/A,FALSE,"NAA9697";#N/A,#N/A,FALSE,"ECWEBB";#N/A,#N/A,FALSE,"MFT96";#N/A,#N/A,FALSE,"CTrecon"}</definedName>
    <definedName name="T4.9j_1_2_3_3" hidden="1">{#N/A,#N/A,FALSE,"TMCOMP96";#N/A,#N/A,FALSE,"MAT96";#N/A,#N/A,FALSE,"FANDA96";#N/A,#N/A,FALSE,"INTRAN96";#N/A,#N/A,FALSE,"NAA9697";#N/A,#N/A,FALSE,"ECWEBB";#N/A,#N/A,FALSE,"MFT96";#N/A,#N/A,FALSE,"CTrecon"}</definedName>
    <definedName name="T4.9j_1_2_3_4" hidden="1">{#N/A,#N/A,FALSE,"TMCOMP96";#N/A,#N/A,FALSE,"MAT96";#N/A,#N/A,FALSE,"FANDA96";#N/A,#N/A,FALSE,"INTRAN96";#N/A,#N/A,FALSE,"NAA9697";#N/A,#N/A,FALSE,"ECWEBB";#N/A,#N/A,FALSE,"MFT96";#N/A,#N/A,FALSE,"CTrecon"}</definedName>
    <definedName name="T4.9j_1_2_3_5" hidden="1">{#N/A,#N/A,FALSE,"TMCOMP96";#N/A,#N/A,FALSE,"MAT96";#N/A,#N/A,FALSE,"FANDA96";#N/A,#N/A,FALSE,"INTRAN96";#N/A,#N/A,FALSE,"NAA9697";#N/A,#N/A,FALSE,"ECWEBB";#N/A,#N/A,FALSE,"MFT96";#N/A,#N/A,FALSE,"CTrecon"}</definedName>
    <definedName name="T4.9j_1_2_4" hidden="1">{#N/A,#N/A,FALSE,"TMCOMP96";#N/A,#N/A,FALSE,"MAT96";#N/A,#N/A,FALSE,"FANDA96";#N/A,#N/A,FALSE,"INTRAN96";#N/A,#N/A,FALSE,"NAA9697";#N/A,#N/A,FALSE,"ECWEBB";#N/A,#N/A,FALSE,"MFT96";#N/A,#N/A,FALSE,"CTrecon"}</definedName>
    <definedName name="T4.9j_1_2_4_1" hidden="1">{#N/A,#N/A,FALSE,"TMCOMP96";#N/A,#N/A,FALSE,"MAT96";#N/A,#N/A,FALSE,"FANDA96";#N/A,#N/A,FALSE,"INTRAN96";#N/A,#N/A,FALSE,"NAA9697";#N/A,#N/A,FALSE,"ECWEBB";#N/A,#N/A,FALSE,"MFT96";#N/A,#N/A,FALSE,"CTrecon"}</definedName>
    <definedName name="T4.9j_1_2_4_2" hidden="1">{#N/A,#N/A,FALSE,"TMCOMP96";#N/A,#N/A,FALSE,"MAT96";#N/A,#N/A,FALSE,"FANDA96";#N/A,#N/A,FALSE,"INTRAN96";#N/A,#N/A,FALSE,"NAA9697";#N/A,#N/A,FALSE,"ECWEBB";#N/A,#N/A,FALSE,"MFT96";#N/A,#N/A,FALSE,"CTrecon"}</definedName>
    <definedName name="T4.9j_1_2_4_3" hidden="1">{#N/A,#N/A,FALSE,"TMCOMP96";#N/A,#N/A,FALSE,"MAT96";#N/A,#N/A,FALSE,"FANDA96";#N/A,#N/A,FALSE,"INTRAN96";#N/A,#N/A,FALSE,"NAA9697";#N/A,#N/A,FALSE,"ECWEBB";#N/A,#N/A,FALSE,"MFT96";#N/A,#N/A,FALSE,"CTrecon"}</definedName>
    <definedName name="T4.9j_1_2_4_4" hidden="1">{#N/A,#N/A,FALSE,"TMCOMP96";#N/A,#N/A,FALSE,"MAT96";#N/A,#N/A,FALSE,"FANDA96";#N/A,#N/A,FALSE,"INTRAN96";#N/A,#N/A,FALSE,"NAA9697";#N/A,#N/A,FALSE,"ECWEBB";#N/A,#N/A,FALSE,"MFT96";#N/A,#N/A,FALSE,"CTrecon"}</definedName>
    <definedName name="T4.9j_1_2_4_5" hidden="1">{#N/A,#N/A,FALSE,"TMCOMP96";#N/A,#N/A,FALSE,"MAT96";#N/A,#N/A,FALSE,"FANDA96";#N/A,#N/A,FALSE,"INTRAN96";#N/A,#N/A,FALSE,"NAA9697";#N/A,#N/A,FALSE,"ECWEBB";#N/A,#N/A,FALSE,"MFT96";#N/A,#N/A,FALSE,"CTrecon"}</definedName>
    <definedName name="T4.9j_1_2_5" hidden="1">{#N/A,#N/A,FALSE,"TMCOMP96";#N/A,#N/A,FALSE,"MAT96";#N/A,#N/A,FALSE,"FANDA96";#N/A,#N/A,FALSE,"INTRAN96";#N/A,#N/A,FALSE,"NAA9697";#N/A,#N/A,FALSE,"ECWEBB";#N/A,#N/A,FALSE,"MFT96";#N/A,#N/A,FALSE,"CTrecon"}</definedName>
    <definedName name="T4.9j_1_2_5_1" hidden="1">{#N/A,#N/A,FALSE,"TMCOMP96";#N/A,#N/A,FALSE,"MAT96";#N/A,#N/A,FALSE,"FANDA96";#N/A,#N/A,FALSE,"INTRAN96";#N/A,#N/A,FALSE,"NAA9697";#N/A,#N/A,FALSE,"ECWEBB";#N/A,#N/A,FALSE,"MFT96";#N/A,#N/A,FALSE,"CTrecon"}</definedName>
    <definedName name="T4.9j_1_2_5_2" hidden="1">{#N/A,#N/A,FALSE,"TMCOMP96";#N/A,#N/A,FALSE,"MAT96";#N/A,#N/A,FALSE,"FANDA96";#N/A,#N/A,FALSE,"INTRAN96";#N/A,#N/A,FALSE,"NAA9697";#N/A,#N/A,FALSE,"ECWEBB";#N/A,#N/A,FALSE,"MFT96";#N/A,#N/A,FALSE,"CTrecon"}</definedName>
    <definedName name="T4.9j_1_2_5_3" hidden="1">{#N/A,#N/A,FALSE,"TMCOMP96";#N/A,#N/A,FALSE,"MAT96";#N/A,#N/A,FALSE,"FANDA96";#N/A,#N/A,FALSE,"INTRAN96";#N/A,#N/A,FALSE,"NAA9697";#N/A,#N/A,FALSE,"ECWEBB";#N/A,#N/A,FALSE,"MFT96";#N/A,#N/A,FALSE,"CTrecon"}</definedName>
    <definedName name="T4.9j_1_2_5_4" hidden="1">{#N/A,#N/A,FALSE,"TMCOMP96";#N/A,#N/A,FALSE,"MAT96";#N/A,#N/A,FALSE,"FANDA96";#N/A,#N/A,FALSE,"INTRAN96";#N/A,#N/A,FALSE,"NAA9697";#N/A,#N/A,FALSE,"ECWEBB";#N/A,#N/A,FALSE,"MFT96";#N/A,#N/A,FALSE,"CTrecon"}</definedName>
    <definedName name="T4.9j_1_2_5_5" hidden="1">{#N/A,#N/A,FALSE,"TMCOMP96";#N/A,#N/A,FALSE,"MAT96";#N/A,#N/A,FALSE,"FANDA96";#N/A,#N/A,FALSE,"INTRAN96";#N/A,#N/A,FALSE,"NAA9697";#N/A,#N/A,FALSE,"ECWEBB";#N/A,#N/A,FALSE,"MFT96";#N/A,#N/A,FALSE,"CTrecon"}</definedName>
    <definedName name="T4.9j_1_3" hidden="1">{#N/A,#N/A,FALSE,"TMCOMP96";#N/A,#N/A,FALSE,"MAT96";#N/A,#N/A,FALSE,"FANDA96";#N/A,#N/A,FALSE,"INTRAN96";#N/A,#N/A,FALSE,"NAA9697";#N/A,#N/A,FALSE,"ECWEBB";#N/A,#N/A,FALSE,"MFT96";#N/A,#N/A,FALSE,"CTrecon"}</definedName>
    <definedName name="T4.9j_1_3_1" hidden="1">{#N/A,#N/A,FALSE,"TMCOMP96";#N/A,#N/A,FALSE,"MAT96";#N/A,#N/A,FALSE,"FANDA96";#N/A,#N/A,FALSE,"INTRAN96";#N/A,#N/A,FALSE,"NAA9697";#N/A,#N/A,FALSE,"ECWEBB";#N/A,#N/A,FALSE,"MFT96";#N/A,#N/A,FALSE,"CTrecon"}</definedName>
    <definedName name="T4.9j_1_3_1_1" hidden="1">{#N/A,#N/A,FALSE,"TMCOMP96";#N/A,#N/A,FALSE,"MAT96";#N/A,#N/A,FALSE,"FANDA96";#N/A,#N/A,FALSE,"INTRAN96";#N/A,#N/A,FALSE,"NAA9697";#N/A,#N/A,FALSE,"ECWEBB";#N/A,#N/A,FALSE,"MFT96";#N/A,#N/A,FALSE,"CTrecon"}</definedName>
    <definedName name="T4.9j_1_3_1_1_1" hidden="1">{#N/A,#N/A,FALSE,"TMCOMP96";#N/A,#N/A,FALSE,"MAT96";#N/A,#N/A,FALSE,"FANDA96";#N/A,#N/A,FALSE,"INTRAN96";#N/A,#N/A,FALSE,"NAA9697";#N/A,#N/A,FALSE,"ECWEBB";#N/A,#N/A,FALSE,"MFT96";#N/A,#N/A,FALSE,"CTrecon"}</definedName>
    <definedName name="T4.9j_1_3_1_1_1_1" hidden="1">{#N/A,#N/A,FALSE,"TMCOMP96";#N/A,#N/A,FALSE,"MAT96";#N/A,#N/A,FALSE,"FANDA96";#N/A,#N/A,FALSE,"INTRAN96";#N/A,#N/A,FALSE,"NAA9697";#N/A,#N/A,FALSE,"ECWEBB";#N/A,#N/A,FALSE,"MFT96";#N/A,#N/A,FALSE,"CTrecon"}</definedName>
    <definedName name="T4.9j_1_3_1_1_1_2" hidden="1">{#N/A,#N/A,FALSE,"TMCOMP96";#N/A,#N/A,FALSE,"MAT96";#N/A,#N/A,FALSE,"FANDA96";#N/A,#N/A,FALSE,"INTRAN96";#N/A,#N/A,FALSE,"NAA9697";#N/A,#N/A,FALSE,"ECWEBB";#N/A,#N/A,FALSE,"MFT96";#N/A,#N/A,FALSE,"CTrecon"}</definedName>
    <definedName name="T4.9j_1_3_1_1_1_3" hidden="1">{#N/A,#N/A,FALSE,"TMCOMP96";#N/A,#N/A,FALSE,"MAT96";#N/A,#N/A,FALSE,"FANDA96";#N/A,#N/A,FALSE,"INTRAN96";#N/A,#N/A,FALSE,"NAA9697";#N/A,#N/A,FALSE,"ECWEBB";#N/A,#N/A,FALSE,"MFT96";#N/A,#N/A,FALSE,"CTrecon"}</definedName>
    <definedName name="T4.9j_1_3_1_1_1_4" hidden="1">{#N/A,#N/A,FALSE,"TMCOMP96";#N/A,#N/A,FALSE,"MAT96";#N/A,#N/A,FALSE,"FANDA96";#N/A,#N/A,FALSE,"INTRAN96";#N/A,#N/A,FALSE,"NAA9697";#N/A,#N/A,FALSE,"ECWEBB";#N/A,#N/A,FALSE,"MFT96";#N/A,#N/A,FALSE,"CTrecon"}</definedName>
    <definedName name="T4.9j_1_3_1_1_1_5" hidden="1">{#N/A,#N/A,FALSE,"TMCOMP96";#N/A,#N/A,FALSE,"MAT96";#N/A,#N/A,FALSE,"FANDA96";#N/A,#N/A,FALSE,"INTRAN96";#N/A,#N/A,FALSE,"NAA9697";#N/A,#N/A,FALSE,"ECWEBB";#N/A,#N/A,FALSE,"MFT96";#N/A,#N/A,FALSE,"CTrecon"}</definedName>
    <definedName name="T4.9j_1_3_1_1_2" hidden="1">{#N/A,#N/A,FALSE,"TMCOMP96";#N/A,#N/A,FALSE,"MAT96";#N/A,#N/A,FALSE,"FANDA96";#N/A,#N/A,FALSE,"INTRAN96";#N/A,#N/A,FALSE,"NAA9697";#N/A,#N/A,FALSE,"ECWEBB";#N/A,#N/A,FALSE,"MFT96";#N/A,#N/A,FALSE,"CTrecon"}</definedName>
    <definedName name="T4.9j_1_3_1_1_2_1" hidden="1">{#N/A,#N/A,FALSE,"TMCOMP96";#N/A,#N/A,FALSE,"MAT96";#N/A,#N/A,FALSE,"FANDA96";#N/A,#N/A,FALSE,"INTRAN96";#N/A,#N/A,FALSE,"NAA9697";#N/A,#N/A,FALSE,"ECWEBB";#N/A,#N/A,FALSE,"MFT96";#N/A,#N/A,FALSE,"CTrecon"}</definedName>
    <definedName name="T4.9j_1_3_1_1_2_2" hidden="1">{#N/A,#N/A,FALSE,"TMCOMP96";#N/A,#N/A,FALSE,"MAT96";#N/A,#N/A,FALSE,"FANDA96";#N/A,#N/A,FALSE,"INTRAN96";#N/A,#N/A,FALSE,"NAA9697";#N/A,#N/A,FALSE,"ECWEBB";#N/A,#N/A,FALSE,"MFT96";#N/A,#N/A,FALSE,"CTrecon"}</definedName>
    <definedName name="T4.9j_1_3_1_1_2_3" hidden="1">{#N/A,#N/A,FALSE,"TMCOMP96";#N/A,#N/A,FALSE,"MAT96";#N/A,#N/A,FALSE,"FANDA96";#N/A,#N/A,FALSE,"INTRAN96";#N/A,#N/A,FALSE,"NAA9697";#N/A,#N/A,FALSE,"ECWEBB";#N/A,#N/A,FALSE,"MFT96";#N/A,#N/A,FALSE,"CTrecon"}</definedName>
    <definedName name="T4.9j_1_3_1_1_2_4" hidden="1">{#N/A,#N/A,FALSE,"TMCOMP96";#N/A,#N/A,FALSE,"MAT96";#N/A,#N/A,FALSE,"FANDA96";#N/A,#N/A,FALSE,"INTRAN96";#N/A,#N/A,FALSE,"NAA9697";#N/A,#N/A,FALSE,"ECWEBB";#N/A,#N/A,FALSE,"MFT96";#N/A,#N/A,FALSE,"CTrecon"}</definedName>
    <definedName name="T4.9j_1_3_1_1_2_5" hidden="1">{#N/A,#N/A,FALSE,"TMCOMP96";#N/A,#N/A,FALSE,"MAT96";#N/A,#N/A,FALSE,"FANDA96";#N/A,#N/A,FALSE,"INTRAN96";#N/A,#N/A,FALSE,"NAA9697";#N/A,#N/A,FALSE,"ECWEBB";#N/A,#N/A,FALSE,"MFT96";#N/A,#N/A,FALSE,"CTrecon"}</definedName>
    <definedName name="T4.9j_1_3_1_1_3" hidden="1">{#N/A,#N/A,FALSE,"TMCOMP96";#N/A,#N/A,FALSE,"MAT96";#N/A,#N/A,FALSE,"FANDA96";#N/A,#N/A,FALSE,"INTRAN96";#N/A,#N/A,FALSE,"NAA9697";#N/A,#N/A,FALSE,"ECWEBB";#N/A,#N/A,FALSE,"MFT96";#N/A,#N/A,FALSE,"CTrecon"}</definedName>
    <definedName name="T4.9j_1_3_1_1_4" hidden="1">{#N/A,#N/A,FALSE,"TMCOMP96";#N/A,#N/A,FALSE,"MAT96";#N/A,#N/A,FALSE,"FANDA96";#N/A,#N/A,FALSE,"INTRAN96";#N/A,#N/A,FALSE,"NAA9697";#N/A,#N/A,FALSE,"ECWEBB";#N/A,#N/A,FALSE,"MFT96";#N/A,#N/A,FALSE,"CTrecon"}</definedName>
    <definedName name="T4.9j_1_3_1_1_5" hidden="1">{#N/A,#N/A,FALSE,"TMCOMP96";#N/A,#N/A,FALSE,"MAT96";#N/A,#N/A,FALSE,"FANDA96";#N/A,#N/A,FALSE,"INTRAN96";#N/A,#N/A,FALSE,"NAA9697";#N/A,#N/A,FALSE,"ECWEBB";#N/A,#N/A,FALSE,"MFT96";#N/A,#N/A,FALSE,"CTrecon"}</definedName>
    <definedName name="T4.9j_1_3_1_2" hidden="1">{#N/A,#N/A,FALSE,"TMCOMP96";#N/A,#N/A,FALSE,"MAT96";#N/A,#N/A,FALSE,"FANDA96";#N/A,#N/A,FALSE,"INTRAN96";#N/A,#N/A,FALSE,"NAA9697";#N/A,#N/A,FALSE,"ECWEBB";#N/A,#N/A,FALSE,"MFT96";#N/A,#N/A,FALSE,"CTrecon"}</definedName>
    <definedName name="T4.9j_1_3_1_2_1" hidden="1">{#N/A,#N/A,FALSE,"TMCOMP96";#N/A,#N/A,FALSE,"MAT96";#N/A,#N/A,FALSE,"FANDA96";#N/A,#N/A,FALSE,"INTRAN96";#N/A,#N/A,FALSE,"NAA9697";#N/A,#N/A,FALSE,"ECWEBB";#N/A,#N/A,FALSE,"MFT96";#N/A,#N/A,FALSE,"CTrecon"}</definedName>
    <definedName name="T4.9j_1_3_1_2_2" hidden="1">{#N/A,#N/A,FALSE,"TMCOMP96";#N/A,#N/A,FALSE,"MAT96";#N/A,#N/A,FALSE,"FANDA96";#N/A,#N/A,FALSE,"INTRAN96";#N/A,#N/A,FALSE,"NAA9697";#N/A,#N/A,FALSE,"ECWEBB";#N/A,#N/A,FALSE,"MFT96";#N/A,#N/A,FALSE,"CTrecon"}</definedName>
    <definedName name="T4.9j_1_3_1_2_3" hidden="1">{#N/A,#N/A,FALSE,"TMCOMP96";#N/A,#N/A,FALSE,"MAT96";#N/A,#N/A,FALSE,"FANDA96";#N/A,#N/A,FALSE,"INTRAN96";#N/A,#N/A,FALSE,"NAA9697";#N/A,#N/A,FALSE,"ECWEBB";#N/A,#N/A,FALSE,"MFT96";#N/A,#N/A,FALSE,"CTrecon"}</definedName>
    <definedName name="T4.9j_1_3_1_2_4" hidden="1">{#N/A,#N/A,FALSE,"TMCOMP96";#N/A,#N/A,FALSE,"MAT96";#N/A,#N/A,FALSE,"FANDA96";#N/A,#N/A,FALSE,"INTRAN96";#N/A,#N/A,FALSE,"NAA9697";#N/A,#N/A,FALSE,"ECWEBB";#N/A,#N/A,FALSE,"MFT96";#N/A,#N/A,FALSE,"CTrecon"}</definedName>
    <definedName name="T4.9j_1_3_1_2_5" hidden="1">{#N/A,#N/A,FALSE,"TMCOMP96";#N/A,#N/A,FALSE,"MAT96";#N/A,#N/A,FALSE,"FANDA96";#N/A,#N/A,FALSE,"INTRAN96";#N/A,#N/A,FALSE,"NAA9697";#N/A,#N/A,FALSE,"ECWEBB";#N/A,#N/A,FALSE,"MFT96";#N/A,#N/A,FALSE,"CTrecon"}</definedName>
    <definedName name="T4.9j_1_3_1_3" hidden="1">{#N/A,#N/A,FALSE,"TMCOMP96";#N/A,#N/A,FALSE,"MAT96";#N/A,#N/A,FALSE,"FANDA96";#N/A,#N/A,FALSE,"INTRAN96";#N/A,#N/A,FALSE,"NAA9697";#N/A,#N/A,FALSE,"ECWEBB";#N/A,#N/A,FALSE,"MFT96";#N/A,#N/A,FALSE,"CTrecon"}</definedName>
    <definedName name="T4.9j_1_3_1_3_1" hidden="1">{#N/A,#N/A,FALSE,"TMCOMP96";#N/A,#N/A,FALSE,"MAT96";#N/A,#N/A,FALSE,"FANDA96";#N/A,#N/A,FALSE,"INTRAN96";#N/A,#N/A,FALSE,"NAA9697";#N/A,#N/A,FALSE,"ECWEBB";#N/A,#N/A,FALSE,"MFT96";#N/A,#N/A,FALSE,"CTrecon"}</definedName>
    <definedName name="T4.9j_1_3_1_3_2" hidden="1">{#N/A,#N/A,FALSE,"TMCOMP96";#N/A,#N/A,FALSE,"MAT96";#N/A,#N/A,FALSE,"FANDA96";#N/A,#N/A,FALSE,"INTRAN96";#N/A,#N/A,FALSE,"NAA9697";#N/A,#N/A,FALSE,"ECWEBB";#N/A,#N/A,FALSE,"MFT96";#N/A,#N/A,FALSE,"CTrecon"}</definedName>
    <definedName name="T4.9j_1_3_1_3_3" hidden="1">{#N/A,#N/A,FALSE,"TMCOMP96";#N/A,#N/A,FALSE,"MAT96";#N/A,#N/A,FALSE,"FANDA96";#N/A,#N/A,FALSE,"INTRAN96";#N/A,#N/A,FALSE,"NAA9697";#N/A,#N/A,FALSE,"ECWEBB";#N/A,#N/A,FALSE,"MFT96";#N/A,#N/A,FALSE,"CTrecon"}</definedName>
    <definedName name="T4.9j_1_3_1_3_4" hidden="1">{#N/A,#N/A,FALSE,"TMCOMP96";#N/A,#N/A,FALSE,"MAT96";#N/A,#N/A,FALSE,"FANDA96";#N/A,#N/A,FALSE,"INTRAN96";#N/A,#N/A,FALSE,"NAA9697";#N/A,#N/A,FALSE,"ECWEBB";#N/A,#N/A,FALSE,"MFT96";#N/A,#N/A,FALSE,"CTrecon"}</definedName>
    <definedName name="T4.9j_1_3_1_3_5" hidden="1">{#N/A,#N/A,FALSE,"TMCOMP96";#N/A,#N/A,FALSE,"MAT96";#N/A,#N/A,FALSE,"FANDA96";#N/A,#N/A,FALSE,"INTRAN96";#N/A,#N/A,FALSE,"NAA9697";#N/A,#N/A,FALSE,"ECWEBB";#N/A,#N/A,FALSE,"MFT96";#N/A,#N/A,FALSE,"CTrecon"}</definedName>
    <definedName name="T4.9j_1_3_1_4" hidden="1">{#N/A,#N/A,FALSE,"TMCOMP96";#N/A,#N/A,FALSE,"MAT96";#N/A,#N/A,FALSE,"FANDA96";#N/A,#N/A,FALSE,"INTRAN96";#N/A,#N/A,FALSE,"NAA9697";#N/A,#N/A,FALSE,"ECWEBB";#N/A,#N/A,FALSE,"MFT96";#N/A,#N/A,FALSE,"CTrecon"}</definedName>
    <definedName name="T4.9j_1_3_1_4_1" hidden="1">{#N/A,#N/A,FALSE,"TMCOMP96";#N/A,#N/A,FALSE,"MAT96";#N/A,#N/A,FALSE,"FANDA96";#N/A,#N/A,FALSE,"INTRAN96";#N/A,#N/A,FALSE,"NAA9697";#N/A,#N/A,FALSE,"ECWEBB";#N/A,#N/A,FALSE,"MFT96";#N/A,#N/A,FALSE,"CTrecon"}</definedName>
    <definedName name="T4.9j_1_3_1_4_2" hidden="1">{#N/A,#N/A,FALSE,"TMCOMP96";#N/A,#N/A,FALSE,"MAT96";#N/A,#N/A,FALSE,"FANDA96";#N/A,#N/A,FALSE,"INTRAN96";#N/A,#N/A,FALSE,"NAA9697";#N/A,#N/A,FALSE,"ECWEBB";#N/A,#N/A,FALSE,"MFT96";#N/A,#N/A,FALSE,"CTrecon"}</definedName>
    <definedName name="T4.9j_1_3_1_4_3" hidden="1">{#N/A,#N/A,FALSE,"TMCOMP96";#N/A,#N/A,FALSE,"MAT96";#N/A,#N/A,FALSE,"FANDA96";#N/A,#N/A,FALSE,"INTRAN96";#N/A,#N/A,FALSE,"NAA9697";#N/A,#N/A,FALSE,"ECWEBB";#N/A,#N/A,FALSE,"MFT96";#N/A,#N/A,FALSE,"CTrecon"}</definedName>
    <definedName name="T4.9j_1_3_1_4_4" hidden="1">{#N/A,#N/A,FALSE,"TMCOMP96";#N/A,#N/A,FALSE,"MAT96";#N/A,#N/A,FALSE,"FANDA96";#N/A,#N/A,FALSE,"INTRAN96";#N/A,#N/A,FALSE,"NAA9697";#N/A,#N/A,FALSE,"ECWEBB";#N/A,#N/A,FALSE,"MFT96";#N/A,#N/A,FALSE,"CTrecon"}</definedName>
    <definedName name="T4.9j_1_3_1_4_5" hidden="1">{#N/A,#N/A,FALSE,"TMCOMP96";#N/A,#N/A,FALSE,"MAT96";#N/A,#N/A,FALSE,"FANDA96";#N/A,#N/A,FALSE,"INTRAN96";#N/A,#N/A,FALSE,"NAA9697";#N/A,#N/A,FALSE,"ECWEBB";#N/A,#N/A,FALSE,"MFT96";#N/A,#N/A,FALSE,"CTrecon"}</definedName>
    <definedName name="T4.9j_1_3_1_5" hidden="1">{#N/A,#N/A,FALSE,"TMCOMP96";#N/A,#N/A,FALSE,"MAT96";#N/A,#N/A,FALSE,"FANDA96";#N/A,#N/A,FALSE,"INTRAN96";#N/A,#N/A,FALSE,"NAA9697";#N/A,#N/A,FALSE,"ECWEBB";#N/A,#N/A,FALSE,"MFT96";#N/A,#N/A,FALSE,"CTrecon"}</definedName>
    <definedName name="T4.9j_1_3_1_5_1" hidden="1">{#N/A,#N/A,FALSE,"TMCOMP96";#N/A,#N/A,FALSE,"MAT96";#N/A,#N/A,FALSE,"FANDA96";#N/A,#N/A,FALSE,"INTRAN96";#N/A,#N/A,FALSE,"NAA9697";#N/A,#N/A,FALSE,"ECWEBB";#N/A,#N/A,FALSE,"MFT96";#N/A,#N/A,FALSE,"CTrecon"}</definedName>
    <definedName name="T4.9j_1_3_1_5_2" hidden="1">{#N/A,#N/A,FALSE,"TMCOMP96";#N/A,#N/A,FALSE,"MAT96";#N/A,#N/A,FALSE,"FANDA96";#N/A,#N/A,FALSE,"INTRAN96";#N/A,#N/A,FALSE,"NAA9697";#N/A,#N/A,FALSE,"ECWEBB";#N/A,#N/A,FALSE,"MFT96";#N/A,#N/A,FALSE,"CTrecon"}</definedName>
    <definedName name="T4.9j_1_3_1_5_3" hidden="1">{#N/A,#N/A,FALSE,"TMCOMP96";#N/A,#N/A,FALSE,"MAT96";#N/A,#N/A,FALSE,"FANDA96";#N/A,#N/A,FALSE,"INTRAN96";#N/A,#N/A,FALSE,"NAA9697";#N/A,#N/A,FALSE,"ECWEBB";#N/A,#N/A,FALSE,"MFT96";#N/A,#N/A,FALSE,"CTrecon"}</definedName>
    <definedName name="T4.9j_1_3_1_5_4" hidden="1">{#N/A,#N/A,FALSE,"TMCOMP96";#N/A,#N/A,FALSE,"MAT96";#N/A,#N/A,FALSE,"FANDA96";#N/A,#N/A,FALSE,"INTRAN96";#N/A,#N/A,FALSE,"NAA9697";#N/A,#N/A,FALSE,"ECWEBB";#N/A,#N/A,FALSE,"MFT96";#N/A,#N/A,FALSE,"CTrecon"}</definedName>
    <definedName name="T4.9j_1_3_1_5_5" hidden="1">{#N/A,#N/A,FALSE,"TMCOMP96";#N/A,#N/A,FALSE,"MAT96";#N/A,#N/A,FALSE,"FANDA96";#N/A,#N/A,FALSE,"INTRAN96";#N/A,#N/A,FALSE,"NAA9697";#N/A,#N/A,FALSE,"ECWEBB";#N/A,#N/A,FALSE,"MFT96";#N/A,#N/A,FALSE,"CTrecon"}</definedName>
    <definedName name="T4.9j_1_3_2" hidden="1">{#N/A,#N/A,FALSE,"TMCOMP96";#N/A,#N/A,FALSE,"MAT96";#N/A,#N/A,FALSE,"FANDA96";#N/A,#N/A,FALSE,"INTRAN96";#N/A,#N/A,FALSE,"NAA9697";#N/A,#N/A,FALSE,"ECWEBB";#N/A,#N/A,FALSE,"MFT96";#N/A,#N/A,FALSE,"CTrecon"}</definedName>
    <definedName name="T4.9j_1_3_2_1" hidden="1">{#N/A,#N/A,FALSE,"TMCOMP96";#N/A,#N/A,FALSE,"MAT96";#N/A,#N/A,FALSE,"FANDA96";#N/A,#N/A,FALSE,"INTRAN96";#N/A,#N/A,FALSE,"NAA9697";#N/A,#N/A,FALSE,"ECWEBB";#N/A,#N/A,FALSE,"MFT96";#N/A,#N/A,FALSE,"CTrecon"}</definedName>
    <definedName name="T4.9j_1_3_2_2" hidden="1">{#N/A,#N/A,FALSE,"TMCOMP96";#N/A,#N/A,FALSE,"MAT96";#N/A,#N/A,FALSE,"FANDA96";#N/A,#N/A,FALSE,"INTRAN96";#N/A,#N/A,FALSE,"NAA9697";#N/A,#N/A,FALSE,"ECWEBB";#N/A,#N/A,FALSE,"MFT96";#N/A,#N/A,FALSE,"CTrecon"}</definedName>
    <definedName name="T4.9j_1_3_2_3" hidden="1">{#N/A,#N/A,FALSE,"TMCOMP96";#N/A,#N/A,FALSE,"MAT96";#N/A,#N/A,FALSE,"FANDA96";#N/A,#N/A,FALSE,"INTRAN96";#N/A,#N/A,FALSE,"NAA9697";#N/A,#N/A,FALSE,"ECWEBB";#N/A,#N/A,FALSE,"MFT96";#N/A,#N/A,FALSE,"CTrecon"}</definedName>
    <definedName name="T4.9j_1_3_2_4" hidden="1">{#N/A,#N/A,FALSE,"TMCOMP96";#N/A,#N/A,FALSE,"MAT96";#N/A,#N/A,FALSE,"FANDA96";#N/A,#N/A,FALSE,"INTRAN96";#N/A,#N/A,FALSE,"NAA9697";#N/A,#N/A,FALSE,"ECWEBB";#N/A,#N/A,FALSE,"MFT96";#N/A,#N/A,FALSE,"CTrecon"}</definedName>
    <definedName name="T4.9j_1_3_2_5" hidden="1">{#N/A,#N/A,FALSE,"TMCOMP96";#N/A,#N/A,FALSE,"MAT96";#N/A,#N/A,FALSE,"FANDA96";#N/A,#N/A,FALSE,"INTRAN96";#N/A,#N/A,FALSE,"NAA9697";#N/A,#N/A,FALSE,"ECWEBB";#N/A,#N/A,FALSE,"MFT96";#N/A,#N/A,FALSE,"CTrecon"}</definedName>
    <definedName name="T4.9j_1_3_3" hidden="1">{#N/A,#N/A,FALSE,"TMCOMP96";#N/A,#N/A,FALSE,"MAT96";#N/A,#N/A,FALSE,"FANDA96";#N/A,#N/A,FALSE,"INTRAN96";#N/A,#N/A,FALSE,"NAA9697";#N/A,#N/A,FALSE,"ECWEBB";#N/A,#N/A,FALSE,"MFT96";#N/A,#N/A,FALSE,"CTrecon"}</definedName>
    <definedName name="T4.9j_1_3_3_1" hidden="1">{#N/A,#N/A,FALSE,"TMCOMP96";#N/A,#N/A,FALSE,"MAT96";#N/A,#N/A,FALSE,"FANDA96";#N/A,#N/A,FALSE,"INTRAN96";#N/A,#N/A,FALSE,"NAA9697";#N/A,#N/A,FALSE,"ECWEBB";#N/A,#N/A,FALSE,"MFT96";#N/A,#N/A,FALSE,"CTrecon"}</definedName>
    <definedName name="T4.9j_1_3_3_2" hidden="1">{#N/A,#N/A,FALSE,"TMCOMP96";#N/A,#N/A,FALSE,"MAT96";#N/A,#N/A,FALSE,"FANDA96";#N/A,#N/A,FALSE,"INTRAN96";#N/A,#N/A,FALSE,"NAA9697";#N/A,#N/A,FALSE,"ECWEBB";#N/A,#N/A,FALSE,"MFT96";#N/A,#N/A,FALSE,"CTrecon"}</definedName>
    <definedName name="T4.9j_1_3_3_3" hidden="1">{#N/A,#N/A,FALSE,"TMCOMP96";#N/A,#N/A,FALSE,"MAT96";#N/A,#N/A,FALSE,"FANDA96";#N/A,#N/A,FALSE,"INTRAN96";#N/A,#N/A,FALSE,"NAA9697";#N/A,#N/A,FALSE,"ECWEBB";#N/A,#N/A,FALSE,"MFT96";#N/A,#N/A,FALSE,"CTrecon"}</definedName>
    <definedName name="T4.9j_1_3_3_4" hidden="1">{#N/A,#N/A,FALSE,"TMCOMP96";#N/A,#N/A,FALSE,"MAT96";#N/A,#N/A,FALSE,"FANDA96";#N/A,#N/A,FALSE,"INTRAN96";#N/A,#N/A,FALSE,"NAA9697";#N/A,#N/A,FALSE,"ECWEBB";#N/A,#N/A,FALSE,"MFT96";#N/A,#N/A,FALSE,"CTrecon"}</definedName>
    <definedName name="T4.9j_1_3_3_5" hidden="1">{#N/A,#N/A,FALSE,"TMCOMP96";#N/A,#N/A,FALSE,"MAT96";#N/A,#N/A,FALSE,"FANDA96";#N/A,#N/A,FALSE,"INTRAN96";#N/A,#N/A,FALSE,"NAA9697";#N/A,#N/A,FALSE,"ECWEBB";#N/A,#N/A,FALSE,"MFT96";#N/A,#N/A,FALSE,"CTrecon"}</definedName>
    <definedName name="T4.9j_1_3_4" hidden="1">{#N/A,#N/A,FALSE,"TMCOMP96";#N/A,#N/A,FALSE,"MAT96";#N/A,#N/A,FALSE,"FANDA96";#N/A,#N/A,FALSE,"INTRAN96";#N/A,#N/A,FALSE,"NAA9697";#N/A,#N/A,FALSE,"ECWEBB";#N/A,#N/A,FALSE,"MFT96";#N/A,#N/A,FALSE,"CTrecon"}</definedName>
    <definedName name="T4.9j_1_3_4_1" hidden="1">{#N/A,#N/A,FALSE,"TMCOMP96";#N/A,#N/A,FALSE,"MAT96";#N/A,#N/A,FALSE,"FANDA96";#N/A,#N/A,FALSE,"INTRAN96";#N/A,#N/A,FALSE,"NAA9697";#N/A,#N/A,FALSE,"ECWEBB";#N/A,#N/A,FALSE,"MFT96";#N/A,#N/A,FALSE,"CTrecon"}</definedName>
    <definedName name="T4.9j_1_3_4_2" hidden="1">{#N/A,#N/A,FALSE,"TMCOMP96";#N/A,#N/A,FALSE,"MAT96";#N/A,#N/A,FALSE,"FANDA96";#N/A,#N/A,FALSE,"INTRAN96";#N/A,#N/A,FALSE,"NAA9697";#N/A,#N/A,FALSE,"ECWEBB";#N/A,#N/A,FALSE,"MFT96";#N/A,#N/A,FALSE,"CTrecon"}</definedName>
    <definedName name="T4.9j_1_3_4_3" hidden="1">{#N/A,#N/A,FALSE,"TMCOMP96";#N/A,#N/A,FALSE,"MAT96";#N/A,#N/A,FALSE,"FANDA96";#N/A,#N/A,FALSE,"INTRAN96";#N/A,#N/A,FALSE,"NAA9697";#N/A,#N/A,FALSE,"ECWEBB";#N/A,#N/A,FALSE,"MFT96";#N/A,#N/A,FALSE,"CTrecon"}</definedName>
    <definedName name="T4.9j_1_3_4_4" hidden="1">{#N/A,#N/A,FALSE,"TMCOMP96";#N/A,#N/A,FALSE,"MAT96";#N/A,#N/A,FALSE,"FANDA96";#N/A,#N/A,FALSE,"INTRAN96";#N/A,#N/A,FALSE,"NAA9697";#N/A,#N/A,FALSE,"ECWEBB";#N/A,#N/A,FALSE,"MFT96";#N/A,#N/A,FALSE,"CTrecon"}</definedName>
    <definedName name="T4.9j_1_3_4_5" hidden="1">{#N/A,#N/A,FALSE,"TMCOMP96";#N/A,#N/A,FALSE,"MAT96";#N/A,#N/A,FALSE,"FANDA96";#N/A,#N/A,FALSE,"INTRAN96";#N/A,#N/A,FALSE,"NAA9697";#N/A,#N/A,FALSE,"ECWEBB";#N/A,#N/A,FALSE,"MFT96";#N/A,#N/A,FALSE,"CTrecon"}</definedName>
    <definedName name="T4.9j_1_3_5" hidden="1">{#N/A,#N/A,FALSE,"TMCOMP96";#N/A,#N/A,FALSE,"MAT96";#N/A,#N/A,FALSE,"FANDA96";#N/A,#N/A,FALSE,"INTRAN96";#N/A,#N/A,FALSE,"NAA9697";#N/A,#N/A,FALSE,"ECWEBB";#N/A,#N/A,FALSE,"MFT96";#N/A,#N/A,FALSE,"CTrecon"}</definedName>
    <definedName name="T4.9j_1_3_5_1" hidden="1">{#N/A,#N/A,FALSE,"TMCOMP96";#N/A,#N/A,FALSE,"MAT96";#N/A,#N/A,FALSE,"FANDA96";#N/A,#N/A,FALSE,"INTRAN96";#N/A,#N/A,FALSE,"NAA9697";#N/A,#N/A,FALSE,"ECWEBB";#N/A,#N/A,FALSE,"MFT96";#N/A,#N/A,FALSE,"CTrecon"}</definedName>
    <definedName name="T4.9j_1_3_5_2" hidden="1">{#N/A,#N/A,FALSE,"TMCOMP96";#N/A,#N/A,FALSE,"MAT96";#N/A,#N/A,FALSE,"FANDA96";#N/A,#N/A,FALSE,"INTRAN96";#N/A,#N/A,FALSE,"NAA9697";#N/A,#N/A,FALSE,"ECWEBB";#N/A,#N/A,FALSE,"MFT96";#N/A,#N/A,FALSE,"CTrecon"}</definedName>
    <definedName name="T4.9j_1_3_5_3" hidden="1">{#N/A,#N/A,FALSE,"TMCOMP96";#N/A,#N/A,FALSE,"MAT96";#N/A,#N/A,FALSE,"FANDA96";#N/A,#N/A,FALSE,"INTRAN96";#N/A,#N/A,FALSE,"NAA9697";#N/A,#N/A,FALSE,"ECWEBB";#N/A,#N/A,FALSE,"MFT96";#N/A,#N/A,FALSE,"CTrecon"}</definedName>
    <definedName name="T4.9j_1_3_5_4" hidden="1">{#N/A,#N/A,FALSE,"TMCOMP96";#N/A,#N/A,FALSE,"MAT96";#N/A,#N/A,FALSE,"FANDA96";#N/A,#N/A,FALSE,"INTRAN96";#N/A,#N/A,FALSE,"NAA9697";#N/A,#N/A,FALSE,"ECWEBB";#N/A,#N/A,FALSE,"MFT96";#N/A,#N/A,FALSE,"CTrecon"}</definedName>
    <definedName name="T4.9j_1_3_5_5" hidden="1">{#N/A,#N/A,FALSE,"TMCOMP96";#N/A,#N/A,FALSE,"MAT96";#N/A,#N/A,FALSE,"FANDA96";#N/A,#N/A,FALSE,"INTRAN96";#N/A,#N/A,FALSE,"NAA9697";#N/A,#N/A,FALSE,"ECWEBB";#N/A,#N/A,FALSE,"MFT96";#N/A,#N/A,FALSE,"CTrecon"}</definedName>
    <definedName name="T4.9j_1_4" hidden="1">{#N/A,#N/A,FALSE,"TMCOMP96";#N/A,#N/A,FALSE,"MAT96";#N/A,#N/A,FALSE,"FANDA96";#N/A,#N/A,FALSE,"INTRAN96";#N/A,#N/A,FALSE,"NAA9697";#N/A,#N/A,FALSE,"ECWEBB";#N/A,#N/A,FALSE,"MFT96";#N/A,#N/A,FALSE,"CTrecon"}</definedName>
    <definedName name="T4.9j_1_4_1" hidden="1">{#N/A,#N/A,FALSE,"TMCOMP96";#N/A,#N/A,FALSE,"MAT96";#N/A,#N/A,FALSE,"FANDA96";#N/A,#N/A,FALSE,"INTRAN96";#N/A,#N/A,FALSE,"NAA9697";#N/A,#N/A,FALSE,"ECWEBB";#N/A,#N/A,FALSE,"MFT96";#N/A,#N/A,FALSE,"CTrecon"}</definedName>
    <definedName name="T4.9j_1_4_1_1" hidden="1">{#N/A,#N/A,FALSE,"TMCOMP96";#N/A,#N/A,FALSE,"MAT96";#N/A,#N/A,FALSE,"FANDA96";#N/A,#N/A,FALSE,"INTRAN96";#N/A,#N/A,FALSE,"NAA9697";#N/A,#N/A,FALSE,"ECWEBB";#N/A,#N/A,FALSE,"MFT96";#N/A,#N/A,FALSE,"CTrecon"}</definedName>
    <definedName name="T4.9j_1_4_1_1_1" hidden="1">{#N/A,#N/A,FALSE,"TMCOMP96";#N/A,#N/A,FALSE,"MAT96";#N/A,#N/A,FALSE,"FANDA96";#N/A,#N/A,FALSE,"INTRAN96";#N/A,#N/A,FALSE,"NAA9697";#N/A,#N/A,FALSE,"ECWEBB";#N/A,#N/A,FALSE,"MFT96";#N/A,#N/A,FALSE,"CTrecon"}</definedName>
    <definedName name="T4.9j_1_4_1_1_2" hidden="1">{#N/A,#N/A,FALSE,"TMCOMP96";#N/A,#N/A,FALSE,"MAT96";#N/A,#N/A,FALSE,"FANDA96";#N/A,#N/A,FALSE,"INTRAN96";#N/A,#N/A,FALSE,"NAA9697";#N/A,#N/A,FALSE,"ECWEBB";#N/A,#N/A,FALSE,"MFT96";#N/A,#N/A,FALSE,"CTrecon"}</definedName>
    <definedName name="T4.9j_1_4_1_1_3" hidden="1">{#N/A,#N/A,FALSE,"TMCOMP96";#N/A,#N/A,FALSE,"MAT96";#N/A,#N/A,FALSE,"FANDA96";#N/A,#N/A,FALSE,"INTRAN96";#N/A,#N/A,FALSE,"NAA9697";#N/A,#N/A,FALSE,"ECWEBB";#N/A,#N/A,FALSE,"MFT96";#N/A,#N/A,FALSE,"CTrecon"}</definedName>
    <definedName name="T4.9j_1_4_1_1_4" hidden="1">{#N/A,#N/A,FALSE,"TMCOMP96";#N/A,#N/A,FALSE,"MAT96";#N/A,#N/A,FALSE,"FANDA96";#N/A,#N/A,FALSE,"INTRAN96";#N/A,#N/A,FALSE,"NAA9697";#N/A,#N/A,FALSE,"ECWEBB";#N/A,#N/A,FALSE,"MFT96";#N/A,#N/A,FALSE,"CTrecon"}</definedName>
    <definedName name="T4.9j_1_4_1_1_5" hidden="1">{#N/A,#N/A,FALSE,"TMCOMP96";#N/A,#N/A,FALSE,"MAT96";#N/A,#N/A,FALSE,"FANDA96";#N/A,#N/A,FALSE,"INTRAN96";#N/A,#N/A,FALSE,"NAA9697";#N/A,#N/A,FALSE,"ECWEBB";#N/A,#N/A,FALSE,"MFT96";#N/A,#N/A,FALSE,"CTrecon"}</definedName>
    <definedName name="T4.9j_1_4_1_2" hidden="1">{#N/A,#N/A,FALSE,"TMCOMP96";#N/A,#N/A,FALSE,"MAT96";#N/A,#N/A,FALSE,"FANDA96";#N/A,#N/A,FALSE,"INTRAN96";#N/A,#N/A,FALSE,"NAA9697";#N/A,#N/A,FALSE,"ECWEBB";#N/A,#N/A,FALSE,"MFT96";#N/A,#N/A,FALSE,"CTrecon"}</definedName>
    <definedName name="T4.9j_1_4_1_2_1" hidden="1">{#N/A,#N/A,FALSE,"TMCOMP96";#N/A,#N/A,FALSE,"MAT96";#N/A,#N/A,FALSE,"FANDA96";#N/A,#N/A,FALSE,"INTRAN96";#N/A,#N/A,FALSE,"NAA9697";#N/A,#N/A,FALSE,"ECWEBB";#N/A,#N/A,FALSE,"MFT96";#N/A,#N/A,FALSE,"CTrecon"}</definedName>
    <definedName name="T4.9j_1_4_1_2_2" hidden="1">{#N/A,#N/A,FALSE,"TMCOMP96";#N/A,#N/A,FALSE,"MAT96";#N/A,#N/A,FALSE,"FANDA96";#N/A,#N/A,FALSE,"INTRAN96";#N/A,#N/A,FALSE,"NAA9697";#N/A,#N/A,FALSE,"ECWEBB";#N/A,#N/A,FALSE,"MFT96";#N/A,#N/A,FALSE,"CTrecon"}</definedName>
    <definedName name="T4.9j_1_4_1_2_3" hidden="1">{#N/A,#N/A,FALSE,"TMCOMP96";#N/A,#N/A,FALSE,"MAT96";#N/A,#N/A,FALSE,"FANDA96";#N/A,#N/A,FALSE,"INTRAN96";#N/A,#N/A,FALSE,"NAA9697";#N/A,#N/A,FALSE,"ECWEBB";#N/A,#N/A,FALSE,"MFT96";#N/A,#N/A,FALSE,"CTrecon"}</definedName>
    <definedName name="T4.9j_1_4_1_2_4" hidden="1">{#N/A,#N/A,FALSE,"TMCOMP96";#N/A,#N/A,FALSE,"MAT96";#N/A,#N/A,FALSE,"FANDA96";#N/A,#N/A,FALSE,"INTRAN96";#N/A,#N/A,FALSE,"NAA9697";#N/A,#N/A,FALSE,"ECWEBB";#N/A,#N/A,FALSE,"MFT96";#N/A,#N/A,FALSE,"CTrecon"}</definedName>
    <definedName name="T4.9j_1_4_1_2_5" hidden="1">{#N/A,#N/A,FALSE,"TMCOMP96";#N/A,#N/A,FALSE,"MAT96";#N/A,#N/A,FALSE,"FANDA96";#N/A,#N/A,FALSE,"INTRAN96";#N/A,#N/A,FALSE,"NAA9697";#N/A,#N/A,FALSE,"ECWEBB";#N/A,#N/A,FALSE,"MFT96";#N/A,#N/A,FALSE,"CTrecon"}</definedName>
    <definedName name="T4.9j_1_4_1_3" hidden="1">{#N/A,#N/A,FALSE,"TMCOMP96";#N/A,#N/A,FALSE,"MAT96";#N/A,#N/A,FALSE,"FANDA96";#N/A,#N/A,FALSE,"INTRAN96";#N/A,#N/A,FALSE,"NAA9697";#N/A,#N/A,FALSE,"ECWEBB";#N/A,#N/A,FALSE,"MFT96";#N/A,#N/A,FALSE,"CTrecon"}</definedName>
    <definedName name="T4.9j_1_4_1_3_1" hidden="1">{#N/A,#N/A,FALSE,"TMCOMP96";#N/A,#N/A,FALSE,"MAT96";#N/A,#N/A,FALSE,"FANDA96";#N/A,#N/A,FALSE,"INTRAN96";#N/A,#N/A,FALSE,"NAA9697";#N/A,#N/A,FALSE,"ECWEBB";#N/A,#N/A,FALSE,"MFT96";#N/A,#N/A,FALSE,"CTrecon"}</definedName>
    <definedName name="T4.9j_1_4_1_3_2" hidden="1">{#N/A,#N/A,FALSE,"TMCOMP96";#N/A,#N/A,FALSE,"MAT96";#N/A,#N/A,FALSE,"FANDA96";#N/A,#N/A,FALSE,"INTRAN96";#N/A,#N/A,FALSE,"NAA9697";#N/A,#N/A,FALSE,"ECWEBB";#N/A,#N/A,FALSE,"MFT96";#N/A,#N/A,FALSE,"CTrecon"}</definedName>
    <definedName name="T4.9j_1_4_1_3_3" hidden="1">{#N/A,#N/A,FALSE,"TMCOMP96";#N/A,#N/A,FALSE,"MAT96";#N/A,#N/A,FALSE,"FANDA96";#N/A,#N/A,FALSE,"INTRAN96";#N/A,#N/A,FALSE,"NAA9697";#N/A,#N/A,FALSE,"ECWEBB";#N/A,#N/A,FALSE,"MFT96";#N/A,#N/A,FALSE,"CTrecon"}</definedName>
    <definedName name="T4.9j_1_4_1_3_4" hidden="1">{#N/A,#N/A,FALSE,"TMCOMP96";#N/A,#N/A,FALSE,"MAT96";#N/A,#N/A,FALSE,"FANDA96";#N/A,#N/A,FALSE,"INTRAN96";#N/A,#N/A,FALSE,"NAA9697";#N/A,#N/A,FALSE,"ECWEBB";#N/A,#N/A,FALSE,"MFT96";#N/A,#N/A,FALSE,"CTrecon"}</definedName>
    <definedName name="T4.9j_1_4_1_3_5" hidden="1">{#N/A,#N/A,FALSE,"TMCOMP96";#N/A,#N/A,FALSE,"MAT96";#N/A,#N/A,FALSE,"FANDA96";#N/A,#N/A,FALSE,"INTRAN96";#N/A,#N/A,FALSE,"NAA9697";#N/A,#N/A,FALSE,"ECWEBB";#N/A,#N/A,FALSE,"MFT96";#N/A,#N/A,FALSE,"CTrecon"}</definedName>
    <definedName name="T4.9j_1_4_1_4" hidden="1">{#N/A,#N/A,FALSE,"TMCOMP96";#N/A,#N/A,FALSE,"MAT96";#N/A,#N/A,FALSE,"FANDA96";#N/A,#N/A,FALSE,"INTRAN96";#N/A,#N/A,FALSE,"NAA9697";#N/A,#N/A,FALSE,"ECWEBB";#N/A,#N/A,FALSE,"MFT96";#N/A,#N/A,FALSE,"CTrecon"}</definedName>
    <definedName name="T4.9j_1_4_1_4_1" hidden="1">{#N/A,#N/A,FALSE,"TMCOMP96";#N/A,#N/A,FALSE,"MAT96";#N/A,#N/A,FALSE,"FANDA96";#N/A,#N/A,FALSE,"INTRAN96";#N/A,#N/A,FALSE,"NAA9697";#N/A,#N/A,FALSE,"ECWEBB";#N/A,#N/A,FALSE,"MFT96";#N/A,#N/A,FALSE,"CTrecon"}</definedName>
    <definedName name="T4.9j_1_4_1_4_2" hidden="1">{#N/A,#N/A,FALSE,"TMCOMP96";#N/A,#N/A,FALSE,"MAT96";#N/A,#N/A,FALSE,"FANDA96";#N/A,#N/A,FALSE,"INTRAN96";#N/A,#N/A,FALSE,"NAA9697";#N/A,#N/A,FALSE,"ECWEBB";#N/A,#N/A,FALSE,"MFT96";#N/A,#N/A,FALSE,"CTrecon"}</definedName>
    <definedName name="T4.9j_1_4_1_4_3" hidden="1">{#N/A,#N/A,FALSE,"TMCOMP96";#N/A,#N/A,FALSE,"MAT96";#N/A,#N/A,FALSE,"FANDA96";#N/A,#N/A,FALSE,"INTRAN96";#N/A,#N/A,FALSE,"NAA9697";#N/A,#N/A,FALSE,"ECWEBB";#N/A,#N/A,FALSE,"MFT96";#N/A,#N/A,FALSE,"CTrecon"}</definedName>
    <definedName name="T4.9j_1_4_1_4_4" hidden="1">{#N/A,#N/A,FALSE,"TMCOMP96";#N/A,#N/A,FALSE,"MAT96";#N/A,#N/A,FALSE,"FANDA96";#N/A,#N/A,FALSE,"INTRAN96";#N/A,#N/A,FALSE,"NAA9697";#N/A,#N/A,FALSE,"ECWEBB";#N/A,#N/A,FALSE,"MFT96";#N/A,#N/A,FALSE,"CTrecon"}</definedName>
    <definedName name="T4.9j_1_4_1_4_5" hidden="1">{#N/A,#N/A,FALSE,"TMCOMP96";#N/A,#N/A,FALSE,"MAT96";#N/A,#N/A,FALSE,"FANDA96";#N/A,#N/A,FALSE,"INTRAN96";#N/A,#N/A,FALSE,"NAA9697";#N/A,#N/A,FALSE,"ECWEBB";#N/A,#N/A,FALSE,"MFT96";#N/A,#N/A,FALSE,"CTrecon"}</definedName>
    <definedName name="T4.9j_1_4_1_5" hidden="1">{#N/A,#N/A,FALSE,"TMCOMP96";#N/A,#N/A,FALSE,"MAT96";#N/A,#N/A,FALSE,"FANDA96";#N/A,#N/A,FALSE,"INTRAN96";#N/A,#N/A,FALSE,"NAA9697";#N/A,#N/A,FALSE,"ECWEBB";#N/A,#N/A,FALSE,"MFT96";#N/A,#N/A,FALSE,"CTrecon"}</definedName>
    <definedName name="T4.9j_1_4_1_5_1" hidden="1">{#N/A,#N/A,FALSE,"TMCOMP96";#N/A,#N/A,FALSE,"MAT96";#N/A,#N/A,FALSE,"FANDA96";#N/A,#N/A,FALSE,"INTRAN96";#N/A,#N/A,FALSE,"NAA9697";#N/A,#N/A,FALSE,"ECWEBB";#N/A,#N/A,FALSE,"MFT96";#N/A,#N/A,FALSE,"CTrecon"}</definedName>
    <definedName name="T4.9j_1_4_1_5_2" hidden="1">{#N/A,#N/A,FALSE,"TMCOMP96";#N/A,#N/A,FALSE,"MAT96";#N/A,#N/A,FALSE,"FANDA96";#N/A,#N/A,FALSE,"INTRAN96";#N/A,#N/A,FALSE,"NAA9697";#N/A,#N/A,FALSE,"ECWEBB";#N/A,#N/A,FALSE,"MFT96";#N/A,#N/A,FALSE,"CTrecon"}</definedName>
    <definedName name="T4.9j_1_4_1_5_3" hidden="1">{#N/A,#N/A,FALSE,"TMCOMP96";#N/A,#N/A,FALSE,"MAT96";#N/A,#N/A,FALSE,"FANDA96";#N/A,#N/A,FALSE,"INTRAN96";#N/A,#N/A,FALSE,"NAA9697";#N/A,#N/A,FALSE,"ECWEBB";#N/A,#N/A,FALSE,"MFT96";#N/A,#N/A,FALSE,"CTrecon"}</definedName>
    <definedName name="T4.9j_1_4_1_5_4" hidden="1">{#N/A,#N/A,FALSE,"TMCOMP96";#N/A,#N/A,FALSE,"MAT96";#N/A,#N/A,FALSE,"FANDA96";#N/A,#N/A,FALSE,"INTRAN96";#N/A,#N/A,FALSE,"NAA9697";#N/A,#N/A,FALSE,"ECWEBB";#N/A,#N/A,FALSE,"MFT96";#N/A,#N/A,FALSE,"CTrecon"}</definedName>
    <definedName name="T4.9j_1_4_1_5_5" hidden="1">{#N/A,#N/A,FALSE,"TMCOMP96";#N/A,#N/A,FALSE,"MAT96";#N/A,#N/A,FALSE,"FANDA96";#N/A,#N/A,FALSE,"INTRAN96";#N/A,#N/A,FALSE,"NAA9697";#N/A,#N/A,FALSE,"ECWEBB";#N/A,#N/A,FALSE,"MFT96";#N/A,#N/A,FALSE,"CTrecon"}</definedName>
    <definedName name="T4.9j_1_4_2" hidden="1">{#N/A,#N/A,FALSE,"TMCOMP96";#N/A,#N/A,FALSE,"MAT96";#N/A,#N/A,FALSE,"FANDA96";#N/A,#N/A,FALSE,"INTRAN96";#N/A,#N/A,FALSE,"NAA9697";#N/A,#N/A,FALSE,"ECWEBB";#N/A,#N/A,FALSE,"MFT96";#N/A,#N/A,FALSE,"CTrecon"}</definedName>
    <definedName name="T4.9j_1_4_2_1" hidden="1">{#N/A,#N/A,FALSE,"TMCOMP96";#N/A,#N/A,FALSE,"MAT96";#N/A,#N/A,FALSE,"FANDA96";#N/A,#N/A,FALSE,"INTRAN96";#N/A,#N/A,FALSE,"NAA9697";#N/A,#N/A,FALSE,"ECWEBB";#N/A,#N/A,FALSE,"MFT96";#N/A,#N/A,FALSE,"CTrecon"}</definedName>
    <definedName name="T4.9j_1_4_2_2" hidden="1">{#N/A,#N/A,FALSE,"TMCOMP96";#N/A,#N/A,FALSE,"MAT96";#N/A,#N/A,FALSE,"FANDA96";#N/A,#N/A,FALSE,"INTRAN96";#N/A,#N/A,FALSE,"NAA9697";#N/A,#N/A,FALSE,"ECWEBB";#N/A,#N/A,FALSE,"MFT96";#N/A,#N/A,FALSE,"CTrecon"}</definedName>
    <definedName name="T4.9j_1_4_2_3" hidden="1">{#N/A,#N/A,FALSE,"TMCOMP96";#N/A,#N/A,FALSE,"MAT96";#N/A,#N/A,FALSE,"FANDA96";#N/A,#N/A,FALSE,"INTRAN96";#N/A,#N/A,FALSE,"NAA9697";#N/A,#N/A,FALSE,"ECWEBB";#N/A,#N/A,FALSE,"MFT96";#N/A,#N/A,FALSE,"CTrecon"}</definedName>
    <definedName name="T4.9j_1_4_2_4" hidden="1">{#N/A,#N/A,FALSE,"TMCOMP96";#N/A,#N/A,FALSE,"MAT96";#N/A,#N/A,FALSE,"FANDA96";#N/A,#N/A,FALSE,"INTRAN96";#N/A,#N/A,FALSE,"NAA9697";#N/A,#N/A,FALSE,"ECWEBB";#N/A,#N/A,FALSE,"MFT96";#N/A,#N/A,FALSE,"CTrecon"}</definedName>
    <definedName name="T4.9j_1_4_2_5" hidden="1">{#N/A,#N/A,FALSE,"TMCOMP96";#N/A,#N/A,FALSE,"MAT96";#N/A,#N/A,FALSE,"FANDA96";#N/A,#N/A,FALSE,"INTRAN96";#N/A,#N/A,FALSE,"NAA9697";#N/A,#N/A,FALSE,"ECWEBB";#N/A,#N/A,FALSE,"MFT96";#N/A,#N/A,FALSE,"CTrecon"}</definedName>
    <definedName name="T4.9j_1_4_3" hidden="1">{#N/A,#N/A,FALSE,"TMCOMP96";#N/A,#N/A,FALSE,"MAT96";#N/A,#N/A,FALSE,"FANDA96";#N/A,#N/A,FALSE,"INTRAN96";#N/A,#N/A,FALSE,"NAA9697";#N/A,#N/A,FALSE,"ECWEBB";#N/A,#N/A,FALSE,"MFT96";#N/A,#N/A,FALSE,"CTrecon"}</definedName>
    <definedName name="T4.9j_1_4_3_1" hidden="1">{#N/A,#N/A,FALSE,"TMCOMP96";#N/A,#N/A,FALSE,"MAT96";#N/A,#N/A,FALSE,"FANDA96";#N/A,#N/A,FALSE,"INTRAN96";#N/A,#N/A,FALSE,"NAA9697";#N/A,#N/A,FALSE,"ECWEBB";#N/A,#N/A,FALSE,"MFT96";#N/A,#N/A,FALSE,"CTrecon"}</definedName>
    <definedName name="T4.9j_1_4_3_2" hidden="1">{#N/A,#N/A,FALSE,"TMCOMP96";#N/A,#N/A,FALSE,"MAT96";#N/A,#N/A,FALSE,"FANDA96";#N/A,#N/A,FALSE,"INTRAN96";#N/A,#N/A,FALSE,"NAA9697";#N/A,#N/A,FALSE,"ECWEBB";#N/A,#N/A,FALSE,"MFT96";#N/A,#N/A,FALSE,"CTrecon"}</definedName>
    <definedName name="T4.9j_1_4_3_3" hidden="1">{#N/A,#N/A,FALSE,"TMCOMP96";#N/A,#N/A,FALSE,"MAT96";#N/A,#N/A,FALSE,"FANDA96";#N/A,#N/A,FALSE,"INTRAN96";#N/A,#N/A,FALSE,"NAA9697";#N/A,#N/A,FALSE,"ECWEBB";#N/A,#N/A,FALSE,"MFT96";#N/A,#N/A,FALSE,"CTrecon"}</definedName>
    <definedName name="T4.9j_1_4_3_4" hidden="1">{#N/A,#N/A,FALSE,"TMCOMP96";#N/A,#N/A,FALSE,"MAT96";#N/A,#N/A,FALSE,"FANDA96";#N/A,#N/A,FALSE,"INTRAN96";#N/A,#N/A,FALSE,"NAA9697";#N/A,#N/A,FALSE,"ECWEBB";#N/A,#N/A,FALSE,"MFT96";#N/A,#N/A,FALSE,"CTrecon"}</definedName>
    <definedName name="T4.9j_1_4_3_5" hidden="1">{#N/A,#N/A,FALSE,"TMCOMP96";#N/A,#N/A,FALSE,"MAT96";#N/A,#N/A,FALSE,"FANDA96";#N/A,#N/A,FALSE,"INTRAN96";#N/A,#N/A,FALSE,"NAA9697";#N/A,#N/A,FALSE,"ECWEBB";#N/A,#N/A,FALSE,"MFT96";#N/A,#N/A,FALSE,"CTrecon"}</definedName>
    <definedName name="T4.9j_1_4_4" hidden="1">{#N/A,#N/A,FALSE,"TMCOMP96";#N/A,#N/A,FALSE,"MAT96";#N/A,#N/A,FALSE,"FANDA96";#N/A,#N/A,FALSE,"INTRAN96";#N/A,#N/A,FALSE,"NAA9697";#N/A,#N/A,FALSE,"ECWEBB";#N/A,#N/A,FALSE,"MFT96";#N/A,#N/A,FALSE,"CTrecon"}</definedName>
    <definedName name="T4.9j_1_4_4_1" hidden="1">{#N/A,#N/A,FALSE,"TMCOMP96";#N/A,#N/A,FALSE,"MAT96";#N/A,#N/A,FALSE,"FANDA96";#N/A,#N/A,FALSE,"INTRAN96";#N/A,#N/A,FALSE,"NAA9697";#N/A,#N/A,FALSE,"ECWEBB";#N/A,#N/A,FALSE,"MFT96";#N/A,#N/A,FALSE,"CTrecon"}</definedName>
    <definedName name="T4.9j_1_4_4_2" hidden="1">{#N/A,#N/A,FALSE,"TMCOMP96";#N/A,#N/A,FALSE,"MAT96";#N/A,#N/A,FALSE,"FANDA96";#N/A,#N/A,FALSE,"INTRAN96";#N/A,#N/A,FALSE,"NAA9697";#N/A,#N/A,FALSE,"ECWEBB";#N/A,#N/A,FALSE,"MFT96";#N/A,#N/A,FALSE,"CTrecon"}</definedName>
    <definedName name="T4.9j_1_4_4_3" hidden="1">{#N/A,#N/A,FALSE,"TMCOMP96";#N/A,#N/A,FALSE,"MAT96";#N/A,#N/A,FALSE,"FANDA96";#N/A,#N/A,FALSE,"INTRAN96";#N/A,#N/A,FALSE,"NAA9697";#N/A,#N/A,FALSE,"ECWEBB";#N/A,#N/A,FALSE,"MFT96";#N/A,#N/A,FALSE,"CTrecon"}</definedName>
    <definedName name="T4.9j_1_4_4_4" hidden="1">{#N/A,#N/A,FALSE,"TMCOMP96";#N/A,#N/A,FALSE,"MAT96";#N/A,#N/A,FALSE,"FANDA96";#N/A,#N/A,FALSE,"INTRAN96";#N/A,#N/A,FALSE,"NAA9697";#N/A,#N/A,FALSE,"ECWEBB";#N/A,#N/A,FALSE,"MFT96";#N/A,#N/A,FALSE,"CTrecon"}</definedName>
    <definedName name="T4.9j_1_4_4_5" hidden="1">{#N/A,#N/A,FALSE,"TMCOMP96";#N/A,#N/A,FALSE,"MAT96";#N/A,#N/A,FALSE,"FANDA96";#N/A,#N/A,FALSE,"INTRAN96";#N/A,#N/A,FALSE,"NAA9697";#N/A,#N/A,FALSE,"ECWEBB";#N/A,#N/A,FALSE,"MFT96";#N/A,#N/A,FALSE,"CTrecon"}</definedName>
    <definedName name="T4.9j_1_4_5" hidden="1">{#N/A,#N/A,FALSE,"TMCOMP96";#N/A,#N/A,FALSE,"MAT96";#N/A,#N/A,FALSE,"FANDA96";#N/A,#N/A,FALSE,"INTRAN96";#N/A,#N/A,FALSE,"NAA9697";#N/A,#N/A,FALSE,"ECWEBB";#N/A,#N/A,FALSE,"MFT96";#N/A,#N/A,FALSE,"CTrecon"}</definedName>
    <definedName name="T4.9j_1_4_5_1" hidden="1">{#N/A,#N/A,FALSE,"TMCOMP96";#N/A,#N/A,FALSE,"MAT96";#N/A,#N/A,FALSE,"FANDA96";#N/A,#N/A,FALSE,"INTRAN96";#N/A,#N/A,FALSE,"NAA9697";#N/A,#N/A,FALSE,"ECWEBB";#N/A,#N/A,FALSE,"MFT96";#N/A,#N/A,FALSE,"CTrecon"}</definedName>
    <definedName name="T4.9j_1_4_5_2" hidden="1">{#N/A,#N/A,FALSE,"TMCOMP96";#N/A,#N/A,FALSE,"MAT96";#N/A,#N/A,FALSE,"FANDA96";#N/A,#N/A,FALSE,"INTRAN96";#N/A,#N/A,FALSE,"NAA9697";#N/A,#N/A,FALSE,"ECWEBB";#N/A,#N/A,FALSE,"MFT96";#N/A,#N/A,FALSE,"CTrecon"}</definedName>
    <definedName name="T4.9j_1_4_5_3" hidden="1">{#N/A,#N/A,FALSE,"TMCOMP96";#N/A,#N/A,FALSE,"MAT96";#N/A,#N/A,FALSE,"FANDA96";#N/A,#N/A,FALSE,"INTRAN96";#N/A,#N/A,FALSE,"NAA9697";#N/A,#N/A,FALSE,"ECWEBB";#N/A,#N/A,FALSE,"MFT96";#N/A,#N/A,FALSE,"CTrecon"}</definedName>
    <definedName name="T4.9j_1_4_5_4" hidden="1">{#N/A,#N/A,FALSE,"TMCOMP96";#N/A,#N/A,FALSE,"MAT96";#N/A,#N/A,FALSE,"FANDA96";#N/A,#N/A,FALSE,"INTRAN96";#N/A,#N/A,FALSE,"NAA9697";#N/A,#N/A,FALSE,"ECWEBB";#N/A,#N/A,FALSE,"MFT96";#N/A,#N/A,FALSE,"CTrecon"}</definedName>
    <definedName name="T4.9j_1_4_5_5" hidden="1">{#N/A,#N/A,FALSE,"TMCOMP96";#N/A,#N/A,FALSE,"MAT96";#N/A,#N/A,FALSE,"FANDA96";#N/A,#N/A,FALSE,"INTRAN96";#N/A,#N/A,FALSE,"NAA9697";#N/A,#N/A,FALSE,"ECWEBB";#N/A,#N/A,FALSE,"MFT96";#N/A,#N/A,FALSE,"CTrecon"}</definedName>
    <definedName name="T4.9j_1_5" hidden="1">{#N/A,#N/A,FALSE,"TMCOMP96";#N/A,#N/A,FALSE,"MAT96";#N/A,#N/A,FALSE,"FANDA96";#N/A,#N/A,FALSE,"INTRAN96";#N/A,#N/A,FALSE,"NAA9697";#N/A,#N/A,FALSE,"ECWEBB";#N/A,#N/A,FALSE,"MFT96";#N/A,#N/A,FALSE,"CTrecon"}</definedName>
    <definedName name="T4.9j_1_5_1" hidden="1">{#N/A,#N/A,FALSE,"TMCOMP96";#N/A,#N/A,FALSE,"MAT96";#N/A,#N/A,FALSE,"FANDA96";#N/A,#N/A,FALSE,"INTRAN96";#N/A,#N/A,FALSE,"NAA9697";#N/A,#N/A,FALSE,"ECWEBB";#N/A,#N/A,FALSE,"MFT96";#N/A,#N/A,FALSE,"CTrecon"}</definedName>
    <definedName name="T4.9j_1_5_1_1" hidden="1">{#N/A,#N/A,FALSE,"TMCOMP96";#N/A,#N/A,FALSE,"MAT96";#N/A,#N/A,FALSE,"FANDA96";#N/A,#N/A,FALSE,"INTRAN96";#N/A,#N/A,FALSE,"NAA9697";#N/A,#N/A,FALSE,"ECWEBB";#N/A,#N/A,FALSE,"MFT96";#N/A,#N/A,FALSE,"CTrecon"}</definedName>
    <definedName name="T4.9j_1_5_1_2" hidden="1">{#N/A,#N/A,FALSE,"TMCOMP96";#N/A,#N/A,FALSE,"MAT96";#N/A,#N/A,FALSE,"FANDA96";#N/A,#N/A,FALSE,"INTRAN96";#N/A,#N/A,FALSE,"NAA9697";#N/A,#N/A,FALSE,"ECWEBB";#N/A,#N/A,FALSE,"MFT96";#N/A,#N/A,FALSE,"CTrecon"}</definedName>
    <definedName name="T4.9j_1_5_1_3" hidden="1">{#N/A,#N/A,FALSE,"TMCOMP96";#N/A,#N/A,FALSE,"MAT96";#N/A,#N/A,FALSE,"FANDA96";#N/A,#N/A,FALSE,"INTRAN96";#N/A,#N/A,FALSE,"NAA9697";#N/A,#N/A,FALSE,"ECWEBB";#N/A,#N/A,FALSE,"MFT96";#N/A,#N/A,FALSE,"CTrecon"}</definedName>
    <definedName name="T4.9j_1_5_1_4" hidden="1">{#N/A,#N/A,FALSE,"TMCOMP96";#N/A,#N/A,FALSE,"MAT96";#N/A,#N/A,FALSE,"FANDA96";#N/A,#N/A,FALSE,"INTRAN96";#N/A,#N/A,FALSE,"NAA9697";#N/A,#N/A,FALSE,"ECWEBB";#N/A,#N/A,FALSE,"MFT96";#N/A,#N/A,FALSE,"CTrecon"}</definedName>
    <definedName name="T4.9j_1_5_1_5" hidden="1">{#N/A,#N/A,FALSE,"TMCOMP96";#N/A,#N/A,FALSE,"MAT96";#N/A,#N/A,FALSE,"FANDA96";#N/A,#N/A,FALSE,"INTRAN96";#N/A,#N/A,FALSE,"NAA9697";#N/A,#N/A,FALSE,"ECWEBB";#N/A,#N/A,FALSE,"MFT96";#N/A,#N/A,FALSE,"CTrecon"}</definedName>
    <definedName name="T4.9j_1_5_2" hidden="1">{#N/A,#N/A,FALSE,"TMCOMP96";#N/A,#N/A,FALSE,"MAT96";#N/A,#N/A,FALSE,"FANDA96";#N/A,#N/A,FALSE,"INTRAN96";#N/A,#N/A,FALSE,"NAA9697";#N/A,#N/A,FALSE,"ECWEBB";#N/A,#N/A,FALSE,"MFT96";#N/A,#N/A,FALSE,"CTrecon"}</definedName>
    <definedName name="T4.9j_1_5_2_1" hidden="1">{#N/A,#N/A,FALSE,"TMCOMP96";#N/A,#N/A,FALSE,"MAT96";#N/A,#N/A,FALSE,"FANDA96";#N/A,#N/A,FALSE,"INTRAN96";#N/A,#N/A,FALSE,"NAA9697";#N/A,#N/A,FALSE,"ECWEBB";#N/A,#N/A,FALSE,"MFT96";#N/A,#N/A,FALSE,"CTrecon"}</definedName>
    <definedName name="T4.9j_1_5_2_2" hidden="1">{#N/A,#N/A,FALSE,"TMCOMP96";#N/A,#N/A,FALSE,"MAT96";#N/A,#N/A,FALSE,"FANDA96";#N/A,#N/A,FALSE,"INTRAN96";#N/A,#N/A,FALSE,"NAA9697";#N/A,#N/A,FALSE,"ECWEBB";#N/A,#N/A,FALSE,"MFT96";#N/A,#N/A,FALSE,"CTrecon"}</definedName>
    <definedName name="T4.9j_1_5_2_3" hidden="1">{#N/A,#N/A,FALSE,"TMCOMP96";#N/A,#N/A,FALSE,"MAT96";#N/A,#N/A,FALSE,"FANDA96";#N/A,#N/A,FALSE,"INTRAN96";#N/A,#N/A,FALSE,"NAA9697";#N/A,#N/A,FALSE,"ECWEBB";#N/A,#N/A,FALSE,"MFT96";#N/A,#N/A,FALSE,"CTrecon"}</definedName>
    <definedName name="T4.9j_1_5_2_4" hidden="1">{#N/A,#N/A,FALSE,"TMCOMP96";#N/A,#N/A,FALSE,"MAT96";#N/A,#N/A,FALSE,"FANDA96";#N/A,#N/A,FALSE,"INTRAN96";#N/A,#N/A,FALSE,"NAA9697";#N/A,#N/A,FALSE,"ECWEBB";#N/A,#N/A,FALSE,"MFT96";#N/A,#N/A,FALSE,"CTrecon"}</definedName>
    <definedName name="T4.9j_1_5_2_5" hidden="1">{#N/A,#N/A,FALSE,"TMCOMP96";#N/A,#N/A,FALSE,"MAT96";#N/A,#N/A,FALSE,"FANDA96";#N/A,#N/A,FALSE,"INTRAN96";#N/A,#N/A,FALSE,"NAA9697";#N/A,#N/A,FALSE,"ECWEBB";#N/A,#N/A,FALSE,"MFT96";#N/A,#N/A,FALSE,"CTrecon"}</definedName>
    <definedName name="T4.9j_1_5_3" hidden="1">{#N/A,#N/A,FALSE,"TMCOMP96";#N/A,#N/A,FALSE,"MAT96";#N/A,#N/A,FALSE,"FANDA96";#N/A,#N/A,FALSE,"INTRAN96";#N/A,#N/A,FALSE,"NAA9697";#N/A,#N/A,FALSE,"ECWEBB";#N/A,#N/A,FALSE,"MFT96";#N/A,#N/A,FALSE,"CTrecon"}</definedName>
    <definedName name="T4.9j_1_5_3_1" hidden="1">{#N/A,#N/A,FALSE,"TMCOMP96";#N/A,#N/A,FALSE,"MAT96";#N/A,#N/A,FALSE,"FANDA96";#N/A,#N/A,FALSE,"INTRAN96";#N/A,#N/A,FALSE,"NAA9697";#N/A,#N/A,FALSE,"ECWEBB";#N/A,#N/A,FALSE,"MFT96";#N/A,#N/A,FALSE,"CTrecon"}</definedName>
    <definedName name="T4.9j_1_5_3_2" hidden="1">{#N/A,#N/A,FALSE,"TMCOMP96";#N/A,#N/A,FALSE,"MAT96";#N/A,#N/A,FALSE,"FANDA96";#N/A,#N/A,FALSE,"INTRAN96";#N/A,#N/A,FALSE,"NAA9697";#N/A,#N/A,FALSE,"ECWEBB";#N/A,#N/A,FALSE,"MFT96";#N/A,#N/A,FALSE,"CTrecon"}</definedName>
    <definedName name="T4.9j_1_5_3_3" hidden="1">{#N/A,#N/A,FALSE,"TMCOMP96";#N/A,#N/A,FALSE,"MAT96";#N/A,#N/A,FALSE,"FANDA96";#N/A,#N/A,FALSE,"INTRAN96";#N/A,#N/A,FALSE,"NAA9697";#N/A,#N/A,FALSE,"ECWEBB";#N/A,#N/A,FALSE,"MFT96";#N/A,#N/A,FALSE,"CTrecon"}</definedName>
    <definedName name="T4.9j_1_5_3_4" hidden="1">{#N/A,#N/A,FALSE,"TMCOMP96";#N/A,#N/A,FALSE,"MAT96";#N/A,#N/A,FALSE,"FANDA96";#N/A,#N/A,FALSE,"INTRAN96";#N/A,#N/A,FALSE,"NAA9697";#N/A,#N/A,FALSE,"ECWEBB";#N/A,#N/A,FALSE,"MFT96";#N/A,#N/A,FALSE,"CTrecon"}</definedName>
    <definedName name="T4.9j_1_5_3_5" hidden="1">{#N/A,#N/A,FALSE,"TMCOMP96";#N/A,#N/A,FALSE,"MAT96";#N/A,#N/A,FALSE,"FANDA96";#N/A,#N/A,FALSE,"INTRAN96";#N/A,#N/A,FALSE,"NAA9697";#N/A,#N/A,FALSE,"ECWEBB";#N/A,#N/A,FALSE,"MFT96";#N/A,#N/A,FALSE,"CTrecon"}</definedName>
    <definedName name="T4.9j_1_5_4" hidden="1">{#N/A,#N/A,FALSE,"TMCOMP96";#N/A,#N/A,FALSE,"MAT96";#N/A,#N/A,FALSE,"FANDA96";#N/A,#N/A,FALSE,"INTRAN96";#N/A,#N/A,FALSE,"NAA9697";#N/A,#N/A,FALSE,"ECWEBB";#N/A,#N/A,FALSE,"MFT96";#N/A,#N/A,FALSE,"CTrecon"}</definedName>
    <definedName name="T4.9j_1_5_4_1" hidden="1">{#N/A,#N/A,FALSE,"TMCOMP96";#N/A,#N/A,FALSE,"MAT96";#N/A,#N/A,FALSE,"FANDA96";#N/A,#N/A,FALSE,"INTRAN96";#N/A,#N/A,FALSE,"NAA9697";#N/A,#N/A,FALSE,"ECWEBB";#N/A,#N/A,FALSE,"MFT96";#N/A,#N/A,FALSE,"CTrecon"}</definedName>
    <definedName name="T4.9j_1_5_4_2" hidden="1">{#N/A,#N/A,FALSE,"TMCOMP96";#N/A,#N/A,FALSE,"MAT96";#N/A,#N/A,FALSE,"FANDA96";#N/A,#N/A,FALSE,"INTRAN96";#N/A,#N/A,FALSE,"NAA9697";#N/A,#N/A,FALSE,"ECWEBB";#N/A,#N/A,FALSE,"MFT96";#N/A,#N/A,FALSE,"CTrecon"}</definedName>
    <definedName name="T4.9j_1_5_4_3" hidden="1">{#N/A,#N/A,FALSE,"TMCOMP96";#N/A,#N/A,FALSE,"MAT96";#N/A,#N/A,FALSE,"FANDA96";#N/A,#N/A,FALSE,"INTRAN96";#N/A,#N/A,FALSE,"NAA9697";#N/A,#N/A,FALSE,"ECWEBB";#N/A,#N/A,FALSE,"MFT96";#N/A,#N/A,FALSE,"CTrecon"}</definedName>
    <definedName name="T4.9j_1_5_4_4" hidden="1">{#N/A,#N/A,FALSE,"TMCOMP96";#N/A,#N/A,FALSE,"MAT96";#N/A,#N/A,FALSE,"FANDA96";#N/A,#N/A,FALSE,"INTRAN96";#N/A,#N/A,FALSE,"NAA9697";#N/A,#N/A,FALSE,"ECWEBB";#N/A,#N/A,FALSE,"MFT96";#N/A,#N/A,FALSE,"CTrecon"}</definedName>
    <definedName name="T4.9j_1_5_4_5" hidden="1">{#N/A,#N/A,FALSE,"TMCOMP96";#N/A,#N/A,FALSE,"MAT96";#N/A,#N/A,FALSE,"FANDA96";#N/A,#N/A,FALSE,"INTRAN96";#N/A,#N/A,FALSE,"NAA9697";#N/A,#N/A,FALSE,"ECWEBB";#N/A,#N/A,FALSE,"MFT96";#N/A,#N/A,FALSE,"CTrecon"}</definedName>
    <definedName name="T4.9j_1_5_5" hidden="1">{#N/A,#N/A,FALSE,"TMCOMP96";#N/A,#N/A,FALSE,"MAT96";#N/A,#N/A,FALSE,"FANDA96";#N/A,#N/A,FALSE,"INTRAN96";#N/A,#N/A,FALSE,"NAA9697";#N/A,#N/A,FALSE,"ECWEBB";#N/A,#N/A,FALSE,"MFT96";#N/A,#N/A,FALSE,"CTrecon"}</definedName>
    <definedName name="T4.9j_1_5_5_1" hidden="1">{#N/A,#N/A,FALSE,"TMCOMP96";#N/A,#N/A,FALSE,"MAT96";#N/A,#N/A,FALSE,"FANDA96";#N/A,#N/A,FALSE,"INTRAN96";#N/A,#N/A,FALSE,"NAA9697";#N/A,#N/A,FALSE,"ECWEBB";#N/A,#N/A,FALSE,"MFT96";#N/A,#N/A,FALSE,"CTrecon"}</definedName>
    <definedName name="T4.9j_1_5_5_2" hidden="1">{#N/A,#N/A,FALSE,"TMCOMP96";#N/A,#N/A,FALSE,"MAT96";#N/A,#N/A,FALSE,"FANDA96";#N/A,#N/A,FALSE,"INTRAN96";#N/A,#N/A,FALSE,"NAA9697";#N/A,#N/A,FALSE,"ECWEBB";#N/A,#N/A,FALSE,"MFT96";#N/A,#N/A,FALSE,"CTrecon"}</definedName>
    <definedName name="T4.9j_1_5_5_3" hidden="1">{#N/A,#N/A,FALSE,"TMCOMP96";#N/A,#N/A,FALSE,"MAT96";#N/A,#N/A,FALSE,"FANDA96";#N/A,#N/A,FALSE,"INTRAN96";#N/A,#N/A,FALSE,"NAA9697";#N/A,#N/A,FALSE,"ECWEBB";#N/A,#N/A,FALSE,"MFT96";#N/A,#N/A,FALSE,"CTrecon"}</definedName>
    <definedName name="T4.9j_1_5_5_4" hidden="1">{#N/A,#N/A,FALSE,"TMCOMP96";#N/A,#N/A,FALSE,"MAT96";#N/A,#N/A,FALSE,"FANDA96";#N/A,#N/A,FALSE,"INTRAN96";#N/A,#N/A,FALSE,"NAA9697";#N/A,#N/A,FALSE,"ECWEBB";#N/A,#N/A,FALSE,"MFT96";#N/A,#N/A,FALSE,"CTrecon"}</definedName>
    <definedName name="T4.9j_1_5_5_5" hidden="1">{#N/A,#N/A,FALSE,"TMCOMP96";#N/A,#N/A,FALSE,"MAT96";#N/A,#N/A,FALSE,"FANDA96";#N/A,#N/A,FALSE,"INTRAN96";#N/A,#N/A,FALSE,"NAA9697";#N/A,#N/A,FALSE,"ECWEBB";#N/A,#N/A,FALSE,"MFT96";#N/A,#N/A,FALSE,"CTrecon"}</definedName>
    <definedName name="T4.9j_2" hidden="1">{#N/A,#N/A,FALSE,"TMCOMP96";#N/A,#N/A,FALSE,"MAT96";#N/A,#N/A,FALSE,"FANDA96";#N/A,#N/A,FALSE,"INTRAN96";#N/A,#N/A,FALSE,"NAA9697";#N/A,#N/A,FALSE,"ECWEBB";#N/A,#N/A,FALSE,"MFT96";#N/A,#N/A,FALSE,"CTrecon"}</definedName>
    <definedName name="T4.9j_2_1" hidden="1">{#N/A,#N/A,FALSE,"TMCOMP96";#N/A,#N/A,FALSE,"MAT96";#N/A,#N/A,FALSE,"FANDA96";#N/A,#N/A,FALSE,"INTRAN96";#N/A,#N/A,FALSE,"NAA9697";#N/A,#N/A,FALSE,"ECWEBB";#N/A,#N/A,FALSE,"MFT96";#N/A,#N/A,FALSE,"CTrecon"}</definedName>
    <definedName name="T4.9j_2_1_1" hidden="1">{#N/A,#N/A,FALSE,"TMCOMP96";#N/A,#N/A,FALSE,"MAT96";#N/A,#N/A,FALSE,"FANDA96";#N/A,#N/A,FALSE,"INTRAN96";#N/A,#N/A,FALSE,"NAA9697";#N/A,#N/A,FALSE,"ECWEBB";#N/A,#N/A,FALSE,"MFT96";#N/A,#N/A,FALSE,"CTrecon"}</definedName>
    <definedName name="T4.9j_2_1_1_1" hidden="1">{#N/A,#N/A,FALSE,"TMCOMP96";#N/A,#N/A,FALSE,"MAT96";#N/A,#N/A,FALSE,"FANDA96";#N/A,#N/A,FALSE,"INTRAN96";#N/A,#N/A,FALSE,"NAA9697";#N/A,#N/A,FALSE,"ECWEBB";#N/A,#N/A,FALSE,"MFT96";#N/A,#N/A,FALSE,"CTrecon"}</definedName>
    <definedName name="T4.9j_2_1_1_1_1" hidden="1">{#N/A,#N/A,FALSE,"TMCOMP96";#N/A,#N/A,FALSE,"MAT96";#N/A,#N/A,FALSE,"FANDA96";#N/A,#N/A,FALSE,"INTRAN96";#N/A,#N/A,FALSE,"NAA9697";#N/A,#N/A,FALSE,"ECWEBB";#N/A,#N/A,FALSE,"MFT96";#N/A,#N/A,FALSE,"CTrecon"}</definedName>
    <definedName name="T4.9j_2_1_1_1_2" hidden="1">{#N/A,#N/A,FALSE,"TMCOMP96";#N/A,#N/A,FALSE,"MAT96";#N/A,#N/A,FALSE,"FANDA96";#N/A,#N/A,FALSE,"INTRAN96";#N/A,#N/A,FALSE,"NAA9697";#N/A,#N/A,FALSE,"ECWEBB";#N/A,#N/A,FALSE,"MFT96";#N/A,#N/A,FALSE,"CTrecon"}</definedName>
    <definedName name="T4.9j_2_1_1_1_3" hidden="1">{#N/A,#N/A,FALSE,"TMCOMP96";#N/A,#N/A,FALSE,"MAT96";#N/A,#N/A,FALSE,"FANDA96";#N/A,#N/A,FALSE,"INTRAN96";#N/A,#N/A,FALSE,"NAA9697";#N/A,#N/A,FALSE,"ECWEBB";#N/A,#N/A,FALSE,"MFT96";#N/A,#N/A,FALSE,"CTrecon"}</definedName>
    <definedName name="T4.9j_2_1_1_1_4" hidden="1">{#N/A,#N/A,FALSE,"TMCOMP96";#N/A,#N/A,FALSE,"MAT96";#N/A,#N/A,FALSE,"FANDA96";#N/A,#N/A,FALSE,"INTRAN96";#N/A,#N/A,FALSE,"NAA9697";#N/A,#N/A,FALSE,"ECWEBB";#N/A,#N/A,FALSE,"MFT96";#N/A,#N/A,FALSE,"CTrecon"}</definedName>
    <definedName name="T4.9j_2_1_1_1_5" hidden="1">{#N/A,#N/A,FALSE,"TMCOMP96";#N/A,#N/A,FALSE,"MAT96";#N/A,#N/A,FALSE,"FANDA96";#N/A,#N/A,FALSE,"INTRAN96";#N/A,#N/A,FALSE,"NAA9697";#N/A,#N/A,FALSE,"ECWEBB";#N/A,#N/A,FALSE,"MFT96";#N/A,#N/A,FALSE,"CTrecon"}</definedName>
    <definedName name="T4.9j_2_1_1_2" hidden="1">{#N/A,#N/A,FALSE,"TMCOMP96";#N/A,#N/A,FALSE,"MAT96";#N/A,#N/A,FALSE,"FANDA96";#N/A,#N/A,FALSE,"INTRAN96";#N/A,#N/A,FALSE,"NAA9697";#N/A,#N/A,FALSE,"ECWEBB";#N/A,#N/A,FALSE,"MFT96";#N/A,#N/A,FALSE,"CTrecon"}</definedName>
    <definedName name="T4.9j_2_1_1_2_1" hidden="1">{#N/A,#N/A,FALSE,"TMCOMP96";#N/A,#N/A,FALSE,"MAT96";#N/A,#N/A,FALSE,"FANDA96";#N/A,#N/A,FALSE,"INTRAN96";#N/A,#N/A,FALSE,"NAA9697";#N/A,#N/A,FALSE,"ECWEBB";#N/A,#N/A,FALSE,"MFT96";#N/A,#N/A,FALSE,"CTrecon"}</definedName>
    <definedName name="T4.9j_2_1_1_2_2" hidden="1">{#N/A,#N/A,FALSE,"TMCOMP96";#N/A,#N/A,FALSE,"MAT96";#N/A,#N/A,FALSE,"FANDA96";#N/A,#N/A,FALSE,"INTRAN96";#N/A,#N/A,FALSE,"NAA9697";#N/A,#N/A,FALSE,"ECWEBB";#N/A,#N/A,FALSE,"MFT96";#N/A,#N/A,FALSE,"CTrecon"}</definedName>
    <definedName name="T4.9j_2_1_1_2_3" hidden="1">{#N/A,#N/A,FALSE,"TMCOMP96";#N/A,#N/A,FALSE,"MAT96";#N/A,#N/A,FALSE,"FANDA96";#N/A,#N/A,FALSE,"INTRAN96";#N/A,#N/A,FALSE,"NAA9697";#N/A,#N/A,FALSE,"ECWEBB";#N/A,#N/A,FALSE,"MFT96";#N/A,#N/A,FALSE,"CTrecon"}</definedName>
    <definedName name="T4.9j_2_1_1_2_4" hidden="1">{#N/A,#N/A,FALSE,"TMCOMP96";#N/A,#N/A,FALSE,"MAT96";#N/A,#N/A,FALSE,"FANDA96";#N/A,#N/A,FALSE,"INTRAN96";#N/A,#N/A,FALSE,"NAA9697";#N/A,#N/A,FALSE,"ECWEBB";#N/A,#N/A,FALSE,"MFT96";#N/A,#N/A,FALSE,"CTrecon"}</definedName>
    <definedName name="T4.9j_2_1_1_2_5" hidden="1">{#N/A,#N/A,FALSE,"TMCOMP96";#N/A,#N/A,FALSE,"MAT96";#N/A,#N/A,FALSE,"FANDA96";#N/A,#N/A,FALSE,"INTRAN96";#N/A,#N/A,FALSE,"NAA9697";#N/A,#N/A,FALSE,"ECWEBB";#N/A,#N/A,FALSE,"MFT96";#N/A,#N/A,FALSE,"CTrecon"}</definedName>
    <definedName name="T4.9j_2_1_1_3" hidden="1">{#N/A,#N/A,FALSE,"TMCOMP96";#N/A,#N/A,FALSE,"MAT96";#N/A,#N/A,FALSE,"FANDA96";#N/A,#N/A,FALSE,"INTRAN96";#N/A,#N/A,FALSE,"NAA9697";#N/A,#N/A,FALSE,"ECWEBB";#N/A,#N/A,FALSE,"MFT96";#N/A,#N/A,FALSE,"CTrecon"}</definedName>
    <definedName name="T4.9j_2_1_1_4" hidden="1">{#N/A,#N/A,FALSE,"TMCOMP96";#N/A,#N/A,FALSE,"MAT96";#N/A,#N/A,FALSE,"FANDA96";#N/A,#N/A,FALSE,"INTRAN96";#N/A,#N/A,FALSE,"NAA9697";#N/A,#N/A,FALSE,"ECWEBB";#N/A,#N/A,FALSE,"MFT96";#N/A,#N/A,FALSE,"CTrecon"}</definedName>
    <definedName name="T4.9j_2_1_1_5" hidden="1">{#N/A,#N/A,FALSE,"TMCOMP96";#N/A,#N/A,FALSE,"MAT96";#N/A,#N/A,FALSE,"FANDA96";#N/A,#N/A,FALSE,"INTRAN96";#N/A,#N/A,FALSE,"NAA9697";#N/A,#N/A,FALSE,"ECWEBB";#N/A,#N/A,FALSE,"MFT96";#N/A,#N/A,FALSE,"CTrecon"}</definedName>
    <definedName name="T4.9j_2_1_2" hidden="1">{#N/A,#N/A,FALSE,"TMCOMP96";#N/A,#N/A,FALSE,"MAT96";#N/A,#N/A,FALSE,"FANDA96";#N/A,#N/A,FALSE,"INTRAN96";#N/A,#N/A,FALSE,"NAA9697";#N/A,#N/A,FALSE,"ECWEBB";#N/A,#N/A,FALSE,"MFT96";#N/A,#N/A,FALSE,"CTrecon"}</definedName>
    <definedName name="T4.9j_2_1_2_1" hidden="1">{#N/A,#N/A,FALSE,"TMCOMP96";#N/A,#N/A,FALSE,"MAT96";#N/A,#N/A,FALSE,"FANDA96";#N/A,#N/A,FALSE,"INTRAN96";#N/A,#N/A,FALSE,"NAA9697";#N/A,#N/A,FALSE,"ECWEBB";#N/A,#N/A,FALSE,"MFT96";#N/A,#N/A,FALSE,"CTrecon"}</definedName>
    <definedName name="T4.9j_2_1_2_2" hidden="1">{#N/A,#N/A,FALSE,"TMCOMP96";#N/A,#N/A,FALSE,"MAT96";#N/A,#N/A,FALSE,"FANDA96";#N/A,#N/A,FALSE,"INTRAN96";#N/A,#N/A,FALSE,"NAA9697";#N/A,#N/A,FALSE,"ECWEBB";#N/A,#N/A,FALSE,"MFT96";#N/A,#N/A,FALSE,"CTrecon"}</definedName>
    <definedName name="T4.9j_2_1_2_3" hidden="1">{#N/A,#N/A,FALSE,"TMCOMP96";#N/A,#N/A,FALSE,"MAT96";#N/A,#N/A,FALSE,"FANDA96";#N/A,#N/A,FALSE,"INTRAN96";#N/A,#N/A,FALSE,"NAA9697";#N/A,#N/A,FALSE,"ECWEBB";#N/A,#N/A,FALSE,"MFT96";#N/A,#N/A,FALSE,"CTrecon"}</definedName>
    <definedName name="T4.9j_2_1_2_4" hidden="1">{#N/A,#N/A,FALSE,"TMCOMP96";#N/A,#N/A,FALSE,"MAT96";#N/A,#N/A,FALSE,"FANDA96";#N/A,#N/A,FALSE,"INTRAN96";#N/A,#N/A,FALSE,"NAA9697";#N/A,#N/A,FALSE,"ECWEBB";#N/A,#N/A,FALSE,"MFT96";#N/A,#N/A,FALSE,"CTrecon"}</definedName>
    <definedName name="T4.9j_2_1_2_5" hidden="1">{#N/A,#N/A,FALSE,"TMCOMP96";#N/A,#N/A,FALSE,"MAT96";#N/A,#N/A,FALSE,"FANDA96";#N/A,#N/A,FALSE,"INTRAN96";#N/A,#N/A,FALSE,"NAA9697";#N/A,#N/A,FALSE,"ECWEBB";#N/A,#N/A,FALSE,"MFT96";#N/A,#N/A,FALSE,"CTrecon"}</definedName>
    <definedName name="T4.9j_2_1_3" hidden="1">{#N/A,#N/A,FALSE,"TMCOMP96";#N/A,#N/A,FALSE,"MAT96";#N/A,#N/A,FALSE,"FANDA96";#N/A,#N/A,FALSE,"INTRAN96";#N/A,#N/A,FALSE,"NAA9697";#N/A,#N/A,FALSE,"ECWEBB";#N/A,#N/A,FALSE,"MFT96";#N/A,#N/A,FALSE,"CTrecon"}</definedName>
    <definedName name="T4.9j_2_1_3_1" hidden="1">{#N/A,#N/A,FALSE,"TMCOMP96";#N/A,#N/A,FALSE,"MAT96";#N/A,#N/A,FALSE,"FANDA96";#N/A,#N/A,FALSE,"INTRAN96";#N/A,#N/A,FALSE,"NAA9697";#N/A,#N/A,FALSE,"ECWEBB";#N/A,#N/A,FALSE,"MFT96";#N/A,#N/A,FALSE,"CTrecon"}</definedName>
    <definedName name="T4.9j_2_1_3_2" hidden="1">{#N/A,#N/A,FALSE,"TMCOMP96";#N/A,#N/A,FALSE,"MAT96";#N/A,#N/A,FALSE,"FANDA96";#N/A,#N/A,FALSE,"INTRAN96";#N/A,#N/A,FALSE,"NAA9697";#N/A,#N/A,FALSE,"ECWEBB";#N/A,#N/A,FALSE,"MFT96";#N/A,#N/A,FALSE,"CTrecon"}</definedName>
    <definedName name="T4.9j_2_1_3_3" hidden="1">{#N/A,#N/A,FALSE,"TMCOMP96";#N/A,#N/A,FALSE,"MAT96";#N/A,#N/A,FALSE,"FANDA96";#N/A,#N/A,FALSE,"INTRAN96";#N/A,#N/A,FALSE,"NAA9697";#N/A,#N/A,FALSE,"ECWEBB";#N/A,#N/A,FALSE,"MFT96";#N/A,#N/A,FALSE,"CTrecon"}</definedName>
    <definedName name="T4.9j_2_1_3_4" hidden="1">{#N/A,#N/A,FALSE,"TMCOMP96";#N/A,#N/A,FALSE,"MAT96";#N/A,#N/A,FALSE,"FANDA96";#N/A,#N/A,FALSE,"INTRAN96";#N/A,#N/A,FALSE,"NAA9697";#N/A,#N/A,FALSE,"ECWEBB";#N/A,#N/A,FALSE,"MFT96";#N/A,#N/A,FALSE,"CTrecon"}</definedName>
    <definedName name="T4.9j_2_1_3_5" hidden="1">{#N/A,#N/A,FALSE,"TMCOMP96";#N/A,#N/A,FALSE,"MAT96";#N/A,#N/A,FALSE,"FANDA96";#N/A,#N/A,FALSE,"INTRAN96";#N/A,#N/A,FALSE,"NAA9697";#N/A,#N/A,FALSE,"ECWEBB";#N/A,#N/A,FALSE,"MFT96";#N/A,#N/A,FALSE,"CTrecon"}</definedName>
    <definedName name="T4.9j_2_1_4" hidden="1">{#N/A,#N/A,FALSE,"TMCOMP96";#N/A,#N/A,FALSE,"MAT96";#N/A,#N/A,FALSE,"FANDA96";#N/A,#N/A,FALSE,"INTRAN96";#N/A,#N/A,FALSE,"NAA9697";#N/A,#N/A,FALSE,"ECWEBB";#N/A,#N/A,FALSE,"MFT96";#N/A,#N/A,FALSE,"CTrecon"}</definedName>
    <definedName name="T4.9j_2_1_4_1" hidden="1">{#N/A,#N/A,FALSE,"TMCOMP96";#N/A,#N/A,FALSE,"MAT96";#N/A,#N/A,FALSE,"FANDA96";#N/A,#N/A,FALSE,"INTRAN96";#N/A,#N/A,FALSE,"NAA9697";#N/A,#N/A,FALSE,"ECWEBB";#N/A,#N/A,FALSE,"MFT96";#N/A,#N/A,FALSE,"CTrecon"}</definedName>
    <definedName name="T4.9j_2_1_4_2" hidden="1">{#N/A,#N/A,FALSE,"TMCOMP96";#N/A,#N/A,FALSE,"MAT96";#N/A,#N/A,FALSE,"FANDA96";#N/A,#N/A,FALSE,"INTRAN96";#N/A,#N/A,FALSE,"NAA9697";#N/A,#N/A,FALSE,"ECWEBB";#N/A,#N/A,FALSE,"MFT96";#N/A,#N/A,FALSE,"CTrecon"}</definedName>
    <definedName name="T4.9j_2_1_4_3" hidden="1">{#N/A,#N/A,FALSE,"TMCOMP96";#N/A,#N/A,FALSE,"MAT96";#N/A,#N/A,FALSE,"FANDA96";#N/A,#N/A,FALSE,"INTRAN96";#N/A,#N/A,FALSE,"NAA9697";#N/A,#N/A,FALSE,"ECWEBB";#N/A,#N/A,FALSE,"MFT96";#N/A,#N/A,FALSE,"CTrecon"}</definedName>
    <definedName name="T4.9j_2_1_4_4" hidden="1">{#N/A,#N/A,FALSE,"TMCOMP96";#N/A,#N/A,FALSE,"MAT96";#N/A,#N/A,FALSE,"FANDA96";#N/A,#N/A,FALSE,"INTRAN96";#N/A,#N/A,FALSE,"NAA9697";#N/A,#N/A,FALSE,"ECWEBB";#N/A,#N/A,FALSE,"MFT96";#N/A,#N/A,FALSE,"CTrecon"}</definedName>
    <definedName name="T4.9j_2_1_4_5" hidden="1">{#N/A,#N/A,FALSE,"TMCOMP96";#N/A,#N/A,FALSE,"MAT96";#N/A,#N/A,FALSE,"FANDA96";#N/A,#N/A,FALSE,"INTRAN96";#N/A,#N/A,FALSE,"NAA9697";#N/A,#N/A,FALSE,"ECWEBB";#N/A,#N/A,FALSE,"MFT96";#N/A,#N/A,FALSE,"CTrecon"}</definedName>
    <definedName name="T4.9j_2_1_5" hidden="1">{#N/A,#N/A,FALSE,"TMCOMP96";#N/A,#N/A,FALSE,"MAT96";#N/A,#N/A,FALSE,"FANDA96";#N/A,#N/A,FALSE,"INTRAN96";#N/A,#N/A,FALSE,"NAA9697";#N/A,#N/A,FALSE,"ECWEBB";#N/A,#N/A,FALSE,"MFT96";#N/A,#N/A,FALSE,"CTrecon"}</definedName>
    <definedName name="T4.9j_2_1_5_1" hidden="1">{#N/A,#N/A,FALSE,"TMCOMP96";#N/A,#N/A,FALSE,"MAT96";#N/A,#N/A,FALSE,"FANDA96";#N/A,#N/A,FALSE,"INTRAN96";#N/A,#N/A,FALSE,"NAA9697";#N/A,#N/A,FALSE,"ECWEBB";#N/A,#N/A,FALSE,"MFT96";#N/A,#N/A,FALSE,"CTrecon"}</definedName>
    <definedName name="T4.9j_2_1_5_2" hidden="1">{#N/A,#N/A,FALSE,"TMCOMP96";#N/A,#N/A,FALSE,"MAT96";#N/A,#N/A,FALSE,"FANDA96";#N/A,#N/A,FALSE,"INTRAN96";#N/A,#N/A,FALSE,"NAA9697";#N/A,#N/A,FALSE,"ECWEBB";#N/A,#N/A,FALSE,"MFT96";#N/A,#N/A,FALSE,"CTrecon"}</definedName>
    <definedName name="T4.9j_2_1_5_3" hidden="1">{#N/A,#N/A,FALSE,"TMCOMP96";#N/A,#N/A,FALSE,"MAT96";#N/A,#N/A,FALSE,"FANDA96";#N/A,#N/A,FALSE,"INTRAN96";#N/A,#N/A,FALSE,"NAA9697";#N/A,#N/A,FALSE,"ECWEBB";#N/A,#N/A,FALSE,"MFT96";#N/A,#N/A,FALSE,"CTrecon"}</definedName>
    <definedName name="T4.9j_2_1_5_4" hidden="1">{#N/A,#N/A,FALSE,"TMCOMP96";#N/A,#N/A,FALSE,"MAT96";#N/A,#N/A,FALSE,"FANDA96";#N/A,#N/A,FALSE,"INTRAN96";#N/A,#N/A,FALSE,"NAA9697";#N/A,#N/A,FALSE,"ECWEBB";#N/A,#N/A,FALSE,"MFT96";#N/A,#N/A,FALSE,"CTrecon"}</definedName>
    <definedName name="T4.9j_2_1_5_5" hidden="1">{#N/A,#N/A,FALSE,"TMCOMP96";#N/A,#N/A,FALSE,"MAT96";#N/A,#N/A,FALSE,"FANDA96";#N/A,#N/A,FALSE,"INTRAN96";#N/A,#N/A,FALSE,"NAA9697";#N/A,#N/A,FALSE,"ECWEBB";#N/A,#N/A,FALSE,"MFT96";#N/A,#N/A,FALSE,"CTrecon"}</definedName>
    <definedName name="T4.9j_2_2" hidden="1">{#N/A,#N/A,FALSE,"TMCOMP96";#N/A,#N/A,FALSE,"MAT96";#N/A,#N/A,FALSE,"FANDA96";#N/A,#N/A,FALSE,"INTRAN96";#N/A,#N/A,FALSE,"NAA9697";#N/A,#N/A,FALSE,"ECWEBB";#N/A,#N/A,FALSE,"MFT96";#N/A,#N/A,FALSE,"CTrecon"}</definedName>
    <definedName name="T4.9j_2_2_1" hidden="1">{#N/A,#N/A,FALSE,"TMCOMP96";#N/A,#N/A,FALSE,"MAT96";#N/A,#N/A,FALSE,"FANDA96";#N/A,#N/A,FALSE,"INTRAN96";#N/A,#N/A,FALSE,"NAA9697";#N/A,#N/A,FALSE,"ECWEBB";#N/A,#N/A,FALSE,"MFT96";#N/A,#N/A,FALSE,"CTrecon"}</definedName>
    <definedName name="T4.9j_2_2_2" hidden="1">{#N/A,#N/A,FALSE,"TMCOMP96";#N/A,#N/A,FALSE,"MAT96";#N/A,#N/A,FALSE,"FANDA96";#N/A,#N/A,FALSE,"INTRAN96";#N/A,#N/A,FALSE,"NAA9697";#N/A,#N/A,FALSE,"ECWEBB";#N/A,#N/A,FALSE,"MFT96";#N/A,#N/A,FALSE,"CTrecon"}</definedName>
    <definedName name="T4.9j_2_2_3" hidden="1">{#N/A,#N/A,FALSE,"TMCOMP96";#N/A,#N/A,FALSE,"MAT96";#N/A,#N/A,FALSE,"FANDA96";#N/A,#N/A,FALSE,"INTRAN96";#N/A,#N/A,FALSE,"NAA9697";#N/A,#N/A,FALSE,"ECWEBB";#N/A,#N/A,FALSE,"MFT96";#N/A,#N/A,FALSE,"CTrecon"}</definedName>
    <definedName name="T4.9j_2_2_4" hidden="1">{#N/A,#N/A,FALSE,"TMCOMP96";#N/A,#N/A,FALSE,"MAT96";#N/A,#N/A,FALSE,"FANDA96";#N/A,#N/A,FALSE,"INTRAN96";#N/A,#N/A,FALSE,"NAA9697";#N/A,#N/A,FALSE,"ECWEBB";#N/A,#N/A,FALSE,"MFT96";#N/A,#N/A,FALSE,"CTrecon"}</definedName>
    <definedName name="T4.9j_2_2_5" hidden="1">{#N/A,#N/A,FALSE,"TMCOMP96";#N/A,#N/A,FALSE,"MAT96";#N/A,#N/A,FALSE,"FANDA96";#N/A,#N/A,FALSE,"INTRAN96";#N/A,#N/A,FALSE,"NAA9697";#N/A,#N/A,FALSE,"ECWEBB";#N/A,#N/A,FALSE,"MFT96";#N/A,#N/A,FALSE,"CTrecon"}</definedName>
    <definedName name="T4.9j_2_3" hidden="1">{#N/A,#N/A,FALSE,"TMCOMP96";#N/A,#N/A,FALSE,"MAT96";#N/A,#N/A,FALSE,"FANDA96";#N/A,#N/A,FALSE,"INTRAN96";#N/A,#N/A,FALSE,"NAA9697";#N/A,#N/A,FALSE,"ECWEBB";#N/A,#N/A,FALSE,"MFT96";#N/A,#N/A,FALSE,"CTrecon"}</definedName>
    <definedName name="T4.9j_2_3_1" hidden="1">{#N/A,#N/A,FALSE,"TMCOMP96";#N/A,#N/A,FALSE,"MAT96";#N/A,#N/A,FALSE,"FANDA96";#N/A,#N/A,FALSE,"INTRAN96";#N/A,#N/A,FALSE,"NAA9697";#N/A,#N/A,FALSE,"ECWEBB";#N/A,#N/A,FALSE,"MFT96";#N/A,#N/A,FALSE,"CTrecon"}</definedName>
    <definedName name="T4.9j_2_3_2" hidden="1">{#N/A,#N/A,FALSE,"TMCOMP96";#N/A,#N/A,FALSE,"MAT96";#N/A,#N/A,FALSE,"FANDA96";#N/A,#N/A,FALSE,"INTRAN96";#N/A,#N/A,FALSE,"NAA9697";#N/A,#N/A,FALSE,"ECWEBB";#N/A,#N/A,FALSE,"MFT96";#N/A,#N/A,FALSE,"CTrecon"}</definedName>
    <definedName name="T4.9j_2_3_3" hidden="1">{#N/A,#N/A,FALSE,"TMCOMP96";#N/A,#N/A,FALSE,"MAT96";#N/A,#N/A,FALSE,"FANDA96";#N/A,#N/A,FALSE,"INTRAN96";#N/A,#N/A,FALSE,"NAA9697";#N/A,#N/A,FALSE,"ECWEBB";#N/A,#N/A,FALSE,"MFT96";#N/A,#N/A,FALSE,"CTrecon"}</definedName>
    <definedName name="T4.9j_2_3_4" hidden="1">{#N/A,#N/A,FALSE,"TMCOMP96";#N/A,#N/A,FALSE,"MAT96";#N/A,#N/A,FALSE,"FANDA96";#N/A,#N/A,FALSE,"INTRAN96";#N/A,#N/A,FALSE,"NAA9697";#N/A,#N/A,FALSE,"ECWEBB";#N/A,#N/A,FALSE,"MFT96";#N/A,#N/A,FALSE,"CTrecon"}</definedName>
    <definedName name="T4.9j_2_3_5" hidden="1">{#N/A,#N/A,FALSE,"TMCOMP96";#N/A,#N/A,FALSE,"MAT96";#N/A,#N/A,FALSE,"FANDA96";#N/A,#N/A,FALSE,"INTRAN96";#N/A,#N/A,FALSE,"NAA9697";#N/A,#N/A,FALSE,"ECWEBB";#N/A,#N/A,FALSE,"MFT96";#N/A,#N/A,FALSE,"CTrecon"}</definedName>
    <definedName name="T4.9j_2_4" hidden="1">{#N/A,#N/A,FALSE,"TMCOMP96";#N/A,#N/A,FALSE,"MAT96";#N/A,#N/A,FALSE,"FANDA96";#N/A,#N/A,FALSE,"INTRAN96";#N/A,#N/A,FALSE,"NAA9697";#N/A,#N/A,FALSE,"ECWEBB";#N/A,#N/A,FALSE,"MFT96";#N/A,#N/A,FALSE,"CTrecon"}</definedName>
    <definedName name="T4.9j_2_4_1" hidden="1">{#N/A,#N/A,FALSE,"TMCOMP96";#N/A,#N/A,FALSE,"MAT96";#N/A,#N/A,FALSE,"FANDA96";#N/A,#N/A,FALSE,"INTRAN96";#N/A,#N/A,FALSE,"NAA9697";#N/A,#N/A,FALSE,"ECWEBB";#N/A,#N/A,FALSE,"MFT96";#N/A,#N/A,FALSE,"CTrecon"}</definedName>
    <definedName name="T4.9j_2_4_2" hidden="1">{#N/A,#N/A,FALSE,"TMCOMP96";#N/A,#N/A,FALSE,"MAT96";#N/A,#N/A,FALSE,"FANDA96";#N/A,#N/A,FALSE,"INTRAN96";#N/A,#N/A,FALSE,"NAA9697";#N/A,#N/A,FALSE,"ECWEBB";#N/A,#N/A,FALSE,"MFT96";#N/A,#N/A,FALSE,"CTrecon"}</definedName>
    <definedName name="T4.9j_2_4_3" hidden="1">{#N/A,#N/A,FALSE,"TMCOMP96";#N/A,#N/A,FALSE,"MAT96";#N/A,#N/A,FALSE,"FANDA96";#N/A,#N/A,FALSE,"INTRAN96";#N/A,#N/A,FALSE,"NAA9697";#N/A,#N/A,FALSE,"ECWEBB";#N/A,#N/A,FALSE,"MFT96";#N/A,#N/A,FALSE,"CTrecon"}</definedName>
    <definedName name="T4.9j_2_4_4" hidden="1">{#N/A,#N/A,FALSE,"TMCOMP96";#N/A,#N/A,FALSE,"MAT96";#N/A,#N/A,FALSE,"FANDA96";#N/A,#N/A,FALSE,"INTRAN96";#N/A,#N/A,FALSE,"NAA9697";#N/A,#N/A,FALSE,"ECWEBB";#N/A,#N/A,FALSE,"MFT96";#N/A,#N/A,FALSE,"CTrecon"}</definedName>
    <definedName name="T4.9j_2_4_5" hidden="1">{#N/A,#N/A,FALSE,"TMCOMP96";#N/A,#N/A,FALSE,"MAT96";#N/A,#N/A,FALSE,"FANDA96";#N/A,#N/A,FALSE,"INTRAN96";#N/A,#N/A,FALSE,"NAA9697";#N/A,#N/A,FALSE,"ECWEBB";#N/A,#N/A,FALSE,"MFT96";#N/A,#N/A,FALSE,"CTrecon"}</definedName>
    <definedName name="T4.9j_2_5" hidden="1">{#N/A,#N/A,FALSE,"TMCOMP96";#N/A,#N/A,FALSE,"MAT96";#N/A,#N/A,FALSE,"FANDA96";#N/A,#N/A,FALSE,"INTRAN96";#N/A,#N/A,FALSE,"NAA9697";#N/A,#N/A,FALSE,"ECWEBB";#N/A,#N/A,FALSE,"MFT96";#N/A,#N/A,FALSE,"CTrecon"}</definedName>
    <definedName name="T4.9j_2_5_1" hidden="1">{#N/A,#N/A,FALSE,"TMCOMP96";#N/A,#N/A,FALSE,"MAT96";#N/A,#N/A,FALSE,"FANDA96";#N/A,#N/A,FALSE,"INTRAN96";#N/A,#N/A,FALSE,"NAA9697";#N/A,#N/A,FALSE,"ECWEBB";#N/A,#N/A,FALSE,"MFT96";#N/A,#N/A,FALSE,"CTrecon"}</definedName>
    <definedName name="T4.9j_2_5_2" hidden="1">{#N/A,#N/A,FALSE,"TMCOMP96";#N/A,#N/A,FALSE,"MAT96";#N/A,#N/A,FALSE,"FANDA96";#N/A,#N/A,FALSE,"INTRAN96";#N/A,#N/A,FALSE,"NAA9697";#N/A,#N/A,FALSE,"ECWEBB";#N/A,#N/A,FALSE,"MFT96";#N/A,#N/A,FALSE,"CTrecon"}</definedName>
    <definedName name="T4.9j_2_5_3" hidden="1">{#N/A,#N/A,FALSE,"TMCOMP96";#N/A,#N/A,FALSE,"MAT96";#N/A,#N/A,FALSE,"FANDA96";#N/A,#N/A,FALSE,"INTRAN96";#N/A,#N/A,FALSE,"NAA9697";#N/A,#N/A,FALSE,"ECWEBB";#N/A,#N/A,FALSE,"MFT96";#N/A,#N/A,FALSE,"CTrecon"}</definedName>
    <definedName name="T4.9j_2_5_4" hidden="1">{#N/A,#N/A,FALSE,"TMCOMP96";#N/A,#N/A,FALSE,"MAT96";#N/A,#N/A,FALSE,"FANDA96";#N/A,#N/A,FALSE,"INTRAN96";#N/A,#N/A,FALSE,"NAA9697";#N/A,#N/A,FALSE,"ECWEBB";#N/A,#N/A,FALSE,"MFT96";#N/A,#N/A,FALSE,"CTrecon"}</definedName>
    <definedName name="T4.9j_2_5_5" hidden="1">{#N/A,#N/A,FALSE,"TMCOMP96";#N/A,#N/A,FALSE,"MAT96";#N/A,#N/A,FALSE,"FANDA96";#N/A,#N/A,FALSE,"INTRAN96";#N/A,#N/A,FALSE,"NAA9697";#N/A,#N/A,FALSE,"ECWEBB";#N/A,#N/A,FALSE,"MFT96";#N/A,#N/A,FALSE,"CTrecon"}</definedName>
    <definedName name="T4.9j_3" hidden="1">{#N/A,#N/A,FALSE,"TMCOMP96";#N/A,#N/A,FALSE,"MAT96";#N/A,#N/A,FALSE,"FANDA96";#N/A,#N/A,FALSE,"INTRAN96";#N/A,#N/A,FALSE,"NAA9697";#N/A,#N/A,FALSE,"ECWEBB";#N/A,#N/A,FALSE,"MFT96";#N/A,#N/A,FALSE,"CTrecon"}</definedName>
    <definedName name="T4.9j_3_1" hidden="1">{#N/A,#N/A,FALSE,"TMCOMP96";#N/A,#N/A,FALSE,"MAT96";#N/A,#N/A,FALSE,"FANDA96";#N/A,#N/A,FALSE,"INTRAN96";#N/A,#N/A,FALSE,"NAA9697";#N/A,#N/A,FALSE,"ECWEBB";#N/A,#N/A,FALSE,"MFT96";#N/A,#N/A,FALSE,"CTrecon"}</definedName>
    <definedName name="T4.9j_3_1_1" hidden="1">{#N/A,#N/A,FALSE,"TMCOMP96";#N/A,#N/A,FALSE,"MAT96";#N/A,#N/A,FALSE,"FANDA96";#N/A,#N/A,FALSE,"INTRAN96";#N/A,#N/A,FALSE,"NAA9697";#N/A,#N/A,FALSE,"ECWEBB";#N/A,#N/A,FALSE,"MFT96";#N/A,#N/A,FALSE,"CTrecon"}</definedName>
    <definedName name="T4.9j_3_1_1_1" hidden="1">{#N/A,#N/A,FALSE,"TMCOMP96";#N/A,#N/A,FALSE,"MAT96";#N/A,#N/A,FALSE,"FANDA96";#N/A,#N/A,FALSE,"INTRAN96";#N/A,#N/A,FALSE,"NAA9697";#N/A,#N/A,FALSE,"ECWEBB";#N/A,#N/A,FALSE,"MFT96";#N/A,#N/A,FALSE,"CTrecon"}</definedName>
    <definedName name="T4.9j_3_1_1_1_1" hidden="1">{#N/A,#N/A,FALSE,"TMCOMP96";#N/A,#N/A,FALSE,"MAT96";#N/A,#N/A,FALSE,"FANDA96";#N/A,#N/A,FALSE,"INTRAN96";#N/A,#N/A,FALSE,"NAA9697";#N/A,#N/A,FALSE,"ECWEBB";#N/A,#N/A,FALSE,"MFT96";#N/A,#N/A,FALSE,"CTrecon"}</definedName>
    <definedName name="T4.9j_3_1_1_1_2" hidden="1">{#N/A,#N/A,FALSE,"TMCOMP96";#N/A,#N/A,FALSE,"MAT96";#N/A,#N/A,FALSE,"FANDA96";#N/A,#N/A,FALSE,"INTRAN96";#N/A,#N/A,FALSE,"NAA9697";#N/A,#N/A,FALSE,"ECWEBB";#N/A,#N/A,FALSE,"MFT96";#N/A,#N/A,FALSE,"CTrecon"}</definedName>
    <definedName name="T4.9j_3_1_1_1_3" hidden="1">{#N/A,#N/A,FALSE,"TMCOMP96";#N/A,#N/A,FALSE,"MAT96";#N/A,#N/A,FALSE,"FANDA96";#N/A,#N/A,FALSE,"INTRAN96";#N/A,#N/A,FALSE,"NAA9697";#N/A,#N/A,FALSE,"ECWEBB";#N/A,#N/A,FALSE,"MFT96";#N/A,#N/A,FALSE,"CTrecon"}</definedName>
    <definedName name="T4.9j_3_1_1_1_4" hidden="1">{#N/A,#N/A,FALSE,"TMCOMP96";#N/A,#N/A,FALSE,"MAT96";#N/A,#N/A,FALSE,"FANDA96";#N/A,#N/A,FALSE,"INTRAN96";#N/A,#N/A,FALSE,"NAA9697";#N/A,#N/A,FALSE,"ECWEBB";#N/A,#N/A,FALSE,"MFT96";#N/A,#N/A,FALSE,"CTrecon"}</definedName>
    <definedName name="T4.9j_3_1_1_1_5" hidden="1">{#N/A,#N/A,FALSE,"TMCOMP96";#N/A,#N/A,FALSE,"MAT96";#N/A,#N/A,FALSE,"FANDA96";#N/A,#N/A,FALSE,"INTRAN96";#N/A,#N/A,FALSE,"NAA9697";#N/A,#N/A,FALSE,"ECWEBB";#N/A,#N/A,FALSE,"MFT96";#N/A,#N/A,FALSE,"CTrecon"}</definedName>
    <definedName name="T4.9j_3_1_1_2" hidden="1">{#N/A,#N/A,FALSE,"TMCOMP96";#N/A,#N/A,FALSE,"MAT96";#N/A,#N/A,FALSE,"FANDA96";#N/A,#N/A,FALSE,"INTRAN96";#N/A,#N/A,FALSE,"NAA9697";#N/A,#N/A,FALSE,"ECWEBB";#N/A,#N/A,FALSE,"MFT96";#N/A,#N/A,FALSE,"CTrecon"}</definedName>
    <definedName name="T4.9j_3_1_1_2_1" hidden="1">{#N/A,#N/A,FALSE,"TMCOMP96";#N/A,#N/A,FALSE,"MAT96";#N/A,#N/A,FALSE,"FANDA96";#N/A,#N/A,FALSE,"INTRAN96";#N/A,#N/A,FALSE,"NAA9697";#N/A,#N/A,FALSE,"ECWEBB";#N/A,#N/A,FALSE,"MFT96";#N/A,#N/A,FALSE,"CTrecon"}</definedName>
    <definedName name="T4.9j_3_1_1_2_2" hidden="1">{#N/A,#N/A,FALSE,"TMCOMP96";#N/A,#N/A,FALSE,"MAT96";#N/A,#N/A,FALSE,"FANDA96";#N/A,#N/A,FALSE,"INTRAN96";#N/A,#N/A,FALSE,"NAA9697";#N/A,#N/A,FALSE,"ECWEBB";#N/A,#N/A,FALSE,"MFT96";#N/A,#N/A,FALSE,"CTrecon"}</definedName>
    <definedName name="T4.9j_3_1_1_2_3" hidden="1">{#N/A,#N/A,FALSE,"TMCOMP96";#N/A,#N/A,FALSE,"MAT96";#N/A,#N/A,FALSE,"FANDA96";#N/A,#N/A,FALSE,"INTRAN96";#N/A,#N/A,FALSE,"NAA9697";#N/A,#N/A,FALSE,"ECWEBB";#N/A,#N/A,FALSE,"MFT96";#N/A,#N/A,FALSE,"CTrecon"}</definedName>
    <definedName name="T4.9j_3_1_1_2_4" hidden="1">{#N/A,#N/A,FALSE,"TMCOMP96";#N/A,#N/A,FALSE,"MAT96";#N/A,#N/A,FALSE,"FANDA96";#N/A,#N/A,FALSE,"INTRAN96";#N/A,#N/A,FALSE,"NAA9697";#N/A,#N/A,FALSE,"ECWEBB";#N/A,#N/A,FALSE,"MFT96";#N/A,#N/A,FALSE,"CTrecon"}</definedName>
    <definedName name="T4.9j_3_1_1_2_5" hidden="1">{#N/A,#N/A,FALSE,"TMCOMP96";#N/A,#N/A,FALSE,"MAT96";#N/A,#N/A,FALSE,"FANDA96";#N/A,#N/A,FALSE,"INTRAN96";#N/A,#N/A,FALSE,"NAA9697";#N/A,#N/A,FALSE,"ECWEBB";#N/A,#N/A,FALSE,"MFT96";#N/A,#N/A,FALSE,"CTrecon"}</definedName>
    <definedName name="T4.9j_3_1_1_3" hidden="1">{#N/A,#N/A,FALSE,"TMCOMP96";#N/A,#N/A,FALSE,"MAT96";#N/A,#N/A,FALSE,"FANDA96";#N/A,#N/A,FALSE,"INTRAN96";#N/A,#N/A,FALSE,"NAA9697";#N/A,#N/A,FALSE,"ECWEBB";#N/A,#N/A,FALSE,"MFT96";#N/A,#N/A,FALSE,"CTrecon"}</definedName>
    <definedName name="T4.9j_3_1_1_4" hidden="1">{#N/A,#N/A,FALSE,"TMCOMP96";#N/A,#N/A,FALSE,"MAT96";#N/A,#N/A,FALSE,"FANDA96";#N/A,#N/A,FALSE,"INTRAN96";#N/A,#N/A,FALSE,"NAA9697";#N/A,#N/A,FALSE,"ECWEBB";#N/A,#N/A,FALSE,"MFT96";#N/A,#N/A,FALSE,"CTrecon"}</definedName>
    <definedName name="T4.9j_3_1_1_5" hidden="1">{#N/A,#N/A,FALSE,"TMCOMP96";#N/A,#N/A,FALSE,"MAT96";#N/A,#N/A,FALSE,"FANDA96";#N/A,#N/A,FALSE,"INTRAN96";#N/A,#N/A,FALSE,"NAA9697";#N/A,#N/A,FALSE,"ECWEBB";#N/A,#N/A,FALSE,"MFT96";#N/A,#N/A,FALSE,"CTrecon"}</definedName>
    <definedName name="T4.9j_3_1_2" hidden="1">{#N/A,#N/A,FALSE,"TMCOMP96";#N/A,#N/A,FALSE,"MAT96";#N/A,#N/A,FALSE,"FANDA96";#N/A,#N/A,FALSE,"INTRAN96";#N/A,#N/A,FALSE,"NAA9697";#N/A,#N/A,FALSE,"ECWEBB";#N/A,#N/A,FALSE,"MFT96";#N/A,#N/A,FALSE,"CTrecon"}</definedName>
    <definedName name="T4.9j_3_1_2_1" hidden="1">{#N/A,#N/A,FALSE,"TMCOMP96";#N/A,#N/A,FALSE,"MAT96";#N/A,#N/A,FALSE,"FANDA96";#N/A,#N/A,FALSE,"INTRAN96";#N/A,#N/A,FALSE,"NAA9697";#N/A,#N/A,FALSE,"ECWEBB";#N/A,#N/A,FALSE,"MFT96";#N/A,#N/A,FALSE,"CTrecon"}</definedName>
    <definedName name="T4.9j_3_1_2_2" hidden="1">{#N/A,#N/A,FALSE,"TMCOMP96";#N/A,#N/A,FALSE,"MAT96";#N/A,#N/A,FALSE,"FANDA96";#N/A,#N/A,FALSE,"INTRAN96";#N/A,#N/A,FALSE,"NAA9697";#N/A,#N/A,FALSE,"ECWEBB";#N/A,#N/A,FALSE,"MFT96";#N/A,#N/A,FALSE,"CTrecon"}</definedName>
    <definedName name="T4.9j_3_1_2_3" hidden="1">{#N/A,#N/A,FALSE,"TMCOMP96";#N/A,#N/A,FALSE,"MAT96";#N/A,#N/A,FALSE,"FANDA96";#N/A,#N/A,FALSE,"INTRAN96";#N/A,#N/A,FALSE,"NAA9697";#N/A,#N/A,FALSE,"ECWEBB";#N/A,#N/A,FALSE,"MFT96";#N/A,#N/A,FALSE,"CTrecon"}</definedName>
    <definedName name="T4.9j_3_1_2_4" hidden="1">{#N/A,#N/A,FALSE,"TMCOMP96";#N/A,#N/A,FALSE,"MAT96";#N/A,#N/A,FALSE,"FANDA96";#N/A,#N/A,FALSE,"INTRAN96";#N/A,#N/A,FALSE,"NAA9697";#N/A,#N/A,FALSE,"ECWEBB";#N/A,#N/A,FALSE,"MFT96";#N/A,#N/A,FALSE,"CTrecon"}</definedName>
    <definedName name="T4.9j_3_1_2_5" hidden="1">{#N/A,#N/A,FALSE,"TMCOMP96";#N/A,#N/A,FALSE,"MAT96";#N/A,#N/A,FALSE,"FANDA96";#N/A,#N/A,FALSE,"INTRAN96";#N/A,#N/A,FALSE,"NAA9697";#N/A,#N/A,FALSE,"ECWEBB";#N/A,#N/A,FALSE,"MFT96";#N/A,#N/A,FALSE,"CTrecon"}</definedName>
    <definedName name="T4.9j_3_1_3" hidden="1">{#N/A,#N/A,FALSE,"TMCOMP96";#N/A,#N/A,FALSE,"MAT96";#N/A,#N/A,FALSE,"FANDA96";#N/A,#N/A,FALSE,"INTRAN96";#N/A,#N/A,FALSE,"NAA9697";#N/A,#N/A,FALSE,"ECWEBB";#N/A,#N/A,FALSE,"MFT96";#N/A,#N/A,FALSE,"CTrecon"}</definedName>
    <definedName name="T4.9j_3_1_3_1" hidden="1">{#N/A,#N/A,FALSE,"TMCOMP96";#N/A,#N/A,FALSE,"MAT96";#N/A,#N/A,FALSE,"FANDA96";#N/A,#N/A,FALSE,"INTRAN96";#N/A,#N/A,FALSE,"NAA9697";#N/A,#N/A,FALSE,"ECWEBB";#N/A,#N/A,FALSE,"MFT96";#N/A,#N/A,FALSE,"CTrecon"}</definedName>
    <definedName name="T4.9j_3_1_3_2" hidden="1">{#N/A,#N/A,FALSE,"TMCOMP96";#N/A,#N/A,FALSE,"MAT96";#N/A,#N/A,FALSE,"FANDA96";#N/A,#N/A,FALSE,"INTRAN96";#N/A,#N/A,FALSE,"NAA9697";#N/A,#N/A,FALSE,"ECWEBB";#N/A,#N/A,FALSE,"MFT96";#N/A,#N/A,FALSE,"CTrecon"}</definedName>
    <definedName name="T4.9j_3_1_3_3" hidden="1">{#N/A,#N/A,FALSE,"TMCOMP96";#N/A,#N/A,FALSE,"MAT96";#N/A,#N/A,FALSE,"FANDA96";#N/A,#N/A,FALSE,"INTRAN96";#N/A,#N/A,FALSE,"NAA9697";#N/A,#N/A,FALSE,"ECWEBB";#N/A,#N/A,FALSE,"MFT96";#N/A,#N/A,FALSE,"CTrecon"}</definedName>
    <definedName name="T4.9j_3_1_3_4" hidden="1">{#N/A,#N/A,FALSE,"TMCOMP96";#N/A,#N/A,FALSE,"MAT96";#N/A,#N/A,FALSE,"FANDA96";#N/A,#N/A,FALSE,"INTRAN96";#N/A,#N/A,FALSE,"NAA9697";#N/A,#N/A,FALSE,"ECWEBB";#N/A,#N/A,FALSE,"MFT96";#N/A,#N/A,FALSE,"CTrecon"}</definedName>
    <definedName name="T4.9j_3_1_3_5" hidden="1">{#N/A,#N/A,FALSE,"TMCOMP96";#N/A,#N/A,FALSE,"MAT96";#N/A,#N/A,FALSE,"FANDA96";#N/A,#N/A,FALSE,"INTRAN96";#N/A,#N/A,FALSE,"NAA9697";#N/A,#N/A,FALSE,"ECWEBB";#N/A,#N/A,FALSE,"MFT96";#N/A,#N/A,FALSE,"CTrecon"}</definedName>
    <definedName name="T4.9j_3_1_4" hidden="1">{#N/A,#N/A,FALSE,"TMCOMP96";#N/A,#N/A,FALSE,"MAT96";#N/A,#N/A,FALSE,"FANDA96";#N/A,#N/A,FALSE,"INTRAN96";#N/A,#N/A,FALSE,"NAA9697";#N/A,#N/A,FALSE,"ECWEBB";#N/A,#N/A,FALSE,"MFT96";#N/A,#N/A,FALSE,"CTrecon"}</definedName>
    <definedName name="T4.9j_3_1_4_1" hidden="1">{#N/A,#N/A,FALSE,"TMCOMP96";#N/A,#N/A,FALSE,"MAT96";#N/A,#N/A,FALSE,"FANDA96";#N/A,#N/A,FALSE,"INTRAN96";#N/A,#N/A,FALSE,"NAA9697";#N/A,#N/A,FALSE,"ECWEBB";#N/A,#N/A,FALSE,"MFT96";#N/A,#N/A,FALSE,"CTrecon"}</definedName>
    <definedName name="T4.9j_3_1_4_2" hidden="1">{#N/A,#N/A,FALSE,"TMCOMP96";#N/A,#N/A,FALSE,"MAT96";#N/A,#N/A,FALSE,"FANDA96";#N/A,#N/A,FALSE,"INTRAN96";#N/A,#N/A,FALSE,"NAA9697";#N/A,#N/A,FALSE,"ECWEBB";#N/A,#N/A,FALSE,"MFT96";#N/A,#N/A,FALSE,"CTrecon"}</definedName>
    <definedName name="T4.9j_3_1_4_3" hidden="1">{#N/A,#N/A,FALSE,"TMCOMP96";#N/A,#N/A,FALSE,"MAT96";#N/A,#N/A,FALSE,"FANDA96";#N/A,#N/A,FALSE,"INTRAN96";#N/A,#N/A,FALSE,"NAA9697";#N/A,#N/A,FALSE,"ECWEBB";#N/A,#N/A,FALSE,"MFT96";#N/A,#N/A,FALSE,"CTrecon"}</definedName>
    <definedName name="T4.9j_3_1_4_4" hidden="1">{#N/A,#N/A,FALSE,"TMCOMP96";#N/A,#N/A,FALSE,"MAT96";#N/A,#N/A,FALSE,"FANDA96";#N/A,#N/A,FALSE,"INTRAN96";#N/A,#N/A,FALSE,"NAA9697";#N/A,#N/A,FALSE,"ECWEBB";#N/A,#N/A,FALSE,"MFT96";#N/A,#N/A,FALSE,"CTrecon"}</definedName>
    <definedName name="T4.9j_3_1_4_5" hidden="1">{#N/A,#N/A,FALSE,"TMCOMP96";#N/A,#N/A,FALSE,"MAT96";#N/A,#N/A,FALSE,"FANDA96";#N/A,#N/A,FALSE,"INTRAN96";#N/A,#N/A,FALSE,"NAA9697";#N/A,#N/A,FALSE,"ECWEBB";#N/A,#N/A,FALSE,"MFT96";#N/A,#N/A,FALSE,"CTrecon"}</definedName>
    <definedName name="T4.9j_3_1_5" hidden="1">{#N/A,#N/A,FALSE,"TMCOMP96";#N/A,#N/A,FALSE,"MAT96";#N/A,#N/A,FALSE,"FANDA96";#N/A,#N/A,FALSE,"INTRAN96";#N/A,#N/A,FALSE,"NAA9697";#N/A,#N/A,FALSE,"ECWEBB";#N/A,#N/A,FALSE,"MFT96";#N/A,#N/A,FALSE,"CTrecon"}</definedName>
    <definedName name="T4.9j_3_1_5_1" hidden="1">{#N/A,#N/A,FALSE,"TMCOMP96";#N/A,#N/A,FALSE,"MAT96";#N/A,#N/A,FALSE,"FANDA96";#N/A,#N/A,FALSE,"INTRAN96";#N/A,#N/A,FALSE,"NAA9697";#N/A,#N/A,FALSE,"ECWEBB";#N/A,#N/A,FALSE,"MFT96";#N/A,#N/A,FALSE,"CTrecon"}</definedName>
    <definedName name="T4.9j_3_1_5_2" hidden="1">{#N/A,#N/A,FALSE,"TMCOMP96";#N/A,#N/A,FALSE,"MAT96";#N/A,#N/A,FALSE,"FANDA96";#N/A,#N/A,FALSE,"INTRAN96";#N/A,#N/A,FALSE,"NAA9697";#N/A,#N/A,FALSE,"ECWEBB";#N/A,#N/A,FALSE,"MFT96";#N/A,#N/A,FALSE,"CTrecon"}</definedName>
    <definedName name="T4.9j_3_1_5_3" hidden="1">{#N/A,#N/A,FALSE,"TMCOMP96";#N/A,#N/A,FALSE,"MAT96";#N/A,#N/A,FALSE,"FANDA96";#N/A,#N/A,FALSE,"INTRAN96";#N/A,#N/A,FALSE,"NAA9697";#N/A,#N/A,FALSE,"ECWEBB";#N/A,#N/A,FALSE,"MFT96";#N/A,#N/A,FALSE,"CTrecon"}</definedName>
    <definedName name="T4.9j_3_1_5_4" hidden="1">{#N/A,#N/A,FALSE,"TMCOMP96";#N/A,#N/A,FALSE,"MAT96";#N/A,#N/A,FALSE,"FANDA96";#N/A,#N/A,FALSE,"INTRAN96";#N/A,#N/A,FALSE,"NAA9697";#N/A,#N/A,FALSE,"ECWEBB";#N/A,#N/A,FALSE,"MFT96";#N/A,#N/A,FALSE,"CTrecon"}</definedName>
    <definedName name="T4.9j_3_1_5_5" hidden="1">{#N/A,#N/A,FALSE,"TMCOMP96";#N/A,#N/A,FALSE,"MAT96";#N/A,#N/A,FALSE,"FANDA96";#N/A,#N/A,FALSE,"INTRAN96";#N/A,#N/A,FALSE,"NAA9697";#N/A,#N/A,FALSE,"ECWEBB";#N/A,#N/A,FALSE,"MFT96";#N/A,#N/A,FALSE,"CTrecon"}</definedName>
    <definedName name="T4.9j_3_2" hidden="1">{#N/A,#N/A,FALSE,"TMCOMP96";#N/A,#N/A,FALSE,"MAT96";#N/A,#N/A,FALSE,"FANDA96";#N/A,#N/A,FALSE,"INTRAN96";#N/A,#N/A,FALSE,"NAA9697";#N/A,#N/A,FALSE,"ECWEBB";#N/A,#N/A,FALSE,"MFT96";#N/A,#N/A,FALSE,"CTrecon"}</definedName>
    <definedName name="T4.9j_3_2_1" hidden="1">{#N/A,#N/A,FALSE,"TMCOMP96";#N/A,#N/A,FALSE,"MAT96";#N/A,#N/A,FALSE,"FANDA96";#N/A,#N/A,FALSE,"INTRAN96";#N/A,#N/A,FALSE,"NAA9697";#N/A,#N/A,FALSE,"ECWEBB";#N/A,#N/A,FALSE,"MFT96";#N/A,#N/A,FALSE,"CTrecon"}</definedName>
    <definedName name="T4.9j_3_2_2" hidden="1">{#N/A,#N/A,FALSE,"TMCOMP96";#N/A,#N/A,FALSE,"MAT96";#N/A,#N/A,FALSE,"FANDA96";#N/A,#N/A,FALSE,"INTRAN96";#N/A,#N/A,FALSE,"NAA9697";#N/A,#N/A,FALSE,"ECWEBB";#N/A,#N/A,FALSE,"MFT96";#N/A,#N/A,FALSE,"CTrecon"}</definedName>
    <definedName name="T4.9j_3_2_3" hidden="1">{#N/A,#N/A,FALSE,"TMCOMP96";#N/A,#N/A,FALSE,"MAT96";#N/A,#N/A,FALSE,"FANDA96";#N/A,#N/A,FALSE,"INTRAN96";#N/A,#N/A,FALSE,"NAA9697";#N/A,#N/A,FALSE,"ECWEBB";#N/A,#N/A,FALSE,"MFT96";#N/A,#N/A,FALSE,"CTrecon"}</definedName>
    <definedName name="T4.9j_3_2_4" hidden="1">{#N/A,#N/A,FALSE,"TMCOMP96";#N/A,#N/A,FALSE,"MAT96";#N/A,#N/A,FALSE,"FANDA96";#N/A,#N/A,FALSE,"INTRAN96";#N/A,#N/A,FALSE,"NAA9697";#N/A,#N/A,FALSE,"ECWEBB";#N/A,#N/A,FALSE,"MFT96";#N/A,#N/A,FALSE,"CTrecon"}</definedName>
    <definedName name="T4.9j_3_2_5" hidden="1">{#N/A,#N/A,FALSE,"TMCOMP96";#N/A,#N/A,FALSE,"MAT96";#N/A,#N/A,FALSE,"FANDA96";#N/A,#N/A,FALSE,"INTRAN96";#N/A,#N/A,FALSE,"NAA9697";#N/A,#N/A,FALSE,"ECWEBB";#N/A,#N/A,FALSE,"MFT96";#N/A,#N/A,FALSE,"CTrecon"}</definedName>
    <definedName name="T4.9j_3_3" hidden="1">{#N/A,#N/A,FALSE,"TMCOMP96";#N/A,#N/A,FALSE,"MAT96";#N/A,#N/A,FALSE,"FANDA96";#N/A,#N/A,FALSE,"INTRAN96";#N/A,#N/A,FALSE,"NAA9697";#N/A,#N/A,FALSE,"ECWEBB";#N/A,#N/A,FALSE,"MFT96";#N/A,#N/A,FALSE,"CTrecon"}</definedName>
    <definedName name="T4.9j_3_3_1" hidden="1">{#N/A,#N/A,FALSE,"TMCOMP96";#N/A,#N/A,FALSE,"MAT96";#N/A,#N/A,FALSE,"FANDA96";#N/A,#N/A,FALSE,"INTRAN96";#N/A,#N/A,FALSE,"NAA9697";#N/A,#N/A,FALSE,"ECWEBB";#N/A,#N/A,FALSE,"MFT96";#N/A,#N/A,FALSE,"CTrecon"}</definedName>
    <definedName name="T4.9j_3_3_2" hidden="1">{#N/A,#N/A,FALSE,"TMCOMP96";#N/A,#N/A,FALSE,"MAT96";#N/A,#N/A,FALSE,"FANDA96";#N/A,#N/A,FALSE,"INTRAN96";#N/A,#N/A,FALSE,"NAA9697";#N/A,#N/A,FALSE,"ECWEBB";#N/A,#N/A,FALSE,"MFT96";#N/A,#N/A,FALSE,"CTrecon"}</definedName>
    <definedName name="T4.9j_3_3_3" hidden="1">{#N/A,#N/A,FALSE,"TMCOMP96";#N/A,#N/A,FALSE,"MAT96";#N/A,#N/A,FALSE,"FANDA96";#N/A,#N/A,FALSE,"INTRAN96";#N/A,#N/A,FALSE,"NAA9697";#N/A,#N/A,FALSE,"ECWEBB";#N/A,#N/A,FALSE,"MFT96";#N/A,#N/A,FALSE,"CTrecon"}</definedName>
    <definedName name="T4.9j_3_3_4" hidden="1">{#N/A,#N/A,FALSE,"TMCOMP96";#N/A,#N/A,FALSE,"MAT96";#N/A,#N/A,FALSE,"FANDA96";#N/A,#N/A,FALSE,"INTRAN96";#N/A,#N/A,FALSE,"NAA9697";#N/A,#N/A,FALSE,"ECWEBB";#N/A,#N/A,FALSE,"MFT96";#N/A,#N/A,FALSE,"CTrecon"}</definedName>
    <definedName name="T4.9j_3_3_5" hidden="1">{#N/A,#N/A,FALSE,"TMCOMP96";#N/A,#N/A,FALSE,"MAT96";#N/A,#N/A,FALSE,"FANDA96";#N/A,#N/A,FALSE,"INTRAN96";#N/A,#N/A,FALSE,"NAA9697";#N/A,#N/A,FALSE,"ECWEBB";#N/A,#N/A,FALSE,"MFT96";#N/A,#N/A,FALSE,"CTrecon"}</definedName>
    <definedName name="T4.9j_3_4" hidden="1">{#N/A,#N/A,FALSE,"TMCOMP96";#N/A,#N/A,FALSE,"MAT96";#N/A,#N/A,FALSE,"FANDA96";#N/A,#N/A,FALSE,"INTRAN96";#N/A,#N/A,FALSE,"NAA9697";#N/A,#N/A,FALSE,"ECWEBB";#N/A,#N/A,FALSE,"MFT96";#N/A,#N/A,FALSE,"CTrecon"}</definedName>
    <definedName name="T4.9j_3_4_1" hidden="1">{#N/A,#N/A,FALSE,"TMCOMP96";#N/A,#N/A,FALSE,"MAT96";#N/A,#N/A,FALSE,"FANDA96";#N/A,#N/A,FALSE,"INTRAN96";#N/A,#N/A,FALSE,"NAA9697";#N/A,#N/A,FALSE,"ECWEBB";#N/A,#N/A,FALSE,"MFT96";#N/A,#N/A,FALSE,"CTrecon"}</definedName>
    <definedName name="T4.9j_3_4_2" hidden="1">{#N/A,#N/A,FALSE,"TMCOMP96";#N/A,#N/A,FALSE,"MAT96";#N/A,#N/A,FALSE,"FANDA96";#N/A,#N/A,FALSE,"INTRAN96";#N/A,#N/A,FALSE,"NAA9697";#N/A,#N/A,FALSE,"ECWEBB";#N/A,#N/A,FALSE,"MFT96";#N/A,#N/A,FALSE,"CTrecon"}</definedName>
    <definedName name="T4.9j_3_4_3" hidden="1">{#N/A,#N/A,FALSE,"TMCOMP96";#N/A,#N/A,FALSE,"MAT96";#N/A,#N/A,FALSE,"FANDA96";#N/A,#N/A,FALSE,"INTRAN96";#N/A,#N/A,FALSE,"NAA9697";#N/A,#N/A,FALSE,"ECWEBB";#N/A,#N/A,FALSE,"MFT96";#N/A,#N/A,FALSE,"CTrecon"}</definedName>
    <definedName name="T4.9j_3_4_4" hidden="1">{#N/A,#N/A,FALSE,"TMCOMP96";#N/A,#N/A,FALSE,"MAT96";#N/A,#N/A,FALSE,"FANDA96";#N/A,#N/A,FALSE,"INTRAN96";#N/A,#N/A,FALSE,"NAA9697";#N/A,#N/A,FALSE,"ECWEBB";#N/A,#N/A,FALSE,"MFT96";#N/A,#N/A,FALSE,"CTrecon"}</definedName>
    <definedName name="T4.9j_3_4_5" hidden="1">{#N/A,#N/A,FALSE,"TMCOMP96";#N/A,#N/A,FALSE,"MAT96";#N/A,#N/A,FALSE,"FANDA96";#N/A,#N/A,FALSE,"INTRAN96";#N/A,#N/A,FALSE,"NAA9697";#N/A,#N/A,FALSE,"ECWEBB";#N/A,#N/A,FALSE,"MFT96";#N/A,#N/A,FALSE,"CTrecon"}</definedName>
    <definedName name="T4.9j_3_5" hidden="1">{#N/A,#N/A,FALSE,"TMCOMP96";#N/A,#N/A,FALSE,"MAT96";#N/A,#N/A,FALSE,"FANDA96";#N/A,#N/A,FALSE,"INTRAN96";#N/A,#N/A,FALSE,"NAA9697";#N/A,#N/A,FALSE,"ECWEBB";#N/A,#N/A,FALSE,"MFT96";#N/A,#N/A,FALSE,"CTrecon"}</definedName>
    <definedName name="T4.9j_3_5_1" hidden="1">{#N/A,#N/A,FALSE,"TMCOMP96";#N/A,#N/A,FALSE,"MAT96";#N/A,#N/A,FALSE,"FANDA96";#N/A,#N/A,FALSE,"INTRAN96";#N/A,#N/A,FALSE,"NAA9697";#N/A,#N/A,FALSE,"ECWEBB";#N/A,#N/A,FALSE,"MFT96";#N/A,#N/A,FALSE,"CTrecon"}</definedName>
    <definedName name="T4.9j_3_5_2" hidden="1">{#N/A,#N/A,FALSE,"TMCOMP96";#N/A,#N/A,FALSE,"MAT96";#N/A,#N/A,FALSE,"FANDA96";#N/A,#N/A,FALSE,"INTRAN96";#N/A,#N/A,FALSE,"NAA9697";#N/A,#N/A,FALSE,"ECWEBB";#N/A,#N/A,FALSE,"MFT96";#N/A,#N/A,FALSE,"CTrecon"}</definedName>
    <definedName name="T4.9j_3_5_3" hidden="1">{#N/A,#N/A,FALSE,"TMCOMP96";#N/A,#N/A,FALSE,"MAT96";#N/A,#N/A,FALSE,"FANDA96";#N/A,#N/A,FALSE,"INTRAN96";#N/A,#N/A,FALSE,"NAA9697";#N/A,#N/A,FALSE,"ECWEBB";#N/A,#N/A,FALSE,"MFT96";#N/A,#N/A,FALSE,"CTrecon"}</definedName>
    <definedName name="T4.9j_3_5_4" hidden="1">{#N/A,#N/A,FALSE,"TMCOMP96";#N/A,#N/A,FALSE,"MAT96";#N/A,#N/A,FALSE,"FANDA96";#N/A,#N/A,FALSE,"INTRAN96";#N/A,#N/A,FALSE,"NAA9697";#N/A,#N/A,FALSE,"ECWEBB";#N/A,#N/A,FALSE,"MFT96";#N/A,#N/A,FALSE,"CTrecon"}</definedName>
    <definedName name="T4.9j_3_5_5" hidden="1">{#N/A,#N/A,FALSE,"TMCOMP96";#N/A,#N/A,FALSE,"MAT96";#N/A,#N/A,FALSE,"FANDA96";#N/A,#N/A,FALSE,"INTRAN96";#N/A,#N/A,FALSE,"NAA9697";#N/A,#N/A,FALSE,"ECWEBB";#N/A,#N/A,FALSE,"MFT96";#N/A,#N/A,FALSE,"CTrecon"}</definedName>
    <definedName name="T4.9j_4" hidden="1">{#N/A,#N/A,FALSE,"TMCOMP96";#N/A,#N/A,FALSE,"MAT96";#N/A,#N/A,FALSE,"FANDA96";#N/A,#N/A,FALSE,"INTRAN96";#N/A,#N/A,FALSE,"NAA9697";#N/A,#N/A,FALSE,"ECWEBB";#N/A,#N/A,FALSE,"MFT96";#N/A,#N/A,FALSE,"CTrecon"}</definedName>
    <definedName name="T4.9j_4_1" hidden="1">{#N/A,#N/A,FALSE,"TMCOMP96";#N/A,#N/A,FALSE,"MAT96";#N/A,#N/A,FALSE,"FANDA96";#N/A,#N/A,FALSE,"INTRAN96";#N/A,#N/A,FALSE,"NAA9697";#N/A,#N/A,FALSE,"ECWEBB";#N/A,#N/A,FALSE,"MFT96";#N/A,#N/A,FALSE,"CTrecon"}</definedName>
    <definedName name="T4.9j_4_1_1" hidden="1">{#N/A,#N/A,FALSE,"TMCOMP96";#N/A,#N/A,FALSE,"MAT96";#N/A,#N/A,FALSE,"FANDA96";#N/A,#N/A,FALSE,"INTRAN96";#N/A,#N/A,FALSE,"NAA9697";#N/A,#N/A,FALSE,"ECWEBB";#N/A,#N/A,FALSE,"MFT96";#N/A,#N/A,FALSE,"CTrecon"}</definedName>
    <definedName name="T4.9j_4_1_1_1" hidden="1">{#N/A,#N/A,FALSE,"TMCOMP96";#N/A,#N/A,FALSE,"MAT96";#N/A,#N/A,FALSE,"FANDA96";#N/A,#N/A,FALSE,"INTRAN96";#N/A,#N/A,FALSE,"NAA9697";#N/A,#N/A,FALSE,"ECWEBB";#N/A,#N/A,FALSE,"MFT96";#N/A,#N/A,FALSE,"CTrecon"}</definedName>
    <definedName name="T4.9j_4_1_1_1_1" hidden="1">{#N/A,#N/A,FALSE,"TMCOMP96";#N/A,#N/A,FALSE,"MAT96";#N/A,#N/A,FALSE,"FANDA96";#N/A,#N/A,FALSE,"INTRAN96";#N/A,#N/A,FALSE,"NAA9697";#N/A,#N/A,FALSE,"ECWEBB";#N/A,#N/A,FALSE,"MFT96";#N/A,#N/A,FALSE,"CTrecon"}</definedName>
    <definedName name="T4.9j_4_1_1_1_2" hidden="1">{#N/A,#N/A,FALSE,"TMCOMP96";#N/A,#N/A,FALSE,"MAT96";#N/A,#N/A,FALSE,"FANDA96";#N/A,#N/A,FALSE,"INTRAN96";#N/A,#N/A,FALSE,"NAA9697";#N/A,#N/A,FALSE,"ECWEBB";#N/A,#N/A,FALSE,"MFT96";#N/A,#N/A,FALSE,"CTrecon"}</definedName>
    <definedName name="T4.9j_4_1_1_1_3" hidden="1">{#N/A,#N/A,FALSE,"TMCOMP96";#N/A,#N/A,FALSE,"MAT96";#N/A,#N/A,FALSE,"FANDA96";#N/A,#N/A,FALSE,"INTRAN96";#N/A,#N/A,FALSE,"NAA9697";#N/A,#N/A,FALSE,"ECWEBB";#N/A,#N/A,FALSE,"MFT96";#N/A,#N/A,FALSE,"CTrecon"}</definedName>
    <definedName name="T4.9j_4_1_1_1_4" hidden="1">{#N/A,#N/A,FALSE,"TMCOMP96";#N/A,#N/A,FALSE,"MAT96";#N/A,#N/A,FALSE,"FANDA96";#N/A,#N/A,FALSE,"INTRAN96";#N/A,#N/A,FALSE,"NAA9697";#N/A,#N/A,FALSE,"ECWEBB";#N/A,#N/A,FALSE,"MFT96";#N/A,#N/A,FALSE,"CTrecon"}</definedName>
    <definedName name="T4.9j_4_1_1_1_5" hidden="1">{#N/A,#N/A,FALSE,"TMCOMP96";#N/A,#N/A,FALSE,"MAT96";#N/A,#N/A,FALSE,"FANDA96";#N/A,#N/A,FALSE,"INTRAN96";#N/A,#N/A,FALSE,"NAA9697";#N/A,#N/A,FALSE,"ECWEBB";#N/A,#N/A,FALSE,"MFT96";#N/A,#N/A,FALSE,"CTrecon"}</definedName>
    <definedName name="T4.9j_4_1_1_2" hidden="1">{#N/A,#N/A,FALSE,"TMCOMP96";#N/A,#N/A,FALSE,"MAT96";#N/A,#N/A,FALSE,"FANDA96";#N/A,#N/A,FALSE,"INTRAN96";#N/A,#N/A,FALSE,"NAA9697";#N/A,#N/A,FALSE,"ECWEBB";#N/A,#N/A,FALSE,"MFT96";#N/A,#N/A,FALSE,"CTrecon"}</definedName>
    <definedName name="T4.9j_4_1_1_2_1" hidden="1">{#N/A,#N/A,FALSE,"TMCOMP96";#N/A,#N/A,FALSE,"MAT96";#N/A,#N/A,FALSE,"FANDA96";#N/A,#N/A,FALSE,"INTRAN96";#N/A,#N/A,FALSE,"NAA9697";#N/A,#N/A,FALSE,"ECWEBB";#N/A,#N/A,FALSE,"MFT96";#N/A,#N/A,FALSE,"CTrecon"}</definedName>
    <definedName name="T4.9j_4_1_1_2_2" hidden="1">{#N/A,#N/A,FALSE,"TMCOMP96";#N/A,#N/A,FALSE,"MAT96";#N/A,#N/A,FALSE,"FANDA96";#N/A,#N/A,FALSE,"INTRAN96";#N/A,#N/A,FALSE,"NAA9697";#N/A,#N/A,FALSE,"ECWEBB";#N/A,#N/A,FALSE,"MFT96";#N/A,#N/A,FALSE,"CTrecon"}</definedName>
    <definedName name="T4.9j_4_1_1_2_3" hidden="1">{#N/A,#N/A,FALSE,"TMCOMP96";#N/A,#N/A,FALSE,"MAT96";#N/A,#N/A,FALSE,"FANDA96";#N/A,#N/A,FALSE,"INTRAN96";#N/A,#N/A,FALSE,"NAA9697";#N/A,#N/A,FALSE,"ECWEBB";#N/A,#N/A,FALSE,"MFT96";#N/A,#N/A,FALSE,"CTrecon"}</definedName>
    <definedName name="T4.9j_4_1_1_2_4" hidden="1">{#N/A,#N/A,FALSE,"TMCOMP96";#N/A,#N/A,FALSE,"MAT96";#N/A,#N/A,FALSE,"FANDA96";#N/A,#N/A,FALSE,"INTRAN96";#N/A,#N/A,FALSE,"NAA9697";#N/A,#N/A,FALSE,"ECWEBB";#N/A,#N/A,FALSE,"MFT96";#N/A,#N/A,FALSE,"CTrecon"}</definedName>
    <definedName name="T4.9j_4_1_1_2_5" hidden="1">{#N/A,#N/A,FALSE,"TMCOMP96";#N/A,#N/A,FALSE,"MAT96";#N/A,#N/A,FALSE,"FANDA96";#N/A,#N/A,FALSE,"INTRAN96";#N/A,#N/A,FALSE,"NAA9697";#N/A,#N/A,FALSE,"ECWEBB";#N/A,#N/A,FALSE,"MFT96";#N/A,#N/A,FALSE,"CTrecon"}</definedName>
    <definedName name="T4.9j_4_1_1_3" hidden="1">{#N/A,#N/A,FALSE,"TMCOMP96";#N/A,#N/A,FALSE,"MAT96";#N/A,#N/A,FALSE,"FANDA96";#N/A,#N/A,FALSE,"INTRAN96";#N/A,#N/A,FALSE,"NAA9697";#N/A,#N/A,FALSE,"ECWEBB";#N/A,#N/A,FALSE,"MFT96";#N/A,#N/A,FALSE,"CTrecon"}</definedName>
    <definedName name="T4.9j_4_1_1_4" hidden="1">{#N/A,#N/A,FALSE,"TMCOMP96";#N/A,#N/A,FALSE,"MAT96";#N/A,#N/A,FALSE,"FANDA96";#N/A,#N/A,FALSE,"INTRAN96";#N/A,#N/A,FALSE,"NAA9697";#N/A,#N/A,FALSE,"ECWEBB";#N/A,#N/A,FALSE,"MFT96";#N/A,#N/A,FALSE,"CTrecon"}</definedName>
    <definedName name="T4.9j_4_1_1_5" hidden="1">{#N/A,#N/A,FALSE,"TMCOMP96";#N/A,#N/A,FALSE,"MAT96";#N/A,#N/A,FALSE,"FANDA96";#N/A,#N/A,FALSE,"INTRAN96";#N/A,#N/A,FALSE,"NAA9697";#N/A,#N/A,FALSE,"ECWEBB";#N/A,#N/A,FALSE,"MFT96";#N/A,#N/A,FALSE,"CTrecon"}</definedName>
    <definedName name="T4.9j_4_1_2" hidden="1">{#N/A,#N/A,FALSE,"TMCOMP96";#N/A,#N/A,FALSE,"MAT96";#N/A,#N/A,FALSE,"FANDA96";#N/A,#N/A,FALSE,"INTRAN96";#N/A,#N/A,FALSE,"NAA9697";#N/A,#N/A,FALSE,"ECWEBB";#N/A,#N/A,FALSE,"MFT96";#N/A,#N/A,FALSE,"CTrecon"}</definedName>
    <definedName name="T4.9j_4_1_2_1" hidden="1">{#N/A,#N/A,FALSE,"TMCOMP96";#N/A,#N/A,FALSE,"MAT96";#N/A,#N/A,FALSE,"FANDA96";#N/A,#N/A,FALSE,"INTRAN96";#N/A,#N/A,FALSE,"NAA9697";#N/A,#N/A,FALSE,"ECWEBB";#N/A,#N/A,FALSE,"MFT96";#N/A,#N/A,FALSE,"CTrecon"}</definedName>
    <definedName name="T4.9j_4_1_2_2" hidden="1">{#N/A,#N/A,FALSE,"TMCOMP96";#N/A,#N/A,FALSE,"MAT96";#N/A,#N/A,FALSE,"FANDA96";#N/A,#N/A,FALSE,"INTRAN96";#N/A,#N/A,FALSE,"NAA9697";#N/A,#N/A,FALSE,"ECWEBB";#N/A,#N/A,FALSE,"MFT96";#N/A,#N/A,FALSE,"CTrecon"}</definedName>
    <definedName name="T4.9j_4_1_2_3" hidden="1">{#N/A,#N/A,FALSE,"TMCOMP96";#N/A,#N/A,FALSE,"MAT96";#N/A,#N/A,FALSE,"FANDA96";#N/A,#N/A,FALSE,"INTRAN96";#N/A,#N/A,FALSE,"NAA9697";#N/A,#N/A,FALSE,"ECWEBB";#N/A,#N/A,FALSE,"MFT96";#N/A,#N/A,FALSE,"CTrecon"}</definedName>
    <definedName name="T4.9j_4_1_2_4" hidden="1">{#N/A,#N/A,FALSE,"TMCOMP96";#N/A,#N/A,FALSE,"MAT96";#N/A,#N/A,FALSE,"FANDA96";#N/A,#N/A,FALSE,"INTRAN96";#N/A,#N/A,FALSE,"NAA9697";#N/A,#N/A,FALSE,"ECWEBB";#N/A,#N/A,FALSE,"MFT96";#N/A,#N/A,FALSE,"CTrecon"}</definedName>
    <definedName name="T4.9j_4_1_2_5" hidden="1">{#N/A,#N/A,FALSE,"TMCOMP96";#N/A,#N/A,FALSE,"MAT96";#N/A,#N/A,FALSE,"FANDA96";#N/A,#N/A,FALSE,"INTRAN96";#N/A,#N/A,FALSE,"NAA9697";#N/A,#N/A,FALSE,"ECWEBB";#N/A,#N/A,FALSE,"MFT96";#N/A,#N/A,FALSE,"CTrecon"}</definedName>
    <definedName name="T4.9j_4_1_3" hidden="1">{#N/A,#N/A,FALSE,"TMCOMP96";#N/A,#N/A,FALSE,"MAT96";#N/A,#N/A,FALSE,"FANDA96";#N/A,#N/A,FALSE,"INTRAN96";#N/A,#N/A,FALSE,"NAA9697";#N/A,#N/A,FALSE,"ECWEBB";#N/A,#N/A,FALSE,"MFT96";#N/A,#N/A,FALSE,"CTrecon"}</definedName>
    <definedName name="T4.9j_4_1_3_1" hidden="1">{#N/A,#N/A,FALSE,"TMCOMP96";#N/A,#N/A,FALSE,"MAT96";#N/A,#N/A,FALSE,"FANDA96";#N/A,#N/A,FALSE,"INTRAN96";#N/A,#N/A,FALSE,"NAA9697";#N/A,#N/A,FALSE,"ECWEBB";#N/A,#N/A,FALSE,"MFT96";#N/A,#N/A,FALSE,"CTrecon"}</definedName>
    <definedName name="T4.9j_4_1_3_2" hidden="1">{#N/A,#N/A,FALSE,"TMCOMP96";#N/A,#N/A,FALSE,"MAT96";#N/A,#N/A,FALSE,"FANDA96";#N/A,#N/A,FALSE,"INTRAN96";#N/A,#N/A,FALSE,"NAA9697";#N/A,#N/A,FALSE,"ECWEBB";#N/A,#N/A,FALSE,"MFT96";#N/A,#N/A,FALSE,"CTrecon"}</definedName>
    <definedName name="T4.9j_4_1_3_3" hidden="1">{#N/A,#N/A,FALSE,"TMCOMP96";#N/A,#N/A,FALSE,"MAT96";#N/A,#N/A,FALSE,"FANDA96";#N/A,#N/A,FALSE,"INTRAN96";#N/A,#N/A,FALSE,"NAA9697";#N/A,#N/A,FALSE,"ECWEBB";#N/A,#N/A,FALSE,"MFT96";#N/A,#N/A,FALSE,"CTrecon"}</definedName>
    <definedName name="T4.9j_4_1_3_4" hidden="1">{#N/A,#N/A,FALSE,"TMCOMP96";#N/A,#N/A,FALSE,"MAT96";#N/A,#N/A,FALSE,"FANDA96";#N/A,#N/A,FALSE,"INTRAN96";#N/A,#N/A,FALSE,"NAA9697";#N/A,#N/A,FALSE,"ECWEBB";#N/A,#N/A,FALSE,"MFT96";#N/A,#N/A,FALSE,"CTrecon"}</definedName>
    <definedName name="T4.9j_4_1_3_5" hidden="1">{#N/A,#N/A,FALSE,"TMCOMP96";#N/A,#N/A,FALSE,"MAT96";#N/A,#N/A,FALSE,"FANDA96";#N/A,#N/A,FALSE,"INTRAN96";#N/A,#N/A,FALSE,"NAA9697";#N/A,#N/A,FALSE,"ECWEBB";#N/A,#N/A,FALSE,"MFT96";#N/A,#N/A,FALSE,"CTrecon"}</definedName>
    <definedName name="T4.9j_4_1_4" hidden="1">{#N/A,#N/A,FALSE,"TMCOMP96";#N/A,#N/A,FALSE,"MAT96";#N/A,#N/A,FALSE,"FANDA96";#N/A,#N/A,FALSE,"INTRAN96";#N/A,#N/A,FALSE,"NAA9697";#N/A,#N/A,FALSE,"ECWEBB";#N/A,#N/A,FALSE,"MFT96";#N/A,#N/A,FALSE,"CTrecon"}</definedName>
    <definedName name="T4.9j_4_1_4_1" hidden="1">{#N/A,#N/A,FALSE,"TMCOMP96";#N/A,#N/A,FALSE,"MAT96";#N/A,#N/A,FALSE,"FANDA96";#N/A,#N/A,FALSE,"INTRAN96";#N/A,#N/A,FALSE,"NAA9697";#N/A,#N/A,FALSE,"ECWEBB";#N/A,#N/A,FALSE,"MFT96";#N/A,#N/A,FALSE,"CTrecon"}</definedName>
    <definedName name="T4.9j_4_1_4_2" hidden="1">{#N/A,#N/A,FALSE,"TMCOMP96";#N/A,#N/A,FALSE,"MAT96";#N/A,#N/A,FALSE,"FANDA96";#N/A,#N/A,FALSE,"INTRAN96";#N/A,#N/A,FALSE,"NAA9697";#N/A,#N/A,FALSE,"ECWEBB";#N/A,#N/A,FALSE,"MFT96";#N/A,#N/A,FALSE,"CTrecon"}</definedName>
    <definedName name="T4.9j_4_1_4_3" hidden="1">{#N/A,#N/A,FALSE,"TMCOMP96";#N/A,#N/A,FALSE,"MAT96";#N/A,#N/A,FALSE,"FANDA96";#N/A,#N/A,FALSE,"INTRAN96";#N/A,#N/A,FALSE,"NAA9697";#N/A,#N/A,FALSE,"ECWEBB";#N/A,#N/A,FALSE,"MFT96";#N/A,#N/A,FALSE,"CTrecon"}</definedName>
    <definedName name="T4.9j_4_1_4_4" hidden="1">{#N/A,#N/A,FALSE,"TMCOMP96";#N/A,#N/A,FALSE,"MAT96";#N/A,#N/A,FALSE,"FANDA96";#N/A,#N/A,FALSE,"INTRAN96";#N/A,#N/A,FALSE,"NAA9697";#N/A,#N/A,FALSE,"ECWEBB";#N/A,#N/A,FALSE,"MFT96";#N/A,#N/A,FALSE,"CTrecon"}</definedName>
    <definedName name="T4.9j_4_1_4_5" hidden="1">{#N/A,#N/A,FALSE,"TMCOMP96";#N/A,#N/A,FALSE,"MAT96";#N/A,#N/A,FALSE,"FANDA96";#N/A,#N/A,FALSE,"INTRAN96";#N/A,#N/A,FALSE,"NAA9697";#N/A,#N/A,FALSE,"ECWEBB";#N/A,#N/A,FALSE,"MFT96";#N/A,#N/A,FALSE,"CTrecon"}</definedName>
    <definedName name="T4.9j_4_1_5" hidden="1">{#N/A,#N/A,FALSE,"TMCOMP96";#N/A,#N/A,FALSE,"MAT96";#N/A,#N/A,FALSE,"FANDA96";#N/A,#N/A,FALSE,"INTRAN96";#N/A,#N/A,FALSE,"NAA9697";#N/A,#N/A,FALSE,"ECWEBB";#N/A,#N/A,FALSE,"MFT96";#N/A,#N/A,FALSE,"CTrecon"}</definedName>
    <definedName name="T4.9j_4_1_5_1" hidden="1">{#N/A,#N/A,FALSE,"TMCOMP96";#N/A,#N/A,FALSE,"MAT96";#N/A,#N/A,FALSE,"FANDA96";#N/A,#N/A,FALSE,"INTRAN96";#N/A,#N/A,FALSE,"NAA9697";#N/A,#N/A,FALSE,"ECWEBB";#N/A,#N/A,FALSE,"MFT96";#N/A,#N/A,FALSE,"CTrecon"}</definedName>
    <definedName name="T4.9j_4_1_5_2" hidden="1">{#N/A,#N/A,FALSE,"TMCOMP96";#N/A,#N/A,FALSE,"MAT96";#N/A,#N/A,FALSE,"FANDA96";#N/A,#N/A,FALSE,"INTRAN96";#N/A,#N/A,FALSE,"NAA9697";#N/A,#N/A,FALSE,"ECWEBB";#N/A,#N/A,FALSE,"MFT96";#N/A,#N/A,FALSE,"CTrecon"}</definedName>
    <definedName name="T4.9j_4_1_5_3" hidden="1">{#N/A,#N/A,FALSE,"TMCOMP96";#N/A,#N/A,FALSE,"MAT96";#N/A,#N/A,FALSE,"FANDA96";#N/A,#N/A,FALSE,"INTRAN96";#N/A,#N/A,FALSE,"NAA9697";#N/A,#N/A,FALSE,"ECWEBB";#N/A,#N/A,FALSE,"MFT96";#N/A,#N/A,FALSE,"CTrecon"}</definedName>
    <definedName name="T4.9j_4_1_5_4" hidden="1">{#N/A,#N/A,FALSE,"TMCOMP96";#N/A,#N/A,FALSE,"MAT96";#N/A,#N/A,FALSE,"FANDA96";#N/A,#N/A,FALSE,"INTRAN96";#N/A,#N/A,FALSE,"NAA9697";#N/A,#N/A,FALSE,"ECWEBB";#N/A,#N/A,FALSE,"MFT96";#N/A,#N/A,FALSE,"CTrecon"}</definedName>
    <definedName name="T4.9j_4_1_5_5" hidden="1">{#N/A,#N/A,FALSE,"TMCOMP96";#N/A,#N/A,FALSE,"MAT96";#N/A,#N/A,FALSE,"FANDA96";#N/A,#N/A,FALSE,"INTRAN96";#N/A,#N/A,FALSE,"NAA9697";#N/A,#N/A,FALSE,"ECWEBB";#N/A,#N/A,FALSE,"MFT96";#N/A,#N/A,FALSE,"CTrecon"}</definedName>
    <definedName name="T4.9j_4_2" hidden="1">{#N/A,#N/A,FALSE,"TMCOMP96";#N/A,#N/A,FALSE,"MAT96";#N/A,#N/A,FALSE,"FANDA96";#N/A,#N/A,FALSE,"INTRAN96";#N/A,#N/A,FALSE,"NAA9697";#N/A,#N/A,FALSE,"ECWEBB";#N/A,#N/A,FALSE,"MFT96";#N/A,#N/A,FALSE,"CTrecon"}</definedName>
    <definedName name="T4.9j_4_2_1" hidden="1">{#N/A,#N/A,FALSE,"TMCOMP96";#N/A,#N/A,FALSE,"MAT96";#N/A,#N/A,FALSE,"FANDA96";#N/A,#N/A,FALSE,"INTRAN96";#N/A,#N/A,FALSE,"NAA9697";#N/A,#N/A,FALSE,"ECWEBB";#N/A,#N/A,FALSE,"MFT96";#N/A,#N/A,FALSE,"CTrecon"}</definedName>
    <definedName name="T4.9j_4_2_2" hidden="1">{#N/A,#N/A,FALSE,"TMCOMP96";#N/A,#N/A,FALSE,"MAT96";#N/A,#N/A,FALSE,"FANDA96";#N/A,#N/A,FALSE,"INTRAN96";#N/A,#N/A,FALSE,"NAA9697";#N/A,#N/A,FALSE,"ECWEBB";#N/A,#N/A,FALSE,"MFT96";#N/A,#N/A,FALSE,"CTrecon"}</definedName>
    <definedName name="T4.9j_4_2_3" hidden="1">{#N/A,#N/A,FALSE,"TMCOMP96";#N/A,#N/A,FALSE,"MAT96";#N/A,#N/A,FALSE,"FANDA96";#N/A,#N/A,FALSE,"INTRAN96";#N/A,#N/A,FALSE,"NAA9697";#N/A,#N/A,FALSE,"ECWEBB";#N/A,#N/A,FALSE,"MFT96";#N/A,#N/A,FALSE,"CTrecon"}</definedName>
    <definedName name="T4.9j_4_2_4" hidden="1">{#N/A,#N/A,FALSE,"TMCOMP96";#N/A,#N/A,FALSE,"MAT96";#N/A,#N/A,FALSE,"FANDA96";#N/A,#N/A,FALSE,"INTRAN96";#N/A,#N/A,FALSE,"NAA9697";#N/A,#N/A,FALSE,"ECWEBB";#N/A,#N/A,FALSE,"MFT96";#N/A,#N/A,FALSE,"CTrecon"}</definedName>
    <definedName name="T4.9j_4_2_5" hidden="1">{#N/A,#N/A,FALSE,"TMCOMP96";#N/A,#N/A,FALSE,"MAT96";#N/A,#N/A,FALSE,"FANDA96";#N/A,#N/A,FALSE,"INTRAN96";#N/A,#N/A,FALSE,"NAA9697";#N/A,#N/A,FALSE,"ECWEBB";#N/A,#N/A,FALSE,"MFT96";#N/A,#N/A,FALSE,"CTrecon"}</definedName>
    <definedName name="T4.9j_4_3" hidden="1">{#N/A,#N/A,FALSE,"TMCOMP96";#N/A,#N/A,FALSE,"MAT96";#N/A,#N/A,FALSE,"FANDA96";#N/A,#N/A,FALSE,"INTRAN96";#N/A,#N/A,FALSE,"NAA9697";#N/A,#N/A,FALSE,"ECWEBB";#N/A,#N/A,FALSE,"MFT96";#N/A,#N/A,FALSE,"CTrecon"}</definedName>
    <definedName name="T4.9j_4_3_1" hidden="1">{#N/A,#N/A,FALSE,"TMCOMP96";#N/A,#N/A,FALSE,"MAT96";#N/A,#N/A,FALSE,"FANDA96";#N/A,#N/A,FALSE,"INTRAN96";#N/A,#N/A,FALSE,"NAA9697";#N/A,#N/A,FALSE,"ECWEBB";#N/A,#N/A,FALSE,"MFT96";#N/A,#N/A,FALSE,"CTrecon"}</definedName>
    <definedName name="T4.9j_4_3_2" hidden="1">{#N/A,#N/A,FALSE,"TMCOMP96";#N/A,#N/A,FALSE,"MAT96";#N/A,#N/A,FALSE,"FANDA96";#N/A,#N/A,FALSE,"INTRAN96";#N/A,#N/A,FALSE,"NAA9697";#N/A,#N/A,FALSE,"ECWEBB";#N/A,#N/A,FALSE,"MFT96";#N/A,#N/A,FALSE,"CTrecon"}</definedName>
    <definedName name="T4.9j_4_3_3" hidden="1">{#N/A,#N/A,FALSE,"TMCOMP96";#N/A,#N/A,FALSE,"MAT96";#N/A,#N/A,FALSE,"FANDA96";#N/A,#N/A,FALSE,"INTRAN96";#N/A,#N/A,FALSE,"NAA9697";#N/A,#N/A,FALSE,"ECWEBB";#N/A,#N/A,FALSE,"MFT96";#N/A,#N/A,FALSE,"CTrecon"}</definedName>
    <definedName name="T4.9j_4_3_4" hidden="1">{#N/A,#N/A,FALSE,"TMCOMP96";#N/A,#N/A,FALSE,"MAT96";#N/A,#N/A,FALSE,"FANDA96";#N/A,#N/A,FALSE,"INTRAN96";#N/A,#N/A,FALSE,"NAA9697";#N/A,#N/A,FALSE,"ECWEBB";#N/A,#N/A,FALSE,"MFT96";#N/A,#N/A,FALSE,"CTrecon"}</definedName>
    <definedName name="T4.9j_4_3_5" hidden="1">{#N/A,#N/A,FALSE,"TMCOMP96";#N/A,#N/A,FALSE,"MAT96";#N/A,#N/A,FALSE,"FANDA96";#N/A,#N/A,FALSE,"INTRAN96";#N/A,#N/A,FALSE,"NAA9697";#N/A,#N/A,FALSE,"ECWEBB";#N/A,#N/A,FALSE,"MFT96";#N/A,#N/A,FALSE,"CTrecon"}</definedName>
    <definedName name="T4.9j_4_4" hidden="1">{#N/A,#N/A,FALSE,"TMCOMP96";#N/A,#N/A,FALSE,"MAT96";#N/A,#N/A,FALSE,"FANDA96";#N/A,#N/A,FALSE,"INTRAN96";#N/A,#N/A,FALSE,"NAA9697";#N/A,#N/A,FALSE,"ECWEBB";#N/A,#N/A,FALSE,"MFT96";#N/A,#N/A,FALSE,"CTrecon"}</definedName>
    <definedName name="T4.9j_4_4_1" hidden="1">{#N/A,#N/A,FALSE,"TMCOMP96";#N/A,#N/A,FALSE,"MAT96";#N/A,#N/A,FALSE,"FANDA96";#N/A,#N/A,FALSE,"INTRAN96";#N/A,#N/A,FALSE,"NAA9697";#N/A,#N/A,FALSE,"ECWEBB";#N/A,#N/A,FALSE,"MFT96";#N/A,#N/A,FALSE,"CTrecon"}</definedName>
    <definedName name="T4.9j_4_4_2" hidden="1">{#N/A,#N/A,FALSE,"TMCOMP96";#N/A,#N/A,FALSE,"MAT96";#N/A,#N/A,FALSE,"FANDA96";#N/A,#N/A,FALSE,"INTRAN96";#N/A,#N/A,FALSE,"NAA9697";#N/A,#N/A,FALSE,"ECWEBB";#N/A,#N/A,FALSE,"MFT96";#N/A,#N/A,FALSE,"CTrecon"}</definedName>
    <definedName name="T4.9j_4_4_3" hidden="1">{#N/A,#N/A,FALSE,"TMCOMP96";#N/A,#N/A,FALSE,"MAT96";#N/A,#N/A,FALSE,"FANDA96";#N/A,#N/A,FALSE,"INTRAN96";#N/A,#N/A,FALSE,"NAA9697";#N/A,#N/A,FALSE,"ECWEBB";#N/A,#N/A,FALSE,"MFT96";#N/A,#N/A,FALSE,"CTrecon"}</definedName>
    <definedName name="T4.9j_4_4_4" hidden="1">{#N/A,#N/A,FALSE,"TMCOMP96";#N/A,#N/A,FALSE,"MAT96";#N/A,#N/A,FALSE,"FANDA96";#N/A,#N/A,FALSE,"INTRAN96";#N/A,#N/A,FALSE,"NAA9697";#N/A,#N/A,FALSE,"ECWEBB";#N/A,#N/A,FALSE,"MFT96";#N/A,#N/A,FALSE,"CTrecon"}</definedName>
    <definedName name="T4.9j_4_4_5" hidden="1">{#N/A,#N/A,FALSE,"TMCOMP96";#N/A,#N/A,FALSE,"MAT96";#N/A,#N/A,FALSE,"FANDA96";#N/A,#N/A,FALSE,"INTRAN96";#N/A,#N/A,FALSE,"NAA9697";#N/A,#N/A,FALSE,"ECWEBB";#N/A,#N/A,FALSE,"MFT96";#N/A,#N/A,FALSE,"CTrecon"}</definedName>
    <definedName name="T4.9j_4_5" hidden="1">{#N/A,#N/A,FALSE,"TMCOMP96";#N/A,#N/A,FALSE,"MAT96";#N/A,#N/A,FALSE,"FANDA96";#N/A,#N/A,FALSE,"INTRAN96";#N/A,#N/A,FALSE,"NAA9697";#N/A,#N/A,FALSE,"ECWEBB";#N/A,#N/A,FALSE,"MFT96";#N/A,#N/A,FALSE,"CTrecon"}</definedName>
    <definedName name="T4.9j_4_5_1" hidden="1">{#N/A,#N/A,FALSE,"TMCOMP96";#N/A,#N/A,FALSE,"MAT96";#N/A,#N/A,FALSE,"FANDA96";#N/A,#N/A,FALSE,"INTRAN96";#N/A,#N/A,FALSE,"NAA9697";#N/A,#N/A,FALSE,"ECWEBB";#N/A,#N/A,FALSE,"MFT96";#N/A,#N/A,FALSE,"CTrecon"}</definedName>
    <definedName name="T4.9j_4_5_2" hidden="1">{#N/A,#N/A,FALSE,"TMCOMP96";#N/A,#N/A,FALSE,"MAT96";#N/A,#N/A,FALSE,"FANDA96";#N/A,#N/A,FALSE,"INTRAN96";#N/A,#N/A,FALSE,"NAA9697";#N/A,#N/A,FALSE,"ECWEBB";#N/A,#N/A,FALSE,"MFT96";#N/A,#N/A,FALSE,"CTrecon"}</definedName>
    <definedName name="T4.9j_4_5_3" hidden="1">{#N/A,#N/A,FALSE,"TMCOMP96";#N/A,#N/A,FALSE,"MAT96";#N/A,#N/A,FALSE,"FANDA96";#N/A,#N/A,FALSE,"INTRAN96";#N/A,#N/A,FALSE,"NAA9697";#N/A,#N/A,FALSE,"ECWEBB";#N/A,#N/A,FALSE,"MFT96";#N/A,#N/A,FALSE,"CTrecon"}</definedName>
    <definedName name="T4.9j_4_5_4" hidden="1">{#N/A,#N/A,FALSE,"TMCOMP96";#N/A,#N/A,FALSE,"MAT96";#N/A,#N/A,FALSE,"FANDA96";#N/A,#N/A,FALSE,"INTRAN96";#N/A,#N/A,FALSE,"NAA9697";#N/A,#N/A,FALSE,"ECWEBB";#N/A,#N/A,FALSE,"MFT96";#N/A,#N/A,FALSE,"CTrecon"}</definedName>
    <definedName name="T4.9j_4_5_5" hidden="1">{#N/A,#N/A,FALSE,"TMCOMP96";#N/A,#N/A,FALSE,"MAT96";#N/A,#N/A,FALSE,"FANDA96";#N/A,#N/A,FALSE,"INTRAN96";#N/A,#N/A,FALSE,"NAA9697";#N/A,#N/A,FALSE,"ECWEBB";#N/A,#N/A,FALSE,"MFT96";#N/A,#N/A,FALSE,"CTrecon"}</definedName>
    <definedName name="T4.9j_5" hidden="1">{#N/A,#N/A,FALSE,"TMCOMP96";#N/A,#N/A,FALSE,"MAT96";#N/A,#N/A,FALSE,"FANDA96";#N/A,#N/A,FALSE,"INTRAN96";#N/A,#N/A,FALSE,"NAA9697";#N/A,#N/A,FALSE,"ECWEBB";#N/A,#N/A,FALSE,"MFT96";#N/A,#N/A,FALSE,"CTrecon"}</definedName>
    <definedName name="T4.9j_5_1" hidden="1">{#N/A,#N/A,FALSE,"TMCOMP96";#N/A,#N/A,FALSE,"MAT96";#N/A,#N/A,FALSE,"FANDA96";#N/A,#N/A,FALSE,"INTRAN96";#N/A,#N/A,FALSE,"NAA9697";#N/A,#N/A,FALSE,"ECWEBB";#N/A,#N/A,FALSE,"MFT96";#N/A,#N/A,FALSE,"CTrecon"}</definedName>
    <definedName name="T4.9j_5_1_1" hidden="1">{#N/A,#N/A,FALSE,"TMCOMP96";#N/A,#N/A,FALSE,"MAT96";#N/A,#N/A,FALSE,"FANDA96";#N/A,#N/A,FALSE,"INTRAN96";#N/A,#N/A,FALSE,"NAA9697";#N/A,#N/A,FALSE,"ECWEBB";#N/A,#N/A,FALSE,"MFT96";#N/A,#N/A,FALSE,"CTrecon"}</definedName>
    <definedName name="T4.9j_5_1_1_1" hidden="1">{#N/A,#N/A,FALSE,"TMCOMP96";#N/A,#N/A,FALSE,"MAT96";#N/A,#N/A,FALSE,"FANDA96";#N/A,#N/A,FALSE,"INTRAN96";#N/A,#N/A,FALSE,"NAA9697";#N/A,#N/A,FALSE,"ECWEBB";#N/A,#N/A,FALSE,"MFT96";#N/A,#N/A,FALSE,"CTrecon"}</definedName>
    <definedName name="T4.9j_5_1_1_1_1" hidden="1">{#N/A,#N/A,FALSE,"TMCOMP96";#N/A,#N/A,FALSE,"MAT96";#N/A,#N/A,FALSE,"FANDA96";#N/A,#N/A,FALSE,"INTRAN96";#N/A,#N/A,FALSE,"NAA9697";#N/A,#N/A,FALSE,"ECWEBB";#N/A,#N/A,FALSE,"MFT96";#N/A,#N/A,FALSE,"CTrecon"}</definedName>
    <definedName name="T4.9j_5_1_1_1_2" hidden="1">{#N/A,#N/A,FALSE,"TMCOMP96";#N/A,#N/A,FALSE,"MAT96";#N/A,#N/A,FALSE,"FANDA96";#N/A,#N/A,FALSE,"INTRAN96";#N/A,#N/A,FALSE,"NAA9697";#N/A,#N/A,FALSE,"ECWEBB";#N/A,#N/A,FALSE,"MFT96";#N/A,#N/A,FALSE,"CTrecon"}</definedName>
    <definedName name="T4.9j_5_1_1_1_3" hidden="1">{#N/A,#N/A,FALSE,"TMCOMP96";#N/A,#N/A,FALSE,"MAT96";#N/A,#N/A,FALSE,"FANDA96";#N/A,#N/A,FALSE,"INTRAN96";#N/A,#N/A,FALSE,"NAA9697";#N/A,#N/A,FALSE,"ECWEBB";#N/A,#N/A,FALSE,"MFT96";#N/A,#N/A,FALSE,"CTrecon"}</definedName>
    <definedName name="T4.9j_5_1_1_1_4" hidden="1">{#N/A,#N/A,FALSE,"TMCOMP96";#N/A,#N/A,FALSE,"MAT96";#N/A,#N/A,FALSE,"FANDA96";#N/A,#N/A,FALSE,"INTRAN96";#N/A,#N/A,FALSE,"NAA9697";#N/A,#N/A,FALSE,"ECWEBB";#N/A,#N/A,FALSE,"MFT96";#N/A,#N/A,FALSE,"CTrecon"}</definedName>
    <definedName name="T4.9j_5_1_1_1_5" hidden="1">{#N/A,#N/A,FALSE,"TMCOMP96";#N/A,#N/A,FALSE,"MAT96";#N/A,#N/A,FALSE,"FANDA96";#N/A,#N/A,FALSE,"INTRAN96";#N/A,#N/A,FALSE,"NAA9697";#N/A,#N/A,FALSE,"ECWEBB";#N/A,#N/A,FALSE,"MFT96";#N/A,#N/A,FALSE,"CTrecon"}</definedName>
    <definedName name="T4.9j_5_1_1_2" hidden="1">{#N/A,#N/A,FALSE,"TMCOMP96";#N/A,#N/A,FALSE,"MAT96";#N/A,#N/A,FALSE,"FANDA96";#N/A,#N/A,FALSE,"INTRAN96";#N/A,#N/A,FALSE,"NAA9697";#N/A,#N/A,FALSE,"ECWEBB";#N/A,#N/A,FALSE,"MFT96";#N/A,#N/A,FALSE,"CTrecon"}</definedName>
    <definedName name="T4.9j_5_1_1_2_1" hidden="1">{#N/A,#N/A,FALSE,"TMCOMP96";#N/A,#N/A,FALSE,"MAT96";#N/A,#N/A,FALSE,"FANDA96";#N/A,#N/A,FALSE,"INTRAN96";#N/A,#N/A,FALSE,"NAA9697";#N/A,#N/A,FALSE,"ECWEBB";#N/A,#N/A,FALSE,"MFT96";#N/A,#N/A,FALSE,"CTrecon"}</definedName>
    <definedName name="T4.9j_5_1_1_2_2" hidden="1">{#N/A,#N/A,FALSE,"TMCOMP96";#N/A,#N/A,FALSE,"MAT96";#N/A,#N/A,FALSE,"FANDA96";#N/A,#N/A,FALSE,"INTRAN96";#N/A,#N/A,FALSE,"NAA9697";#N/A,#N/A,FALSE,"ECWEBB";#N/A,#N/A,FALSE,"MFT96";#N/A,#N/A,FALSE,"CTrecon"}</definedName>
    <definedName name="T4.9j_5_1_1_2_3" hidden="1">{#N/A,#N/A,FALSE,"TMCOMP96";#N/A,#N/A,FALSE,"MAT96";#N/A,#N/A,FALSE,"FANDA96";#N/A,#N/A,FALSE,"INTRAN96";#N/A,#N/A,FALSE,"NAA9697";#N/A,#N/A,FALSE,"ECWEBB";#N/A,#N/A,FALSE,"MFT96";#N/A,#N/A,FALSE,"CTrecon"}</definedName>
    <definedName name="T4.9j_5_1_1_2_4" hidden="1">{#N/A,#N/A,FALSE,"TMCOMP96";#N/A,#N/A,FALSE,"MAT96";#N/A,#N/A,FALSE,"FANDA96";#N/A,#N/A,FALSE,"INTRAN96";#N/A,#N/A,FALSE,"NAA9697";#N/A,#N/A,FALSE,"ECWEBB";#N/A,#N/A,FALSE,"MFT96";#N/A,#N/A,FALSE,"CTrecon"}</definedName>
    <definedName name="T4.9j_5_1_1_2_5" hidden="1">{#N/A,#N/A,FALSE,"TMCOMP96";#N/A,#N/A,FALSE,"MAT96";#N/A,#N/A,FALSE,"FANDA96";#N/A,#N/A,FALSE,"INTRAN96";#N/A,#N/A,FALSE,"NAA9697";#N/A,#N/A,FALSE,"ECWEBB";#N/A,#N/A,FALSE,"MFT96";#N/A,#N/A,FALSE,"CTrecon"}</definedName>
    <definedName name="T4.9j_5_1_1_3" hidden="1">{#N/A,#N/A,FALSE,"TMCOMP96";#N/A,#N/A,FALSE,"MAT96";#N/A,#N/A,FALSE,"FANDA96";#N/A,#N/A,FALSE,"INTRAN96";#N/A,#N/A,FALSE,"NAA9697";#N/A,#N/A,FALSE,"ECWEBB";#N/A,#N/A,FALSE,"MFT96";#N/A,#N/A,FALSE,"CTrecon"}</definedName>
    <definedName name="T4.9j_5_1_1_4" hidden="1">{#N/A,#N/A,FALSE,"TMCOMP96";#N/A,#N/A,FALSE,"MAT96";#N/A,#N/A,FALSE,"FANDA96";#N/A,#N/A,FALSE,"INTRAN96";#N/A,#N/A,FALSE,"NAA9697";#N/A,#N/A,FALSE,"ECWEBB";#N/A,#N/A,FALSE,"MFT96";#N/A,#N/A,FALSE,"CTrecon"}</definedName>
    <definedName name="T4.9j_5_1_1_5" hidden="1">{#N/A,#N/A,FALSE,"TMCOMP96";#N/A,#N/A,FALSE,"MAT96";#N/A,#N/A,FALSE,"FANDA96";#N/A,#N/A,FALSE,"INTRAN96";#N/A,#N/A,FALSE,"NAA9697";#N/A,#N/A,FALSE,"ECWEBB";#N/A,#N/A,FALSE,"MFT96";#N/A,#N/A,FALSE,"CTrecon"}</definedName>
    <definedName name="T4.9j_5_1_2" hidden="1">{#N/A,#N/A,FALSE,"TMCOMP96";#N/A,#N/A,FALSE,"MAT96";#N/A,#N/A,FALSE,"FANDA96";#N/A,#N/A,FALSE,"INTRAN96";#N/A,#N/A,FALSE,"NAA9697";#N/A,#N/A,FALSE,"ECWEBB";#N/A,#N/A,FALSE,"MFT96";#N/A,#N/A,FALSE,"CTrecon"}</definedName>
    <definedName name="T4.9j_5_1_2_1" hidden="1">{#N/A,#N/A,FALSE,"TMCOMP96";#N/A,#N/A,FALSE,"MAT96";#N/A,#N/A,FALSE,"FANDA96";#N/A,#N/A,FALSE,"INTRAN96";#N/A,#N/A,FALSE,"NAA9697";#N/A,#N/A,FALSE,"ECWEBB";#N/A,#N/A,FALSE,"MFT96";#N/A,#N/A,FALSE,"CTrecon"}</definedName>
    <definedName name="T4.9j_5_1_2_2" hidden="1">{#N/A,#N/A,FALSE,"TMCOMP96";#N/A,#N/A,FALSE,"MAT96";#N/A,#N/A,FALSE,"FANDA96";#N/A,#N/A,FALSE,"INTRAN96";#N/A,#N/A,FALSE,"NAA9697";#N/A,#N/A,FALSE,"ECWEBB";#N/A,#N/A,FALSE,"MFT96";#N/A,#N/A,FALSE,"CTrecon"}</definedName>
    <definedName name="T4.9j_5_1_2_3" hidden="1">{#N/A,#N/A,FALSE,"TMCOMP96";#N/A,#N/A,FALSE,"MAT96";#N/A,#N/A,FALSE,"FANDA96";#N/A,#N/A,FALSE,"INTRAN96";#N/A,#N/A,FALSE,"NAA9697";#N/A,#N/A,FALSE,"ECWEBB";#N/A,#N/A,FALSE,"MFT96";#N/A,#N/A,FALSE,"CTrecon"}</definedName>
    <definedName name="T4.9j_5_1_2_4" hidden="1">{#N/A,#N/A,FALSE,"TMCOMP96";#N/A,#N/A,FALSE,"MAT96";#N/A,#N/A,FALSE,"FANDA96";#N/A,#N/A,FALSE,"INTRAN96";#N/A,#N/A,FALSE,"NAA9697";#N/A,#N/A,FALSE,"ECWEBB";#N/A,#N/A,FALSE,"MFT96";#N/A,#N/A,FALSE,"CTrecon"}</definedName>
    <definedName name="T4.9j_5_1_2_5" hidden="1">{#N/A,#N/A,FALSE,"TMCOMP96";#N/A,#N/A,FALSE,"MAT96";#N/A,#N/A,FALSE,"FANDA96";#N/A,#N/A,FALSE,"INTRAN96";#N/A,#N/A,FALSE,"NAA9697";#N/A,#N/A,FALSE,"ECWEBB";#N/A,#N/A,FALSE,"MFT96";#N/A,#N/A,FALSE,"CTrecon"}</definedName>
    <definedName name="T4.9j_5_1_3" hidden="1">{#N/A,#N/A,FALSE,"TMCOMP96";#N/A,#N/A,FALSE,"MAT96";#N/A,#N/A,FALSE,"FANDA96";#N/A,#N/A,FALSE,"INTRAN96";#N/A,#N/A,FALSE,"NAA9697";#N/A,#N/A,FALSE,"ECWEBB";#N/A,#N/A,FALSE,"MFT96";#N/A,#N/A,FALSE,"CTrecon"}</definedName>
    <definedName name="T4.9j_5_1_3_1" hidden="1">{#N/A,#N/A,FALSE,"TMCOMP96";#N/A,#N/A,FALSE,"MAT96";#N/A,#N/A,FALSE,"FANDA96";#N/A,#N/A,FALSE,"INTRAN96";#N/A,#N/A,FALSE,"NAA9697";#N/A,#N/A,FALSE,"ECWEBB";#N/A,#N/A,FALSE,"MFT96";#N/A,#N/A,FALSE,"CTrecon"}</definedName>
    <definedName name="T4.9j_5_1_3_2" hidden="1">{#N/A,#N/A,FALSE,"TMCOMP96";#N/A,#N/A,FALSE,"MAT96";#N/A,#N/A,FALSE,"FANDA96";#N/A,#N/A,FALSE,"INTRAN96";#N/A,#N/A,FALSE,"NAA9697";#N/A,#N/A,FALSE,"ECWEBB";#N/A,#N/A,FALSE,"MFT96";#N/A,#N/A,FALSE,"CTrecon"}</definedName>
    <definedName name="T4.9j_5_1_3_3" hidden="1">{#N/A,#N/A,FALSE,"TMCOMP96";#N/A,#N/A,FALSE,"MAT96";#N/A,#N/A,FALSE,"FANDA96";#N/A,#N/A,FALSE,"INTRAN96";#N/A,#N/A,FALSE,"NAA9697";#N/A,#N/A,FALSE,"ECWEBB";#N/A,#N/A,FALSE,"MFT96";#N/A,#N/A,FALSE,"CTrecon"}</definedName>
    <definedName name="T4.9j_5_1_3_4" hidden="1">{#N/A,#N/A,FALSE,"TMCOMP96";#N/A,#N/A,FALSE,"MAT96";#N/A,#N/A,FALSE,"FANDA96";#N/A,#N/A,FALSE,"INTRAN96";#N/A,#N/A,FALSE,"NAA9697";#N/A,#N/A,FALSE,"ECWEBB";#N/A,#N/A,FALSE,"MFT96";#N/A,#N/A,FALSE,"CTrecon"}</definedName>
    <definedName name="T4.9j_5_1_3_5" hidden="1">{#N/A,#N/A,FALSE,"TMCOMP96";#N/A,#N/A,FALSE,"MAT96";#N/A,#N/A,FALSE,"FANDA96";#N/A,#N/A,FALSE,"INTRAN96";#N/A,#N/A,FALSE,"NAA9697";#N/A,#N/A,FALSE,"ECWEBB";#N/A,#N/A,FALSE,"MFT96";#N/A,#N/A,FALSE,"CTrecon"}</definedName>
    <definedName name="T4.9j_5_1_4" hidden="1">{#N/A,#N/A,FALSE,"TMCOMP96";#N/A,#N/A,FALSE,"MAT96";#N/A,#N/A,FALSE,"FANDA96";#N/A,#N/A,FALSE,"INTRAN96";#N/A,#N/A,FALSE,"NAA9697";#N/A,#N/A,FALSE,"ECWEBB";#N/A,#N/A,FALSE,"MFT96";#N/A,#N/A,FALSE,"CTrecon"}</definedName>
    <definedName name="T4.9j_5_1_4_1" hidden="1">{#N/A,#N/A,FALSE,"TMCOMP96";#N/A,#N/A,FALSE,"MAT96";#N/A,#N/A,FALSE,"FANDA96";#N/A,#N/A,FALSE,"INTRAN96";#N/A,#N/A,FALSE,"NAA9697";#N/A,#N/A,FALSE,"ECWEBB";#N/A,#N/A,FALSE,"MFT96";#N/A,#N/A,FALSE,"CTrecon"}</definedName>
    <definedName name="T4.9j_5_1_4_2" hidden="1">{#N/A,#N/A,FALSE,"TMCOMP96";#N/A,#N/A,FALSE,"MAT96";#N/A,#N/A,FALSE,"FANDA96";#N/A,#N/A,FALSE,"INTRAN96";#N/A,#N/A,FALSE,"NAA9697";#N/A,#N/A,FALSE,"ECWEBB";#N/A,#N/A,FALSE,"MFT96";#N/A,#N/A,FALSE,"CTrecon"}</definedName>
    <definedName name="T4.9j_5_1_4_3" hidden="1">{#N/A,#N/A,FALSE,"TMCOMP96";#N/A,#N/A,FALSE,"MAT96";#N/A,#N/A,FALSE,"FANDA96";#N/A,#N/A,FALSE,"INTRAN96";#N/A,#N/A,FALSE,"NAA9697";#N/A,#N/A,FALSE,"ECWEBB";#N/A,#N/A,FALSE,"MFT96";#N/A,#N/A,FALSE,"CTrecon"}</definedName>
    <definedName name="T4.9j_5_1_4_4" hidden="1">{#N/A,#N/A,FALSE,"TMCOMP96";#N/A,#N/A,FALSE,"MAT96";#N/A,#N/A,FALSE,"FANDA96";#N/A,#N/A,FALSE,"INTRAN96";#N/A,#N/A,FALSE,"NAA9697";#N/A,#N/A,FALSE,"ECWEBB";#N/A,#N/A,FALSE,"MFT96";#N/A,#N/A,FALSE,"CTrecon"}</definedName>
    <definedName name="T4.9j_5_1_4_5" hidden="1">{#N/A,#N/A,FALSE,"TMCOMP96";#N/A,#N/A,FALSE,"MAT96";#N/A,#N/A,FALSE,"FANDA96";#N/A,#N/A,FALSE,"INTRAN96";#N/A,#N/A,FALSE,"NAA9697";#N/A,#N/A,FALSE,"ECWEBB";#N/A,#N/A,FALSE,"MFT96";#N/A,#N/A,FALSE,"CTrecon"}</definedName>
    <definedName name="T4.9j_5_1_5" hidden="1">{#N/A,#N/A,FALSE,"TMCOMP96";#N/A,#N/A,FALSE,"MAT96";#N/A,#N/A,FALSE,"FANDA96";#N/A,#N/A,FALSE,"INTRAN96";#N/A,#N/A,FALSE,"NAA9697";#N/A,#N/A,FALSE,"ECWEBB";#N/A,#N/A,FALSE,"MFT96";#N/A,#N/A,FALSE,"CTrecon"}</definedName>
    <definedName name="T4.9j_5_1_5_1" hidden="1">{#N/A,#N/A,FALSE,"TMCOMP96";#N/A,#N/A,FALSE,"MAT96";#N/A,#N/A,FALSE,"FANDA96";#N/A,#N/A,FALSE,"INTRAN96";#N/A,#N/A,FALSE,"NAA9697";#N/A,#N/A,FALSE,"ECWEBB";#N/A,#N/A,FALSE,"MFT96";#N/A,#N/A,FALSE,"CTrecon"}</definedName>
    <definedName name="T4.9j_5_1_5_2" hidden="1">{#N/A,#N/A,FALSE,"TMCOMP96";#N/A,#N/A,FALSE,"MAT96";#N/A,#N/A,FALSE,"FANDA96";#N/A,#N/A,FALSE,"INTRAN96";#N/A,#N/A,FALSE,"NAA9697";#N/A,#N/A,FALSE,"ECWEBB";#N/A,#N/A,FALSE,"MFT96";#N/A,#N/A,FALSE,"CTrecon"}</definedName>
    <definedName name="T4.9j_5_1_5_3" hidden="1">{#N/A,#N/A,FALSE,"TMCOMP96";#N/A,#N/A,FALSE,"MAT96";#N/A,#N/A,FALSE,"FANDA96";#N/A,#N/A,FALSE,"INTRAN96";#N/A,#N/A,FALSE,"NAA9697";#N/A,#N/A,FALSE,"ECWEBB";#N/A,#N/A,FALSE,"MFT96";#N/A,#N/A,FALSE,"CTrecon"}</definedName>
    <definedName name="T4.9j_5_1_5_4" hidden="1">{#N/A,#N/A,FALSE,"TMCOMP96";#N/A,#N/A,FALSE,"MAT96";#N/A,#N/A,FALSE,"FANDA96";#N/A,#N/A,FALSE,"INTRAN96";#N/A,#N/A,FALSE,"NAA9697";#N/A,#N/A,FALSE,"ECWEBB";#N/A,#N/A,FALSE,"MFT96";#N/A,#N/A,FALSE,"CTrecon"}</definedName>
    <definedName name="T4.9j_5_1_5_5" hidden="1">{#N/A,#N/A,FALSE,"TMCOMP96";#N/A,#N/A,FALSE,"MAT96";#N/A,#N/A,FALSE,"FANDA96";#N/A,#N/A,FALSE,"INTRAN96";#N/A,#N/A,FALSE,"NAA9697";#N/A,#N/A,FALSE,"ECWEBB";#N/A,#N/A,FALSE,"MFT96";#N/A,#N/A,FALSE,"CTrecon"}</definedName>
    <definedName name="T4.9j_5_2" hidden="1">{#N/A,#N/A,FALSE,"TMCOMP96";#N/A,#N/A,FALSE,"MAT96";#N/A,#N/A,FALSE,"FANDA96";#N/A,#N/A,FALSE,"INTRAN96";#N/A,#N/A,FALSE,"NAA9697";#N/A,#N/A,FALSE,"ECWEBB";#N/A,#N/A,FALSE,"MFT96";#N/A,#N/A,FALSE,"CTrecon"}</definedName>
    <definedName name="T4.9j_5_2_1" hidden="1">{#N/A,#N/A,FALSE,"TMCOMP96";#N/A,#N/A,FALSE,"MAT96";#N/A,#N/A,FALSE,"FANDA96";#N/A,#N/A,FALSE,"INTRAN96";#N/A,#N/A,FALSE,"NAA9697";#N/A,#N/A,FALSE,"ECWEBB";#N/A,#N/A,FALSE,"MFT96";#N/A,#N/A,FALSE,"CTrecon"}</definedName>
    <definedName name="T4.9j_5_2_2" hidden="1">{#N/A,#N/A,FALSE,"TMCOMP96";#N/A,#N/A,FALSE,"MAT96";#N/A,#N/A,FALSE,"FANDA96";#N/A,#N/A,FALSE,"INTRAN96";#N/A,#N/A,FALSE,"NAA9697";#N/A,#N/A,FALSE,"ECWEBB";#N/A,#N/A,FALSE,"MFT96";#N/A,#N/A,FALSE,"CTrecon"}</definedName>
    <definedName name="T4.9j_5_2_3" hidden="1">{#N/A,#N/A,FALSE,"TMCOMP96";#N/A,#N/A,FALSE,"MAT96";#N/A,#N/A,FALSE,"FANDA96";#N/A,#N/A,FALSE,"INTRAN96";#N/A,#N/A,FALSE,"NAA9697";#N/A,#N/A,FALSE,"ECWEBB";#N/A,#N/A,FALSE,"MFT96";#N/A,#N/A,FALSE,"CTrecon"}</definedName>
    <definedName name="T4.9j_5_2_4" hidden="1">{#N/A,#N/A,FALSE,"TMCOMP96";#N/A,#N/A,FALSE,"MAT96";#N/A,#N/A,FALSE,"FANDA96";#N/A,#N/A,FALSE,"INTRAN96";#N/A,#N/A,FALSE,"NAA9697";#N/A,#N/A,FALSE,"ECWEBB";#N/A,#N/A,FALSE,"MFT96";#N/A,#N/A,FALSE,"CTrecon"}</definedName>
    <definedName name="T4.9j_5_2_5" hidden="1">{#N/A,#N/A,FALSE,"TMCOMP96";#N/A,#N/A,FALSE,"MAT96";#N/A,#N/A,FALSE,"FANDA96";#N/A,#N/A,FALSE,"INTRAN96";#N/A,#N/A,FALSE,"NAA9697";#N/A,#N/A,FALSE,"ECWEBB";#N/A,#N/A,FALSE,"MFT96";#N/A,#N/A,FALSE,"CTrecon"}</definedName>
    <definedName name="T4.9j_5_3" hidden="1">{#N/A,#N/A,FALSE,"TMCOMP96";#N/A,#N/A,FALSE,"MAT96";#N/A,#N/A,FALSE,"FANDA96";#N/A,#N/A,FALSE,"INTRAN96";#N/A,#N/A,FALSE,"NAA9697";#N/A,#N/A,FALSE,"ECWEBB";#N/A,#N/A,FALSE,"MFT96";#N/A,#N/A,FALSE,"CTrecon"}</definedName>
    <definedName name="T4.9j_5_3_1" hidden="1">{#N/A,#N/A,FALSE,"TMCOMP96";#N/A,#N/A,FALSE,"MAT96";#N/A,#N/A,FALSE,"FANDA96";#N/A,#N/A,FALSE,"INTRAN96";#N/A,#N/A,FALSE,"NAA9697";#N/A,#N/A,FALSE,"ECWEBB";#N/A,#N/A,FALSE,"MFT96";#N/A,#N/A,FALSE,"CTrecon"}</definedName>
    <definedName name="T4.9j_5_3_2" hidden="1">{#N/A,#N/A,FALSE,"TMCOMP96";#N/A,#N/A,FALSE,"MAT96";#N/A,#N/A,FALSE,"FANDA96";#N/A,#N/A,FALSE,"INTRAN96";#N/A,#N/A,FALSE,"NAA9697";#N/A,#N/A,FALSE,"ECWEBB";#N/A,#N/A,FALSE,"MFT96";#N/A,#N/A,FALSE,"CTrecon"}</definedName>
    <definedName name="T4.9j_5_3_3" hidden="1">{#N/A,#N/A,FALSE,"TMCOMP96";#N/A,#N/A,FALSE,"MAT96";#N/A,#N/A,FALSE,"FANDA96";#N/A,#N/A,FALSE,"INTRAN96";#N/A,#N/A,FALSE,"NAA9697";#N/A,#N/A,FALSE,"ECWEBB";#N/A,#N/A,FALSE,"MFT96";#N/A,#N/A,FALSE,"CTrecon"}</definedName>
    <definedName name="T4.9j_5_3_4" hidden="1">{#N/A,#N/A,FALSE,"TMCOMP96";#N/A,#N/A,FALSE,"MAT96";#N/A,#N/A,FALSE,"FANDA96";#N/A,#N/A,FALSE,"INTRAN96";#N/A,#N/A,FALSE,"NAA9697";#N/A,#N/A,FALSE,"ECWEBB";#N/A,#N/A,FALSE,"MFT96";#N/A,#N/A,FALSE,"CTrecon"}</definedName>
    <definedName name="T4.9j_5_3_5" hidden="1">{#N/A,#N/A,FALSE,"TMCOMP96";#N/A,#N/A,FALSE,"MAT96";#N/A,#N/A,FALSE,"FANDA96";#N/A,#N/A,FALSE,"INTRAN96";#N/A,#N/A,FALSE,"NAA9697";#N/A,#N/A,FALSE,"ECWEBB";#N/A,#N/A,FALSE,"MFT96";#N/A,#N/A,FALSE,"CTrecon"}</definedName>
    <definedName name="T4.9j_5_4" hidden="1">{#N/A,#N/A,FALSE,"TMCOMP96";#N/A,#N/A,FALSE,"MAT96";#N/A,#N/A,FALSE,"FANDA96";#N/A,#N/A,FALSE,"INTRAN96";#N/A,#N/A,FALSE,"NAA9697";#N/A,#N/A,FALSE,"ECWEBB";#N/A,#N/A,FALSE,"MFT96";#N/A,#N/A,FALSE,"CTrecon"}</definedName>
    <definedName name="T4.9j_5_4_1" hidden="1">{#N/A,#N/A,FALSE,"TMCOMP96";#N/A,#N/A,FALSE,"MAT96";#N/A,#N/A,FALSE,"FANDA96";#N/A,#N/A,FALSE,"INTRAN96";#N/A,#N/A,FALSE,"NAA9697";#N/A,#N/A,FALSE,"ECWEBB";#N/A,#N/A,FALSE,"MFT96";#N/A,#N/A,FALSE,"CTrecon"}</definedName>
    <definedName name="T4.9j_5_4_2" hidden="1">{#N/A,#N/A,FALSE,"TMCOMP96";#N/A,#N/A,FALSE,"MAT96";#N/A,#N/A,FALSE,"FANDA96";#N/A,#N/A,FALSE,"INTRAN96";#N/A,#N/A,FALSE,"NAA9697";#N/A,#N/A,FALSE,"ECWEBB";#N/A,#N/A,FALSE,"MFT96";#N/A,#N/A,FALSE,"CTrecon"}</definedName>
    <definedName name="T4.9j_5_4_3" hidden="1">{#N/A,#N/A,FALSE,"TMCOMP96";#N/A,#N/A,FALSE,"MAT96";#N/A,#N/A,FALSE,"FANDA96";#N/A,#N/A,FALSE,"INTRAN96";#N/A,#N/A,FALSE,"NAA9697";#N/A,#N/A,FALSE,"ECWEBB";#N/A,#N/A,FALSE,"MFT96";#N/A,#N/A,FALSE,"CTrecon"}</definedName>
    <definedName name="T4.9j_5_4_4" hidden="1">{#N/A,#N/A,FALSE,"TMCOMP96";#N/A,#N/A,FALSE,"MAT96";#N/A,#N/A,FALSE,"FANDA96";#N/A,#N/A,FALSE,"INTRAN96";#N/A,#N/A,FALSE,"NAA9697";#N/A,#N/A,FALSE,"ECWEBB";#N/A,#N/A,FALSE,"MFT96";#N/A,#N/A,FALSE,"CTrecon"}</definedName>
    <definedName name="T4.9j_5_4_5" hidden="1">{#N/A,#N/A,FALSE,"TMCOMP96";#N/A,#N/A,FALSE,"MAT96";#N/A,#N/A,FALSE,"FANDA96";#N/A,#N/A,FALSE,"INTRAN96";#N/A,#N/A,FALSE,"NAA9697";#N/A,#N/A,FALSE,"ECWEBB";#N/A,#N/A,FALSE,"MFT96";#N/A,#N/A,FALSE,"CTrecon"}</definedName>
    <definedName name="T4.9j_5_5" hidden="1">{#N/A,#N/A,FALSE,"TMCOMP96";#N/A,#N/A,FALSE,"MAT96";#N/A,#N/A,FALSE,"FANDA96";#N/A,#N/A,FALSE,"INTRAN96";#N/A,#N/A,FALSE,"NAA9697";#N/A,#N/A,FALSE,"ECWEBB";#N/A,#N/A,FALSE,"MFT96";#N/A,#N/A,FALSE,"CTrecon"}</definedName>
    <definedName name="T4.9j_5_5_1" hidden="1">{#N/A,#N/A,FALSE,"TMCOMP96";#N/A,#N/A,FALSE,"MAT96";#N/A,#N/A,FALSE,"FANDA96";#N/A,#N/A,FALSE,"INTRAN96";#N/A,#N/A,FALSE,"NAA9697";#N/A,#N/A,FALSE,"ECWEBB";#N/A,#N/A,FALSE,"MFT96";#N/A,#N/A,FALSE,"CTrecon"}</definedName>
    <definedName name="T4.9j_5_5_2" hidden="1">{#N/A,#N/A,FALSE,"TMCOMP96";#N/A,#N/A,FALSE,"MAT96";#N/A,#N/A,FALSE,"FANDA96";#N/A,#N/A,FALSE,"INTRAN96";#N/A,#N/A,FALSE,"NAA9697";#N/A,#N/A,FALSE,"ECWEBB";#N/A,#N/A,FALSE,"MFT96";#N/A,#N/A,FALSE,"CTrecon"}</definedName>
    <definedName name="T4.9j_5_5_3" hidden="1">{#N/A,#N/A,FALSE,"TMCOMP96";#N/A,#N/A,FALSE,"MAT96";#N/A,#N/A,FALSE,"FANDA96";#N/A,#N/A,FALSE,"INTRAN96";#N/A,#N/A,FALSE,"NAA9697";#N/A,#N/A,FALSE,"ECWEBB";#N/A,#N/A,FALSE,"MFT96";#N/A,#N/A,FALSE,"CTrecon"}</definedName>
    <definedName name="T4.9j_5_5_4" hidden="1">{#N/A,#N/A,FALSE,"TMCOMP96";#N/A,#N/A,FALSE,"MAT96";#N/A,#N/A,FALSE,"FANDA96";#N/A,#N/A,FALSE,"INTRAN96";#N/A,#N/A,FALSE,"NAA9697";#N/A,#N/A,FALSE,"ECWEBB";#N/A,#N/A,FALSE,"MFT96";#N/A,#N/A,FALSE,"CTrecon"}</definedName>
    <definedName name="T4.9j_5_5_5" hidden="1">{#N/A,#N/A,FALSE,"TMCOMP96";#N/A,#N/A,FALSE,"MAT96";#N/A,#N/A,FALSE,"FANDA96";#N/A,#N/A,FALSE,"INTRAN96";#N/A,#N/A,FALSE,"NAA9697";#N/A,#N/A,FALSE,"ECWEBB";#N/A,#N/A,FALSE,"MFT96";#N/A,#N/A,FALSE,"CTrecon"}</definedName>
    <definedName name="TABLE4">#REF!</definedName>
    <definedName name="TABLES">'[2]Billing Table'!$A$10:$S$416</definedName>
    <definedName name="tiersplit" localSheetId="10">TierSplit!$A$6:$BR$301</definedName>
    <definedName name="tiersplit">#REF!</definedName>
    <definedName name="trggh" hidden="1">{#N/A,#N/A,FALSE,"TMCOMP96";#N/A,#N/A,FALSE,"MAT96";#N/A,#N/A,FALSE,"FANDA96";#N/A,#N/A,FALSE,"INTRAN96";#N/A,#N/A,FALSE,"NAA9697";#N/A,#N/A,FALSE,"ECWEBB";#N/A,#N/A,FALSE,"MFT96";#N/A,#N/A,FALSE,"CTrecon"}</definedName>
    <definedName name="trggh_1" hidden="1">{#N/A,#N/A,FALSE,"TMCOMP96";#N/A,#N/A,FALSE,"MAT96";#N/A,#N/A,FALSE,"FANDA96";#N/A,#N/A,FALSE,"INTRAN96";#N/A,#N/A,FALSE,"NAA9697";#N/A,#N/A,FALSE,"ECWEBB";#N/A,#N/A,FALSE,"MFT96";#N/A,#N/A,FALSE,"CTrecon"}</definedName>
    <definedName name="trggh_1_1" hidden="1">{#N/A,#N/A,FALSE,"TMCOMP96";#N/A,#N/A,FALSE,"MAT96";#N/A,#N/A,FALSE,"FANDA96";#N/A,#N/A,FALSE,"INTRAN96";#N/A,#N/A,FALSE,"NAA9697";#N/A,#N/A,FALSE,"ECWEBB";#N/A,#N/A,FALSE,"MFT96";#N/A,#N/A,FALSE,"CTrecon"}</definedName>
    <definedName name="trggh_1_1_1" hidden="1">{#N/A,#N/A,FALSE,"TMCOMP96";#N/A,#N/A,FALSE,"MAT96";#N/A,#N/A,FALSE,"FANDA96";#N/A,#N/A,FALSE,"INTRAN96";#N/A,#N/A,FALSE,"NAA9697";#N/A,#N/A,FALSE,"ECWEBB";#N/A,#N/A,FALSE,"MFT96";#N/A,#N/A,FALSE,"CTrecon"}</definedName>
    <definedName name="trggh_1_1_1_1" hidden="1">{#N/A,#N/A,FALSE,"TMCOMP96";#N/A,#N/A,FALSE,"MAT96";#N/A,#N/A,FALSE,"FANDA96";#N/A,#N/A,FALSE,"INTRAN96";#N/A,#N/A,FALSE,"NAA9697";#N/A,#N/A,FALSE,"ECWEBB";#N/A,#N/A,FALSE,"MFT96";#N/A,#N/A,FALSE,"CTrecon"}</definedName>
    <definedName name="trggh_1_1_1_1_1" hidden="1">{#N/A,#N/A,FALSE,"TMCOMP96";#N/A,#N/A,FALSE,"MAT96";#N/A,#N/A,FALSE,"FANDA96";#N/A,#N/A,FALSE,"INTRAN96";#N/A,#N/A,FALSE,"NAA9697";#N/A,#N/A,FALSE,"ECWEBB";#N/A,#N/A,FALSE,"MFT96";#N/A,#N/A,FALSE,"CTrecon"}</definedName>
    <definedName name="trggh_1_1_1_1_1_1" hidden="1">{#N/A,#N/A,FALSE,"TMCOMP96";#N/A,#N/A,FALSE,"MAT96";#N/A,#N/A,FALSE,"FANDA96";#N/A,#N/A,FALSE,"INTRAN96";#N/A,#N/A,FALSE,"NAA9697";#N/A,#N/A,FALSE,"ECWEBB";#N/A,#N/A,FALSE,"MFT96";#N/A,#N/A,FALSE,"CTrecon"}</definedName>
    <definedName name="trggh_1_1_1_1_1_2" hidden="1">{#N/A,#N/A,FALSE,"TMCOMP96";#N/A,#N/A,FALSE,"MAT96";#N/A,#N/A,FALSE,"FANDA96";#N/A,#N/A,FALSE,"INTRAN96";#N/A,#N/A,FALSE,"NAA9697";#N/A,#N/A,FALSE,"ECWEBB";#N/A,#N/A,FALSE,"MFT96";#N/A,#N/A,FALSE,"CTrecon"}</definedName>
    <definedName name="trggh_1_1_1_1_1_3" hidden="1">{#N/A,#N/A,FALSE,"TMCOMP96";#N/A,#N/A,FALSE,"MAT96";#N/A,#N/A,FALSE,"FANDA96";#N/A,#N/A,FALSE,"INTRAN96";#N/A,#N/A,FALSE,"NAA9697";#N/A,#N/A,FALSE,"ECWEBB";#N/A,#N/A,FALSE,"MFT96";#N/A,#N/A,FALSE,"CTrecon"}</definedName>
    <definedName name="trggh_1_1_1_1_1_4" hidden="1">{#N/A,#N/A,FALSE,"TMCOMP96";#N/A,#N/A,FALSE,"MAT96";#N/A,#N/A,FALSE,"FANDA96";#N/A,#N/A,FALSE,"INTRAN96";#N/A,#N/A,FALSE,"NAA9697";#N/A,#N/A,FALSE,"ECWEBB";#N/A,#N/A,FALSE,"MFT96";#N/A,#N/A,FALSE,"CTrecon"}</definedName>
    <definedName name="trggh_1_1_1_1_1_5" hidden="1">{#N/A,#N/A,FALSE,"TMCOMP96";#N/A,#N/A,FALSE,"MAT96";#N/A,#N/A,FALSE,"FANDA96";#N/A,#N/A,FALSE,"INTRAN96";#N/A,#N/A,FALSE,"NAA9697";#N/A,#N/A,FALSE,"ECWEBB";#N/A,#N/A,FALSE,"MFT96";#N/A,#N/A,FALSE,"CTrecon"}</definedName>
    <definedName name="trggh_1_1_1_1_2" hidden="1">{#N/A,#N/A,FALSE,"TMCOMP96";#N/A,#N/A,FALSE,"MAT96";#N/A,#N/A,FALSE,"FANDA96";#N/A,#N/A,FALSE,"INTRAN96";#N/A,#N/A,FALSE,"NAA9697";#N/A,#N/A,FALSE,"ECWEBB";#N/A,#N/A,FALSE,"MFT96";#N/A,#N/A,FALSE,"CTrecon"}</definedName>
    <definedName name="trggh_1_1_1_1_2_1" hidden="1">{#N/A,#N/A,FALSE,"TMCOMP96";#N/A,#N/A,FALSE,"MAT96";#N/A,#N/A,FALSE,"FANDA96";#N/A,#N/A,FALSE,"INTRAN96";#N/A,#N/A,FALSE,"NAA9697";#N/A,#N/A,FALSE,"ECWEBB";#N/A,#N/A,FALSE,"MFT96";#N/A,#N/A,FALSE,"CTrecon"}</definedName>
    <definedName name="trggh_1_1_1_1_2_2" hidden="1">{#N/A,#N/A,FALSE,"TMCOMP96";#N/A,#N/A,FALSE,"MAT96";#N/A,#N/A,FALSE,"FANDA96";#N/A,#N/A,FALSE,"INTRAN96";#N/A,#N/A,FALSE,"NAA9697";#N/A,#N/A,FALSE,"ECWEBB";#N/A,#N/A,FALSE,"MFT96";#N/A,#N/A,FALSE,"CTrecon"}</definedName>
    <definedName name="trggh_1_1_1_1_2_3" hidden="1">{#N/A,#N/A,FALSE,"TMCOMP96";#N/A,#N/A,FALSE,"MAT96";#N/A,#N/A,FALSE,"FANDA96";#N/A,#N/A,FALSE,"INTRAN96";#N/A,#N/A,FALSE,"NAA9697";#N/A,#N/A,FALSE,"ECWEBB";#N/A,#N/A,FALSE,"MFT96";#N/A,#N/A,FALSE,"CTrecon"}</definedName>
    <definedName name="trggh_1_1_1_1_2_4" hidden="1">{#N/A,#N/A,FALSE,"TMCOMP96";#N/A,#N/A,FALSE,"MAT96";#N/A,#N/A,FALSE,"FANDA96";#N/A,#N/A,FALSE,"INTRAN96";#N/A,#N/A,FALSE,"NAA9697";#N/A,#N/A,FALSE,"ECWEBB";#N/A,#N/A,FALSE,"MFT96";#N/A,#N/A,FALSE,"CTrecon"}</definedName>
    <definedName name="trggh_1_1_1_1_2_5" hidden="1">{#N/A,#N/A,FALSE,"TMCOMP96";#N/A,#N/A,FALSE,"MAT96";#N/A,#N/A,FALSE,"FANDA96";#N/A,#N/A,FALSE,"INTRAN96";#N/A,#N/A,FALSE,"NAA9697";#N/A,#N/A,FALSE,"ECWEBB";#N/A,#N/A,FALSE,"MFT96";#N/A,#N/A,FALSE,"CTrecon"}</definedName>
    <definedName name="trggh_1_1_1_1_3" hidden="1">{#N/A,#N/A,FALSE,"TMCOMP96";#N/A,#N/A,FALSE,"MAT96";#N/A,#N/A,FALSE,"FANDA96";#N/A,#N/A,FALSE,"INTRAN96";#N/A,#N/A,FALSE,"NAA9697";#N/A,#N/A,FALSE,"ECWEBB";#N/A,#N/A,FALSE,"MFT96";#N/A,#N/A,FALSE,"CTrecon"}</definedName>
    <definedName name="trggh_1_1_1_1_4" hidden="1">{#N/A,#N/A,FALSE,"TMCOMP96";#N/A,#N/A,FALSE,"MAT96";#N/A,#N/A,FALSE,"FANDA96";#N/A,#N/A,FALSE,"INTRAN96";#N/A,#N/A,FALSE,"NAA9697";#N/A,#N/A,FALSE,"ECWEBB";#N/A,#N/A,FALSE,"MFT96";#N/A,#N/A,FALSE,"CTrecon"}</definedName>
    <definedName name="trggh_1_1_1_1_5" hidden="1">{#N/A,#N/A,FALSE,"TMCOMP96";#N/A,#N/A,FALSE,"MAT96";#N/A,#N/A,FALSE,"FANDA96";#N/A,#N/A,FALSE,"INTRAN96";#N/A,#N/A,FALSE,"NAA9697";#N/A,#N/A,FALSE,"ECWEBB";#N/A,#N/A,FALSE,"MFT96";#N/A,#N/A,FALSE,"CTrecon"}</definedName>
    <definedName name="trggh_1_1_1_2" hidden="1">{#N/A,#N/A,FALSE,"TMCOMP96";#N/A,#N/A,FALSE,"MAT96";#N/A,#N/A,FALSE,"FANDA96";#N/A,#N/A,FALSE,"INTRAN96";#N/A,#N/A,FALSE,"NAA9697";#N/A,#N/A,FALSE,"ECWEBB";#N/A,#N/A,FALSE,"MFT96";#N/A,#N/A,FALSE,"CTrecon"}</definedName>
    <definedName name="trggh_1_1_1_2_1" hidden="1">{#N/A,#N/A,FALSE,"TMCOMP96";#N/A,#N/A,FALSE,"MAT96";#N/A,#N/A,FALSE,"FANDA96";#N/A,#N/A,FALSE,"INTRAN96";#N/A,#N/A,FALSE,"NAA9697";#N/A,#N/A,FALSE,"ECWEBB";#N/A,#N/A,FALSE,"MFT96";#N/A,#N/A,FALSE,"CTrecon"}</definedName>
    <definedName name="trggh_1_1_1_2_2" hidden="1">{#N/A,#N/A,FALSE,"TMCOMP96";#N/A,#N/A,FALSE,"MAT96";#N/A,#N/A,FALSE,"FANDA96";#N/A,#N/A,FALSE,"INTRAN96";#N/A,#N/A,FALSE,"NAA9697";#N/A,#N/A,FALSE,"ECWEBB";#N/A,#N/A,FALSE,"MFT96";#N/A,#N/A,FALSE,"CTrecon"}</definedName>
    <definedName name="trggh_1_1_1_2_3" hidden="1">{#N/A,#N/A,FALSE,"TMCOMP96";#N/A,#N/A,FALSE,"MAT96";#N/A,#N/A,FALSE,"FANDA96";#N/A,#N/A,FALSE,"INTRAN96";#N/A,#N/A,FALSE,"NAA9697";#N/A,#N/A,FALSE,"ECWEBB";#N/A,#N/A,FALSE,"MFT96";#N/A,#N/A,FALSE,"CTrecon"}</definedName>
    <definedName name="trggh_1_1_1_2_4" hidden="1">{#N/A,#N/A,FALSE,"TMCOMP96";#N/A,#N/A,FALSE,"MAT96";#N/A,#N/A,FALSE,"FANDA96";#N/A,#N/A,FALSE,"INTRAN96";#N/A,#N/A,FALSE,"NAA9697";#N/A,#N/A,FALSE,"ECWEBB";#N/A,#N/A,FALSE,"MFT96";#N/A,#N/A,FALSE,"CTrecon"}</definedName>
    <definedName name="trggh_1_1_1_2_5" hidden="1">{#N/A,#N/A,FALSE,"TMCOMP96";#N/A,#N/A,FALSE,"MAT96";#N/A,#N/A,FALSE,"FANDA96";#N/A,#N/A,FALSE,"INTRAN96";#N/A,#N/A,FALSE,"NAA9697";#N/A,#N/A,FALSE,"ECWEBB";#N/A,#N/A,FALSE,"MFT96";#N/A,#N/A,FALSE,"CTrecon"}</definedName>
    <definedName name="trggh_1_1_1_3" hidden="1">{#N/A,#N/A,FALSE,"TMCOMP96";#N/A,#N/A,FALSE,"MAT96";#N/A,#N/A,FALSE,"FANDA96";#N/A,#N/A,FALSE,"INTRAN96";#N/A,#N/A,FALSE,"NAA9697";#N/A,#N/A,FALSE,"ECWEBB";#N/A,#N/A,FALSE,"MFT96";#N/A,#N/A,FALSE,"CTrecon"}</definedName>
    <definedName name="trggh_1_1_1_3_1" hidden="1">{#N/A,#N/A,FALSE,"TMCOMP96";#N/A,#N/A,FALSE,"MAT96";#N/A,#N/A,FALSE,"FANDA96";#N/A,#N/A,FALSE,"INTRAN96";#N/A,#N/A,FALSE,"NAA9697";#N/A,#N/A,FALSE,"ECWEBB";#N/A,#N/A,FALSE,"MFT96";#N/A,#N/A,FALSE,"CTrecon"}</definedName>
    <definedName name="trggh_1_1_1_3_2" hidden="1">{#N/A,#N/A,FALSE,"TMCOMP96";#N/A,#N/A,FALSE,"MAT96";#N/A,#N/A,FALSE,"FANDA96";#N/A,#N/A,FALSE,"INTRAN96";#N/A,#N/A,FALSE,"NAA9697";#N/A,#N/A,FALSE,"ECWEBB";#N/A,#N/A,FALSE,"MFT96";#N/A,#N/A,FALSE,"CTrecon"}</definedName>
    <definedName name="trggh_1_1_1_3_3" hidden="1">{#N/A,#N/A,FALSE,"TMCOMP96";#N/A,#N/A,FALSE,"MAT96";#N/A,#N/A,FALSE,"FANDA96";#N/A,#N/A,FALSE,"INTRAN96";#N/A,#N/A,FALSE,"NAA9697";#N/A,#N/A,FALSE,"ECWEBB";#N/A,#N/A,FALSE,"MFT96";#N/A,#N/A,FALSE,"CTrecon"}</definedName>
    <definedName name="trggh_1_1_1_3_4" hidden="1">{#N/A,#N/A,FALSE,"TMCOMP96";#N/A,#N/A,FALSE,"MAT96";#N/A,#N/A,FALSE,"FANDA96";#N/A,#N/A,FALSE,"INTRAN96";#N/A,#N/A,FALSE,"NAA9697";#N/A,#N/A,FALSE,"ECWEBB";#N/A,#N/A,FALSE,"MFT96";#N/A,#N/A,FALSE,"CTrecon"}</definedName>
    <definedName name="trggh_1_1_1_3_5" hidden="1">{#N/A,#N/A,FALSE,"TMCOMP96";#N/A,#N/A,FALSE,"MAT96";#N/A,#N/A,FALSE,"FANDA96";#N/A,#N/A,FALSE,"INTRAN96";#N/A,#N/A,FALSE,"NAA9697";#N/A,#N/A,FALSE,"ECWEBB";#N/A,#N/A,FALSE,"MFT96";#N/A,#N/A,FALSE,"CTrecon"}</definedName>
    <definedName name="trggh_1_1_1_4" hidden="1">{#N/A,#N/A,FALSE,"TMCOMP96";#N/A,#N/A,FALSE,"MAT96";#N/A,#N/A,FALSE,"FANDA96";#N/A,#N/A,FALSE,"INTRAN96";#N/A,#N/A,FALSE,"NAA9697";#N/A,#N/A,FALSE,"ECWEBB";#N/A,#N/A,FALSE,"MFT96";#N/A,#N/A,FALSE,"CTrecon"}</definedName>
    <definedName name="trggh_1_1_1_4_1" hidden="1">{#N/A,#N/A,FALSE,"TMCOMP96";#N/A,#N/A,FALSE,"MAT96";#N/A,#N/A,FALSE,"FANDA96";#N/A,#N/A,FALSE,"INTRAN96";#N/A,#N/A,FALSE,"NAA9697";#N/A,#N/A,FALSE,"ECWEBB";#N/A,#N/A,FALSE,"MFT96";#N/A,#N/A,FALSE,"CTrecon"}</definedName>
    <definedName name="trggh_1_1_1_4_2" hidden="1">{#N/A,#N/A,FALSE,"TMCOMP96";#N/A,#N/A,FALSE,"MAT96";#N/A,#N/A,FALSE,"FANDA96";#N/A,#N/A,FALSE,"INTRAN96";#N/A,#N/A,FALSE,"NAA9697";#N/A,#N/A,FALSE,"ECWEBB";#N/A,#N/A,FALSE,"MFT96";#N/A,#N/A,FALSE,"CTrecon"}</definedName>
    <definedName name="trggh_1_1_1_4_3" hidden="1">{#N/A,#N/A,FALSE,"TMCOMP96";#N/A,#N/A,FALSE,"MAT96";#N/A,#N/A,FALSE,"FANDA96";#N/A,#N/A,FALSE,"INTRAN96";#N/A,#N/A,FALSE,"NAA9697";#N/A,#N/A,FALSE,"ECWEBB";#N/A,#N/A,FALSE,"MFT96";#N/A,#N/A,FALSE,"CTrecon"}</definedName>
    <definedName name="trggh_1_1_1_4_4" hidden="1">{#N/A,#N/A,FALSE,"TMCOMP96";#N/A,#N/A,FALSE,"MAT96";#N/A,#N/A,FALSE,"FANDA96";#N/A,#N/A,FALSE,"INTRAN96";#N/A,#N/A,FALSE,"NAA9697";#N/A,#N/A,FALSE,"ECWEBB";#N/A,#N/A,FALSE,"MFT96";#N/A,#N/A,FALSE,"CTrecon"}</definedName>
    <definedName name="trggh_1_1_1_4_5" hidden="1">{#N/A,#N/A,FALSE,"TMCOMP96";#N/A,#N/A,FALSE,"MAT96";#N/A,#N/A,FALSE,"FANDA96";#N/A,#N/A,FALSE,"INTRAN96";#N/A,#N/A,FALSE,"NAA9697";#N/A,#N/A,FALSE,"ECWEBB";#N/A,#N/A,FALSE,"MFT96";#N/A,#N/A,FALSE,"CTrecon"}</definedName>
    <definedName name="trggh_1_1_1_5" hidden="1">{#N/A,#N/A,FALSE,"TMCOMP96";#N/A,#N/A,FALSE,"MAT96";#N/A,#N/A,FALSE,"FANDA96";#N/A,#N/A,FALSE,"INTRAN96";#N/A,#N/A,FALSE,"NAA9697";#N/A,#N/A,FALSE,"ECWEBB";#N/A,#N/A,FALSE,"MFT96";#N/A,#N/A,FALSE,"CTrecon"}</definedName>
    <definedName name="trggh_1_1_1_5_1" hidden="1">{#N/A,#N/A,FALSE,"TMCOMP96";#N/A,#N/A,FALSE,"MAT96";#N/A,#N/A,FALSE,"FANDA96";#N/A,#N/A,FALSE,"INTRAN96";#N/A,#N/A,FALSE,"NAA9697";#N/A,#N/A,FALSE,"ECWEBB";#N/A,#N/A,FALSE,"MFT96";#N/A,#N/A,FALSE,"CTrecon"}</definedName>
    <definedName name="trggh_1_1_1_5_2" hidden="1">{#N/A,#N/A,FALSE,"TMCOMP96";#N/A,#N/A,FALSE,"MAT96";#N/A,#N/A,FALSE,"FANDA96";#N/A,#N/A,FALSE,"INTRAN96";#N/A,#N/A,FALSE,"NAA9697";#N/A,#N/A,FALSE,"ECWEBB";#N/A,#N/A,FALSE,"MFT96";#N/A,#N/A,FALSE,"CTrecon"}</definedName>
    <definedName name="trggh_1_1_1_5_3" hidden="1">{#N/A,#N/A,FALSE,"TMCOMP96";#N/A,#N/A,FALSE,"MAT96";#N/A,#N/A,FALSE,"FANDA96";#N/A,#N/A,FALSE,"INTRAN96";#N/A,#N/A,FALSE,"NAA9697";#N/A,#N/A,FALSE,"ECWEBB";#N/A,#N/A,FALSE,"MFT96";#N/A,#N/A,FALSE,"CTrecon"}</definedName>
    <definedName name="trggh_1_1_1_5_4" hidden="1">{#N/A,#N/A,FALSE,"TMCOMP96";#N/A,#N/A,FALSE,"MAT96";#N/A,#N/A,FALSE,"FANDA96";#N/A,#N/A,FALSE,"INTRAN96";#N/A,#N/A,FALSE,"NAA9697";#N/A,#N/A,FALSE,"ECWEBB";#N/A,#N/A,FALSE,"MFT96";#N/A,#N/A,FALSE,"CTrecon"}</definedName>
    <definedName name="trggh_1_1_1_5_5" hidden="1">{#N/A,#N/A,FALSE,"TMCOMP96";#N/A,#N/A,FALSE,"MAT96";#N/A,#N/A,FALSE,"FANDA96";#N/A,#N/A,FALSE,"INTRAN96";#N/A,#N/A,FALSE,"NAA9697";#N/A,#N/A,FALSE,"ECWEBB";#N/A,#N/A,FALSE,"MFT96";#N/A,#N/A,FALSE,"CTrecon"}</definedName>
    <definedName name="trggh_1_1_2" hidden="1">{#N/A,#N/A,FALSE,"TMCOMP96";#N/A,#N/A,FALSE,"MAT96";#N/A,#N/A,FALSE,"FANDA96";#N/A,#N/A,FALSE,"INTRAN96";#N/A,#N/A,FALSE,"NAA9697";#N/A,#N/A,FALSE,"ECWEBB";#N/A,#N/A,FALSE,"MFT96";#N/A,#N/A,FALSE,"CTrecon"}</definedName>
    <definedName name="trggh_1_1_2_1" hidden="1">{#N/A,#N/A,FALSE,"TMCOMP96";#N/A,#N/A,FALSE,"MAT96";#N/A,#N/A,FALSE,"FANDA96";#N/A,#N/A,FALSE,"INTRAN96";#N/A,#N/A,FALSE,"NAA9697";#N/A,#N/A,FALSE,"ECWEBB";#N/A,#N/A,FALSE,"MFT96";#N/A,#N/A,FALSE,"CTrecon"}</definedName>
    <definedName name="trggh_1_1_2_2" hidden="1">{#N/A,#N/A,FALSE,"TMCOMP96";#N/A,#N/A,FALSE,"MAT96";#N/A,#N/A,FALSE,"FANDA96";#N/A,#N/A,FALSE,"INTRAN96";#N/A,#N/A,FALSE,"NAA9697";#N/A,#N/A,FALSE,"ECWEBB";#N/A,#N/A,FALSE,"MFT96";#N/A,#N/A,FALSE,"CTrecon"}</definedName>
    <definedName name="trggh_1_1_2_3" hidden="1">{#N/A,#N/A,FALSE,"TMCOMP96";#N/A,#N/A,FALSE,"MAT96";#N/A,#N/A,FALSE,"FANDA96";#N/A,#N/A,FALSE,"INTRAN96";#N/A,#N/A,FALSE,"NAA9697";#N/A,#N/A,FALSE,"ECWEBB";#N/A,#N/A,FALSE,"MFT96";#N/A,#N/A,FALSE,"CTrecon"}</definedName>
    <definedName name="trggh_1_1_2_4" hidden="1">{#N/A,#N/A,FALSE,"TMCOMP96";#N/A,#N/A,FALSE,"MAT96";#N/A,#N/A,FALSE,"FANDA96";#N/A,#N/A,FALSE,"INTRAN96";#N/A,#N/A,FALSE,"NAA9697";#N/A,#N/A,FALSE,"ECWEBB";#N/A,#N/A,FALSE,"MFT96";#N/A,#N/A,FALSE,"CTrecon"}</definedName>
    <definedName name="trggh_1_1_2_5" hidden="1">{#N/A,#N/A,FALSE,"TMCOMP96";#N/A,#N/A,FALSE,"MAT96";#N/A,#N/A,FALSE,"FANDA96";#N/A,#N/A,FALSE,"INTRAN96";#N/A,#N/A,FALSE,"NAA9697";#N/A,#N/A,FALSE,"ECWEBB";#N/A,#N/A,FALSE,"MFT96";#N/A,#N/A,FALSE,"CTrecon"}</definedName>
    <definedName name="trggh_1_1_3" hidden="1">{#N/A,#N/A,FALSE,"TMCOMP96";#N/A,#N/A,FALSE,"MAT96";#N/A,#N/A,FALSE,"FANDA96";#N/A,#N/A,FALSE,"INTRAN96";#N/A,#N/A,FALSE,"NAA9697";#N/A,#N/A,FALSE,"ECWEBB";#N/A,#N/A,FALSE,"MFT96";#N/A,#N/A,FALSE,"CTrecon"}</definedName>
    <definedName name="trggh_1_1_3_1" hidden="1">{#N/A,#N/A,FALSE,"TMCOMP96";#N/A,#N/A,FALSE,"MAT96";#N/A,#N/A,FALSE,"FANDA96";#N/A,#N/A,FALSE,"INTRAN96";#N/A,#N/A,FALSE,"NAA9697";#N/A,#N/A,FALSE,"ECWEBB";#N/A,#N/A,FALSE,"MFT96";#N/A,#N/A,FALSE,"CTrecon"}</definedName>
    <definedName name="trggh_1_1_3_2" hidden="1">{#N/A,#N/A,FALSE,"TMCOMP96";#N/A,#N/A,FALSE,"MAT96";#N/A,#N/A,FALSE,"FANDA96";#N/A,#N/A,FALSE,"INTRAN96";#N/A,#N/A,FALSE,"NAA9697";#N/A,#N/A,FALSE,"ECWEBB";#N/A,#N/A,FALSE,"MFT96";#N/A,#N/A,FALSE,"CTrecon"}</definedName>
    <definedName name="trggh_1_1_3_3" hidden="1">{#N/A,#N/A,FALSE,"TMCOMP96";#N/A,#N/A,FALSE,"MAT96";#N/A,#N/A,FALSE,"FANDA96";#N/A,#N/A,FALSE,"INTRAN96";#N/A,#N/A,FALSE,"NAA9697";#N/A,#N/A,FALSE,"ECWEBB";#N/A,#N/A,FALSE,"MFT96";#N/A,#N/A,FALSE,"CTrecon"}</definedName>
    <definedName name="trggh_1_1_3_4" hidden="1">{#N/A,#N/A,FALSE,"TMCOMP96";#N/A,#N/A,FALSE,"MAT96";#N/A,#N/A,FALSE,"FANDA96";#N/A,#N/A,FALSE,"INTRAN96";#N/A,#N/A,FALSE,"NAA9697";#N/A,#N/A,FALSE,"ECWEBB";#N/A,#N/A,FALSE,"MFT96";#N/A,#N/A,FALSE,"CTrecon"}</definedName>
    <definedName name="trggh_1_1_3_5" hidden="1">{#N/A,#N/A,FALSE,"TMCOMP96";#N/A,#N/A,FALSE,"MAT96";#N/A,#N/A,FALSE,"FANDA96";#N/A,#N/A,FALSE,"INTRAN96";#N/A,#N/A,FALSE,"NAA9697";#N/A,#N/A,FALSE,"ECWEBB";#N/A,#N/A,FALSE,"MFT96";#N/A,#N/A,FALSE,"CTrecon"}</definedName>
    <definedName name="trggh_1_1_4" hidden="1">{#N/A,#N/A,FALSE,"TMCOMP96";#N/A,#N/A,FALSE,"MAT96";#N/A,#N/A,FALSE,"FANDA96";#N/A,#N/A,FALSE,"INTRAN96";#N/A,#N/A,FALSE,"NAA9697";#N/A,#N/A,FALSE,"ECWEBB";#N/A,#N/A,FALSE,"MFT96";#N/A,#N/A,FALSE,"CTrecon"}</definedName>
    <definedName name="trggh_1_1_4_1" hidden="1">{#N/A,#N/A,FALSE,"TMCOMP96";#N/A,#N/A,FALSE,"MAT96";#N/A,#N/A,FALSE,"FANDA96";#N/A,#N/A,FALSE,"INTRAN96";#N/A,#N/A,FALSE,"NAA9697";#N/A,#N/A,FALSE,"ECWEBB";#N/A,#N/A,FALSE,"MFT96";#N/A,#N/A,FALSE,"CTrecon"}</definedName>
    <definedName name="trggh_1_1_4_2" hidden="1">{#N/A,#N/A,FALSE,"TMCOMP96";#N/A,#N/A,FALSE,"MAT96";#N/A,#N/A,FALSE,"FANDA96";#N/A,#N/A,FALSE,"INTRAN96";#N/A,#N/A,FALSE,"NAA9697";#N/A,#N/A,FALSE,"ECWEBB";#N/A,#N/A,FALSE,"MFT96";#N/A,#N/A,FALSE,"CTrecon"}</definedName>
    <definedName name="trggh_1_1_4_3" hidden="1">{#N/A,#N/A,FALSE,"TMCOMP96";#N/A,#N/A,FALSE,"MAT96";#N/A,#N/A,FALSE,"FANDA96";#N/A,#N/A,FALSE,"INTRAN96";#N/A,#N/A,FALSE,"NAA9697";#N/A,#N/A,FALSE,"ECWEBB";#N/A,#N/A,FALSE,"MFT96";#N/A,#N/A,FALSE,"CTrecon"}</definedName>
    <definedName name="trggh_1_1_4_4" hidden="1">{#N/A,#N/A,FALSE,"TMCOMP96";#N/A,#N/A,FALSE,"MAT96";#N/A,#N/A,FALSE,"FANDA96";#N/A,#N/A,FALSE,"INTRAN96";#N/A,#N/A,FALSE,"NAA9697";#N/A,#N/A,FALSE,"ECWEBB";#N/A,#N/A,FALSE,"MFT96";#N/A,#N/A,FALSE,"CTrecon"}</definedName>
    <definedName name="trggh_1_1_4_5" hidden="1">{#N/A,#N/A,FALSE,"TMCOMP96";#N/A,#N/A,FALSE,"MAT96";#N/A,#N/A,FALSE,"FANDA96";#N/A,#N/A,FALSE,"INTRAN96";#N/A,#N/A,FALSE,"NAA9697";#N/A,#N/A,FALSE,"ECWEBB";#N/A,#N/A,FALSE,"MFT96";#N/A,#N/A,FALSE,"CTrecon"}</definedName>
    <definedName name="trggh_1_1_5" hidden="1">{#N/A,#N/A,FALSE,"TMCOMP96";#N/A,#N/A,FALSE,"MAT96";#N/A,#N/A,FALSE,"FANDA96";#N/A,#N/A,FALSE,"INTRAN96";#N/A,#N/A,FALSE,"NAA9697";#N/A,#N/A,FALSE,"ECWEBB";#N/A,#N/A,FALSE,"MFT96";#N/A,#N/A,FALSE,"CTrecon"}</definedName>
    <definedName name="trggh_1_1_5_1" hidden="1">{#N/A,#N/A,FALSE,"TMCOMP96";#N/A,#N/A,FALSE,"MAT96";#N/A,#N/A,FALSE,"FANDA96";#N/A,#N/A,FALSE,"INTRAN96";#N/A,#N/A,FALSE,"NAA9697";#N/A,#N/A,FALSE,"ECWEBB";#N/A,#N/A,FALSE,"MFT96";#N/A,#N/A,FALSE,"CTrecon"}</definedName>
    <definedName name="trggh_1_1_5_2" hidden="1">{#N/A,#N/A,FALSE,"TMCOMP96";#N/A,#N/A,FALSE,"MAT96";#N/A,#N/A,FALSE,"FANDA96";#N/A,#N/A,FALSE,"INTRAN96";#N/A,#N/A,FALSE,"NAA9697";#N/A,#N/A,FALSE,"ECWEBB";#N/A,#N/A,FALSE,"MFT96";#N/A,#N/A,FALSE,"CTrecon"}</definedName>
    <definedName name="trggh_1_1_5_3" hidden="1">{#N/A,#N/A,FALSE,"TMCOMP96";#N/A,#N/A,FALSE,"MAT96";#N/A,#N/A,FALSE,"FANDA96";#N/A,#N/A,FALSE,"INTRAN96";#N/A,#N/A,FALSE,"NAA9697";#N/A,#N/A,FALSE,"ECWEBB";#N/A,#N/A,FALSE,"MFT96";#N/A,#N/A,FALSE,"CTrecon"}</definedName>
    <definedName name="trggh_1_1_5_4" hidden="1">{#N/A,#N/A,FALSE,"TMCOMP96";#N/A,#N/A,FALSE,"MAT96";#N/A,#N/A,FALSE,"FANDA96";#N/A,#N/A,FALSE,"INTRAN96";#N/A,#N/A,FALSE,"NAA9697";#N/A,#N/A,FALSE,"ECWEBB";#N/A,#N/A,FALSE,"MFT96";#N/A,#N/A,FALSE,"CTrecon"}</definedName>
    <definedName name="trggh_1_1_5_5" hidden="1">{#N/A,#N/A,FALSE,"TMCOMP96";#N/A,#N/A,FALSE,"MAT96";#N/A,#N/A,FALSE,"FANDA96";#N/A,#N/A,FALSE,"INTRAN96";#N/A,#N/A,FALSE,"NAA9697";#N/A,#N/A,FALSE,"ECWEBB";#N/A,#N/A,FALSE,"MFT96";#N/A,#N/A,FALSE,"CTrecon"}</definedName>
    <definedName name="trggh_1_2" hidden="1">{#N/A,#N/A,FALSE,"TMCOMP96";#N/A,#N/A,FALSE,"MAT96";#N/A,#N/A,FALSE,"FANDA96";#N/A,#N/A,FALSE,"INTRAN96";#N/A,#N/A,FALSE,"NAA9697";#N/A,#N/A,FALSE,"ECWEBB";#N/A,#N/A,FALSE,"MFT96";#N/A,#N/A,FALSE,"CTrecon"}</definedName>
    <definedName name="trggh_1_2_1" hidden="1">{#N/A,#N/A,FALSE,"TMCOMP96";#N/A,#N/A,FALSE,"MAT96";#N/A,#N/A,FALSE,"FANDA96";#N/A,#N/A,FALSE,"INTRAN96";#N/A,#N/A,FALSE,"NAA9697";#N/A,#N/A,FALSE,"ECWEBB";#N/A,#N/A,FALSE,"MFT96";#N/A,#N/A,FALSE,"CTrecon"}</definedName>
    <definedName name="trggh_1_2_1_1" hidden="1">{#N/A,#N/A,FALSE,"TMCOMP96";#N/A,#N/A,FALSE,"MAT96";#N/A,#N/A,FALSE,"FANDA96";#N/A,#N/A,FALSE,"INTRAN96";#N/A,#N/A,FALSE,"NAA9697";#N/A,#N/A,FALSE,"ECWEBB";#N/A,#N/A,FALSE,"MFT96";#N/A,#N/A,FALSE,"CTrecon"}</definedName>
    <definedName name="trggh_1_2_1_1_1" hidden="1">{#N/A,#N/A,FALSE,"TMCOMP96";#N/A,#N/A,FALSE,"MAT96";#N/A,#N/A,FALSE,"FANDA96";#N/A,#N/A,FALSE,"INTRAN96";#N/A,#N/A,FALSE,"NAA9697";#N/A,#N/A,FALSE,"ECWEBB";#N/A,#N/A,FALSE,"MFT96";#N/A,#N/A,FALSE,"CTrecon"}</definedName>
    <definedName name="trggh_1_2_1_1_1_1" hidden="1">{#N/A,#N/A,FALSE,"TMCOMP96";#N/A,#N/A,FALSE,"MAT96";#N/A,#N/A,FALSE,"FANDA96";#N/A,#N/A,FALSE,"INTRAN96";#N/A,#N/A,FALSE,"NAA9697";#N/A,#N/A,FALSE,"ECWEBB";#N/A,#N/A,FALSE,"MFT96";#N/A,#N/A,FALSE,"CTrecon"}</definedName>
    <definedName name="trggh_1_2_1_1_1_2" hidden="1">{#N/A,#N/A,FALSE,"TMCOMP96";#N/A,#N/A,FALSE,"MAT96";#N/A,#N/A,FALSE,"FANDA96";#N/A,#N/A,FALSE,"INTRAN96";#N/A,#N/A,FALSE,"NAA9697";#N/A,#N/A,FALSE,"ECWEBB";#N/A,#N/A,FALSE,"MFT96";#N/A,#N/A,FALSE,"CTrecon"}</definedName>
    <definedName name="trggh_1_2_1_1_1_3" hidden="1">{#N/A,#N/A,FALSE,"TMCOMP96";#N/A,#N/A,FALSE,"MAT96";#N/A,#N/A,FALSE,"FANDA96";#N/A,#N/A,FALSE,"INTRAN96";#N/A,#N/A,FALSE,"NAA9697";#N/A,#N/A,FALSE,"ECWEBB";#N/A,#N/A,FALSE,"MFT96";#N/A,#N/A,FALSE,"CTrecon"}</definedName>
    <definedName name="trggh_1_2_1_1_1_4" hidden="1">{#N/A,#N/A,FALSE,"TMCOMP96";#N/A,#N/A,FALSE,"MAT96";#N/A,#N/A,FALSE,"FANDA96";#N/A,#N/A,FALSE,"INTRAN96";#N/A,#N/A,FALSE,"NAA9697";#N/A,#N/A,FALSE,"ECWEBB";#N/A,#N/A,FALSE,"MFT96";#N/A,#N/A,FALSE,"CTrecon"}</definedName>
    <definedName name="trggh_1_2_1_1_1_5" hidden="1">{#N/A,#N/A,FALSE,"TMCOMP96";#N/A,#N/A,FALSE,"MAT96";#N/A,#N/A,FALSE,"FANDA96";#N/A,#N/A,FALSE,"INTRAN96";#N/A,#N/A,FALSE,"NAA9697";#N/A,#N/A,FALSE,"ECWEBB";#N/A,#N/A,FALSE,"MFT96";#N/A,#N/A,FALSE,"CTrecon"}</definedName>
    <definedName name="trggh_1_2_1_1_2" hidden="1">{#N/A,#N/A,FALSE,"TMCOMP96";#N/A,#N/A,FALSE,"MAT96";#N/A,#N/A,FALSE,"FANDA96";#N/A,#N/A,FALSE,"INTRAN96";#N/A,#N/A,FALSE,"NAA9697";#N/A,#N/A,FALSE,"ECWEBB";#N/A,#N/A,FALSE,"MFT96";#N/A,#N/A,FALSE,"CTrecon"}</definedName>
    <definedName name="trggh_1_2_1_1_2_1" hidden="1">{#N/A,#N/A,FALSE,"TMCOMP96";#N/A,#N/A,FALSE,"MAT96";#N/A,#N/A,FALSE,"FANDA96";#N/A,#N/A,FALSE,"INTRAN96";#N/A,#N/A,FALSE,"NAA9697";#N/A,#N/A,FALSE,"ECWEBB";#N/A,#N/A,FALSE,"MFT96";#N/A,#N/A,FALSE,"CTrecon"}</definedName>
    <definedName name="trggh_1_2_1_1_2_2" hidden="1">{#N/A,#N/A,FALSE,"TMCOMP96";#N/A,#N/A,FALSE,"MAT96";#N/A,#N/A,FALSE,"FANDA96";#N/A,#N/A,FALSE,"INTRAN96";#N/A,#N/A,FALSE,"NAA9697";#N/A,#N/A,FALSE,"ECWEBB";#N/A,#N/A,FALSE,"MFT96";#N/A,#N/A,FALSE,"CTrecon"}</definedName>
    <definedName name="trggh_1_2_1_1_2_3" hidden="1">{#N/A,#N/A,FALSE,"TMCOMP96";#N/A,#N/A,FALSE,"MAT96";#N/A,#N/A,FALSE,"FANDA96";#N/A,#N/A,FALSE,"INTRAN96";#N/A,#N/A,FALSE,"NAA9697";#N/A,#N/A,FALSE,"ECWEBB";#N/A,#N/A,FALSE,"MFT96";#N/A,#N/A,FALSE,"CTrecon"}</definedName>
    <definedName name="trggh_1_2_1_1_2_4" hidden="1">{#N/A,#N/A,FALSE,"TMCOMP96";#N/A,#N/A,FALSE,"MAT96";#N/A,#N/A,FALSE,"FANDA96";#N/A,#N/A,FALSE,"INTRAN96";#N/A,#N/A,FALSE,"NAA9697";#N/A,#N/A,FALSE,"ECWEBB";#N/A,#N/A,FALSE,"MFT96";#N/A,#N/A,FALSE,"CTrecon"}</definedName>
    <definedName name="trggh_1_2_1_1_2_5" hidden="1">{#N/A,#N/A,FALSE,"TMCOMP96";#N/A,#N/A,FALSE,"MAT96";#N/A,#N/A,FALSE,"FANDA96";#N/A,#N/A,FALSE,"INTRAN96";#N/A,#N/A,FALSE,"NAA9697";#N/A,#N/A,FALSE,"ECWEBB";#N/A,#N/A,FALSE,"MFT96";#N/A,#N/A,FALSE,"CTrecon"}</definedName>
    <definedName name="trggh_1_2_1_1_3" hidden="1">{#N/A,#N/A,FALSE,"TMCOMP96";#N/A,#N/A,FALSE,"MAT96";#N/A,#N/A,FALSE,"FANDA96";#N/A,#N/A,FALSE,"INTRAN96";#N/A,#N/A,FALSE,"NAA9697";#N/A,#N/A,FALSE,"ECWEBB";#N/A,#N/A,FALSE,"MFT96";#N/A,#N/A,FALSE,"CTrecon"}</definedName>
    <definedName name="trggh_1_2_1_1_4" hidden="1">{#N/A,#N/A,FALSE,"TMCOMP96";#N/A,#N/A,FALSE,"MAT96";#N/A,#N/A,FALSE,"FANDA96";#N/A,#N/A,FALSE,"INTRAN96";#N/A,#N/A,FALSE,"NAA9697";#N/A,#N/A,FALSE,"ECWEBB";#N/A,#N/A,FALSE,"MFT96";#N/A,#N/A,FALSE,"CTrecon"}</definedName>
    <definedName name="trggh_1_2_1_1_5" hidden="1">{#N/A,#N/A,FALSE,"TMCOMP96";#N/A,#N/A,FALSE,"MAT96";#N/A,#N/A,FALSE,"FANDA96";#N/A,#N/A,FALSE,"INTRAN96";#N/A,#N/A,FALSE,"NAA9697";#N/A,#N/A,FALSE,"ECWEBB";#N/A,#N/A,FALSE,"MFT96";#N/A,#N/A,FALSE,"CTrecon"}</definedName>
    <definedName name="trggh_1_2_1_2" hidden="1">{#N/A,#N/A,FALSE,"TMCOMP96";#N/A,#N/A,FALSE,"MAT96";#N/A,#N/A,FALSE,"FANDA96";#N/A,#N/A,FALSE,"INTRAN96";#N/A,#N/A,FALSE,"NAA9697";#N/A,#N/A,FALSE,"ECWEBB";#N/A,#N/A,FALSE,"MFT96";#N/A,#N/A,FALSE,"CTrecon"}</definedName>
    <definedName name="trggh_1_2_1_2_1" hidden="1">{#N/A,#N/A,FALSE,"TMCOMP96";#N/A,#N/A,FALSE,"MAT96";#N/A,#N/A,FALSE,"FANDA96";#N/A,#N/A,FALSE,"INTRAN96";#N/A,#N/A,FALSE,"NAA9697";#N/A,#N/A,FALSE,"ECWEBB";#N/A,#N/A,FALSE,"MFT96";#N/A,#N/A,FALSE,"CTrecon"}</definedName>
    <definedName name="trggh_1_2_1_2_2" hidden="1">{#N/A,#N/A,FALSE,"TMCOMP96";#N/A,#N/A,FALSE,"MAT96";#N/A,#N/A,FALSE,"FANDA96";#N/A,#N/A,FALSE,"INTRAN96";#N/A,#N/A,FALSE,"NAA9697";#N/A,#N/A,FALSE,"ECWEBB";#N/A,#N/A,FALSE,"MFT96";#N/A,#N/A,FALSE,"CTrecon"}</definedName>
    <definedName name="trggh_1_2_1_2_3" hidden="1">{#N/A,#N/A,FALSE,"TMCOMP96";#N/A,#N/A,FALSE,"MAT96";#N/A,#N/A,FALSE,"FANDA96";#N/A,#N/A,FALSE,"INTRAN96";#N/A,#N/A,FALSE,"NAA9697";#N/A,#N/A,FALSE,"ECWEBB";#N/A,#N/A,FALSE,"MFT96";#N/A,#N/A,FALSE,"CTrecon"}</definedName>
    <definedName name="trggh_1_2_1_2_4" hidden="1">{#N/A,#N/A,FALSE,"TMCOMP96";#N/A,#N/A,FALSE,"MAT96";#N/A,#N/A,FALSE,"FANDA96";#N/A,#N/A,FALSE,"INTRAN96";#N/A,#N/A,FALSE,"NAA9697";#N/A,#N/A,FALSE,"ECWEBB";#N/A,#N/A,FALSE,"MFT96";#N/A,#N/A,FALSE,"CTrecon"}</definedName>
    <definedName name="trggh_1_2_1_2_5" hidden="1">{#N/A,#N/A,FALSE,"TMCOMP96";#N/A,#N/A,FALSE,"MAT96";#N/A,#N/A,FALSE,"FANDA96";#N/A,#N/A,FALSE,"INTRAN96";#N/A,#N/A,FALSE,"NAA9697";#N/A,#N/A,FALSE,"ECWEBB";#N/A,#N/A,FALSE,"MFT96";#N/A,#N/A,FALSE,"CTrecon"}</definedName>
    <definedName name="trggh_1_2_1_3" hidden="1">{#N/A,#N/A,FALSE,"TMCOMP96";#N/A,#N/A,FALSE,"MAT96";#N/A,#N/A,FALSE,"FANDA96";#N/A,#N/A,FALSE,"INTRAN96";#N/A,#N/A,FALSE,"NAA9697";#N/A,#N/A,FALSE,"ECWEBB";#N/A,#N/A,FALSE,"MFT96";#N/A,#N/A,FALSE,"CTrecon"}</definedName>
    <definedName name="trggh_1_2_1_3_1" hidden="1">{#N/A,#N/A,FALSE,"TMCOMP96";#N/A,#N/A,FALSE,"MAT96";#N/A,#N/A,FALSE,"FANDA96";#N/A,#N/A,FALSE,"INTRAN96";#N/A,#N/A,FALSE,"NAA9697";#N/A,#N/A,FALSE,"ECWEBB";#N/A,#N/A,FALSE,"MFT96";#N/A,#N/A,FALSE,"CTrecon"}</definedName>
    <definedName name="trggh_1_2_1_3_2" hidden="1">{#N/A,#N/A,FALSE,"TMCOMP96";#N/A,#N/A,FALSE,"MAT96";#N/A,#N/A,FALSE,"FANDA96";#N/A,#N/A,FALSE,"INTRAN96";#N/A,#N/A,FALSE,"NAA9697";#N/A,#N/A,FALSE,"ECWEBB";#N/A,#N/A,FALSE,"MFT96";#N/A,#N/A,FALSE,"CTrecon"}</definedName>
    <definedName name="trggh_1_2_1_3_3" hidden="1">{#N/A,#N/A,FALSE,"TMCOMP96";#N/A,#N/A,FALSE,"MAT96";#N/A,#N/A,FALSE,"FANDA96";#N/A,#N/A,FALSE,"INTRAN96";#N/A,#N/A,FALSE,"NAA9697";#N/A,#N/A,FALSE,"ECWEBB";#N/A,#N/A,FALSE,"MFT96";#N/A,#N/A,FALSE,"CTrecon"}</definedName>
    <definedName name="trggh_1_2_1_3_4" hidden="1">{#N/A,#N/A,FALSE,"TMCOMP96";#N/A,#N/A,FALSE,"MAT96";#N/A,#N/A,FALSE,"FANDA96";#N/A,#N/A,FALSE,"INTRAN96";#N/A,#N/A,FALSE,"NAA9697";#N/A,#N/A,FALSE,"ECWEBB";#N/A,#N/A,FALSE,"MFT96";#N/A,#N/A,FALSE,"CTrecon"}</definedName>
    <definedName name="trggh_1_2_1_3_5" hidden="1">{#N/A,#N/A,FALSE,"TMCOMP96";#N/A,#N/A,FALSE,"MAT96";#N/A,#N/A,FALSE,"FANDA96";#N/A,#N/A,FALSE,"INTRAN96";#N/A,#N/A,FALSE,"NAA9697";#N/A,#N/A,FALSE,"ECWEBB";#N/A,#N/A,FALSE,"MFT96";#N/A,#N/A,FALSE,"CTrecon"}</definedName>
    <definedName name="trggh_1_2_1_4" hidden="1">{#N/A,#N/A,FALSE,"TMCOMP96";#N/A,#N/A,FALSE,"MAT96";#N/A,#N/A,FALSE,"FANDA96";#N/A,#N/A,FALSE,"INTRAN96";#N/A,#N/A,FALSE,"NAA9697";#N/A,#N/A,FALSE,"ECWEBB";#N/A,#N/A,FALSE,"MFT96";#N/A,#N/A,FALSE,"CTrecon"}</definedName>
    <definedName name="trggh_1_2_1_4_1" hidden="1">{#N/A,#N/A,FALSE,"TMCOMP96";#N/A,#N/A,FALSE,"MAT96";#N/A,#N/A,FALSE,"FANDA96";#N/A,#N/A,FALSE,"INTRAN96";#N/A,#N/A,FALSE,"NAA9697";#N/A,#N/A,FALSE,"ECWEBB";#N/A,#N/A,FALSE,"MFT96";#N/A,#N/A,FALSE,"CTrecon"}</definedName>
    <definedName name="trggh_1_2_1_4_2" hidden="1">{#N/A,#N/A,FALSE,"TMCOMP96";#N/A,#N/A,FALSE,"MAT96";#N/A,#N/A,FALSE,"FANDA96";#N/A,#N/A,FALSE,"INTRAN96";#N/A,#N/A,FALSE,"NAA9697";#N/A,#N/A,FALSE,"ECWEBB";#N/A,#N/A,FALSE,"MFT96";#N/A,#N/A,FALSE,"CTrecon"}</definedName>
    <definedName name="trggh_1_2_1_4_3" hidden="1">{#N/A,#N/A,FALSE,"TMCOMP96";#N/A,#N/A,FALSE,"MAT96";#N/A,#N/A,FALSE,"FANDA96";#N/A,#N/A,FALSE,"INTRAN96";#N/A,#N/A,FALSE,"NAA9697";#N/A,#N/A,FALSE,"ECWEBB";#N/A,#N/A,FALSE,"MFT96";#N/A,#N/A,FALSE,"CTrecon"}</definedName>
    <definedName name="trggh_1_2_1_4_4" hidden="1">{#N/A,#N/A,FALSE,"TMCOMP96";#N/A,#N/A,FALSE,"MAT96";#N/A,#N/A,FALSE,"FANDA96";#N/A,#N/A,FALSE,"INTRAN96";#N/A,#N/A,FALSE,"NAA9697";#N/A,#N/A,FALSE,"ECWEBB";#N/A,#N/A,FALSE,"MFT96";#N/A,#N/A,FALSE,"CTrecon"}</definedName>
    <definedName name="trggh_1_2_1_4_5" hidden="1">{#N/A,#N/A,FALSE,"TMCOMP96";#N/A,#N/A,FALSE,"MAT96";#N/A,#N/A,FALSE,"FANDA96";#N/A,#N/A,FALSE,"INTRAN96";#N/A,#N/A,FALSE,"NAA9697";#N/A,#N/A,FALSE,"ECWEBB";#N/A,#N/A,FALSE,"MFT96";#N/A,#N/A,FALSE,"CTrecon"}</definedName>
    <definedName name="trggh_1_2_1_5" hidden="1">{#N/A,#N/A,FALSE,"TMCOMP96";#N/A,#N/A,FALSE,"MAT96";#N/A,#N/A,FALSE,"FANDA96";#N/A,#N/A,FALSE,"INTRAN96";#N/A,#N/A,FALSE,"NAA9697";#N/A,#N/A,FALSE,"ECWEBB";#N/A,#N/A,FALSE,"MFT96";#N/A,#N/A,FALSE,"CTrecon"}</definedName>
    <definedName name="trggh_1_2_1_5_1" hidden="1">{#N/A,#N/A,FALSE,"TMCOMP96";#N/A,#N/A,FALSE,"MAT96";#N/A,#N/A,FALSE,"FANDA96";#N/A,#N/A,FALSE,"INTRAN96";#N/A,#N/A,FALSE,"NAA9697";#N/A,#N/A,FALSE,"ECWEBB";#N/A,#N/A,FALSE,"MFT96";#N/A,#N/A,FALSE,"CTrecon"}</definedName>
    <definedName name="trggh_1_2_1_5_2" hidden="1">{#N/A,#N/A,FALSE,"TMCOMP96";#N/A,#N/A,FALSE,"MAT96";#N/A,#N/A,FALSE,"FANDA96";#N/A,#N/A,FALSE,"INTRAN96";#N/A,#N/A,FALSE,"NAA9697";#N/A,#N/A,FALSE,"ECWEBB";#N/A,#N/A,FALSE,"MFT96";#N/A,#N/A,FALSE,"CTrecon"}</definedName>
    <definedName name="trggh_1_2_1_5_3" hidden="1">{#N/A,#N/A,FALSE,"TMCOMP96";#N/A,#N/A,FALSE,"MAT96";#N/A,#N/A,FALSE,"FANDA96";#N/A,#N/A,FALSE,"INTRAN96";#N/A,#N/A,FALSE,"NAA9697";#N/A,#N/A,FALSE,"ECWEBB";#N/A,#N/A,FALSE,"MFT96";#N/A,#N/A,FALSE,"CTrecon"}</definedName>
    <definedName name="trggh_1_2_1_5_4" hidden="1">{#N/A,#N/A,FALSE,"TMCOMP96";#N/A,#N/A,FALSE,"MAT96";#N/A,#N/A,FALSE,"FANDA96";#N/A,#N/A,FALSE,"INTRAN96";#N/A,#N/A,FALSE,"NAA9697";#N/A,#N/A,FALSE,"ECWEBB";#N/A,#N/A,FALSE,"MFT96";#N/A,#N/A,FALSE,"CTrecon"}</definedName>
    <definedName name="trggh_1_2_1_5_5" hidden="1">{#N/A,#N/A,FALSE,"TMCOMP96";#N/A,#N/A,FALSE,"MAT96";#N/A,#N/A,FALSE,"FANDA96";#N/A,#N/A,FALSE,"INTRAN96";#N/A,#N/A,FALSE,"NAA9697";#N/A,#N/A,FALSE,"ECWEBB";#N/A,#N/A,FALSE,"MFT96";#N/A,#N/A,FALSE,"CTrecon"}</definedName>
    <definedName name="trggh_1_2_2" hidden="1">{#N/A,#N/A,FALSE,"TMCOMP96";#N/A,#N/A,FALSE,"MAT96";#N/A,#N/A,FALSE,"FANDA96";#N/A,#N/A,FALSE,"INTRAN96";#N/A,#N/A,FALSE,"NAA9697";#N/A,#N/A,FALSE,"ECWEBB";#N/A,#N/A,FALSE,"MFT96";#N/A,#N/A,FALSE,"CTrecon"}</definedName>
    <definedName name="trggh_1_2_2_1" hidden="1">{#N/A,#N/A,FALSE,"TMCOMP96";#N/A,#N/A,FALSE,"MAT96";#N/A,#N/A,FALSE,"FANDA96";#N/A,#N/A,FALSE,"INTRAN96";#N/A,#N/A,FALSE,"NAA9697";#N/A,#N/A,FALSE,"ECWEBB";#N/A,#N/A,FALSE,"MFT96";#N/A,#N/A,FALSE,"CTrecon"}</definedName>
    <definedName name="trggh_1_2_2_2" hidden="1">{#N/A,#N/A,FALSE,"TMCOMP96";#N/A,#N/A,FALSE,"MAT96";#N/A,#N/A,FALSE,"FANDA96";#N/A,#N/A,FALSE,"INTRAN96";#N/A,#N/A,FALSE,"NAA9697";#N/A,#N/A,FALSE,"ECWEBB";#N/A,#N/A,FALSE,"MFT96";#N/A,#N/A,FALSE,"CTrecon"}</definedName>
    <definedName name="trggh_1_2_2_3" hidden="1">{#N/A,#N/A,FALSE,"TMCOMP96";#N/A,#N/A,FALSE,"MAT96";#N/A,#N/A,FALSE,"FANDA96";#N/A,#N/A,FALSE,"INTRAN96";#N/A,#N/A,FALSE,"NAA9697";#N/A,#N/A,FALSE,"ECWEBB";#N/A,#N/A,FALSE,"MFT96";#N/A,#N/A,FALSE,"CTrecon"}</definedName>
    <definedName name="trggh_1_2_2_4" hidden="1">{#N/A,#N/A,FALSE,"TMCOMP96";#N/A,#N/A,FALSE,"MAT96";#N/A,#N/A,FALSE,"FANDA96";#N/A,#N/A,FALSE,"INTRAN96";#N/A,#N/A,FALSE,"NAA9697";#N/A,#N/A,FALSE,"ECWEBB";#N/A,#N/A,FALSE,"MFT96";#N/A,#N/A,FALSE,"CTrecon"}</definedName>
    <definedName name="trggh_1_2_2_5" hidden="1">{#N/A,#N/A,FALSE,"TMCOMP96";#N/A,#N/A,FALSE,"MAT96";#N/A,#N/A,FALSE,"FANDA96";#N/A,#N/A,FALSE,"INTRAN96";#N/A,#N/A,FALSE,"NAA9697";#N/A,#N/A,FALSE,"ECWEBB";#N/A,#N/A,FALSE,"MFT96";#N/A,#N/A,FALSE,"CTrecon"}</definedName>
    <definedName name="trggh_1_2_3" hidden="1">{#N/A,#N/A,FALSE,"TMCOMP96";#N/A,#N/A,FALSE,"MAT96";#N/A,#N/A,FALSE,"FANDA96";#N/A,#N/A,FALSE,"INTRAN96";#N/A,#N/A,FALSE,"NAA9697";#N/A,#N/A,FALSE,"ECWEBB";#N/A,#N/A,FALSE,"MFT96";#N/A,#N/A,FALSE,"CTrecon"}</definedName>
    <definedName name="trggh_1_2_3_1" hidden="1">{#N/A,#N/A,FALSE,"TMCOMP96";#N/A,#N/A,FALSE,"MAT96";#N/A,#N/A,FALSE,"FANDA96";#N/A,#N/A,FALSE,"INTRAN96";#N/A,#N/A,FALSE,"NAA9697";#N/A,#N/A,FALSE,"ECWEBB";#N/A,#N/A,FALSE,"MFT96";#N/A,#N/A,FALSE,"CTrecon"}</definedName>
    <definedName name="trggh_1_2_3_2" hidden="1">{#N/A,#N/A,FALSE,"TMCOMP96";#N/A,#N/A,FALSE,"MAT96";#N/A,#N/A,FALSE,"FANDA96";#N/A,#N/A,FALSE,"INTRAN96";#N/A,#N/A,FALSE,"NAA9697";#N/A,#N/A,FALSE,"ECWEBB";#N/A,#N/A,FALSE,"MFT96";#N/A,#N/A,FALSE,"CTrecon"}</definedName>
    <definedName name="trggh_1_2_3_3" hidden="1">{#N/A,#N/A,FALSE,"TMCOMP96";#N/A,#N/A,FALSE,"MAT96";#N/A,#N/A,FALSE,"FANDA96";#N/A,#N/A,FALSE,"INTRAN96";#N/A,#N/A,FALSE,"NAA9697";#N/A,#N/A,FALSE,"ECWEBB";#N/A,#N/A,FALSE,"MFT96";#N/A,#N/A,FALSE,"CTrecon"}</definedName>
    <definedName name="trggh_1_2_3_4" hidden="1">{#N/A,#N/A,FALSE,"TMCOMP96";#N/A,#N/A,FALSE,"MAT96";#N/A,#N/A,FALSE,"FANDA96";#N/A,#N/A,FALSE,"INTRAN96";#N/A,#N/A,FALSE,"NAA9697";#N/A,#N/A,FALSE,"ECWEBB";#N/A,#N/A,FALSE,"MFT96";#N/A,#N/A,FALSE,"CTrecon"}</definedName>
    <definedName name="trggh_1_2_3_5" hidden="1">{#N/A,#N/A,FALSE,"TMCOMP96";#N/A,#N/A,FALSE,"MAT96";#N/A,#N/A,FALSE,"FANDA96";#N/A,#N/A,FALSE,"INTRAN96";#N/A,#N/A,FALSE,"NAA9697";#N/A,#N/A,FALSE,"ECWEBB";#N/A,#N/A,FALSE,"MFT96";#N/A,#N/A,FALSE,"CTrecon"}</definedName>
    <definedName name="trggh_1_2_4" hidden="1">{#N/A,#N/A,FALSE,"TMCOMP96";#N/A,#N/A,FALSE,"MAT96";#N/A,#N/A,FALSE,"FANDA96";#N/A,#N/A,FALSE,"INTRAN96";#N/A,#N/A,FALSE,"NAA9697";#N/A,#N/A,FALSE,"ECWEBB";#N/A,#N/A,FALSE,"MFT96";#N/A,#N/A,FALSE,"CTrecon"}</definedName>
    <definedName name="trggh_1_2_4_1" hidden="1">{#N/A,#N/A,FALSE,"TMCOMP96";#N/A,#N/A,FALSE,"MAT96";#N/A,#N/A,FALSE,"FANDA96";#N/A,#N/A,FALSE,"INTRAN96";#N/A,#N/A,FALSE,"NAA9697";#N/A,#N/A,FALSE,"ECWEBB";#N/A,#N/A,FALSE,"MFT96";#N/A,#N/A,FALSE,"CTrecon"}</definedName>
    <definedName name="trggh_1_2_4_2" hidden="1">{#N/A,#N/A,FALSE,"TMCOMP96";#N/A,#N/A,FALSE,"MAT96";#N/A,#N/A,FALSE,"FANDA96";#N/A,#N/A,FALSE,"INTRAN96";#N/A,#N/A,FALSE,"NAA9697";#N/A,#N/A,FALSE,"ECWEBB";#N/A,#N/A,FALSE,"MFT96";#N/A,#N/A,FALSE,"CTrecon"}</definedName>
    <definedName name="trggh_1_2_4_3" hidden="1">{#N/A,#N/A,FALSE,"TMCOMP96";#N/A,#N/A,FALSE,"MAT96";#N/A,#N/A,FALSE,"FANDA96";#N/A,#N/A,FALSE,"INTRAN96";#N/A,#N/A,FALSE,"NAA9697";#N/A,#N/A,FALSE,"ECWEBB";#N/A,#N/A,FALSE,"MFT96";#N/A,#N/A,FALSE,"CTrecon"}</definedName>
    <definedName name="trggh_1_2_4_4" hidden="1">{#N/A,#N/A,FALSE,"TMCOMP96";#N/A,#N/A,FALSE,"MAT96";#N/A,#N/A,FALSE,"FANDA96";#N/A,#N/A,FALSE,"INTRAN96";#N/A,#N/A,FALSE,"NAA9697";#N/A,#N/A,FALSE,"ECWEBB";#N/A,#N/A,FALSE,"MFT96";#N/A,#N/A,FALSE,"CTrecon"}</definedName>
    <definedName name="trggh_1_2_4_5" hidden="1">{#N/A,#N/A,FALSE,"TMCOMP96";#N/A,#N/A,FALSE,"MAT96";#N/A,#N/A,FALSE,"FANDA96";#N/A,#N/A,FALSE,"INTRAN96";#N/A,#N/A,FALSE,"NAA9697";#N/A,#N/A,FALSE,"ECWEBB";#N/A,#N/A,FALSE,"MFT96";#N/A,#N/A,FALSE,"CTrecon"}</definedName>
    <definedName name="trggh_1_2_5" hidden="1">{#N/A,#N/A,FALSE,"TMCOMP96";#N/A,#N/A,FALSE,"MAT96";#N/A,#N/A,FALSE,"FANDA96";#N/A,#N/A,FALSE,"INTRAN96";#N/A,#N/A,FALSE,"NAA9697";#N/A,#N/A,FALSE,"ECWEBB";#N/A,#N/A,FALSE,"MFT96";#N/A,#N/A,FALSE,"CTrecon"}</definedName>
    <definedName name="trggh_1_2_5_1" hidden="1">{#N/A,#N/A,FALSE,"TMCOMP96";#N/A,#N/A,FALSE,"MAT96";#N/A,#N/A,FALSE,"FANDA96";#N/A,#N/A,FALSE,"INTRAN96";#N/A,#N/A,FALSE,"NAA9697";#N/A,#N/A,FALSE,"ECWEBB";#N/A,#N/A,FALSE,"MFT96";#N/A,#N/A,FALSE,"CTrecon"}</definedName>
    <definedName name="trggh_1_2_5_2" hidden="1">{#N/A,#N/A,FALSE,"TMCOMP96";#N/A,#N/A,FALSE,"MAT96";#N/A,#N/A,FALSE,"FANDA96";#N/A,#N/A,FALSE,"INTRAN96";#N/A,#N/A,FALSE,"NAA9697";#N/A,#N/A,FALSE,"ECWEBB";#N/A,#N/A,FALSE,"MFT96";#N/A,#N/A,FALSE,"CTrecon"}</definedName>
    <definedName name="trggh_1_2_5_3" hidden="1">{#N/A,#N/A,FALSE,"TMCOMP96";#N/A,#N/A,FALSE,"MAT96";#N/A,#N/A,FALSE,"FANDA96";#N/A,#N/A,FALSE,"INTRAN96";#N/A,#N/A,FALSE,"NAA9697";#N/A,#N/A,FALSE,"ECWEBB";#N/A,#N/A,FALSE,"MFT96";#N/A,#N/A,FALSE,"CTrecon"}</definedName>
    <definedName name="trggh_1_2_5_4" hidden="1">{#N/A,#N/A,FALSE,"TMCOMP96";#N/A,#N/A,FALSE,"MAT96";#N/A,#N/A,FALSE,"FANDA96";#N/A,#N/A,FALSE,"INTRAN96";#N/A,#N/A,FALSE,"NAA9697";#N/A,#N/A,FALSE,"ECWEBB";#N/A,#N/A,FALSE,"MFT96";#N/A,#N/A,FALSE,"CTrecon"}</definedName>
    <definedName name="trggh_1_2_5_5" hidden="1">{#N/A,#N/A,FALSE,"TMCOMP96";#N/A,#N/A,FALSE,"MAT96";#N/A,#N/A,FALSE,"FANDA96";#N/A,#N/A,FALSE,"INTRAN96";#N/A,#N/A,FALSE,"NAA9697";#N/A,#N/A,FALSE,"ECWEBB";#N/A,#N/A,FALSE,"MFT96";#N/A,#N/A,FALSE,"CTrecon"}</definedName>
    <definedName name="trggh_1_3" hidden="1">{#N/A,#N/A,FALSE,"TMCOMP96";#N/A,#N/A,FALSE,"MAT96";#N/A,#N/A,FALSE,"FANDA96";#N/A,#N/A,FALSE,"INTRAN96";#N/A,#N/A,FALSE,"NAA9697";#N/A,#N/A,FALSE,"ECWEBB";#N/A,#N/A,FALSE,"MFT96";#N/A,#N/A,FALSE,"CTrecon"}</definedName>
    <definedName name="trggh_1_3_1" hidden="1">{#N/A,#N/A,FALSE,"TMCOMP96";#N/A,#N/A,FALSE,"MAT96";#N/A,#N/A,FALSE,"FANDA96";#N/A,#N/A,FALSE,"INTRAN96";#N/A,#N/A,FALSE,"NAA9697";#N/A,#N/A,FALSE,"ECWEBB";#N/A,#N/A,FALSE,"MFT96";#N/A,#N/A,FALSE,"CTrecon"}</definedName>
    <definedName name="trggh_1_3_1_1" hidden="1">{#N/A,#N/A,FALSE,"TMCOMP96";#N/A,#N/A,FALSE,"MAT96";#N/A,#N/A,FALSE,"FANDA96";#N/A,#N/A,FALSE,"INTRAN96";#N/A,#N/A,FALSE,"NAA9697";#N/A,#N/A,FALSE,"ECWEBB";#N/A,#N/A,FALSE,"MFT96";#N/A,#N/A,FALSE,"CTrecon"}</definedName>
    <definedName name="trggh_1_3_1_1_1" hidden="1">{#N/A,#N/A,FALSE,"TMCOMP96";#N/A,#N/A,FALSE,"MAT96";#N/A,#N/A,FALSE,"FANDA96";#N/A,#N/A,FALSE,"INTRAN96";#N/A,#N/A,FALSE,"NAA9697";#N/A,#N/A,FALSE,"ECWEBB";#N/A,#N/A,FALSE,"MFT96";#N/A,#N/A,FALSE,"CTrecon"}</definedName>
    <definedName name="trggh_1_3_1_1_1_1" hidden="1">{#N/A,#N/A,FALSE,"TMCOMP96";#N/A,#N/A,FALSE,"MAT96";#N/A,#N/A,FALSE,"FANDA96";#N/A,#N/A,FALSE,"INTRAN96";#N/A,#N/A,FALSE,"NAA9697";#N/A,#N/A,FALSE,"ECWEBB";#N/A,#N/A,FALSE,"MFT96";#N/A,#N/A,FALSE,"CTrecon"}</definedName>
    <definedName name="trggh_1_3_1_1_1_2" hidden="1">{#N/A,#N/A,FALSE,"TMCOMP96";#N/A,#N/A,FALSE,"MAT96";#N/A,#N/A,FALSE,"FANDA96";#N/A,#N/A,FALSE,"INTRAN96";#N/A,#N/A,FALSE,"NAA9697";#N/A,#N/A,FALSE,"ECWEBB";#N/A,#N/A,FALSE,"MFT96";#N/A,#N/A,FALSE,"CTrecon"}</definedName>
    <definedName name="trggh_1_3_1_1_1_3" hidden="1">{#N/A,#N/A,FALSE,"TMCOMP96";#N/A,#N/A,FALSE,"MAT96";#N/A,#N/A,FALSE,"FANDA96";#N/A,#N/A,FALSE,"INTRAN96";#N/A,#N/A,FALSE,"NAA9697";#N/A,#N/A,FALSE,"ECWEBB";#N/A,#N/A,FALSE,"MFT96";#N/A,#N/A,FALSE,"CTrecon"}</definedName>
    <definedName name="trggh_1_3_1_1_1_4" hidden="1">{#N/A,#N/A,FALSE,"TMCOMP96";#N/A,#N/A,FALSE,"MAT96";#N/A,#N/A,FALSE,"FANDA96";#N/A,#N/A,FALSE,"INTRAN96";#N/A,#N/A,FALSE,"NAA9697";#N/A,#N/A,FALSE,"ECWEBB";#N/A,#N/A,FALSE,"MFT96";#N/A,#N/A,FALSE,"CTrecon"}</definedName>
    <definedName name="trggh_1_3_1_1_1_5" hidden="1">{#N/A,#N/A,FALSE,"TMCOMP96";#N/A,#N/A,FALSE,"MAT96";#N/A,#N/A,FALSE,"FANDA96";#N/A,#N/A,FALSE,"INTRAN96";#N/A,#N/A,FALSE,"NAA9697";#N/A,#N/A,FALSE,"ECWEBB";#N/A,#N/A,FALSE,"MFT96";#N/A,#N/A,FALSE,"CTrecon"}</definedName>
    <definedName name="trggh_1_3_1_1_2" hidden="1">{#N/A,#N/A,FALSE,"TMCOMP96";#N/A,#N/A,FALSE,"MAT96";#N/A,#N/A,FALSE,"FANDA96";#N/A,#N/A,FALSE,"INTRAN96";#N/A,#N/A,FALSE,"NAA9697";#N/A,#N/A,FALSE,"ECWEBB";#N/A,#N/A,FALSE,"MFT96";#N/A,#N/A,FALSE,"CTrecon"}</definedName>
    <definedName name="trggh_1_3_1_1_2_1" hidden="1">{#N/A,#N/A,FALSE,"TMCOMP96";#N/A,#N/A,FALSE,"MAT96";#N/A,#N/A,FALSE,"FANDA96";#N/A,#N/A,FALSE,"INTRAN96";#N/A,#N/A,FALSE,"NAA9697";#N/A,#N/A,FALSE,"ECWEBB";#N/A,#N/A,FALSE,"MFT96";#N/A,#N/A,FALSE,"CTrecon"}</definedName>
    <definedName name="trggh_1_3_1_1_2_2" hidden="1">{#N/A,#N/A,FALSE,"TMCOMP96";#N/A,#N/A,FALSE,"MAT96";#N/A,#N/A,FALSE,"FANDA96";#N/A,#N/A,FALSE,"INTRAN96";#N/A,#N/A,FALSE,"NAA9697";#N/A,#N/A,FALSE,"ECWEBB";#N/A,#N/A,FALSE,"MFT96";#N/A,#N/A,FALSE,"CTrecon"}</definedName>
    <definedName name="trggh_1_3_1_1_2_3" hidden="1">{#N/A,#N/A,FALSE,"TMCOMP96";#N/A,#N/A,FALSE,"MAT96";#N/A,#N/A,FALSE,"FANDA96";#N/A,#N/A,FALSE,"INTRAN96";#N/A,#N/A,FALSE,"NAA9697";#N/A,#N/A,FALSE,"ECWEBB";#N/A,#N/A,FALSE,"MFT96";#N/A,#N/A,FALSE,"CTrecon"}</definedName>
    <definedName name="trggh_1_3_1_1_2_4" hidden="1">{#N/A,#N/A,FALSE,"TMCOMP96";#N/A,#N/A,FALSE,"MAT96";#N/A,#N/A,FALSE,"FANDA96";#N/A,#N/A,FALSE,"INTRAN96";#N/A,#N/A,FALSE,"NAA9697";#N/A,#N/A,FALSE,"ECWEBB";#N/A,#N/A,FALSE,"MFT96";#N/A,#N/A,FALSE,"CTrecon"}</definedName>
    <definedName name="trggh_1_3_1_1_2_5" hidden="1">{#N/A,#N/A,FALSE,"TMCOMP96";#N/A,#N/A,FALSE,"MAT96";#N/A,#N/A,FALSE,"FANDA96";#N/A,#N/A,FALSE,"INTRAN96";#N/A,#N/A,FALSE,"NAA9697";#N/A,#N/A,FALSE,"ECWEBB";#N/A,#N/A,FALSE,"MFT96";#N/A,#N/A,FALSE,"CTrecon"}</definedName>
    <definedName name="trggh_1_3_1_1_3" hidden="1">{#N/A,#N/A,FALSE,"TMCOMP96";#N/A,#N/A,FALSE,"MAT96";#N/A,#N/A,FALSE,"FANDA96";#N/A,#N/A,FALSE,"INTRAN96";#N/A,#N/A,FALSE,"NAA9697";#N/A,#N/A,FALSE,"ECWEBB";#N/A,#N/A,FALSE,"MFT96";#N/A,#N/A,FALSE,"CTrecon"}</definedName>
    <definedName name="trggh_1_3_1_1_4" hidden="1">{#N/A,#N/A,FALSE,"TMCOMP96";#N/A,#N/A,FALSE,"MAT96";#N/A,#N/A,FALSE,"FANDA96";#N/A,#N/A,FALSE,"INTRAN96";#N/A,#N/A,FALSE,"NAA9697";#N/A,#N/A,FALSE,"ECWEBB";#N/A,#N/A,FALSE,"MFT96";#N/A,#N/A,FALSE,"CTrecon"}</definedName>
    <definedName name="trggh_1_3_1_1_5" hidden="1">{#N/A,#N/A,FALSE,"TMCOMP96";#N/A,#N/A,FALSE,"MAT96";#N/A,#N/A,FALSE,"FANDA96";#N/A,#N/A,FALSE,"INTRAN96";#N/A,#N/A,FALSE,"NAA9697";#N/A,#N/A,FALSE,"ECWEBB";#N/A,#N/A,FALSE,"MFT96";#N/A,#N/A,FALSE,"CTrecon"}</definedName>
    <definedName name="trggh_1_3_1_2" hidden="1">{#N/A,#N/A,FALSE,"TMCOMP96";#N/A,#N/A,FALSE,"MAT96";#N/A,#N/A,FALSE,"FANDA96";#N/A,#N/A,FALSE,"INTRAN96";#N/A,#N/A,FALSE,"NAA9697";#N/A,#N/A,FALSE,"ECWEBB";#N/A,#N/A,FALSE,"MFT96";#N/A,#N/A,FALSE,"CTrecon"}</definedName>
    <definedName name="trggh_1_3_1_2_1" hidden="1">{#N/A,#N/A,FALSE,"TMCOMP96";#N/A,#N/A,FALSE,"MAT96";#N/A,#N/A,FALSE,"FANDA96";#N/A,#N/A,FALSE,"INTRAN96";#N/A,#N/A,FALSE,"NAA9697";#N/A,#N/A,FALSE,"ECWEBB";#N/A,#N/A,FALSE,"MFT96";#N/A,#N/A,FALSE,"CTrecon"}</definedName>
    <definedName name="trggh_1_3_1_2_2" hidden="1">{#N/A,#N/A,FALSE,"TMCOMP96";#N/A,#N/A,FALSE,"MAT96";#N/A,#N/A,FALSE,"FANDA96";#N/A,#N/A,FALSE,"INTRAN96";#N/A,#N/A,FALSE,"NAA9697";#N/A,#N/A,FALSE,"ECWEBB";#N/A,#N/A,FALSE,"MFT96";#N/A,#N/A,FALSE,"CTrecon"}</definedName>
    <definedName name="trggh_1_3_1_2_3" hidden="1">{#N/A,#N/A,FALSE,"TMCOMP96";#N/A,#N/A,FALSE,"MAT96";#N/A,#N/A,FALSE,"FANDA96";#N/A,#N/A,FALSE,"INTRAN96";#N/A,#N/A,FALSE,"NAA9697";#N/A,#N/A,FALSE,"ECWEBB";#N/A,#N/A,FALSE,"MFT96";#N/A,#N/A,FALSE,"CTrecon"}</definedName>
    <definedName name="trggh_1_3_1_2_4" hidden="1">{#N/A,#N/A,FALSE,"TMCOMP96";#N/A,#N/A,FALSE,"MAT96";#N/A,#N/A,FALSE,"FANDA96";#N/A,#N/A,FALSE,"INTRAN96";#N/A,#N/A,FALSE,"NAA9697";#N/A,#N/A,FALSE,"ECWEBB";#N/A,#N/A,FALSE,"MFT96";#N/A,#N/A,FALSE,"CTrecon"}</definedName>
    <definedName name="trggh_1_3_1_2_5" hidden="1">{#N/A,#N/A,FALSE,"TMCOMP96";#N/A,#N/A,FALSE,"MAT96";#N/A,#N/A,FALSE,"FANDA96";#N/A,#N/A,FALSE,"INTRAN96";#N/A,#N/A,FALSE,"NAA9697";#N/A,#N/A,FALSE,"ECWEBB";#N/A,#N/A,FALSE,"MFT96";#N/A,#N/A,FALSE,"CTrecon"}</definedName>
    <definedName name="trggh_1_3_1_3" hidden="1">{#N/A,#N/A,FALSE,"TMCOMP96";#N/A,#N/A,FALSE,"MAT96";#N/A,#N/A,FALSE,"FANDA96";#N/A,#N/A,FALSE,"INTRAN96";#N/A,#N/A,FALSE,"NAA9697";#N/A,#N/A,FALSE,"ECWEBB";#N/A,#N/A,FALSE,"MFT96";#N/A,#N/A,FALSE,"CTrecon"}</definedName>
    <definedName name="trggh_1_3_1_3_1" hidden="1">{#N/A,#N/A,FALSE,"TMCOMP96";#N/A,#N/A,FALSE,"MAT96";#N/A,#N/A,FALSE,"FANDA96";#N/A,#N/A,FALSE,"INTRAN96";#N/A,#N/A,FALSE,"NAA9697";#N/A,#N/A,FALSE,"ECWEBB";#N/A,#N/A,FALSE,"MFT96";#N/A,#N/A,FALSE,"CTrecon"}</definedName>
    <definedName name="trggh_1_3_1_3_2" hidden="1">{#N/A,#N/A,FALSE,"TMCOMP96";#N/A,#N/A,FALSE,"MAT96";#N/A,#N/A,FALSE,"FANDA96";#N/A,#N/A,FALSE,"INTRAN96";#N/A,#N/A,FALSE,"NAA9697";#N/A,#N/A,FALSE,"ECWEBB";#N/A,#N/A,FALSE,"MFT96";#N/A,#N/A,FALSE,"CTrecon"}</definedName>
    <definedName name="trggh_1_3_1_3_3" hidden="1">{#N/A,#N/A,FALSE,"TMCOMP96";#N/A,#N/A,FALSE,"MAT96";#N/A,#N/A,FALSE,"FANDA96";#N/A,#N/A,FALSE,"INTRAN96";#N/A,#N/A,FALSE,"NAA9697";#N/A,#N/A,FALSE,"ECWEBB";#N/A,#N/A,FALSE,"MFT96";#N/A,#N/A,FALSE,"CTrecon"}</definedName>
    <definedName name="trggh_1_3_1_3_4" hidden="1">{#N/A,#N/A,FALSE,"TMCOMP96";#N/A,#N/A,FALSE,"MAT96";#N/A,#N/A,FALSE,"FANDA96";#N/A,#N/A,FALSE,"INTRAN96";#N/A,#N/A,FALSE,"NAA9697";#N/A,#N/A,FALSE,"ECWEBB";#N/A,#N/A,FALSE,"MFT96";#N/A,#N/A,FALSE,"CTrecon"}</definedName>
    <definedName name="trggh_1_3_1_3_5" hidden="1">{#N/A,#N/A,FALSE,"TMCOMP96";#N/A,#N/A,FALSE,"MAT96";#N/A,#N/A,FALSE,"FANDA96";#N/A,#N/A,FALSE,"INTRAN96";#N/A,#N/A,FALSE,"NAA9697";#N/A,#N/A,FALSE,"ECWEBB";#N/A,#N/A,FALSE,"MFT96";#N/A,#N/A,FALSE,"CTrecon"}</definedName>
    <definedName name="trggh_1_3_1_4" hidden="1">{#N/A,#N/A,FALSE,"TMCOMP96";#N/A,#N/A,FALSE,"MAT96";#N/A,#N/A,FALSE,"FANDA96";#N/A,#N/A,FALSE,"INTRAN96";#N/A,#N/A,FALSE,"NAA9697";#N/A,#N/A,FALSE,"ECWEBB";#N/A,#N/A,FALSE,"MFT96";#N/A,#N/A,FALSE,"CTrecon"}</definedName>
    <definedName name="trggh_1_3_1_4_1" hidden="1">{#N/A,#N/A,FALSE,"TMCOMP96";#N/A,#N/A,FALSE,"MAT96";#N/A,#N/A,FALSE,"FANDA96";#N/A,#N/A,FALSE,"INTRAN96";#N/A,#N/A,FALSE,"NAA9697";#N/A,#N/A,FALSE,"ECWEBB";#N/A,#N/A,FALSE,"MFT96";#N/A,#N/A,FALSE,"CTrecon"}</definedName>
    <definedName name="trggh_1_3_1_4_2" hidden="1">{#N/A,#N/A,FALSE,"TMCOMP96";#N/A,#N/A,FALSE,"MAT96";#N/A,#N/A,FALSE,"FANDA96";#N/A,#N/A,FALSE,"INTRAN96";#N/A,#N/A,FALSE,"NAA9697";#N/A,#N/A,FALSE,"ECWEBB";#N/A,#N/A,FALSE,"MFT96";#N/A,#N/A,FALSE,"CTrecon"}</definedName>
    <definedName name="trggh_1_3_1_4_3" hidden="1">{#N/A,#N/A,FALSE,"TMCOMP96";#N/A,#N/A,FALSE,"MAT96";#N/A,#N/A,FALSE,"FANDA96";#N/A,#N/A,FALSE,"INTRAN96";#N/A,#N/A,FALSE,"NAA9697";#N/A,#N/A,FALSE,"ECWEBB";#N/A,#N/A,FALSE,"MFT96";#N/A,#N/A,FALSE,"CTrecon"}</definedName>
    <definedName name="trggh_1_3_1_4_4" hidden="1">{#N/A,#N/A,FALSE,"TMCOMP96";#N/A,#N/A,FALSE,"MAT96";#N/A,#N/A,FALSE,"FANDA96";#N/A,#N/A,FALSE,"INTRAN96";#N/A,#N/A,FALSE,"NAA9697";#N/A,#N/A,FALSE,"ECWEBB";#N/A,#N/A,FALSE,"MFT96";#N/A,#N/A,FALSE,"CTrecon"}</definedName>
    <definedName name="trggh_1_3_1_4_5" hidden="1">{#N/A,#N/A,FALSE,"TMCOMP96";#N/A,#N/A,FALSE,"MAT96";#N/A,#N/A,FALSE,"FANDA96";#N/A,#N/A,FALSE,"INTRAN96";#N/A,#N/A,FALSE,"NAA9697";#N/A,#N/A,FALSE,"ECWEBB";#N/A,#N/A,FALSE,"MFT96";#N/A,#N/A,FALSE,"CTrecon"}</definedName>
    <definedName name="trggh_1_3_1_5" hidden="1">{#N/A,#N/A,FALSE,"TMCOMP96";#N/A,#N/A,FALSE,"MAT96";#N/A,#N/A,FALSE,"FANDA96";#N/A,#N/A,FALSE,"INTRAN96";#N/A,#N/A,FALSE,"NAA9697";#N/A,#N/A,FALSE,"ECWEBB";#N/A,#N/A,FALSE,"MFT96";#N/A,#N/A,FALSE,"CTrecon"}</definedName>
    <definedName name="trggh_1_3_1_5_1" hidden="1">{#N/A,#N/A,FALSE,"TMCOMP96";#N/A,#N/A,FALSE,"MAT96";#N/A,#N/A,FALSE,"FANDA96";#N/A,#N/A,FALSE,"INTRAN96";#N/A,#N/A,FALSE,"NAA9697";#N/A,#N/A,FALSE,"ECWEBB";#N/A,#N/A,FALSE,"MFT96";#N/A,#N/A,FALSE,"CTrecon"}</definedName>
    <definedName name="trggh_1_3_1_5_2" hidden="1">{#N/A,#N/A,FALSE,"TMCOMP96";#N/A,#N/A,FALSE,"MAT96";#N/A,#N/A,FALSE,"FANDA96";#N/A,#N/A,FALSE,"INTRAN96";#N/A,#N/A,FALSE,"NAA9697";#N/A,#N/A,FALSE,"ECWEBB";#N/A,#N/A,FALSE,"MFT96";#N/A,#N/A,FALSE,"CTrecon"}</definedName>
    <definedName name="trggh_1_3_1_5_3" hidden="1">{#N/A,#N/A,FALSE,"TMCOMP96";#N/A,#N/A,FALSE,"MAT96";#N/A,#N/A,FALSE,"FANDA96";#N/A,#N/A,FALSE,"INTRAN96";#N/A,#N/A,FALSE,"NAA9697";#N/A,#N/A,FALSE,"ECWEBB";#N/A,#N/A,FALSE,"MFT96";#N/A,#N/A,FALSE,"CTrecon"}</definedName>
    <definedName name="trggh_1_3_1_5_4" hidden="1">{#N/A,#N/A,FALSE,"TMCOMP96";#N/A,#N/A,FALSE,"MAT96";#N/A,#N/A,FALSE,"FANDA96";#N/A,#N/A,FALSE,"INTRAN96";#N/A,#N/A,FALSE,"NAA9697";#N/A,#N/A,FALSE,"ECWEBB";#N/A,#N/A,FALSE,"MFT96";#N/A,#N/A,FALSE,"CTrecon"}</definedName>
    <definedName name="trggh_1_3_1_5_5" hidden="1">{#N/A,#N/A,FALSE,"TMCOMP96";#N/A,#N/A,FALSE,"MAT96";#N/A,#N/A,FALSE,"FANDA96";#N/A,#N/A,FALSE,"INTRAN96";#N/A,#N/A,FALSE,"NAA9697";#N/A,#N/A,FALSE,"ECWEBB";#N/A,#N/A,FALSE,"MFT96";#N/A,#N/A,FALSE,"CTrecon"}</definedName>
    <definedName name="trggh_1_3_2" hidden="1">{#N/A,#N/A,FALSE,"TMCOMP96";#N/A,#N/A,FALSE,"MAT96";#N/A,#N/A,FALSE,"FANDA96";#N/A,#N/A,FALSE,"INTRAN96";#N/A,#N/A,FALSE,"NAA9697";#N/A,#N/A,FALSE,"ECWEBB";#N/A,#N/A,FALSE,"MFT96";#N/A,#N/A,FALSE,"CTrecon"}</definedName>
    <definedName name="trggh_1_3_2_1" hidden="1">{#N/A,#N/A,FALSE,"TMCOMP96";#N/A,#N/A,FALSE,"MAT96";#N/A,#N/A,FALSE,"FANDA96";#N/A,#N/A,FALSE,"INTRAN96";#N/A,#N/A,FALSE,"NAA9697";#N/A,#N/A,FALSE,"ECWEBB";#N/A,#N/A,FALSE,"MFT96";#N/A,#N/A,FALSE,"CTrecon"}</definedName>
    <definedName name="trggh_1_3_2_2" hidden="1">{#N/A,#N/A,FALSE,"TMCOMP96";#N/A,#N/A,FALSE,"MAT96";#N/A,#N/A,FALSE,"FANDA96";#N/A,#N/A,FALSE,"INTRAN96";#N/A,#N/A,FALSE,"NAA9697";#N/A,#N/A,FALSE,"ECWEBB";#N/A,#N/A,FALSE,"MFT96";#N/A,#N/A,FALSE,"CTrecon"}</definedName>
    <definedName name="trggh_1_3_2_3" hidden="1">{#N/A,#N/A,FALSE,"TMCOMP96";#N/A,#N/A,FALSE,"MAT96";#N/A,#N/A,FALSE,"FANDA96";#N/A,#N/A,FALSE,"INTRAN96";#N/A,#N/A,FALSE,"NAA9697";#N/A,#N/A,FALSE,"ECWEBB";#N/A,#N/A,FALSE,"MFT96";#N/A,#N/A,FALSE,"CTrecon"}</definedName>
    <definedName name="trggh_1_3_2_4" hidden="1">{#N/A,#N/A,FALSE,"TMCOMP96";#N/A,#N/A,FALSE,"MAT96";#N/A,#N/A,FALSE,"FANDA96";#N/A,#N/A,FALSE,"INTRAN96";#N/A,#N/A,FALSE,"NAA9697";#N/A,#N/A,FALSE,"ECWEBB";#N/A,#N/A,FALSE,"MFT96";#N/A,#N/A,FALSE,"CTrecon"}</definedName>
    <definedName name="trggh_1_3_2_5" hidden="1">{#N/A,#N/A,FALSE,"TMCOMP96";#N/A,#N/A,FALSE,"MAT96";#N/A,#N/A,FALSE,"FANDA96";#N/A,#N/A,FALSE,"INTRAN96";#N/A,#N/A,FALSE,"NAA9697";#N/A,#N/A,FALSE,"ECWEBB";#N/A,#N/A,FALSE,"MFT96";#N/A,#N/A,FALSE,"CTrecon"}</definedName>
    <definedName name="trggh_1_3_3" hidden="1">{#N/A,#N/A,FALSE,"TMCOMP96";#N/A,#N/A,FALSE,"MAT96";#N/A,#N/A,FALSE,"FANDA96";#N/A,#N/A,FALSE,"INTRAN96";#N/A,#N/A,FALSE,"NAA9697";#N/A,#N/A,FALSE,"ECWEBB";#N/A,#N/A,FALSE,"MFT96";#N/A,#N/A,FALSE,"CTrecon"}</definedName>
    <definedName name="trggh_1_3_3_1" hidden="1">{#N/A,#N/A,FALSE,"TMCOMP96";#N/A,#N/A,FALSE,"MAT96";#N/A,#N/A,FALSE,"FANDA96";#N/A,#N/A,FALSE,"INTRAN96";#N/A,#N/A,FALSE,"NAA9697";#N/A,#N/A,FALSE,"ECWEBB";#N/A,#N/A,FALSE,"MFT96";#N/A,#N/A,FALSE,"CTrecon"}</definedName>
    <definedName name="trggh_1_3_3_2" hidden="1">{#N/A,#N/A,FALSE,"TMCOMP96";#N/A,#N/A,FALSE,"MAT96";#N/A,#N/A,FALSE,"FANDA96";#N/A,#N/A,FALSE,"INTRAN96";#N/A,#N/A,FALSE,"NAA9697";#N/A,#N/A,FALSE,"ECWEBB";#N/A,#N/A,FALSE,"MFT96";#N/A,#N/A,FALSE,"CTrecon"}</definedName>
    <definedName name="trggh_1_3_3_3" hidden="1">{#N/A,#N/A,FALSE,"TMCOMP96";#N/A,#N/A,FALSE,"MAT96";#N/A,#N/A,FALSE,"FANDA96";#N/A,#N/A,FALSE,"INTRAN96";#N/A,#N/A,FALSE,"NAA9697";#N/A,#N/A,FALSE,"ECWEBB";#N/A,#N/A,FALSE,"MFT96";#N/A,#N/A,FALSE,"CTrecon"}</definedName>
    <definedName name="trggh_1_3_3_4" hidden="1">{#N/A,#N/A,FALSE,"TMCOMP96";#N/A,#N/A,FALSE,"MAT96";#N/A,#N/A,FALSE,"FANDA96";#N/A,#N/A,FALSE,"INTRAN96";#N/A,#N/A,FALSE,"NAA9697";#N/A,#N/A,FALSE,"ECWEBB";#N/A,#N/A,FALSE,"MFT96";#N/A,#N/A,FALSE,"CTrecon"}</definedName>
    <definedName name="trggh_1_3_3_5" hidden="1">{#N/A,#N/A,FALSE,"TMCOMP96";#N/A,#N/A,FALSE,"MAT96";#N/A,#N/A,FALSE,"FANDA96";#N/A,#N/A,FALSE,"INTRAN96";#N/A,#N/A,FALSE,"NAA9697";#N/A,#N/A,FALSE,"ECWEBB";#N/A,#N/A,FALSE,"MFT96";#N/A,#N/A,FALSE,"CTrecon"}</definedName>
    <definedName name="trggh_1_3_4" hidden="1">{#N/A,#N/A,FALSE,"TMCOMP96";#N/A,#N/A,FALSE,"MAT96";#N/A,#N/A,FALSE,"FANDA96";#N/A,#N/A,FALSE,"INTRAN96";#N/A,#N/A,FALSE,"NAA9697";#N/A,#N/A,FALSE,"ECWEBB";#N/A,#N/A,FALSE,"MFT96";#N/A,#N/A,FALSE,"CTrecon"}</definedName>
    <definedName name="trggh_1_3_4_1" hidden="1">{#N/A,#N/A,FALSE,"TMCOMP96";#N/A,#N/A,FALSE,"MAT96";#N/A,#N/A,FALSE,"FANDA96";#N/A,#N/A,FALSE,"INTRAN96";#N/A,#N/A,FALSE,"NAA9697";#N/A,#N/A,FALSE,"ECWEBB";#N/A,#N/A,FALSE,"MFT96";#N/A,#N/A,FALSE,"CTrecon"}</definedName>
    <definedName name="trggh_1_3_4_2" hidden="1">{#N/A,#N/A,FALSE,"TMCOMP96";#N/A,#N/A,FALSE,"MAT96";#N/A,#N/A,FALSE,"FANDA96";#N/A,#N/A,FALSE,"INTRAN96";#N/A,#N/A,FALSE,"NAA9697";#N/A,#N/A,FALSE,"ECWEBB";#N/A,#N/A,FALSE,"MFT96";#N/A,#N/A,FALSE,"CTrecon"}</definedName>
    <definedName name="trggh_1_3_4_3" hidden="1">{#N/A,#N/A,FALSE,"TMCOMP96";#N/A,#N/A,FALSE,"MAT96";#N/A,#N/A,FALSE,"FANDA96";#N/A,#N/A,FALSE,"INTRAN96";#N/A,#N/A,FALSE,"NAA9697";#N/A,#N/A,FALSE,"ECWEBB";#N/A,#N/A,FALSE,"MFT96";#N/A,#N/A,FALSE,"CTrecon"}</definedName>
    <definedName name="trggh_1_3_4_4" hidden="1">{#N/A,#N/A,FALSE,"TMCOMP96";#N/A,#N/A,FALSE,"MAT96";#N/A,#N/A,FALSE,"FANDA96";#N/A,#N/A,FALSE,"INTRAN96";#N/A,#N/A,FALSE,"NAA9697";#N/A,#N/A,FALSE,"ECWEBB";#N/A,#N/A,FALSE,"MFT96";#N/A,#N/A,FALSE,"CTrecon"}</definedName>
    <definedName name="trggh_1_3_4_5" hidden="1">{#N/A,#N/A,FALSE,"TMCOMP96";#N/A,#N/A,FALSE,"MAT96";#N/A,#N/A,FALSE,"FANDA96";#N/A,#N/A,FALSE,"INTRAN96";#N/A,#N/A,FALSE,"NAA9697";#N/A,#N/A,FALSE,"ECWEBB";#N/A,#N/A,FALSE,"MFT96";#N/A,#N/A,FALSE,"CTrecon"}</definedName>
    <definedName name="trggh_1_3_5" hidden="1">{#N/A,#N/A,FALSE,"TMCOMP96";#N/A,#N/A,FALSE,"MAT96";#N/A,#N/A,FALSE,"FANDA96";#N/A,#N/A,FALSE,"INTRAN96";#N/A,#N/A,FALSE,"NAA9697";#N/A,#N/A,FALSE,"ECWEBB";#N/A,#N/A,FALSE,"MFT96";#N/A,#N/A,FALSE,"CTrecon"}</definedName>
    <definedName name="trggh_1_3_5_1" hidden="1">{#N/A,#N/A,FALSE,"TMCOMP96";#N/A,#N/A,FALSE,"MAT96";#N/A,#N/A,FALSE,"FANDA96";#N/A,#N/A,FALSE,"INTRAN96";#N/A,#N/A,FALSE,"NAA9697";#N/A,#N/A,FALSE,"ECWEBB";#N/A,#N/A,FALSE,"MFT96";#N/A,#N/A,FALSE,"CTrecon"}</definedName>
    <definedName name="trggh_1_3_5_2" hidden="1">{#N/A,#N/A,FALSE,"TMCOMP96";#N/A,#N/A,FALSE,"MAT96";#N/A,#N/A,FALSE,"FANDA96";#N/A,#N/A,FALSE,"INTRAN96";#N/A,#N/A,FALSE,"NAA9697";#N/A,#N/A,FALSE,"ECWEBB";#N/A,#N/A,FALSE,"MFT96";#N/A,#N/A,FALSE,"CTrecon"}</definedName>
    <definedName name="trggh_1_3_5_3" hidden="1">{#N/A,#N/A,FALSE,"TMCOMP96";#N/A,#N/A,FALSE,"MAT96";#N/A,#N/A,FALSE,"FANDA96";#N/A,#N/A,FALSE,"INTRAN96";#N/A,#N/A,FALSE,"NAA9697";#N/A,#N/A,FALSE,"ECWEBB";#N/A,#N/A,FALSE,"MFT96";#N/A,#N/A,FALSE,"CTrecon"}</definedName>
    <definedName name="trggh_1_3_5_4" hidden="1">{#N/A,#N/A,FALSE,"TMCOMP96";#N/A,#N/A,FALSE,"MAT96";#N/A,#N/A,FALSE,"FANDA96";#N/A,#N/A,FALSE,"INTRAN96";#N/A,#N/A,FALSE,"NAA9697";#N/A,#N/A,FALSE,"ECWEBB";#N/A,#N/A,FALSE,"MFT96";#N/A,#N/A,FALSE,"CTrecon"}</definedName>
    <definedName name="trggh_1_3_5_5" hidden="1">{#N/A,#N/A,FALSE,"TMCOMP96";#N/A,#N/A,FALSE,"MAT96";#N/A,#N/A,FALSE,"FANDA96";#N/A,#N/A,FALSE,"INTRAN96";#N/A,#N/A,FALSE,"NAA9697";#N/A,#N/A,FALSE,"ECWEBB";#N/A,#N/A,FALSE,"MFT96";#N/A,#N/A,FALSE,"CTrecon"}</definedName>
    <definedName name="trggh_1_4" hidden="1">{#N/A,#N/A,FALSE,"TMCOMP96";#N/A,#N/A,FALSE,"MAT96";#N/A,#N/A,FALSE,"FANDA96";#N/A,#N/A,FALSE,"INTRAN96";#N/A,#N/A,FALSE,"NAA9697";#N/A,#N/A,FALSE,"ECWEBB";#N/A,#N/A,FALSE,"MFT96";#N/A,#N/A,FALSE,"CTrecon"}</definedName>
    <definedName name="trggh_1_4_1" hidden="1">{#N/A,#N/A,FALSE,"TMCOMP96";#N/A,#N/A,FALSE,"MAT96";#N/A,#N/A,FALSE,"FANDA96";#N/A,#N/A,FALSE,"INTRAN96";#N/A,#N/A,FALSE,"NAA9697";#N/A,#N/A,FALSE,"ECWEBB";#N/A,#N/A,FALSE,"MFT96";#N/A,#N/A,FALSE,"CTrecon"}</definedName>
    <definedName name="trggh_1_4_1_1" hidden="1">{#N/A,#N/A,FALSE,"TMCOMP96";#N/A,#N/A,FALSE,"MAT96";#N/A,#N/A,FALSE,"FANDA96";#N/A,#N/A,FALSE,"INTRAN96";#N/A,#N/A,FALSE,"NAA9697";#N/A,#N/A,FALSE,"ECWEBB";#N/A,#N/A,FALSE,"MFT96";#N/A,#N/A,FALSE,"CTrecon"}</definedName>
    <definedName name="trggh_1_4_1_1_1" hidden="1">{#N/A,#N/A,FALSE,"TMCOMP96";#N/A,#N/A,FALSE,"MAT96";#N/A,#N/A,FALSE,"FANDA96";#N/A,#N/A,FALSE,"INTRAN96";#N/A,#N/A,FALSE,"NAA9697";#N/A,#N/A,FALSE,"ECWEBB";#N/A,#N/A,FALSE,"MFT96";#N/A,#N/A,FALSE,"CTrecon"}</definedName>
    <definedName name="trggh_1_4_1_1_2" hidden="1">{#N/A,#N/A,FALSE,"TMCOMP96";#N/A,#N/A,FALSE,"MAT96";#N/A,#N/A,FALSE,"FANDA96";#N/A,#N/A,FALSE,"INTRAN96";#N/A,#N/A,FALSE,"NAA9697";#N/A,#N/A,FALSE,"ECWEBB";#N/A,#N/A,FALSE,"MFT96";#N/A,#N/A,FALSE,"CTrecon"}</definedName>
    <definedName name="trggh_1_4_1_1_3" hidden="1">{#N/A,#N/A,FALSE,"TMCOMP96";#N/A,#N/A,FALSE,"MAT96";#N/A,#N/A,FALSE,"FANDA96";#N/A,#N/A,FALSE,"INTRAN96";#N/A,#N/A,FALSE,"NAA9697";#N/A,#N/A,FALSE,"ECWEBB";#N/A,#N/A,FALSE,"MFT96";#N/A,#N/A,FALSE,"CTrecon"}</definedName>
    <definedName name="trggh_1_4_1_1_4" hidden="1">{#N/A,#N/A,FALSE,"TMCOMP96";#N/A,#N/A,FALSE,"MAT96";#N/A,#N/A,FALSE,"FANDA96";#N/A,#N/A,FALSE,"INTRAN96";#N/A,#N/A,FALSE,"NAA9697";#N/A,#N/A,FALSE,"ECWEBB";#N/A,#N/A,FALSE,"MFT96";#N/A,#N/A,FALSE,"CTrecon"}</definedName>
    <definedName name="trggh_1_4_1_1_5" hidden="1">{#N/A,#N/A,FALSE,"TMCOMP96";#N/A,#N/A,FALSE,"MAT96";#N/A,#N/A,FALSE,"FANDA96";#N/A,#N/A,FALSE,"INTRAN96";#N/A,#N/A,FALSE,"NAA9697";#N/A,#N/A,FALSE,"ECWEBB";#N/A,#N/A,FALSE,"MFT96";#N/A,#N/A,FALSE,"CTrecon"}</definedName>
    <definedName name="trggh_1_4_1_2" hidden="1">{#N/A,#N/A,FALSE,"TMCOMP96";#N/A,#N/A,FALSE,"MAT96";#N/A,#N/A,FALSE,"FANDA96";#N/A,#N/A,FALSE,"INTRAN96";#N/A,#N/A,FALSE,"NAA9697";#N/A,#N/A,FALSE,"ECWEBB";#N/A,#N/A,FALSE,"MFT96";#N/A,#N/A,FALSE,"CTrecon"}</definedName>
    <definedName name="trggh_1_4_1_2_1" hidden="1">{#N/A,#N/A,FALSE,"TMCOMP96";#N/A,#N/A,FALSE,"MAT96";#N/A,#N/A,FALSE,"FANDA96";#N/A,#N/A,FALSE,"INTRAN96";#N/A,#N/A,FALSE,"NAA9697";#N/A,#N/A,FALSE,"ECWEBB";#N/A,#N/A,FALSE,"MFT96";#N/A,#N/A,FALSE,"CTrecon"}</definedName>
    <definedName name="trggh_1_4_1_2_2" hidden="1">{#N/A,#N/A,FALSE,"TMCOMP96";#N/A,#N/A,FALSE,"MAT96";#N/A,#N/A,FALSE,"FANDA96";#N/A,#N/A,FALSE,"INTRAN96";#N/A,#N/A,FALSE,"NAA9697";#N/A,#N/A,FALSE,"ECWEBB";#N/A,#N/A,FALSE,"MFT96";#N/A,#N/A,FALSE,"CTrecon"}</definedName>
    <definedName name="trggh_1_4_1_2_3" hidden="1">{#N/A,#N/A,FALSE,"TMCOMP96";#N/A,#N/A,FALSE,"MAT96";#N/A,#N/A,FALSE,"FANDA96";#N/A,#N/A,FALSE,"INTRAN96";#N/A,#N/A,FALSE,"NAA9697";#N/A,#N/A,FALSE,"ECWEBB";#N/A,#N/A,FALSE,"MFT96";#N/A,#N/A,FALSE,"CTrecon"}</definedName>
    <definedName name="trggh_1_4_1_2_4" hidden="1">{#N/A,#N/A,FALSE,"TMCOMP96";#N/A,#N/A,FALSE,"MAT96";#N/A,#N/A,FALSE,"FANDA96";#N/A,#N/A,FALSE,"INTRAN96";#N/A,#N/A,FALSE,"NAA9697";#N/A,#N/A,FALSE,"ECWEBB";#N/A,#N/A,FALSE,"MFT96";#N/A,#N/A,FALSE,"CTrecon"}</definedName>
    <definedName name="trggh_1_4_1_2_5" hidden="1">{#N/A,#N/A,FALSE,"TMCOMP96";#N/A,#N/A,FALSE,"MAT96";#N/A,#N/A,FALSE,"FANDA96";#N/A,#N/A,FALSE,"INTRAN96";#N/A,#N/A,FALSE,"NAA9697";#N/A,#N/A,FALSE,"ECWEBB";#N/A,#N/A,FALSE,"MFT96";#N/A,#N/A,FALSE,"CTrecon"}</definedName>
    <definedName name="trggh_1_4_1_3" hidden="1">{#N/A,#N/A,FALSE,"TMCOMP96";#N/A,#N/A,FALSE,"MAT96";#N/A,#N/A,FALSE,"FANDA96";#N/A,#N/A,FALSE,"INTRAN96";#N/A,#N/A,FALSE,"NAA9697";#N/A,#N/A,FALSE,"ECWEBB";#N/A,#N/A,FALSE,"MFT96";#N/A,#N/A,FALSE,"CTrecon"}</definedName>
    <definedName name="trggh_1_4_1_3_1" hidden="1">{#N/A,#N/A,FALSE,"TMCOMP96";#N/A,#N/A,FALSE,"MAT96";#N/A,#N/A,FALSE,"FANDA96";#N/A,#N/A,FALSE,"INTRAN96";#N/A,#N/A,FALSE,"NAA9697";#N/A,#N/A,FALSE,"ECWEBB";#N/A,#N/A,FALSE,"MFT96";#N/A,#N/A,FALSE,"CTrecon"}</definedName>
    <definedName name="trggh_1_4_1_3_2" hidden="1">{#N/A,#N/A,FALSE,"TMCOMP96";#N/A,#N/A,FALSE,"MAT96";#N/A,#N/A,FALSE,"FANDA96";#N/A,#N/A,FALSE,"INTRAN96";#N/A,#N/A,FALSE,"NAA9697";#N/A,#N/A,FALSE,"ECWEBB";#N/A,#N/A,FALSE,"MFT96";#N/A,#N/A,FALSE,"CTrecon"}</definedName>
    <definedName name="trggh_1_4_1_3_3" hidden="1">{#N/A,#N/A,FALSE,"TMCOMP96";#N/A,#N/A,FALSE,"MAT96";#N/A,#N/A,FALSE,"FANDA96";#N/A,#N/A,FALSE,"INTRAN96";#N/A,#N/A,FALSE,"NAA9697";#N/A,#N/A,FALSE,"ECWEBB";#N/A,#N/A,FALSE,"MFT96";#N/A,#N/A,FALSE,"CTrecon"}</definedName>
    <definedName name="trggh_1_4_1_3_4" hidden="1">{#N/A,#N/A,FALSE,"TMCOMP96";#N/A,#N/A,FALSE,"MAT96";#N/A,#N/A,FALSE,"FANDA96";#N/A,#N/A,FALSE,"INTRAN96";#N/A,#N/A,FALSE,"NAA9697";#N/A,#N/A,FALSE,"ECWEBB";#N/A,#N/A,FALSE,"MFT96";#N/A,#N/A,FALSE,"CTrecon"}</definedName>
    <definedName name="trggh_1_4_1_3_5" hidden="1">{#N/A,#N/A,FALSE,"TMCOMP96";#N/A,#N/A,FALSE,"MAT96";#N/A,#N/A,FALSE,"FANDA96";#N/A,#N/A,FALSE,"INTRAN96";#N/A,#N/A,FALSE,"NAA9697";#N/A,#N/A,FALSE,"ECWEBB";#N/A,#N/A,FALSE,"MFT96";#N/A,#N/A,FALSE,"CTrecon"}</definedName>
    <definedName name="trggh_1_4_1_4" hidden="1">{#N/A,#N/A,FALSE,"TMCOMP96";#N/A,#N/A,FALSE,"MAT96";#N/A,#N/A,FALSE,"FANDA96";#N/A,#N/A,FALSE,"INTRAN96";#N/A,#N/A,FALSE,"NAA9697";#N/A,#N/A,FALSE,"ECWEBB";#N/A,#N/A,FALSE,"MFT96";#N/A,#N/A,FALSE,"CTrecon"}</definedName>
    <definedName name="trggh_1_4_1_4_1" hidden="1">{#N/A,#N/A,FALSE,"TMCOMP96";#N/A,#N/A,FALSE,"MAT96";#N/A,#N/A,FALSE,"FANDA96";#N/A,#N/A,FALSE,"INTRAN96";#N/A,#N/A,FALSE,"NAA9697";#N/A,#N/A,FALSE,"ECWEBB";#N/A,#N/A,FALSE,"MFT96";#N/A,#N/A,FALSE,"CTrecon"}</definedName>
    <definedName name="trggh_1_4_1_4_2" hidden="1">{#N/A,#N/A,FALSE,"TMCOMP96";#N/A,#N/A,FALSE,"MAT96";#N/A,#N/A,FALSE,"FANDA96";#N/A,#N/A,FALSE,"INTRAN96";#N/A,#N/A,FALSE,"NAA9697";#N/A,#N/A,FALSE,"ECWEBB";#N/A,#N/A,FALSE,"MFT96";#N/A,#N/A,FALSE,"CTrecon"}</definedName>
    <definedName name="trggh_1_4_1_4_3" hidden="1">{#N/A,#N/A,FALSE,"TMCOMP96";#N/A,#N/A,FALSE,"MAT96";#N/A,#N/A,FALSE,"FANDA96";#N/A,#N/A,FALSE,"INTRAN96";#N/A,#N/A,FALSE,"NAA9697";#N/A,#N/A,FALSE,"ECWEBB";#N/A,#N/A,FALSE,"MFT96";#N/A,#N/A,FALSE,"CTrecon"}</definedName>
    <definedName name="trggh_1_4_1_4_4" hidden="1">{#N/A,#N/A,FALSE,"TMCOMP96";#N/A,#N/A,FALSE,"MAT96";#N/A,#N/A,FALSE,"FANDA96";#N/A,#N/A,FALSE,"INTRAN96";#N/A,#N/A,FALSE,"NAA9697";#N/A,#N/A,FALSE,"ECWEBB";#N/A,#N/A,FALSE,"MFT96";#N/A,#N/A,FALSE,"CTrecon"}</definedName>
    <definedName name="trggh_1_4_1_4_5" hidden="1">{#N/A,#N/A,FALSE,"TMCOMP96";#N/A,#N/A,FALSE,"MAT96";#N/A,#N/A,FALSE,"FANDA96";#N/A,#N/A,FALSE,"INTRAN96";#N/A,#N/A,FALSE,"NAA9697";#N/A,#N/A,FALSE,"ECWEBB";#N/A,#N/A,FALSE,"MFT96";#N/A,#N/A,FALSE,"CTrecon"}</definedName>
    <definedName name="trggh_1_4_1_5" hidden="1">{#N/A,#N/A,FALSE,"TMCOMP96";#N/A,#N/A,FALSE,"MAT96";#N/A,#N/A,FALSE,"FANDA96";#N/A,#N/A,FALSE,"INTRAN96";#N/A,#N/A,FALSE,"NAA9697";#N/A,#N/A,FALSE,"ECWEBB";#N/A,#N/A,FALSE,"MFT96";#N/A,#N/A,FALSE,"CTrecon"}</definedName>
    <definedName name="trggh_1_4_1_5_1" hidden="1">{#N/A,#N/A,FALSE,"TMCOMP96";#N/A,#N/A,FALSE,"MAT96";#N/A,#N/A,FALSE,"FANDA96";#N/A,#N/A,FALSE,"INTRAN96";#N/A,#N/A,FALSE,"NAA9697";#N/A,#N/A,FALSE,"ECWEBB";#N/A,#N/A,FALSE,"MFT96";#N/A,#N/A,FALSE,"CTrecon"}</definedName>
    <definedName name="trggh_1_4_1_5_2" hidden="1">{#N/A,#N/A,FALSE,"TMCOMP96";#N/A,#N/A,FALSE,"MAT96";#N/A,#N/A,FALSE,"FANDA96";#N/A,#N/A,FALSE,"INTRAN96";#N/A,#N/A,FALSE,"NAA9697";#N/A,#N/A,FALSE,"ECWEBB";#N/A,#N/A,FALSE,"MFT96";#N/A,#N/A,FALSE,"CTrecon"}</definedName>
    <definedName name="trggh_1_4_1_5_3" hidden="1">{#N/A,#N/A,FALSE,"TMCOMP96";#N/A,#N/A,FALSE,"MAT96";#N/A,#N/A,FALSE,"FANDA96";#N/A,#N/A,FALSE,"INTRAN96";#N/A,#N/A,FALSE,"NAA9697";#N/A,#N/A,FALSE,"ECWEBB";#N/A,#N/A,FALSE,"MFT96";#N/A,#N/A,FALSE,"CTrecon"}</definedName>
    <definedName name="trggh_1_4_1_5_4" hidden="1">{#N/A,#N/A,FALSE,"TMCOMP96";#N/A,#N/A,FALSE,"MAT96";#N/A,#N/A,FALSE,"FANDA96";#N/A,#N/A,FALSE,"INTRAN96";#N/A,#N/A,FALSE,"NAA9697";#N/A,#N/A,FALSE,"ECWEBB";#N/A,#N/A,FALSE,"MFT96";#N/A,#N/A,FALSE,"CTrecon"}</definedName>
    <definedName name="trggh_1_4_1_5_5" hidden="1">{#N/A,#N/A,FALSE,"TMCOMP96";#N/A,#N/A,FALSE,"MAT96";#N/A,#N/A,FALSE,"FANDA96";#N/A,#N/A,FALSE,"INTRAN96";#N/A,#N/A,FALSE,"NAA9697";#N/A,#N/A,FALSE,"ECWEBB";#N/A,#N/A,FALSE,"MFT96";#N/A,#N/A,FALSE,"CTrecon"}</definedName>
    <definedName name="trggh_1_4_2" hidden="1">{#N/A,#N/A,FALSE,"TMCOMP96";#N/A,#N/A,FALSE,"MAT96";#N/A,#N/A,FALSE,"FANDA96";#N/A,#N/A,FALSE,"INTRAN96";#N/A,#N/A,FALSE,"NAA9697";#N/A,#N/A,FALSE,"ECWEBB";#N/A,#N/A,FALSE,"MFT96";#N/A,#N/A,FALSE,"CTrecon"}</definedName>
    <definedName name="trggh_1_4_2_1" hidden="1">{#N/A,#N/A,FALSE,"TMCOMP96";#N/A,#N/A,FALSE,"MAT96";#N/A,#N/A,FALSE,"FANDA96";#N/A,#N/A,FALSE,"INTRAN96";#N/A,#N/A,FALSE,"NAA9697";#N/A,#N/A,FALSE,"ECWEBB";#N/A,#N/A,FALSE,"MFT96";#N/A,#N/A,FALSE,"CTrecon"}</definedName>
    <definedName name="trggh_1_4_2_2" hidden="1">{#N/A,#N/A,FALSE,"TMCOMP96";#N/A,#N/A,FALSE,"MAT96";#N/A,#N/A,FALSE,"FANDA96";#N/A,#N/A,FALSE,"INTRAN96";#N/A,#N/A,FALSE,"NAA9697";#N/A,#N/A,FALSE,"ECWEBB";#N/A,#N/A,FALSE,"MFT96";#N/A,#N/A,FALSE,"CTrecon"}</definedName>
    <definedName name="trggh_1_4_2_3" hidden="1">{#N/A,#N/A,FALSE,"TMCOMP96";#N/A,#N/A,FALSE,"MAT96";#N/A,#N/A,FALSE,"FANDA96";#N/A,#N/A,FALSE,"INTRAN96";#N/A,#N/A,FALSE,"NAA9697";#N/A,#N/A,FALSE,"ECWEBB";#N/A,#N/A,FALSE,"MFT96";#N/A,#N/A,FALSE,"CTrecon"}</definedName>
    <definedName name="trggh_1_4_2_4" hidden="1">{#N/A,#N/A,FALSE,"TMCOMP96";#N/A,#N/A,FALSE,"MAT96";#N/A,#N/A,FALSE,"FANDA96";#N/A,#N/A,FALSE,"INTRAN96";#N/A,#N/A,FALSE,"NAA9697";#N/A,#N/A,FALSE,"ECWEBB";#N/A,#N/A,FALSE,"MFT96";#N/A,#N/A,FALSE,"CTrecon"}</definedName>
    <definedName name="trggh_1_4_2_5" hidden="1">{#N/A,#N/A,FALSE,"TMCOMP96";#N/A,#N/A,FALSE,"MAT96";#N/A,#N/A,FALSE,"FANDA96";#N/A,#N/A,FALSE,"INTRAN96";#N/A,#N/A,FALSE,"NAA9697";#N/A,#N/A,FALSE,"ECWEBB";#N/A,#N/A,FALSE,"MFT96";#N/A,#N/A,FALSE,"CTrecon"}</definedName>
    <definedName name="trggh_1_4_3" hidden="1">{#N/A,#N/A,FALSE,"TMCOMP96";#N/A,#N/A,FALSE,"MAT96";#N/A,#N/A,FALSE,"FANDA96";#N/A,#N/A,FALSE,"INTRAN96";#N/A,#N/A,FALSE,"NAA9697";#N/A,#N/A,FALSE,"ECWEBB";#N/A,#N/A,FALSE,"MFT96";#N/A,#N/A,FALSE,"CTrecon"}</definedName>
    <definedName name="trggh_1_4_3_1" hidden="1">{#N/A,#N/A,FALSE,"TMCOMP96";#N/A,#N/A,FALSE,"MAT96";#N/A,#N/A,FALSE,"FANDA96";#N/A,#N/A,FALSE,"INTRAN96";#N/A,#N/A,FALSE,"NAA9697";#N/A,#N/A,FALSE,"ECWEBB";#N/A,#N/A,FALSE,"MFT96";#N/A,#N/A,FALSE,"CTrecon"}</definedName>
    <definedName name="trggh_1_4_3_2" hidden="1">{#N/A,#N/A,FALSE,"TMCOMP96";#N/A,#N/A,FALSE,"MAT96";#N/A,#N/A,FALSE,"FANDA96";#N/A,#N/A,FALSE,"INTRAN96";#N/A,#N/A,FALSE,"NAA9697";#N/A,#N/A,FALSE,"ECWEBB";#N/A,#N/A,FALSE,"MFT96";#N/A,#N/A,FALSE,"CTrecon"}</definedName>
    <definedName name="trggh_1_4_3_3" hidden="1">{#N/A,#N/A,FALSE,"TMCOMP96";#N/A,#N/A,FALSE,"MAT96";#N/A,#N/A,FALSE,"FANDA96";#N/A,#N/A,FALSE,"INTRAN96";#N/A,#N/A,FALSE,"NAA9697";#N/A,#N/A,FALSE,"ECWEBB";#N/A,#N/A,FALSE,"MFT96";#N/A,#N/A,FALSE,"CTrecon"}</definedName>
    <definedName name="trggh_1_4_3_4" hidden="1">{#N/A,#N/A,FALSE,"TMCOMP96";#N/A,#N/A,FALSE,"MAT96";#N/A,#N/A,FALSE,"FANDA96";#N/A,#N/A,FALSE,"INTRAN96";#N/A,#N/A,FALSE,"NAA9697";#N/A,#N/A,FALSE,"ECWEBB";#N/A,#N/A,FALSE,"MFT96";#N/A,#N/A,FALSE,"CTrecon"}</definedName>
    <definedName name="trggh_1_4_3_5" hidden="1">{#N/A,#N/A,FALSE,"TMCOMP96";#N/A,#N/A,FALSE,"MAT96";#N/A,#N/A,FALSE,"FANDA96";#N/A,#N/A,FALSE,"INTRAN96";#N/A,#N/A,FALSE,"NAA9697";#N/A,#N/A,FALSE,"ECWEBB";#N/A,#N/A,FALSE,"MFT96";#N/A,#N/A,FALSE,"CTrecon"}</definedName>
    <definedName name="trggh_1_4_4" hidden="1">{#N/A,#N/A,FALSE,"TMCOMP96";#N/A,#N/A,FALSE,"MAT96";#N/A,#N/A,FALSE,"FANDA96";#N/A,#N/A,FALSE,"INTRAN96";#N/A,#N/A,FALSE,"NAA9697";#N/A,#N/A,FALSE,"ECWEBB";#N/A,#N/A,FALSE,"MFT96";#N/A,#N/A,FALSE,"CTrecon"}</definedName>
    <definedName name="trggh_1_4_4_1" hidden="1">{#N/A,#N/A,FALSE,"TMCOMP96";#N/A,#N/A,FALSE,"MAT96";#N/A,#N/A,FALSE,"FANDA96";#N/A,#N/A,FALSE,"INTRAN96";#N/A,#N/A,FALSE,"NAA9697";#N/A,#N/A,FALSE,"ECWEBB";#N/A,#N/A,FALSE,"MFT96";#N/A,#N/A,FALSE,"CTrecon"}</definedName>
    <definedName name="trggh_1_4_4_2" hidden="1">{#N/A,#N/A,FALSE,"TMCOMP96";#N/A,#N/A,FALSE,"MAT96";#N/A,#N/A,FALSE,"FANDA96";#N/A,#N/A,FALSE,"INTRAN96";#N/A,#N/A,FALSE,"NAA9697";#N/A,#N/A,FALSE,"ECWEBB";#N/A,#N/A,FALSE,"MFT96";#N/A,#N/A,FALSE,"CTrecon"}</definedName>
    <definedName name="trggh_1_4_4_3" hidden="1">{#N/A,#N/A,FALSE,"TMCOMP96";#N/A,#N/A,FALSE,"MAT96";#N/A,#N/A,FALSE,"FANDA96";#N/A,#N/A,FALSE,"INTRAN96";#N/A,#N/A,FALSE,"NAA9697";#N/A,#N/A,FALSE,"ECWEBB";#N/A,#N/A,FALSE,"MFT96";#N/A,#N/A,FALSE,"CTrecon"}</definedName>
    <definedName name="trggh_1_4_4_4" hidden="1">{#N/A,#N/A,FALSE,"TMCOMP96";#N/A,#N/A,FALSE,"MAT96";#N/A,#N/A,FALSE,"FANDA96";#N/A,#N/A,FALSE,"INTRAN96";#N/A,#N/A,FALSE,"NAA9697";#N/A,#N/A,FALSE,"ECWEBB";#N/A,#N/A,FALSE,"MFT96";#N/A,#N/A,FALSE,"CTrecon"}</definedName>
    <definedName name="trggh_1_4_4_5" hidden="1">{#N/A,#N/A,FALSE,"TMCOMP96";#N/A,#N/A,FALSE,"MAT96";#N/A,#N/A,FALSE,"FANDA96";#N/A,#N/A,FALSE,"INTRAN96";#N/A,#N/A,FALSE,"NAA9697";#N/A,#N/A,FALSE,"ECWEBB";#N/A,#N/A,FALSE,"MFT96";#N/A,#N/A,FALSE,"CTrecon"}</definedName>
    <definedName name="trggh_1_4_5" hidden="1">{#N/A,#N/A,FALSE,"TMCOMP96";#N/A,#N/A,FALSE,"MAT96";#N/A,#N/A,FALSE,"FANDA96";#N/A,#N/A,FALSE,"INTRAN96";#N/A,#N/A,FALSE,"NAA9697";#N/A,#N/A,FALSE,"ECWEBB";#N/A,#N/A,FALSE,"MFT96";#N/A,#N/A,FALSE,"CTrecon"}</definedName>
    <definedName name="trggh_1_4_5_1" hidden="1">{#N/A,#N/A,FALSE,"TMCOMP96";#N/A,#N/A,FALSE,"MAT96";#N/A,#N/A,FALSE,"FANDA96";#N/A,#N/A,FALSE,"INTRAN96";#N/A,#N/A,FALSE,"NAA9697";#N/A,#N/A,FALSE,"ECWEBB";#N/A,#N/A,FALSE,"MFT96";#N/A,#N/A,FALSE,"CTrecon"}</definedName>
    <definedName name="trggh_1_4_5_2" hidden="1">{#N/A,#N/A,FALSE,"TMCOMP96";#N/A,#N/A,FALSE,"MAT96";#N/A,#N/A,FALSE,"FANDA96";#N/A,#N/A,FALSE,"INTRAN96";#N/A,#N/A,FALSE,"NAA9697";#N/A,#N/A,FALSE,"ECWEBB";#N/A,#N/A,FALSE,"MFT96";#N/A,#N/A,FALSE,"CTrecon"}</definedName>
    <definedName name="trggh_1_4_5_3" hidden="1">{#N/A,#N/A,FALSE,"TMCOMP96";#N/A,#N/A,FALSE,"MAT96";#N/A,#N/A,FALSE,"FANDA96";#N/A,#N/A,FALSE,"INTRAN96";#N/A,#N/A,FALSE,"NAA9697";#N/A,#N/A,FALSE,"ECWEBB";#N/A,#N/A,FALSE,"MFT96";#N/A,#N/A,FALSE,"CTrecon"}</definedName>
    <definedName name="trggh_1_4_5_4" hidden="1">{#N/A,#N/A,FALSE,"TMCOMP96";#N/A,#N/A,FALSE,"MAT96";#N/A,#N/A,FALSE,"FANDA96";#N/A,#N/A,FALSE,"INTRAN96";#N/A,#N/A,FALSE,"NAA9697";#N/A,#N/A,FALSE,"ECWEBB";#N/A,#N/A,FALSE,"MFT96";#N/A,#N/A,FALSE,"CTrecon"}</definedName>
    <definedName name="trggh_1_4_5_5" hidden="1">{#N/A,#N/A,FALSE,"TMCOMP96";#N/A,#N/A,FALSE,"MAT96";#N/A,#N/A,FALSE,"FANDA96";#N/A,#N/A,FALSE,"INTRAN96";#N/A,#N/A,FALSE,"NAA9697";#N/A,#N/A,FALSE,"ECWEBB";#N/A,#N/A,FALSE,"MFT96";#N/A,#N/A,FALSE,"CTrecon"}</definedName>
    <definedName name="trggh_1_5" hidden="1">{#N/A,#N/A,FALSE,"TMCOMP96";#N/A,#N/A,FALSE,"MAT96";#N/A,#N/A,FALSE,"FANDA96";#N/A,#N/A,FALSE,"INTRAN96";#N/A,#N/A,FALSE,"NAA9697";#N/A,#N/A,FALSE,"ECWEBB";#N/A,#N/A,FALSE,"MFT96";#N/A,#N/A,FALSE,"CTrecon"}</definedName>
    <definedName name="trggh_1_5_1" hidden="1">{#N/A,#N/A,FALSE,"TMCOMP96";#N/A,#N/A,FALSE,"MAT96";#N/A,#N/A,FALSE,"FANDA96";#N/A,#N/A,FALSE,"INTRAN96";#N/A,#N/A,FALSE,"NAA9697";#N/A,#N/A,FALSE,"ECWEBB";#N/A,#N/A,FALSE,"MFT96";#N/A,#N/A,FALSE,"CTrecon"}</definedName>
    <definedName name="trggh_1_5_1_1" hidden="1">{#N/A,#N/A,FALSE,"TMCOMP96";#N/A,#N/A,FALSE,"MAT96";#N/A,#N/A,FALSE,"FANDA96";#N/A,#N/A,FALSE,"INTRAN96";#N/A,#N/A,FALSE,"NAA9697";#N/A,#N/A,FALSE,"ECWEBB";#N/A,#N/A,FALSE,"MFT96";#N/A,#N/A,FALSE,"CTrecon"}</definedName>
    <definedName name="trggh_1_5_1_2" hidden="1">{#N/A,#N/A,FALSE,"TMCOMP96";#N/A,#N/A,FALSE,"MAT96";#N/A,#N/A,FALSE,"FANDA96";#N/A,#N/A,FALSE,"INTRAN96";#N/A,#N/A,FALSE,"NAA9697";#N/A,#N/A,FALSE,"ECWEBB";#N/A,#N/A,FALSE,"MFT96";#N/A,#N/A,FALSE,"CTrecon"}</definedName>
    <definedName name="trggh_1_5_1_3" hidden="1">{#N/A,#N/A,FALSE,"TMCOMP96";#N/A,#N/A,FALSE,"MAT96";#N/A,#N/A,FALSE,"FANDA96";#N/A,#N/A,FALSE,"INTRAN96";#N/A,#N/A,FALSE,"NAA9697";#N/A,#N/A,FALSE,"ECWEBB";#N/A,#N/A,FALSE,"MFT96";#N/A,#N/A,FALSE,"CTrecon"}</definedName>
    <definedName name="trggh_1_5_1_4" hidden="1">{#N/A,#N/A,FALSE,"TMCOMP96";#N/A,#N/A,FALSE,"MAT96";#N/A,#N/A,FALSE,"FANDA96";#N/A,#N/A,FALSE,"INTRAN96";#N/A,#N/A,FALSE,"NAA9697";#N/A,#N/A,FALSE,"ECWEBB";#N/A,#N/A,FALSE,"MFT96";#N/A,#N/A,FALSE,"CTrecon"}</definedName>
    <definedName name="trggh_1_5_1_5" hidden="1">{#N/A,#N/A,FALSE,"TMCOMP96";#N/A,#N/A,FALSE,"MAT96";#N/A,#N/A,FALSE,"FANDA96";#N/A,#N/A,FALSE,"INTRAN96";#N/A,#N/A,FALSE,"NAA9697";#N/A,#N/A,FALSE,"ECWEBB";#N/A,#N/A,FALSE,"MFT96";#N/A,#N/A,FALSE,"CTrecon"}</definedName>
    <definedName name="trggh_1_5_2" hidden="1">{#N/A,#N/A,FALSE,"TMCOMP96";#N/A,#N/A,FALSE,"MAT96";#N/A,#N/A,FALSE,"FANDA96";#N/A,#N/A,FALSE,"INTRAN96";#N/A,#N/A,FALSE,"NAA9697";#N/A,#N/A,FALSE,"ECWEBB";#N/A,#N/A,FALSE,"MFT96";#N/A,#N/A,FALSE,"CTrecon"}</definedName>
    <definedName name="trggh_1_5_2_1" hidden="1">{#N/A,#N/A,FALSE,"TMCOMP96";#N/A,#N/A,FALSE,"MAT96";#N/A,#N/A,FALSE,"FANDA96";#N/A,#N/A,FALSE,"INTRAN96";#N/A,#N/A,FALSE,"NAA9697";#N/A,#N/A,FALSE,"ECWEBB";#N/A,#N/A,FALSE,"MFT96";#N/A,#N/A,FALSE,"CTrecon"}</definedName>
    <definedName name="trggh_1_5_2_2" hidden="1">{#N/A,#N/A,FALSE,"TMCOMP96";#N/A,#N/A,FALSE,"MAT96";#N/A,#N/A,FALSE,"FANDA96";#N/A,#N/A,FALSE,"INTRAN96";#N/A,#N/A,FALSE,"NAA9697";#N/A,#N/A,FALSE,"ECWEBB";#N/A,#N/A,FALSE,"MFT96";#N/A,#N/A,FALSE,"CTrecon"}</definedName>
    <definedName name="trggh_1_5_2_3" hidden="1">{#N/A,#N/A,FALSE,"TMCOMP96";#N/A,#N/A,FALSE,"MAT96";#N/A,#N/A,FALSE,"FANDA96";#N/A,#N/A,FALSE,"INTRAN96";#N/A,#N/A,FALSE,"NAA9697";#N/A,#N/A,FALSE,"ECWEBB";#N/A,#N/A,FALSE,"MFT96";#N/A,#N/A,FALSE,"CTrecon"}</definedName>
    <definedName name="trggh_1_5_2_4" hidden="1">{#N/A,#N/A,FALSE,"TMCOMP96";#N/A,#N/A,FALSE,"MAT96";#N/A,#N/A,FALSE,"FANDA96";#N/A,#N/A,FALSE,"INTRAN96";#N/A,#N/A,FALSE,"NAA9697";#N/A,#N/A,FALSE,"ECWEBB";#N/A,#N/A,FALSE,"MFT96";#N/A,#N/A,FALSE,"CTrecon"}</definedName>
    <definedName name="trggh_1_5_2_5" hidden="1">{#N/A,#N/A,FALSE,"TMCOMP96";#N/A,#N/A,FALSE,"MAT96";#N/A,#N/A,FALSE,"FANDA96";#N/A,#N/A,FALSE,"INTRAN96";#N/A,#N/A,FALSE,"NAA9697";#N/A,#N/A,FALSE,"ECWEBB";#N/A,#N/A,FALSE,"MFT96";#N/A,#N/A,FALSE,"CTrecon"}</definedName>
    <definedName name="trggh_1_5_3" hidden="1">{#N/A,#N/A,FALSE,"TMCOMP96";#N/A,#N/A,FALSE,"MAT96";#N/A,#N/A,FALSE,"FANDA96";#N/A,#N/A,FALSE,"INTRAN96";#N/A,#N/A,FALSE,"NAA9697";#N/A,#N/A,FALSE,"ECWEBB";#N/A,#N/A,FALSE,"MFT96";#N/A,#N/A,FALSE,"CTrecon"}</definedName>
    <definedName name="trggh_1_5_3_1" hidden="1">{#N/A,#N/A,FALSE,"TMCOMP96";#N/A,#N/A,FALSE,"MAT96";#N/A,#N/A,FALSE,"FANDA96";#N/A,#N/A,FALSE,"INTRAN96";#N/A,#N/A,FALSE,"NAA9697";#N/A,#N/A,FALSE,"ECWEBB";#N/A,#N/A,FALSE,"MFT96";#N/A,#N/A,FALSE,"CTrecon"}</definedName>
    <definedName name="trggh_1_5_3_2" hidden="1">{#N/A,#N/A,FALSE,"TMCOMP96";#N/A,#N/A,FALSE,"MAT96";#N/A,#N/A,FALSE,"FANDA96";#N/A,#N/A,FALSE,"INTRAN96";#N/A,#N/A,FALSE,"NAA9697";#N/A,#N/A,FALSE,"ECWEBB";#N/A,#N/A,FALSE,"MFT96";#N/A,#N/A,FALSE,"CTrecon"}</definedName>
    <definedName name="trggh_1_5_3_3" hidden="1">{#N/A,#N/A,FALSE,"TMCOMP96";#N/A,#N/A,FALSE,"MAT96";#N/A,#N/A,FALSE,"FANDA96";#N/A,#N/A,FALSE,"INTRAN96";#N/A,#N/A,FALSE,"NAA9697";#N/A,#N/A,FALSE,"ECWEBB";#N/A,#N/A,FALSE,"MFT96";#N/A,#N/A,FALSE,"CTrecon"}</definedName>
    <definedName name="trggh_1_5_3_4" hidden="1">{#N/A,#N/A,FALSE,"TMCOMP96";#N/A,#N/A,FALSE,"MAT96";#N/A,#N/A,FALSE,"FANDA96";#N/A,#N/A,FALSE,"INTRAN96";#N/A,#N/A,FALSE,"NAA9697";#N/A,#N/A,FALSE,"ECWEBB";#N/A,#N/A,FALSE,"MFT96";#N/A,#N/A,FALSE,"CTrecon"}</definedName>
    <definedName name="trggh_1_5_3_5" hidden="1">{#N/A,#N/A,FALSE,"TMCOMP96";#N/A,#N/A,FALSE,"MAT96";#N/A,#N/A,FALSE,"FANDA96";#N/A,#N/A,FALSE,"INTRAN96";#N/A,#N/A,FALSE,"NAA9697";#N/A,#N/A,FALSE,"ECWEBB";#N/A,#N/A,FALSE,"MFT96";#N/A,#N/A,FALSE,"CTrecon"}</definedName>
    <definedName name="trggh_1_5_4" hidden="1">{#N/A,#N/A,FALSE,"TMCOMP96";#N/A,#N/A,FALSE,"MAT96";#N/A,#N/A,FALSE,"FANDA96";#N/A,#N/A,FALSE,"INTRAN96";#N/A,#N/A,FALSE,"NAA9697";#N/A,#N/A,FALSE,"ECWEBB";#N/A,#N/A,FALSE,"MFT96";#N/A,#N/A,FALSE,"CTrecon"}</definedName>
    <definedName name="trggh_1_5_4_1" hidden="1">{#N/A,#N/A,FALSE,"TMCOMP96";#N/A,#N/A,FALSE,"MAT96";#N/A,#N/A,FALSE,"FANDA96";#N/A,#N/A,FALSE,"INTRAN96";#N/A,#N/A,FALSE,"NAA9697";#N/A,#N/A,FALSE,"ECWEBB";#N/A,#N/A,FALSE,"MFT96";#N/A,#N/A,FALSE,"CTrecon"}</definedName>
    <definedName name="trggh_1_5_4_2" hidden="1">{#N/A,#N/A,FALSE,"TMCOMP96";#N/A,#N/A,FALSE,"MAT96";#N/A,#N/A,FALSE,"FANDA96";#N/A,#N/A,FALSE,"INTRAN96";#N/A,#N/A,FALSE,"NAA9697";#N/A,#N/A,FALSE,"ECWEBB";#N/A,#N/A,FALSE,"MFT96";#N/A,#N/A,FALSE,"CTrecon"}</definedName>
    <definedName name="trggh_1_5_4_3" hidden="1">{#N/A,#N/A,FALSE,"TMCOMP96";#N/A,#N/A,FALSE,"MAT96";#N/A,#N/A,FALSE,"FANDA96";#N/A,#N/A,FALSE,"INTRAN96";#N/A,#N/A,FALSE,"NAA9697";#N/A,#N/A,FALSE,"ECWEBB";#N/A,#N/A,FALSE,"MFT96";#N/A,#N/A,FALSE,"CTrecon"}</definedName>
    <definedName name="trggh_1_5_4_4" hidden="1">{#N/A,#N/A,FALSE,"TMCOMP96";#N/A,#N/A,FALSE,"MAT96";#N/A,#N/A,FALSE,"FANDA96";#N/A,#N/A,FALSE,"INTRAN96";#N/A,#N/A,FALSE,"NAA9697";#N/A,#N/A,FALSE,"ECWEBB";#N/A,#N/A,FALSE,"MFT96";#N/A,#N/A,FALSE,"CTrecon"}</definedName>
    <definedName name="trggh_1_5_4_5" hidden="1">{#N/A,#N/A,FALSE,"TMCOMP96";#N/A,#N/A,FALSE,"MAT96";#N/A,#N/A,FALSE,"FANDA96";#N/A,#N/A,FALSE,"INTRAN96";#N/A,#N/A,FALSE,"NAA9697";#N/A,#N/A,FALSE,"ECWEBB";#N/A,#N/A,FALSE,"MFT96";#N/A,#N/A,FALSE,"CTrecon"}</definedName>
    <definedName name="trggh_1_5_5" hidden="1">{#N/A,#N/A,FALSE,"TMCOMP96";#N/A,#N/A,FALSE,"MAT96";#N/A,#N/A,FALSE,"FANDA96";#N/A,#N/A,FALSE,"INTRAN96";#N/A,#N/A,FALSE,"NAA9697";#N/A,#N/A,FALSE,"ECWEBB";#N/A,#N/A,FALSE,"MFT96";#N/A,#N/A,FALSE,"CTrecon"}</definedName>
    <definedName name="trggh_1_5_5_1" hidden="1">{#N/A,#N/A,FALSE,"TMCOMP96";#N/A,#N/A,FALSE,"MAT96";#N/A,#N/A,FALSE,"FANDA96";#N/A,#N/A,FALSE,"INTRAN96";#N/A,#N/A,FALSE,"NAA9697";#N/A,#N/A,FALSE,"ECWEBB";#N/A,#N/A,FALSE,"MFT96";#N/A,#N/A,FALSE,"CTrecon"}</definedName>
    <definedName name="trggh_1_5_5_2" hidden="1">{#N/A,#N/A,FALSE,"TMCOMP96";#N/A,#N/A,FALSE,"MAT96";#N/A,#N/A,FALSE,"FANDA96";#N/A,#N/A,FALSE,"INTRAN96";#N/A,#N/A,FALSE,"NAA9697";#N/A,#N/A,FALSE,"ECWEBB";#N/A,#N/A,FALSE,"MFT96";#N/A,#N/A,FALSE,"CTrecon"}</definedName>
    <definedName name="trggh_1_5_5_3" hidden="1">{#N/A,#N/A,FALSE,"TMCOMP96";#N/A,#N/A,FALSE,"MAT96";#N/A,#N/A,FALSE,"FANDA96";#N/A,#N/A,FALSE,"INTRAN96";#N/A,#N/A,FALSE,"NAA9697";#N/A,#N/A,FALSE,"ECWEBB";#N/A,#N/A,FALSE,"MFT96";#N/A,#N/A,FALSE,"CTrecon"}</definedName>
    <definedName name="trggh_1_5_5_4" hidden="1">{#N/A,#N/A,FALSE,"TMCOMP96";#N/A,#N/A,FALSE,"MAT96";#N/A,#N/A,FALSE,"FANDA96";#N/A,#N/A,FALSE,"INTRAN96";#N/A,#N/A,FALSE,"NAA9697";#N/A,#N/A,FALSE,"ECWEBB";#N/A,#N/A,FALSE,"MFT96";#N/A,#N/A,FALSE,"CTrecon"}</definedName>
    <definedName name="trggh_1_5_5_5" hidden="1">{#N/A,#N/A,FALSE,"TMCOMP96";#N/A,#N/A,FALSE,"MAT96";#N/A,#N/A,FALSE,"FANDA96";#N/A,#N/A,FALSE,"INTRAN96";#N/A,#N/A,FALSE,"NAA9697";#N/A,#N/A,FALSE,"ECWEBB";#N/A,#N/A,FALSE,"MFT96";#N/A,#N/A,FALSE,"CTrecon"}</definedName>
    <definedName name="trggh_2" hidden="1">{#N/A,#N/A,FALSE,"TMCOMP96";#N/A,#N/A,FALSE,"MAT96";#N/A,#N/A,FALSE,"FANDA96";#N/A,#N/A,FALSE,"INTRAN96";#N/A,#N/A,FALSE,"NAA9697";#N/A,#N/A,FALSE,"ECWEBB";#N/A,#N/A,FALSE,"MFT96";#N/A,#N/A,FALSE,"CTrecon"}</definedName>
    <definedName name="trggh_2_1" hidden="1">{#N/A,#N/A,FALSE,"TMCOMP96";#N/A,#N/A,FALSE,"MAT96";#N/A,#N/A,FALSE,"FANDA96";#N/A,#N/A,FALSE,"INTRAN96";#N/A,#N/A,FALSE,"NAA9697";#N/A,#N/A,FALSE,"ECWEBB";#N/A,#N/A,FALSE,"MFT96";#N/A,#N/A,FALSE,"CTrecon"}</definedName>
    <definedName name="trggh_2_1_1" hidden="1">{#N/A,#N/A,FALSE,"TMCOMP96";#N/A,#N/A,FALSE,"MAT96";#N/A,#N/A,FALSE,"FANDA96";#N/A,#N/A,FALSE,"INTRAN96";#N/A,#N/A,FALSE,"NAA9697";#N/A,#N/A,FALSE,"ECWEBB";#N/A,#N/A,FALSE,"MFT96";#N/A,#N/A,FALSE,"CTrecon"}</definedName>
    <definedName name="trggh_2_1_1_1" hidden="1">{#N/A,#N/A,FALSE,"TMCOMP96";#N/A,#N/A,FALSE,"MAT96";#N/A,#N/A,FALSE,"FANDA96";#N/A,#N/A,FALSE,"INTRAN96";#N/A,#N/A,FALSE,"NAA9697";#N/A,#N/A,FALSE,"ECWEBB";#N/A,#N/A,FALSE,"MFT96";#N/A,#N/A,FALSE,"CTrecon"}</definedName>
    <definedName name="trggh_2_1_1_1_1" hidden="1">{#N/A,#N/A,FALSE,"TMCOMP96";#N/A,#N/A,FALSE,"MAT96";#N/A,#N/A,FALSE,"FANDA96";#N/A,#N/A,FALSE,"INTRAN96";#N/A,#N/A,FALSE,"NAA9697";#N/A,#N/A,FALSE,"ECWEBB";#N/A,#N/A,FALSE,"MFT96";#N/A,#N/A,FALSE,"CTrecon"}</definedName>
    <definedName name="trggh_2_1_1_1_2" hidden="1">{#N/A,#N/A,FALSE,"TMCOMP96";#N/A,#N/A,FALSE,"MAT96";#N/A,#N/A,FALSE,"FANDA96";#N/A,#N/A,FALSE,"INTRAN96";#N/A,#N/A,FALSE,"NAA9697";#N/A,#N/A,FALSE,"ECWEBB";#N/A,#N/A,FALSE,"MFT96";#N/A,#N/A,FALSE,"CTrecon"}</definedName>
    <definedName name="trggh_2_1_1_1_3" hidden="1">{#N/A,#N/A,FALSE,"TMCOMP96";#N/A,#N/A,FALSE,"MAT96";#N/A,#N/A,FALSE,"FANDA96";#N/A,#N/A,FALSE,"INTRAN96";#N/A,#N/A,FALSE,"NAA9697";#N/A,#N/A,FALSE,"ECWEBB";#N/A,#N/A,FALSE,"MFT96";#N/A,#N/A,FALSE,"CTrecon"}</definedName>
    <definedName name="trggh_2_1_1_1_4" hidden="1">{#N/A,#N/A,FALSE,"TMCOMP96";#N/A,#N/A,FALSE,"MAT96";#N/A,#N/A,FALSE,"FANDA96";#N/A,#N/A,FALSE,"INTRAN96";#N/A,#N/A,FALSE,"NAA9697";#N/A,#N/A,FALSE,"ECWEBB";#N/A,#N/A,FALSE,"MFT96";#N/A,#N/A,FALSE,"CTrecon"}</definedName>
    <definedName name="trggh_2_1_1_1_5" hidden="1">{#N/A,#N/A,FALSE,"TMCOMP96";#N/A,#N/A,FALSE,"MAT96";#N/A,#N/A,FALSE,"FANDA96";#N/A,#N/A,FALSE,"INTRAN96";#N/A,#N/A,FALSE,"NAA9697";#N/A,#N/A,FALSE,"ECWEBB";#N/A,#N/A,FALSE,"MFT96";#N/A,#N/A,FALSE,"CTrecon"}</definedName>
    <definedName name="trggh_2_1_1_2" hidden="1">{#N/A,#N/A,FALSE,"TMCOMP96";#N/A,#N/A,FALSE,"MAT96";#N/A,#N/A,FALSE,"FANDA96";#N/A,#N/A,FALSE,"INTRAN96";#N/A,#N/A,FALSE,"NAA9697";#N/A,#N/A,FALSE,"ECWEBB";#N/A,#N/A,FALSE,"MFT96";#N/A,#N/A,FALSE,"CTrecon"}</definedName>
    <definedName name="trggh_2_1_1_2_1" hidden="1">{#N/A,#N/A,FALSE,"TMCOMP96";#N/A,#N/A,FALSE,"MAT96";#N/A,#N/A,FALSE,"FANDA96";#N/A,#N/A,FALSE,"INTRAN96";#N/A,#N/A,FALSE,"NAA9697";#N/A,#N/A,FALSE,"ECWEBB";#N/A,#N/A,FALSE,"MFT96";#N/A,#N/A,FALSE,"CTrecon"}</definedName>
    <definedName name="trggh_2_1_1_2_2" hidden="1">{#N/A,#N/A,FALSE,"TMCOMP96";#N/A,#N/A,FALSE,"MAT96";#N/A,#N/A,FALSE,"FANDA96";#N/A,#N/A,FALSE,"INTRAN96";#N/A,#N/A,FALSE,"NAA9697";#N/A,#N/A,FALSE,"ECWEBB";#N/A,#N/A,FALSE,"MFT96";#N/A,#N/A,FALSE,"CTrecon"}</definedName>
    <definedName name="trggh_2_1_1_2_3" hidden="1">{#N/A,#N/A,FALSE,"TMCOMP96";#N/A,#N/A,FALSE,"MAT96";#N/A,#N/A,FALSE,"FANDA96";#N/A,#N/A,FALSE,"INTRAN96";#N/A,#N/A,FALSE,"NAA9697";#N/A,#N/A,FALSE,"ECWEBB";#N/A,#N/A,FALSE,"MFT96";#N/A,#N/A,FALSE,"CTrecon"}</definedName>
    <definedName name="trggh_2_1_1_2_4" hidden="1">{#N/A,#N/A,FALSE,"TMCOMP96";#N/A,#N/A,FALSE,"MAT96";#N/A,#N/A,FALSE,"FANDA96";#N/A,#N/A,FALSE,"INTRAN96";#N/A,#N/A,FALSE,"NAA9697";#N/A,#N/A,FALSE,"ECWEBB";#N/A,#N/A,FALSE,"MFT96";#N/A,#N/A,FALSE,"CTrecon"}</definedName>
    <definedName name="trggh_2_1_1_2_5" hidden="1">{#N/A,#N/A,FALSE,"TMCOMP96";#N/A,#N/A,FALSE,"MAT96";#N/A,#N/A,FALSE,"FANDA96";#N/A,#N/A,FALSE,"INTRAN96";#N/A,#N/A,FALSE,"NAA9697";#N/A,#N/A,FALSE,"ECWEBB";#N/A,#N/A,FALSE,"MFT96";#N/A,#N/A,FALSE,"CTrecon"}</definedName>
    <definedName name="trggh_2_1_1_3" hidden="1">{#N/A,#N/A,FALSE,"TMCOMP96";#N/A,#N/A,FALSE,"MAT96";#N/A,#N/A,FALSE,"FANDA96";#N/A,#N/A,FALSE,"INTRAN96";#N/A,#N/A,FALSE,"NAA9697";#N/A,#N/A,FALSE,"ECWEBB";#N/A,#N/A,FALSE,"MFT96";#N/A,#N/A,FALSE,"CTrecon"}</definedName>
    <definedName name="trggh_2_1_1_4" hidden="1">{#N/A,#N/A,FALSE,"TMCOMP96";#N/A,#N/A,FALSE,"MAT96";#N/A,#N/A,FALSE,"FANDA96";#N/A,#N/A,FALSE,"INTRAN96";#N/A,#N/A,FALSE,"NAA9697";#N/A,#N/A,FALSE,"ECWEBB";#N/A,#N/A,FALSE,"MFT96";#N/A,#N/A,FALSE,"CTrecon"}</definedName>
    <definedName name="trggh_2_1_1_5" hidden="1">{#N/A,#N/A,FALSE,"TMCOMP96";#N/A,#N/A,FALSE,"MAT96";#N/A,#N/A,FALSE,"FANDA96";#N/A,#N/A,FALSE,"INTRAN96";#N/A,#N/A,FALSE,"NAA9697";#N/A,#N/A,FALSE,"ECWEBB";#N/A,#N/A,FALSE,"MFT96";#N/A,#N/A,FALSE,"CTrecon"}</definedName>
    <definedName name="trggh_2_1_2" hidden="1">{#N/A,#N/A,FALSE,"TMCOMP96";#N/A,#N/A,FALSE,"MAT96";#N/A,#N/A,FALSE,"FANDA96";#N/A,#N/A,FALSE,"INTRAN96";#N/A,#N/A,FALSE,"NAA9697";#N/A,#N/A,FALSE,"ECWEBB";#N/A,#N/A,FALSE,"MFT96";#N/A,#N/A,FALSE,"CTrecon"}</definedName>
    <definedName name="trggh_2_1_2_1" hidden="1">{#N/A,#N/A,FALSE,"TMCOMP96";#N/A,#N/A,FALSE,"MAT96";#N/A,#N/A,FALSE,"FANDA96";#N/A,#N/A,FALSE,"INTRAN96";#N/A,#N/A,FALSE,"NAA9697";#N/A,#N/A,FALSE,"ECWEBB";#N/A,#N/A,FALSE,"MFT96";#N/A,#N/A,FALSE,"CTrecon"}</definedName>
    <definedName name="trggh_2_1_2_2" hidden="1">{#N/A,#N/A,FALSE,"TMCOMP96";#N/A,#N/A,FALSE,"MAT96";#N/A,#N/A,FALSE,"FANDA96";#N/A,#N/A,FALSE,"INTRAN96";#N/A,#N/A,FALSE,"NAA9697";#N/A,#N/A,FALSE,"ECWEBB";#N/A,#N/A,FALSE,"MFT96";#N/A,#N/A,FALSE,"CTrecon"}</definedName>
    <definedName name="trggh_2_1_2_3" hidden="1">{#N/A,#N/A,FALSE,"TMCOMP96";#N/A,#N/A,FALSE,"MAT96";#N/A,#N/A,FALSE,"FANDA96";#N/A,#N/A,FALSE,"INTRAN96";#N/A,#N/A,FALSE,"NAA9697";#N/A,#N/A,FALSE,"ECWEBB";#N/A,#N/A,FALSE,"MFT96";#N/A,#N/A,FALSE,"CTrecon"}</definedName>
    <definedName name="trggh_2_1_2_4" hidden="1">{#N/A,#N/A,FALSE,"TMCOMP96";#N/A,#N/A,FALSE,"MAT96";#N/A,#N/A,FALSE,"FANDA96";#N/A,#N/A,FALSE,"INTRAN96";#N/A,#N/A,FALSE,"NAA9697";#N/A,#N/A,FALSE,"ECWEBB";#N/A,#N/A,FALSE,"MFT96";#N/A,#N/A,FALSE,"CTrecon"}</definedName>
    <definedName name="trggh_2_1_2_5" hidden="1">{#N/A,#N/A,FALSE,"TMCOMP96";#N/A,#N/A,FALSE,"MAT96";#N/A,#N/A,FALSE,"FANDA96";#N/A,#N/A,FALSE,"INTRAN96";#N/A,#N/A,FALSE,"NAA9697";#N/A,#N/A,FALSE,"ECWEBB";#N/A,#N/A,FALSE,"MFT96";#N/A,#N/A,FALSE,"CTrecon"}</definedName>
    <definedName name="trggh_2_1_3" hidden="1">{#N/A,#N/A,FALSE,"TMCOMP96";#N/A,#N/A,FALSE,"MAT96";#N/A,#N/A,FALSE,"FANDA96";#N/A,#N/A,FALSE,"INTRAN96";#N/A,#N/A,FALSE,"NAA9697";#N/A,#N/A,FALSE,"ECWEBB";#N/A,#N/A,FALSE,"MFT96";#N/A,#N/A,FALSE,"CTrecon"}</definedName>
    <definedName name="trggh_2_1_3_1" hidden="1">{#N/A,#N/A,FALSE,"TMCOMP96";#N/A,#N/A,FALSE,"MAT96";#N/A,#N/A,FALSE,"FANDA96";#N/A,#N/A,FALSE,"INTRAN96";#N/A,#N/A,FALSE,"NAA9697";#N/A,#N/A,FALSE,"ECWEBB";#N/A,#N/A,FALSE,"MFT96";#N/A,#N/A,FALSE,"CTrecon"}</definedName>
    <definedName name="trggh_2_1_3_2" hidden="1">{#N/A,#N/A,FALSE,"TMCOMP96";#N/A,#N/A,FALSE,"MAT96";#N/A,#N/A,FALSE,"FANDA96";#N/A,#N/A,FALSE,"INTRAN96";#N/A,#N/A,FALSE,"NAA9697";#N/A,#N/A,FALSE,"ECWEBB";#N/A,#N/A,FALSE,"MFT96";#N/A,#N/A,FALSE,"CTrecon"}</definedName>
    <definedName name="trggh_2_1_3_3" hidden="1">{#N/A,#N/A,FALSE,"TMCOMP96";#N/A,#N/A,FALSE,"MAT96";#N/A,#N/A,FALSE,"FANDA96";#N/A,#N/A,FALSE,"INTRAN96";#N/A,#N/A,FALSE,"NAA9697";#N/A,#N/A,FALSE,"ECWEBB";#N/A,#N/A,FALSE,"MFT96";#N/A,#N/A,FALSE,"CTrecon"}</definedName>
    <definedName name="trggh_2_1_3_4" hidden="1">{#N/A,#N/A,FALSE,"TMCOMP96";#N/A,#N/A,FALSE,"MAT96";#N/A,#N/A,FALSE,"FANDA96";#N/A,#N/A,FALSE,"INTRAN96";#N/A,#N/A,FALSE,"NAA9697";#N/A,#N/A,FALSE,"ECWEBB";#N/A,#N/A,FALSE,"MFT96";#N/A,#N/A,FALSE,"CTrecon"}</definedName>
    <definedName name="trggh_2_1_3_5" hidden="1">{#N/A,#N/A,FALSE,"TMCOMP96";#N/A,#N/A,FALSE,"MAT96";#N/A,#N/A,FALSE,"FANDA96";#N/A,#N/A,FALSE,"INTRAN96";#N/A,#N/A,FALSE,"NAA9697";#N/A,#N/A,FALSE,"ECWEBB";#N/A,#N/A,FALSE,"MFT96";#N/A,#N/A,FALSE,"CTrecon"}</definedName>
    <definedName name="trggh_2_1_4" hidden="1">{#N/A,#N/A,FALSE,"TMCOMP96";#N/A,#N/A,FALSE,"MAT96";#N/A,#N/A,FALSE,"FANDA96";#N/A,#N/A,FALSE,"INTRAN96";#N/A,#N/A,FALSE,"NAA9697";#N/A,#N/A,FALSE,"ECWEBB";#N/A,#N/A,FALSE,"MFT96";#N/A,#N/A,FALSE,"CTrecon"}</definedName>
    <definedName name="trggh_2_1_4_1" hidden="1">{#N/A,#N/A,FALSE,"TMCOMP96";#N/A,#N/A,FALSE,"MAT96";#N/A,#N/A,FALSE,"FANDA96";#N/A,#N/A,FALSE,"INTRAN96";#N/A,#N/A,FALSE,"NAA9697";#N/A,#N/A,FALSE,"ECWEBB";#N/A,#N/A,FALSE,"MFT96";#N/A,#N/A,FALSE,"CTrecon"}</definedName>
    <definedName name="trggh_2_1_4_2" hidden="1">{#N/A,#N/A,FALSE,"TMCOMP96";#N/A,#N/A,FALSE,"MAT96";#N/A,#N/A,FALSE,"FANDA96";#N/A,#N/A,FALSE,"INTRAN96";#N/A,#N/A,FALSE,"NAA9697";#N/A,#N/A,FALSE,"ECWEBB";#N/A,#N/A,FALSE,"MFT96";#N/A,#N/A,FALSE,"CTrecon"}</definedName>
    <definedName name="trggh_2_1_4_3" hidden="1">{#N/A,#N/A,FALSE,"TMCOMP96";#N/A,#N/A,FALSE,"MAT96";#N/A,#N/A,FALSE,"FANDA96";#N/A,#N/A,FALSE,"INTRAN96";#N/A,#N/A,FALSE,"NAA9697";#N/A,#N/A,FALSE,"ECWEBB";#N/A,#N/A,FALSE,"MFT96";#N/A,#N/A,FALSE,"CTrecon"}</definedName>
    <definedName name="trggh_2_1_4_4" hidden="1">{#N/A,#N/A,FALSE,"TMCOMP96";#N/A,#N/A,FALSE,"MAT96";#N/A,#N/A,FALSE,"FANDA96";#N/A,#N/A,FALSE,"INTRAN96";#N/A,#N/A,FALSE,"NAA9697";#N/A,#N/A,FALSE,"ECWEBB";#N/A,#N/A,FALSE,"MFT96";#N/A,#N/A,FALSE,"CTrecon"}</definedName>
    <definedName name="trggh_2_1_4_5" hidden="1">{#N/A,#N/A,FALSE,"TMCOMP96";#N/A,#N/A,FALSE,"MAT96";#N/A,#N/A,FALSE,"FANDA96";#N/A,#N/A,FALSE,"INTRAN96";#N/A,#N/A,FALSE,"NAA9697";#N/A,#N/A,FALSE,"ECWEBB";#N/A,#N/A,FALSE,"MFT96";#N/A,#N/A,FALSE,"CTrecon"}</definedName>
    <definedName name="trggh_2_1_5" hidden="1">{#N/A,#N/A,FALSE,"TMCOMP96";#N/A,#N/A,FALSE,"MAT96";#N/A,#N/A,FALSE,"FANDA96";#N/A,#N/A,FALSE,"INTRAN96";#N/A,#N/A,FALSE,"NAA9697";#N/A,#N/A,FALSE,"ECWEBB";#N/A,#N/A,FALSE,"MFT96";#N/A,#N/A,FALSE,"CTrecon"}</definedName>
    <definedName name="trggh_2_1_5_1" hidden="1">{#N/A,#N/A,FALSE,"TMCOMP96";#N/A,#N/A,FALSE,"MAT96";#N/A,#N/A,FALSE,"FANDA96";#N/A,#N/A,FALSE,"INTRAN96";#N/A,#N/A,FALSE,"NAA9697";#N/A,#N/A,FALSE,"ECWEBB";#N/A,#N/A,FALSE,"MFT96";#N/A,#N/A,FALSE,"CTrecon"}</definedName>
    <definedName name="trggh_2_1_5_2" hidden="1">{#N/A,#N/A,FALSE,"TMCOMP96";#N/A,#N/A,FALSE,"MAT96";#N/A,#N/A,FALSE,"FANDA96";#N/A,#N/A,FALSE,"INTRAN96";#N/A,#N/A,FALSE,"NAA9697";#N/A,#N/A,FALSE,"ECWEBB";#N/A,#N/A,FALSE,"MFT96";#N/A,#N/A,FALSE,"CTrecon"}</definedName>
    <definedName name="trggh_2_1_5_3" hidden="1">{#N/A,#N/A,FALSE,"TMCOMP96";#N/A,#N/A,FALSE,"MAT96";#N/A,#N/A,FALSE,"FANDA96";#N/A,#N/A,FALSE,"INTRAN96";#N/A,#N/A,FALSE,"NAA9697";#N/A,#N/A,FALSE,"ECWEBB";#N/A,#N/A,FALSE,"MFT96";#N/A,#N/A,FALSE,"CTrecon"}</definedName>
    <definedName name="trggh_2_1_5_4" hidden="1">{#N/A,#N/A,FALSE,"TMCOMP96";#N/A,#N/A,FALSE,"MAT96";#N/A,#N/A,FALSE,"FANDA96";#N/A,#N/A,FALSE,"INTRAN96";#N/A,#N/A,FALSE,"NAA9697";#N/A,#N/A,FALSE,"ECWEBB";#N/A,#N/A,FALSE,"MFT96";#N/A,#N/A,FALSE,"CTrecon"}</definedName>
    <definedName name="trggh_2_1_5_5" hidden="1">{#N/A,#N/A,FALSE,"TMCOMP96";#N/A,#N/A,FALSE,"MAT96";#N/A,#N/A,FALSE,"FANDA96";#N/A,#N/A,FALSE,"INTRAN96";#N/A,#N/A,FALSE,"NAA9697";#N/A,#N/A,FALSE,"ECWEBB";#N/A,#N/A,FALSE,"MFT96";#N/A,#N/A,FALSE,"CTrecon"}</definedName>
    <definedName name="trggh_2_2" hidden="1">{#N/A,#N/A,FALSE,"TMCOMP96";#N/A,#N/A,FALSE,"MAT96";#N/A,#N/A,FALSE,"FANDA96";#N/A,#N/A,FALSE,"INTRAN96";#N/A,#N/A,FALSE,"NAA9697";#N/A,#N/A,FALSE,"ECWEBB";#N/A,#N/A,FALSE,"MFT96";#N/A,#N/A,FALSE,"CTrecon"}</definedName>
    <definedName name="trggh_2_2_1" hidden="1">{#N/A,#N/A,FALSE,"TMCOMP96";#N/A,#N/A,FALSE,"MAT96";#N/A,#N/A,FALSE,"FANDA96";#N/A,#N/A,FALSE,"INTRAN96";#N/A,#N/A,FALSE,"NAA9697";#N/A,#N/A,FALSE,"ECWEBB";#N/A,#N/A,FALSE,"MFT96";#N/A,#N/A,FALSE,"CTrecon"}</definedName>
    <definedName name="trggh_2_2_2" hidden="1">{#N/A,#N/A,FALSE,"TMCOMP96";#N/A,#N/A,FALSE,"MAT96";#N/A,#N/A,FALSE,"FANDA96";#N/A,#N/A,FALSE,"INTRAN96";#N/A,#N/A,FALSE,"NAA9697";#N/A,#N/A,FALSE,"ECWEBB";#N/A,#N/A,FALSE,"MFT96";#N/A,#N/A,FALSE,"CTrecon"}</definedName>
    <definedName name="trggh_2_2_3" hidden="1">{#N/A,#N/A,FALSE,"TMCOMP96";#N/A,#N/A,FALSE,"MAT96";#N/A,#N/A,FALSE,"FANDA96";#N/A,#N/A,FALSE,"INTRAN96";#N/A,#N/A,FALSE,"NAA9697";#N/A,#N/A,FALSE,"ECWEBB";#N/A,#N/A,FALSE,"MFT96";#N/A,#N/A,FALSE,"CTrecon"}</definedName>
    <definedName name="trggh_2_2_4" hidden="1">{#N/A,#N/A,FALSE,"TMCOMP96";#N/A,#N/A,FALSE,"MAT96";#N/A,#N/A,FALSE,"FANDA96";#N/A,#N/A,FALSE,"INTRAN96";#N/A,#N/A,FALSE,"NAA9697";#N/A,#N/A,FALSE,"ECWEBB";#N/A,#N/A,FALSE,"MFT96";#N/A,#N/A,FALSE,"CTrecon"}</definedName>
    <definedName name="trggh_2_2_5" hidden="1">{#N/A,#N/A,FALSE,"TMCOMP96";#N/A,#N/A,FALSE,"MAT96";#N/A,#N/A,FALSE,"FANDA96";#N/A,#N/A,FALSE,"INTRAN96";#N/A,#N/A,FALSE,"NAA9697";#N/A,#N/A,FALSE,"ECWEBB";#N/A,#N/A,FALSE,"MFT96";#N/A,#N/A,FALSE,"CTrecon"}</definedName>
    <definedName name="trggh_2_3" hidden="1">{#N/A,#N/A,FALSE,"TMCOMP96";#N/A,#N/A,FALSE,"MAT96";#N/A,#N/A,FALSE,"FANDA96";#N/A,#N/A,FALSE,"INTRAN96";#N/A,#N/A,FALSE,"NAA9697";#N/A,#N/A,FALSE,"ECWEBB";#N/A,#N/A,FALSE,"MFT96";#N/A,#N/A,FALSE,"CTrecon"}</definedName>
    <definedName name="trggh_2_3_1" hidden="1">{#N/A,#N/A,FALSE,"TMCOMP96";#N/A,#N/A,FALSE,"MAT96";#N/A,#N/A,FALSE,"FANDA96";#N/A,#N/A,FALSE,"INTRAN96";#N/A,#N/A,FALSE,"NAA9697";#N/A,#N/A,FALSE,"ECWEBB";#N/A,#N/A,FALSE,"MFT96";#N/A,#N/A,FALSE,"CTrecon"}</definedName>
    <definedName name="trggh_2_3_2" hidden="1">{#N/A,#N/A,FALSE,"TMCOMP96";#N/A,#N/A,FALSE,"MAT96";#N/A,#N/A,FALSE,"FANDA96";#N/A,#N/A,FALSE,"INTRAN96";#N/A,#N/A,FALSE,"NAA9697";#N/A,#N/A,FALSE,"ECWEBB";#N/A,#N/A,FALSE,"MFT96";#N/A,#N/A,FALSE,"CTrecon"}</definedName>
    <definedName name="trggh_2_3_3" hidden="1">{#N/A,#N/A,FALSE,"TMCOMP96";#N/A,#N/A,FALSE,"MAT96";#N/A,#N/A,FALSE,"FANDA96";#N/A,#N/A,FALSE,"INTRAN96";#N/A,#N/A,FALSE,"NAA9697";#N/A,#N/A,FALSE,"ECWEBB";#N/A,#N/A,FALSE,"MFT96";#N/A,#N/A,FALSE,"CTrecon"}</definedName>
    <definedName name="trggh_2_3_4" hidden="1">{#N/A,#N/A,FALSE,"TMCOMP96";#N/A,#N/A,FALSE,"MAT96";#N/A,#N/A,FALSE,"FANDA96";#N/A,#N/A,FALSE,"INTRAN96";#N/A,#N/A,FALSE,"NAA9697";#N/A,#N/A,FALSE,"ECWEBB";#N/A,#N/A,FALSE,"MFT96";#N/A,#N/A,FALSE,"CTrecon"}</definedName>
    <definedName name="trggh_2_3_5" hidden="1">{#N/A,#N/A,FALSE,"TMCOMP96";#N/A,#N/A,FALSE,"MAT96";#N/A,#N/A,FALSE,"FANDA96";#N/A,#N/A,FALSE,"INTRAN96";#N/A,#N/A,FALSE,"NAA9697";#N/A,#N/A,FALSE,"ECWEBB";#N/A,#N/A,FALSE,"MFT96";#N/A,#N/A,FALSE,"CTrecon"}</definedName>
    <definedName name="trggh_2_4" hidden="1">{#N/A,#N/A,FALSE,"TMCOMP96";#N/A,#N/A,FALSE,"MAT96";#N/A,#N/A,FALSE,"FANDA96";#N/A,#N/A,FALSE,"INTRAN96";#N/A,#N/A,FALSE,"NAA9697";#N/A,#N/A,FALSE,"ECWEBB";#N/A,#N/A,FALSE,"MFT96";#N/A,#N/A,FALSE,"CTrecon"}</definedName>
    <definedName name="trggh_2_4_1" hidden="1">{#N/A,#N/A,FALSE,"TMCOMP96";#N/A,#N/A,FALSE,"MAT96";#N/A,#N/A,FALSE,"FANDA96";#N/A,#N/A,FALSE,"INTRAN96";#N/A,#N/A,FALSE,"NAA9697";#N/A,#N/A,FALSE,"ECWEBB";#N/A,#N/A,FALSE,"MFT96";#N/A,#N/A,FALSE,"CTrecon"}</definedName>
    <definedName name="trggh_2_4_2" hidden="1">{#N/A,#N/A,FALSE,"TMCOMP96";#N/A,#N/A,FALSE,"MAT96";#N/A,#N/A,FALSE,"FANDA96";#N/A,#N/A,FALSE,"INTRAN96";#N/A,#N/A,FALSE,"NAA9697";#N/A,#N/A,FALSE,"ECWEBB";#N/A,#N/A,FALSE,"MFT96";#N/A,#N/A,FALSE,"CTrecon"}</definedName>
    <definedName name="trggh_2_4_3" hidden="1">{#N/A,#N/A,FALSE,"TMCOMP96";#N/A,#N/A,FALSE,"MAT96";#N/A,#N/A,FALSE,"FANDA96";#N/A,#N/A,FALSE,"INTRAN96";#N/A,#N/A,FALSE,"NAA9697";#N/A,#N/A,FALSE,"ECWEBB";#N/A,#N/A,FALSE,"MFT96";#N/A,#N/A,FALSE,"CTrecon"}</definedName>
    <definedName name="trggh_2_4_4" hidden="1">{#N/A,#N/A,FALSE,"TMCOMP96";#N/A,#N/A,FALSE,"MAT96";#N/A,#N/A,FALSE,"FANDA96";#N/A,#N/A,FALSE,"INTRAN96";#N/A,#N/A,FALSE,"NAA9697";#N/A,#N/A,FALSE,"ECWEBB";#N/A,#N/A,FALSE,"MFT96";#N/A,#N/A,FALSE,"CTrecon"}</definedName>
    <definedName name="trggh_2_4_5" hidden="1">{#N/A,#N/A,FALSE,"TMCOMP96";#N/A,#N/A,FALSE,"MAT96";#N/A,#N/A,FALSE,"FANDA96";#N/A,#N/A,FALSE,"INTRAN96";#N/A,#N/A,FALSE,"NAA9697";#N/A,#N/A,FALSE,"ECWEBB";#N/A,#N/A,FALSE,"MFT96";#N/A,#N/A,FALSE,"CTrecon"}</definedName>
    <definedName name="trggh_2_5" hidden="1">{#N/A,#N/A,FALSE,"TMCOMP96";#N/A,#N/A,FALSE,"MAT96";#N/A,#N/A,FALSE,"FANDA96";#N/A,#N/A,FALSE,"INTRAN96";#N/A,#N/A,FALSE,"NAA9697";#N/A,#N/A,FALSE,"ECWEBB";#N/A,#N/A,FALSE,"MFT96";#N/A,#N/A,FALSE,"CTrecon"}</definedName>
    <definedName name="trggh_2_5_1" hidden="1">{#N/A,#N/A,FALSE,"TMCOMP96";#N/A,#N/A,FALSE,"MAT96";#N/A,#N/A,FALSE,"FANDA96";#N/A,#N/A,FALSE,"INTRAN96";#N/A,#N/A,FALSE,"NAA9697";#N/A,#N/A,FALSE,"ECWEBB";#N/A,#N/A,FALSE,"MFT96";#N/A,#N/A,FALSE,"CTrecon"}</definedName>
    <definedName name="trggh_2_5_2" hidden="1">{#N/A,#N/A,FALSE,"TMCOMP96";#N/A,#N/A,FALSE,"MAT96";#N/A,#N/A,FALSE,"FANDA96";#N/A,#N/A,FALSE,"INTRAN96";#N/A,#N/A,FALSE,"NAA9697";#N/A,#N/A,FALSE,"ECWEBB";#N/A,#N/A,FALSE,"MFT96";#N/A,#N/A,FALSE,"CTrecon"}</definedName>
    <definedName name="trggh_2_5_3" hidden="1">{#N/A,#N/A,FALSE,"TMCOMP96";#N/A,#N/A,FALSE,"MAT96";#N/A,#N/A,FALSE,"FANDA96";#N/A,#N/A,FALSE,"INTRAN96";#N/A,#N/A,FALSE,"NAA9697";#N/A,#N/A,FALSE,"ECWEBB";#N/A,#N/A,FALSE,"MFT96";#N/A,#N/A,FALSE,"CTrecon"}</definedName>
    <definedName name="trggh_2_5_4" hidden="1">{#N/A,#N/A,FALSE,"TMCOMP96";#N/A,#N/A,FALSE,"MAT96";#N/A,#N/A,FALSE,"FANDA96";#N/A,#N/A,FALSE,"INTRAN96";#N/A,#N/A,FALSE,"NAA9697";#N/A,#N/A,FALSE,"ECWEBB";#N/A,#N/A,FALSE,"MFT96";#N/A,#N/A,FALSE,"CTrecon"}</definedName>
    <definedName name="trggh_2_5_5" hidden="1">{#N/A,#N/A,FALSE,"TMCOMP96";#N/A,#N/A,FALSE,"MAT96";#N/A,#N/A,FALSE,"FANDA96";#N/A,#N/A,FALSE,"INTRAN96";#N/A,#N/A,FALSE,"NAA9697";#N/A,#N/A,FALSE,"ECWEBB";#N/A,#N/A,FALSE,"MFT96";#N/A,#N/A,FALSE,"CTrecon"}</definedName>
    <definedName name="trggh_3" hidden="1">{#N/A,#N/A,FALSE,"TMCOMP96";#N/A,#N/A,FALSE,"MAT96";#N/A,#N/A,FALSE,"FANDA96";#N/A,#N/A,FALSE,"INTRAN96";#N/A,#N/A,FALSE,"NAA9697";#N/A,#N/A,FALSE,"ECWEBB";#N/A,#N/A,FALSE,"MFT96";#N/A,#N/A,FALSE,"CTrecon"}</definedName>
    <definedName name="trggh_3_1" hidden="1">{#N/A,#N/A,FALSE,"TMCOMP96";#N/A,#N/A,FALSE,"MAT96";#N/A,#N/A,FALSE,"FANDA96";#N/A,#N/A,FALSE,"INTRAN96";#N/A,#N/A,FALSE,"NAA9697";#N/A,#N/A,FALSE,"ECWEBB";#N/A,#N/A,FALSE,"MFT96";#N/A,#N/A,FALSE,"CTrecon"}</definedName>
    <definedName name="trggh_3_1_1" hidden="1">{#N/A,#N/A,FALSE,"TMCOMP96";#N/A,#N/A,FALSE,"MAT96";#N/A,#N/A,FALSE,"FANDA96";#N/A,#N/A,FALSE,"INTRAN96";#N/A,#N/A,FALSE,"NAA9697";#N/A,#N/A,FALSE,"ECWEBB";#N/A,#N/A,FALSE,"MFT96";#N/A,#N/A,FALSE,"CTrecon"}</definedName>
    <definedName name="trggh_3_1_1_1" hidden="1">{#N/A,#N/A,FALSE,"TMCOMP96";#N/A,#N/A,FALSE,"MAT96";#N/A,#N/A,FALSE,"FANDA96";#N/A,#N/A,FALSE,"INTRAN96";#N/A,#N/A,FALSE,"NAA9697";#N/A,#N/A,FALSE,"ECWEBB";#N/A,#N/A,FALSE,"MFT96";#N/A,#N/A,FALSE,"CTrecon"}</definedName>
    <definedName name="trggh_3_1_1_1_1" hidden="1">{#N/A,#N/A,FALSE,"TMCOMP96";#N/A,#N/A,FALSE,"MAT96";#N/A,#N/A,FALSE,"FANDA96";#N/A,#N/A,FALSE,"INTRAN96";#N/A,#N/A,FALSE,"NAA9697";#N/A,#N/A,FALSE,"ECWEBB";#N/A,#N/A,FALSE,"MFT96";#N/A,#N/A,FALSE,"CTrecon"}</definedName>
    <definedName name="trggh_3_1_1_1_2" hidden="1">{#N/A,#N/A,FALSE,"TMCOMP96";#N/A,#N/A,FALSE,"MAT96";#N/A,#N/A,FALSE,"FANDA96";#N/A,#N/A,FALSE,"INTRAN96";#N/A,#N/A,FALSE,"NAA9697";#N/A,#N/A,FALSE,"ECWEBB";#N/A,#N/A,FALSE,"MFT96";#N/A,#N/A,FALSE,"CTrecon"}</definedName>
    <definedName name="trggh_3_1_1_1_3" hidden="1">{#N/A,#N/A,FALSE,"TMCOMP96";#N/A,#N/A,FALSE,"MAT96";#N/A,#N/A,FALSE,"FANDA96";#N/A,#N/A,FALSE,"INTRAN96";#N/A,#N/A,FALSE,"NAA9697";#N/A,#N/A,FALSE,"ECWEBB";#N/A,#N/A,FALSE,"MFT96";#N/A,#N/A,FALSE,"CTrecon"}</definedName>
    <definedName name="trggh_3_1_1_1_4" hidden="1">{#N/A,#N/A,FALSE,"TMCOMP96";#N/A,#N/A,FALSE,"MAT96";#N/A,#N/A,FALSE,"FANDA96";#N/A,#N/A,FALSE,"INTRAN96";#N/A,#N/A,FALSE,"NAA9697";#N/A,#N/A,FALSE,"ECWEBB";#N/A,#N/A,FALSE,"MFT96";#N/A,#N/A,FALSE,"CTrecon"}</definedName>
    <definedName name="trggh_3_1_1_1_5" hidden="1">{#N/A,#N/A,FALSE,"TMCOMP96";#N/A,#N/A,FALSE,"MAT96";#N/A,#N/A,FALSE,"FANDA96";#N/A,#N/A,FALSE,"INTRAN96";#N/A,#N/A,FALSE,"NAA9697";#N/A,#N/A,FALSE,"ECWEBB";#N/A,#N/A,FALSE,"MFT96";#N/A,#N/A,FALSE,"CTrecon"}</definedName>
    <definedName name="trggh_3_1_1_2" hidden="1">{#N/A,#N/A,FALSE,"TMCOMP96";#N/A,#N/A,FALSE,"MAT96";#N/A,#N/A,FALSE,"FANDA96";#N/A,#N/A,FALSE,"INTRAN96";#N/A,#N/A,FALSE,"NAA9697";#N/A,#N/A,FALSE,"ECWEBB";#N/A,#N/A,FALSE,"MFT96";#N/A,#N/A,FALSE,"CTrecon"}</definedName>
    <definedName name="trggh_3_1_1_2_1" hidden="1">{#N/A,#N/A,FALSE,"TMCOMP96";#N/A,#N/A,FALSE,"MAT96";#N/A,#N/A,FALSE,"FANDA96";#N/A,#N/A,FALSE,"INTRAN96";#N/A,#N/A,FALSE,"NAA9697";#N/A,#N/A,FALSE,"ECWEBB";#N/A,#N/A,FALSE,"MFT96";#N/A,#N/A,FALSE,"CTrecon"}</definedName>
    <definedName name="trggh_3_1_1_2_2" hidden="1">{#N/A,#N/A,FALSE,"TMCOMP96";#N/A,#N/A,FALSE,"MAT96";#N/A,#N/A,FALSE,"FANDA96";#N/A,#N/A,FALSE,"INTRAN96";#N/A,#N/A,FALSE,"NAA9697";#N/A,#N/A,FALSE,"ECWEBB";#N/A,#N/A,FALSE,"MFT96";#N/A,#N/A,FALSE,"CTrecon"}</definedName>
    <definedName name="trggh_3_1_1_2_3" hidden="1">{#N/A,#N/A,FALSE,"TMCOMP96";#N/A,#N/A,FALSE,"MAT96";#N/A,#N/A,FALSE,"FANDA96";#N/A,#N/A,FALSE,"INTRAN96";#N/A,#N/A,FALSE,"NAA9697";#N/A,#N/A,FALSE,"ECWEBB";#N/A,#N/A,FALSE,"MFT96";#N/A,#N/A,FALSE,"CTrecon"}</definedName>
    <definedName name="trggh_3_1_1_2_4" hidden="1">{#N/A,#N/A,FALSE,"TMCOMP96";#N/A,#N/A,FALSE,"MAT96";#N/A,#N/A,FALSE,"FANDA96";#N/A,#N/A,FALSE,"INTRAN96";#N/A,#N/A,FALSE,"NAA9697";#N/A,#N/A,FALSE,"ECWEBB";#N/A,#N/A,FALSE,"MFT96";#N/A,#N/A,FALSE,"CTrecon"}</definedName>
    <definedName name="trggh_3_1_1_2_5" hidden="1">{#N/A,#N/A,FALSE,"TMCOMP96";#N/A,#N/A,FALSE,"MAT96";#N/A,#N/A,FALSE,"FANDA96";#N/A,#N/A,FALSE,"INTRAN96";#N/A,#N/A,FALSE,"NAA9697";#N/A,#N/A,FALSE,"ECWEBB";#N/A,#N/A,FALSE,"MFT96";#N/A,#N/A,FALSE,"CTrecon"}</definedName>
    <definedName name="trggh_3_1_1_3" hidden="1">{#N/A,#N/A,FALSE,"TMCOMP96";#N/A,#N/A,FALSE,"MAT96";#N/A,#N/A,FALSE,"FANDA96";#N/A,#N/A,FALSE,"INTRAN96";#N/A,#N/A,FALSE,"NAA9697";#N/A,#N/A,FALSE,"ECWEBB";#N/A,#N/A,FALSE,"MFT96";#N/A,#N/A,FALSE,"CTrecon"}</definedName>
    <definedName name="trggh_3_1_1_4" hidden="1">{#N/A,#N/A,FALSE,"TMCOMP96";#N/A,#N/A,FALSE,"MAT96";#N/A,#N/A,FALSE,"FANDA96";#N/A,#N/A,FALSE,"INTRAN96";#N/A,#N/A,FALSE,"NAA9697";#N/A,#N/A,FALSE,"ECWEBB";#N/A,#N/A,FALSE,"MFT96";#N/A,#N/A,FALSE,"CTrecon"}</definedName>
    <definedName name="trggh_3_1_1_5" hidden="1">{#N/A,#N/A,FALSE,"TMCOMP96";#N/A,#N/A,FALSE,"MAT96";#N/A,#N/A,FALSE,"FANDA96";#N/A,#N/A,FALSE,"INTRAN96";#N/A,#N/A,FALSE,"NAA9697";#N/A,#N/A,FALSE,"ECWEBB";#N/A,#N/A,FALSE,"MFT96";#N/A,#N/A,FALSE,"CTrecon"}</definedName>
    <definedName name="trggh_3_1_2" hidden="1">{#N/A,#N/A,FALSE,"TMCOMP96";#N/A,#N/A,FALSE,"MAT96";#N/A,#N/A,FALSE,"FANDA96";#N/A,#N/A,FALSE,"INTRAN96";#N/A,#N/A,FALSE,"NAA9697";#N/A,#N/A,FALSE,"ECWEBB";#N/A,#N/A,FALSE,"MFT96";#N/A,#N/A,FALSE,"CTrecon"}</definedName>
    <definedName name="trggh_3_1_2_1" hidden="1">{#N/A,#N/A,FALSE,"TMCOMP96";#N/A,#N/A,FALSE,"MAT96";#N/A,#N/A,FALSE,"FANDA96";#N/A,#N/A,FALSE,"INTRAN96";#N/A,#N/A,FALSE,"NAA9697";#N/A,#N/A,FALSE,"ECWEBB";#N/A,#N/A,FALSE,"MFT96";#N/A,#N/A,FALSE,"CTrecon"}</definedName>
    <definedName name="trggh_3_1_2_2" hidden="1">{#N/A,#N/A,FALSE,"TMCOMP96";#N/A,#N/A,FALSE,"MAT96";#N/A,#N/A,FALSE,"FANDA96";#N/A,#N/A,FALSE,"INTRAN96";#N/A,#N/A,FALSE,"NAA9697";#N/A,#N/A,FALSE,"ECWEBB";#N/A,#N/A,FALSE,"MFT96";#N/A,#N/A,FALSE,"CTrecon"}</definedName>
    <definedName name="trggh_3_1_2_3" hidden="1">{#N/A,#N/A,FALSE,"TMCOMP96";#N/A,#N/A,FALSE,"MAT96";#N/A,#N/A,FALSE,"FANDA96";#N/A,#N/A,FALSE,"INTRAN96";#N/A,#N/A,FALSE,"NAA9697";#N/A,#N/A,FALSE,"ECWEBB";#N/A,#N/A,FALSE,"MFT96";#N/A,#N/A,FALSE,"CTrecon"}</definedName>
    <definedName name="trggh_3_1_2_4" hidden="1">{#N/A,#N/A,FALSE,"TMCOMP96";#N/A,#N/A,FALSE,"MAT96";#N/A,#N/A,FALSE,"FANDA96";#N/A,#N/A,FALSE,"INTRAN96";#N/A,#N/A,FALSE,"NAA9697";#N/A,#N/A,FALSE,"ECWEBB";#N/A,#N/A,FALSE,"MFT96";#N/A,#N/A,FALSE,"CTrecon"}</definedName>
    <definedName name="trggh_3_1_2_5" hidden="1">{#N/A,#N/A,FALSE,"TMCOMP96";#N/A,#N/A,FALSE,"MAT96";#N/A,#N/A,FALSE,"FANDA96";#N/A,#N/A,FALSE,"INTRAN96";#N/A,#N/A,FALSE,"NAA9697";#N/A,#N/A,FALSE,"ECWEBB";#N/A,#N/A,FALSE,"MFT96";#N/A,#N/A,FALSE,"CTrecon"}</definedName>
    <definedName name="trggh_3_1_3" hidden="1">{#N/A,#N/A,FALSE,"TMCOMP96";#N/A,#N/A,FALSE,"MAT96";#N/A,#N/A,FALSE,"FANDA96";#N/A,#N/A,FALSE,"INTRAN96";#N/A,#N/A,FALSE,"NAA9697";#N/A,#N/A,FALSE,"ECWEBB";#N/A,#N/A,FALSE,"MFT96";#N/A,#N/A,FALSE,"CTrecon"}</definedName>
    <definedName name="trggh_3_1_3_1" hidden="1">{#N/A,#N/A,FALSE,"TMCOMP96";#N/A,#N/A,FALSE,"MAT96";#N/A,#N/A,FALSE,"FANDA96";#N/A,#N/A,FALSE,"INTRAN96";#N/A,#N/A,FALSE,"NAA9697";#N/A,#N/A,FALSE,"ECWEBB";#N/A,#N/A,FALSE,"MFT96";#N/A,#N/A,FALSE,"CTrecon"}</definedName>
    <definedName name="trggh_3_1_3_2" hidden="1">{#N/A,#N/A,FALSE,"TMCOMP96";#N/A,#N/A,FALSE,"MAT96";#N/A,#N/A,FALSE,"FANDA96";#N/A,#N/A,FALSE,"INTRAN96";#N/A,#N/A,FALSE,"NAA9697";#N/A,#N/A,FALSE,"ECWEBB";#N/A,#N/A,FALSE,"MFT96";#N/A,#N/A,FALSE,"CTrecon"}</definedName>
    <definedName name="trggh_3_1_3_3" hidden="1">{#N/A,#N/A,FALSE,"TMCOMP96";#N/A,#N/A,FALSE,"MAT96";#N/A,#N/A,FALSE,"FANDA96";#N/A,#N/A,FALSE,"INTRAN96";#N/A,#N/A,FALSE,"NAA9697";#N/A,#N/A,FALSE,"ECWEBB";#N/A,#N/A,FALSE,"MFT96";#N/A,#N/A,FALSE,"CTrecon"}</definedName>
    <definedName name="trggh_3_1_3_4" hidden="1">{#N/A,#N/A,FALSE,"TMCOMP96";#N/A,#N/A,FALSE,"MAT96";#N/A,#N/A,FALSE,"FANDA96";#N/A,#N/A,FALSE,"INTRAN96";#N/A,#N/A,FALSE,"NAA9697";#N/A,#N/A,FALSE,"ECWEBB";#N/A,#N/A,FALSE,"MFT96";#N/A,#N/A,FALSE,"CTrecon"}</definedName>
    <definedName name="trggh_3_1_3_5" hidden="1">{#N/A,#N/A,FALSE,"TMCOMP96";#N/A,#N/A,FALSE,"MAT96";#N/A,#N/A,FALSE,"FANDA96";#N/A,#N/A,FALSE,"INTRAN96";#N/A,#N/A,FALSE,"NAA9697";#N/A,#N/A,FALSE,"ECWEBB";#N/A,#N/A,FALSE,"MFT96";#N/A,#N/A,FALSE,"CTrecon"}</definedName>
    <definedName name="trggh_3_1_4" hidden="1">{#N/A,#N/A,FALSE,"TMCOMP96";#N/A,#N/A,FALSE,"MAT96";#N/A,#N/A,FALSE,"FANDA96";#N/A,#N/A,FALSE,"INTRAN96";#N/A,#N/A,FALSE,"NAA9697";#N/A,#N/A,FALSE,"ECWEBB";#N/A,#N/A,FALSE,"MFT96";#N/A,#N/A,FALSE,"CTrecon"}</definedName>
    <definedName name="trggh_3_1_4_1" hidden="1">{#N/A,#N/A,FALSE,"TMCOMP96";#N/A,#N/A,FALSE,"MAT96";#N/A,#N/A,FALSE,"FANDA96";#N/A,#N/A,FALSE,"INTRAN96";#N/A,#N/A,FALSE,"NAA9697";#N/A,#N/A,FALSE,"ECWEBB";#N/A,#N/A,FALSE,"MFT96";#N/A,#N/A,FALSE,"CTrecon"}</definedName>
    <definedName name="trggh_3_1_4_2" hidden="1">{#N/A,#N/A,FALSE,"TMCOMP96";#N/A,#N/A,FALSE,"MAT96";#N/A,#N/A,FALSE,"FANDA96";#N/A,#N/A,FALSE,"INTRAN96";#N/A,#N/A,FALSE,"NAA9697";#N/A,#N/A,FALSE,"ECWEBB";#N/A,#N/A,FALSE,"MFT96";#N/A,#N/A,FALSE,"CTrecon"}</definedName>
    <definedName name="trggh_3_1_4_3" hidden="1">{#N/A,#N/A,FALSE,"TMCOMP96";#N/A,#N/A,FALSE,"MAT96";#N/A,#N/A,FALSE,"FANDA96";#N/A,#N/A,FALSE,"INTRAN96";#N/A,#N/A,FALSE,"NAA9697";#N/A,#N/A,FALSE,"ECWEBB";#N/A,#N/A,FALSE,"MFT96";#N/A,#N/A,FALSE,"CTrecon"}</definedName>
    <definedName name="trggh_3_1_4_4" hidden="1">{#N/A,#N/A,FALSE,"TMCOMP96";#N/A,#N/A,FALSE,"MAT96";#N/A,#N/A,FALSE,"FANDA96";#N/A,#N/A,FALSE,"INTRAN96";#N/A,#N/A,FALSE,"NAA9697";#N/A,#N/A,FALSE,"ECWEBB";#N/A,#N/A,FALSE,"MFT96";#N/A,#N/A,FALSE,"CTrecon"}</definedName>
    <definedName name="trggh_3_1_4_5" hidden="1">{#N/A,#N/A,FALSE,"TMCOMP96";#N/A,#N/A,FALSE,"MAT96";#N/A,#N/A,FALSE,"FANDA96";#N/A,#N/A,FALSE,"INTRAN96";#N/A,#N/A,FALSE,"NAA9697";#N/A,#N/A,FALSE,"ECWEBB";#N/A,#N/A,FALSE,"MFT96";#N/A,#N/A,FALSE,"CTrecon"}</definedName>
    <definedName name="trggh_3_1_5" hidden="1">{#N/A,#N/A,FALSE,"TMCOMP96";#N/A,#N/A,FALSE,"MAT96";#N/A,#N/A,FALSE,"FANDA96";#N/A,#N/A,FALSE,"INTRAN96";#N/A,#N/A,FALSE,"NAA9697";#N/A,#N/A,FALSE,"ECWEBB";#N/A,#N/A,FALSE,"MFT96";#N/A,#N/A,FALSE,"CTrecon"}</definedName>
    <definedName name="trggh_3_1_5_1" hidden="1">{#N/A,#N/A,FALSE,"TMCOMP96";#N/A,#N/A,FALSE,"MAT96";#N/A,#N/A,FALSE,"FANDA96";#N/A,#N/A,FALSE,"INTRAN96";#N/A,#N/A,FALSE,"NAA9697";#N/A,#N/A,FALSE,"ECWEBB";#N/A,#N/A,FALSE,"MFT96";#N/A,#N/A,FALSE,"CTrecon"}</definedName>
    <definedName name="trggh_3_1_5_2" hidden="1">{#N/A,#N/A,FALSE,"TMCOMP96";#N/A,#N/A,FALSE,"MAT96";#N/A,#N/A,FALSE,"FANDA96";#N/A,#N/A,FALSE,"INTRAN96";#N/A,#N/A,FALSE,"NAA9697";#N/A,#N/A,FALSE,"ECWEBB";#N/A,#N/A,FALSE,"MFT96";#N/A,#N/A,FALSE,"CTrecon"}</definedName>
    <definedName name="trggh_3_1_5_3" hidden="1">{#N/A,#N/A,FALSE,"TMCOMP96";#N/A,#N/A,FALSE,"MAT96";#N/A,#N/A,FALSE,"FANDA96";#N/A,#N/A,FALSE,"INTRAN96";#N/A,#N/A,FALSE,"NAA9697";#N/A,#N/A,FALSE,"ECWEBB";#N/A,#N/A,FALSE,"MFT96";#N/A,#N/A,FALSE,"CTrecon"}</definedName>
    <definedName name="trggh_3_1_5_4" hidden="1">{#N/A,#N/A,FALSE,"TMCOMP96";#N/A,#N/A,FALSE,"MAT96";#N/A,#N/A,FALSE,"FANDA96";#N/A,#N/A,FALSE,"INTRAN96";#N/A,#N/A,FALSE,"NAA9697";#N/A,#N/A,FALSE,"ECWEBB";#N/A,#N/A,FALSE,"MFT96";#N/A,#N/A,FALSE,"CTrecon"}</definedName>
    <definedName name="trggh_3_1_5_5" hidden="1">{#N/A,#N/A,FALSE,"TMCOMP96";#N/A,#N/A,FALSE,"MAT96";#N/A,#N/A,FALSE,"FANDA96";#N/A,#N/A,FALSE,"INTRAN96";#N/A,#N/A,FALSE,"NAA9697";#N/A,#N/A,FALSE,"ECWEBB";#N/A,#N/A,FALSE,"MFT96";#N/A,#N/A,FALSE,"CTrecon"}</definedName>
    <definedName name="trggh_3_2" hidden="1">{#N/A,#N/A,FALSE,"TMCOMP96";#N/A,#N/A,FALSE,"MAT96";#N/A,#N/A,FALSE,"FANDA96";#N/A,#N/A,FALSE,"INTRAN96";#N/A,#N/A,FALSE,"NAA9697";#N/A,#N/A,FALSE,"ECWEBB";#N/A,#N/A,FALSE,"MFT96";#N/A,#N/A,FALSE,"CTrecon"}</definedName>
    <definedName name="trggh_3_2_1" hidden="1">{#N/A,#N/A,FALSE,"TMCOMP96";#N/A,#N/A,FALSE,"MAT96";#N/A,#N/A,FALSE,"FANDA96";#N/A,#N/A,FALSE,"INTRAN96";#N/A,#N/A,FALSE,"NAA9697";#N/A,#N/A,FALSE,"ECWEBB";#N/A,#N/A,FALSE,"MFT96";#N/A,#N/A,FALSE,"CTrecon"}</definedName>
    <definedName name="trggh_3_2_2" hidden="1">{#N/A,#N/A,FALSE,"TMCOMP96";#N/A,#N/A,FALSE,"MAT96";#N/A,#N/A,FALSE,"FANDA96";#N/A,#N/A,FALSE,"INTRAN96";#N/A,#N/A,FALSE,"NAA9697";#N/A,#N/A,FALSE,"ECWEBB";#N/A,#N/A,FALSE,"MFT96";#N/A,#N/A,FALSE,"CTrecon"}</definedName>
    <definedName name="trggh_3_2_3" hidden="1">{#N/A,#N/A,FALSE,"TMCOMP96";#N/A,#N/A,FALSE,"MAT96";#N/A,#N/A,FALSE,"FANDA96";#N/A,#N/A,FALSE,"INTRAN96";#N/A,#N/A,FALSE,"NAA9697";#N/A,#N/A,FALSE,"ECWEBB";#N/A,#N/A,FALSE,"MFT96";#N/A,#N/A,FALSE,"CTrecon"}</definedName>
    <definedName name="trggh_3_2_4" hidden="1">{#N/A,#N/A,FALSE,"TMCOMP96";#N/A,#N/A,FALSE,"MAT96";#N/A,#N/A,FALSE,"FANDA96";#N/A,#N/A,FALSE,"INTRAN96";#N/A,#N/A,FALSE,"NAA9697";#N/A,#N/A,FALSE,"ECWEBB";#N/A,#N/A,FALSE,"MFT96";#N/A,#N/A,FALSE,"CTrecon"}</definedName>
    <definedName name="trggh_3_2_5" hidden="1">{#N/A,#N/A,FALSE,"TMCOMP96";#N/A,#N/A,FALSE,"MAT96";#N/A,#N/A,FALSE,"FANDA96";#N/A,#N/A,FALSE,"INTRAN96";#N/A,#N/A,FALSE,"NAA9697";#N/A,#N/A,FALSE,"ECWEBB";#N/A,#N/A,FALSE,"MFT96";#N/A,#N/A,FALSE,"CTrecon"}</definedName>
    <definedName name="trggh_3_3" hidden="1">{#N/A,#N/A,FALSE,"TMCOMP96";#N/A,#N/A,FALSE,"MAT96";#N/A,#N/A,FALSE,"FANDA96";#N/A,#N/A,FALSE,"INTRAN96";#N/A,#N/A,FALSE,"NAA9697";#N/A,#N/A,FALSE,"ECWEBB";#N/A,#N/A,FALSE,"MFT96";#N/A,#N/A,FALSE,"CTrecon"}</definedName>
    <definedName name="trggh_3_3_1" hidden="1">{#N/A,#N/A,FALSE,"TMCOMP96";#N/A,#N/A,FALSE,"MAT96";#N/A,#N/A,FALSE,"FANDA96";#N/A,#N/A,FALSE,"INTRAN96";#N/A,#N/A,FALSE,"NAA9697";#N/A,#N/A,FALSE,"ECWEBB";#N/A,#N/A,FALSE,"MFT96";#N/A,#N/A,FALSE,"CTrecon"}</definedName>
    <definedName name="trggh_3_3_2" hidden="1">{#N/A,#N/A,FALSE,"TMCOMP96";#N/A,#N/A,FALSE,"MAT96";#N/A,#N/A,FALSE,"FANDA96";#N/A,#N/A,FALSE,"INTRAN96";#N/A,#N/A,FALSE,"NAA9697";#N/A,#N/A,FALSE,"ECWEBB";#N/A,#N/A,FALSE,"MFT96";#N/A,#N/A,FALSE,"CTrecon"}</definedName>
    <definedName name="trggh_3_3_3" hidden="1">{#N/A,#N/A,FALSE,"TMCOMP96";#N/A,#N/A,FALSE,"MAT96";#N/A,#N/A,FALSE,"FANDA96";#N/A,#N/A,FALSE,"INTRAN96";#N/A,#N/A,FALSE,"NAA9697";#N/A,#N/A,FALSE,"ECWEBB";#N/A,#N/A,FALSE,"MFT96";#N/A,#N/A,FALSE,"CTrecon"}</definedName>
    <definedName name="trggh_3_3_4" hidden="1">{#N/A,#N/A,FALSE,"TMCOMP96";#N/A,#N/A,FALSE,"MAT96";#N/A,#N/A,FALSE,"FANDA96";#N/A,#N/A,FALSE,"INTRAN96";#N/A,#N/A,FALSE,"NAA9697";#N/A,#N/A,FALSE,"ECWEBB";#N/A,#N/A,FALSE,"MFT96";#N/A,#N/A,FALSE,"CTrecon"}</definedName>
    <definedName name="trggh_3_3_5" hidden="1">{#N/A,#N/A,FALSE,"TMCOMP96";#N/A,#N/A,FALSE,"MAT96";#N/A,#N/A,FALSE,"FANDA96";#N/A,#N/A,FALSE,"INTRAN96";#N/A,#N/A,FALSE,"NAA9697";#N/A,#N/A,FALSE,"ECWEBB";#N/A,#N/A,FALSE,"MFT96";#N/A,#N/A,FALSE,"CTrecon"}</definedName>
    <definedName name="trggh_3_4" hidden="1">{#N/A,#N/A,FALSE,"TMCOMP96";#N/A,#N/A,FALSE,"MAT96";#N/A,#N/A,FALSE,"FANDA96";#N/A,#N/A,FALSE,"INTRAN96";#N/A,#N/A,FALSE,"NAA9697";#N/A,#N/A,FALSE,"ECWEBB";#N/A,#N/A,FALSE,"MFT96";#N/A,#N/A,FALSE,"CTrecon"}</definedName>
    <definedName name="trggh_3_4_1" hidden="1">{#N/A,#N/A,FALSE,"TMCOMP96";#N/A,#N/A,FALSE,"MAT96";#N/A,#N/A,FALSE,"FANDA96";#N/A,#N/A,FALSE,"INTRAN96";#N/A,#N/A,FALSE,"NAA9697";#N/A,#N/A,FALSE,"ECWEBB";#N/A,#N/A,FALSE,"MFT96";#N/A,#N/A,FALSE,"CTrecon"}</definedName>
    <definedName name="trggh_3_4_2" hidden="1">{#N/A,#N/A,FALSE,"TMCOMP96";#N/A,#N/A,FALSE,"MAT96";#N/A,#N/A,FALSE,"FANDA96";#N/A,#N/A,FALSE,"INTRAN96";#N/A,#N/A,FALSE,"NAA9697";#N/A,#N/A,FALSE,"ECWEBB";#N/A,#N/A,FALSE,"MFT96";#N/A,#N/A,FALSE,"CTrecon"}</definedName>
    <definedName name="trggh_3_4_3" hidden="1">{#N/A,#N/A,FALSE,"TMCOMP96";#N/A,#N/A,FALSE,"MAT96";#N/A,#N/A,FALSE,"FANDA96";#N/A,#N/A,FALSE,"INTRAN96";#N/A,#N/A,FALSE,"NAA9697";#N/A,#N/A,FALSE,"ECWEBB";#N/A,#N/A,FALSE,"MFT96";#N/A,#N/A,FALSE,"CTrecon"}</definedName>
    <definedName name="trggh_3_4_4" hidden="1">{#N/A,#N/A,FALSE,"TMCOMP96";#N/A,#N/A,FALSE,"MAT96";#N/A,#N/A,FALSE,"FANDA96";#N/A,#N/A,FALSE,"INTRAN96";#N/A,#N/A,FALSE,"NAA9697";#N/A,#N/A,FALSE,"ECWEBB";#N/A,#N/A,FALSE,"MFT96";#N/A,#N/A,FALSE,"CTrecon"}</definedName>
    <definedName name="trggh_3_4_5" hidden="1">{#N/A,#N/A,FALSE,"TMCOMP96";#N/A,#N/A,FALSE,"MAT96";#N/A,#N/A,FALSE,"FANDA96";#N/A,#N/A,FALSE,"INTRAN96";#N/A,#N/A,FALSE,"NAA9697";#N/A,#N/A,FALSE,"ECWEBB";#N/A,#N/A,FALSE,"MFT96";#N/A,#N/A,FALSE,"CTrecon"}</definedName>
    <definedName name="trggh_3_5" hidden="1">{#N/A,#N/A,FALSE,"TMCOMP96";#N/A,#N/A,FALSE,"MAT96";#N/A,#N/A,FALSE,"FANDA96";#N/A,#N/A,FALSE,"INTRAN96";#N/A,#N/A,FALSE,"NAA9697";#N/A,#N/A,FALSE,"ECWEBB";#N/A,#N/A,FALSE,"MFT96";#N/A,#N/A,FALSE,"CTrecon"}</definedName>
    <definedName name="trggh_3_5_1" hidden="1">{#N/A,#N/A,FALSE,"TMCOMP96";#N/A,#N/A,FALSE,"MAT96";#N/A,#N/A,FALSE,"FANDA96";#N/A,#N/A,FALSE,"INTRAN96";#N/A,#N/A,FALSE,"NAA9697";#N/A,#N/A,FALSE,"ECWEBB";#N/A,#N/A,FALSE,"MFT96";#N/A,#N/A,FALSE,"CTrecon"}</definedName>
    <definedName name="trggh_3_5_2" hidden="1">{#N/A,#N/A,FALSE,"TMCOMP96";#N/A,#N/A,FALSE,"MAT96";#N/A,#N/A,FALSE,"FANDA96";#N/A,#N/A,FALSE,"INTRAN96";#N/A,#N/A,FALSE,"NAA9697";#N/A,#N/A,FALSE,"ECWEBB";#N/A,#N/A,FALSE,"MFT96";#N/A,#N/A,FALSE,"CTrecon"}</definedName>
    <definedName name="trggh_3_5_3" hidden="1">{#N/A,#N/A,FALSE,"TMCOMP96";#N/A,#N/A,FALSE,"MAT96";#N/A,#N/A,FALSE,"FANDA96";#N/A,#N/A,FALSE,"INTRAN96";#N/A,#N/A,FALSE,"NAA9697";#N/A,#N/A,FALSE,"ECWEBB";#N/A,#N/A,FALSE,"MFT96";#N/A,#N/A,FALSE,"CTrecon"}</definedName>
    <definedName name="trggh_3_5_4" hidden="1">{#N/A,#N/A,FALSE,"TMCOMP96";#N/A,#N/A,FALSE,"MAT96";#N/A,#N/A,FALSE,"FANDA96";#N/A,#N/A,FALSE,"INTRAN96";#N/A,#N/A,FALSE,"NAA9697";#N/A,#N/A,FALSE,"ECWEBB";#N/A,#N/A,FALSE,"MFT96";#N/A,#N/A,FALSE,"CTrecon"}</definedName>
    <definedName name="trggh_3_5_5" hidden="1">{#N/A,#N/A,FALSE,"TMCOMP96";#N/A,#N/A,FALSE,"MAT96";#N/A,#N/A,FALSE,"FANDA96";#N/A,#N/A,FALSE,"INTRAN96";#N/A,#N/A,FALSE,"NAA9697";#N/A,#N/A,FALSE,"ECWEBB";#N/A,#N/A,FALSE,"MFT96";#N/A,#N/A,FALSE,"CTrecon"}</definedName>
    <definedName name="trggh_4" hidden="1">{#N/A,#N/A,FALSE,"TMCOMP96";#N/A,#N/A,FALSE,"MAT96";#N/A,#N/A,FALSE,"FANDA96";#N/A,#N/A,FALSE,"INTRAN96";#N/A,#N/A,FALSE,"NAA9697";#N/A,#N/A,FALSE,"ECWEBB";#N/A,#N/A,FALSE,"MFT96";#N/A,#N/A,FALSE,"CTrecon"}</definedName>
    <definedName name="trggh_4_1" hidden="1">{#N/A,#N/A,FALSE,"TMCOMP96";#N/A,#N/A,FALSE,"MAT96";#N/A,#N/A,FALSE,"FANDA96";#N/A,#N/A,FALSE,"INTRAN96";#N/A,#N/A,FALSE,"NAA9697";#N/A,#N/A,FALSE,"ECWEBB";#N/A,#N/A,FALSE,"MFT96";#N/A,#N/A,FALSE,"CTrecon"}</definedName>
    <definedName name="trggh_4_1_1" hidden="1">{#N/A,#N/A,FALSE,"TMCOMP96";#N/A,#N/A,FALSE,"MAT96";#N/A,#N/A,FALSE,"FANDA96";#N/A,#N/A,FALSE,"INTRAN96";#N/A,#N/A,FALSE,"NAA9697";#N/A,#N/A,FALSE,"ECWEBB";#N/A,#N/A,FALSE,"MFT96";#N/A,#N/A,FALSE,"CTrecon"}</definedName>
    <definedName name="trggh_4_1_1_1" hidden="1">{#N/A,#N/A,FALSE,"TMCOMP96";#N/A,#N/A,FALSE,"MAT96";#N/A,#N/A,FALSE,"FANDA96";#N/A,#N/A,FALSE,"INTRAN96";#N/A,#N/A,FALSE,"NAA9697";#N/A,#N/A,FALSE,"ECWEBB";#N/A,#N/A,FALSE,"MFT96";#N/A,#N/A,FALSE,"CTrecon"}</definedName>
    <definedName name="trggh_4_1_1_1_1" hidden="1">{#N/A,#N/A,FALSE,"TMCOMP96";#N/A,#N/A,FALSE,"MAT96";#N/A,#N/A,FALSE,"FANDA96";#N/A,#N/A,FALSE,"INTRAN96";#N/A,#N/A,FALSE,"NAA9697";#N/A,#N/A,FALSE,"ECWEBB";#N/A,#N/A,FALSE,"MFT96";#N/A,#N/A,FALSE,"CTrecon"}</definedName>
    <definedName name="trggh_4_1_1_1_2" hidden="1">{#N/A,#N/A,FALSE,"TMCOMP96";#N/A,#N/A,FALSE,"MAT96";#N/A,#N/A,FALSE,"FANDA96";#N/A,#N/A,FALSE,"INTRAN96";#N/A,#N/A,FALSE,"NAA9697";#N/A,#N/A,FALSE,"ECWEBB";#N/A,#N/A,FALSE,"MFT96";#N/A,#N/A,FALSE,"CTrecon"}</definedName>
    <definedName name="trggh_4_1_1_1_3" hidden="1">{#N/A,#N/A,FALSE,"TMCOMP96";#N/A,#N/A,FALSE,"MAT96";#N/A,#N/A,FALSE,"FANDA96";#N/A,#N/A,FALSE,"INTRAN96";#N/A,#N/A,FALSE,"NAA9697";#N/A,#N/A,FALSE,"ECWEBB";#N/A,#N/A,FALSE,"MFT96";#N/A,#N/A,FALSE,"CTrecon"}</definedName>
    <definedName name="trggh_4_1_1_1_4" hidden="1">{#N/A,#N/A,FALSE,"TMCOMP96";#N/A,#N/A,FALSE,"MAT96";#N/A,#N/A,FALSE,"FANDA96";#N/A,#N/A,FALSE,"INTRAN96";#N/A,#N/A,FALSE,"NAA9697";#N/A,#N/A,FALSE,"ECWEBB";#N/A,#N/A,FALSE,"MFT96";#N/A,#N/A,FALSE,"CTrecon"}</definedName>
    <definedName name="trggh_4_1_1_1_5" hidden="1">{#N/A,#N/A,FALSE,"TMCOMP96";#N/A,#N/A,FALSE,"MAT96";#N/A,#N/A,FALSE,"FANDA96";#N/A,#N/A,FALSE,"INTRAN96";#N/A,#N/A,FALSE,"NAA9697";#N/A,#N/A,FALSE,"ECWEBB";#N/A,#N/A,FALSE,"MFT96";#N/A,#N/A,FALSE,"CTrecon"}</definedName>
    <definedName name="trggh_4_1_1_2" hidden="1">{#N/A,#N/A,FALSE,"TMCOMP96";#N/A,#N/A,FALSE,"MAT96";#N/A,#N/A,FALSE,"FANDA96";#N/A,#N/A,FALSE,"INTRAN96";#N/A,#N/A,FALSE,"NAA9697";#N/A,#N/A,FALSE,"ECWEBB";#N/A,#N/A,FALSE,"MFT96";#N/A,#N/A,FALSE,"CTrecon"}</definedName>
    <definedName name="trggh_4_1_1_2_1" hidden="1">{#N/A,#N/A,FALSE,"TMCOMP96";#N/A,#N/A,FALSE,"MAT96";#N/A,#N/A,FALSE,"FANDA96";#N/A,#N/A,FALSE,"INTRAN96";#N/A,#N/A,FALSE,"NAA9697";#N/A,#N/A,FALSE,"ECWEBB";#N/A,#N/A,FALSE,"MFT96";#N/A,#N/A,FALSE,"CTrecon"}</definedName>
    <definedName name="trggh_4_1_1_2_2" hidden="1">{#N/A,#N/A,FALSE,"TMCOMP96";#N/A,#N/A,FALSE,"MAT96";#N/A,#N/A,FALSE,"FANDA96";#N/A,#N/A,FALSE,"INTRAN96";#N/A,#N/A,FALSE,"NAA9697";#N/A,#N/A,FALSE,"ECWEBB";#N/A,#N/A,FALSE,"MFT96";#N/A,#N/A,FALSE,"CTrecon"}</definedName>
    <definedName name="trggh_4_1_1_2_3" hidden="1">{#N/A,#N/A,FALSE,"TMCOMP96";#N/A,#N/A,FALSE,"MAT96";#N/A,#N/A,FALSE,"FANDA96";#N/A,#N/A,FALSE,"INTRAN96";#N/A,#N/A,FALSE,"NAA9697";#N/A,#N/A,FALSE,"ECWEBB";#N/A,#N/A,FALSE,"MFT96";#N/A,#N/A,FALSE,"CTrecon"}</definedName>
    <definedName name="trggh_4_1_1_2_4" hidden="1">{#N/A,#N/A,FALSE,"TMCOMP96";#N/A,#N/A,FALSE,"MAT96";#N/A,#N/A,FALSE,"FANDA96";#N/A,#N/A,FALSE,"INTRAN96";#N/A,#N/A,FALSE,"NAA9697";#N/A,#N/A,FALSE,"ECWEBB";#N/A,#N/A,FALSE,"MFT96";#N/A,#N/A,FALSE,"CTrecon"}</definedName>
    <definedName name="trggh_4_1_1_2_5" hidden="1">{#N/A,#N/A,FALSE,"TMCOMP96";#N/A,#N/A,FALSE,"MAT96";#N/A,#N/A,FALSE,"FANDA96";#N/A,#N/A,FALSE,"INTRAN96";#N/A,#N/A,FALSE,"NAA9697";#N/A,#N/A,FALSE,"ECWEBB";#N/A,#N/A,FALSE,"MFT96";#N/A,#N/A,FALSE,"CTrecon"}</definedName>
    <definedName name="trggh_4_1_1_3" hidden="1">{#N/A,#N/A,FALSE,"TMCOMP96";#N/A,#N/A,FALSE,"MAT96";#N/A,#N/A,FALSE,"FANDA96";#N/A,#N/A,FALSE,"INTRAN96";#N/A,#N/A,FALSE,"NAA9697";#N/A,#N/A,FALSE,"ECWEBB";#N/A,#N/A,FALSE,"MFT96";#N/A,#N/A,FALSE,"CTrecon"}</definedName>
    <definedName name="trggh_4_1_1_4" hidden="1">{#N/A,#N/A,FALSE,"TMCOMP96";#N/A,#N/A,FALSE,"MAT96";#N/A,#N/A,FALSE,"FANDA96";#N/A,#N/A,FALSE,"INTRAN96";#N/A,#N/A,FALSE,"NAA9697";#N/A,#N/A,FALSE,"ECWEBB";#N/A,#N/A,FALSE,"MFT96";#N/A,#N/A,FALSE,"CTrecon"}</definedName>
    <definedName name="trggh_4_1_1_5" hidden="1">{#N/A,#N/A,FALSE,"TMCOMP96";#N/A,#N/A,FALSE,"MAT96";#N/A,#N/A,FALSE,"FANDA96";#N/A,#N/A,FALSE,"INTRAN96";#N/A,#N/A,FALSE,"NAA9697";#N/A,#N/A,FALSE,"ECWEBB";#N/A,#N/A,FALSE,"MFT96";#N/A,#N/A,FALSE,"CTrecon"}</definedName>
    <definedName name="trggh_4_1_2" hidden="1">{#N/A,#N/A,FALSE,"TMCOMP96";#N/A,#N/A,FALSE,"MAT96";#N/A,#N/A,FALSE,"FANDA96";#N/A,#N/A,FALSE,"INTRAN96";#N/A,#N/A,FALSE,"NAA9697";#N/A,#N/A,FALSE,"ECWEBB";#N/A,#N/A,FALSE,"MFT96";#N/A,#N/A,FALSE,"CTrecon"}</definedName>
    <definedName name="trggh_4_1_2_1" hidden="1">{#N/A,#N/A,FALSE,"TMCOMP96";#N/A,#N/A,FALSE,"MAT96";#N/A,#N/A,FALSE,"FANDA96";#N/A,#N/A,FALSE,"INTRAN96";#N/A,#N/A,FALSE,"NAA9697";#N/A,#N/A,FALSE,"ECWEBB";#N/A,#N/A,FALSE,"MFT96";#N/A,#N/A,FALSE,"CTrecon"}</definedName>
    <definedName name="trggh_4_1_2_2" hidden="1">{#N/A,#N/A,FALSE,"TMCOMP96";#N/A,#N/A,FALSE,"MAT96";#N/A,#N/A,FALSE,"FANDA96";#N/A,#N/A,FALSE,"INTRAN96";#N/A,#N/A,FALSE,"NAA9697";#N/A,#N/A,FALSE,"ECWEBB";#N/A,#N/A,FALSE,"MFT96";#N/A,#N/A,FALSE,"CTrecon"}</definedName>
    <definedName name="trggh_4_1_2_3" hidden="1">{#N/A,#N/A,FALSE,"TMCOMP96";#N/A,#N/A,FALSE,"MAT96";#N/A,#N/A,FALSE,"FANDA96";#N/A,#N/A,FALSE,"INTRAN96";#N/A,#N/A,FALSE,"NAA9697";#N/A,#N/A,FALSE,"ECWEBB";#N/A,#N/A,FALSE,"MFT96";#N/A,#N/A,FALSE,"CTrecon"}</definedName>
    <definedName name="trggh_4_1_2_4" hidden="1">{#N/A,#N/A,FALSE,"TMCOMP96";#N/A,#N/A,FALSE,"MAT96";#N/A,#N/A,FALSE,"FANDA96";#N/A,#N/A,FALSE,"INTRAN96";#N/A,#N/A,FALSE,"NAA9697";#N/A,#N/A,FALSE,"ECWEBB";#N/A,#N/A,FALSE,"MFT96";#N/A,#N/A,FALSE,"CTrecon"}</definedName>
    <definedName name="trggh_4_1_2_5" hidden="1">{#N/A,#N/A,FALSE,"TMCOMP96";#N/A,#N/A,FALSE,"MAT96";#N/A,#N/A,FALSE,"FANDA96";#N/A,#N/A,FALSE,"INTRAN96";#N/A,#N/A,FALSE,"NAA9697";#N/A,#N/A,FALSE,"ECWEBB";#N/A,#N/A,FALSE,"MFT96";#N/A,#N/A,FALSE,"CTrecon"}</definedName>
    <definedName name="trggh_4_1_3" hidden="1">{#N/A,#N/A,FALSE,"TMCOMP96";#N/A,#N/A,FALSE,"MAT96";#N/A,#N/A,FALSE,"FANDA96";#N/A,#N/A,FALSE,"INTRAN96";#N/A,#N/A,FALSE,"NAA9697";#N/A,#N/A,FALSE,"ECWEBB";#N/A,#N/A,FALSE,"MFT96";#N/A,#N/A,FALSE,"CTrecon"}</definedName>
    <definedName name="trggh_4_1_3_1" hidden="1">{#N/A,#N/A,FALSE,"TMCOMP96";#N/A,#N/A,FALSE,"MAT96";#N/A,#N/A,FALSE,"FANDA96";#N/A,#N/A,FALSE,"INTRAN96";#N/A,#N/A,FALSE,"NAA9697";#N/A,#N/A,FALSE,"ECWEBB";#N/A,#N/A,FALSE,"MFT96";#N/A,#N/A,FALSE,"CTrecon"}</definedName>
    <definedName name="trggh_4_1_3_2" hidden="1">{#N/A,#N/A,FALSE,"TMCOMP96";#N/A,#N/A,FALSE,"MAT96";#N/A,#N/A,FALSE,"FANDA96";#N/A,#N/A,FALSE,"INTRAN96";#N/A,#N/A,FALSE,"NAA9697";#N/A,#N/A,FALSE,"ECWEBB";#N/A,#N/A,FALSE,"MFT96";#N/A,#N/A,FALSE,"CTrecon"}</definedName>
    <definedName name="trggh_4_1_3_3" hidden="1">{#N/A,#N/A,FALSE,"TMCOMP96";#N/A,#N/A,FALSE,"MAT96";#N/A,#N/A,FALSE,"FANDA96";#N/A,#N/A,FALSE,"INTRAN96";#N/A,#N/A,FALSE,"NAA9697";#N/A,#N/A,FALSE,"ECWEBB";#N/A,#N/A,FALSE,"MFT96";#N/A,#N/A,FALSE,"CTrecon"}</definedName>
    <definedName name="trggh_4_1_3_4" hidden="1">{#N/A,#N/A,FALSE,"TMCOMP96";#N/A,#N/A,FALSE,"MAT96";#N/A,#N/A,FALSE,"FANDA96";#N/A,#N/A,FALSE,"INTRAN96";#N/A,#N/A,FALSE,"NAA9697";#N/A,#N/A,FALSE,"ECWEBB";#N/A,#N/A,FALSE,"MFT96";#N/A,#N/A,FALSE,"CTrecon"}</definedName>
    <definedName name="trggh_4_1_3_5" hidden="1">{#N/A,#N/A,FALSE,"TMCOMP96";#N/A,#N/A,FALSE,"MAT96";#N/A,#N/A,FALSE,"FANDA96";#N/A,#N/A,FALSE,"INTRAN96";#N/A,#N/A,FALSE,"NAA9697";#N/A,#N/A,FALSE,"ECWEBB";#N/A,#N/A,FALSE,"MFT96";#N/A,#N/A,FALSE,"CTrecon"}</definedName>
    <definedName name="trggh_4_1_4" hidden="1">{#N/A,#N/A,FALSE,"TMCOMP96";#N/A,#N/A,FALSE,"MAT96";#N/A,#N/A,FALSE,"FANDA96";#N/A,#N/A,FALSE,"INTRAN96";#N/A,#N/A,FALSE,"NAA9697";#N/A,#N/A,FALSE,"ECWEBB";#N/A,#N/A,FALSE,"MFT96";#N/A,#N/A,FALSE,"CTrecon"}</definedName>
    <definedName name="trggh_4_1_4_1" hidden="1">{#N/A,#N/A,FALSE,"TMCOMP96";#N/A,#N/A,FALSE,"MAT96";#N/A,#N/A,FALSE,"FANDA96";#N/A,#N/A,FALSE,"INTRAN96";#N/A,#N/A,FALSE,"NAA9697";#N/A,#N/A,FALSE,"ECWEBB";#N/A,#N/A,FALSE,"MFT96";#N/A,#N/A,FALSE,"CTrecon"}</definedName>
    <definedName name="trggh_4_1_4_2" hidden="1">{#N/A,#N/A,FALSE,"TMCOMP96";#N/A,#N/A,FALSE,"MAT96";#N/A,#N/A,FALSE,"FANDA96";#N/A,#N/A,FALSE,"INTRAN96";#N/A,#N/A,FALSE,"NAA9697";#N/A,#N/A,FALSE,"ECWEBB";#N/A,#N/A,FALSE,"MFT96";#N/A,#N/A,FALSE,"CTrecon"}</definedName>
    <definedName name="trggh_4_1_4_3" hidden="1">{#N/A,#N/A,FALSE,"TMCOMP96";#N/A,#N/A,FALSE,"MAT96";#N/A,#N/A,FALSE,"FANDA96";#N/A,#N/A,FALSE,"INTRAN96";#N/A,#N/A,FALSE,"NAA9697";#N/A,#N/A,FALSE,"ECWEBB";#N/A,#N/A,FALSE,"MFT96";#N/A,#N/A,FALSE,"CTrecon"}</definedName>
    <definedName name="trggh_4_1_4_4" hidden="1">{#N/A,#N/A,FALSE,"TMCOMP96";#N/A,#N/A,FALSE,"MAT96";#N/A,#N/A,FALSE,"FANDA96";#N/A,#N/A,FALSE,"INTRAN96";#N/A,#N/A,FALSE,"NAA9697";#N/A,#N/A,FALSE,"ECWEBB";#N/A,#N/A,FALSE,"MFT96";#N/A,#N/A,FALSE,"CTrecon"}</definedName>
    <definedName name="trggh_4_1_4_5" hidden="1">{#N/A,#N/A,FALSE,"TMCOMP96";#N/A,#N/A,FALSE,"MAT96";#N/A,#N/A,FALSE,"FANDA96";#N/A,#N/A,FALSE,"INTRAN96";#N/A,#N/A,FALSE,"NAA9697";#N/A,#N/A,FALSE,"ECWEBB";#N/A,#N/A,FALSE,"MFT96";#N/A,#N/A,FALSE,"CTrecon"}</definedName>
    <definedName name="trggh_4_1_5" hidden="1">{#N/A,#N/A,FALSE,"TMCOMP96";#N/A,#N/A,FALSE,"MAT96";#N/A,#N/A,FALSE,"FANDA96";#N/A,#N/A,FALSE,"INTRAN96";#N/A,#N/A,FALSE,"NAA9697";#N/A,#N/A,FALSE,"ECWEBB";#N/A,#N/A,FALSE,"MFT96";#N/A,#N/A,FALSE,"CTrecon"}</definedName>
    <definedName name="trggh_4_1_5_1" hidden="1">{#N/A,#N/A,FALSE,"TMCOMP96";#N/A,#N/A,FALSE,"MAT96";#N/A,#N/A,FALSE,"FANDA96";#N/A,#N/A,FALSE,"INTRAN96";#N/A,#N/A,FALSE,"NAA9697";#N/A,#N/A,FALSE,"ECWEBB";#N/A,#N/A,FALSE,"MFT96";#N/A,#N/A,FALSE,"CTrecon"}</definedName>
    <definedName name="trggh_4_1_5_2" hidden="1">{#N/A,#N/A,FALSE,"TMCOMP96";#N/A,#N/A,FALSE,"MAT96";#N/A,#N/A,FALSE,"FANDA96";#N/A,#N/A,FALSE,"INTRAN96";#N/A,#N/A,FALSE,"NAA9697";#N/A,#N/A,FALSE,"ECWEBB";#N/A,#N/A,FALSE,"MFT96";#N/A,#N/A,FALSE,"CTrecon"}</definedName>
    <definedName name="trggh_4_1_5_3" hidden="1">{#N/A,#N/A,FALSE,"TMCOMP96";#N/A,#N/A,FALSE,"MAT96";#N/A,#N/A,FALSE,"FANDA96";#N/A,#N/A,FALSE,"INTRAN96";#N/A,#N/A,FALSE,"NAA9697";#N/A,#N/A,FALSE,"ECWEBB";#N/A,#N/A,FALSE,"MFT96";#N/A,#N/A,FALSE,"CTrecon"}</definedName>
    <definedName name="trggh_4_1_5_4" hidden="1">{#N/A,#N/A,FALSE,"TMCOMP96";#N/A,#N/A,FALSE,"MAT96";#N/A,#N/A,FALSE,"FANDA96";#N/A,#N/A,FALSE,"INTRAN96";#N/A,#N/A,FALSE,"NAA9697";#N/A,#N/A,FALSE,"ECWEBB";#N/A,#N/A,FALSE,"MFT96";#N/A,#N/A,FALSE,"CTrecon"}</definedName>
    <definedName name="trggh_4_1_5_5" hidden="1">{#N/A,#N/A,FALSE,"TMCOMP96";#N/A,#N/A,FALSE,"MAT96";#N/A,#N/A,FALSE,"FANDA96";#N/A,#N/A,FALSE,"INTRAN96";#N/A,#N/A,FALSE,"NAA9697";#N/A,#N/A,FALSE,"ECWEBB";#N/A,#N/A,FALSE,"MFT96";#N/A,#N/A,FALSE,"CTrecon"}</definedName>
    <definedName name="trggh_4_2" hidden="1">{#N/A,#N/A,FALSE,"TMCOMP96";#N/A,#N/A,FALSE,"MAT96";#N/A,#N/A,FALSE,"FANDA96";#N/A,#N/A,FALSE,"INTRAN96";#N/A,#N/A,FALSE,"NAA9697";#N/A,#N/A,FALSE,"ECWEBB";#N/A,#N/A,FALSE,"MFT96";#N/A,#N/A,FALSE,"CTrecon"}</definedName>
    <definedName name="trggh_4_2_1" hidden="1">{#N/A,#N/A,FALSE,"TMCOMP96";#N/A,#N/A,FALSE,"MAT96";#N/A,#N/A,FALSE,"FANDA96";#N/A,#N/A,FALSE,"INTRAN96";#N/A,#N/A,FALSE,"NAA9697";#N/A,#N/A,FALSE,"ECWEBB";#N/A,#N/A,FALSE,"MFT96";#N/A,#N/A,FALSE,"CTrecon"}</definedName>
    <definedName name="trggh_4_2_2" hidden="1">{#N/A,#N/A,FALSE,"TMCOMP96";#N/A,#N/A,FALSE,"MAT96";#N/A,#N/A,FALSE,"FANDA96";#N/A,#N/A,FALSE,"INTRAN96";#N/A,#N/A,FALSE,"NAA9697";#N/A,#N/A,FALSE,"ECWEBB";#N/A,#N/A,FALSE,"MFT96";#N/A,#N/A,FALSE,"CTrecon"}</definedName>
    <definedName name="trggh_4_2_3" hidden="1">{#N/A,#N/A,FALSE,"TMCOMP96";#N/A,#N/A,FALSE,"MAT96";#N/A,#N/A,FALSE,"FANDA96";#N/A,#N/A,FALSE,"INTRAN96";#N/A,#N/A,FALSE,"NAA9697";#N/A,#N/A,FALSE,"ECWEBB";#N/A,#N/A,FALSE,"MFT96";#N/A,#N/A,FALSE,"CTrecon"}</definedName>
    <definedName name="trggh_4_2_4" hidden="1">{#N/A,#N/A,FALSE,"TMCOMP96";#N/A,#N/A,FALSE,"MAT96";#N/A,#N/A,FALSE,"FANDA96";#N/A,#N/A,FALSE,"INTRAN96";#N/A,#N/A,FALSE,"NAA9697";#N/A,#N/A,FALSE,"ECWEBB";#N/A,#N/A,FALSE,"MFT96";#N/A,#N/A,FALSE,"CTrecon"}</definedName>
    <definedName name="trggh_4_2_5" hidden="1">{#N/A,#N/A,FALSE,"TMCOMP96";#N/A,#N/A,FALSE,"MAT96";#N/A,#N/A,FALSE,"FANDA96";#N/A,#N/A,FALSE,"INTRAN96";#N/A,#N/A,FALSE,"NAA9697";#N/A,#N/A,FALSE,"ECWEBB";#N/A,#N/A,FALSE,"MFT96";#N/A,#N/A,FALSE,"CTrecon"}</definedName>
    <definedName name="trggh_4_3" hidden="1">{#N/A,#N/A,FALSE,"TMCOMP96";#N/A,#N/A,FALSE,"MAT96";#N/A,#N/A,FALSE,"FANDA96";#N/A,#N/A,FALSE,"INTRAN96";#N/A,#N/A,FALSE,"NAA9697";#N/A,#N/A,FALSE,"ECWEBB";#N/A,#N/A,FALSE,"MFT96";#N/A,#N/A,FALSE,"CTrecon"}</definedName>
    <definedName name="trggh_4_3_1" hidden="1">{#N/A,#N/A,FALSE,"TMCOMP96";#N/A,#N/A,FALSE,"MAT96";#N/A,#N/A,FALSE,"FANDA96";#N/A,#N/A,FALSE,"INTRAN96";#N/A,#N/A,FALSE,"NAA9697";#N/A,#N/A,FALSE,"ECWEBB";#N/A,#N/A,FALSE,"MFT96";#N/A,#N/A,FALSE,"CTrecon"}</definedName>
    <definedName name="trggh_4_3_2" hidden="1">{#N/A,#N/A,FALSE,"TMCOMP96";#N/A,#N/A,FALSE,"MAT96";#N/A,#N/A,FALSE,"FANDA96";#N/A,#N/A,FALSE,"INTRAN96";#N/A,#N/A,FALSE,"NAA9697";#N/A,#N/A,FALSE,"ECWEBB";#N/A,#N/A,FALSE,"MFT96";#N/A,#N/A,FALSE,"CTrecon"}</definedName>
    <definedName name="trggh_4_3_3" hidden="1">{#N/A,#N/A,FALSE,"TMCOMP96";#N/A,#N/A,FALSE,"MAT96";#N/A,#N/A,FALSE,"FANDA96";#N/A,#N/A,FALSE,"INTRAN96";#N/A,#N/A,FALSE,"NAA9697";#N/A,#N/A,FALSE,"ECWEBB";#N/A,#N/A,FALSE,"MFT96";#N/A,#N/A,FALSE,"CTrecon"}</definedName>
    <definedName name="trggh_4_3_4" hidden="1">{#N/A,#N/A,FALSE,"TMCOMP96";#N/A,#N/A,FALSE,"MAT96";#N/A,#N/A,FALSE,"FANDA96";#N/A,#N/A,FALSE,"INTRAN96";#N/A,#N/A,FALSE,"NAA9697";#N/A,#N/A,FALSE,"ECWEBB";#N/A,#N/A,FALSE,"MFT96";#N/A,#N/A,FALSE,"CTrecon"}</definedName>
    <definedName name="trggh_4_3_5" hidden="1">{#N/A,#N/A,FALSE,"TMCOMP96";#N/A,#N/A,FALSE,"MAT96";#N/A,#N/A,FALSE,"FANDA96";#N/A,#N/A,FALSE,"INTRAN96";#N/A,#N/A,FALSE,"NAA9697";#N/A,#N/A,FALSE,"ECWEBB";#N/A,#N/A,FALSE,"MFT96";#N/A,#N/A,FALSE,"CTrecon"}</definedName>
    <definedName name="trggh_4_4" hidden="1">{#N/A,#N/A,FALSE,"TMCOMP96";#N/A,#N/A,FALSE,"MAT96";#N/A,#N/A,FALSE,"FANDA96";#N/A,#N/A,FALSE,"INTRAN96";#N/A,#N/A,FALSE,"NAA9697";#N/A,#N/A,FALSE,"ECWEBB";#N/A,#N/A,FALSE,"MFT96";#N/A,#N/A,FALSE,"CTrecon"}</definedName>
    <definedName name="trggh_4_4_1" hidden="1">{#N/A,#N/A,FALSE,"TMCOMP96";#N/A,#N/A,FALSE,"MAT96";#N/A,#N/A,FALSE,"FANDA96";#N/A,#N/A,FALSE,"INTRAN96";#N/A,#N/A,FALSE,"NAA9697";#N/A,#N/A,FALSE,"ECWEBB";#N/A,#N/A,FALSE,"MFT96";#N/A,#N/A,FALSE,"CTrecon"}</definedName>
    <definedName name="trggh_4_4_2" hidden="1">{#N/A,#N/A,FALSE,"TMCOMP96";#N/A,#N/A,FALSE,"MAT96";#N/A,#N/A,FALSE,"FANDA96";#N/A,#N/A,FALSE,"INTRAN96";#N/A,#N/A,FALSE,"NAA9697";#N/A,#N/A,FALSE,"ECWEBB";#N/A,#N/A,FALSE,"MFT96";#N/A,#N/A,FALSE,"CTrecon"}</definedName>
    <definedName name="trggh_4_4_3" hidden="1">{#N/A,#N/A,FALSE,"TMCOMP96";#N/A,#N/A,FALSE,"MAT96";#N/A,#N/A,FALSE,"FANDA96";#N/A,#N/A,FALSE,"INTRAN96";#N/A,#N/A,FALSE,"NAA9697";#N/A,#N/A,FALSE,"ECWEBB";#N/A,#N/A,FALSE,"MFT96";#N/A,#N/A,FALSE,"CTrecon"}</definedName>
    <definedName name="trggh_4_4_4" hidden="1">{#N/A,#N/A,FALSE,"TMCOMP96";#N/A,#N/A,FALSE,"MAT96";#N/A,#N/A,FALSE,"FANDA96";#N/A,#N/A,FALSE,"INTRAN96";#N/A,#N/A,FALSE,"NAA9697";#N/A,#N/A,FALSE,"ECWEBB";#N/A,#N/A,FALSE,"MFT96";#N/A,#N/A,FALSE,"CTrecon"}</definedName>
    <definedName name="trggh_4_4_5" hidden="1">{#N/A,#N/A,FALSE,"TMCOMP96";#N/A,#N/A,FALSE,"MAT96";#N/A,#N/A,FALSE,"FANDA96";#N/A,#N/A,FALSE,"INTRAN96";#N/A,#N/A,FALSE,"NAA9697";#N/A,#N/A,FALSE,"ECWEBB";#N/A,#N/A,FALSE,"MFT96";#N/A,#N/A,FALSE,"CTrecon"}</definedName>
    <definedName name="trggh_4_5" hidden="1">{#N/A,#N/A,FALSE,"TMCOMP96";#N/A,#N/A,FALSE,"MAT96";#N/A,#N/A,FALSE,"FANDA96";#N/A,#N/A,FALSE,"INTRAN96";#N/A,#N/A,FALSE,"NAA9697";#N/A,#N/A,FALSE,"ECWEBB";#N/A,#N/A,FALSE,"MFT96";#N/A,#N/A,FALSE,"CTrecon"}</definedName>
    <definedName name="trggh_4_5_1" hidden="1">{#N/A,#N/A,FALSE,"TMCOMP96";#N/A,#N/A,FALSE,"MAT96";#N/A,#N/A,FALSE,"FANDA96";#N/A,#N/A,FALSE,"INTRAN96";#N/A,#N/A,FALSE,"NAA9697";#N/A,#N/A,FALSE,"ECWEBB";#N/A,#N/A,FALSE,"MFT96";#N/A,#N/A,FALSE,"CTrecon"}</definedName>
    <definedName name="trggh_4_5_2" hidden="1">{#N/A,#N/A,FALSE,"TMCOMP96";#N/A,#N/A,FALSE,"MAT96";#N/A,#N/A,FALSE,"FANDA96";#N/A,#N/A,FALSE,"INTRAN96";#N/A,#N/A,FALSE,"NAA9697";#N/A,#N/A,FALSE,"ECWEBB";#N/A,#N/A,FALSE,"MFT96";#N/A,#N/A,FALSE,"CTrecon"}</definedName>
    <definedName name="trggh_4_5_3" hidden="1">{#N/A,#N/A,FALSE,"TMCOMP96";#N/A,#N/A,FALSE,"MAT96";#N/A,#N/A,FALSE,"FANDA96";#N/A,#N/A,FALSE,"INTRAN96";#N/A,#N/A,FALSE,"NAA9697";#N/A,#N/A,FALSE,"ECWEBB";#N/A,#N/A,FALSE,"MFT96";#N/A,#N/A,FALSE,"CTrecon"}</definedName>
    <definedName name="trggh_4_5_4" hidden="1">{#N/A,#N/A,FALSE,"TMCOMP96";#N/A,#N/A,FALSE,"MAT96";#N/A,#N/A,FALSE,"FANDA96";#N/A,#N/A,FALSE,"INTRAN96";#N/A,#N/A,FALSE,"NAA9697";#N/A,#N/A,FALSE,"ECWEBB";#N/A,#N/A,FALSE,"MFT96";#N/A,#N/A,FALSE,"CTrecon"}</definedName>
    <definedName name="trggh_4_5_5" hidden="1">{#N/A,#N/A,FALSE,"TMCOMP96";#N/A,#N/A,FALSE,"MAT96";#N/A,#N/A,FALSE,"FANDA96";#N/A,#N/A,FALSE,"INTRAN96";#N/A,#N/A,FALSE,"NAA9697";#N/A,#N/A,FALSE,"ECWEBB";#N/A,#N/A,FALSE,"MFT96";#N/A,#N/A,FALSE,"CTrecon"}</definedName>
    <definedName name="trggh_5" hidden="1">{#N/A,#N/A,FALSE,"TMCOMP96";#N/A,#N/A,FALSE,"MAT96";#N/A,#N/A,FALSE,"FANDA96";#N/A,#N/A,FALSE,"INTRAN96";#N/A,#N/A,FALSE,"NAA9697";#N/A,#N/A,FALSE,"ECWEBB";#N/A,#N/A,FALSE,"MFT96";#N/A,#N/A,FALSE,"CTrecon"}</definedName>
    <definedName name="trggh_5_1" hidden="1">{#N/A,#N/A,FALSE,"TMCOMP96";#N/A,#N/A,FALSE,"MAT96";#N/A,#N/A,FALSE,"FANDA96";#N/A,#N/A,FALSE,"INTRAN96";#N/A,#N/A,FALSE,"NAA9697";#N/A,#N/A,FALSE,"ECWEBB";#N/A,#N/A,FALSE,"MFT96";#N/A,#N/A,FALSE,"CTrecon"}</definedName>
    <definedName name="trggh_5_1_1" hidden="1">{#N/A,#N/A,FALSE,"TMCOMP96";#N/A,#N/A,FALSE,"MAT96";#N/A,#N/A,FALSE,"FANDA96";#N/A,#N/A,FALSE,"INTRAN96";#N/A,#N/A,FALSE,"NAA9697";#N/A,#N/A,FALSE,"ECWEBB";#N/A,#N/A,FALSE,"MFT96";#N/A,#N/A,FALSE,"CTrecon"}</definedName>
    <definedName name="trggh_5_1_1_1" hidden="1">{#N/A,#N/A,FALSE,"TMCOMP96";#N/A,#N/A,FALSE,"MAT96";#N/A,#N/A,FALSE,"FANDA96";#N/A,#N/A,FALSE,"INTRAN96";#N/A,#N/A,FALSE,"NAA9697";#N/A,#N/A,FALSE,"ECWEBB";#N/A,#N/A,FALSE,"MFT96";#N/A,#N/A,FALSE,"CTrecon"}</definedName>
    <definedName name="trggh_5_1_1_1_1" hidden="1">{#N/A,#N/A,FALSE,"TMCOMP96";#N/A,#N/A,FALSE,"MAT96";#N/A,#N/A,FALSE,"FANDA96";#N/A,#N/A,FALSE,"INTRAN96";#N/A,#N/A,FALSE,"NAA9697";#N/A,#N/A,FALSE,"ECWEBB";#N/A,#N/A,FALSE,"MFT96";#N/A,#N/A,FALSE,"CTrecon"}</definedName>
    <definedName name="trggh_5_1_1_1_2" hidden="1">{#N/A,#N/A,FALSE,"TMCOMP96";#N/A,#N/A,FALSE,"MAT96";#N/A,#N/A,FALSE,"FANDA96";#N/A,#N/A,FALSE,"INTRAN96";#N/A,#N/A,FALSE,"NAA9697";#N/A,#N/A,FALSE,"ECWEBB";#N/A,#N/A,FALSE,"MFT96";#N/A,#N/A,FALSE,"CTrecon"}</definedName>
    <definedName name="trggh_5_1_1_1_3" hidden="1">{#N/A,#N/A,FALSE,"TMCOMP96";#N/A,#N/A,FALSE,"MAT96";#N/A,#N/A,FALSE,"FANDA96";#N/A,#N/A,FALSE,"INTRAN96";#N/A,#N/A,FALSE,"NAA9697";#N/A,#N/A,FALSE,"ECWEBB";#N/A,#N/A,FALSE,"MFT96";#N/A,#N/A,FALSE,"CTrecon"}</definedName>
    <definedName name="trggh_5_1_1_1_4" hidden="1">{#N/A,#N/A,FALSE,"TMCOMP96";#N/A,#N/A,FALSE,"MAT96";#N/A,#N/A,FALSE,"FANDA96";#N/A,#N/A,FALSE,"INTRAN96";#N/A,#N/A,FALSE,"NAA9697";#N/A,#N/A,FALSE,"ECWEBB";#N/A,#N/A,FALSE,"MFT96";#N/A,#N/A,FALSE,"CTrecon"}</definedName>
    <definedName name="trggh_5_1_1_1_5" hidden="1">{#N/A,#N/A,FALSE,"TMCOMP96";#N/A,#N/A,FALSE,"MAT96";#N/A,#N/A,FALSE,"FANDA96";#N/A,#N/A,FALSE,"INTRAN96";#N/A,#N/A,FALSE,"NAA9697";#N/A,#N/A,FALSE,"ECWEBB";#N/A,#N/A,FALSE,"MFT96";#N/A,#N/A,FALSE,"CTrecon"}</definedName>
    <definedName name="trggh_5_1_1_2" hidden="1">{#N/A,#N/A,FALSE,"TMCOMP96";#N/A,#N/A,FALSE,"MAT96";#N/A,#N/A,FALSE,"FANDA96";#N/A,#N/A,FALSE,"INTRAN96";#N/A,#N/A,FALSE,"NAA9697";#N/A,#N/A,FALSE,"ECWEBB";#N/A,#N/A,FALSE,"MFT96";#N/A,#N/A,FALSE,"CTrecon"}</definedName>
    <definedName name="trggh_5_1_1_2_1" hidden="1">{#N/A,#N/A,FALSE,"TMCOMP96";#N/A,#N/A,FALSE,"MAT96";#N/A,#N/A,FALSE,"FANDA96";#N/A,#N/A,FALSE,"INTRAN96";#N/A,#N/A,FALSE,"NAA9697";#N/A,#N/A,FALSE,"ECWEBB";#N/A,#N/A,FALSE,"MFT96";#N/A,#N/A,FALSE,"CTrecon"}</definedName>
    <definedName name="trggh_5_1_1_2_2" hidden="1">{#N/A,#N/A,FALSE,"TMCOMP96";#N/A,#N/A,FALSE,"MAT96";#N/A,#N/A,FALSE,"FANDA96";#N/A,#N/A,FALSE,"INTRAN96";#N/A,#N/A,FALSE,"NAA9697";#N/A,#N/A,FALSE,"ECWEBB";#N/A,#N/A,FALSE,"MFT96";#N/A,#N/A,FALSE,"CTrecon"}</definedName>
    <definedName name="trggh_5_1_1_2_3" hidden="1">{#N/A,#N/A,FALSE,"TMCOMP96";#N/A,#N/A,FALSE,"MAT96";#N/A,#N/A,FALSE,"FANDA96";#N/A,#N/A,FALSE,"INTRAN96";#N/A,#N/A,FALSE,"NAA9697";#N/A,#N/A,FALSE,"ECWEBB";#N/A,#N/A,FALSE,"MFT96";#N/A,#N/A,FALSE,"CTrecon"}</definedName>
    <definedName name="trggh_5_1_1_2_4" hidden="1">{#N/A,#N/A,FALSE,"TMCOMP96";#N/A,#N/A,FALSE,"MAT96";#N/A,#N/A,FALSE,"FANDA96";#N/A,#N/A,FALSE,"INTRAN96";#N/A,#N/A,FALSE,"NAA9697";#N/A,#N/A,FALSE,"ECWEBB";#N/A,#N/A,FALSE,"MFT96";#N/A,#N/A,FALSE,"CTrecon"}</definedName>
    <definedName name="trggh_5_1_1_2_5" hidden="1">{#N/A,#N/A,FALSE,"TMCOMP96";#N/A,#N/A,FALSE,"MAT96";#N/A,#N/A,FALSE,"FANDA96";#N/A,#N/A,FALSE,"INTRAN96";#N/A,#N/A,FALSE,"NAA9697";#N/A,#N/A,FALSE,"ECWEBB";#N/A,#N/A,FALSE,"MFT96";#N/A,#N/A,FALSE,"CTrecon"}</definedName>
    <definedName name="trggh_5_1_1_3" hidden="1">{#N/A,#N/A,FALSE,"TMCOMP96";#N/A,#N/A,FALSE,"MAT96";#N/A,#N/A,FALSE,"FANDA96";#N/A,#N/A,FALSE,"INTRAN96";#N/A,#N/A,FALSE,"NAA9697";#N/A,#N/A,FALSE,"ECWEBB";#N/A,#N/A,FALSE,"MFT96";#N/A,#N/A,FALSE,"CTrecon"}</definedName>
    <definedName name="trggh_5_1_1_4" hidden="1">{#N/A,#N/A,FALSE,"TMCOMP96";#N/A,#N/A,FALSE,"MAT96";#N/A,#N/A,FALSE,"FANDA96";#N/A,#N/A,FALSE,"INTRAN96";#N/A,#N/A,FALSE,"NAA9697";#N/A,#N/A,FALSE,"ECWEBB";#N/A,#N/A,FALSE,"MFT96";#N/A,#N/A,FALSE,"CTrecon"}</definedName>
    <definedName name="trggh_5_1_1_5" hidden="1">{#N/A,#N/A,FALSE,"TMCOMP96";#N/A,#N/A,FALSE,"MAT96";#N/A,#N/A,FALSE,"FANDA96";#N/A,#N/A,FALSE,"INTRAN96";#N/A,#N/A,FALSE,"NAA9697";#N/A,#N/A,FALSE,"ECWEBB";#N/A,#N/A,FALSE,"MFT96";#N/A,#N/A,FALSE,"CTrecon"}</definedName>
    <definedName name="trggh_5_1_2" hidden="1">{#N/A,#N/A,FALSE,"TMCOMP96";#N/A,#N/A,FALSE,"MAT96";#N/A,#N/A,FALSE,"FANDA96";#N/A,#N/A,FALSE,"INTRAN96";#N/A,#N/A,FALSE,"NAA9697";#N/A,#N/A,FALSE,"ECWEBB";#N/A,#N/A,FALSE,"MFT96";#N/A,#N/A,FALSE,"CTrecon"}</definedName>
    <definedName name="trggh_5_1_2_1" hidden="1">{#N/A,#N/A,FALSE,"TMCOMP96";#N/A,#N/A,FALSE,"MAT96";#N/A,#N/A,FALSE,"FANDA96";#N/A,#N/A,FALSE,"INTRAN96";#N/A,#N/A,FALSE,"NAA9697";#N/A,#N/A,FALSE,"ECWEBB";#N/A,#N/A,FALSE,"MFT96";#N/A,#N/A,FALSE,"CTrecon"}</definedName>
    <definedName name="trggh_5_1_2_2" hidden="1">{#N/A,#N/A,FALSE,"TMCOMP96";#N/A,#N/A,FALSE,"MAT96";#N/A,#N/A,FALSE,"FANDA96";#N/A,#N/A,FALSE,"INTRAN96";#N/A,#N/A,FALSE,"NAA9697";#N/A,#N/A,FALSE,"ECWEBB";#N/A,#N/A,FALSE,"MFT96";#N/A,#N/A,FALSE,"CTrecon"}</definedName>
    <definedName name="trggh_5_1_2_3" hidden="1">{#N/A,#N/A,FALSE,"TMCOMP96";#N/A,#N/A,FALSE,"MAT96";#N/A,#N/A,FALSE,"FANDA96";#N/A,#N/A,FALSE,"INTRAN96";#N/A,#N/A,FALSE,"NAA9697";#N/A,#N/A,FALSE,"ECWEBB";#N/A,#N/A,FALSE,"MFT96";#N/A,#N/A,FALSE,"CTrecon"}</definedName>
    <definedName name="trggh_5_1_2_4" hidden="1">{#N/A,#N/A,FALSE,"TMCOMP96";#N/A,#N/A,FALSE,"MAT96";#N/A,#N/A,FALSE,"FANDA96";#N/A,#N/A,FALSE,"INTRAN96";#N/A,#N/A,FALSE,"NAA9697";#N/A,#N/A,FALSE,"ECWEBB";#N/A,#N/A,FALSE,"MFT96";#N/A,#N/A,FALSE,"CTrecon"}</definedName>
    <definedName name="trggh_5_1_2_5" hidden="1">{#N/A,#N/A,FALSE,"TMCOMP96";#N/A,#N/A,FALSE,"MAT96";#N/A,#N/A,FALSE,"FANDA96";#N/A,#N/A,FALSE,"INTRAN96";#N/A,#N/A,FALSE,"NAA9697";#N/A,#N/A,FALSE,"ECWEBB";#N/A,#N/A,FALSE,"MFT96";#N/A,#N/A,FALSE,"CTrecon"}</definedName>
    <definedName name="trggh_5_1_3" hidden="1">{#N/A,#N/A,FALSE,"TMCOMP96";#N/A,#N/A,FALSE,"MAT96";#N/A,#N/A,FALSE,"FANDA96";#N/A,#N/A,FALSE,"INTRAN96";#N/A,#N/A,FALSE,"NAA9697";#N/A,#N/A,FALSE,"ECWEBB";#N/A,#N/A,FALSE,"MFT96";#N/A,#N/A,FALSE,"CTrecon"}</definedName>
    <definedName name="trggh_5_1_3_1" hidden="1">{#N/A,#N/A,FALSE,"TMCOMP96";#N/A,#N/A,FALSE,"MAT96";#N/A,#N/A,FALSE,"FANDA96";#N/A,#N/A,FALSE,"INTRAN96";#N/A,#N/A,FALSE,"NAA9697";#N/A,#N/A,FALSE,"ECWEBB";#N/A,#N/A,FALSE,"MFT96";#N/A,#N/A,FALSE,"CTrecon"}</definedName>
    <definedName name="trggh_5_1_3_2" hidden="1">{#N/A,#N/A,FALSE,"TMCOMP96";#N/A,#N/A,FALSE,"MAT96";#N/A,#N/A,FALSE,"FANDA96";#N/A,#N/A,FALSE,"INTRAN96";#N/A,#N/A,FALSE,"NAA9697";#N/A,#N/A,FALSE,"ECWEBB";#N/A,#N/A,FALSE,"MFT96";#N/A,#N/A,FALSE,"CTrecon"}</definedName>
    <definedName name="trggh_5_1_3_3" hidden="1">{#N/A,#N/A,FALSE,"TMCOMP96";#N/A,#N/A,FALSE,"MAT96";#N/A,#N/A,FALSE,"FANDA96";#N/A,#N/A,FALSE,"INTRAN96";#N/A,#N/A,FALSE,"NAA9697";#N/A,#N/A,FALSE,"ECWEBB";#N/A,#N/A,FALSE,"MFT96";#N/A,#N/A,FALSE,"CTrecon"}</definedName>
    <definedName name="trggh_5_1_3_4" hidden="1">{#N/A,#N/A,FALSE,"TMCOMP96";#N/A,#N/A,FALSE,"MAT96";#N/A,#N/A,FALSE,"FANDA96";#N/A,#N/A,FALSE,"INTRAN96";#N/A,#N/A,FALSE,"NAA9697";#N/A,#N/A,FALSE,"ECWEBB";#N/A,#N/A,FALSE,"MFT96";#N/A,#N/A,FALSE,"CTrecon"}</definedName>
    <definedName name="trggh_5_1_3_5" hidden="1">{#N/A,#N/A,FALSE,"TMCOMP96";#N/A,#N/A,FALSE,"MAT96";#N/A,#N/A,FALSE,"FANDA96";#N/A,#N/A,FALSE,"INTRAN96";#N/A,#N/A,FALSE,"NAA9697";#N/A,#N/A,FALSE,"ECWEBB";#N/A,#N/A,FALSE,"MFT96";#N/A,#N/A,FALSE,"CTrecon"}</definedName>
    <definedName name="trggh_5_1_4" hidden="1">{#N/A,#N/A,FALSE,"TMCOMP96";#N/A,#N/A,FALSE,"MAT96";#N/A,#N/A,FALSE,"FANDA96";#N/A,#N/A,FALSE,"INTRAN96";#N/A,#N/A,FALSE,"NAA9697";#N/A,#N/A,FALSE,"ECWEBB";#N/A,#N/A,FALSE,"MFT96";#N/A,#N/A,FALSE,"CTrecon"}</definedName>
    <definedName name="trggh_5_1_4_1" hidden="1">{#N/A,#N/A,FALSE,"TMCOMP96";#N/A,#N/A,FALSE,"MAT96";#N/A,#N/A,FALSE,"FANDA96";#N/A,#N/A,FALSE,"INTRAN96";#N/A,#N/A,FALSE,"NAA9697";#N/A,#N/A,FALSE,"ECWEBB";#N/A,#N/A,FALSE,"MFT96";#N/A,#N/A,FALSE,"CTrecon"}</definedName>
    <definedName name="trggh_5_1_4_2" hidden="1">{#N/A,#N/A,FALSE,"TMCOMP96";#N/A,#N/A,FALSE,"MAT96";#N/A,#N/A,FALSE,"FANDA96";#N/A,#N/A,FALSE,"INTRAN96";#N/A,#N/A,FALSE,"NAA9697";#N/A,#N/A,FALSE,"ECWEBB";#N/A,#N/A,FALSE,"MFT96";#N/A,#N/A,FALSE,"CTrecon"}</definedName>
    <definedName name="trggh_5_1_4_3" hidden="1">{#N/A,#N/A,FALSE,"TMCOMP96";#N/A,#N/A,FALSE,"MAT96";#N/A,#N/A,FALSE,"FANDA96";#N/A,#N/A,FALSE,"INTRAN96";#N/A,#N/A,FALSE,"NAA9697";#N/A,#N/A,FALSE,"ECWEBB";#N/A,#N/A,FALSE,"MFT96";#N/A,#N/A,FALSE,"CTrecon"}</definedName>
    <definedName name="trggh_5_1_4_4" hidden="1">{#N/A,#N/A,FALSE,"TMCOMP96";#N/A,#N/A,FALSE,"MAT96";#N/A,#N/A,FALSE,"FANDA96";#N/A,#N/A,FALSE,"INTRAN96";#N/A,#N/A,FALSE,"NAA9697";#N/A,#N/A,FALSE,"ECWEBB";#N/A,#N/A,FALSE,"MFT96";#N/A,#N/A,FALSE,"CTrecon"}</definedName>
    <definedName name="trggh_5_1_4_5" hidden="1">{#N/A,#N/A,FALSE,"TMCOMP96";#N/A,#N/A,FALSE,"MAT96";#N/A,#N/A,FALSE,"FANDA96";#N/A,#N/A,FALSE,"INTRAN96";#N/A,#N/A,FALSE,"NAA9697";#N/A,#N/A,FALSE,"ECWEBB";#N/A,#N/A,FALSE,"MFT96";#N/A,#N/A,FALSE,"CTrecon"}</definedName>
    <definedName name="trggh_5_1_5" hidden="1">{#N/A,#N/A,FALSE,"TMCOMP96";#N/A,#N/A,FALSE,"MAT96";#N/A,#N/A,FALSE,"FANDA96";#N/A,#N/A,FALSE,"INTRAN96";#N/A,#N/A,FALSE,"NAA9697";#N/A,#N/A,FALSE,"ECWEBB";#N/A,#N/A,FALSE,"MFT96";#N/A,#N/A,FALSE,"CTrecon"}</definedName>
    <definedName name="trggh_5_1_5_1" hidden="1">{#N/A,#N/A,FALSE,"TMCOMP96";#N/A,#N/A,FALSE,"MAT96";#N/A,#N/A,FALSE,"FANDA96";#N/A,#N/A,FALSE,"INTRAN96";#N/A,#N/A,FALSE,"NAA9697";#N/A,#N/A,FALSE,"ECWEBB";#N/A,#N/A,FALSE,"MFT96";#N/A,#N/A,FALSE,"CTrecon"}</definedName>
    <definedName name="trggh_5_1_5_2" hidden="1">{#N/A,#N/A,FALSE,"TMCOMP96";#N/A,#N/A,FALSE,"MAT96";#N/A,#N/A,FALSE,"FANDA96";#N/A,#N/A,FALSE,"INTRAN96";#N/A,#N/A,FALSE,"NAA9697";#N/A,#N/A,FALSE,"ECWEBB";#N/A,#N/A,FALSE,"MFT96";#N/A,#N/A,FALSE,"CTrecon"}</definedName>
    <definedName name="trggh_5_1_5_3" hidden="1">{#N/A,#N/A,FALSE,"TMCOMP96";#N/A,#N/A,FALSE,"MAT96";#N/A,#N/A,FALSE,"FANDA96";#N/A,#N/A,FALSE,"INTRAN96";#N/A,#N/A,FALSE,"NAA9697";#N/A,#N/A,FALSE,"ECWEBB";#N/A,#N/A,FALSE,"MFT96";#N/A,#N/A,FALSE,"CTrecon"}</definedName>
    <definedName name="trggh_5_1_5_4" hidden="1">{#N/A,#N/A,FALSE,"TMCOMP96";#N/A,#N/A,FALSE,"MAT96";#N/A,#N/A,FALSE,"FANDA96";#N/A,#N/A,FALSE,"INTRAN96";#N/A,#N/A,FALSE,"NAA9697";#N/A,#N/A,FALSE,"ECWEBB";#N/A,#N/A,FALSE,"MFT96";#N/A,#N/A,FALSE,"CTrecon"}</definedName>
    <definedName name="trggh_5_1_5_5" hidden="1">{#N/A,#N/A,FALSE,"TMCOMP96";#N/A,#N/A,FALSE,"MAT96";#N/A,#N/A,FALSE,"FANDA96";#N/A,#N/A,FALSE,"INTRAN96";#N/A,#N/A,FALSE,"NAA9697";#N/A,#N/A,FALSE,"ECWEBB";#N/A,#N/A,FALSE,"MFT96";#N/A,#N/A,FALSE,"CTrecon"}</definedName>
    <definedName name="trggh_5_2" hidden="1">{#N/A,#N/A,FALSE,"TMCOMP96";#N/A,#N/A,FALSE,"MAT96";#N/A,#N/A,FALSE,"FANDA96";#N/A,#N/A,FALSE,"INTRAN96";#N/A,#N/A,FALSE,"NAA9697";#N/A,#N/A,FALSE,"ECWEBB";#N/A,#N/A,FALSE,"MFT96";#N/A,#N/A,FALSE,"CTrecon"}</definedName>
    <definedName name="trggh_5_2_1" hidden="1">{#N/A,#N/A,FALSE,"TMCOMP96";#N/A,#N/A,FALSE,"MAT96";#N/A,#N/A,FALSE,"FANDA96";#N/A,#N/A,FALSE,"INTRAN96";#N/A,#N/A,FALSE,"NAA9697";#N/A,#N/A,FALSE,"ECWEBB";#N/A,#N/A,FALSE,"MFT96";#N/A,#N/A,FALSE,"CTrecon"}</definedName>
    <definedName name="trggh_5_2_2" hidden="1">{#N/A,#N/A,FALSE,"TMCOMP96";#N/A,#N/A,FALSE,"MAT96";#N/A,#N/A,FALSE,"FANDA96";#N/A,#N/A,FALSE,"INTRAN96";#N/A,#N/A,FALSE,"NAA9697";#N/A,#N/A,FALSE,"ECWEBB";#N/A,#N/A,FALSE,"MFT96";#N/A,#N/A,FALSE,"CTrecon"}</definedName>
    <definedName name="trggh_5_2_3" hidden="1">{#N/A,#N/A,FALSE,"TMCOMP96";#N/A,#N/A,FALSE,"MAT96";#N/A,#N/A,FALSE,"FANDA96";#N/A,#N/A,FALSE,"INTRAN96";#N/A,#N/A,FALSE,"NAA9697";#N/A,#N/A,FALSE,"ECWEBB";#N/A,#N/A,FALSE,"MFT96";#N/A,#N/A,FALSE,"CTrecon"}</definedName>
    <definedName name="trggh_5_2_4" hidden="1">{#N/A,#N/A,FALSE,"TMCOMP96";#N/A,#N/A,FALSE,"MAT96";#N/A,#N/A,FALSE,"FANDA96";#N/A,#N/A,FALSE,"INTRAN96";#N/A,#N/A,FALSE,"NAA9697";#N/A,#N/A,FALSE,"ECWEBB";#N/A,#N/A,FALSE,"MFT96";#N/A,#N/A,FALSE,"CTrecon"}</definedName>
    <definedName name="trggh_5_2_5" hidden="1">{#N/A,#N/A,FALSE,"TMCOMP96";#N/A,#N/A,FALSE,"MAT96";#N/A,#N/A,FALSE,"FANDA96";#N/A,#N/A,FALSE,"INTRAN96";#N/A,#N/A,FALSE,"NAA9697";#N/A,#N/A,FALSE,"ECWEBB";#N/A,#N/A,FALSE,"MFT96";#N/A,#N/A,FALSE,"CTrecon"}</definedName>
    <definedName name="trggh_5_3" hidden="1">{#N/A,#N/A,FALSE,"TMCOMP96";#N/A,#N/A,FALSE,"MAT96";#N/A,#N/A,FALSE,"FANDA96";#N/A,#N/A,FALSE,"INTRAN96";#N/A,#N/A,FALSE,"NAA9697";#N/A,#N/A,FALSE,"ECWEBB";#N/A,#N/A,FALSE,"MFT96";#N/A,#N/A,FALSE,"CTrecon"}</definedName>
    <definedName name="trggh_5_3_1" hidden="1">{#N/A,#N/A,FALSE,"TMCOMP96";#N/A,#N/A,FALSE,"MAT96";#N/A,#N/A,FALSE,"FANDA96";#N/A,#N/A,FALSE,"INTRAN96";#N/A,#N/A,FALSE,"NAA9697";#N/A,#N/A,FALSE,"ECWEBB";#N/A,#N/A,FALSE,"MFT96";#N/A,#N/A,FALSE,"CTrecon"}</definedName>
    <definedName name="trggh_5_3_2" hidden="1">{#N/A,#N/A,FALSE,"TMCOMP96";#N/A,#N/A,FALSE,"MAT96";#N/A,#N/A,FALSE,"FANDA96";#N/A,#N/A,FALSE,"INTRAN96";#N/A,#N/A,FALSE,"NAA9697";#N/A,#N/A,FALSE,"ECWEBB";#N/A,#N/A,FALSE,"MFT96";#N/A,#N/A,FALSE,"CTrecon"}</definedName>
    <definedName name="trggh_5_3_3" hidden="1">{#N/A,#N/A,FALSE,"TMCOMP96";#N/A,#N/A,FALSE,"MAT96";#N/A,#N/A,FALSE,"FANDA96";#N/A,#N/A,FALSE,"INTRAN96";#N/A,#N/A,FALSE,"NAA9697";#N/A,#N/A,FALSE,"ECWEBB";#N/A,#N/A,FALSE,"MFT96";#N/A,#N/A,FALSE,"CTrecon"}</definedName>
    <definedName name="trggh_5_3_4" hidden="1">{#N/A,#N/A,FALSE,"TMCOMP96";#N/A,#N/A,FALSE,"MAT96";#N/A,#N/A,FALSE,"FANDA96";#N/A,#N/A,FALSE,"INTRAN96";#N/A,#N/A,FALSE,"NAA9697";#N/A,#N/A,FALSE,"ECWEBB";#N/A,#N/A,FALSE,"MFT96";#N/A,#N/A,FALSE,"CTrecon"}</definedName>
    <definedName name="trggh_5_3_5" hidden="1">{#N/A,#N/A,FALSE,"TMCOMP96";#N/A,#N/A,FALSE,"MAT96";#N/A,#N/A,FALSE,"FANDA96";#N/A,#N/A,FALSE,"INTRAN96";#N/A,#N/A,FALSE,"NAA9697";#N/A,#N/A,FALSE,"ECWEBB";#N/A,#N/A,FALSE,"MFT96";#N/A,#N/A,FALSE,"CTrecon"}</definedName>
    <definedName name="trggh_5_4" hidden="1">{#N/A,#N/A,FALSE,"TMCOMP96";#N/A,#N/A,FALSE,"MAT96";#N/A,#N/A,FALSE,"FANDA96";#N/A,#N/A,FALSE,"INTRAN96";#N/A,#N/A,FALSE,"NAA9697";#N/A,#N/A,FALSE,"ECWEBB";#N/A,#N/A,FALSE,"MFT96";#N/A,#N/A,FALSE,"CTrecon"}</definedName>
    <definedName name="trggh_5_4_1" hidden="1">{#N/A,#N/A,FALSE,"TMCOMP96";#N/A,#N/A,FALSE,"MAT96";#N/A,#N/A,FALSE,"FANDA96";#N/A,#N/A,FALSE,"INTRAN96";#N/A,#N/A,FALSE,"NAA9697";#N/A,#N/A,FALSE,"ECWEBB";#N/A,#N/A,FALSE,"MFT96";#N/A,#N/A,FALSE,"CTrecon"}</definedName>
    <definedName name="trggh_5_4_2" hidden="1">{#N/A,#N/A,FALSE,"TMCOMP96";#N/A,#N/A,FALSE,"MAT96";#N/A,#N/A,FALSE,"FANDA96";#N/A,#N/A,FALSE,"INTRAN96";#N/A,#N/A,FALSE,"NAA9697";#N/A,#N/A,FALSE,"ECWEBB";#N/A,#N/A,FALSE,"MFT96";#N/A,#N/A,FALSE,"CTrecon"}</definedName>
    <definedName name="trggh_5_4_3" hidden="1">{#N/A,#N/A,FALSE,"TMCOMP96";#N/A,#N/A,FALSE,"MAT96";#N/A,#N/A,FALSE,"FANDA96";#N/A,#N/A,FALSE,"INTRAN96";#N/A,#N/A,FALSE,"NAA9697";#N/A,#N/A,FALSE,"ECWEBB";#N/A,#N/A,FALSE,"MFT96";#N/A,#N/A,FALSE,"CTrecon"}</definedName>
    <definedName name="trggh_5_4_4" hidden="1">{#N/A,#N/A,FALSE,"TMCOMP96";#N/A,#N/A,FALSE,"MAT96";#N/A,#N/A,FALSE,"FANDA96";#N/A,#N/A,FALSE,"INTRAN96";#N/A,#N/A,FALSE,"NAA9697";#N/A,#N/A,FALSE,"ECWEBB";#N/A,#N/A,FALSE,"MFT96";#N/A,#N/A,FALSE,"CTrecon"}</definedName>
    <definedName name="trggh_5_4_5" hidden="1">{#N/A,#N/A,FALSE,"TMCOMP96";#N/A,#N/A,FALSE,"MAT96";#N/A,#N/A,FALSE,"FANDA96";#N/A,#N/A,FALSE,"INTRAN96";#N/A,#N/A,FALSE,"NAA9697";#N/A,#N/A,FALSE,"ECWEBB";#N/A,#N/A,FALSE,"MFT96";#N/A,#N/A,FALSE,"CTrecon"}</definedName>
    <definedName name="trggh_5_5" hidden="1">{#N/A,#N/A,FALSE,"TMCOMP96";#N/A,#N/A,FALSE,"MAT96";#N/A,#N/A,FALSE,"FANDA96";#N/A,#N/A,FALSE,"INTRAN96";#N/A,#N/A,FALSE,"NAA9697";#N/A,#N/A,FALSE,"ECWEBB";#N/A,#N/A,FALSE,"MFT96";#N/A,#N/A,FALSE,"CTrecon"}</definedName>
    <definedName name="trggh_5_5_1" hidden="1">{#N/A,#N/A,FALSE,"TMCOMP96";#N/A,#N/A,FALSE,"MAT96";#N/A,#N/A,FALSE,"FANDA96";#N/A,#N/A,FALSE,"INTRAN96";#N/A,#N/A,FALSE,"NAA9697";#N/A,#N/A,FALSE,"ECWEBB";#N/A,#N/A,FALSE,"MFT96";#N/A,#N/A,FALSE,"CTrecon"}</definedName>
    <definedName name="trggh_5_5_2" hidden="1">{#N/A,#N/A,FALSE,"TMCOMP96";#N/A,#N/A,FALSE,"MAT96";#N/A,#N/A,FALSE,"FANDA96";#N/A,#N/A,FALSE,"INTRAN96";#N/A,#N/A,FALSE,"NAA9697";#N/A,#N/A,FALSE,"ECWEBB";#N/A,#N/A,FALSE,"MFT96";#N/A,#N/A,FALSE,"CTrecon"}</definedName>
    <definedName name="trggh_5_5_3" hidden="1">{#N/A,#N/A,FALSE,"TMCOMP96";#N/A,#N/A,FALSE,"MAT96";#N/A,#N/A,FALSE,"FANDA96";#N/A,#N/A,FALSE,"INTRAN96";#N/A,#N/A,FALSE,"NAA9697";#N/A,#N/A,FALSE,"ECWEBB";#N/A,#N/A,FALSE,"MFT96";#N/A,#N/A,FALSE,"CTrecon"}</definedName>
    <definedName name="trggh_5_5_4" hidden="1">{#N/A,#N/A,FALSE,"TMCOMP96";#N/A,#N/A,FALSE,"MAT96";#N/A,#N/A,FALSE,"FANDA96";#N/A,#N/A,FALSE,"INTRAN96";#N/A,#N/A,FALSE,"NAA9697";#N/A,#N/A,FALSE,"ECWEBB";#N/A,#N/A,FALSE,"MFT96";#N/A,#N/A,FALSE,"CTrecon"}</definedName>
    <definedName name="trggh_5_5_5" hidden="1">{#N/A,#N/A,FALSE,"TMCOMP96";#N/A,#N/A,FALSE,"MAT96";#N/A,#N/A,FALSE,"FANDA96";#N/A,#N/A,FALSE,"INTRAN96";#N/A,#N/A,FALSE,"NAA9697";#N/A,#N/A,FALSE,"ECWEBB";#N/A,#N/A,FALSE,"MFT96";#N/A,#N/A,FALSE,"CTrecon"}</definedName>
    <definedName name="Validation">#REF!</definedName>
    <definedName name="wrn.table1." hidden="1">{#N/A,#N/A,FALSE,"CGBR95C"}</definedName>
    <definedName name="wrn.table1._1" hidden="1">{#N/A,#N/A,FALSE,"CGBR95C"}</definedName>
    <definedName name="wrn.table1._1_1" hidden="1">{#N/A,#N/A,FALSE,"CGBR95C"}</definedName>
    <definedName name="wrn.table1._1_1_1" hidden="1">{#N/A,#N/A,FALSE,"CGBR95C"}</definedName>
    <definedName name="wrn.table1._1_1_1_1" hidden="1">{#N/A,#N/A,FALSE,"CGBR95C"}</definedName>
    <definedName name="wrn.table1._1_1_1_1_1" hidden="1">{#N/A,#N/A,FALSE,"CGBR95C"}</definedName>
    <definedName name="wrn.table1._1_1_1_1_1_1" hidden="1">{#N/A,#N/A,FALSE,"CGBR95C"}</definedName>
    <definedName name="wrn.table1._1_1_1_1_1_2" hidden="1">{#N/A,#N/A,FALSE,"CGBR95C"}</definedName>
    <definedName name="wrn.table1._1_1_1_1_1_3" hidden="1">{#N/A,#N/A,FALSE,"CGBR95C"}</definedName>
    <definedName name="wrn.table1._1_1_1_1_1_4" hidden="1">{#N/A,#N/A,FALSE,"CGBR95C"}</definedName>
    <definedName name="wrn.table1._1_1_1_1_1_5" hidden="1">{#N/A,#N/A,FALSE,"CGBR95C"}</definedName>
    <definedName name="wrn.table1._1_1_1_1_2" hidden="1">{#N/A,#N/A,FALSE,"CGBR95C"}</definedName>
    <definedName name="wrn.table1._1_1_1_1_2_1" hidden="1">{#N/A,#N/A,FALSE,"CGBR95C"}</definedName>
    <definedName name="wrn.table1._1_1_1_1_2_2" hidden="1">{#N/A,#N/A,FALSE,"CGBR95C"}</definedName>
    <definedName name="wrn.table1._1_1_1_1_2_3" hidden="1">{#N/A,#N/A,FALSE,"CGBR95C"}</definedName>
    <definedName name="wrn.table1._1_1_1_1_2_4" hidden="1">{#N/A,#N/A,FALSE,"CGBR95C"}</definedName>
    <definedName name="wrn.table1._1_1_1_1_2_5" hidden="1">{#N/A,#N/A,FALSE,"CGBR95C"}</definedName>
    <definedName name="wrn.table1._1_1_1_1_3" hidden="1">{#N/A,#N/A,FALSE,"CGBR95C"}</definedName>
    <definedName name="wrn.table1._1_1_1_1_4" hidden="1">{#N/A,#N/A,FALSE,"CGBR95C"}</definedName>
    <definedName name="wrn.table1._1_1_1_1_5" hidden="1">{#N/A,#N/A,FALSE,"CGBR95C"}</definedName>
    <definedName name="wrn.table1._1_1_1_2" hidden="1">{#N/A,#N/A,FALSE,"CGBR95C"}</definedName>
    <definedName name="wrn.table1._1_1_1_2_1" hidden="1">{#N/A,#N/A,FALSE,"CGBR95C"}</definedName>
    <definedName name="wrn.table1._1_1_1_2_2" hidden="1">{#N/A,#N/A,FALSE,"CGBR95C"}</definedName>
    <definedName name="wrn.table1._1_1_1_2_3" hidden="1">{#N/A,#N/A,FALSE,"CGBR95C"}</definedName>
    <definedName name="wrn.table1._1_1_1_2_4" hidden="1">{#N/A,#N/A,FALSE,"CGBR95C"}</definedName>
    <definedName name="wrn.table1._1_1_1_2_5" hidden="1">{#N/A,#N/A,FALSE,"CGBR95C"}</definedName>
    <definedName name="wrn.table1._1_1_1_3" hidden="1">{#N/A,#N/A,FALSE,"CGBR95C"}</definedName>
    <definedName name="wrn.table1._1_1_1_3_1" hidden="1">{#N/A,#N/A,FALSE,"CGBR95C"}</definedName>
    <definedName name="wrn.table1._1_1_1_3_2" hidden="1">{#N/A,#N/A,FALSE,"CGBR95C"}</definedName>
    <definedName name="wrn.table1._1_1_1_3_3" hidden="1">{#N/A,#N/A,FALSE,"CGBR95C"}</definedName>
    <definedName name="wrn.table1._1_1_1_3_4" hidden="1">{#N/A,#N/A,FALSE,"CGBR95C"}</definedName>
    <definedName name="wrn.table1._1_1_1_3_5" hidden="1">{#N/A,#N/A,FALSE,"CGBR95C"}</definedName>
    <definedName name="wrn.table1._1_1_1_4" hidden="1">{#N/A,#N/A,FALSE,"CGBR95C"}</definedName>
    <definedName name="wrn.table1._1_1_1_4_1" hidden="1">{#N/A,#N/A,FALSE,"CGBR95C"}</definedName>
    <definedName name="wrn.table1._1_1_1_4_2" hidden="1">{#N/A,#N/A,FALSE,"CGBR95C"}</definedName>
    <definedName name="wrn.table1._1_1_1_4_3" hidden="1">{#N/A,#N/A,FALSE,"CGBR95C"}</definedName>
    <definedName name="wrn.table1._1_1_1_4_4" hidden="1">{#N/A,#N/A,FALSE,"CGBR95C"}</definedName>
    <definedName name="wrn.table1._1_1_1_4_5" hidden="1">{#N/A,#N/A,FALSE,"CGBR95C"}</definedName>
    <definedName name="wrn.table1._1_1_1_5" hidden="1">{#N/A,#N/A,FALSE,"CGBR95C"}</definedName>
    <definedName name="wrn.table1._1_1_1_5_1" hidden="1">{#N/A,#N/A,FALSE,"CGBR95C"}</definedName>
    <definedName name="wrn.table1._1_1_1_5_2" hidden="1">{#N/A,#N/A,FALSE,"CGBR95C"}</definedName>
    <definedName name="wrn.table1._1_1_1_5_3" hidden="1">{#N/A,#N/A,FALSE,"CGBR95C"}</definedName>
    <definedName name="wrn.table1._1_1_1_5_4" hidden="1">{#N/A,#N/A,FALSE,"CGBR95C"}</definedName>
    <definedName name="wrn.table1._1_1_1_5_5" hidden="1">{#N/A,#N/A,FALSE,"CGBR95C"}</definedName>
    <definedName name="wrn.table1._1_1_2" hidden="1">{#N/A,#N/A,FALSE,"CGBR95C"}</definedName>
    <definedName name="wrn.table1._1_1_2_1" hidden="1">{#N/A,#N/A,FALSE,"CGBR95C"}</definedName>
    <definedName name="wrn.table1._1_1_2_2" hidden="1">{#N/A,#N/A,FALSE,"CGBR95C"}</definedName>
    <definedName name="wrn.table1._1_1_2_3" hidden="1">{#N/A,#N/A,FALSE,"CGBR95C"}</definedName>
    <definedName name="wrn.table1._1_1_2_4" hidden="1">{#N/A,#N/A,FALSE,"CGBR95C"}</definedName>
    <definedName name="wrn.table1._1_1_2_5" hidden="1">{#N/A,#N/A,FALSE,"CGBR95C"}</definedName>
    <definedName name="wrn.table1._1_1_3" hidden="1">{#N/A,#N/A,FALSE,"CGBR95C"}</definedName>
    <definedName name="wrn.table1._1_1_3_1" hidden="1">{#N/A,#N/A,FALSE,"CGBR95C"}</definedName>
    <definedName name="wrn.table1._1_1_3_2" hidden="1">{#N/A,#N/A,FALSE,"CGBR95C"}</definedName>
    <definedName name="wrn.table1._1_1_3_3" hidden="1">{#N/A,#N/A,FALSE,"CGBR95C"}</definedName>
    <definedName name="wrn.table1._1_1_3_4" hidden="1">{#N/A,#N/A,FALSE,"CGBR95C"}</definedName>
    <definedName name="wrn.table1._1_1_3_5" hidden="1">{#N/A,#N/A,FALSE,"CGBR95C"}</definedName>
    <definedName name="wrn.table1._1_1_4" hidden="1">{#N/A,#N/A,FALSE,"CGBR95C"}</definedName>
    <definedName name="wrn.table1._1_1_4_1" hidden="1">{#N/A,#N/A,FALSE,"CGBR95C"}</definedName>
    <definedName name="wrn.table1._1_1_4_2" hidden="1">{#N/A,#N/A,FALSE,"CGBR95C"}</definedName>
    <definedName name="wrn.table1._1_1_4_3" hidden="1">{#N/A,#N/A,FALSE,"CGBR95C"}</definedName>
    <definedName name="wrn.table1._1_1_4_4" hidden="1">{#N/A,#N/A,FALSE,"CGBR95C"}</definedName>
    <definedName name="wrn.table1._1_1_4_5" hidden="1">{#N/A,#N/A,FALSE,"CGBR95C"}</definedName>
    <definedName name="wrn.table1._1_1_5" hidden="1">{#N/A,#N/A,FALSE,"CGBR95C"}</definedName>
    <definedName name="wrn.table1._1_1_5_1" hidden="1">{#N/A,#N/A,FALSE,"CGBR95C"}</definedName>
    <definedName name="wrn.table1._1_1_5_2" hidden="1">{#N/A,#N/A,FALSE,"CGBR95C"}</definedName>
    <definedName name="wrn.table1._1_1_5_3" hidden="1">{#N/A,#N/A,FALSE,"CGBR95C"}</definedName>
    <definedName name="wrn.table1._1_1_5_4" hidden="1">{#N/A,#N/A,FALSE,"CGBR95C"}</definedName>
    <definedName name="wrn.table1._1_1_5_5" hidden="1">{#N/A,#N/A,FALSE,"CGBR95C"}</definedName>
    <definedName name="wrn.table1._1_2" hidden="1">{#N/A,#N/A,FALSE,"CGBR95C"}</definedName>
    <definedName name="wrn.table1._1_2_1" hidden="1">{#N/A,#N/A,FALSE,"CGBR95C"}</definedName>
    <definedName name="wrn.table1._1_2_1_1" hidden="1">{#N/A,#N/A,FALSE,"CGBR95C"}</definedName>
    <definedName name="wrn.table1._1_2_1_1_1" hidden="1">{#N/A,#N/A,FALSE,"CGBR95C"}</definedName>
    <definedName name="wrn.table1._1_2_1_1_1_1" hidden="1">{#N/A,#N/A,FALSE,"CGBR95C"}</definedName>
    <definedName name="wrn.table1._1_2_1_1_1_2" hidden="1">{#N/A,#N/A,FALSE,"CGBR95C"}</definedName>
    <definedName name="wrn.table1._1_2_1_1_1_3" hidden="1">{#N/A,#N/A,FALSE,"CGBR95C"}</definedName>
    <definedName name="wrn.table1._1_2_1_1_1_4" hidden="1">{#N/A,#N/A,FALSE,"CGBR95C"}</definedName>
    <definedName name="wrn.table1._1_2_1_1_1_5" hidden="1">{#N/A,#N/A,FALSE,"CGBR95C"}</definedName>
    <definedName name="wrn.table1._1_2_1_1_2" hidden="1">{#N/A,#N/A,FALSE,"CGBR95C"}</definedName>
    <definedName name="wrn.table1._1_2_1_1_2_1" hidden="1">{#N/A,#N/A,FALSE,"CGBR95C"}</definedName>
    <definedName name="wrn.table1._1_2_1_1_2_2" hidden="1">{#N/A,#N/A,FALSE,"CGBR95C"}</definedName>
    <definedName name="wrn.table1._1_2_1_1_2_3" hidden="1">{#N/A,#N/A,FALSE,"CGBR95C"}</definedName>
    <definedName name="wrn.table1._1_2_1_1_2_4" hidden="1">{#N/A,#N/A,FALSE,"CGBR95C"}</definedName>
    <definedName name="wrn.table1._1_2_1_1_2_5" hidden="1">{#N/A,#N/A,FALSE,"CGBR95C"}</definedName>
    <definedName name="wrn.table1._1_2_1_1_3" hidden="1">{#N/A,#N/A,FALSE,"CGBR95C"}</definedName>
    <definedName name="wrn.table1._1_2_1_1_4" hidden="1">{#N/A,#N/A,FALSE,"CGBR95C"}</definedName>
    <definedName name="wrn.table1._1_2_1_1_5" hidden="1">{#N/A,#N/A,FALSE,"CGBR95C"}</definedName>
    <definedName name="wrn.table1._1_2_1_2" hidden="1">{#N/A,#N/A,FALSE,"CGBR95C"}</definedName>
    <definedName name="wrn.table1._1_2_1_2_1" hidden="1">{#N/A,#N/A,FALSE,"CGBR95C"}</definedName>
    <definedName name="wrn.table1._1_2_1_2_2" hidden="1">{#N/A,#N/A,FALSE,"CGBR95C"}</definedName>
    <definedName name="wrn.table1._1_2_1_2_3" hidden="1">{#N/A,#N/A,FALSE,"CGBR95C"}</definedName>
    <definedName name="wrn.table1._1_2_1_2_4" hidden="1">{#N/A,#N/A,FALSE,"CGBR95C"}</definedName>
    <definedName name="wrn.table1._1_2_1_2_5" hidden="1">{#N/A,#N/A,FALSE,"CGBR95C"}</definedName>
    <definedName name="wrn.table1._1_2_1_3" hidden="1">{#N/A,#N/A,FALSE,"CGBR95C"}</definedName>
    <definedName name="wrn.table1._1_2_1_3_1" hidden="1">{#N/A,#N/A,FALSE,"CGBR95C"}</definedName>
    <definedName name="wrn.table1._1_2_1_3_2" hidden="1">{#N/A,#N/A,FALSE,"CGBR95C"}</definedName>
    <definedName name="wrn.table1._1_2_1_3_3" hidden="1">{#N/A,#N/A,FALSE,"CGBR95C"}</definedName>
    <definedName name="wrn.table1._1_2_1_3_4" hidden="1">{#N/A,#N/A,FALSE,"CGBR95C"}</definedName>
    <definedName name="wrn.table1._1_2_1_3_5" hidden="1">{#N/A,#N/A,FALSE,"CGBR95C"}</definedName>
    <definedName name="wrn.table1._1_2_1_4" hidden="1">{#N/A,#N/A,FALSE,"CGBR95C"}</definedName>
    <definedName name="wrn.table1._1_2_1_4_1" hidden="1">{#N/A,#N/A,FALSE,"CGBR95C"}</definedName>
    <definedName name="wrn.table1._1_2_1_4_2" hidden="1">{#N/A,#N/A,FALSE,"CGBR95C"}</definedName>
    <definedName name="wrn.table1._1_2_1_4_3" hidden="1">{#N/A,#N/A,FALSE,"CGBR95C"}</definedName>
    <definedName name="wrn.table1._1_2_1_4_4" hidden="1">{#N/A,#N/A,FALSE,"CGBR95C"}</definedName>
    <definedName name="wrn.table1._1_2_1_4_5" hidden="1">{#N/A,#N/A,FALSE,"CGBR95C"}</definedName>
    <definedName name="wrn.table1._1_2_1_5" hidden="1">{#N/A,#N/A,FALSE,"CGBR95C"}</definedName>
    <definedName name="wrn.table1._1_2_1_5_1" hidden="1">{#N/A,#N/A,FALSE,"CGBR95C"}</definedName>
    <definedName name="wrn.table1._1_2_1_5_2" hidden="1">{#N/A,#N/A,FALSE,"CGBR95C"}</definedName>
    <definedName name="wrn.table1._1_2_1_5_3" hidden="1">{#N/A,#N/A,FALSE,"CGBR95C"}</definedName>
    <definedName name="wrn.table1._1_2_1_5_4" hidden="1">{#N/A,#N/A,FALSE,"CGBR95C"}</definedName>
    <definedName name="wrn.table1._1_2_1_5_5" hidden="1">{#N/A,#N/A,FALSE,"CGBR95C"}</definedName>
    <definedName name="wrn.table1._1_2_2" hidden="1">{#N/A,#N/A,FALSE,"CGBR95C"}</definedName>
    <definedName name="wrn.table1._1_2_2_1" hidden="1">{#N/A,#N/A,FALSE,"CGBR95C"}</definedName>
    <definedName name="wrn.table1._1_2_2_2" hidden="1">{#N/A,#N/A,FALSE,"CGBR95C"}</definedName>
    <definedName name="wrn.table1._1_2_2_3" hidden="1">{#N/A,#N/A,FALSE,"CGBR95C"}</definedName>
    <definedName name="wrn.table1._1_2_2_4" hidden="1">{#N/A,#N/A,FALSE,"CGBR95C"}</definedName>
    <definedName name="wrn.table1._1_2_2_5" hidden="1">{#N/A,#N/A,FALSE,"CGBR95C"}</definedName>
    <definedName name="wrn.table1._1_2_3" hidden="1">{#N/A,#N/A,FALSE,"CGBR95C"}</definedName>
    <definedName name="wrn.table1._1_2_3_1" hidden="1">{#N/A,#N/A,FALSE,"CGBR95C"}</definedName>
    <definedName name="wrn.table1._1_2_3_2" hidden="1">{#N/A,#N/A,FALSE,"CGBR95C"}</definedName>
    <definedName name="wrn.table1._1_2_3_3" hidden="1">{#N/A,#N/A,FALSE,"CGBR95C"}</definedName>
    <definedName name="wrn.table1._1_2_3_4" hidden="1">{#N/A,#N/A,FALSE,"CGBR95C"}</definedName>
    <definedName name="wrn.table1._1_2_3_5" hidden="1">{#N/A,#N/A,FALSE,"CGBR95C"}</definedName>
    <definedName name="wrn.table1._1_2_4" hidden="1">{#N/A,#N/A,FALSE,"CGBR95C"}</definedName>
    <definedName name="wrn.table1._1_2_4_1" hidden="1">{#N/A,#N/A,FALSE,"CGBR95C"}</definedName>
    <definedName name="wrn.table1._1_2_4_2" hidden="1">{#N/A,#N/A,FALSE,"CGBR95C"}</definedName>
    <definedName name="wrn.table1._1_2_4_3" hidden="1">{#N/A,#N/A,FALSE,"CGBR95C"}</definedName>
    <definedName name="wrn.table1._1_2_4_4" hidden="1">{#N/A,#N/A,FALSE,"CGBR95C"}</definedName>
    <definedName name="wrn.table1._1_2_4_5" hidden="1">{#N/A,#N/A,FALSE,"CGBR95C"}</definedName>
    <definedName name="wrn.table1._1_2_5" hidden="1">{#N/A,#N/A,FALSE,"CGBR95C"}</definedName>
    <definedName name="wrn.table1._1_2_5_1" hidden="1">{#N/A,#N/A,FALSE,"CGBR95C"}</definedName>
    <definedName name="wrn.table1._1_2_5_2" hidden="1">{#N/A,#N/A,FALSE,"CGBR95C"}</definedName>
    <definedName name="wrn.table1._1_2_5_3" hidden="1">{#N/A,#N/A,FALSE,"CGBR95C"}</definedName>
    <definedName name="wrn.table1._1_2_5_4" hidden="1">{#N/A,#N/A,FALSE,"CGBR95C"}</definedName>
    <definedName name="wrn.table1._1_2_5_5" hidden="1">{#N/A,#N/A,FALSE,"CGBR95C"}</definedName>
    <definedName name="wrn.table1._1_3" hidden="1">{#N/A,#N/A,FALSE,"CGBR95C"}</definedName>
    <definedName name="wrn.table1._1_3_1" hidden="1">{#N/A,#N/A,FALSE,"CGBR95C"}</definedName>
    <definedName name="wrn.table1._1_3_1_1" hidden="1">{#N/A,#N/A,FALSE,"CGBR95C"}</definedName>
    <definedName name="wrn.table1._1_3_1_1_1" hidden="1">{#N/A,#N/A,FALSE,"CGBR95C"}</definedName>
    <definedName name="wrn.table1._1_3_1_1_1_1" hidden="1">{#N/A,#N/A,FALSE,"CGBR95C"}</definedName>
    <definedName name="wrn.table1._1_3_1_1_1_2" hidden="1">{#N/A,#N/A,FALSE,"CGBR95C"}</definedName>
    <definedName name="wrn.table1._1_3_1_1_1_3" hidden="1">{#N/A,#N/A,FALSE,"CGBR95C"}</definedName>
    <definedName name="wrn.table1._1_3_1_1_1_4" hidden="1">{#N/A,#N/A,FALSE,"CGBR95C"}</definedName>
    <definedName name="wrn.table1._1_3_1_1_1_5" hidden="1">{#N/A,#N/A,FALSE,"CGBR95C"}</definedName>
    <definedName name="wrn.table1._1_3_1_1_2" hidden="1">{#N/A,#N/A,FALSE,"CGBR95C"}</definedName>
    <definedName name="wrn.table1._1_3_1_1_2_1" hidden="1">{#N/A,#N/A,FALSE,"CGBR95C"}</definedName>
    <definedName name="wrn.table1._1_3_1_1_2_2" hidden="1">{#N/A,#N/A,FALSE,"CGBR95C"}</definedName>
    <definedName name="wrn.table1._1_3_1_1_2_3" hidden="1">{#N/A,#N/A,FALSE,"CGBR95C"}</definedName>
    <definedName name="wrn.table1._1_3_1_1_2_4" hidden="1">{#N/A,#N/A,FALSE,"CGBR95C"}</definedName>
    <definedName name="wrn.table1._1_3_1_1_2_5" hidden="1">{#N/A,#N/A,FALSE,"CGBR95C"}</definedName>
    <definedName name="wrn.table1._1_3_1_1_3" hidden="1">{#N/A,#N/A,FALSE,"CGBR95C"}</definedName>
    <definedName name="wrn.table1._1_3_1_1_4" hidden="1">{#N/A,#N/A,FALSE,"CGBR95C"}</definedName>
    <definedName name="wrn.table1._1_3_1_1_5" hidden="1">{#N/A,#N/A,FALSE,"CGBR95C"}</definedName>
    <definedName name="wrn.table1._1_3_1_2" hidden="1">{#N/A,#N/A,FALSE,"CGBR95C"}</definedName>
    <definedName name="wrn.table1._1_3_1_2_1" hidden="1">{#N/A,#N/A,FALSE,"CGBR95C"}</definedName>
    <definedName name="wrn.table1._1_3_1_2_2" hidden="1">{#N/A,#N/A,FALSE,"CGBR95C"}</definedName>
    <definedName name="wrn.table1._1_3_1_2_3" hidden="1">{#N/A,#N/A,FALSE,"CGBR95C"}</definedName>
    <definedName name="wrn.table1._1_3_1_2_4" hidden="1">{#N/A,#N/A,FALSE,"CGBR95C"}</definedName>
    <definedName name="wrn.table1._1_3_1_2_5" hidden="1">{#N/A,#N/A,FALSE,"CGBR95C"}</definedName>
    <definedName name="wrn.table1._1_3_1_3" hidden="1">{#N/A,#N/A,FALSE,"CGBR95C"}</definedName>
    <definedName name="wrn.table1._1_3_1_3_1" hidden="1">{#N/A,#N/A,FALSE,"CGBR95C"}</definedName>
    <definedName name="wrn.table1._1_3_1_3_2" hidden="1">{#N/A,#N/A,FALSE,"CGBR95C"}</definedName>
    <definedName name="wrn.table1._1_3_1_3_3" hidden="1">{#N/A,#N/A,FALSE,"CGBR95C"}</definedName>
    <definedName name="wrn.table1._1_3_1_3_4" hidden="1">{#N/A,#N/A,FALSE,"CGBR95C"}</definedName>
    <definedName name="wrn.table1._1_3_1_3_5" hidden="1">{#N/A,#N/A,FALSE,"CGBR95C"}</definedName>
    <definedName name="wrn.table1._1_3_1_4" hidden="1">{#N/A,#N/A,FALSE,"CGBR95C"}</definedName>
    <definedName name="wrn.table1._1_3_1_4_1" hidden="1">{#N/A,#N/A,FALSE,"CGBR95C"}</definedName>
    <definedName name="wrn.table1._1_3_1_4_2" hidden="1">{#N/A,#N/A,FALSE,"CGBR95C"}</definedName>
    <definedName name="wrn.table1._1_3_1_4_3" hidden="1">{#N/A,#N/A,FALSE,"CGBR95C"}</definedName>
    <definedName name="wrn.table1._1_3_1_4_4" hidden="1">{#N/A,#N/A,FALSE,"CGBR95C"}</definedName>
    <definedName name="wrn.table1._1_3_1_4_5" hidden="1">{#N/A,#N/A,FALSE,"CGBR95C"}</definedName>
    <definedName name="wrn.table1._1_3_1_5" hidden="1">{#N/A,#N/A,FALSE,"CGBR95C"}</definedName>
    <definedName name="wrn.table1._1_3_1_5_1" hidden="1">{#N/A,#N/A,FALSE,"CGBR95C"}</definedName>
    <definedName name="wrn.table1._1_3_1_5_2" hidden="1">{#N/A,#N/A,FALSE,"CGBR95C"}</definedName>
    <definedName name="wrn.table1._1_3_1_5_3" hidden="1">{#N/A,#N/A,FALSE,"CGBR95C"}</definedName>
    <definedName name="wrn.table1._1_3_1_5_4" hidden="1">{#N/A,#N/A,FALSE,"CGBR95C"}</definedName>
    <definedName name="wrn.table1._1_3_1_5_5" hidden="1">{#N/A,#N/A,FALSE,"CGBR95C"}</definedName>
    <definedName name="wrn.table1._1_3_2" hidden="1">{#N/A,#N/A,FALSE,"CGBR95C"}</definedName>
    <definedName name="wrn.table1._1_3_2_1" hidden="1">{#N/A,#N/A,FALSE,"CGBR95C"}</definedName>
    <definedName name="wrn.table1._1_3_2_2" hidden="1">{#N/A,#N/A,FALSE,"CGBR95C"}</definedName>
    <definedName name="wrn.table1._1_3_2_3" hidden="1">{#N/A,#N/A,FALSE,"CGBR95C"}</definedName>
    <definedName name="wrn.table1._1_3_2_4" hidden="1">{#N/A,#N/A,FALSE,"CGBR95C"}</definedName>
    <definedName name="wrn.table1._1_3_2_5" hidden="1">{#N/A,#N/A,FALSE,"CGBR95C"}</definedName>
    <definedName name="wrn.table1._1_3_3" hidden="1">{#N/A,#N/A,FALSE,"CGBR95C"}</definedName>
    <definedName name="wrn.table1._1_3_3_1" hidden="1">{#N/A,#N/A,FALSE,"CGBR95C"}</definedName>
    <definedName name="wrn.table1._1_3_3_2" hidden="1">{#N/A,#N/A,FALSE,"CGBR95C"}</definedName>
    <definedName name="wrn.table1._1_3_3_3" hidden="1">{#N/A,#N/A,FALSE,"CGBR95C"}</definedName>
    <definedName name="wrn.table1._1_3_3_4" hidden="1">{#N/A,#N/A,FALSE,"CGBR95C"}</definedName>
    <definedName name="wrn.table1._1_3_3_5" hidden="1">{#N/A,#N/A,FALSE,"CGBR95C"}</definedName>
    <definedName name="wrn.table1._1_3_4" hidden="1">{#N/A,#N/A,FALSE,"CGBR95C"}</definedName>
    <definedName name="wrn.table1._1_3_4_1" hidden="1">{#N/A,#N/A,FALSE,"CGBR95C"}</definedName>
    <definedName name="wrn.table1._1_3_4_2" hidden="1">{#N/A,#N/A,FALSE,"CGBR95C"}</definedName>
    <definedName name="wrn.table1._1_3_4_3" hidden="1">{#N/A,#N/A,FALSE,"CGBR95C"}</definedName>
    <definedName name="wrn.table1._1_3_4_4" hidden="1">{#N/A,#N/A,FALSE,"CGBR95C"}</definedName>
    <definedName name="wrn.table1._1_3_4_5" hidden="1">{#N/A,#N/A,FALSE,"CGBR95C"}</definedName>
    <definedName name="wrn.table1._1_3_5" hidden="1">{#N/A,#N/A,FALSE,"CGBR95C"}</definedName>
    <definedName name="wrn.table1._1_3_5_1" hidden="1">{#N/A,#N/A,FALSE,"CGBR95C"}</definedName>
    <definedName name="wrn.table1._1_3_5_2" hidden="1">{#N/A,#N/A,FALSE,"CGBR95C"}</definedName>
    <definedName name="wrn.table1._1_3_5_3" hidden="1">{#N/A,#N/A,FALSE,"CGBR95C"}</definedName>
    <definedName name="wrn.table1._1_3_5_4" hidden="1">{#N/A,#N/A,FALSE,"CGBR95C"}</definedName>
    <definedName name="wrn.table1._1_3_5_5" hidden="1">{#N/A,#N/A,FALSE,"CGBR95C"}</definedName>
    <definedName name="wrn.table1._1_4" hidden="1">{#N/A,#N/A,FALSE,"CGBR95C"}</definedName>
    <definedName name="wrn.table1._1_4_1" hidden="1">{#N/A,#N/A,FALSE,"CGBR95C"}</definedName>
    <definedName name="wrn.table1._1_4_1_1" hidden="1">{#N/A,#N/A,FALSE,"CGBR95C"}</definedName>
    <definedName name="wrn.table1._1_4_1_1_1" hidden="1">{#N/A,#N/A,FALSE,"CGBR95C"}</definedName>
    <definedName name="wrn.table1._1_4_1_1_2" hidden="1">{#N/A,#N/A,FALSE,"CGBR95C"}</definedName>
    <definedName name="wrn.table1._1_4_1_1_3" hidden="1">{#N/A,#N/A,FALSE,"CGBR95C"}</definedName>
    <definedName name="wrn.table1._1_4_1_1_4" hidden="1">{#N/A,#N/A,FALSE,"CGBR95C"}</definedName>
    <definedName name="wrn.table1._1_4_1_1_5" hidden="1">{#N/A,#N/A,FALSE,"CGBR95C"}</definedName>
    <definedName name="wrn.table1._1_4_1_2" hidden="1">{#N/A,#N/A,FALSE,"CGBR95C"}</definedName>
    <definedName name="wrn.table1._1_4_1_2_1" hidden="1">{#N/A,#N/A,FALSE,"CGBR95C"}</definedName>
    <definedName name="wrn.table1._1_4_1_2_2" hidden="1">{#N/A,#N/A,FALSE,"CGBR95C"}</definedName>
    <definedName name="wrn.table1._1_4_1_2_3" hidden="1">{#N/A,#N/A,FALSE,"CGBR95C"}</definedName>
    <definedName name="wrn.table1._1_4_1_2_4" hidden="1">{#N/A,#N/A,FALSE,"CGBR95C"}</definedName>
    <definedName name="wrn.table1._1_4_1_2_5" hidden="1">{#N/A,#N/A,FALSE,"CGBR95C"}</definedName>
    <definedName name="wrn.table1._1_4_1_3" hidden="1">{#N/A,#N/A,FALSE,"CGBR95C"}</definedName>
    <definedName name="wrn.table1._1_4_1_3_1" hidden="1">{#N/A,#N/A,FALSE,"CGBR95C"}</definedName>
    <definedName name="wrn.table1._1_4_1_3_2" hidden="1">{#N/A,#N/A,FALSE,"CGBR95C"}</definedName>
    <definedName name="wrn.table1._1_4_1_3_3" hidden="1">{#N/A,#N/A,FALSE,"CGBR95C"}</definedName>
    <definedName name="wrn.table1._1_4_1_3_4" hidden="1">{#N/A,#N/A,FALSE,"CGBR95C"}</definedName>
    <definedName name="wrn.table1._1_4_1_3_5" hidden="1">{#N/A,#N/A,FALSE,"CGBR95C"}</definedName>
    <definedName name="wrn.table1._1_4_1_4" hidden="1">{#N/A,#N/A,FALSE,"CGBR95C"}</definedName>
    <definedName name="wrn.table1._1_4_1_4_1" hidden="1">{#N/A,#N/A,FALSE,"CGBR95C"}</definedName>
    <definedName name="wrn.table1._1_4_1_4_2" hidden="1">{#N/A,#N/A,FALSE,"CGBR95C"}</definedName>
    <definedName name="wrn.table1._1_4_1_4_3" hidden="1">{#N/A,#N/A,FALSE,"CGBR95C"}</definedName>
    <definedName name="wrn.table1._1_4_1_4_4" hidden="1">{#N/A,#N/A,FALSE,"CGBR95C"}</definedName>
    <definedName name="wrn.table1._1_4_1_4_5" hidden="1">{#N/A,#N/A,FALSE,"CGBR95C"}</definedName>
    <definedName name="wrn.table1._1_4_1_5" hidden="1">{#N/A,#N/A,FALSE,"CGBR95C"}</definedName>
    <definedName name="wrn.table1._1_4_1_5_1" hidden="1">{#N/A,#N/A,FALSE,"CGBR95C"}</definedName>
    <definedName name="wrn.table1._1_4_1_5_2" hidden="1">{#N/A,#N/A,FALSE,"CGBR95C"}</definedName>
    <definedName name="wrn.table1._1_4_1_5_3" hidden="1">{#N/A,#N/A,FALSE,"CGBR95C"}</definedName>
    <definedName name="wrn.table1._1_4_1_5_4" hidden="1">{#N/A,#N/A,FALSE,"CGBR95C"}</definedName>
    <definedName name="wrn.table1._1_4_1_5_5" hidden="1">{#N/A,#N/A,FALSE,"CGBR95C"}</definedName>
    <definedName name="wrn.table1._1_4_2" hidden="1">{#N/A,#N/A,FALSE,"CGBR95C"}</definedName>
    <definedName name="wrn.table1._1_4_2_1" hidden="1">{#N/A,#N/A,FALSE,"CGBR95C"}</definedName>
    <definedName name="wrn.table1._1_4_2_2" hidden="1">{#N/A,#N/A,FALSE,"CGBR95C"}</definedName>
    <definedName name="wrn.table1._1_4_2_3" hidden="1">{#N/A,#N/A,FALSE,"CGBR95C"}</definedName>
    <definedName name="wrn.table1._1_4_2_4" hidden="1">{#N/A,#N/A,FALSE,"CGBR95C"}</definedName>
    <definedName name="wrn.table1._1_4_2_5" hidden="1">{#N/A,#N/A,FALSE,"CGBR95C"}</definedName>
    <definedName name="wrn.table1._1_4_3" hidden="1">{#N/A,#N/A,FALSE,"CGBR95C"}</definedName>
    <definedName name="wrn.table1._1_4_3_1" hidden="1">{#N/A,#N/A,FALSE,"CGBR95C"}</definedName>
    <definedName name="wrn.table1._1_4_3_2" hidden="1">{#N/A,#N/A,FALSE,"CGBR95C"}</definedName>
    <definedName name="wrn.table1._1_4_3_3" hidden="1">{#N/A,#N/A,FALSE,"CGBR95C"}</definedName>
    <definedName name="wrn.table1._1_4_3_4" hidden="1">{#N/A,#N/A,FALSE,"CGBR95C"}</definedName>
    <definedName name="wrn.table1._1_4_3_5" hidden="1">{#N/A,#N/A,FALSE,"CGBR95C"}</definedName>
    <definedName name="wrn.table1._1_4_4" hidden="1">{#N/A,#N/A,FALSE,"CGBR95C"}</definedName>
    <definedName name="wrn.table1._1_4_4_1" hidden="1">{#N/A,#N/A,FALSE,"CGBR95C"}</definedName>
    <definedName name="wrn.table1._1_4_4_2" hidden="1">{#N/A,#N/A,FALSE,"CGBR95C"}</definedName>
    <definedName name="wrn.table1._1_4_4_3" hidden="1">{#N/A,#N/A,FALSE,"CGBR95C"}</definedName>
    <definedName name="wrn.table1._1_4_4_4" hidden="1">{#N/A,#N/A,FALSE,"CGBR95C"}</definedName>
    <definedName name="wrn.table1._1_4_4_5" hidden="1">{#N/A,#N/A,FALSE,"CGBR95C"}</definedName>
    <definedName name="wrn.table1._1_4_5" hidden="1">{#N/A,#N/A,FALSE,"CGBR95C"}</definedName>
    <definedName name="wrn.table1._1_4_5_1" hidden="1">{#N/A,#N/A,FALSE,"CGBR95C"}</definedName>
    <definedName name="wrn.table1._1_4_5_2" hidden="1">{#N/A,#N/A,FALSE,"CGBR95C"}</definedName>
    <definedName name="wrn.table1._1_4_5_3" hidden="1">{#N/A,#N/A,FALSE,"CGBR95C"}</definedName>
    <definedName name="wrn.table1._1_4_5_4" hidden="1">{#N/A,#N/A,FALSE,"CGBR95C"}</definedName>
    <definedName name="wrn.table1._1_4_5_5" hidden="1">{#N/A,#N/A,FALSE,"CGBR95C"}</definedName>
    <definedName name="wrn.table1._1_5" hidden="1">{#N/A,#N/A,FALSE,"CGBR95C"}</definedName>
    <definedName name="wrn.table1._1_5_1" hidden="1">{#N/A,#N/A,FALSE,"CGBR95C"}</definedName>
    <definedName name="wrn.table1._1_5_1_1" hidden="1">{#N/A,#N/A,FALSE,"CGBR95C"}</definedName>
    <definedName name="wrn.table1._1_5_1_2" hidden="1">{#N/A,#N/A,FALSE,"CGBR95C"}</definedName>
    <definedName name="wrn.table1._1_5_1_3" hidden="1">{#N/A,#N/A,FALSE,"CGBR95C"}</definedName>
    <definedName name="wrn.table1._1_5_1_4" hidden="1">{#N/A,#N/A,FALSE,"CGBR95C"}</definedName>
    <definedName name="wrn.table1._1_5_1_5" hidden="1">{#N/A,#N/A,FALSE,"CGBR95C"}</definedName>
    <definedName name="wrn.table1._1_5_2" hidden="1">{#N/A,#N/A,FALSE,"CGBR95C"}</definedName>
    <definedName name="wrn.table1._1_5_2_1" hidden="1">{#N/A,#N/A,FALSE,"CGBR95C"}</definedName>
    <definedName name="wrn.table1._1_5_2_2" hidden="1">{#N/A,#N/A,FALSE,"CGBR95C"}</definedName>
    <definedName name="wrn.table1._1_5_2_3" hidden="1">{#N/A,#N/A,FALSE,"CGBR95C"}</definedName>
    <definedName name="wrn.table1._1_5_2_4" hidden="1">{#N/A,#N/A,FALSE,"CGBR95C"}</definedName>
    <definedName name="wrn.table1._1_5_2_5" hidden="1">{#N/A,#N/A,FALSE,"CGBR95C"}</definedName>
    <definedName name="wrn.table1._1_5_3" hidden="1">{#N/A,#N/A,FALSE,"CGBR95C"}</definedName>
    <definedName name="wrn.table1._1_5_3_1" hidden="1">{#N/A,#N/A,FALSE,"CGBR95C"}</definedName>
    <definedName name="wrn.table1._1_5_3_2" hidden="1">{#N/A,#N/A,FALSE,"CGBR95C"}</definedName>
    <definedName name="wrn.table1._1_5_3_3" hidden="1">{#N/A,#N/A,FALSE,"CGBR95C"}</definedName>
    <definedName name="wrn.table1._1_5_3_4" hidden="1">{#N/A,#N/A,FALSE,"CGBR95C"}</definedName>
    <definedName name="wrn.table1._1_5_3_5" hidden="1">{#N/A,#N/A,FALSE,"CGBR95C"}</definedName>
    <definedName name="wrn.table1._1_5_4" hidden="1">{#N/A,#N/A,FALSE,"CGBR95C"}</definedName>
    <definedName name="wrn.table1._1_5_4_1" hidden="1">{#N/A,#N/A,FALSE,"CGBR95C"}</definedName>
    <definedName name="wrn.table1._1_5_4_2" hidden="1">{#N/A,#N/A,FALSE,"CGBR95C"}</definedName>
    <definedName name="wrn.table1._1_5_4_3" hidden="1">{#N/A,#N/A,FALSE,"CGBR95C"}</definedName>
    <definedName name="wrn.table1._1_5_4_4" hidden="1">{#N/A,#N/A,FALSE,"CGBR95C"}</definedName>
    <definedName name="wrn.table1._1_5_4_5" hidden="1">{#N/A,#N/A,FALSE,"CGBR95C"}</definedName>
    <definedName name="wrn.table1._1_5_5" hidden="1">{#N/A,#N/A,FALSE,"CGBR95C"}</definedName>
    <definedName name="wrn.table1._1_5_5_1" hidden="1">{#N/A,#N/A,FALSE,"CGBR95C"}</definedName>
    <definedName name="wrn.table1._1_5_5_2" hidden="1">{#N/A,#N/A,FALSE,"CGBR95C"}</definedName>
    <definedName name="wrn.table1._1_5_5_3" hidden="1">{#N/A,#N/A,FALSE,"CGBR95C"}</definedName>
    <definedName name="wrn.table1._1_5_5_4" hidden="1">{#N/A,#N/A,FALSE,"CGBR95C"}</definedName>
    <definedName name="wrn.table1._1_5_5_5" hidden="1">{#N/A,#N/A,FALSE,"CGBR95C"}</definedName>
    <definedName name="wrn.table1._2" hidden="1">{#N/A,#N/A,FALSE,"CGBR95C"}</definedName>
    <definedName name="wrn.table1._2_1" hidden="1">{#N/A,#N/A,FALSE,"CGBR95C"}</definedName>
    <definedName name="wrn.table1._2_1_1" hidden="1">{#N/A,#N/A,FALSE,"CGBR95C"}</definedName>
    <definedName name="wrn.table1._2_1_1_1" hidden="1">{#N/A,#N/A,FALSE,"CGBR95C"}</definedName>
    <definedName name="wrn.table1._2_1_1_1_1" hidden="1">{#N/A,#N/A,FALSE,"CGBR95C"}</definedName>
    <definedName name="wrn.table1._2_1_1_1_2" hidden="1">{#N/A,#N/A,FALSE,"CGBR95C"}</definedName>
    <definedName name="wrn.table1._2_1_1_1_3" hidden="1">{#N/A,#N/A,FALSE,"CGBR95C"}</definedName>
    <definedName name="wrn.table1._2_1_1_1_4" hidden="1">{#N/A,#N/A,FALSE,"CGBR95C"}</definedName>
    <definedName name="wrn.table1._2_1_1_1_5" hidden="1">{#N/A,#N/A,FALSE,"CGBR95C"}</definedName>
    <definedName name="wrn.table1._2_1_1_2" hidden="1">{#N/A,#N/A,FALSE,"CGBR95C"}</definedName>
    <definedName name="wrn.table1._2_1_1_2_1" hidden="1">{#N/A,#N/A,FALSE,"CGBR95C"}</definedName>
    <definedName name="wrn.table1._2_1_1_2_2" hidden="1">{#N/A,#N/A,FALSE,"CGBR95C"}</definedName>
    <definedName name="wrn.table1._2_1_1_2_3" hidden="1">{#N/A,#N/A,FALSE,"CGBR95C"}</definedName>
    <definedName name="wrn.table1._2_1_1_2_4" hidden="1">{#N/A,#N/A,FALSE,"CGBR95C"}</definedName>
    <definedName name="wrn.table1._2_1_1_2_5" hidden="1">{#N/A,#N/A,FALSE,"CGBR95C"}</definedName>
    <definedName name="wrn.table1._2_1_1_3" hidden="1">{#N/A,#N/A,FALSE,"CGBR95C"}</definedName>
    <definedName name="wrn.table1._2_1_1_4" hidden="1">{#N/A,#N/A,FALSE,"CGBR95C"}</definedName>
    <definedName name="wrn.table1._2_1_1_5" hidden="1">{#N/A,#N/A,FALSE,"CGBR95C"}</definedName>
    <definedName name="wrn.table1._2_1_2" hidden="1">{#N/A,#N/A,FALSE,"CGBR95C"}</definedName>
    <definedName name="wrn.table1._2_1_2_1" hidden="1">{#N/A,#N/A,FALSE,"CGBR95C"}</definedName>
    <definedName name="wrn.table1._2_1_2_2" hidden="1">{#N/A,#N/A,FALSE,"CGBR95C"}</definedName>
    <definedName name="wrn.table1._2_1_2_3" hidden="1">{#N/A,#N/A,FALSE,"CGBR95C"}</definedName>
    <definedName name="wrn.table1._2_1_2_4" hidden="1">{#N/A,#N/A,FALSE,"CGBR95C"}</definedName>
    <definedName name="wrn.table1._2_1_2_5" hidden="1">{#N/A,#N/A,FALSE,"CGBR95C"}</definedName>
    <definedName name="wrn.table1._2_1_3" hidden="1">{#N/A,#N/A,FALSE,"CGBR95C"}</definedName>
    <definedName name="wrn.table1._2_1_3_1" hidden="1">{#N/A,#N/A,FALSE,"CGBR95C"}</definedName>
    <definedName name="wrn.table1._2_1_3_2" hidden="1">{#N/A,#N/A,FALSE,"CGBR95C"}</definedName>
    <definedName name="wrn.table1._2_1_3_3" hidden="1">{#N/A,#N/A,FALSE,"CGBR95C"}</definedName>
    <definedName name="wrn.table1._2_1_3_4" hidden="1">{#N/A,#N/A,FALSE,"CGBR95C"}</definedName>
    <definedName name="wrn.table1._2_1_3_5" hidden="1">{#N/A,#N/A,FALSE,"CGBR95C"}</definedName>
    <definedName name="wrn.table1._2_1_4" hidden="1">{#N/A,#N/A,FALSE,"CGBR95C"}</definedName>
    <definedName name="wrn.table1._2_1_4_1" hidden="1">{#N/A,#N/A,FALSE,"CGBR95C"}</definedName>
    <definedName name="wrn.table1._2_1_4_2" hidden="1">{#N/A,#N/A,FALSE,"CGBR95C"}</definedName>
    <definedName name="wrn.table1._2_1_4_3" hidden="1">{#N/A,#N/A,FALSE,"CGBR95C"}</definedName>
    <definedName name="wrn.table1._2_1_4_4" hidden="1">{#N/A,#N/A,FALSE,"CGBR95C"}</definedName>
    <definedName name="wrn.table1._2_1_4_5" hidden="1">{#N/A,#N/A,FALSE,"CGBR95C"}</definedName>
    <definedName name="wrn.table1._2_1_5" hidden="1">{#N/A,#N/A,FALSE,"CGBR95C"}</definedName>
    <definedName name="wrn.table1._2_1_5_1" hidden="1">{#N/A,#N/A,FALSE,"CGBR95C"}</definedName>
    <definedName name="wrn.table1._2_1_5_2" hidden="1">{#N/A,#N/A,FALSE,"CGBR95C"}</definedName>
    <definedName name="wrn.table1._2_1_5_3" hidden="1">{#N/A,#N/A,FALSE,"CGBR95C"}</definedName>
    <definedName name="wrn.table1._2_1_5_4" hidden="1">{#N/A,#N/A,FALSE,"CGBR95C"}</definedName>
    <definedName name="wrn.table1._2_1_5_5" hidden="1">{#N/A,#N/A,FALSE,"CGBR95C"}</definedName>
    <definedName name="wrn.table1._2_2" hidden="1">{#N/A,#N/A,FALSE,"CGBR95C"}</definedName>
    <definedName name="wrn.table1._2_2_1" hidden="1">{#N/A,#N/A,FALSE,"CGBR95C"}</definedName>
    <definedName name="wrn.table1._2_2_2" hidden="1">{#N/A,#N/A,FALSE,"CGBR95C"}</definedName>
    <definedName name="wrn.table1._2_2_3" hidden="1">{#N/A,#N/A,FALSE,"CGBR95C"}</definedName>
    <definedName name="wrn.table1._2_2_4" hidden="1">{#N/A,#N/A,FALSE,"CGBR95C"}</definedName>
    <definedName name="wrn.table1._2_2_5" hidden="1">{#N/A,#N/A,FALSE,"CGBR95C"}</definedName>
    <definedName name="wrn.table1._2_3" hidden="1">{#N/A,#N/A,FALSE,"CGBR95C"}</definedName>
    <definedName name="wrn.table1._2_3_1" hidden="1">{#N/A,#N/A,FALSE,"CGBR95C"}</definedName>
    <definedName name="wrn.table1._2_3_2" hidden="1">{#N/A,#N/A,FALSE,"CGBR95C"}</definedName>
    <definedName name="wrn.table1._2_3_3" hidden="1">{#N/A,#N/A,FALSE,"CGBR95C"}</definedName>
    <definedName name="wrn.table1._2_3_4" hidden="1">{#N/A,#N/A,FALSE,"CGBR95C"}</definedName>
    <definedName name="wrn.table1._2_3_5" hidden="1">{#N/A,#N/A,FALSE,"CGBR95C"}</definedName>
    <definedName name="wrn.table1._2_4" hidden="1">{#N/A,#N/A,FALSE,"CGBR95C"}</definedName>
    <definedName name="wrn.table1._2_4_1" hidden="1">{#N/A,#N/A,FALSE,"CGBR95C"}</definedName>
    <definedName name="wrn.table1._2_4_2" hidden="1">{#N/A,#N/A,FALSE,"CGBR95C"}</definedName>
    <definedName name="wrn.table1._2_4_3" hidden="1">{#N/A,#N/A,FALSE,"CGBR95C"}</definedName>
    <definedName name="wrn.table1._2_4_4" hidden="1">{#N/A,#N/A,FALSE,"CGBR95C"}</definedName>
    <definedName name="wrn.table1._2_4_5" hidden="1">{#N/A,#N/A,FALSE,"CGBR95C"}</definedName>
    <definedName name="wrn.table1._2_5" hidden="1">{#N/A,#N/A,FALSE,"CGBR95C"}</definedName>
    <definedName name="wrn.table1._2_5_1" hidden="1">{#N/A,#N/A,FALSE,"CGBR95C"}</definedName>
    <definedName name="wrn.table1._2_5_2" hidden="1">{#N/A,#N/A,FALSE,"CGBR95C"}</definedName>
    <definedName name="wrn.table1._2_5_3" hidden="1">{#N/A,#N/A,FALSE,"CGBR95C"}</definedName>
    <definedName name="wrn.table1._2_5_4" hidden="1">{#N/A,#N/A,FALSE,"CGBR95C"}</definedName>
    <definedName name="wrn.table1._2_5_5" hidden="1">{#N/A,#N/A,FALSE,"CGBR95C"}</definedName>
    <definedName name="wrn.table1._3" hidden="1">{#N/A,#N/A,FALSE,"CGBR95C"}</definedName>
    <definedName name="wrn.table1._3_1" hidden="1">{#N/A,#N/A,FALSE,"CGBR95C"}</definedName>
    <definedName name="wrn.table1._3_1_1" hidden="1">{#N/A,#N/A,FALSE,"CGBR95C"}</definedName>
    <definedName name="wrn.table1._3_1_1_1" hidden="1">{#N/A,#N/A,FALSE,"CGBR95C"}</definedName>
    <definedName name="wrn.table1._3_1_1_1_1" hidden="1">{#N/A,#N/A,FALSE,"CGBR95C"}</definedName>
    <definedName name="wrn.table1._3_1_1_1_2" hidden="1">{#N/A,#N/A,FALSE,"CGBR95C"}</definedName>
    <definedName name="wrn.table1._3_1_1_1_3" hidden="1">{#N/A,#N/A,FALSE,"CGBR95C"}</definedName>
    <definedName name="wrn.table1._3_1_1_1_4" hidden="1">{#N/A,#N/A,FALSE,"CGBR95C"}</definedName>
    <definedName name="wrn.table1._3_1_1_1_5" hidden="1">{#N/A,#N/A,FALSE,"CGBR95C"}</definedName>
    <definedName name="wrn.table1._3_1_1_2" hidden="1">{#N/A,#N/A,FALSE,"CGBR95C"}</definedName>
    <definedName name="wrn.table1._3_1_1_2_1" hidden="1">{#N/A,#N/A,FALSE,"CGBR95C"}</definedName>
    <definedName name="wrn.table1._3_1_1_2_2" hidden="1">{#N/A,#N/A,FALSE,"CGBR95C"}</definedName>
    <definedName name="wrn.table1._3_1_1_2_3" hidden="1">{#N/A,#N/A,FALSE,"CGBR95C"}</definedName>
    <definedName name="wrn.table1._3_1_1_2_4" hidden="1">{#N/A,#N/A,FALSE,"CGBR95C"}</definedName>
    <definedName name="wrn.table1._3_1_1_2_5" hidden="1">{#N/A,#N/A,FALSE,"CGBR95C"}</definedName>
    <definedName name="wrn.table1._3_1_1_3" hidden="1">{#N/A,#N/A,FALSE,"CGBR95C"}</definedName>
    <definedName name="wrn.table1._3_1_1_4" hidden="1">{#N/A,#N/A,FALSE,"CGBR95C"}</definedName>
    <definedName name="wrn.table1._3_1_1_5" hidden="1">{#N/A,#N/A,FALSE,"CGBR95C"}</definedName>
    <definedName name="wrn.table1._3_1_2" hidden="1">{#N/A,#N/A,FALSE,"CGBR95C"}</definedName>
    <definedName name="wrn.table1._3_1_2_1" hidden="1">{#N/A,#N/A,FALSE,"CGBR95C"}</definedName>
    <definedName name="wrn.table1._3_1_2_2" hidden="1">{#N/A,#N/A,FALSE,"CGBR95C"}</definedName>
    <definedName name="wrn.table1._3_1_2_3" hidden="1">{#N/A,#N/A,FALSE,"CGBR95C"}</definedName>
    <definedName name="wrn.table1._3_1_2_4" hidden="1">{#N/A,#N/A,FALSE,"CGBR95C"}</definedName>
    <definedName name="wrn.table1._3_1_2_5" hidden="1">{#N/A,#N/A,FALSE,"CGBR95C"}</definedName>
    <definedName name="wrn.table1._3_1_3" hidden="1">{#N/A,#N/A,FALSE,"CGBR95C"}</definedName>
    <definedName name="wrn.table1._3_1_3_1" hidden="1">{#N/A,#N/A,FALSE,"CGBR95C"}</definedName>
    <definedName name="wrn.table1._3_1_3_2" hidden="1">{#N/A,#N/A,FALSE,"CGBR95C"}</definedName>
    <definedName name="wrn.table1._3_1_3_3" hidden="1">{#N/A,#N/A,FALSE,"CGBR95C"}</definedName>
    <definedName name="wrn.table1._3_1_3_4" hidden="1">{#N/A,#N/A,FALSE,"CGBR95C"}</definedName>
    <definedName name="wrn.table1._3_1_3_5" hidden="1">{#N/A,#N/A,FALSE,"CGBR95C"}</definedName>
    <definedName name="wrn.table1._3_1_4" hidden="1">{#N/A,#N/A,FALSE,"CGBR95C"}</definedName>
    <definedName name="wrn.table1._3_1_4_1" hidden="1">{#N/A,#N/A,FALSE,"CGBR95C"}</definedName>
    <definedName name="wrn.table1._3_1_4_2" hidden="1">{#N/A,#N/A,FALSE,"CGBR95C"}</definedName>
    <definedName name="wrn.table1._3_1_4_3" hidden="1">{#N/A,#N/A,FALSE,"CGBR95C"}</definedName>
    <definedName name="wrn.table1._3_1_4_4" hidden="1">{#N/A,#N/A,FALSE,"CGBR95C"}</definedName>
    <definedName name="wrn.table1._3_1_4_5" hidden="1">{#N/A,#N/A,FALSE,"CGBR95C"}</definedName>
    <definedName name="wrn.table1._3_1_5" hidden="1">{#N/A,#N/A,FALSE,"CGBR95C"}</definedName>
    <definedName name="wrn.table1._3_1_5_1" hidden="1">{#N/A,#N/A,FALSE,"CGBR95C"}</definedName>
    <definedName name="wrn.table1._3_1_5_2" hidden="1">{#N/A,#N/A,FALSE,"CGBR95C"}</definedName>
    <definedName name="wrn.table1._3_1_5_3" hidden="1">{#N/A,#N/A,FALSE,"CGBR95C"}</definedName>
    <definedName name="wrn.table1._3_1_5_4" hidden="1">{#N/A,#N/A,FALSE,"CGBR95C"}</definedName>
    <definedName name="wrn.table1._3_1_5_5" hidden="1">{#N/A,#N/A,FALSE,"CGBR95C"}</definedName>
    <definedName name="wrn.table1._3_2" hidden="1">{#N/A,#N/A,FALSE,"CGBR95C"}</definedName>
    <definedName name="wrn.table1._3_2_1" hidden="1">{#N/A,#N/A,FALSE,"CGBR95C"}</definedName>
    <definedName name="wrn.table1._3_2_2" hidden="1">{#N/A,#N/A,FALSE,"CGBR95C"}</definedName>
    <definedName name="wrn.table1._3_2_3" hidden="1">{#N/A,#N/A,FALSE,"CGBR95C"}</definedName>
    <definedName name="wrn.table1._3_2_4" hidden="1">{#N/A,#N/A,FALSE,"CGBR95C"}</definedName>
    <definedName name="wrn.table1._3_2_5" hidden="1">{#N/A,#N/A,FALSE,"CGBR95C"}</definedName>
    <definedName name="wrn.table1._3_3" hidden="1">{#N/A,#N/A,FALSE,"CGBR95C"}</definedName>
    <definedName name="wrn.table1._3_3_1" hidden="1">{#N/A,#N/A,FALSE,"CGBR95C"}</definedName>
    <definedName name="wrn.table1._3_3_2" hidden="1">{#N/A,#N/A,FALSE,"CGBR95C"}</definedName>
    <definedName name="wrn.table1._3_3_3" hidden="1">{#N/A,#N/A,FALSE,"CGBR95C"}</definedName>
    <definedName name="wrn.table1._3_3_4" hidden="1">{#N/A,#N/A,FALSE,"CGBR95C"}</definedName>
    <definedName name="wrn.table1._3_3_5" hidden="1">{#N/A,#N/A,FALSE,"CGBR95C"}</definedName>
    <definedName name="wrn.table1._3_4" hidden="1">{#N/A,#N/A,FALSE,"CGBR95C"}</definedName>
    <definedName name="wrn.table1._3_4_1" hidden="1">{#N/A,#N/A,FALSE,"CGBR95C"}</definedName>
    <definedName name="wrn.table1._3_4_2" hidden="1">{#N/A,#N/A,FALSE,"CGBR95C"}</definedName>
    <definedName name="wrn.table1._3_4_3" hidden="1">{#N/A,#N/A,FALSE,"CGBR95C"}</definedName>
    <definedName name="wrn.table1._3_4_4" hidden="1">{#N/A,#N/A,FALSE,"CGBR95C"}</definedName>
    <definedName name="wrn.table1._3_4_5" hidden="1">{#N/A,#N/A,FALSE,"CGBR95C"}</definedName>
    <definedName name="wrn.table1._3_5" hidden="1">{#N/A,#N/A,FALSE,"CGBR95C"}</definedName>
    <definedName name="wrn.table1._3_5_1" hidden="1">{#N/A,#N/A,FALSE,"CGBR95C"}</definedName>
    <definedName name="wrn.table1._3_5_2" hidden="1">{#N/A,#N/A,FALSE,"CGBR95C"}</definedName>
    <definedName name="wrn.table1._3_5_3" hidden="1">{#N/A,#N/A,FALSE,"CGBR95C"}</definedName>
    <definedName name="wrn.table1._3_5_4" hidden="1">{#N/A,#N/A,FALSE,"CGBR95C"}</definedName>
    <definedName name="wrn.table1._3_5_5" hidden="1">{#N/A,#N/A,FALSE,"CGBR95C"}</definedName>
    <definedName name="wrn.table1._4" hidden="1">{#N/A,#N/A,FALSE,"CGBR95C"}</definedName>
    <definedName name="wrn.table1._4_1" hidden="1">{#N/A,#N/A,FALSE,"CGBR95C"}</definedName>
    <definedName name="wrn.table1._4_1_1" hidden="1">{#N/A,#N/A,FALSE,"CGBR95C"}</definedName>
    <definedName name="wrn.table1._4_1_1_1" hidden="1">{#N/A,#N/A,FALSE,"CGBR95C"}</definedName>
    <definedName name="wrn.table1._4_1_1_1_1" hidden="1">{#N/A,#N/A,FALSE,"CGBR95C"}</definedName>
    <definedName name="wrn.table1._4_1_1_1_2" hidden="1">{#N/A,#N/A,FALSE,"CGBR95C"}</definedName>
    <definedName name="wrn.table1._4_1_1_1_3" hidden="1">{#N/A,#N/A,FALSE,"CGBR95C"}</definedName>
    <definedName name="wrn.table1._4_1_1_1_4" hidden="1">{#N/A,#N/A,FALSE,"CGBR95C"}</definedName>
    <definedName name="wrn.table1._4_1_1_1_5" hidden="1">{#N/A,#N/A,FALSE,"CGBR95C"}</definedName>
    <definedName name="wrn.table1._4_1_1_2" hidden="1">{#N/A,#N/A,FALSE,"CGBR95C"}</definedName>
    <definedName name="wrn.table1._4_1_1_2_1" hidden="1">{#N/A,#N/A,FALSE,"CGBR95C"}</definedName>
    <definedName name="wrn.table1._4_1_1_2_2" hidden="1">{#N/A,#N/A,FALSE,"CGBR95C"}</definedName>
    <definedName name="wrn.table1._4_1_1_2_3" hidden="1">{#N/A,#N/A,FALSE,"CGBR95C"}</definedName>
    <definedName name="wrn.table1._4_1_1_2_4" hidden="1">{#N/A,#N/A,FALSE,"CGBR95C"}</definedName>
    <definedName name="wrn.table1._4_1_1_2_5" hidden="1">{#N/A,#N/A,FALSE,"CGBR95C"}</definedName>
    <definedName name="wrn.table1._4_1_1_3" hidden="1">{#N/A,#N/A,FALSE,"CGBR95C"}</definedName>
    <definedName name="wrn.table1._4_1_1_4" hidden="1">{#N/A,#N/A,FALSE,"CGBR95C"}</definedName>
    <definedName name="wrn.table1._4_1_1_5" hidden="1">{#N/A,#N/A,FALSE,"CGBR95C"}</definedName>
    <definedName name="wrn.table1._4_1_2" hidden="1">{#N/A,#N/A,FALSE,"CGBR95C"}</definedName>
    <definedName name="wrn.table1._4_1_2_1" hidden="1">{#N/A,#N/A,FALSE,"CGBR95C"}</definedName>
    <definedName name="wrn.table1._4_1_2_2" hidden="1">{#N/A,#N/A,FALSE,"CGBR95C"}</definedName>
    <definedName name="wrn.table1._4_1_2_3" hidden="1">{#N/A,#N/A,FALSE,"CGBR95C"}</definedName>
    <definedName name="wrn.table1._4_1_2_4" hidden="1">{#N/A,#N/A,FALSE,"CGBR95C"}</definedName>
    <definedName name="wrn.table1._4_1_2_5" hidden="1">{#N/A,#N/A,FALSE,"CGBR95C"}</definedName>
    <definedName name="wrn.table1._4_1_3" hidden="1">{#N/A,#N/A,FALSE,"CGBR95C"}</definedName>
    <definedName name="wrn.table1._4_1_3_1" hidden="1">{#N/A,#N/A,FALSE,"CGBR95C"}</definedName>
    <definedName name="wrn.table1._4_1_3_2" hidden="1">{#N/A,#N/A,FALSE,"CGBR95C"}</definedName>
    <definedName name="wrn.table1._4_1_3_3" hidden="1">{#N/A,#N/A,FALSE,"CGBR95C"}</definedName>
    <definedName name="wrn.table1._4_1_3_4" hidden="1">{#N/A,#N/A,FALSE,"CGBR95C"}</definedName>
    <definedName name="wrn.table1._4_1_3_5" hidden="1">{#N/A,#N/A,FALSE,"CGBR95C"}</definedName>
    <definedName name="wrn.table1._4_1_4" hidden="1">{#N/A,#N/A,FALSE,"CGBR95C"}</definedName>
    <definedName name="wrn.table1._4_1_4_1" hidden="1">{#N/A,#N/A,FALSE,"CGBR95C"}</definedName>
    <definedName name="wrn.table1._4_1_4_2" hidden="1">{#N/A,#N/A,FALSE,"CGBR95C"}</definedName>
    <definedName name="wrn.table1._4_1_4_3" hidden="1">{#N/A,#N/A,FALSE,"CGBR95C"}</definedName>
    <definedName name="wrn.table1._4_1_4_4" hidden="1">{#N/A,#N/A,FALSE,"CGBR95C"}</definedName>
    <definedName name="wrn.table1._4_1_4_5" hidden="1">{#N/A,#N/A,FALSE,"CGBR95C"}</definedName>
    <definedName name="wrn.table1._4_1_5" hidden="1">{#N/A,#N/A,FALSE,"CGBR95C"}</definedName>
    <definedName name="wrn.table1._4_1_5_1" hidden="1">{#N/A,#N/A,FALSE,"CGBR95C"}</definedName>
    <definedName name="wrn.table1._4_1_5_2" hidden="1">{#N/A,#N/A,FALSE,"CGBR95C"}</definedName>
    <definedName name="wrn.table1._4_1_5_3" hidden="1">{#N/A,#N/A,FALSE,"CGBR95C"}</definedName>
    <definedName name="wrn.table1._4_1_5_4" hidden="1">{#N/A,#N/A,FALSE,"CGBR95C"}</definedName>
    <definedName name="wrn.table1._4_1_5_5" hidden="1">{#N/A,#N/A,FALSE,"CGBR95C"}</definedName>
    <definedName name="wrn.table1._4_2" hidden="1">{#N/A,#N/A,FALSE,"CGBR95C"}</definedName>
    <definedName name="wrn.table1._4_2_1" hidden="1">{#N/A,#N/A,FALSE,"CGBR95C"}</definedName>
    <definedName name="wrn.table1._4_2_2" hidden="1">{#N/A,#N/A,FALSE,"CGBR95C"}</definedName>
    <definedName name="wrn.table1._4_2_3" hidden="1">{#N/A,#N/A,FALSE,"CGBR95C"}</definedName>
    <definedName name="wrn.table1._4_2_4" hidden="1">{#N/A,#N/A,FALSE,"CGBR95C"}</definedName>
    <definedName name="wrn.table1._4_2_5" hidden="1">{#N/A,#N/A,FALSE,"CGBR95C"}</definedName>
    <definedName name="wrn.table1._4_3" hidden="1">{#N/A,#N/A,FALSE,"CGBR95C"}</definedName>
    <definedName name="wrn.table1._4_3_1" hidden="1">{#N/A,#N/A,FALSE,"CGBR95C"}</definedName>
    <definedName name="wrn.table1._4_3_2" hidden="1">{#N/A,#N/A,FALSE,"CGBR95C"}</definedName>
    <definedName name="wrn.table1._4_3_3" hidden="1">{#N/A,#N/A,FALSE,"CGBR95C"}</definedName>
    <definedName name="wrn.table1._4_3_4" hidden="1">{#N/A,#N/A,FALSE,"CGBR95C"}</definedName>
    <definedName name="wrn.table1._4_3_5" hidden="1">{#N/A,#N/A,FALSE,"CGBR95C"}</definedName>
    <definedName name="wrn.table1._4_4" hidden="1">{#N/A,#N/A,FALSE,"CGBR95C"}</definedName>
    <definedName name="wrn.table1._4_4_1" hidden="1">{#N/A,#N/A,FALSE,"CGBR95C"}</definedName>
    <definedName name="wrn.table1._4_4_2" hidden="1">{#N/A,#N/A,FALSE,"CGBR95C"}</definedName>
    <definedName name="wrn.table1._4_4_3" hidden="1">{#N/A,#N/A,FALSE,"CGBR95C"}</definedName>
    <definedName name="wrn.table1._4_4_4" hidden="1">{#N/A,#N/A,FALSE,"CGBR95C"}</definedName>
    <definedName name="wrn.table1._4_4_5" hidden="1">{#N/A,#N/A,FALSE,"CGBR95C"}</definedName>
    <definedName name="wrn.table1._4_5" hidden="1">{#N/A,#N/A,FALSE,"CGBR95C"}</definedName>
    <definedName name="wrn.table1._4_5_1" hidden="1">{#N/A,#N/A,FALSE,"CGBR95C"}</definedName>
    <definedName name="wrn.table1._4_5_2" hidden="1">{#N/A,#N/A,FALSE,"CGBR95C"}</definedName>
    <definedName name="wrn.table1._4_5_3" hidden="1">{#N/A,#N/A,FALSE,"CGBR95C"}</definedName>
    <definedName name="wrn.table1._4_5_4" hidden="1">{#N/A,#N/A,FALSE,"CGBR95C"}</definedName>
    <definedName name="wrn.table1._4_5_5" hidden="1">{#N/A,#N/A,FALSE,"CGBR95C"}</definedName>
    <definedName name="wrn.table1._5" hidden="1">{#N/A,#N/A,FALSE,"CGBR95C"}</definedName>
    <definedName name="wrn.table1._5_1" hidden="1">{#N/A,#N/A,FALSE,"CGBR95C"}</definedName>
    <definedName name="wrn.table1._5_1_1" hidden="1">{#N/A,#N/A,FALSE,"CGBR95C"}</definedName>
    <definedName name="wrn.table1._5_1_1_1" hidden="1">{#N/A,#N/A,FALSE,"CGBR95C"}</definedName>
    <definedName name="wrn.table1._5_1_1_1_1" hidden="1">{#N/A,#N/A,FALSE,"CGBR95C"}</definedName>
    <definedName name="wrn.table1._5_1_1_1_2" hidden="1">{#N/A,#N/A,FALSE,"CGBR95C"}</definedName>
    <definedName name="wrn.table1._5_1_1_1_3" hidden="1">{#N/A,#N/A,FALSE,"CGBR95C"}</definedName>
    <definedName name="wrn.table1._5_1_1_1_4" hidden="1">{#N/A,#N/A,FALSE,"CGBR95C"}</definedName>
    <definedName name="wrn.table1._5_1_1_1_5" hidden="1">{#N/A,#N/A,FALSE,"CGBR95C"}</definedName>
    <definedName name="wrn.table1._5_1_1_2" hidden="1">{#N/A,#N/A,FALSE,"CGBR95C"}</definedName>
    <definedName name="wrn.table1._5_1_1_2_1" hidden="1">{#N/A,#N/A,FALSE,"CGBR95C"}</definedName>
    <definedName name="wrn.table1._5_1_1_2_2" hidden="1">{#N/A,#N/A,FALSE,"CGBR95C"}</definedName>
    <definedName name="wrn.table1._5_1_1_2_3" hidden="1">{#N/A,#N/A,FALSE,"CGBR95C"}</definedName>
    <definedName name="wrn.table1._5_1_1_2_4" hidden="1">{#N/A,#N/A,FALSE,"CGBR95C"}</definedName>
    <definedName name="wrn.table1._5_1_1_2_5" hidden="1">{#N/A,#N/A,FALSE,"CGBR95C"}</definedName>
    <definedName name="wrn.table1._5_1_1_3" hidden="1">{#N/A,#N/A,FALSE,"CGBR95C"}</definedName>
    <definedName name="wrn.table1._5_1_1_4" hidden="1">{#N/A,#N/A,FALSE,"CGBR95C"}</definedName>
    <definedName name="wrn.table1._5_1_1_5" hidden="1">{#N/A,#N/A,FALSE,"CGBR95C"}</definedName>
    <definedName name="wrn.table1._5_1_2" hidden="1">{#N/A,#N/A,FALSE,"CGBR95C"}</definedName>
    <definedName name="wrn.table1._5_1_2_1" hidden="1">{#N/A,#N/A,FALSE,"CGBR95C"}</definedName>
    <definedName name="wrn.table1._5_1_2_2" hidden="1">{#N/A,#N/A,FALSE,"CGBR95C"}</definedName>
    <definedName name="wrn.table1._5_1_2_3" hidden="1">{#N/A,#N/A,FALSE,"CGBR95C"}</definedName>
    <definedName name="wrn.table1._5_1_2_4" hidden="1">{#N/A,#N/A,FALSE,"CGBR95C"}</definedName>
    <definedName name="wrn.table1._5_1_2_5" hidden="1">{#N/A,#N/A,FALSE,"CGBR95C"}</definedName>
    <definedName name="wrn.table1._5_1_3" hidden="1">{#N/A,#N/A,FALSE,"CGBR95C"}</definedName>
    <definedName name="wrn.table1._5_1_3_1" hidden="1">{#N/A,#N/A,FALSE,"CGBR95C"}</definedName>
    <definedName name="wrn.table1._5_1_3_2" hidden="1">{#N/A,#N/A,FALSE,"CGBR95C"}</definedName>
    <definedName name="wrn.table1._5_1_3_3" hidden="1">{#N/A,#N/A,FALSE,"CGBR95C"}</definedName>
    <definedName name="wrn.table1._5_1_3_4" hidden="1">{#N/A,#N/A,FALSE,"CGBR95C"}</definedName>
    <definedName name="wrn.table1._5_1_3_5" hidden="1">{#N/A,#N/A,FALSE,"CGBR95C"}</definedName>
    <definedName name="wrn.table1._5_1_4" hidden="1">{#N/A,#N/A,FALSE,"CGBR95C"}</definedName>
    <definedName name="wrn.table1._5_1_4_1" hidden="1">{#N/A,#N/A,FALSE,"CGBR95C"}</definedName>
    <definedName name="wrn.table1._5_1_4_2" hidden="1">{#N/A,#N/A,FALSE,"CGBR95C"}</definedName>
    <definedName name="wrn.table1._5_1_4_3" hidden="1">{#N/A,#N/A,FALSE,"CGBR95C"}</definedName>
    <definedName name="wrn.table1._5_1_4_4" hidden="1">{#N/A,#N/A,FALSE,"CGBR95C"}</definedName>
    <definedName name="wrn.table1._5_1_4_5" hidden="1">{#N/A,#N/A,FALSE,"CGBR95C"}</definedName>
    <definedName name="wrn.table1._5_1_5" hidden="1">{#N/A,#N/A,FALSE,"CGBR95C"}</definedName>
    <definedName name="wrn.table1._5_1_5_1" hidden="1">{#N/A,#N/A,FALSE,"CGBR95C"}</definedName>
    <definedName name="wrn.table1._5_1_5_2" hidden="1">{#N/A,#N/A,FALSE,"CGBR95C"}</definedName>
    <definedName name="wrn.table1._5_1_5_3" hidden="1">{#N/A,#N/A,FALSE,"CGBR95C"}</definedName>
    <definedName name="wrn.table1._5_1_5_4" hidden="1">{#N/A,#N/A,FALSE,"CGBR95C"}</definedName>
    <definedName name="wrn.table1._5_1_5_5" hidden="1">{#N/A,#N/A,FALSE,"CGBR95C"}</definedName>
    <definedName name="wrn.table1._5_2" hidden="1">{#N/A,#N/A,FALSE,"CGBR95C"}</definedName>
    <definedName name="wrn.table1._5_2_1" hidden="1">{#N/A,#N/A,FALSE,"CGBR95C"}</definedName>
    <definedName name="wrn.table1._5_2_2" hidden="1">{#N/A,#N/A,FALSE,"CGBR95C"}</definedName>
    <definedName name="wrn.table1._5_2_3" hidden="1">{#N/A,#N/A,FALSE,"CGBR95C"}</definedName>
    <definedName name="wrn.table1._5_2_4" hidden="1">{#N/A,#N/A,FALSE,"CGBR95C"}</definedName>
    <definedName name="wrn.table1._5_2_5" hidden="1">{#N/A,#N/A,FALSE,"CGBR95C"}</definedName>
    <definedName name="wrn.table1._5_3" hidden="1">{#N/A,#N/A,FALSE,"CGBR95C"}</definedName>
    <definedName name="wrn.table1._5_3_1" hidden="1">{#N/A,#N/A,FALSE,"CGBR95C"}</definedName>
    <definedName name="wrn.table1._5_3_2" hidden="1">{#N/A,#N/A,FALSE,"CGBR95C"}</definedName>
    <definedName name="wrn.table1._5_3_3" hidden="1">{#N/A,#N/A,FALSE,"CGBR95C"}</definedName>
    <definedName name="wrn.table1._5_3_4" hidden="1">{#N/A,#N/A,FALSE,"CGBR95C"}</definedName>
    <definedName name="wrn.table1._5_3_5" hidden="1">{#N/A,#N/A,FALSE,"CGBR95C"}</definedName>
    <definedName name="wrn.table1._5_4" hidden="1">{#N/A,#N/A,FALSE,"CGBR95C"}</definedName>
    <definedName name="wrn.table1._5_4_1" hidden="1">{#N/A,#N/A,FALSE,"CGBR95C"}</definedName>
    <definedName name="wrn.table1._5_4_2" hidden="1">{#N/A,#N/A,FALSE,"CGBR95C"}</definedName>
    <definedName name="wrn.table1._5_4_3" hidden="1">{#N/A,#N/A,FALSE,"CGBR95C"}</definedName>
    <definedName name="wrn.table1._5_4_4" hidden="1">{#N/A,#N/A,FALSE,"CGBR95C"}</definedName>
    <definedName name="wrn.table1._5_4_5" hidden="1">{#N/A,#N/A,FALSE,"CGBR95C"}</definedName>
    <definedName name="wrn.table1._5_5" hidden="1">{#N/A,#N/A,FALSE,"CGBR95C"}</definedName>
    <definedName name="wrn.table1._5_5_1" hidden="1">{#N/A,#N/A,FALSE,"CGBR95C"}</definedName>
    <definedName name="wrn.table1._5_5_2" hidden="1">{#N/A,#N/A,FALSE,"CGBR95C"}</definedName>
    <definedName name="wrn.table1._5_5_3" hidden="1">{#N/A,#N/A,FALSE,"CGBR95C"}</definedName>
    <definedName name="wrn.table1._5_5_4" hidden="1">{#N/A,#N/A,FALSE,"CGBR95C"}</definedName>
    <definedName name="wrn.table1._5_5_5" hidden="1">{#N/A,#N/A,FALSE,"CGBR95C"}</definedName>
    <definedName name="wrn.table2." hidden="1">{#N/A,#N/A,FALSE,"CGBR95C"}</definedName>
    <definedName name="wrn.table2._1" hidden="1">{#N/A,#N/A,FALSE,"CGBR95C"}</definedName>
    <definedName name="wrn.table2._1_1" hidden="1">{#N/A,#N/A,FALSE,"CGBR95C"}</definedName>
    <definedName name="wrn.table2._1_1_1" hidden="1">{#N/A,#N/A,FALSE,"CGBR95C"}</definedName>
    <definedName name="wrn.table2._1_1_1_1" hidden="1">{#N/A,#N/A,FALSE,"CGBR95C"}</definedName>
    <definedName name="wrn.table2._1_1_1_1_1" hidden="1">{#N/A,#N/A,FALSE,"CGBR95C"}</definedName>
    <definedName name="wrn.table2._1_1_1_1_1_1" hidden="1">{#N/A,#N/A,FALSE,"CGBR95C"}</definedName>
    <definedName name="wrn.table2._1_1_1_1_1_2" hidden="1">{#N/A,#N/A,FALSE,"CGBR95C"}</definedName>
    <definedName name="wrn.table2._1_1_1_1_1_3" hidden="1">{#N/A,#N/A,FALSE,"CGBR95C"}</definedName>
    <definedName name="wrn.table2._1_1_1_1_1_4" hidden="1">{#N/A,#N/A,FALSE,"CGBR95C"}</definedName>
    <definedName name="wrn.table2._1_1_1_1_1_5" hidden="1">{#N/A,#N/A,FALSE,"CGBR95C"}</definedName>
    <definedName name="wrn.table2._1_1_1_1_2" hidden="1">{#N/A,#N/A,FALSE,"CGBR95C"}</definedName>
    <definedName name="wrn.table2._1_1_1_1_2_1" hidden="1">{#N/A,#N/A,FALSE,"CGBR95C"}</definedName>
    <definedName name="wrn.table2._1_1_1_1_2_2" hidden="1">{#N/A,#N/A,FALSE,"CGBR95C"}</definedName>
    <definedName name="wrn.table2._1_1_1_1_2_3" hidden="1">{#N/A,#N/A,FALSE,"CGBR95C"}</definedName>
    <definedName name="wrn.table2._1_1_1_1_2_4" hidden="1">{#N/A,#N/A,FALSE,"CGBR95C"}</definedName>
    <definedName name="wrn.table2._1_1_1_1_2_5" hidden="1">{#N/A,#N/A,FALSE,"CGBR95C"}</definedName>
    <definedName name="wrn.table2._1_1_1_1_3" hidden="1">{#N/A,#N/A,FALSE,"CGBR95C"}</definedName>
    <definedName name="wrn.table2._1_1_1_1_4" hidden="1">{#N/A,#N/A,FALSE,"CGBR95C"}</definedName>
    <definedName name="wrn.table2._1_1_1_1_5" hidden="1">{#N/A,#N/A,FALSE,"CGBR95C"}</definedName>
    <definedName name="wrn.table2._1_1_1_2" hidden="1">{#N/A,#N/A,FALSE,"CGBR95C"}</definedName>
    <definedName name="wrn.table2._1_1_1_2_1" hidden="1">{#N/A,#N/A,FALSE,"CGBR95C"}</definedName>
    <definedName name="wrn.table2._1_1_1_2_2" hidden="1">{#N/A,#N/A,FALSE,"CGBR95C"}</definedName>
    <definedName name="wrn.table2._1_1_1_2_3" hidden="1">{#N/A,#N/A,FALSE,"CGBR95C"}</definedName>
    <definedName name="wrn.table2._1_1_1_2_4" hidden="1">{#N/A,#N/A,FALSE,"CGBR95C"}</definedName>
    <definedName name="wrn.table2._1_1_1_2_5" hidden="1">{#N/A,#N/A,FALSE,"CGBR95C"}</definedName>
    <definedName name="wrn.table2._1_1_1_3" hidden="1">{#N/A,#N/A,FALSE,"CGBR95C"}</definedName>
    <definedName name="wrn.table2._1_1_1_3_1" hidden="1">{#N/A,#N/A,FALSE,"CGBR95C"}</definedName>
    <definedName name="wrn.table2._1_1_1_3_2" hidden="1">{#N/A,#N/A,FALSE,"CGBR95C"}</definedName>
    <definedName name="wrn.table2._1_1_1_3_3" hidden="1">{#N/A,#N/A,FALSE,"CGBR95C"}</definedName>
    <definedName name="wrn.table2._1_1_1_3_4" hidden="1">{#N/A,#N/A,FALSE,"CGBR95C"}</definedName>
    <definedName name="wrn.table2._1_1_1_3_5" hidden="1">{#N/A,#N/A,FALSE,"CGBR95C"}</definedName>
    <definedName name="wrn.table2._1_1_1_4" hidden="1">{#N/A,#N/A,FALSE,"CGBR95C"}</definedName>
    <definedName name="wrn.table2._1_1_1_4_1" hidden="1">{#N/A,#N/A,FALSE,"CGBR95C"}</definedName>
    <definedName name="wrn.table2._1_1_1_4_2" hidden="1">{#N/A,#N/A,FALSE,"CGBR95C"}</definedName>
    <definedName name="wrn.table2._1_1_1_4_3" hidden="1">{#N/A,#N/A,FALSE,"CGBR95C"}</definedName>
    <definedName name="wrn.table2._1_1_1_4_4" hidden="1">{#N/A,#N/A,FALSE,"CGBR95C"}</definedName>
    <definedName name="wrn.table2._1_1_1_4_5" hidden="1">{#N/A,#N/A,FALSE,"CGBR95C"}</definedName>
    <definedName name="wrn.table2._1_1_1_5" hidden="1">{#N/A,#N/A,FALSE,"CGBR95C"}</definedName>
    <definedName name="wrn.table2._1_1_1_5_1" hidden="1">{#N/A,#N/A,FALSE,"CGBR95C"}</definedName>
    <definedName name="wrn.table2._1_1_1_5_2" hidden="1">{#N/A,#N/A,FALSE,"CGBR95C"}</definedName>
    <definedName name="wrn.table2._1_1_1_5_3" hidden="1">{#N/A,#N/A,FALSE,"CGBR95C"}</definedName>
    <definedName name="wrn.table2._1_1_1_5_4" hidden="1">{#N/A,#N/A,FALSE,"CGBR95C"}</definedName>
    <definedName name="wrn.table2._1_1_1_5_5" hidden="1">{#N/A,#N/A,FALSE,"CGBR95C"}</definedName>
    <definedName name="wrn.table2._1_1_2" hidden="1">{#N/A,#N/A,FALSE,"CGBR95C"}</definedName>
    <definedName name="wrn.table2._1_1_2_1" hidden="1">{#N/A,#N/A,FALSE,"CGBR95C"}</definedName>
    <definedName name="wrn.table2._1_1_2_2" hidden="1">{#N/A,#N/A,FALSE,"CGBR95C"}</definedName>
    <definedName name="wrn.table2._1_1_2_3" hidden="1">{#N/A,#N/A,FALSE,"CGBR95C"}</definedName>
    <definedName name="wrn.table2._1_1_2_4" hidden="1">{#N/A,#N/A,FALSE,"CGBR95C"}</definedName>
    <definedName name="wrn.table2._1_1_2_5" hidden="1">{#N/A,#N/A,FALSE,"CGBR95C"}</definedName>
    <definedName name="wrn.table2._1_1_3" hidden="1">{#N/A,#N/A,FALSE,"CGBR95C"}</definedName>
    <definedName name="wrn.table2._1_1_3_1" hidden="1">{#N/A,#N/A,FALSE,"CGBR95C"}</definedName>
    <definedName name="wrn.table2._1_1_3_2" hidden="1">{#N/A,#N/A,FALSE,"CGBR95C"}</definedName>
    <definedName name="wrn.table2._1_1_3_3" hidden="1">{#N/A,#N/A,FALSE,"CGBR95C"}</definedName>
    <definedName name="wrn.table2._1_1_3_4" hidden="1">{#N/A,#N/A,FALSE,"CGBR95C"}</definedName>
    <definedName name="wrn.table2._1_1_3_5" hidden="1">{#N/A,#N/A,FALSE,"CGBR95C"}</definedName>
    <definedName name="wrn.table2._1_1_4" hidden="1">{#N/A,#N/A,FALSE,"CGBR95C"}</definedName>
    <definedName name="wrn.table2._1_1_4_1" hidden="1">{#N/A,#N/A,FALSE,"CGBR95C"}</definedName>
    <definedName name="wrn.table2._1_1_4_2" hidden="1">{#N/A,#N/A,FALSE,"CGBR95C"}</definedName>
    <definedName name="wrn.table2._1_1_4_3" hidden="1">{#N/A,#N/A,FALSE,"CGBR95C"}</definedName>
    <definedName name="wrn.table2._1_1_4_4" hidden="1">{#N/A,#N/A,FALSE,"CGBR95C"}</definedName>
    <definedName name="wrn.table2._1_1_4_5" hidden="1">{#N/A,#N/A,FALSE,"CGBR95C"}</definedName>
    <definedName name="wrn.table2._1_1_5" hidden="1">{#N/A,#N/A,FALSE,"CGBR95C"}</definedName>
    <definedName name="wrn.table2._1_1_5_1" hidden="1">{#N/A,#N/A,FALSE,"CGBR95C"}</definedName>
    <definedName name="wrn.table2._1_1_5_2" hidden="1">{#N/A,#N/A,FALSE,"CGBR95C"}</definedName>
    <definedName name="wrn.table2._1_1_5_3" hidden="1">{#N/A,#N/A,FALSE,"CGBR95C"}</definedName>
    <definedName name="wrn.table2._1_1_5_4" hidden="1">{#N/A,#N/A,FALSE,"CGBR95C"}</definedName>
    <definedName name="wrn.table2._1_1_5_5" hidden="1">{#N/A,#N/A,FALSE,"CGBR95C"}</definedName>
    <definedName name="wrn.table2._1_2" hidden="1">{#N/A,#N/A,FALSE,"CGBR95C"}</definedName>
    <definedName name="wrn.table2._1_2_1" hidden="1">{#N/A,#N/A,FALSE,"CGBR95C"}</definedName>
    <definedName name="wrn.table2._1_2_1_1" hidden="1">{#N/A,#N/A,FALSE,"CGBR95C"}</definedName>
    <definedName name="wrn.table2._1_2_1_1_1" hidden="1">{#N/A,#N/A,FALSE,"CGBR95C"}</definedName>
    <definedName name="wrn.table2._1_2_1_1_1_1" hidden="1">{#N/A,#N/A,FALSE,"CGBR95C"}</definedName>
    <definedName name="wrn.table2._1_2_1_1_1_2" hidden="1">{#N/A,#N/A,FALSE,"CGBR95C"}</definedName>
    <definedName name="wrn.table2._1_2_1_1_1_3" hidden="1">{#N/A,#N/A,FALSE,"CGBR95C"}</definedName>
    <definedName name="wrn.table2._1_2_1_1_1_4" hidden="1">{#N/A,#N/A,FALSE,"CGBR95C"}</definedName>
    <definedName name="wrn.table2._1_2_1_1_1_5" hidden="1">{#N/A,#N/A,FALSE,"CGBR95C"}</definedName>
    <definedName name="wrn.table2._1_2_1_1_2" hidden="1">{#N/A,#N/A,FALSE,"CGBR95C"}</definedName>
    <definedName name="wrn.table2._1_2_1_1_2_1" hidden="1">{#N/A,#N/A,FALSE,"CGBR95C"}</definedName>
    <definedName name="wrn.table2._1_2_1_1_2_2" hidden="1">{#N/A,#N/A,FALSE,"CGBR95C"}</definedName>
    <definedName name="wrn.table2._1_2_1_1_2_3" hidden="1">{#N/A,#N/A,FALSE,"CGBR95C"}</definedName>
    <definedName name="wrn.table2._1_2_1_1_2_4" hidden="1">{#N/A,#N/A,FALSE,"CGBR95C"}</definedName>
    <definedName name="wrn.table2._1_2_1_1_2_5" hidden="1">{#N/A,#N/A,FALSE,"CGBR95C"}</definedName>
    <definedName name="wrn.table2._1_2_1_1_3" hidden="1">{#N/A,#N/A,FALSE,"CGBR95C"}</definedName>
    <definedName name="wrn.table2._1_2_1_1_4" hidden="1">{#N/A,#N/A,FALSE,"CGBR95C"}</definedName>
    <definedName name="wrn.table2._1_2_1_1_5" hidden="1">{#N/A,#N/A,FALSE,"CGBR95C"}</definedName>
    <definedName name="wrn.table2._1_2_1_2" hidden="1">{#N/A,#N/A,FALSE,"CGBR95C"}</definedName>
    <definedName name="wrn.table2._1_2_1_2_1" hidden="1">{#N/A,#N/A,FALSE,"CGBR95C"}</definedName>
    <definedName name="wrn.table2._1_2_1_2_2" hidden="1">{#N/A,#N/A,FALSE,"CGBR95C"}</definedName>
    <definedName name="wrn.table2._1_2_1_2_3" hidden="1">{#N/A,#N/A,FALSE,"CGBR95C"}</definedName>
    <definedName name="wrn.table2._1_2_1_2_4" hidden="1">{#N/A,#N/A,FALSE,"CGBR95C"}</definedName>
    <definedName name="wrn.table2._1_2_1_2_5" hidden="1">{#N/A,#N/A,FALSE,"CGBR95C"}</definedName>
    <definedName name="wrn.table2._1_2_1_3" hidden="1">{#N/A,#N/A,FALSE,"CGBR95C"}</definedName>
    <definedName name="wrn.table2._1_2_1_3_1" hidden="1">{#N/A,#N/A,FALSE,"CGBR95C"}</definedName>
    <definedName name="wrn.table2._1_2_1_3_2" hidden="1">{#N/A,#N/A,FALSE,"CGBR95C"}</definedName>
    <definedName name="wrn.table2._1_2_1_3_3" hidden="1">{#N/A,#N/A,FALSE,"CGBR95C"}</definedName>
    <definedName name="wrn.table2._1_2_1_3_4" hidden="1">{#N/A,#N/A,FALSE,"CGBR95C"}</definedName>
    <definedName name="wrn.table2._1_2_1_3_5" hidden="1">{#N/A,#N/A,FALSE,"CGBR95C"}</definedName>
    <definedName name="wrn.table2._1_2_1_4" hidden="1">{#N/A,#N/A,FALSE,"CGBR95C"}</definedName>
    <definedName name="wrn.table2._1_2_1_4_1" hidden="1">{#N/A,#N/A,FALSE,"CGBR95C"}</definedName>
    <definedName name="wrn.table2._1_2_1_4_2" hidden="1">{#N/A,#N/A,FALSE,"CGBR95C"}</definedName>
    <definedName name="wrn.table2._1_2_1_4_3" hidden="1">{#N/A,#N/A,FALSE,"CGBR95C"}</definedName>
    <definedName name="wrn.table2._1_2_1_4_4" hidden="1">{#N/A,#N/A,FALSE,"CGBR95C"}</definedName>
    <definedName name="wrn.table2._1_2_1_4_5" hidden="1">{#N/A,#N/A,FALSE,"CGBR95C"}</definedName>
    <definedName name="wrn.table2._1_2_1_5" hidden="1">{#N/A,#N/A,FALSE,"CGBR95C"}</definedName>
    <definedName name="wrn.table2._1_2_1_5_1" hidden="1">{#N/A,#N/A,FALSE,"CGBR95C"}</definedName>
    <definedName name="wrn.table2._1_2_1_5_2" hidden="1">{#N/A,#N/A,FALSE,"CGBR95C"}</definedName>
    <definedName name="wrn.table2._1_2_1_5_3" hidden="1">{#N/A,#N/A,FALSE,"CGBR95C"}</definedName>
    <definedName name="wrn.table2._1_2_1_5_4" hidden="1">{#N/A,#N/A,FALSE,"CGBR95C"}</definedName>
    <definedName name="wrn.table2._1_2_1_5_5" hidden="1">{#N/A,#N/A,FALSE,"CGBR95C"}</definedName>
    <definedName name="wrn.table2._1_2_2" hidden="1">{#N/A,#N/A,FALSE,"CGBR95C"}</definedName>
    <definedName name="wrn.table2._1_2_2_1" hidden="1">{#N/A,#N/A,FALSE,"CGBR95C"}</definedName>
    <definedName name="wrn.table2._1_2_2_2" hidden="1">{#N/A,#N/A,FALSE,"CGBR95C"}</definedName>
    <definedName name="wrn.table2._1_2_2_3" hidden="1">{#N/A,#N/A,FALSE,"CGBR95C"}</definedName>
    <definedName name="wrn.table2._1_2_2_4" hidden="1">{#N/A,#N/A,FALSE,"CGBR95C"}</definedName>
    <definedName name="wrn.table2._1_2_2_5" hidden="1">{#N/A,#N/A,FALSE,"CGBR95C"}</definedName>
    <definedName name="wrn.table2._1_2_3" hidden="1">{#N/A,#N/A,FALSE,"CGBR95C"}</definedName>
    <definedName name="wrn.table2._1_2_3_1" hidden="1">{#N/A,#N/A,FALSE,"CGBR95C"}</definedName>
    <definedName name="wrn.table2._1_2_3_2" hidden="1">{#N/A,#N/A,FALSE,"CGBR95C"}</definedName>
    <definedName name="wrn.table2._1_2_3_3" hidden="1">{#N/A,#N/A,FALSE,"CGBR95C"}</definedName>
    <definedName name="wrn.table2._1_2_3_4" hidden="1">{#N/A,#N/A,FALSE,"CGBR95C"}</definedName>
    <definedName name="wrn.table2._1_2_3_5" hidden="1">{#N/A,#N/A,FALSE,"CGBR95C"}</definedName>
    <definedName name="wrn.table2._1_2_4" hidden="1">{#N/A,#N/A,FALSE,"CGBR95C"}</definedName>
    <definedName name="wrn.table2._1_2_4_1" hidden="1">{#N/A,#N/A,FALSE,"CGBR95C"}</definedName>
    <definedName name="wrn.table2._1_2_4_2" hidden="1">{#N/A,#N/A,FALSE,"CGBR95C"}</definedName>
    <definedName name="wrn.table2._1_2_4_3" hidden="1">{#N/A,#N/A,FALSE,"CGBR95C"}</definedName>
    <definedName name="wrn.table2._1_2_4_4" hidden="1">{#N/A,#N/A,FALSE,"CGBR95C"}</definedName>
    <definedName name="wrn.table2._1_2_4_5" hidden="1">{#N/A,#N/A,FALSE,"CGBR95C"}</definedName>
    <definedName name="wrn.table2._1_2_5" hidden="1">{#N/A,#N/A,FALSE,"CGBR95C"}</definedName>
    <definedName name="wrn.table2._1_2_5_1" hidden="1">{#N/A,#N/A,FALSE,"CGBR95C"}</definedName>
    <definedName name="wrn.table2._1_2_5_2" hidden="1">{#N/A,#N/A,FALSE,"CGBR95C"}</definedName>
    <definedName name="wrn.table2._1_2_5_3" hidden="1">{#N/A,#N/A,FALSE,"CGBR95C"}</definedName>
    <definedName name="wrn.table2._1_2_5_4" hidden="1">{#N/A,#N/A,FALSE,"CGBR95C"}</definedName>
    <definedName name="wrn.table2._1_2_5_5" hidden="1">{#N/A,#N/A,FALSE,"CGBR95C"}</definedName>
    <definedName name="wrn.table2._1_3" hidden="1">{#N/A,#N/A,FALSE,"CGBR95C"}</definedName>
    <definedName name="wrn.table2._1_3_1" hidden="1">{#N/A,#N/A,FALSE,"CGBR95C"}</definedName>
    <definedName name="wrn.table2._1_3_1_1" hidden="1">{#N/A,#N/A,FALSE,"CGBR95C"}</definedName>
    <definedName name="wrn.table2._1_3_1_1_1" hidden="1">{#N/A,#N/A,FALSE,"CGBR95C"}</definedName>
    <definedName name="wrn.table2._1_3_1_1_1_1" hidden="1">{#N/A,#N/A,FALSE,"CGBR95C"}</definedName>
    <definedName name="wrn.table2._1_3_1_1_1_2" hidden="1">{#N/A,#N/A,FALSE,"CGBR95C"}</definedName>
    <definedName name="wrn.table2._1_3_1_1_1_3" hidden="1">{#N/A,#N/A,FALSE,"CGBR95C"}</definedName>
    <definedName name="wrn.table2._1_3_1_1_1_4" hidden="1">{#N/A,#N/A,FALSE,"CGBR95C"}</definedName>
    <definedName name="wrn.table2._1_3_1_1_1_5" hidden="1">{#N/A,#N/A,FALSE,"CGBR95C"}</definedName>
    <definedName name="wrn.table2._1_3_1_1_2" hidden="1">{#N/A,#N/A,FALSE,"CGBR95C"}</definedName>
    <definedName name="wrn.table2._1_3_1_1_2_1" hidden="1">{#N/A,#N/A,FALSE,"CGBR95C"}</definedName>
    <definedName name="wrn.table2._1_3_1_1_2_2" hidden="1">{#N/A,#N/A,FALSE,"CGBR95C"}</definedName>
    <definedName name="wrn.table2._1_3_1_1_2_3" hidden="1">{#N/A,#N/A,FALSE,"CGBR95C"}</definedName>
    <definedName name="wrn.table2._1_3_1_1_2_4" hidden="1">{#N/A,#N/A,FALSE,"CGBR95C"}</definedName>
    <definedName name="wrn.table2._1_3_1_1_2_5" hidden="1">{#N/A,#N/A,FALSE,"CGBR95C"}</definedName>
    <definedName name="wrn.table2._1_3_1_1_3" hidden="1">{#N/A,#N/A,FALSE,"CGBR95C"}</definedName>
    <definedName name="wrn.table2._1_3_1_1_4" hidden="1">{#N/A,#N/A,FALSE,"CGBR95C"}</definedName>
    <definedName name="wrn.table2._1_3_1_1_5" hidden="1">{#N/A,#N/A,FALSE,"CGBR95C"}</definedName>
    <definedName name="wrn.table2._1_3_1_2" hidden="1">{#N/A,#N/A,FALSE,"CGBR95C"}</definedName>
    <definedName name="wrn.table2._1_3_1_2_1" hidden="1">{#N/A,#N/A,FALSE,"CGBR95C"}</definedName>
    <definedName name="wrn.table2._1_3_1_2_2" hidden="1">{#N/A,#N/A,FALSE,"CGBR95C"}</definedName>
    <definedName name="wrn.table2._1_3_1_2_3" hidden="1">{#N/A,#N/A,FALSE,"CGBR95C"}</definedName>
    <definedName name="wrn.table2._1_3_1_2_4" hidden="1">{#N/A,#N/A,FALSE,"CGBR95C"}</definedName>
    <definedName name="wrn.table2._1_3_1_2_5" hidden="1">{#N/A,#N/A,FALSE,"CGBR95C"}</definedName>
    <definedName name="wrn.table2._1_3_1_3" hidden="1">{#N/A,#N/A,FALSE,"CGBR95C"}</definedName>
    <definedName name="wrn.table2._1_3_1_3_1" hidden="1">{#N/A,#N/A,FALSE,"CGBR95C"}</definedName>
    <definedName name="wrn.table2._1_3_1_3_2" hidden="1">{#N/A,#N/A,FALSE,"CGBR95C"}</definedName>
    <definedName name="wrn.table2._1_3_1_3_3" hidden="1">{#N/A,#N/A,FALSE,"CGBR95C"}</definedName>
    <definedName name="wrn.table2._1_3_1_3_4" hidden="1">{#N/A,#N/A,FALSE,"CGBR95C"}</definedName>
    <definedName name="wrn.table2._1_3_1_3_5" hidden="1">{#N/A,#N/A,FALSE,"CGBR95C"}</definedName>
    <definedName name="wrn.table2._1_3_1_4" hidden="1">{#N/A,#N/A,FALSE,"CGBR95C"}</definedName>
    <definedName name="wrn.table2._1_3_1_4_1" hidden="1">{#N/A,#N/A,FALSE,"CGBR95C"}</definedName>
    <definedName name="wrn.table2._1_3_1_4_2" hidden="1">{#N/A,#N/A,FALSE,"CGBR95C"}</definedName>
    <definedName name="wrn.table2._1_3_1_4_3" hidden="1">{#N/A,#N/A,FALSE,"CGBR95C"}</definedName>
    <definedName name="wrn.table2._1_3_1_4_4" hidden="1">{#N/A,#N/A,FALSE,"CGBR95C"}</definedName>
    <definedName name="wrn.table2._1_3_1_4_5" hidden="1">{#N/A,#N/A,FALSE,"CGBR95C"}</definedName>
    <definedName name="wrn.table2._1_3_1_5" hidden="1">{#N/A,#N/A,FALSE,"CGBR95C"}</definedName>
    <definedName name="wrn.table2._1_3_1_5_1" hidden="1">{#N/A,#N/A,FALSE,"CGBR95C"}</definedName>
    <definedName name="wrn.table2._1_3_1_5_2" hidden="1">{#N/A,#N/A,FALSE,"CGBR95C"}</definedName>
    <definedName name="wrn.table2._1_3_1_5_3" hidden="1">{#N/A,#N/A,FALSE,"CGBR95C"}</definedName>
    <definedName name="wrn.table2._1_3_1_5_4" hidden="1">{#N/A,#N/A,FALSE,"CGBR95C"}</definedName>
    <definedName name="wrn.table2._1_3_1_5_5" hidden="1">{#N/A,#N/A,FALSE,"CGBR95C"}</definedName>
    <definedName name="wrn.table2._1_3_2" hidden="1">{#N/A,#N/A,FALSE,"CGBR95C"}</definedName>
    <definedName name="wrn.table2._1_3_2_1" hidden="1">{#N/A,#N/A,FALSE,"CGBR95C"}</definedName>
    <definedName name="wrn.table2._1_3_2_2" hidden="1">{#N/A,#N/A,FALSE,"CGBR95C"}</definedName>
    <definedName name="wrn.table2._1_3_2_3" hidden="1">{#N/A,#N/A,FALSE,"CGBR95C"}</definedName>
    <definedName name="wrn.table2._1_3_2_4" hidden="1">{#N/A,#N/A,FALSE,"CGBR95C"}</definedName>
    <definedName name="wrn.table2._1_3_2_5" hidden="1">{#N/A,#N/A,FALSE,"CGBR95C"}</definedName>
    <definedName name="wrn.table2._1_3_3" hidden="1">{#N/A,#N/A,FALSE,"CGBR95C"}</definedName>
    <definedName name="wrn.table2._1_3_3_1" hidden="1">{#N/A,#N/A,FALSE,"CGBR95C"}</definedName>
    <definedName name="wrn.table2._1_3_3_2" hidden="1">{#N/A,#N/A,FALSE,"CGBR95C"}</definedName>
    <definedName name="wrn.table2._1_3_3_3" hidden="1">{#N/A,#N/A,FALSE,"CGBR95C"}</definedName>
    <definedName name="wrn.table2._1_3_3_4" hidden="1">{#N/A,#N/A,FALSE,"CGBR95C"}</definedName>
    <definedName name="wrn.table2._1_3_3_5" hidden="1">{#N/A,#N/A,FALSE,"CGBR95C"}</definedName>
    <definedName name="wrn.table2._1_3_4" hidden="1">{#N/A,#N/A,FALSE,"CGBR95C"}</definedName>
    <definedName name="wrn.table2._1_3_4_1" hidden="1">{#N/A,#N/A,FALSE,"CGBR95C"}</definedName>
    <definedName name="wrn.table2._1_3_4_2" hidden="1">{#N/A,#N/A,FALSE,"CGBR95C"}</definedName>
    <definedName name="wrn.table2._1_3_4_3" hidden="1">{#N/A,#N/A,FALSE,"CGBR95C"}</definedName>
    <definedName name="wrn.table2._1_3_4_4" hidden="1">{#N/A,#N/A,FALSE,"CGBR95C"}</definedName>
    <definedName name="wrn.table2._1_3_4_5" hidden="1">{#N/A,#N/A,FALSE,"CGBR95C"}</definedName>
    <definedName name="wrn.table2._1_3_5" hidden="1">{#N/A,#N/A,FALSE,"CGBR95C"}</definedName>
    <definedName name="wrn.table2._1_3_5_1" hidden="1">{#N/A,#N/A,FALSE,"CGBR95C"}</definedName>
    <definedName name="wrn.table2._1_3_5_2" hidden="1">{#N/A,#N/A,FALSE,"CGBR95C"}</definedName>
    <definedName name="wrn.table2._1_3_5_3" hidden="1">{#N/A,#N/A,FALSE,"CGBR95C"}</definedName>
    <definedName name="wrn.table2._1_3_5_4" hidden="1">{#N/A,#N/A,FALSE,"CGBR95C"}</definedName>
    <definedName name="wrn.table2._1_3_5_5" hidden="1">{#N/A,#N/A,FALSE,"CGBR95C"}</definedName>
    <definedName name="wrn.table2._1_4" hidden="1">{#N/A,#N/A,FALSE,"CGBR95C"}</definedName>
    <definedName name="wrn.table2._1_4_1" hidden="1">{#N/A,#N/A,FALSE,"CGBR95C"}</definedName>
    <definedName name="wrn.table2._1_4_1_1" hidden="1">{#N/A,#N/A,FALSE,"CGBR95C"}</definedName>
    <definedName name="wrn.table2._1_4_1_1_1" hidden="1">{#N/A,#N/A,FALSE,"CGBR95C"}</definedName>
    <definedName name="wrn.table2._1_4_1_1_2" hidden="1">{#N/A,#N/A,FALSE,"CGBR95C"}</definedName>
    <definedName name="wrn.table2._1_4_1_1_3" hidden="1">{#N/A,#N/A,FALSE,"CGBR95C"}</definedName>
    <definedName name="wrn.table2._1_4_1_1_4" hidden="1">{#N/A,#N/A,FALSE,"CGBR95C"}</definedName>
    <definedName name="wrn.table2._1_4_1_1_5" hidden="1">{#N/A,#N/A,FALSE,"CGBR95C"}</definedName>
    <definedName name="wrn.table2._1_4_1_2" hidden="1">{#N/A,#N/A,FALSE,"CGBR95C"}</definedName>
    <definedName name="wrn.table2._1_4_1_2_1" hidden="1">{#N/A,#N/A,FALSE,"CGBR95C"}</definedName>
    <definedName name="wrn.table2._1_4_1_2_2" hidden="1">{#N/A,#N/A,FALSE,"CGBR95C"}</definedName>
    <definedName name="wrn.table2._1_4_1_2_3" hidden="1">{#N/A,#N/A,FALSE,"CGBR95C"}</definedName>
    <definedName name="wrn.table2._1_4_1_2_4" hidden="1">{#N/A,#N/A,FALSE,"CGBR95C"}</definedName>
    <definedName name="wrn.table2._1_4_1_2_5" hidden="1">{#N/A,#N/A,FALSE,"CGBR95C"}</definedName>
    <definedName name="wrn.table2._1_4_1_3" hidden="1">{#N/A,#N/A,FALSE,"CGBR95C"}</definedName>
    <definedName name="wrn.table2._1_4_1_3_1" hidden="1">{#N/A,#N/A,FALSE,"CGBR95C"}</definedName>
    <definedName name="wrn.table2._1_4_1_3_2" hidden="1">{#N/A,#N/A,FALSE,"CGBR95C"}</definedName>
    <definedName name="wrn.table2._1_4_1_3_3" hidden="1">{#N/A,#N/A,FALSE,"CGBR95C"}</definedName>
    <definedName name="wrn.table2._1_4_1_3_4" hidden="1">{#N/A,#N/A,FALSE,"CGBR95C"}</definedName>
    <definedName name="wrn.table2._1_4_1_3_5" hidden="1">{#N/A,#N/A,FALSE,"CGBR95C"}</definedName>
    <definedName name="wrn.table2._1_4_1_4" hidden="1">{#N/A,#N/A,FALSE,"CGBR95C"}</definedName>
    <definedName name="wrn.table2._1_4_1_4_1" hidden="1">{#N/A,#N/A,FALSE,"CGBR95C"}</definedName>
    <definedName name="wrn.table2._1_4_1_4_2" hidden="1">{#N/A,#N/A,FALSE,"CGBR95C"}</definedName>
    <definedName name="wrn.table2._1_4_1_4_3" hidden="1">{#N/A,#N/A,FALSE,"CGBR95C"}</definedName>
    <definedName name="wrn.table2._1_4_1_4_4" hidden="1">{#N/A,#N/A,FALSE,"CGBR95C"}</definedName>
    <definedName name="wrn.table2._1_4_1_4_5" hidden="1">{#N/A,#N/A,FALSE,"CGBR95C"}</definedName>
    <definedName name="wrn.table2._1_4_1_5" hidden="1">{#N/A,#N/A,FALSE,"CGBR95C"}</definedName>
    <definedName name="wrn.table2._1_4_1_5_1" hidden="1">{#N/A,#N/A,FALSE,"CGBR95C"}</definedName>
    <definedName name="wrn.table2._1_4_1_5_2" hidden="1">{#N/A,#N/A,FALSE,"CGBR95C"}</definedName>
    <definedName name="wrn.table2._1_4_1_5_3" hidden="1">{#N/A,#N/A,FALSE,"CGBR95C"}</definedName>
    <definedName name="wrn.table2._1_4_1_5_4" hidden="1">{#N/A,#N/A,FALSE,"CGBR95C"}</definedName>
    <definedName name="wrn.table2._1_4_1_5_5" hidden="1">{#N/A,#N/A,FALSE,"CGBR95C"}</definedName>
    <definedName name="wrn.table2._1_4_2" hidden="1">{#N/A,#N/A,FALSE,"CGBR95C"}</definedName>
    <definedName name="wrn.table2._1_4_2_1" hidden="1">{#N/A,#N/A,FALSE,"CGBR95C"}</definedName>
    <definedName name="wrn.table2._1_4_2_2" hidden="1">{#N/A,#N/A,FALSE,"CGBR95C"}</definedName>
    <definedName name="wrn.table2._1_4_2_3" hidden="1">{#N/A,#N/A,FALSE,"CGBR95C"}</definedName>
    <definedName name="wrn.table2._1_4_2_4" hidden="1">{#N/A,#N/A,FALSE,"CGBR95C"}</definedName>
    <definedName name="wrn.table2._1_4_2_5" hidden="1">{#N/A,#N/A,FALSE,"CGBR95C"}</definedName>
    <definedName name="wrn.table2._1_4_3" hidden="1">{#N/A,#N/A,FALSE,"CGBR95C"}</definedName>
    <definedName name="wrn.table2._1_4_3_1" hidden="1">{#N/A,#N/A,FALSE,"CGBR95C"}</definedName>
    <definedName name="wrn.table2._1_4_3_2" hidden="1">{#N/A,#N/A,FALSE,"CGBR95C"}</definedName>
    <definedName name="wrn.table2._1_4_3_3" hidden="1">{#N/A,#N/A,FALSE,"CGBR95C"}</definedName>
    <definedName name="wrn.table2._1_4_3_4" hidden="1">{#N/A,#N/A,FALSE,"CGBR95C"}</definedName>
    <definedName name="wrn.table2._1_4_3_5" hidden="1">{#N/A,#N/A,FALSE,"CGBR95C"}</definedName>
    <definedName name="wrn.table2._1_4_4" hidden="1">{#N/A,#N/A,FALSE,"CGBR95C"}</definedName>
    <definedName name="wrn.table2._1_4_4_1" hidden="1">{#N/A,#N/A,FALSE,"CGBR95C"}</definedName>
    <definedName name="wrn.table2._1_4_4_2" hidden="1">{#N/A,#N/A,FALSE,"CGBR95C"}</definedName>
    <definedName name="wrn.table2._1_4_4_3" hidden="1">{#N/A,#N/A,FALSE,"CGBR95C"}</definedName>
    <definedName name="wrn.table2._1_4_4_4" hidden="1">{#N/A,#N/A,FALSE,"CGBR95C"}</definedName>
    <definedName name="wrn.table2._1_4_4_5" hidden="1">{#N/A,#N/A,FALSE,"CGBR95C"}</definedName>
    <definedName name="wrn.table2._1_4_5" hidden="1">{#N/A,#N/A,FALSE,"CGBR95C"}</definedName>
    <definedName name="wrn.table2._1_4_5_1" hidden="1">{#N/A,#N/A,FALSE,"CGBR95C"}</definedName>
    <definedName name="wrn.table2._1_4_5_2" hidden="1">{#N/A,#N/A,FALSE,"CGBR95C"}</definedName>
    <definedName name="wrn.table2._1_4_5_3" hidden="1">{#N/A,#N/A,FALSE,"CGBR95C"}</definedName>
    <definedName name="wrn.table2._1_4_5_4" hidden="1">{#N/A,#N/A,FALSE,"CGBR95C"}</definedName>
    <definedName name="wrn.table2._1_4_5_5" hidden="1">{#N/A,#N/A,FALSE,"CGBR95C"}</definedName>
    <definedName name="wrn.table2._1_5" hidden="1">{#N/A,#N/A,FALSE,"CGBR95C"}</definedName>
    <definedName name="wrn.table2._1_5_1" hidden="1">{#N/A,#N/A,FALSE,"CGBR95C"}</definedName>
    <definedName name="wrn.table2._1_5_1_1" hidden="1">{#N/A,#N/A,FALSE,"CGBR95C"}</definedName>
    <definedName name="wrn.table2._1_5_1_2" hidden="1">{#N/A,#N/A,FALSE,"CGBR95C"}</definedName>
    <definedName name="wrn.table2._1_5_1_3" hidden="1">{#N/A,#N/A,FALSE,"CGBR95C"}</definedName>
    <definedName name="wrn.table2._1_5_1_4" hidden="1">{#N/A,#N/A,FALSE,"CGBR95C"}</definedName>
    <definedName name="wrn.table2._1_5_1_5" hidden="1">{#N/A,#N/A,FALSE,"CGBR95C"}</definedName>
    <definedName name="wrn.table2._1_5_2" hidden="1">{#N/A,#N/A,FALSE,"CGBR95C"}</definedName>
    <definedName name="wrn.table2._1_5_2_1" hidden="1">{#N/A,#N/A,FALSE,"CGBR95C"}</definedName>
    <definedName name="wrn.table2._1_5_2_2" hidden="1">{#N/A,#N/A,FALSE,"CGBR95C"}</definedName>
    <definedName name="wrn.table2._1_5_2_3" hidden="1">{#N/A,#N/A,FALSE,"CGBR95C"}</definedName>
    <definedName name="wrn.table2._1_5_2_4" hidden="1">{#N/A,#N/A,FALSE,"CGBR95C"}</definedName>
    <definedName name="wrn.table2._1_5_2_5" hidden="1">{#N/A,#N/A,FALSE,"CGBR95C"}</definedName>
    <definedName name="wrn.table2._1_5_3" hidden="1">{#N/A,#N/A,FALSE,"CGBR95C"}</definedName>
    <definedName name="wrn.table2._1_5_3_1" hidden="1">{#N/A,#N/A,FALSE,"CGBR95C"}</definedName>
    <definedName name="wrn.table2._1_5_3_2" hidden="1">{#N/A,#N/A,FALSE,"CGBR95C"}</definedName>
    <definedName name="wrn.table2._1_5_3_3" hidden="1">{#N/A,#N/A,FALSE,"CGBR95C"}</definedName>
    <definedName name="wrn.table2._1_5_3_4" hidden="1">{#N/A,#N/A,FALSE,"CGBR95C"}</definedName>
    <definedName name="wrn.table2._1_5_3_5" hidden="1">{#N/A,#N/A,FALSE,"CGBR95C"}</definedName>
    <definedName name="wrn.table2._1_5_4" hidden="1">{#N/A,#N/A,FALSE,"CGBR95C"}</definedName>
    <definedName name="wrn.table2._1_5_4_1" hidden="1">{#N/A,#N/A,FALSE,"CGBR95C"}</definedName>
    <definedName name="wrn.table2._1_5_4_2" hidden="1">{#N/A,#N/A,FALSE,"CGBR95C"}</definedName>
    <definedName name="wrn.table2._1_5_4_3" hidden="1">{#N/A,#N/A,FALSE,"CGBR95C"}</definedName>
    <definedName name="wrn.table2._1_5_4_4" hidden="1">{#N/A,#N/A,FALSE,"CGBR95C"}</definedName>
    <definedName name="wrn.table2._1_5_4_5" hidden="1">{#N/A,#N/A,FALSE,"CGBR95C"}</definedName>
    <definedName name="wrn.table2._1_5_5" hidden="1">{#N/A,#N/A,FALSE,"CGBR95C"}</definedName>
    <definedName name="wrn.table2._1_5_5_1" hidden="1">{#N/A,#N/A,FALSE,"CGBR95C"}</definedName>
    <definedName name="wrn.table2._1_5_5_2" hidden="1">{#N/A,#N/A,FALSE,"CGBR95C"}</definedName>
    <definedName name="wrn.table2._1_5_5_3" hidden="1">{#N/A,#N/A,FALSE,"CGBR95C"}</definedName>
    <definedName name="wrn.table2._1_5_5_4" hidden="1">{#N/A,#N/A,FALSE,"CGBR95C"}</definedName>
    <definedName name="wrn.table2._1_5_5_5" hidden="1">{#N/A,#N/A,FALSE,"CGBR95C"}</definedName>
    <definedName name="wrn.table2._2" hidden="1">{#N/A,#N/A,FALSE,"CGBR95C"}</definedName>
    <definedName name="wrn.table2._2_1" hidden="1">{#N/A,#N/A,FALSE,"CGBR95C"}</definedName>
    <definedName name="wrn.table2._2_1_1" hidden="1">{#N/A,#N/A,FALSE,"CGBR95C"}</definedName>
    <definedName name="wrn.table2._2_1_1_1" hidden="1">{#N/A,#N/A,FALSE,"CGBR95C"}</definedName>
    <definedName name="wrn.table2._2_1_1_1_1" hidden="1">{#N/A,#N/A,FALSE,"CGBR95C"}</definedName>
    <definedName name="wrn.table2._2_1_1_1_2" hidden="1">{#N/A,#N/A,FALSE,"CGBR95C"}</definedName>
    <definedName name="wrn.table2._2_1_1_1_3" hidden="1">{#N/A,#N/A,FALSE,"CGBR95C"}</definedName>
    <definedName name="wrn.table2._2_1_1_1_4" hidden="1">{#N/A,#N/A,FALSE,"CGBR95C"}</definedName>
    <definedName name="wrn.table2._2_1_1_1_5" hidden="1">{#N/A,#N/A,FALSE,"CGBR95C"}</definedName>
    <definedName name="wrn.table2._2_1_1_2" hidden="1">{#N/A,#N/A,FALSE,"CGBR95C"}</definedName>
    <definedName name="wrn.table2._2_1_1_2_1" hidden="1">{#N/A,#N/A,FALSE,"CGBR95C"}</definedName>
    <definedName name="wrn.table2._2_1_1_2_2" hidden="1">{#N/A,#N/A,FALSE,"CGBR95C"}</definedName>
    <definedName name="wrn.table2._2_1_1_2_3" hidden="1">{#N/A,#N/A,FALSE,"CGBR95C"}</definedName>
    <definedName name="wrn.table2._2_1_1_2_4" hidden="1">{#N/A,#N/A,FALSE,"CGBR95C"}</definedName>
    <definedName name="wrn.table2._2_1_1_2_5" hidden="1">{#N/A,#N/A,FALSE,"CGBR95C"}</definedName>
    <definedName name="wrn.table2._2_1_1_3" hidden="1">{#N/A,#N/A,FALSE,"CGBR95C"}</definedName>
    <definedName name="wrn.table2._2_1_1_4" hidden="1">{#N/A,#N/A,FALSE,"CGBR95C"}</definedName>
    <definedName name="wrn.table2._2_1_1_5" hidden="1">{#N/A,#N/A,FALSE,"CGBR95C"}</definedName>
    <definedName name="wrn.table2._2_1_2" hidden="1">{#N/A,#N/A,FALSE,"CGBR95C"}</definedName>
    <definedName name="wrn.table2._2_1_2_1" hidden="1">{#N/A,#N/A,FALSE,"CGBR95C"}</definedName>
    <definedName name="wrn.table2._2_1_2_2" hidden="1">{#N/A,#N/A,FALSE,"CGBR95C"}</definedName>
    <definedName name="wrn.table2._2_1_2_3" hidden="1">{#N/A,#N/A,FALSE,"CGBR95C"}</definedName>
    <definedName name="wrn.table2._2_1_2_4" hidden="1">{#N/A,#N/A,FALSE,"CGBR95C"}</definedName>
    <definedName name="wrn.table2._2_1_2_5" hidden="1">{#N/A,#N/A,FALSE,"CGBR95C"}</definedName>
    <definedName name="wrn.table2._2_1_3" hidden="1">{#N/A,#N/A,FALSE,"CGBR95C"}</definedName>
    <definedName name="wrn.table2._2_1_3_1" hidden="1">{#N/A,#N/A,FALSE,"CGBR95C"}</definedName>
    <definedName name="wrn.table2._2_1_3_2" hidden="1">{#N/A,#N/A,FALSE,"CGBR95C"}</definedName>
    <definedName name="wrn.table2._2_1_3_3" hidden="1">{#N/A,#N/A,FALSE,"CGBR95C"}</definedName>
    <definedName name="wrn.table2._2_1_3_4" hidden="1">{#N/A,#N/A,FALSE,"CGBR95C"}</definedName>
    <definedName name="wrn.table2._2_1_3_5" hidden="1">{#N/A,#N/A,FALSE,"CGBR95C"}</definedName>
    <definedName name="wrn.table2._2_1_4" hidden="1">{#N/A,#N/A,FALSE,"CGBR95C"}</definedName>
    <definedName name="wrn.table2._2_1_4_1" hidden="1">{#N/A,#N/A,FALSE,"CGBR95C"}</definedName>
    <definedName name="wrn.table2._2_1_4_2" hidden="1">{#N/A,#N/A,FALSE,"CGBR95C"}</definedName>
    <definedName name="wrn.table2._2_1_4_3" hidden="1">{#N/A,#N/A,FALSE,"CGBR95C"}</definedName>
    <definedName name="wrn.table2._2_1_4_4" hidden="1">{#N/A,#N/A,FALSE,"CGBR95C"}</definedName>
    <definedName name="wrn.table2._2_1_4_5" hidden="1">{#N/A,#N/A,FALSE,"CGBR95C"}</definedName>
    <definedName name="wrn.table2._2_1_5" hidden="1">{#N/A,#N/A,FALSE,"CGBR95C"}</definedName>
    <definedName name="wrn.table2._2_1_5_1" hidden="1">{#N/A,#N/A,FALSE,"CGBR95C"}</definedName>
    <definedName name="wrn.table2._2_1_5_2" hidden="1">{#N/A,#N/A,FALSE,"CGBR95C"}</definedName>
    <definedName name="wrn.table2._2_1_5_3" hidden="1">{#N/A,#N/A,FALSE,"CGBR95C"}</definedName>
    <definedName name="wrn.table2._2_1_5_4" hidden="1">{#N/A,#N/A,FALSE,"CGBR95C"}</definedName>
    <definedName name="wrn.table2._2_1_5_5" hidden="1">{#N/A,#N/A,FALSE,"CGBR95C"}</definedName>
    <definedName name="wrn.table2._2_2" hidden="1">{#N/A,#N/A,FALSE,"CGBR95C"}</definedName>
    <definedName name="wrn.table2._2_2_1" hidden="1">{#N/A,#N/A,FALSE,"CGBR95C"}</definedName>
    <definedName name="wrn.table2._2_2_2" hidden="1">{#N/A,#N/A,FALSE,"CGBR95C"}</definedName>
    <definedName name="wrn.table2._2_2_3" hidden="1">{#N/A,#N/A,FALSE,"CGBR95C"}</definedName>
    <definedName name="wrn.table2._2_2_4" hidden="1">{#N/A,#N/A,FALSE,"CGBR95C"}</definedName>
    <definedName name="wrn.table2._2_2_5" hidden="1">{#N/A,#N/A,FALSE,"CGBR95C"}</definedName>
    <definedName name="wrn.table2._2_3" hidden="1">{#N/A,#N/A,FALSE,"CGBR95C"}</definedName>
    <definedName name="wrn.table2._2_3_1" hidden="1">{#N/A,#N/A,FALSE,"CGBR95C"}</definedName>
    <definedName name="wrn.table2._2_3_2" hidden="1">{#N/A,#N/A,FALSE,"CGBR95C"}</definedName>
    <definedName name="wrn.table2._2_3_3" hidden="1">{#N/A,#N/A,FALSE,"CGBR95C"}</definedName>
    <definedName name="wrn.table2._2_3_4" hidden="1">{#N/A,#N/A,FALSE,"CGBR95C"}</definedName>
    <definedName name="wrn.table2._2_3_5" hidden="1">{#N/A,#N/A,FALSE,"CGBR95C"}</definedName>
    <definedName name="wrn.table2._2_4" hidden="1">{#N/A,#N/A,FALSE,"CGBR95C"}</definedName>
    <definedName name="wrn.table2._2_4_1" hidden="1">{#N/A,#N/A,FALSE,"CGBR95C"}</definedName>
    <definedName name="wrn.table2._2_4_2" hidden="1">{#N/A,#N/A,FALSE,"CGBR95C"}</definedName>
    <definedName name="wrn.table2._2_4_3" hidden="1">{#N/A,#N/A,FALSE,"CGBR95C"}</definedName>
    <definedName name="wrn.table2._2_4_4" hidden="1">{#N/A,#N/A,FALSE,"CGBR95C"}</definedName>
    <definedName name="wrn.table2._2_4_5" hidden="1">{#N/A,#N/A,FALSE,"CGBR95C"}</definedName>
    <definedName name="wrn.table2._2_5" hidden="1">{#N/A,#N/A,FALSE,"CGBR95C"}</definedName>
    <definedName name="wrn.table2._2_5_1" hidden="1">{#N/A,#N/A,FALSE,"CGBR95C"}</definedName>
    <definedName name="wrn.table2._2_5_2" hidden="1">{#N/A,#N/A,FALSE,"CGBR95C"}</definedName>
    <definedName name="wrn.table2._2_5_3" hidden="1">{#N/A,#N/A,FALSE,"CGBR95C"}</definedName>
    <definedName name="wrn.table2._2_5_4" hidden="1">{#N/A,#N/A,FALSE,"CGBR95C"}</definedName>
    <definedName name="wrn.table2._2_5_5" hidden="1">{#N/A,#N/A,FALSE,"CGBR95C"}</definedName>
    <definedName name="wrn.table2._3" hidden="1">{#N/A,#N/A,FALSE,"CGBR95C"}</definedName>
    <definedName name="wrn.table2._3_1" hidden="1">{#N/A,#N/A,FALSE,"CGBR95C"}</definedName>
    <definedName name="wrn.table2._3_1_1" hidden="1">{#N/A,#N/A,FALSE,"CGBR95C"}</definedName>
    <definedName name="wrn.table2._3_1_1_1" hidden="1">{#N/A,#N/A,FALSE,"CGBR95C"}</definedName>
    <definedName name="wrn.table2._3_1_1_1_1" hidden="1">{#N/A,#N/A,FALSE,"CGBR95C"}</definedName>
    <definedName name="wrn.table2._3_1_1_1_2" hidden="1">{#N/A,#N/A,FALSE,"CGBR95C"}</definedName>
    <definedName name="wrn.table2._3_1_1_1_3" hidden="1">{#N/A,#N/A,FALSE,"CGBR95C"}</definedName>
    <definedName name="wrn.table2._3_1_1_1_4" hidden="1">{#N/A,#N/A,FALSE,"CGBR95C"}</definedName>
    <definedName name="wrn.table2._3_1_1_1_5" hidden="1">{#N/A,#N/A,FALSE,"CGBR95C"}</definedName>
    <definedName name="wrn.table2._3_1_1_2" hidden="1">{#N/A,#N/A,FALSE,"CGBR95C"}</definedName>
    <definedName name="wrn.table2._3_1_1_2_1" hidden="1">{#N/A,#N/A,FALSE,"CGBR95C"}</definedName>
    <definedName name="wrn.table2._3_1_1_2_2" hidden="1">{#N/A,#N/A,FALSE,"CGBR95C"}</definedName>
    <definedName name="wrn.table2._3_1_1_2_3" hidden="1">{#N/A,#N/A,FALSE,"CGBR95C"}</definedName>
    <definedName name="wrn.table2._3_1_1_2_4" hidden="1">{#N/A,#N/A,FALSE,"CGBR95C"}</definedName>
    <definedName name="wrn.table2._3_1_1_2_5" hidden="1">{#N/A,#N/A,FALSE,"CGBR95C"}</definedName>
    <definedName name="wrn.table2._3_1_1_3" hidden="1">{#N/A,#N/A,FALSE,"CGBR95C"}</definedName>
    <definedName name="wrn.table2._3_1_1_4" hidden="1">{#N/A,#N/A,FALSE,"CGBR95C"}</definedName>
    <definedName name="wrn.table2._3_1_1_5" hidden="1">{#N/A,#N/A,FALSE,"CGBR95C"}</definedName>
    <definedName name="wrn.table2._3_1_2" hidden="1">{#N/A,#N/A,FALSE,"CGBR95C"}</definedName>
    <definedName name="wrn.table2._3_1_2_1" hidden="1">{#N/A,#N/A,FALSE,"CGBR95C"}</definedName>
    <definedName name="wrn.table2._3_1_2_2" hidden="1">{#N/A,#N/A,FALSE,"CGBR95C"}</definedName>
    <definedName name="wrn.table2._3_1_2_3" hidden="1">{#N/A,#N/A,FALSE,"CGBR95C"}</definedName>
    <definedName name="wrn.table2._3_1_2_4" hidden="1">{#N/A,#N/A,FALSE,"CGBR95C"}</definedName>
    <definedName name="wrn.table2._3_1_2_5" hidden="1">{#N/A,#N/A,FALSE,"CGBR95C"}</definedName>
    <definedName name="wrn.table2._3_1_3" hidden="1">{#N/A,#N/A,FALSE,"CGBR95C"}</definedName>
    <definedName name="wrn.table2._3_1_3_1" hidden="1">{#N/A,#N/A,FALSE,"CGBR95C"}</definedName>
    <definedName name="wrn.table2._3_1_3_2" hidden="1">{#N/A,#N/A,FALSE,"CGBR95C"}</definedName>
    <definedName name="wrn.table2._3_1_3_3" hidden="1">{#N/A,#N/A,FALSE,"CGBR95C"}</definedName>
    <definedName name="wrn.table2._3_1_3_4" hidden="1">{#N/A,#N/A,FALSE,"CGBR95C"}</definedName>
    <definedName name="wrn.table2._3_1_3_5" hidden="1">{#N/A,#N/A,FALSE,"CGBR95C"}</definedName>
    <definedName name="wrn.table2._3_1_4" hidden="1">{#N/A,#N/A,FALSE,"CGBR95C"}</definedName>
    <definedName name="wrn.table2._3_1_4_1" hidden="1">{#N/A,#N/A,FALSE,"CGBR95C"}</definedName>
    <definedName name="wrn.table2._3_1_4_2" hidden="1">{#N/A,#N/A,FALSE,"CGBR95C"}</definedName>
    <definedName name="wrn.table2._3_1_4_3" hidden="1">{#N/A,#N/A,FALSE,"CGBR95C"}</definedName>
    <definedName name="wrn.table2._3_1_4_4" hidden="1">{#N/A,#N/A,FALSE,"CGBR95C"}</definedName>
    <definedName name="wrn.table2._3_1_4_5" hidden="1">{#N/A,#N/A,FALSE,"CGBR95C"}</definedName>
    <definedName name="wrn.table2._3_1_5" hidden="1">{#N/A,#N/A,FALSE,"CGBR95C"}</definedName>
    <definedName name="wrn.table2._3_1_5_1" hidden="1">{#N/A,#N/A,FALSE,"CGBR95C"}</definedName>
    <definedName name="wrn.table2._3_1_5_2" hidden="1">{#N/A,#N/A,FALSE,"CGBR95C"}</definedName>
    <definedName name="wrn.table2._3_1_5_3" hidden="1">{#N/A,#N/A,FALSE,"CGBR95C"}</definedName>
    <definedName name="wrn.table2._3_1_5_4" hidden="1">{#N/A,#N/A,FALSE,"CGBR95C"}</definedName>
    <definedName name="wrn.table2._3_1_5_5" hidden="1">{#N/A,#N/A,FALSE,"CGBR95C"}</definedName>
    <definedName name="wrn.table2._3_2" hidden="1">{#N/A,#N/A,FALSE,"CGBR95C"}</definedName>
    <definedName name="wrn.table2._3_2_1" hidden="1">{#N/A,#N/A,FALSE,"CGBR95C"}</definedName>
    <definedName name="wrn.table2._3_2_2" hidden="1">{#N/A,#N/A,FALSE,"CGBR95C"}</definedName>
    <definedName name="wrn.table2._3_2_3" hidden="1">{#N/A,#N/A,FALSE,"CGBR95C"}</definedName>
    <definedName name="wrn.table2._3_2_4" hidden="1">{#N/A,#N/A,FALSE,"CGBR95C"}</definedName>
    <definedName name="wrn.table2._3_2_5" hidden="1">{#N/A,#N/A,FALSE,"CGBR95C"}</definedName>
    <definedName name="wrn.table2._3_3" hidden="1">{#N/A,#N/A,FALSE,"CGBR95C"}</definedName>
    <definedName name="wrn.table2._3_3_1" hidden="1">{#N/A,#N/A,FALSE,"CGBR95C"}</definedName>
    <definedName name="wrn.table2._3_3_2" hidden="1">{#N/A,#N/A,FALSE,"CGBR95C"}</definedName>
    <definedName name="wrn.table2._3_3_3" hidden="1">{#N/A,#N/A,FALSE,"CGBR95C"}</definedName>
    <definedName name="wrn.table2._3_3_4" hidden="1">{#N/A,#N/A,FALSE,"CGBR95C"}</definedName>
    <definedName name="wrn.table2._3_3_5" hidden="1">{#N/A,#N/A,FALSE,"CGBR95C"}</definedName>
    <definedName name="wrn.table2._3_4" hidden="1">{#N/A,#N/A,FALSE,"CGBR95C"}</definedName>
    <definedName name="wrn.table2._3_4_1" hidden="1">{#N/A,#N/A,FALSE,"CGBR95C"}</definedName>
    <definedName name="wrn.table2._3_4_2" hidden="1">{#N/A,#N/A,FALSE,"CGBR95C"}</definedName>
    <definedName name="wrn.table2._3_4_3" hidden="1">{#N/A,#N/A,FALSE,"CGBR95C"}</definedName>
    <definedName name="wrn.table2._3_4_4" hidden="1">{#N/A,#N/A,FALSE,"CGBR95C"}</definedName>
    <definedName name="wrn.table2._3_4_5" hidden="1">{#N/A,#N/A,FALSE,"CGBR95C"}</definedName>
    <definedName name="wrn.table2._3_5" hidden="1">{#N/A,#N/A,FALSE,"CGBR95C"}</definedName>
    <definedName name="wrn.table2._3_5_1" hidden="1">{#N/A,#N/A,FALSE,"CGBR95C"}</definedName>
    <definedName name="wrn.table2._3_5_2" hidden="1">{#N/A,#N/A,FALSE,"CGBR95C"}</definedName>
    <definedName name="wrn.table2._3_5_3" hidden="1">{#N/A,#N/A,FALSE,"CGBR95C"}</definedName>
    <definedName name="wrn.table2._3_5_4" hidden="1">{#N/A,#N/A,FALSE,"CGBR95C"}</definedName>
    <definedName name="wrn.table2._3_5_5" hidden="1">{#N/A,#N/A,FALSE,"CGBR95C"}</definedName>
    <definedName name="wrn.table2._4" hidden="1">{#N/A,#N/A,FALSE,"CGBR95C"}</definedName>
    <definedName name="wrn.table2._4_1" hidden="1">{#N/A,#N/A,FALSE,"CGBR95C"}</definedName>
    <definedName name="wrn.table2._4_1_1" hidden="1">{#N/A,#N/A,FALSE,"CGBR95C"}</definedName>
    <definedName name="wrn.table2._4_1_1_1" hidden="1">{#N/A,#N/A,FALSE,"CGBR95C"}</definedName>
    <definedName name="wrn.table2._4_1_1_1_1" hidden="1">{#N/A,#N/A,FALSE,"CGBR95C"}</definedName>
    <definedName name="wrn.table2._4_1_1_1_2" hidden="1">{#N/A,#N/A,FALSE,"CGBR95C"}</definedName>
    <definedName name="wrn.table2._4_1_1_1_3" hidden="1">{#N/A,#N/A,FALSE,"CGBR95C"}</definedName>
    <definedName name="wrn.table2._4_1_1_1_4" hidden="1">{#N/A,#N/A,FALSE,"CGBR95C"}</definedName>
    <definedName name="wrn.table2._4_1_1_1_5" hidden="1">{#N/A,#N/A,FALSE,"CGBR95C"}</definedName>
    <definedName name="wrn.table2._4_1_1_2" hidden="1">{#N/A,#N/A,FALSE,"CGBR95C"}</definedName>
    <definedName name="wrn.table2._4_1_1_2_1" hidden="1">{#N/A,#N/A,FALSE,"CGBR95C"}</definedName>
    <definedName name="wrn.table2._4_1_1_2_2" hidden="1">{#N/A,#N/A,FALSE,"CGBR95C"}</definedName>
    <definedName name="wrn.table2._4_1_1_2_3" hidden="1">{#N/A,#N/A,FALSE,"CGBR95C"}</definedName>
    <definedName name="wrn.table2._4_1_1_2_4" hidden="1">{#N/A,#N/A,FALSE,"CGBR95C"}</definedName>
    <definedName name="wrn.table2._4_1_1_2_5" hidden="1">{#N/A,#N/A,FALSE,"CGBR95C"}</definedName>
    <definedName name="wrn.table2._4_1_1_3" hidden="1">{#N/A,#N/A,FALSE,"CGBR95C"}</definedName>
    <definedName name="wrn.table2._4_1_1_4" hidden="1">{#N/A,#N/A,FALSE,"CGBR95C"}</definedName>
    <definedName name="wrn.table2._4_1_1_5" hidden="1">{#N/A,#N/A,FALSE,"CGBR95C"}</definedName>
    <definedName name="wrn.table2._4_1_2" hidden="1">{#N/A,#N/A,FALSE,"CGBR95C"}</definedName>
    <definedName name="wrn.table2._4_1_2_1" hidden="1">{#N/A,#N/A,FALSE,"CGBR95C"}</definedName>
    <definedName name="wrn.table2._4_1_2_2" hidden="1">{#N/A,#N/A,FALSE,"CGBR95C"}</definedName>
    <definedName name="wrn.table2._4_1_2_3" hidden="1">{#N/A,#N/A,FALSE,"CGBR95C"}</definedName>
    <definedName name="wrn.table2._4_1_2_4" hidden="1">{#N/A,#N/A,FALSE,"CGBR95C"}</definedName>
    <definedName name="wrn.table2._4_1_2_5" hidden="1">{#N/A,#N/A,FALSE,"CGBR95C"}</definedName>
    <definedName name="wrn.table2._4_1_3" hidden="1">{#N/A,#N/A,FALSE,"CGBR95C"}</definedName>
    <definedName name="wrn.table2._4_1_3_1" hidden="1">{#N/A,#N/A,FALSE,"CGBR95C"}</definedName>
    <definedName name="wrn.table2._4_1_3_2" hidden="1">{#N/A,#N/A,FALSE,"CGBR95C"}</definedName>
    <definedName name="wrn.table2._4_1_3_3" hidden="1">{#N/A,#N/A,FALSE,"CGBR95C"}</definedName>
    <definedName name="wrn.table2._4_1_3_4" hidden="1">{#N/A,#N/A,FALSE,"CGBR95C"}</definedName>
    <definedName name="wrn.table2._4_1_3_5" hidden="1">{#N/A,#N/A,FALSE,"CGBR95C"}</definedName>
    <definedName name="wrn.table2._4_1_4" hidden="1">{#N/A,#N/A,FALSE,"CGBR95C"}</definedName>
    <definedName name="wrn.table2._4_1_4_1" hidden="1">{#N/A,#N/A,FALSE,"CGBR95C"}</definedName>
    <definedName name="wrn.table2._4_1_4_2" hidden="1">{#N/A,#N/A,FALSE,"CGBR95C"}</definedName>
    <definedName name="wrn.table2._4_1_4_3" hidden="1">{#N/A,#N/A,FALSE,"CGBR95C"}</definedName>
    <definedName name="wrn.table2._4_1_4_4" hidden="1">{#N/A,#N/A,FALSE,"CGBR95C"}</definedName>
    <definedName name="wrn.table2._4_1_4_5" hidden="1">{#N/A,#N/A,FALSE,"CGBR95C"}</definedName>
    <definedName name="wrn.table2._4_1_5" hidden="1">{#N/A,#N/A,FALSE,"CGBR95C"}</definedName>
    <definedName name="wrn.table2._4_1_5_1" hidden="1">{#N/A,#N/A,FALSE,"CGBR95C"}</definedName>
    <definedName name="wrn.table2._4_1_5_2" hidden="1">{#N/A,#N/A,FALSE,"CGBR95C"}</definedName>
    <definedName name="wrn.table2._4_1_5_3" hidden="1">{#N/A,#N/A,FALSE,"CGBR95C"}</definedName>
    <definedName name="wrn.table2._4_1_5_4" hidden="1">{#N/A,#N/A,FALSE,"CGBR95C"}</definedName>
    <definedName name="wrn.table2._4_1_5_5" hidden="1">{#N/A,#N/A,FALSE,"CGBR95C"}</definedName>
    <definedName name="wrn.table2._4_2" hidden="1">{#N/A,#N/A,FALSE,"CGBR95C"}</definedName>
    <definedName name="wrn.table2._4_2_1" hidden="1">{#N/A,#N/A,FALSE,"CGBR95C"}</definedName>
    <definedName name="wrn.table2._4_2_2" hidden="1">{#N/A,#N/A,FALSE,"CGBR95C"}</definedName>
    <definedName name="wrn.table2._4_2_3" hidden="1">{#N/A,#N/A,FALSE,"CGBR95C"}</definedName>
    <definedName name="wrn.table2._4_2_4" hidden="1">{#N/A,#N/A,FALSE,"CGBR95C"}</definedName>
    <definedName name="wrn.table2._4_2_5" hidden="1">{#N/A,#N/A,FALSE,"CGBR95C"}</definedName>
    <definedName name="wrn.table2._4_3" hidden="1">{#N/A,#N/A,FALSE,"CGBR95C"}</definedName>
    <definedName name="wrn.table2._4_3_1" hidden="1">{#N/A,#N/A,FALSE,"CGBR95C"}</definedName>
    <definedName name="wrn.table2._4_3_2" hidden="1">{#N/A,#N/A,FALSE,"CGBR95C"}</definedName>
    <definedName name="wrn.table2._4_3_3" hidden="1">{#N/A,#N/A,FALSE,"CGBR95C"}</definedName>
    <definedName name="wrn.table2._4_3_4" hidden="1">{#N/A,#N/A,FALSE,"CGBR95C"}</definedName>
    <definedName name="wrn.table2._4_3_5" hidden="1">{#N/A,#N/A,FALSE,"CGBR95C"}</definedName>
    <definedName name="wrn.table2._4_4" hidden="1">{#N/A,#N/A,FALSE,"CGBR95C"}</definedName>
    <definedName name="wrn.table2._4_4_1" hidden="1">{#N/A,#N/A,FALSE,"CGBR95C"}</definedName>
    <definedName name="wrn.table2._4_4_2" hidden="1">{#N/A,#N/A,FALSE,"CGBR95C"}</definedName>
    <definedName name="wrn.table2._4_4_3" hidden="1">{#N/A,#N/A,FALSE,"CGBR95C"}</definedName>
    <definedName name="wrn.table2._4_4_4" hidden="1">{#N/A,#N/A,FALSE,"CGBR95C"}</definedName>
    <definedName name="wrn.table2._4_4_5" hidden="1">{#N/A,#N/A,FALSE,"CGBR95C"}</definedName>
    <definedName name="wrn.table2._4_5" hidden="1">{#N/A,#N/A,FALSE,"CGBR95C"}</definedName>
    <definedName name="wrn.table2._4_5_1" hidden="1">{#N/A,#N/A,FALSE,"CGBR95C"}</definedName>
    <definedName name="wrn.table2._4_5_2" hidden="1">{#N/A,#N/A,FALSE,"CGBR95C"}</definedName>
    <definedName name="wrn.table2._4_5_3" hidden="1">{#N/A,#N/A,FALSE,"CGBR95C"}</definedName>
    <definedName name="wrn.table2._4_5_4" hidden="1">{#N/A,#N/A,FALSE,"CGBR95C"}</definedName>
    <definedName name="wrn.table2._4_5_5" hidden="1">{#N/A,#N/A,FALSE,"CGBR95C"}</definedName>
    <definedName name="wrn.table2._5" hidden="1">{#N/A,#N/A,FALSE,"CGBR95C"}</definedName>
    <definedName name="wrn.table2._5_1" hidden="1">{#N/A,#N/A,FALSE,"CGBR95C"}</definedName>
    <definedName name="wrn.table2._5_1_1" hidden="1">{#N/A,#N/A,FALSE,"CGBR95C"}</definedName>
    <definedName name="wrn.table2._5_1_1_1" hidden="1">{#N/A,#N/A,FALSE,"CGBR95C"}</definedName>
    <definedName name="wrn.table2._5_1_1_1_1" hidden="1">{#N/A,#N/A,FALSE,"CGBR95C"}</definedName>
    <definedName name="wrn.table2._5_1_1_1_2" hidden="1">{#N/A,#N/A,FALSE,"CGBR95C"}</definedName>
    <definedName name="wrn.table2._5_1_1_1_3" hidden="1">{#N/A,#N/A,FALSE,"CGBR95C"}</definedName>
    <definedName name="wrn.table2._5_1_1_1_4" hidden="1">{#N/A,#N/A,FALSE,"CGBR95C"}</definedName>
    <definedName name="wrn.table2._5_1_1_1_5" hidden="1">{#N/A,#N/A,FALSE,"CGBR95C"}</definedName>
    <definedName name="wrn.table2._5_1_1_2" hidden="1">{#N/A,#N/A,FALSE,"CGBR95C"}</definedName>
    <definedName name="wrn.table2._5_1_1_2_1" hidden="1">{#N/A,#N/A,FALSE,"CGBR95C"}</definedName>
    <definedName name="wrn.table2._5_1_1_2_2" hidden="1">{#N/A,#N/A,FALSE,"CGBR95C"}</definedName>
    <definedName name="wrn.table2._5_1_1_2_3" hidden="1">{#N/A,#N/A,FALSE,"CGBR95C"}</definedName>
    <definedName name="wrn.table2._5_1_1_2_4" hidden="1">{#N/A,#N/A,FALSE,"CGBR95C"}</definedName>
    <definedName name="wrn.table2._5_1_1_2_5" hidden="1">{#N/A,#N/A,FALSE,"CGBR95C"}</definedName>
    <definedName name="wrn.table2._5_1_1_3" hidden="1">{#N/A,#N/A,FALSE,"CGBR95C"}</definedName>
    <definedName name="wrn.table2._5_1_1_4" hidden="1">{#N/A,#N/A,FALSE,"CGBR95C"}</definedName>
    <definedName name="wrn.table2._5_1_1_5" hidden="1">{#N/A,#N/A,FALSE,"CGBR95C"}</definedName>
    <definedName name="wrn.table2._5_1_2" hidden="1">{#N/A,#N/A,FALSE,"CGBR95C"}</definedName>
    <definedName name="wrn.table2._5_1_2_1" hidden="1">{#N/A,#N/A,FALSE,"CGBR95C"}</definedName>
    <definedName name="wrn.table2._5_1_2_2" hidden="1">{#N/A,#N/A,FALSE,"CGBR95C"}</definedName>
    <definedName name="wrn.table2._5_1_2_3" hidden="1">{#N/A,#N/A,FALSE,"CGBR95C"}</definedName>
    <definedName name="wrn.table2._5_1_2_4" hidden="1">{#N/A,#N/A,FALSE,"CGBR95C"}</definedName>
    <definedName name="wrn.table2._5_1_2_5" hidden="1">{#N/A,#N/A,FALSE,"CGBR95C"}</definedName>
    <definedName name="wrn.table2._5_1_3" hidden="1">{#N/A,#N/A,FALSE,"CGBR95C"}</definedName>
    <definedName name="wrn.table2._5_1_3_1" hidden="1">{#N/A,#N/A,FALSE,"CGBR95C"}</definedName>
    <definedName name="wrn.table2._5_1_3_2" hidden="1">{#N/A,#N/A,FALSE,"CGBR95C"}</definedName>
    <definedName name="wrn.table2._5_1_3_3" hidden="1">{#N/A,#N/A,FALSE,"CGBR95C"}</definedName>
    <definedName name="wrn.table2._5_1_3_4" hidden="1">{#N/A,#N/A,FALSE,"CGBR95C"}</definedName>
    <definedName name="wrn.table2._5_1_3_5" hidden="1">{#N/A,#N/A,FALSE,"CGBR95C"}</definedName>
    <definedName name="wrn.table2._5_1_4" hidden="1">{#N/A,#N/A,FALSE,"CGBR95C"}</definedName>
    <definedName name="wrn.table2._5_1_4_1" hidden="1">{#N/A,#N/A,FALSE,"CGBR95C"}</definedName>
    <definedName name="wrn.table2._5_1_4_2" hidden="1">{#N/A,#N/A,FALSE,"CGBR95C"}</definedName>
    <definedName name="wrn.table2._5_1_4_3" hidden="1">{#N/A,#N/A,FALSE,"CGBR95C"}</definedName>
    <definedName name="wrn.table2._5_1_4_4" hidden="1">{#N/A,#N/A,FALSE,"CGBR95C"}</definedName>
    <definedName name="wrn.table2._5_1_4_5" hidden="1">{#N/A,#N/A,FALSE,"CGBR95C"}</definedName>
    <definedName name="wrn.table2._5_1_5" hidden="1">{#N/A,#N/A,FALSE,"CGBR95C"}</definedName>
    <definedName name="wrn.table2._5_1_5_1" hidden="1">{#N/A,#N/A,FALSE,"CGBR95C"}</definedName>
    <definedName name="wrn.table2._5_1_5_2" hidden="1">{#N/A,#N/A,FALSE,"CGBR95C"}</definedName>
    <definedName name="wrn.table2._5_1_5_3" hidden="1">{#N/A,#N/A,FALSE,"CGBR95C"}</definedName>
    <definedName name="wrn.table2._5_1_5_4" hidden="1">{#N/A,#N/A,FALSE,"CGBR95C"}</definedName>
    <definedName name="wrn.table2._5_1_5_5" hidden="1">{#N/A,#N/A,FALSE,"CGBR95C"}</definedName>
    <definedName name="wrn.table2._5_2" hidden="1">{#N/A,#N/A,FALSE,"CGBR95C"}</definedName>
    <definedName name="wrn.table2._5_2_1" hidden="1">{#N/A,#N/A,FALSE,"CGBR95C"}</definedName>
    <definedName name="wrn.table2._5_2_2" hidden="1">{#N/A,#N/A,FALSE,"CGBR95C"}</definedName>
    <definedName name="wrn.table2._5_2_3" hidden="1">{#N/A,#N/A,FALSE,"CGBR95C"}</definedName>
    <definedName name="wrn.table2._5_2_4" hidden="1">{#N/A,#N/A,FALSE,"CGBR95C"}</definedName>
    <definedName name="wrn.table2._5_2_5" hidden="1">{#N/A,#N/A,FALSE,"CGBR95C"}</definedName>
    <definedName name="wrn.table2._5_3" hidden="1">{#N/A,#N/A,FALSE,"CGBR95C"}</definedName>
    <definedName name="wrn.table2._5_3_1" hidden="1">{#N/A,#N/A,FALSE,"CGBR95C"}</definedName>
    <definedName name="wrn.table2._5_3_2" hidden="1">{#N/A,#N/A,FALSE,"CGBR95C"}</definedName>
    <definedName name="wrn.table2._5_3_3" hidden="1">{#N/A,#N/A,FALSE,"CGBR95C"}</definedName>
    <definedName name="wrn.table2._5_3_4" hidden="1">{#N/A,#N/A,FALSE,"CGBR95C"}</definedName>
    <definedName name="wrn.table2._5_3_5" hidden="1">{#N/A,#N/A,FALSE,"CGBR95C"}</definedName>
    <definedName name="wrn.table2._5_4" hidden="1">{#N/A,#N/A,FALSE,"CGBR95C"}</definedName>
    <definedName name="wrn.table2._5_4_1" hidden="1">{#N/A,#N/A,FALSE,"CGBR95C"}</definedName>
    <definedName name="wrn.table2._5_4_2" hidden="1">{#N/A,#N/A,FALSE,"CGBR95C"}</definedName>
    <definedName name="wrn.table2._5_4_3" hidden="1">{#N/A,#N/A,FALSE,"CGBR95C"}</definedName>
    <definedName name="wrn.table2._5_4_4" hidden="1">{#N/A,#N/A,FALSE,"CGBR95C"}</definedName>
    <definedName name="wrn.table2._5_4_5" hidden="1">{#N/A,#N/A,FALSE,"CGBR95C"}</definedName>
    <definedName name="wrn.table2._5_5" hidden="1">{#N/A,#N/A,FALSE,"CGBR95C"}</definedName>
    <definedName name="wrn.table2._5_5_1" hidden="1">{#N/A,#N/A,FALSE,"CGBR95C"}</definedName>
    <definedName name="wrn.table2._5_5_2" hidden="1">{#N/A,#N/A,FALSE,"CGBR95C"}</definedName>
    <definedName name="wrn.table2._5_5_3" hidden="1">{#N/A,#N/A,FALSE,"CGBR95C"}</definedName>
    <definedName name="wrn.table2._5_5_4" hidden="1">{#N/A,#N/A,FALSE,"CGBR95C"}</definedName>
    <definedName name="wrn.table2._5_5_5" hidden="1">{#N/A,#N/A,FALSE,"CGBR95C"}</definedName>
    <definedName name="wrn.tablea." hidden="1">{#N/A,#N/A,FALSE,"CGBR95C"}</definedName>
    <definedName name="wrn.tablea._1" hidden="1">{#N/A,#N/A,FALSE,"CGBR95C"}</definedName>
    <definedName name="wrn.tablea._1_1" hidden="1">{#N/A,#N/A,FALSE,"CGBR95C"}</definedName>
    <definedName name="wrn.tablea._1_1_1" hidden="1">{#N/A,#N/A,FALSE,"CGBR95C"}</definedName>
    <definedName name="wrn.tablea._1_1_1_1" hidden="1">{#N/A,#N/A,FALSE,"CGBR95C"}</definedName>
    <definedName name="wrn.tablea._1_1_1_1_1" hidden="1">{#N/A,#N/A,FALSE,"CGBR95C"}</definedName>
    <definedName name="wrn.tablea._1_1_1_1_1_1" hidden="1">{#N/A,#N/A,FALSE,"CGBR95C"}</definedName>
    <definedName name="wrn.tablea._1_1_1_1_1_2" hidden="1">{#N/A,#N/A,FALSE,"CGBR95C"}</definedName>
    <definedName name="wrn.tablea._1_1_1_1_1_3" hidden="1">{#N/A,#N/A,FALSE,"CGBR95C"}</definedName>
    <definedName name="wrn.tablea._1_1_1_1_1_4" hidden="1">{#N/A,#N/A,FALSE,"CGBR95C"}</definedName>
    <definedName name="wrn.tablea._1_1_1_1_1_5" hidden="1">{#N/A,#N/A,FALSE,"CGBR95C"}</definedName>
    <definedName name="wrn.tablea._1_1_1_1_2" hidden="1">{#N/A,#N/A,FALSE,"CGBR95C"}</definedName>
    <definedName name="wrn.tablea._1_1_1_1_2_1" hidden="1">{#N/A,#N/A,FALSE,"CGBR95C"}</definedName>
    <definedName name="wrn.tablea._1_1_1_1_2_2" hidden="1">{#N/A,#N/A,FALSE,"CGBR95C"}</definedName>
    <definedName name="wrn.tablea._1_1_1_1_2_3" hidden="1">{#N/A,#N/A,FALSE,"CGBR95C"}</definedName>
    <definedName name="wrn.tablea._1_1_1_1_2_4" hidden="1">{#N/A,#N/A,FALSE,"CGBR95C"}</definedName>
    <definedName name="wrn.tablea._1_1_1_1_2_5" hidden="1">{#N/A,#N/A,FALSE,"CGBR95C"}</definedName>
    <definedName name="wrn.tablea._1_1_1_1_3" hidden="1">{#N/A,#N/A,FALSE,"CGBR95C"}</definedName>
    <definedName name="wrn.tablea._1_1_1_1_4" hidden="1">{#N/A,#N/A,FALSE,"CGBR95C"}</definedName>
    <definedName name="wrn.tablea._1_1_1_1_5" hidden="1">{#N/A,#N/A,FALSE,"CGBR95C"}</definedName>
    <definedName name="wrn.tablea._1_1_1_2" hidden="1">{#N/A,#N/A,FALSE,"CGBR95C"}</definedName>
    <definedName name="wrn.tablea._1_1_1_2_1" hidden="1">{#N/A,#N/A,FALSE,"CGBR95C"}</definedName>
    <definedName name="wrn.tablea._1_1_1_2_2" hidden="1">{#N/A,#N/A,FALSE,"CGBR95C"}</definedName>
    <definedName name="wrn.tablea._1_1_1_2_3" hidden="1">{#N/A,#N/A,FALSE,"CGBR95C"}</definedName>
    <definedName name="wrn.tablea._1_1_1_2_4" hidden="1">{#N/A,#N/A,FALSE,"CGBR95C"}</definedName>
    <definedName name="wrn.tablea._1_1_1_2_5" hidden="1">{#N/A,#N/A,FALSE,"CGBR95C"}</definedName>
    <definedName name="wrn.tablea._1_1_1_3" hidden="1">{#N/A,#N/A,FALSE,"CGBR95C"}</definedName>
    <definedName name="wrn.tablea._1_1_1_3_1" hidden="1">{#N/A,#N/A,FALSE,"CGBR95C"}</definedName>
    <definedName name="wrn.tablea._1_1_1_3_2" hidden="1">{#N/A,#N/A,FALSE,"CGBR95C"}</definedName>
    <definedName name="wrn.tablea._1_1_1_3_3" hidden="1">{#N/A,#N/A,FALSE,"CGBR95C"}</definedName>
    <definedName name="wrn.tablea._1_1_1_3_4" hidden="1">{#N/A,#N/A,FALSE,"CGBR95C"}</definedName>
    <definedName name="wrn.tablea._1_1_1_3_5" hidden="1">{#N/A,#N/A,FALSE,"CGBR95C"}</definedName>
    <definedName name="wrn.tablea._1_1_1_4" hidden="1">{#N/A,#N/A,FALSE,"CGBR95C"}</definedName>
    <definedName name="wrn.tablea._1_1_1_4_1" hidden="1">{#N/A,#N/A,FALSE,"CGBR95C"}</definedName>
    <definedName name="wrn.tablea._1_1_1_4_2" hidden="1">{#N/A,#N/A,FALSE,"CGBR95C"}</definedName>
    <definedName name="wrn.tablea._1_1_1_4_3" hidden="1">{#N/A,#N/A,FALSE,"CGBR95C"}</definedName>
    <definedName name="wrn.tablea._1_1_1_4_4" hidden="1">{#N/A,#N/A,FALSE,"CGBR95C"}</definedName>
    <definedName name="wrn.tablea._1_1_1_4_5" hidden="1">{#N/A,#N/A,FALSE,"CGBR95C"}</definedName>
    <definedName name="wrn.tablea._1_1_1_5" hidden="1">{#N/A,#N/A,FALSE,"CGBR95C"}</definedName>
    <definedName name="wrn.tablea._1_1_1_5_1" hidden="1">{#N/A,#N/A,FALSE,"CGBR95C"}</definedName>
    <definedName name="wrn.tablea._1_1_1_5_2" hidden="1">{#N/A,#N/A,FALSE,"CGBR95C"}</definedName>
    <definedName name="wrn.tablea._1_1_1_5_3" hidden="1">{#N/A,#N/A,FALSE,"CGBR95C"}</definedName>
    <definedName name="wrn.tablea._1_1_1_5_4" hidden="1">{#N/A,#N/A,FALSE,"CGBR95C"}</definedName>
    <definedName name="wrn.tablea._1_1_1_5_5" hidden="1">{#N/A,#N/A,FALSE,"CGBR95C"}</definedName>
    <definedName name="wrn.tablea._1_1_2" hidden="1">{#N/A,#N/A,FALSE,"CGBR95C"}</definedName>
    <definedName name="wrn.tablea._1_1_2_1" hidden="1">{#N/A,#N/A,FALSE,"CGBR95C"}</definedName>
    <definedName name="wrn.tablea._1_1_2_2" hidden="1">{#N/A,#N/A,FALSE,"CGBR95C"}</definedName>
    <definedName name="wrn.tablea._1_1_2_3" hidden="1">{#N/A,#N/A,FALSE,"CGBR95C"}</definedName>
    <definedName name="wrn.tablea._1_1_2_4" hidden="1">{#N/A,#N/A,FALSE,"CGBR95C"}</definedName>
    <definedName name="wrn.tablea._1_1_2_5" hidden="1">{#N/A,#N/A,FALSE,"CGBR95C"}</definedName>
    <definedName name="wrn.tablea._1_1_3" hidden="1">{#N/A,#N/A,FALSE,"CGBR95C"}</definedName>
    <definedName name="wrn.tablea._1_1_3_1" hidden="1">{#N/A,#N/A,FALSE,"CGBR95C"}</definedName>
    <definedName name="wrn.tablea._1_1_3_2" hidden="1">{#N/A,#N/A,FALSE,"CGBR95C"}</definedName>
    <definedName name="wrn.tablea._1_1_3_3" hidden="1">{#N/A,#N/A,FALSE,"CGBR95C"}</definedName>
    <definedName name="wrn.tablea._1_1_3_4" hidden="1">{#N/A,#N/A,FALSE,"CGBR95C"}</definedName>
    <definedName name="wrn.tablea._1_1_3_5" hidden="1">{#N/A,#N/A,FALSE,"CGBR95C"}</definedName>
    <definedName name="wrn.tablea._1_1_4" hidden="1">{#N/A,#N/A,FALSE,"CGBR95C"}</definedName>
    <definedName name="wrn.tablea._1_1_4_1" hidden="1">{#N/A,#N/A,FALSE,"CGBR95C"}</definedName>
    <definedName name="wrn.tablea._1_1_4_2" hidden="1">{#N/A,#N/A,FALSE,"CGBR95C"}</definedName>
    <definedName name="wrn.tablea._1_1_4_3" hidden="1">{#N/A,#N/A,FALSE,"CGBR95C"}</definedName>
    <definedName name="wrn.tablea._1_1_4_4" hidden="1">{#N/A,#N/A,FALSE,"CGBR95C"}</definedName>
    <definedName name="wrn.tablea._1_1_4_5" hidden="1">{#N/A,#N/A,FALSE,"CGBR95C"}</definedName>
    <definedName name="wrn.tablea._1_1_5" hidden="1">{#N/A,#N/A,FALSE,"CGBR95C"}</definedName>
    <definedName name="wrn.tablea._1_1_5_1" hidden="1">{#N/A,#N/A,FALSE,"CGBR95C"}</definedName>
    <definedName name="wrn.tablea._1_1_5_2" hidden="1">{#N/A,#N/A,FALSE,"CGBR95C"}</definedName>
    <definedName name="wrn.tablea._1_1_5_3" hidden="1">{#N/A,#N/A,FALSE,"CGBR95C"}</definedName>
    <definedName name="wrn.tablea._1_1_5_4" hidden="1">{#N/A,#N/A,FALSE,"CGBR95C"}</definedName>
    <definedName name="wrn.tablea._1_1_5_5" hidden="1">{#N/A,#N/A,FALSE,"CGBR95C"}</definedName>
    <definedName name="wrn.tablea._1_2" hidden="1">{#N/A,#N/A,FALSE,"CGBR95C"}</definedName>
    <definedName name="wrn.tablea._1_2_1" hidden="1">{#N/A,#N/A,FALSE,"CGBR95C"}</definedName>
    <definedName name="wrn.tablea._1_2_1_1" hidden="1">{#N/A,#N/A,FALSE,"CGBR95C"}</definedName>
    <definedName name="wrn.tablea._1_2_1_1_1" hidden="1">{#N/A,#N/A,FALSE,"CGBR95C"}</definedName>
    <definedName name="wrn.tablea._1_2_1_1_1_1" hidden="1">{#N/A,#N/A,FALSE,"CGBR95C"}</definedName>
    <definedName name="wrn.tablea._1_2_1_1_1_2" hidden="1">{#N/A,#N/A,FALSE,"CGBR95C"}</definedName>
    <definedName name="wrn.tablea._1_2_1_1_1_3" hidden="1">{#N/A,#N/A,FALSE,"CGBR95C"}</definedName>
    <definedName name="wrn.tablea._1_2_1_1_1_4" hidden="1">{#N/A,#N/A,FALSE,"CGBR95C"}</definedName>
    <definedName name="wrn.tablea._1_2_1_1_1_5" hidden="1">{#N/A,#N/A,FALSE,"CGBR95C"}</definedName>
    <definedName name="wrn.tablea._1_2_1_1_2" hidden="1">{#N/A,#N/A,FALSE,"CGBR95C"}</definedName>
    <definedName name="wrn.tablea._1_2_1_1_2_1" hidden="1">{#N/A,#N/A,FALSE,"CGBR95C"}</definedName>
    <definedName name="wrn.tablea._1_2_1_1_2_2" hidden="1">{#N/A,#N/A,FALSE,"CGBR95C"}</definedName>
    <definedName name="wrn.tablea._1_2_1_1_2_3" hidden="1">{#N/A,#N/A,FALSE,"CGBR95C"}</definedName>
    <definedName name="wrn.tablea._1_2_1_1_2_4" hidden="1">{#N/A,#N/A,FALSE,"CGBR95C"}</definedName>
    <definedName name="wrn.tablea._1_2_1_1_2_5" hidden="1">{#N/A,#N/A,FALSE,"CGBR95C"}</definedName>
    <definedName name="wrn.tablea._1_2_1_1_3" hidden="1">{#N/A,#N/A,FALSE,"CGBR95C"}</definedName>
    <definedName name="wrn.tablea._1_2_1_1_4" hidden="1">{#N/A,#N/A,FALSE,"CGBR95C"}</definedName>
    <definedName name="wrn.tablea._1_2_1_1_5" hidden="1">{#N/A,#N/A,FALSE,"CGBR95C"}</definedName>
    <definedName name="wrn.tablea._1_2_1_2" hidden="1">{#N/A,#N/A,FALSE,"CGBR95C"}</definedName>
    <definedName name="wrn.tablea._1_2_1_2_1" hidden="1">{#N/A,#N/A,FALSE,"CGBR95C"}</definedName>
    <definedName name="wrn.tablea._1_2_1_2_2" hidden="1">{#N/A,#N/A,FALSE,"CGBR95C"}</definedName>
    <definedName name="wrn.tablea._1_2_1_2_3" hidden="1">{#N/A,#N/A,FALSE,"CGBR95C"}</definedName>
    <definedName name="wrn.tablea._1_2_1_2_4" hidden="1">{#N/A,#N/A,FALSE,"CGBR95C"}</definedName>
    <definedName name="wrn.tablea._1_2_1_2_5" hidden="1">{#N/A,#N/A,FALSE,"CGBR95C"}</definedName>
    <definedName name="wrn.tablea._1_2_1_3" hidden="1">{#N/A,#N/A,FALSE,"CGBR95C"}</definedName>
    <definedName name="wrn.tablea._1_2_1_3_1" hidden="1">{#N/A,#N/A,FALSE,"CGBR95C"}</definedName>
    <definedName name="wrn.tablea._1_2_1_3_2" hidden="1">{#N/A,#N/A,FALSE,"CGBR95C"}</definedName>
    <definedName name="wrn.tablea._1_2_1_3_3" hidden="1">{#N/A,#N/A,FALSE,"CGBR95C"}</definedName>
    <definedName name="wrn.tablea._1_2_1_3_4" hidden="1">{#N/A,#N/A,FALSE,"CGBR95C"}</definedName>
    <definedName name="wrn.tablea._1_2_1_3_5" hidden="1">{#N/A,#N/A,FALSE,"CGBR95C"}</definedName>
    <definedName name="wrn.tablea._1_2_1_4" hidden="1">{#N/A,#N/A,FALSE,"CGBR95C"}</definedName>
    <definedName name="wrn.tablea._1_2_1_4_1" hidden="1">{#N/A,#N/A,FALSE,"CGBR95C"}</definedName>
    <definedName name="wrn.tablea._1_2_1_4_2" hidden="1">{#N/A,#N/A,FALSE,"CGBR95C"}</definedName>
    <definedName name="wrn.tablea._1_2_1_4_3" hidden="1">{#N/A,#N/A,FALSE,"CGBR95C"}</definedName>
    <definedName name="wrn.tablea._1_2_1_4_4" hidden="1">{#N/A,#N/A,FALSE,"CGBR95C"}</definedName>
    <definedName name="wrn.tablea._1_2_1_4_5" hidden="1">{#N/A,#N/A,FALSE,"CGBR95C"}</definedName>
    <definedName name="wrn.tablea._1_2_1_5" hidden="1">{#N/A,#N/A,FALSE,"CGBR95C"}</definedName>
    <definedName name="wrn.tablea._1_2_1_5_1" hidden="1">{#N/A,#N/A,FALSE,"CGBR95C"}</definedName>
    <definedName name="wrn.tablea._1_2_1_5_2" hidden="1">{#N/A,#N/A,FALSE,"CGBR95C"}</definedName>
    <definedName name="wrn.tablea._1_2_1_5_3" hidden="1">{#N/A,#N/A,FALSE,"CGBR95C"}</definedName>
    <definedName name="wrn.tablea._1_2_1_5_4" hidden="1">{#N/A,#N/A,FALSE,"CGBR95C"}</definedName>
    <definedName name="wrn.tablea._1_2_1_5_5" hidden="1">{#N/A,#N/A,FALSE,"CGBR95C"}</definedName>
    <definedName name="wrn.tablea._1_2_2" hidden="1">{#N/A,#N/A,FALSE,"CGBR95C"}</definedName>
    <definedName name="wrn.tablea._1_2_2_1" hidden="1">{#N/A,#N/A,FALSE,"CGBR95C"}</definedName>
    <definedName name="wrn.tablea._1_2_2_2" hidden="1">{#N/A,#N/A,FALSE,"CGBR95C"}</definedName>
    <definedName name="wrn.tablea._1_2_2_3" hidden="1">{#N/A,#N/A,FALSE,"CGBR95C"}</definedName>
    <definedName name="wrn.tablea._1_2_2_4" hidden="1">{#N/A,#N/A,FALSE,"CGBR95C"}</definedName>
    <definedName name="wrn.tablea._1_2_2_5" hidden="1">{#N/A,#N/A,FALSE,"CGBR95C"}</definedName>
    <definedName name="wrn.tablea._1_2_3" hidden="1">{#N/A,#N/A,FALSE,"CGBR95C"}</definedName>
    <definedName name="wrn.tablea._1_2_3_1" hidden="1">{#N/A,#N/A,FALSE,"CGBR95C"}</definedName>
    <definedName name="wrn.tablea._1_2_3_2" hidden="1">{#N/A,#N/A,FALSE,"CGBR95C"}</definedName>
    <definedName name="wrn.tablea._1_2_3_3" hidden="1">{#N/A,#N/A,FALSE,"CGBR95C"}</definedName>
    <definedName name="wrn.tablea._1_2_3_4" hidden="1">{#N/A,#N/A,FALSE,"CGBR95C"}</definedName>
    <definedName name="wrn.tablea._1_2_3_5" hidden="1">{#N/A,#N/A,FALSE,"CGBR95C"}</definedName>
    <definedName name="wrn.tablea._1_2_4" hidden="1">{#N/A,#N/A,FALSE,"CGBR95C"}</definedName>
    <definedName name="wrn.tablea._1_2_4_1" hidden="1">{#N/A,#N/A,FALSE,"CGBR95C"}</definedName>
    <definedName name="wrn.tablea._1_2_4_2" hidden="1">{#N/A,#N/A,FALSE,"CGBR95C"}</definedName>
    <definedName name="wrn.tablea._1_2_4_3" hidden="1">{#N/A,#N/A,FALSE,"CGBR95C"}</definedName>
    <definedName name="wrn.tablea._1_2_4_4" hidden="1">{#N/A,#N/A,FALSE,"CGBR95C"}</definedName>
    <definedName name="wrn.tablea._1_2_4_5" hidden="1">{#N/A,#N/A,FALSE,"CGBR95C"}</definedName>
    <definedName name="wrn.tablea._1_2_5" hidden="1">{#N/A,#N/A,FALSE,"CGBR95C"}</definedName>
    <definedName name="wrn.tablea._1_2_5_1" hidden="1">{#N/A,#N/A,FALSE,"CGBR95C"}</definedName>
    <definedName name="wrn.tablea._1_2_5_2" hidden="1">{#N/A,#N/A,FALSE,"CGBR95C"}</definedName>
    <definedName name="wrn.tablea._1_2_5_3" hidden="1">{#N/A,#N/A,FALSE,"CGBR95C"}</definedName>
    <definedName name="wrn.tablea._1_2_5_4" hidden="1">{#N/A,#N/A,FALSE,"CGBR95C"}</definedName>
    <definedName name="wrn.tablea._1_2_5_5" hidden="1">{#N/A,#N/A,FALSE,"CGBR95C"}</definedName>
    <definedName name="wrn.tablea._1_3" hidden="1">{#N/A,#N/A,FALSE,"CGBR95C"}</definedName>
    <definedName name="wrn.tablea._1_3_1" hidden="1">{#N/A,#N/A,FALSE,"CGBR95C"}</definedName>
    <definedName name="wrn.tablea._1_3_1_1" hidden="1">{#N/A,#N/A,FALSE,"CGBR95C"}</definedName>
    <definedName name="wrn.tablea._1_3_1_1_1" hidden="1">{#N/A,#N/A,FALSE,"CGBR95C"}</definedName>
    <definedName name="wrn.tablea._1_3_1_1_1_1" hidden="1">{#N/A,#N/A,FALSE,"CGBR95C"}</definedName>
    <definedName name="wrn.tablea._1_3_1_1_1_2" hidden="1">{#N/A,#N/A,FALSE,"CGBR95C"}</definedName>
    <definedName name="wrn.tablea._1_3_1_1_1_3" hidden="1">{#N/A,#N/A,FALSE,"CGBR95C"}</definedName>
    <definedName name="wrn.tablea._1_3_1_1_1_4" hidden="1">{#N/A,#N/A,FALSE,"CGBR95C"}</definedName>
    <definedName name="wrn.tablea._1_3_1_1_1_5" hidden="1">{#N/A,#N/A,FALSE,"CGBR95C"}</definedName>
    <definedName name="wrn.tablea._1_3_1_1_2" hidden="1">{#N/A,#N/A,FALSE,"CGBR95C"}</definedName>
    <definedName name="wrn.tablea._1_3_1_1_2_1" hidden="1">{#N/A,#N/A,FALSE,"CGBR95C"}</definedName>
    <definedName name="wrn.tablea._1_3_1_1_2_2" hidden="1">{#N/A,#N/A,FALSE,"CGBR95C"}</definedName>
    <definedName name="wrn.tablea._1_3_1_1_2_3" hidden="1">{#N/A,#N/A,FALSE,"CGBR95C"}</definedName>
    <definedName name="wrn.tablea._1_3_1_1_2_4" hidden="1">{#N/A,#N/A,FALSE,"CGBR95C"}</definedName>
    <definedName name="wrn.tablea._1_3_1_1_2_5" hidden="1">{#N/A,#N/A,FALSE,"CGBR95C"}</definedName>
    <definedName name="wrn.tablea._1_3_1_1_3" hidden="1">{#N/A,#N/A,FALSE,"CGBR95C"}</definedName>
    <definedName name="wrn.tablea._1_3_1_1_4" hidden="1">{#N/A,#N/A,FALSE,"CGBR95C"}</definedName>
    <definedName name="wrn.tablea._1_3_1_1_5" hidden="1">{#N/A,#N/A,FALSE,"CGBR95C"}</definedName>
    <definedName name="wrn.tablea._1_3_1_2" hidden="1">{#N/A,#N/A,FALSE,"CGBR95C"}</definedName>
    <definedName name="wrn.tablea._1_3_1_2_1" hidden="1">{#N/A,#N/A,FALSE,"CGBR95C"}</definedName>
    <definedName name="wrn.tablea._1_3_1_2_2" hidden="1">{#N/A,#N/A,FALSE,"CGBR95C"}</definedName>
    <definedName name="wrn.tablea._1_3_1_2_3" hidden="1">{#N/A,#N/A,FALSE,"CGBR95C"}</definedName>
    <definedName name="wrn.tablea._1_3_1_2_4" hidden="1">{#N/A,#N/A,FALSE,"CGBR95C"}</definedName>
    <definedName name="wrn.tablea._1_3_1_2_5" hidden="1">{#N/A,#N/A,FALSE,"CGBR95C"}</definedName>
    <definedName name="wrn.tablea._1_3_1_3" hidden="1">{#N/A,#N/A,FALSE,"CGBR95C"}</definedName>
    <definedName name="wrn.tablea._1_3_1_3_1" hidden="1">{#N/A,#N/A,FALSE,"CGBR95C"}</definedName>
    <definedName name="wrn.tablea._1_3_1_3_2" hidden="1">{#N/A,#N/A,FALSE,"CGBR95C"}</definedName>
    <definedName name="wrn.tablea._1_3_1_3_3" hidden="1">{#N/A,#N/A,FALSE,"CGBR95C"}</definedName>
    <definedName name="wrn.tablea._1_3_1_3_4" hidden="1">{#N/A,#N/A,FALSE,"CGBR95C"}</definedName>
    <definedName name="wrn.tablea._1_3_1_3_5" hidden="1">{#N/A,#N/A,FALSE,"CGBR95C"}</definedName>
    <definedName name="wrn.tablea._1_3_1_4" hidden="1">{#N/A,#N/A,FALSE,"CGBR95C"}</definedName>
    <definedName name="wrn.tablea._1_3_1_4_1" hidden="1">{#N/A,#N/A,FALSE,"CGBR95C"}</definedName>
    <definedName name="wrn.tablea._1_3_1_4_2" hidden="1">{#N/A,#N/A,FALSE,"CGBR95C"}</definedName>
    <definedName name="wrn.tablea._1_3_1_4_3" hidden="1">{#N/A,#N/A,FALSE,"CGBR95C"}</definedName>
    <definedName name="wrn.tablea._1_3_1_4_4" hidden="1">{#N/A,#N/A,FALSE,"CGBR95C"}</definedName>
    <definedName name="wrn.tablea._1_3_1_4_5" hidden="1">{#N/A,#N/A,FALSE,"CGBR95C"}</definedName>
    <definedName name="wrn.tablea._1_3_1_5" hidden="1">{#N/A,#N/A,FALSE,"CGBR95C"}</definedName>
    <definedName name="wrn.tablea._1_3_1_5_1" hidden="1">{#N/A,#N/A,FALSE,"CGBR95C"}</definedName>
    <definedName name="wrn.tablea._1_3_1_5_2" hidden="1">{#N/A,#N/A,FALSE,"CGBR95C"}</definedName>
    <definedName name="wrn.tablea._1_3_1_5_3" hidden="1">{#N/A,#N/A,FALSE,"CGBR95C"}</definedName>
    <definedName name="wrn.tablea._1_3_1_5_4" hidden="1">{#N/A,#N/A,FALSE,"CGBR95C"}</definedName>
    <definedName name="wrn.tablea._1_3_1_5_5" hidden="1">{#N/A,#N/A,FALSE,"CGBR95C"}</definedName>
    <definedName name="wrn.tablea._1_3_2" hidden="1">{#N/A,#N/A,FALSE,"CGBR95C"}</definedName>
    <definedName name="wrn.tablea._1_3_2_1" hidden="1">{#N/A,#N/A,FALSE,"CGBR95C"}</definedName>
    <definedName name="wrn.tablea._1_3_2_2" hidden="1">{#N/A,#N/A,FALSE,"CGBR95C"}</definedName>
    <definedName name="wrn.tablea._1_3_2_3" hidden="1">{#N/A,#N/A,FALSE,"CGBR95C"}</definedName>
    <definedName name="wrn.tablea._1_3_2_4" hidden="1">{#N/A,#N/A,FALSE,"CGBR95C"}</definedName>
    <definedName name="wrn.tablea._1_3_2_5" hidden="1">{#N/A,#N/A,FALSE,"CGBR95C"}</definedName>
    <definedName name="wrn.tablea._1_3_3" hidden="1">{#N/A,#N/A,FALSE,"CGBR95C"}</definedName>
    <definedName name="wrn.tablea._1_3_3_1" hidden="1">{#N/A,#N/A,FALSE,"CGBR95C"}</definedName>
    <definedName name="wrn.tablea._1_3_3_2" hidden="1">{#N/A,#N/A,FALSE,"CGBR95C"}</definedName>
    <definedName name="wrn.tablea._1_3_3_3" hidden="1">{#N/A,#N/A,FALSE,"CGBR95C"}</definedName>
    <definedName name="wrn.tablea._1_3_3_4" hidden="1">{#N/A,#N/A,FALSE,"CGBR95C"}</definedName>
    <definedName name="wrn.tablea._1_3_3_5" hidden="1">{#N/A,#N/A,FALSE,"CGBR95C"}</definedName>
    <definedName name="wrn.tablea._1_3_4" hidden="1">{#N/A,#N/A,FALSE,"CGBR95C"}</definedName>
    <definedName name="wrn.tablea._1_3_4_1" hidden="1">{#N/A,#N/A,FALSE,"CGBR95C"}</definedName>
    <definedName name="wrn.tablea._1_3_4_2" hidden="1">{#N/A,#N/A,FALSE,"CGBR95C"}</definedName>
    <definedName name="wrn.tablea._1_3_4_3" hidden="1">{#N/A,#N/A,FALSE,"CGBR95C"}</definedName>
    <definedName name="wrn.tablea._1_3_4_4" hidden="1">{#N/A,#N/A,FALSE,"CGBR95C"}</definedName>
    <definedName name="wrn.tablea._1_3_4_5" hidden="1">{#N/A,#N/A,FALSE,"CGBR95C"}</definedName>
    <definedName name="wrn.tablea._1_3_5" hidden="1">{#N/A,#N/A,FALSE,"CGBR95C"}</definedName>
    <definedName name="wrn.tablea._1_3_5_1" hidden="1">{#N/A,#N/A,FALSE,"CGBR95C"}</definedName>
    <definedName name="wrn.tablea._1_3_5_2" hidden="1">{#N/A,#N/A,FALSE,"CGBR95C"}</definedName>
    <definedName name="wrn.tablea._1_3_5_3" hidden="1">{#N/A,#N/A,FALSE,"CGBR95C"}</definedName>
    <definedName name="wrn.tablea._1_3_5_4" hidden="1">{#N/A,#N/A,FALSE,"CGBR95C"}</definedName>
    <definedName name="wrn.tablea._1_3_5_5" hidden="1">{#N/A,#N/A,FALSE,"CGBR95C"}</definedName>
    <definedName name="wrn.tablea._1_4" hidden="1">{#N/A,#N/A,FALSE,"CGBR95C"}</definedName>
    <definedName name="wrn.tablea._1_4_1" hidden="1">{#N/A,#N/A,FALSE,"CGBR95C"}</definedName>
    <definedName name="wrn.tablea._1_4_1_1" hidden="1">{#N/A,#N/A,FALSE,"CGBR95C"}</definedName>
    <definedName name="wrn.tablea._1_4_1_1_1" hidden="1">{#N/A,#N/A,FALSE,"CGBR95C"}</definedName>
    <definedName name="wrn.tablea._1_4_1_1_2" hidden="1">{#N/A,#N/A,FALSE,"CGBR95C"}</definedName>
    <definedName name="wrn.tablea._1_4_1_1_3" hidden="1">{#N/A,#N/A,FALSE,"CGBR95C"}</definedName>
    <definedName name="wrn.tablea._1_4_1_1_4" hidden="1">{#N/A,#N/A,FALSE,"CGBR95C"}</definedName>
    <definedName name="wrn.tablea._1_4_1_1_5" hidden="1">{#N/A,#N/A,FALSE,"CGBR95C"}</definedName>
    <definedName name="wrn.tablea._1_4_1_2" hidden="1">{#N/A,#N/A,FALSE,"CGBR95C"}</definedName>
    <definedName name="wrn.tablea._1_4_1_2_1" hidden="1">{#N/A,#N/A,FALSE,"CGBR95C"}</definedName>
    <definedName name="wrn.tablea._1_4_1_2_2" hidden="1">{#N/A,#N/A,FALSE,"CGBR95C"}</definedName>
    <definedName name="wrn.tablea._1_4_1_2_3" hidden="1">{#N/A,#N/A,FALSE,"CGBR95C"}</definedName>
    <definedName name="wrn.tablea._1_4_1_2_4" hidden="1">{#N/A,#N/A,FALSE,"CGBR95C"}</definedName>
    <definedName name="wrn.tablea._1_4_1_2_5" hidden="1">{#N/A,#N/A,FALSE,"CGBR95C"}</definedName>
    <definedName name="wrn.tablea._1_4_1_3" hidden="1">{#N/A,#N/A,FALSE,"CGBR95C"}</definedName>
    <definedName name="wrn.tablea._1_4_1_3_1" hidden="1">{#N/A,#N/A,FALSE,"CGBR95C"}</definedName>
    <definedName name="wrn.tablea._1_4_1_3_2" hidden="1">{#N/A,#N/A,FALSE,"CGBR95C"}</definedName>
    <definedName name="wrn.tablea._1_4_1_3_3" hidden="1">{#N/A,#N/A,FALSE,"CGBR95C"}</definedName>
    <definedName name="wrn.tablea._1_4_1_3_4" hidden="1">{#N/A,#N/A,FALSE,"CGBR95C"}</definedName>
    <definedName name="wrn.tablea._1_4_1_3_5" hidden="1">{#N/A,#N/A,FALSE,"CGBR95C"}</definedName>
    <definedName name="wrn.tablea._1_4_1_4" hidden="1">{#N/A,#N/A,FALSE,"CGBR95C"}</definedName>
    <definedName name="wrn.tablea._1_4_1_4_1" hidden="1">{#N/A,#N/A,FALSE,"CGBR95C"}</definedName>
    <definedName name="wrn.tablea._1_4_1_4_2" hidden="1">{#N/A,#N/A,FALSE,"CGBR95C"}</definedName>
    <definedName name="wrn.tablea._1_4_1_4_3" hidden="1">{#N/A,#N/A,FALSE,"CGBR95C"}</definedName>
    <definedName name="wrn.tablea._1_4_1_4_4" hidden="1">{#N/A,#N/A,FALSE,"CGBR95C"}</definedName>
    <definedName name="wrn.tablea._1_4_1_4_5" hidden="1">{#N/A,#N/A,FALSE,"CGBR95C"}</definedName>
    <definedName name="wrn.tablea._1_4_1_5" hidden="1">{#N/A,#N/A,FALSE,"CGBR95C"}</definedName>
    <definedName name="wrn.tablea._1_4_1_5_1" hidden="1">{#N/A,#N/A,FALSE,"CGBR95C"}</definedName>
    <definedName name="wrn.tablea._1_4_1_5_2" hidden="1">{#N/A,#N/A,FALSE,"CGBR95C"}</definedName>
    <definedName name="wrn.tablea._1_4_1_5_3" hidden="1">{#N/A,#N/A,FALSE,"CGBR95C"}</definedName>
    <definedName name="wrn.tablea._1_4_1_5_4" hidden="1">{#N/A,#N/A,FALSE,"CGBR95C"}</definedName>
    <definedName name="wrn.tablea._1_4_1_5_5" hidden="1">{#N/A,#N/A,FALSE,"CGBR95C"}</definedName>
    <definedName name="wrn.tablea._1_4_2" hidden="1">{#N/A,#N/A,FALSE,"CGBR95C"}</definedName>
    <definedName name="wrn.tablea._1_4_2_1" hidden="1">{#N/A,#N/A,FALSE,"CGBR95C"}</definedName>
    <definedName name="wrn.tablea._1_4_2_2" hidden="1">{#N/A,#N/A,FALSE,"CGBR95C"}</definedName>
    <definedName name="wrn.tablea._1_4_2_3" hidden="1">{#N/A,#N/A,FALSE,"CGBR95C"}</definedName>
    <definedName name="wrn.tablea._1_4_2_4" hidden="1">{#N/A,#N/A,FALSE,"CGBR95C"}</definedName>
    <definedName name="wrn.tablea._1_4_2_5" hidden="1">{#N/A,#N/A,FALSE,"CGBR95C"}</definedName>
    <definedName name="wrn.tablea._1_4_3" hidden="1">{#N/A,#N/A,FALSE,"CGBR95C"}</definedName>
    <definedName name="wrn.tablea._1_4_3_1" hidden="1">{#N/A,#N/A,FALSE,"CGBR95C"}</definedName>
    <definedName name="wrn.tablea._1_4_3_2" hidden="1">{#N/A,#N/A,FALSE,"CGBR95C"}</definedName>
    <definedName name="wrn.tablea._1_4_3_3" hidden="1">{#N/A,#N/A,FALSE,"CGBR95C"}</definedName>
    <definedName name="wrn.tablea._1_4_3_4" hidden="1">{#N/A,#N/A,FALSE,"CGBR95C"}</definedName>
    <definedName name="wrn.tablea._1_4_3_5" hidden="1">{#N/A,#N/A,FALSE,"CGBR95C"}</definedName>
    <definedName name="wrn.tablea._1_4_4" hidden="1">{#N/A,#N/A,FALSE,"CGBR95C"}</definedName>
    <definedName name="wrn.tablea._1_4_4_1" hidden="1">{#N/A,#N/A,FALSE,"CGBR95C"}</definedName>
    <definedName name="wrn.tablea._1_4_4_2" hidden="1">{#N/A,#N/A,FALSE,"CGBR95C"}</definedName>
    <definedName name="wrn.tablea._1_4_4_3" hidden="1">{#N/A,#N/A,FALSE,"CGBR95C"}</definedName>
    <definedName name="wrn.tablea._1_4_4_4" hidden="1">{#N/A,#N/A,FALSE,"CGBR95C"}</definedName>
    <definedName name="wrn.tablea._1_4_4_5" hidden="1">{#N/A,#N/A,FALSE,"CGBR95C"}</definedName>
    <definedName name="wrn.tablea._1_4_5" hidden="1">{#N/A,#N/A,FALSE,"CGBR95C"}</definedName>
    <definedName name="wrn.tablea._1_4_5_1" hidden="1">{#N/A,#N/A,FALSE,"CGBR95C"}</definedName>
    <definedName name="wrn.tablea._1_4_5_2" hidden="1">{#N/A,#N/A,FALSE,"CGBR95C"}</definedName>
    <definedName name="wrn.tablea._1_4_5_3" hidden="1">{#N/A,#N/A,FALSE,"CGBR95C"}</definedName>
    <definedName name="wrn.tablea._1_4_5_4" hidden="1">{#N/A,#N/A,FALSE,"CGBR95C"}</definedName>
    <definedName name="wrn.tablea._1_4_5_5" hidden="1">{#N/A,#N/A,FALSE,"CGBR95C"}</definedName>
    <definedName name="wrn.tablea._1_5" hidden="1">{#N/A,#N/A,FALSE,"CGBR95C"}</definedName>
    <definedName name="wrn.tablea._1_5_1" hidden="1">{#N/A,#N/A,FALSE,"CGBR95C"}</definedName>
    <definedName name="wrn.tablea._1_5_1_1" hidden="1">{#N/A,#N/A,FALSE,"CGBR95C"}</definedName>
    <definedName name="wrn.tablea._1_5_1_2" hidden="1">{#N/A,#N/A,FALSE,"CGBR95C"}</definedName>
    <definedName name="wrn.tablea._1_5_1_3" hidden="1">{#N/A,#N/A,FALSE,"CGBR95C"}</definedName>
    <definedName name="wrn.tablea._1_5_1_4" hidden="1">{#N/A,#N/A,FALSE,"CGBR95C"}</definedName>
    <definedName name="wrn.tablea._1_5_1_5" hidden="1">{#N/A,#N/A,FALSE,"CGBR95C"}</definedName>
    <definedName name="wrn.tablea._1_5_2" hidden="1">{#N/A,#N/A,FALSE,"CGBR95C"}</definedName>
    <definedName name="wrn.tablea._1_5_2_1" hidden="1">{#N/A,#N/A,FALSE,"CGBR95C"}</definedName>
    <definedName name="wrn.tablea._1_5_2_2" hidden="1">{#N/A,#N/A,FALSE,"CGBR95C"}</definedName>
    <definedName name="wrn.tablea._1_5_2_3" hidden="1">{#N/A,#N/A,FALSE,"CGBR95C"}</definedName>
    <definedName name="wrn.tablea._1_5_2_4" hidden="1">{#N/A,#N/A,FALSE,"CGBR95C"}</definedName>
    <definedName name="wrn.tablea._1_5_2_5" hidden="1">{#N/A,#N/A,FALSE,"CGBR95C"}</definedName>
    <definedName name="wrn.tablea._1_5_3" hidden="1">{#N/A,#N/A,FALSE,"CGBR95C"}</definedName>
    <definedName name="wrn.tablea._1_5_3_1" hidden="1">{#N/A,#N/A,FALSE,"CGBR95C"}</definedName>
    <definedName name="wrn.tablea._1_5_3_2" hidden="1">{#N/A,#N/A,FALSE,"CGBR95C"}</definedName>
    <definedName name="wrn.tablea._1_5_3_3" hidden="1">{#N/A,#N/A,FALSE,"CGBR95C"}</definedName>
    <definedName name="wrn.tablea._1_5_3_4" hidden="1">{#N/A,#N/A,FALSE,"CGBR95C"}</definedName>
    <definedName name="wrn.tablea._1_5_3_5" hidden="1">{#N/A,#N/A,FALSE,"CGBR95C"}</definedName>
    <definedName name="wrn.tablea._1_5_4" hidden="1">{#N/A,#N/A,FALSE,"CGBR95C"}</definedName>
    <definedName name="wrn.tablea._1_5_4_1" hidden="1">{#N/A,#N/A,FALSE,"CGBR95C"}</definedName>
    <definedName name="wrn.tablea._1_5_4_2" hidden="1">{#N/A,#N/A,FALSE,"CGBR95C"}</definedName>
    <definedName name="wrn.tablea._1_5_4_3" hidden="1">{#N/A,#N/A,FALSE,"CGBR95C"}</definedName>
    <definedName name="wrn.tablea._1_5_4_4" hidden="1">{#N/A,#N/A,FALSE,"CGBR95C"}</definedName>
    <definedName name="wrn.tablea._1_5_4_5" hidden="1">{#N/A,#N/A,FALSE,"CGBR95C"}</definedName>
    <definedName name="wrn.tablea._1_5_5" hidden="1">{#N/A,#N/A,FALSE,"CGBR95C"}</definedName>
    <definedName name="wrn.tablea._1_5_5_1" hidden="1">{#N/A,#N/A,FALSE,"CGBR95C"}</definedName>
    <definedName name="wrn.tablea._1_5_5_2" hidden="1">{#N/A,#N/A,FALSE,"CGBR95C"}</definedName>
    <definedName name="wrn.tablea._1_5_5_3" hidden="1">{#N/A,#N/A,FALSE,"CGBR95C"}</definedName>
    <definedName name="wrn.tablea._1_5_5_4" hidden="1">{#N/A,#N/A,FALSE,"CGBR95C"}</definedName>
    <definedName name="wrn.tablea._1_5_5_5" hidden="1">{#N/A,#N/A,FALSE,"CGBR95C"}</definedName>
    <definedName name="wrn.tablea._2" hidden="1">{#N/A,#N/A,FALSE,"CGBR95C"}</definedName>
    <definedName name="wrn.tablea._2_1" hidden="1">{#N/A,#N/A,FALSE,"CGBR95C"}</definedName>
    <definedName name="wrn.tablea._2_1_1" hidden="1">{#N/A,#N/A,FALSE,"CGBR95C"}</definedName>
    <definedName name="wrn.tablea._2_1_1_1" hidden="1">{#N/A,#N/A,FALSE,"CGBR95C"}</definedName>
    <definedName name="wrn.tablea._2_1_1_1_1" hidden="1">{#N/A,#N/A,FALSE,"CGBR95C"}</definedName>
    <definedName name="wrn.tablea._2_1_1_1_2" hidden="1">{#N/A,#N/A,FALSE,"CGBR95C"}</definedName>
    <definedName name="wrn.tablea._2_1_1_1_3" hidden="1">{#N/A,#N/A,FALSE,"CGBR95C"}</definedName>
    <definedName name="wrn.tablea._2_1_1_1_4" hidden="1">{#N/A,#N/A,FALSE,"CGBR95C"}</definedName>
    <definedName name="wrn.tablea._2_1_1_1_5" hidden="1">{#N/A,#N/A,FALSE,"CGBR95C"}</definedName>
    <definedName name="wrn.tablea._2_1_1_2" hidden="1">{#N/A,#N/A,FALSE,"CGBR95C"}</definedName>
    <definedName name="wrn.tablea._2_1_1_2_1" hidden="1">{#N/A,#N/A,FALSE,"CGBR95C"}</definedName>
    <definedName name="wrn.tablea._2_1_1_2_2" hidden="1">{#N/A,#N/A,FALSE,"CGBR95C"}</definedName>
    <definedName name="wrn.tablea._2_1_1_2_3" hidden="1">{#N/A,#N/A,FALSE,"CGBR95C"}</definedName>
    <definedName name="wrn.tablea._2_1_1_2_4" hidden="1">{#N/A,#N/A,FALSE,"CGBR95C"}</definedName>
    <definedName name="wrn.tablea._2_1_1_2_5" hidden="1">{#N/A,#N/A,FALSE,"CGBR95C"}</definedName>
    <definedName name="wrn.tablea._2_1_1_3" hidden="1">{#N/A,#N/A,FALSE,"CGBR95C"}</definedName>
    <definedName name="wrn.tablea._2_1_1_4" hidden="1">{#N/A,#N/A,FALSE,"CGBR95C"}</definedName>
    <definedName name="wrn.tablea._2_1_1_5" hidden="1">{#N/A,#N/A,FALSE,"CGBR95C"}</definedName>
    <definedName name="wrn.tablea._2_1_2" hidden="1">{#N/A,#N/A,FALSE,"CGBR95C"}</definedName>
    <definedName name="wrn.tablea._2_1_2_1" hidden="1">{#N/A,#N/A,FALSE,"CGBR95C"}</definedName>
    <definedName name="wrn.tablea._2_1_2_2" hidden="1">{#N/A,#N/A,FALSE,"CGBR95C"}</definedName>
    <definedName name="wrn.tablea._2_1_2_3" hidden="1">{#N/A,#N/A,FALSE,"CGBR95C"}</definedName>
    <definedName name="wrn.tablea._2_1_2_4" hidden="1">{#N/A,#N/A,FALSE,"CGBR95C"}</definedName>
    <definedName name="wrn.tablea._2_1_2_5" hidden="1">{#N/A,#N/A,FALSE,"CGBR95C"}</definedName>
    <definedName name="wrn.tablea._2_1_3" hidden="1">{#N/A,#N/A,FALSE,"CGBR95C"}</definedName>
    <definedName name="wrn.tablea._2_1_3_1" hidden="1">{#N/A,#N/A,FALSE,"CGBR95C"}</definedName>
    <definedName name="wrn.tablea._2_1_3_2" hidden="1">{#N/A,#N/A,FALSE,"CGBR95C"}</definedName>
    <definedName name="wrn.tablea._2_1_3_3" hidden="1">{#N/A,#N/A,FALSE,"CGBR95C"}</definedName>
    <definedName name="wrn.tablea._2_1_3_4" hidden="1">{#N/A,#N/A,FALSE,"CGBR95C"}</definedName>
    <definedName name="wrn.tablea._2_1_3_5" hidden="1">{#N/A,#N/A,FALSE,"CGBR95C"}</definedName>
    <definedName name="wrn.tablea._2_1_4" hidden="1">{#N/A,#N/A,FALSE,"CGBR95C"}</definedName>
    <definedName name="wrn.tablea._2_1_4_1" hidden="1">{#N/A,#N/A,FALSE,"CGBR95C"}</definedName>
    <definedName name="wrn.tablea._2_1_4_2" hidden="1">{#N/A,#N/A,FALSE,"CGBR95C"}</definedName>
    <definedName name="wrn.tablea._2_1_4_3" hidden="1">{#N/A,#N/A,FALSE,"CGBR95C"}</definedName>
    <definedName name="wrn.tablea._2_1_4_4" hidden="1">{#N/A,#N/A,FALSE,"CGBR95C"}</definedName>
    <definedName name="wrn.tablea._2_1_4_5" hidden="1">{#N/A,#N/A,FALSE,"CGBR95C"}</definedName>
    <definedName name="wrn.tablea._2_1_5" hidden="1">{#N/A,#N/A,FALSE,"CGBR95C"}</definedName>
    <definedName name="wrn.tablea._2_1_5_1" hidden="1">{#N/A,#N/A,FALSE,"CGBR95C"}</definedName>
    <definedName name="wrn.tablea._2_1_5_2" hidden="1">{#N/A,#N/A,FALSE,"CGBR95C"}</definedName>
    <definedName name="wrn.tablea._2_1_5_3" hidden="1">{#N/A,#N/A,FALSE,"CGBR95C"}</definedName>
    <definedName name="wrn.tablea._2_1_5_4" hidden="1">{#N/A,#N/A,FALSE,"CGBR95C"}</definedName>
    <definedName name="wrn.tablea._2_1_5_5" hidden="1">{#N/A,#N/A,FALSE,"CGBR95C"}</definedName>
    <definedName name="wrn.tablea._2_2" hidden="1">{#N/A,#N/A,FALSE,"CGBR95C"}</definedName>
    <definedName name="wrn.tablea._2_2_1" hidden="1">{#N/A,#N/A,FALSE,"CGBR95C"}</definedName>
    <definedName name="wrn.tablea._2_2_2" hidden="1">{#N/A,#N/A,FALSE,"CGBR95C"}</definedName>
    <definedName name="wrn.tablea._2_2_3" hidden="1">{#N/A,#N/A,FALSE,"CGBR95C"}</definedName>
    <definedName name="wrn.tablea._2_2_4" hidden="1">{#N/A,#N/A,FALSE,"CGBR95C"}</definedName>
    <definedName name="wrn.tablea._2_2_5" hidden="1">{#N/A,#N/A,FALSE,"CGBR95C"}</definedName>
    <definedName name="wrn.tablea._2_3" hidden="1">{#N/A,#N/A,FALSE,"CGBR95C"}</definedName>
    <definedName name="wrn.tablea._2_3_1" hidden="1">{#N/A,#N/A,FALSE,"CGBR95C"}</definedName>
    <definedName name="wrn.tablea._2_3_2" hidden="1">{#N/A,#N/A,FALSE,"CGBR95C"}</definedName>
    <definedName name="wrn.tablea._2_3_3" hidden="1">{#N/A,#N/A,FALSE,"CGBR95C"}</definedName>
    <definedName name="wrn.tablea._2_3_4" hidden="1">{#N/A,#N/A,FALSE,"CGBR95C"}</definedName>
    <definedName name="wrn.tablea._2_3_5" hidden="1">{#N/A,#N/A,FALSE,"CGBR95C"}</definedName>
    <definedName name="wrn.tablea._2_4" hidden="1">{#N/A,#N/A,FALSE,"CGBR95C"}</definedName>
    <definedName name="wrn.tablea._2_4_1" hidden="1">{#N/A,#N/A,FALSE,"CGBR95C"}</definedName>
    <definedName name="wrn.tablea._2_4_2" hidden="1">{#N/A,#N/A,FALSE,"CGBR95C"}</definedName>
    <definedName name="wrn.tablea._2_4_3" hidden="1">{#N/A,#N/A,FALSE,"CGBR95C"}</definedName>
    <definedName name="wrn.tablea._2_4_4" hidden="1">{#N/A,#N/A,FALSE,"CGBR95C"}</definedName>
    <definedName name="wrn.tablea._2_4_5" hidden="1">{#N/A,#N/A,FALSE,"CGBR95C"}</definedName>
    <definedName name="wrn.tablea._2_5" hidden="1">{#N/A,#N/A,FALSE,"CGBR95C"}</definedName>
    <definedName name="wrn.tablea._2_5_1" hidden="1">{#N/A,#N/A,FALSE,"CGBR95C"}</definedName>
    <definedName name="wrn.tablea._2_5_2" hidden="1">{#N/A,#N/A,FALSE,"CGBR95C"}</definedName>
    <definedName name="wrn.tablea._2_5_3" hidden="1">{#N/A,#N/A,FALSE,"CGBR95C"}</definedName>
    <definedName name="wrn.tablea._2_5_4" hidden="1">{#N/A,#N/A,FALSE,"CGBR95C"}</definedName>
    <definedName name="wrn.tablea._2_5_5" hidden="1">{#N/A,#N/A,FALSE,"CGBR95C"}</definedName>
    <definedName name="wrn.tablea._3" hidden="1">{#N/A,#N/A,FALSE,"CGBR95C"}</definedName>
    <definedName name="wrn.tablea._3_1" hidden="1">{#N/A,#N/A,FALSE,"CGBR95C"}</definedName>
    <definedName name="wrn.tablea._3_1_1" hidden="1">{#N/A,#N/A,FALSE,"CGBR95C"}</definedName>
    <definedName name="wrn.tablea._3_1_1_1" hidden="1">{#N/A,#N/A,FALSE,"CGBR95C"}</definedName>
    <definedName name="wrn.tablea._3_1_1_1_1" hidden="1">{#N/A,#N/A,FALSE,"CGBR95C"}</definedName>
    <definedName name="wrn.tablea._3_1_1_1_2" hidden="1">{#N/A,#N/A,FALSE,"CGBR95C"}</definedName>
    <definedName name="wrn.tablea._3_1_1_1_3" hidden="1">{#N/A,#N/A,FALSE,"CGBR95C"}</definedName>
    <definedName name="wrn.tablea._3_1_1_1_4" hidden="1">{#N/A,#N/A,FALSE,"CGBR95C"}</definedName>
    <definedName name="wrn.tablea._3_1_1_1_5" hidden="1">{#N/A,#N/A,FALSE,"CGBR95C"}</definedName>
    <definedName name="wrn.tablea._3_1_1_2" hidden="1">{#N/A,#N/A,FALSE,"CGBR95C"}</definedName>
    <definedName name="wrn.tablea._3_1_1_2_1" hidden="1">{#N/A,#N/A,FALSE,"CGBR95C"}</definedName>
    <definedName name="wrn.tablea._3_1_1_2_2" hidden="1">{#N/A,#N/A,FALSE,"CGBR95C"}</definedName>
    <definedName name="wrn.tablea._3_1_1_2_3" hidden="1">{#N/A,#N/A,FALSE,"CGBR95C"}</definedName>
    <definedName name="wrn.tablea._3_1_1_2_4" hidden="1">{#N/A,#N/A,FALSE,"CGBR95C"}</definedName>
    <definedName name="wrn.tablea._3_1_1_2_5" hidden="1">{#N/A,#N/A,FALSE,"CGBR95C"}</definedName>
    <definedName name="wrn.tablea._3_1_1_3" hidden="1">{#N/A,#N/A,FALSE,"CGBR95C"}</definedName>
    <definedName name="wrn.tablea._3_1_1_4" hidden="1">{#N/A,#N/A,FALSE,"CGBR95C"}</definedName>
    <definedName name="wrn.tablea._3_1_1_5" hidden="1">{#N/A,#N/A,FALSE,"CGBR95C"}</definedName>
    <definedName name="wrn.tablea._3_1_2" hidden="1">{#N/A,#N/A,FALSE,"CGBR95C"}</definedName>
    <definedName name="wrn.tablea._3_1_2_1" hidden="1">{#N/A,#N/A,FALSE,"CGBR95C"}</definedName>
    <definedName name="wrn.tablea._3_1_2_2" hidden="1">{#N/A,#N/A,FALSE,"CGBR95C"}</definedName>
    <definedName name="wrn.tablea._3_1_2_3" hidden="1">{#N/A,#N/A,FALSE,"CGBR95C"}</definedName>
    <definedName name="wrn.tablea._3_1_2_4" hidden="1">{#N/A,#N/A,FALSE,"CGBR95C"}</definedName>
    <definedName name="wrn.tablea._3_1_2_5" hidden="1">{#N/A,#N/A,FALSE,"CGBR95C"}</definedName>
    <definedName name="wrn.tablea._3_1_3" hidden="1">{#N/A,#N/A,FALSE,"CGBR95C"}</definedName>
    <definedName name="wrn.tablea._3_1_3_1" hidden="1">{#N/A,#N/A,FALSE,"CGBR95C"}</definedName>
    <definedName name="wrn.tablea._3_1_3_2" hidden="1">{#N/A,#N/A,FALSE,"CGBR95C"}</definedName>
    <definedName name="wrn.tablea._3_1_3_3" hidden="1">{#N/A,#N/A,FALSE,"CGBR95C"}</definedName>
    <definedName name="wrn.tablea._3_1_3_4" hidden="1">{#N/A,#N/A,FALSE,"CGBR95C"}</definedName>
    <definedName name="wrn.tablea._3_1_3_5" hidden="1">{#N/A,#N/A,FALSE,"CGBR95C"}</definedName>
    <definedName name="wrn.tablea._3_1_4" hidden="1">{#N/A,#N/A,FALSE,"CGBR95C"}</definedName>
    <definedName name="wrn.tablea._3_1_4_1" hidden="1">{#N/A,#N/A,FALSE,"CGBR95C"}</definedName>
    <definedName name="wrn.tablea._3_1_4_2" hidden="1">{#N/A,#N/A,FALSE,"CGBR95C"}</definedName>
    <definedName name="wrn.tablea._3_1_4_3" hidden="1">{#N/A,#N/A,FALSE,"CGBR95C"}</definedName>
    <definedName name="wrn.tablea._3_1_4_4" hidden="1">{#N/A,#N/A,FALSE,"CGBR95C"}</definedName>
    <definedName name="wrn.tablea._3_1_4_5" hidden="1">{#N/A,#N/A,FALSE,"CGBR95C"}</definedName>
    <definedName name="wrn.tablea._3_1_5" hidden="1">{#N/A,#N/A,FALSE,"CGBR95C"}</definedName>
    <definedName name="wrn.tablea._3_1_5_1" hidden="1">{#N/A,#N/A,FALSE,"CGBR95C"}</definedName>
    <definedName name="wrn.tablea._3_1_5_2" hidden="1">{#N/A,#N/A,FALSE,"CGBR95C"}</definedName>
    <definedName name="wrn.tablea._3_1_5_3" hidden="1">{#N/A,#N/A,FALSE,"CGBR95C"}</definedName>
    <definedName name="wrn.tablea._3_1_5_4" hidden="1">{#N/A,#N/A,FALSE,"CGBR95C"}</definedName>
    <definedName name="wrn.tablea._3_1_5_5" hidden="1">{#N/A,#N/A,FALSE,"CGBR95C"}</definedName>
    <definedName name="wrn.tablea._3_2" hidden="1">{#N/A,#N/A,FALSE,"CGBR95C"}</definedName>
    <definedName name="wrn.tablea._3_2_1" hidden="1">{#N/A,#N/A,FALSE,"CGBR95C"}</definedName>
    <definedName name="wrn.tablea._3_2_2" hidden="1">{#N/A,#N/A,FALSE,"CGBR95C"}</definedName>
    <definedName name="wrn.tablea._3_2_3" hidden="1">{#N/A,#N/A,FALSE,"CGBR95C"}</definedName>
    <definedName name="wrn.tablea._3_2_4" hidden="1">{#N/A,#N/A,FALSE,"CGBR95C"}</definedName>
    <definedName name="wrn.tablea._3_2_5" hidden="1">{#N/A,#N/A,FALSE,"CGBR95C"}</definedName>
    <definedName name="wrn.tablea._3_3" hidden="1">{#N/A,#N/A,FALSE,"CGBR95C"}</definedName>
    <definedName name="wrn.tablea._3_3_1" hidden="1">{#N/A,#N/A,FALSE,"CGBR95C"}</definedName>
    <definedName name="wrn.tablea._3_3_2" hidden="1">{#N/A,#N/A,FALSE,"CGBR95C"}</definedName>
    <definedName name="wrn.tablea._3_3_3" hidden="1">{#N/A,#N/A,FALSE,"CGBR95C"}</definedName>
    <definedName name="wrn.tablea._3_3_4" hidden="1">{#N/A,#N/A,FALSE,"CGBR95C"}</definedName>
    <definedName name="wrn.tablea._3_3_5" hidden="1">{#N/A,#N/A,FALSE,"CGBR95C"}</definedName>
    <definedName name="wrn.tablea._3_4" hidden="1">{#N/A,#N/A,FALSE,"CGBR95C"}</definedName>
    <definedName name="wrn.tablea._3_4_1" hidden="1">{#N/A,#N/A,FALSE,"CGBR95C"}</definedName>
    <definedName name="wrn.tablea._3_4_2" hidden="1">{#N/A,#N/A,FALSE,"CGBR95C"}</definedName>
    <definedName name="wrn.tablea._3_4_3" hidden="1">{#N/A,#N/A,FALSE,"CGBR95C"}</definedName>
    <definedName name="wrn.tablea._3_4_4" hidden="1">{#N/A,#N/A,FALSE,"CGBR95C"}</definedName>
    <definedName name="wrn.tablea._3_4_5" hidden="1">{#N/A,#N/A,FALSE,"CGBR95C"}</definedName>
    <definedName name="wrn.tablea._3_5" hidden="1">{#N/A,#N/A,FALSE,"CGBR95C"}</definedName>
    <definedName name="wrn.tablea._3_5_1" hidden="1">{#N/A,#N/A,FALSE,"CGBR95C"}</definedName>
    <definedName name="wrn.tablea._3_5_2" hidden="1">{#N/A,#N/A,FALSE,"CGBR95C"}</definedName>
    <definedName name="wrn.tablea._3_5_3" hidden="1">{#N/A,#N/A,FALSE,"CGBR95C"}</definedName>
    <definedName name="wrn.tablea._3_5_4" hidden="1">{#N/A,#N/A,FALSE,"CGBR95C"}</definedName>
    <definedName name="wrn.tablea._3_5_5" hidden="1">{#N/A,#N/A,FALSE,"CGBR95C"}</definedName>
    <definedName name="wrn.tablea._4" hidden="1">{#N/A,#N/A,FALSE,"CGBR95C"}</definedName>
    <definedName name="wrn.tablea._4_1" hidden="1">{#N/A,#N/A,FALSE,"CGBR95C"}</definedName>
    <definedName name="wrn.tablea._4_1_1" hidden="1">{#N/A,#N/A,FALSE,"CGBR95C"}</definedName>
    <definedName name="wrn.tablea._4_1_1_1" hidden="1">{#N/A,#N/A,FALSE,"CGBR95C"}</definedName>
    <definedName name="wrn.tablea._4_1_1_1_1" hidden="1">{#N/A,#N/A,FALSE,"CGBR95C"}</definedName>
    <definedName name="wrn.tablea._4_1_1_1_2" hidden="1">{#N/A,#N/A,FALSE,"CGBR95C"}</definedName>
    <definedName name="wrn.tablea._4_1_1_1_3" hidden="1">{#N/A,#N/A,FALSE,"CGBR95C"}</definedName>
    <definedName name="wrn.tablea._4_1_1_1_4" hidden="1">{#N/A,#N/A,FALSE,"CGBR95C"}</definedName>
    <definedName name="wrn.tablea._4_1_1_1_5" hidden="1">{#N/A,#N/A,FALSE,"CGBR95C"}</definedName>
    <definedName name="wrn.tablea._4_1_1_2" hidden="1">{#N/A,#N/A,FALSE,"CGBR95C"}</definedName>
    <definedName name="wrn.tablea._4_1_1_2_1" hidden="1">{#N/A,#N/A,FALSE,"CGBR95C"}</definedName>
    <definedName name="wrn.tablea._4_1_1_2_2" hidden="1">{#N/A,#N/A,FALSE,"CGBR95C"}</definedName>
    <definedName name="wrn.tablea._4_1_1_2_3" hidden="1">{#N/A,#N/A,FALSE,"CGBR95C"}</definedName>
    <definedName name="wrn.tablea._4_1_1_2_4" hidden="1">{#N/A,#N/A,FALSE,"CGBR95C"}</definedName>
    <definedName name="wrn.tablea._4_1_1_2_5" hidden="1">{#N/A,#N/A,FALSE,"CGBR95C"}</definedName>
    <definedName name="wrn.tablea._4_1_1_3" hidden="1">{#N/A,#N/A,FALSE,"CGBR95C"}</definedName>
    <definedName name="wrn.tablea._4_1_1_4" hidden="1">{#N/A,#N/A,FALSE,"CGBR95C"}</definedName>
    <definedName name="wrn.tablea._4_1_1_5" hidden="1">{#N/A,#N/A,FALSE,"CGBR95C"}</definedName>
    <definedName name="wrn.tablea._4_1_2" hidden="1">{#N/A,#N/A,FALSE,"CGBR95C"}</definedName>
    <definedName name="wrn.tablea._4_1_2_1" hidden="1">{#N/A,#N/A,FALSE,"CGBR95C"}</definedName>
    <definedName name="wrn.tablea._4_1_2_2" hidden="1">{#N/A,#N/A,FALSE,"CGBR95C"}</definedName>
    <definedName name="wrn.tablea._4_1_2_3" hidden="1">{#N/A,#N/A,FALSE,"CGBR95C"}</definedName>
    <definedName name="wrn.tablea._4_1_2_4" hidden="1">{#N/A,#N/A,FALSE,"CGBR95C"}</definedName>
    <definedName name="wrn.tablea._4_1_2_5" hidden="1">{#N/A,#N/A,FALSE,"CGBR95C"}</definedName>
    <definedName name="wrn.tablea._4_1_3" hidden="1">{#N/A,#N/A,FALSE,"CGBR95C"}</definedName>
    <definedName name="wrn.tablea._4_1_3_1" hidden="1">{#N/A,#N/A,FALSE,"CGBR95C"}</definedName>
    <definedName name="wrn.tablea._4_1_3_2" hidden="1">{#N/A,#N/A,FALSE,"CGBR95C"}</definedName>
    <definedName name="wrn.tablea._4_1_3_3" hidden="1">{#N/A,#N/A,FALSE,"CGBR95C"}</definedName>
    <definedName name="wrn.tablea._4_1_3_4" hidden="1">{#N/A,#N/A,FALSE,"CGBR95C"}</definedName>
    <definedName name="wrn.tablea._4_1_3_5" hidden="1">{#N/A,#N/A,FALSE,"CGBR95C"}</definedName>
    <definedName name="wrn.tablea._4_1_4" hidden="1">{#N/A,#N/A,FALSE,"CGBR95C"}</definedName>
    <definedName name="wrn.tablea._4_1_4_1" hidden="1">{#N/A,#N/A,FALSE,"CGBR95C"}</definedName>
    <definedName name="wrn.tablea._4_1_4_2" hidden="1">{#N/A,#N/A,FALSE,"CGBR95C"}</definedName>
    <definedName name="wrn.tablea._4_1_4_3" hidden="1">{#N/A,#N/A,FALSE,"CGBR95C"}</definedName>
    <definedName name="wrn.tablea._4_1_4_4" hidden="1">{#N/A,#N/A,FALSE,"CGBR95C"}</definedName>
    <definedName name="wrn.tablea._4_1_4_5" hidden="1">{#N/A,#N/A,FALSE,"CGBR95C"}</definedName>
    <definedName name="wrn.tablea._4_1_5" hidden="1">{#N/A,#N/A,FALSE,"CGBR95C"}</definedName>
    <definedName name="wrn.tablea._4_1_5_1" hidden="1">{#N/A,#N/A,FALSE,"CGBR95C"}</definedName>
    <definedName name="wrn.tablea._4_1_5_2" hidden="1">{#N/A,#N/A,FALSE,"CGBR95C"}</definedName>
    <definedName name="wrn.tablea._4_1_5_3" hidden="1">{#N/A,#N/A,FALSE,"CGBR95C"}</definedName>
    <definedName name="wrn.tablea._4_1_5_4" hidden="1">{#N/A,#N/A,FALSE,"CGBR95C"}</definedName>
    <definedName name="wrn.tablea._4_1_5_5" hidden="1">{#N/A,#N/A,FALSE,"CGBR95C"}</definedName>
    <definedName name="wrn.tablea._4_2" hidden="1">{#N/A,#N/A,FALSE,"CGBR95C"}</definedName>
    <definedName name="wrn.tablea._4_2_1" hidden="1">{#N/A,#N/A,FALSE,"CGBR95C"}</definedName>
    <definedName name="wrn.tablea._4_2_2" hidden="1">{#N/A,#N/A,FALSE,"CGBR95C"}</definedName>
    <definedName name="wrn.tablea._4_2_3" hidden="1">{#N/A,#N/A,FALSE,"CGBR95C"}</definedName>
    <definedName name="wrn.tablea._4_2_4" hidden="1">{#N/A,#N/A,FALSE,"CGBR95C"}</definedName>
    <definedName name="wrn.tablea._4_2_5" hidden="1">{#N/A,#N/A,FALSE,"CGBR95C"}</definedName>
    <definedName name="wrn.tablea._4_3" hidden="1">{#N/A,#N/A,FALSE,"CGBR95C"}</definedName>
    <definedName name="wrn.tablea._4_3_1" hidden="1">{#N/A,#N/A,FALSE,"CGBR95C"}</definedName>
    <definedName name="wrn.tablea._4_3_2" hidden="1">{#N/A,#N/A,FALSE,"CGBR95C"}</definedName>
    <definedName name="wrn.tablea._4_3_3" hidden="1">{#N/A,#N/A,FALSE,"CGBR95C"}</definedName>
    <definedName name="wrn.tablea._4_3_4" hidden="1">{#N/A,#N/A,FALSE,"CGBR95C"}</definedName>
    <definedName name="wrn.tablea._4_3_5" hidden="1">{#N/A,#N/A,FALSE,"CGBR95C"}</definedName>
    <definedName name="wrn.tablea._4_4" hidden="1">{#N/A,#N/A,FALSE,"CGBR95C"}</definedName>
    <definedName name="wrn.tablea._4_4_1" hidden="1">{#N/A,#N/A,FALSE,"CGBR95C"}</definedName>
    <definedName name="wrn.tablea._4_4_2" hidden="1">{#N/A,#N/A,FALSE,"CGBR95C"}</definedName>
    <definedName name="wrn.tablea._4_4_3" hidden="1">{#N/A,#N/A,FALSE,"CGBR95C"}</definedName>
    <definedName name="wrn.tablea._4_4_4" hidden="1">{#N/A,#N/A,FALSE,"CGBR95C"}</definedName>
    <definedName name="wrn.tablea._4_4_5" hidden="1">{#N/A,#N/A,FALSE,"CGBR95C"}</definedName>
    <definedName name="wrn.tablea._4_5" hidden="1">{#N/A,#N/A,FALSE,"CGBR95C"}</definedName>
    <definedName name="wrn.tablea._4_5_1" hidden="1">{#N/A,#N/A,FALSE,"CGBR95C"}</definedName>
    <definedName name="wrn.tablea._4_5_2" hidden="1">{#N/A,#N/A,FALSE,"CGBR95C"}</definedName>
    <definedName name="wrn.tablea._4_5_3" hidden="1">{#N/A,#N/A,FALSE,"CGBR95C"}</definedName>
    <definedName name="wrn.tablea._4_5_4" hidden="1">{#N/A,#N/A,FALSE,"CGBR95C"}</definedName>
    <definedName name="wrn.tablea._4_5_5" hidden="1">{#N/A,#N/A,FALSE,"CGBR95C"}</definedName>
    <definedName name="wrn.tablea._5" hidden="1">{#N/A,#N/A,FALSE,"CGBR95C"}</definedName>
    <definedName name="wrn.tablea._5_1" hidden="1">{#N/A,#N/A,FALSE,"CGBR95C"}</definedName>
    <definedName name="wrn.tablea._5_1_1" hidden="1">{#N/A,#N/A,FALSE,"CGBR95C"}</definedName>
    <definedName name="wrn.tablea._5_1_1_1" hidden="1">{#N/A,#N/A,FALSE,"CGBR95C"}</definedName>
    <definedName name="wrn.tablea._5_1_1_1_1" hidden="1">{#N/A,#N/A,FALSE,"CGBR95C"}</definedName>
    <definedName name="wrn.tablea._5_1_1_1_2" hidden="1">{#N/A,#N/A,FALSE,"CGBR95C"}</definedName>
    <definedName name="wrn.tablea._5_1_1_1_3" hidden="1">{#N/A,#N/A,FALSE,"CGBR95C"}</definedName>
    <definedName name="wrn.tablea._5_1_1_1_4" hidden="1">{#N/A,#N/A,FALSE,"CGBR95C"}</definedName>
    <definedName name="wrn.tablea._5_1_1_1_5" hidden="1">{#N/A,#N/A,FALSE,"CGBR95C"}</definedName>
    <definedName name="wrn.tablea._5_1_1_2" hidden="1">{#N/A,#N/A,FALSE,"CGBR95C"}</definedName>
    <definedName name="wrn.tablea._5_1_1_2_1" hidden="1">{#N/A,#N/A,FALSE,"CGBR95C"}</definedName>
    <definedName name="wrn.tablea._5_1_1_2_2" hidden="1">{#N/A,#N/A,FALSE,"CGBR95C"}</definedName>
    <definedName name="wrn.tablea._5_1_1_2_3" hidden="1">{#N/A,#N/A,FALSE,"CGBR95C"}</definedName>
    <definedName name="wrn.tablea._5_1_1_2_4" hidden="1">{#N/A,#N/A,FALSE,"CGBR95C"}</definedName>
    <definedName name="wrn.tablea._5_1_1_2_5" hidden="1">{#N/A,#N/A,FALSE,"CGBR95C"}</definedName>
    <definedName name="wrn.tablea._5_1_1_3" hidden="1">{#N/A,#N/A,FALSE,"CGBR95C"}</definedName>
    <definedName name="wrn.tablea._5_1_1_4" hidden="1">{#N/A,#N/A,FALSE,"CGBR95C"}</definedName>
    <definedName name="wrn.tablea._5_1_1_5" hidden="1">{#N/A,#N/A,FALSE,"CGBR95C"}</definedName>
    <definedName name="wrn.tablea._5_1_2" hidden="1">{#N/A,#N/A,FALSE,"CGBR95C"}</definedName>
    <definedName name="wrn.tablea._5_1_2_1" hidden="1">{#N/A,#N/A,FALSE,"CGBR95C"}</definedName>
    <definedName name="wrn.tablea._5_1_2_2" hidden="1">{#N/A,#N/A,FALSE,"CGBR95C"}</definedName>
    <definedName name="wrn.tablea._5_1_2_3" hidden="1">{#N/A,#N/A,FALSE,"CGBR95C"}</definedName>
    <definedName name="wrn.tablea._5_1_2_4" hidden="1">{#N/A,#N/A,FALSE,"CGBR95C"}</definedName>
    <definedName name="wrn.tablea._5_1_2_5" hidden="1">{#N/A,#N/A,FALSE,"CGBR95C"}</definedName>
    <definedName name="wrn.tablea._5_1_3" hidden="1">{#N/A,#N/A,FALSE,"CGBR95C"}</definedName>
    <definedName name="wrn.tablea._5_1_3_1" hidden="1">{#N/A,#N/A,FALSE,"CGBR95C"}</definedName>
    <definedName name="wrn.tablea._5_1_3_2" hidden="1">{#N/A,#N/A,FALSE,"CGBR95C"}</definedName>
    <definedName name="wrn.tablea._5_1_3_3" hidden="1">{#N/A,#N/A,FALSE,"CGBR95C"}</definedName>
    <definedName name="wrn.tablea._5_1_3_4" hidden="1">{#N/A,#N/A,FALSE,"CGBR95C"}</definedName>
    <definedName name="wrn.tablea._5_1_3_5" hidden="1">{#N/A,#N/A,FALSE,"CGBR95C"}</definedName>
    <definedName name="wrn.tablea._5_1_4" hidden="1">{#N/A,#N/A,FALSE,"CGBR95C"}</definedName>
    <definedName name="wrn.tablea._5_1_4_1" hidden="1">{#N/A,#N/A,FALSE,"CGBR95C"}</definedName>
    <definedName name="wrn.tablea._5_1_4_2" hidden="1">{#N/A,#N/A,FALSE,"CGBR95C"}</definedName>
    <definedName name="wrn.tablea._5_1_4_3" hidden="1">{#N/A,#N/A,FALSE,"CGBR95C"}</definedName>
    <definedName name="wrn.tablea._5_1_4_4" hidden="1">{#N/A,#N/A,FALSE,"CGBR95C"}</definedName>
    <definedName name="wrn.tablea._5_1_4_5" hidden="1">{#N/A,#N/A,FALSE,"CGBR95C"}</definedName>
    <definedName name="wrn.tablea._5_1_5" hidden="1">{#N/A,#N/A,FALSE,"CGBR95C"}</definedName>
    <definedName name="wrn.tablea._5_1_5_1" hidden="1">{#N/A,#N/A,FALSE,"CGBR95C"}</definedName>
    <definedName name="wrn.tablea._5_1_5_2" hidden="1">{#N/A,#N/A,FALSE,"CGBR95C"}</definedName>
    <definedName name="wrn.tablea._5_1_5_3" hidden="1">{#N/A,#N/A,FALSE,"CGBR95C"}</definedName>
    <definedName name="wrn.tablea._5_1_5_4" hidden="1">{#N/A,#N/A,FALSE,"CGBR95C"}</definedName>
    <definedName name="wrn.tablea._5_1_5_5" hidden="1">{#N/A,#N/A,FALSE,"CGBR95C"}</definedName>
    <definedName name="wrn.tablea._5_2" hidden="1">{#N/A,#N/A,FALSE,"CGBR95C"}</definedName>
    <definedName name="wrn.tablea._5_2_1" hidden="1">{#N/A,#N/A,FALSE,"CGBR95C"}</definedName>
    <definedName name="wrn.tablea._5_2_2" hidden="1">{#N/A,#N/A,FALSE,"CGBR95C"}</definedName>
    <definedName name="wrn.tablea._5_2_3" hidden="1">{#N/A,#N/A,FALSE,"CGBR95C"}</definedName>
    <definedName name="wrn.tablea._5_2_4" hidden="1">{#N/A,#N/A,FALSE,"CGBR95C"}</definedName>
    <definedName name="wrn.tablea._5_2_5" hidden="1">{#N/A,#N/A,FALSE,"CGBR95C"}</definedName>
    <definedName name="wrn.tablea._5_3" hidden="1">{#N/A,#N/A,FALSE,"CGBR95C"}</definedName>
    <definedName name="wrn.tablea._5_3_1" hidden="1">{#N/A,#N/A,FALSE,"CGBR95C"}</definedName>
    <definedName name="wrn.tablea._5_3_2" hidden="1">{#N/A,#N/A,FALSE,"CGBR95C"}</definedName>
    <definedName name="wrn.tablea._5_3_3" hidden="1">{#N/A,#N/A,FALSE,"CGBR95C"}</definedName>
    <definedName name="wrn.tablea._5_3_4" hidden="1">{#N/A,#N/A,FALSE,"CGBR95C"}</definedName>
    <definedName name="wrn.tablea._5_3_5" hidden="1">{#N/A,#N/A,FALSE,"CGBR95C"}</definedName>
    <definedName name="wrn.tablea._5_4" hidden="1">{#N/A,#N/A,FALSE,"CGBR95C"}</definedName>
    <definedName name="wrn.tablea._5_4_1" hidden="1">{#N/A,#N/A,FALSE,"CGBR95C"}</definedName>
    <definedName name="wrn.tablea._5_4_2" hidden="1">{#N/A,#N/A,FALSE,"CGBR95C"}</definedName>
    <definedName name="wrn.tablea._5_4_3" hidden="1">{#N/A,#N/A,FALSE,"CGBR95C"}</definedName>
    <definedName name="wrn.tablea._5_4_4" hidden="1">{#N/A,#N/A,FALSE,"CGBR95C"}</definedName>
    <definedName name="wrn.tablea._5_4_5" hidden="1">{#N/A,#N/A,FALSE,"CGBR95C"}</definedName>
    <definedName name="wrn.tablea._5_5" hidden="1">{#N/A,#N/A,FALSE,"CGBR95C"}</definedName>
    <definedName name="wrn.tablea._5_5_1" hidden="1">{#N/A,#N/A,FALSE,"CGBR95C"}</definedName>
    <definedName name="wrn.tablea._5_5_2" hidden="1">{#N/A,#N/A,FALSE,"CGBR95C"}</definedName>
    <definedName name="wrn.tablea._5_5_3" hidden="1">{#N/A,#N/A,FALSE,"CGBR95C"}</definedName>
    <definedName name="wrn.tablea._5_5_4" hidden="1">{#N/A,#N/A,FALSE,"CGBR95C"}</definedName>
    <definedName name="wrn.tablea._5_5_5" hidden="1">{#N/A,#N/A,FALSE,"CGBR95C"}</definedName>
    <definedName name="wrn.tableb." hidden="1">{#N/A,#N/A,FALSE,"CGBR95C"}</definedName>
    <definedName name="wrn.tableb._1" hidden="1">{#N/A,#N/A,FALSE,"CGBR95C"}</definedName>
    <definedName name="wrn.tableb._1_1" hidden="1">{#N/A,#N/A,FALSE,"CGBR95C"}</definedName>
    <definedName name="wrn.tableb._1_1_1" hidden="1">{#N/A,#N/A,FALSE,"CGBR95C"}</definedName>
    <definedName name="wrn.tableb._1_1_1_1" hidden="1">{#N/A,#N/A,FALSE,"CGBR95C"}</definedName>
    <definedName name="wrn.tableb._1_1_1_1_1" hidden="1">{#N/A,#N/A,FALSE,"CGBR95C"}</definedName>
    <definedName name="wrn.tableb._1_1_1_1_1_1" hidden="1">{#N/A,#N/A,FALSE,"CGBR95C"}</definedName>
    <definedName name="wrn.tableb._1_1_1_1_1_2" hidden="1">{#N/A,#N/A,FALSE,"CGBR95C"}</definedName>
    <definedName name="wrn.tableb._1_1_1_1_1_3" hidden="1">{#N/A,#N/A,FALSE,"CGBR95C"}</definedName>
    <definedName name="wrn.tableb._1_1_1_1_1_4" hidden="1">{#N/A,#N/A,FALSE,"CGBR95C"}</definedName>
    <definedName name="wrn.tableb._1_1_1_1_1_5" hidden="1">{#N/A,#N/A,FALSE,"CGBR95C"}</definedName>
    <definedName name="wrn.tableb._1_1_1_1_2" hidden="1">{#N/A,#N/A,FALSE,"CGBR95C"}</definedName>
    <definedName name="wrn.tableb._1_1_1_1_2_1" hidden="1">{#N/A,#N/A,FALSE,"CGBR95C"}</definedName>
    <definedName name="wrn.tableb._1_1_1_1_2_2" hidden="1">{#N/A,#N/A,FALSE,"CGBR95C"}</definedName>
    <definedName name="wrn.tableb._1_1_1_1_2_3" hidden="1">{#N/A,#N/A,FALSE,"CGBR95C"}</definedName>
    <definedName name="wrn.tableb._1_1_1_1_2_4" hidden="1">{#N/A,#N/A,FALSE,"CGBR95C"}</definedName>
    <definedName name="wrn.tableb._1_1_1_1_2_5" hidden="1">{#N/A,#N/A,FALSE,"CGBR95C"}</definedName>
    <definedName name="wrn.tableb._1_1_1_1_3" hidden="1">{#N/A,#N/A,FALSE,"CGBR95C"}</definedName>
    <definedName name="wrn.tableb._1_1_1_1_4" hidden="1">{#N/A,#N/A,FALSE,"CGBR95C"}</definedName>
    <definedName name="wrn.tableb._1_1_1_1_5" hidden="1">{#N/A,#N/A,FALSE,"CGBR95C"}</definedName>
    <definedName name="wrn.tableb._1_1_1_2" hidden="1">{#N/A,#N/A,FALSE,"CGBR95C"}</definedName>
    <definedName name="wrn.tableb._1_1_1_2_1" hidden="1">{#N/A,#N/A,FALSE,"CGBR95C"}</definedName>
    <definedName name="wrn.tableb._1_1_1_2_2" hidden="1">{#N/A,#N/A,FALSE,"CGBR95C"}</definedName>
    <definedName name="wrn.tableb._1_1_1_2_3" hidden="1">{#N/A,#N/A,FALSE,"CGBR95C"}</definedName>
    <definedName name="wrn.tableb._1_1_1_2_4" hidden="1">{#N/A,#N/A,FALSE,"CGBR95C"}</definedName>
    <definedName name="wrn.tableb._1_1_1_2_5" hidden="1">{#N/A,#N/A,FALSE,"CGBR95C"}</definedName>
    <definedName name="wrn.tableb._1_1_1_3" hidden="1">{#N/A,#N/A,FALSE,"CGBR95C"}</definedName>
    <definedName name="wrn.tableb._1_1_1_3_1" hidden="1">{#N/A,#N/A,FALSE,"CGBR95C"}</definedName>
    <definedName name="wrn.tableb._1_1_1_3_2" hidden="1">{#N/A,#N/A,FALSE,"CGBR95C"}</definedName>
    <definedName name="wrn.tableb._1_1_1_3_3" hidden="1">{#N/A,#N/A,FALSE,"CGBR95C"}</definedName>
    <definedName name="wrn.tableb._1_1_1_3_4" hidden="1">{#N/A,#N/A,FALSE,"CGBR95C"}</definedName>
    <definedName name="wrn.tableb._1_1_1_3_5" hidden="1">{#N/A,#N/A,FALSE,"CGBR95C"}</definedName>
    <definedName name="wrn.tableb._1_1_1_4" hidden="1">{#N/A,#N/A,FALSE,"CGBR95C"}</definedName>
    <definedName name="wrn.tableb._1_1_1_4_1" hidden="1">{#N/A,#N/A,FALSE,"CGBR95C"}</definedName>
    <definedName name="wrn.tableb._1_1_1_4_2" hidden="1">{#N/A,#N/A,FALSE,"CGBR95C"}</definedName>
    <definedName name="wrn.tableb._1_1_1_4_3" hidden="1">{#N/A,#N/A,FALSE,"CGBR95C"}</definedName>
    <definedName name="wrn.tableb._1_1_1_4_4" hidden="1">{#N/A,#N/A,FALSE,"CGBR95C"}</definedName>
    <definedName name="wrn.tableb._1_1_1_4_5" hidden="1">{#N/A,#N/A,FALSE,"CGBR95C"}</definedName>
    <definedName name="wrn.tableb._1_1_1_5" hidden="1">{#N/A,#N/A,FALSE,"CGBR95C"}</definedName>
    <definedName name="wrn.tableb._1_1_1_5_1" hidden="1">{#N/A,#N/A,FALSE,"CGBR95C"}</definedName>
    <definedName name="wrn.tableb._1_1_1_5_2" hidden="1">{#N/A,#N/A,FALSE,"CGBR95C"}</definedName>
    <definedName name="wrn.tableb._1_1_1_5_3" hidden="1">{#N/A,#N/A,FALSE,"CGBR95C"}</definedName>
    <definedName name="wrn.tableb._1_1_1_5_4" hidden="1">{#N/A,#N/A,FALSE,"CGBR95C"}</definedName>
    <definedName name="wrn.tableb._1_1_1_5_5" hidden="1">{#N/A,#N/A,FALSE,"CGBR95C"}</definedName>
    <definedName name="wrn.tableb._1_1_2" hidden="1">{#N/A,#N/A,FALSE,"CGBR95C"}</definedName>
    <definedName name="wrn.tableb._1_1_2_1" hidden="1">{#N/A,#N/A,FALSE,"CGBR95C"}</definedName>
    <definedName name="wrn.tableb._1_1_2_2" hidden="1">{#N/A,#N/A,FALSE,"CGBR95C"}</definedName>
    <definedName name="wrn.tableb._1_1_2_3" hidden="1">{#N/A,#N/A,FALSE,"CGBR95C"}</definedName>
    <definedName name="wrn.tableb._1_1_2_4" hidden="1">{#N/A,#N/A,FALSE,"CGBR95C"}</definedName>
    <definedName name="wrn.tableb._1_1_2_5" hidden="1">{#N/A,#N/A,FALSE,"CGBR95C"}</definedName>
    <definedName name="wrn.tableb._1_1_3" hidden="1">{#N/A,#N/A,FALSE,"CGBR95C"}</definedName>
    <definedName name="wrn.tableb._1_1_3_1" hidden="1">{#N/A,#N/A,FALSE,"CGBR95C"}</definedName>
    <definedName name="wrn.tableb._1_1_3_2" hidden="1">{#N/A,#N/A,FALSE,"CGBR95C"}</definedName>
    <definedName name="wrn.tableb._1_1_3_3" hidden="1">{#N/A,#N/A,FALSE,"CGBR95C"}</definedName>
    <definedName name="wrn.tableb._1_1_3_4" hidden="1">{#N/A,#N/A,FALSE,"CGBR95C"}</definedName>
    <definedName name="wrn.tableb._1_1_3_5" hidden="1">{#N/A,#N/A,FALSE,"CGBR95C"}</definedName>
    <definedName name="wrn.tableb._1_1_4" hidden="1">{#N/A,#N/A,FALSE,"CGBR95C"}</definedName>
    <definedName name="wrn.tableb._1_1_4_1" hidden="1">{#N/A,#N/A,FALSE,"CGBR95C"}</definedName>
    <definedName name="wrn.tableb._1_1_4_2" hidden="1">{#N/A,#N/A,FALSE,"CGBR95C"}</definedName>
    <definedName name="wrn.tableb._1_1_4_3" hidden="1">{#N/A,#N/A,FALSE,"CGBR95C"}</definedName>
    <definedName name="wrn.tableb._1_1_4_4" hidden="1">{#N/A,#N/A,FALSE,"CGBR95C"}</definedName>
    <definedName name="wrn.tableb._1_1_4_5" hidden="1">{#N/A,#N/A,FALSE,"CGBR95C"}</definedName>
    <definedName name="wrn.tableb._1_1_5" hidden="1">{#N/A,#N/A,FALSE,"CGBR95C"}</definedName>
    <definedName name="wrn.tableb._1_1_5_1" hidden="1">{#N/A,#N/A,FALSE,"CGBR95C"}</definedName>
    <definedName name="wrn.tableb._1_1_5_2" hidden="1">{#N/A,#N/A,FALSE,"CGBR95C"}</definedName>
    <definedName name="wrn.tableb._1_1_5_3" hidden="1">{#N/A,#N/A,FALSE,"CGBR95C"}</definedName>
    <definedName name="wrn.tableb._1_1_5_4" hidden="1">{#N/A,#N/A,FALSE,"CGBR95C"}</definedName>
    <definedName name="wrn.tableb._1_1_5_5" hidden="1">{#N/A,#N/A,FALSE,"CGBR95C"}</definedName>
    <definedName name="wrn.tableb._1_2" hidden="1">{#N/A,#N/A,FALSE,"CGBR95C"}</definedName>
    <definedName name="wrn.tableb._1_2_1" hidden="1">{#N/A,#N/A,FALSE,"CGBR95C"}</definedName>
    <definedName name="wrn.tableb._1_2_1_1" hidden="1">{#N/A,#N/A,FALSE,"CGBR95C"}</definedName>
    <definedName name="wrn.tableb._1_2_1_1_1" hidden="1">{#N/A,#N/A,FALSE,"CGBR95C"}</definedName>
    <definedName name="wrn.tableb._1_2_1_1_1_1" hidden="1">{#N/A,#N/A,FALSE,"CGBR95C"}</definedName>
    <definedName name="wrn.tableb._1_2_1_1_1_2" hidden="1">{#N/A,#N/A,FALSE,"CGBR95C"}</definedName>
    <definedName name="wrn.tableb._1_2_1_1_1_3" hidden="1">{#N/A,#N/A,FALSE,"CGBR95C"}</definedName>
    <definedName name="wrn.tableb._1_2_1_1_1_4" hidden="1">{#N/A,#N/A,FALSE,"CGBR95C"}</definedName>
    <definedName name="wrn.tableb._1_2_1_1_1_5" hidden="1">{#N/A,#N/A,FALSE,"CGBR95C"}</definedName>
    <definedName name="wrn.tableb._1_2_1_1_2" hidden="1">{#N/A,#N/A,FALSE,"CGBR95C"}</definedName>
    <definedName name="wrn.tableb._1_2_1_1_2_1" hidden="1">{#N/A,#N/A,FALSE,"CGBR95C"}</definedName>
    <definedName name="wrn.tableb._1_2_1_1_2_2" hidden="1">{#N/A,#N/A,FALSE,"CGBR95C"}</definedName>
    <definedName name="wrn.tableb._1_2_1_1_2_3" hidden="1">{#N/A,#N/A,FALSE,"CGBR95C"}</definedName>
    <definedName name="wrn.tableb._1_2_1_1_2_4" hidden="1">{#N/A,#N/A,FALSE,"CGBR95C"}</definedName>
    <definedName name="wrn.tableb._1_2_1_1_2_5" hidden="1">{#N/A,#N/A,FALSE,"CGBR95C"}</definedName>
    <definedName name="wrn.tableb._1_2_1_1_3" hidden="1">{#N/A,#N/A,FALSE,"CGBR95C"}</definedName>
    <definedName name="wrn.tableb._1_2_1_1_4" hidden="1">{#N/A,#N/A,FALSE,"CGBR95C"}</definedName>
    <definedName name="wrn.tableb._1_2_1_1_5" hidden="1">{#N/A,#N/A,FALSE,"CGBR95C"}</definedName>
    <definedName name="wrn.tableb._1_2_1_2" hidden="1">{#N/A,#N/A,FALSE,"CGBR95C"}</definedName>
    <definedName name="wrn.tableb._1_2_1_2_1" hidden="1">{#N/A,#N/A,FALSE,"CGBR95C"}</definedName>
    <definedName name="wrn.tableb._1_2_1_2_2" hidden="1">{#N/A,#N/A,FALSE,"CGBR95C"}</definedName>
    <definedName name="wrn.tableb._1_2_1_2_3" hidden="1">{#N/A,#N/A,FALSE,"CGBR95C"}</definedName>
    <definedName name="wrn.tableb._1_2_1_2_4" hidden="1">{#N/A,#N/A,FALSE,"CGBR95C"}</definedName>
    <definedName name="wrn.tableb._1_2_1_2_5" hidden="1">{#N/A,#N/A,FALSE,"CGBR95C"}</definedName>
    <definedName name="wrn.tableb._1_2_1_3" hidden="1">{#N/A,#N/A,FALSE,"CGBR95C"}</definedName>
    <definedName name="wrn.tableb._1_2_1_3_1" hidden="1">{#N/A,#N/A,FALSE,"CGBR95C"}</definedName>
    <definedName name="wrn.tableb._1_2_1_3_2" hidden="1">{#N/A,#N/A,FALSE,"CGBR95C"}</definedName>
    <definedName name="wrn.tableb._1_2_1_3_3" hidden="1">{#N/A,#N/A,FALSE,"CGBR95C"}</definedName>
    <definedName name="wrn.tableb._1_2_1_3_4" hidden="1">{#N/A,#N/A,FALSE,"CGBR95C"}</definedName>
    <definedName name="wrn.tableb._1_2_1_3_5" hidden="1">{#N/A,#N/A,FALSE,"CGBR95C"}</definedName>
    <definedName name="wrn.tableb._1_2_1_4" hidden="1">{#N/A,#N/A,FALSE,"CGBR95C"}</definedName>
    <definedName name="wrn.tableb._1_2_1_4_1" hidden="1">{#N/A,#N/A,FALSE,"CGBR95C"}</definedName>
    <definedName name="wrn.tableb._1_2_1_4_2" hidden="1">{#N/A,#N/A,FALSE,"CGBR95C"}</definedName>
    <definedName name="wrn.tableb._1_2_1_4_3" hidden="1">{#N/A,#N/A,FALSE,"CGBR95C"}</definedName>
    <definedName name="wrn.tableb._1_2_1_4_4" hidden="1">{#N/A,#N/A,FALSE,"CGBR95C"}</definedName>
    <definedName name="wrn.tableb._1_2_1_4_5" hidden="1">{#N/A,#N/A,FALSE,"CGBR95C"}</definedName>
    <definedName name="wrn.tableb._1_2_1_5" hidden="1">{#N/A,#N/A,FALSE,"CGBR95C"}</definedName>
    <definedName name="wrn.tableb._1_2_1_5_1" hidden="1">{#N/A,#N/A,FALSE,"CGBR95C"}</definedName>
    <definedName name="wrn.tableb._1_2_1_5_2" hidden="1">{#N/A,#N/A,FALSE,"CGBR95C"}</definedName>
    <definedName name="wrn.tableb._1_2_1_5_3" hidden="1">{#N/A,#N/A,FALSE,"CGBR95C"}</definedName>
    <definedName name="wrn.tableb._1_2_1_5_4" hidden="1">{#N/A,#N/A,FALSE,"CGBR95C"}</definedName>
    <definedName name="wrn.tableb._1_2_1_5_5" hidden="1">{#N/A,#N/A,FALSE,"CGBR95C"}</definedName>
    <definedName name="wrn.tableb._1_2_2" hidden="1">{#N/A,#N/A,FALSE,"CGBR95C"}</definedName>
    <definedName name="wrn.tableb._1_2_2_1" hidden="1">{#N/A,#N/A,FALSE,"CGBR95C"}</definedName>
    <definedName name="wrn.tableb._1_2_2_2" hidden="1">{#N/A,#N/A,FALSE,"CGBR95C"}</definedName>
    <definedName name="wrn.tableb._1_2_2_3" hidden="1">{#N/A,#N/A,FALSE,"CGBR95C"}</definedName>
    <definedName name="wrn.tableb._1_2_2_4" hidden="1">{#N/A,#N/A,FALSE,"CGBR95C"}</definedName>
    <definedName name="wrn.tableb._1_2_2_5" hidden="1">{#N/A,#N/A,FALSE,"CGBR95C"}</definedName>
    <definedName name="wrn.tableb._1_2_3" hidden="1">{#N/A,#N/A,FALSE,"CGBR95C"}</definedName>
    <definedName name="wrn.tableb._1_2_3_1" hidden="1">{#N/A,#N/A,FALSE,"CGBR95C"}</definedName>
    <definedName name="wrn.tableb._1_2_3_2" hidden="1">{#N/A,#N/A,FALSE,"CGBR95C"}</definedName>
    <definedName name="wrn.tableb._1_2_3_3" hidden="1">{#N/A,#N/A,FALSE,"CGBR95C"}</definedName>
    <definedName name="wrn.tableb._1_2_3_4" hidden="1">{#N/A,#N/A,FALSE,"CGBR95C"}</definedName>
    <definedName name="wrn.tableb._1_2_3_5" hidden="1">{#N/A,#N/A,FALSE,"CGBR95C"}</definedName>
    <definedName name="wrn.tableb._1_2_4" hidden="1">{#N/A,#N/A,FALSE,"CGBR95C"}</definedName>
    <definedName name="wrn.tableb._1_2_4_1" hidden="1">{#N/A,#N/A,FALSE,"CGBR95C"}</definedName>
    <definedName name="wrn.tableb._1_2_4_2" hidden="1">{#N/A,#N/A,FALSE,"CGBR95C"}</definedName>
    <definedName name="wrn.tableb._1_2_4_3" hidden="1">{#N/A,#N/A,FALSE,"CGBR95C"}</definedName>
    <definedName name="wrn.tableb._1_2_4_4" hidden="1">{#N/A,#N/A,FALSE,"CGBR95C"}</definedName>
    <definedName name="wrn.tableb._1_2_4_5" hidden="1">{#N/A,#N/A,FALSE,"CGBR95C"}</definedName>
    <definedName name="wrn.tableb._1_2_5" hidden="1">{#N/A,#N/A,FALSE,"CGBR95C"}</definedName>
    <definedName name="wrn.tableb._1_2_5_1" hidden="1">{#N/A,#N/A,FALSE,"CGBR95C"}</definedName>
    <definedName name="wrn.tableb._1_2_5_2" hidden="1">{#N/A,#N/A,FALSE,"CGBR95C"}</definedName>
    <definedName name="wrn.tableb._1_2_5_3" hidden="1">{#N/A,#N/A,FALSE,"CGBR95C"}</definedName>
    <definedName name="wrn.tableb._1_2_5_4" hidden="1">{#N/A,#N/A,FALSE,"CGBR95C"}</definedName>
    <definedName name="wrn.tableb._1_2_5_5" hidden="1">{#N/A,#N/A,FALSE,"CGBR95C"}</definedName>
    <definedName name="wrn.tableb._1_3" hidden="1">{#N/A,#N/A,FALSE,"CGBR95C"}</definedName>
    <definedName name="wrn.tableb._1_3_1" hidden="1">{#N/A,#N/A,FALSE,"CGBR95C"}</definedName>
    <definedName name="wrn.tableb._1_3_1_1" hidden="1">{#N/A,#N/A,FALSE,"CGBR95C"}</definedName>
    <definedName name="wrn.tableb._1_3_1_1_1" hidden="1">{#N/A,#N/A,FALSE,"CGBR95C"}</definedName>
    <definedName name="wrn.tableb._1_3_1_1_1_1" hidden="1">{#N/A,#N/A,FALSE,"CGBR95C"}</definedName>
    <definedName name="wrn.tableb._1_3_1_1_1_2" hidden="1">{#N/A,#N/A,FALSE,"CGBR95C"}</definedName>
    <definedName name="wrn.tableb._1_3_1_1_1_3" hidden="1">{#N/A,#N/A,FALSE,"CGBR95C"}</definedName>
    <definedName name="wrn.tableb._1_3_1_1_1_4" hidden="1">{#N/A,#N/A,FALSE,"CGBR95C"}</definedName>
    <definedName name="wrn.tableb._1_3_1_1_1_5" hidden="1">{#N/A,#N/A,FALSE,"CGBR95C"}</definedName>
    <definedName name="wrn.tableb._1_3_1_1_2" hidden="1">{#N/A,#N/A,FALSE,"CGBR95C"}</definedName>
    <definedName name="wrn.tableb._1_3_1_1_2_1" hidden="1">{#N/A,#N/A,FALSE,"CGBR95C"}</definedName>
    <definedName name="wrn.tableb._1_3_1_1_2_2" hidden="1">{#N/A,#N/A,FALSE,"CGBR95C"}</definedName>
    <definedName name="wrn.tableb._1_3_1_1_2_3" hidden="1">{#N/A,#N/A,FALSE,"CGBR95C"}</definedName>
    <definedName name="wrn.tableb._1_3_1_1_2_4" hidden="1">{#N/A,#N/A,FALSE,"CGBR95C"}</definedName>
    <definedName name="wrn.tableb._1_3_1_1_2_5" hidden="1">{#N/A,#N/A,FALSE,"CGBR95C"}</definedName>
    <definedName name="wrn.tableb._1_3_1_1_3" hidden="1">{#N/A,#N/A,FALSE,"CGBR95C"}</definedName>
    <definedName name="wrn.tableb._1_3_1_1_4" hidden="1">{#N/A,#N/A,FALSE,"CGBR95C"}</definedName>
    <definedName name="wrn.tableb._1_3_1_1_5" hidden="1">{#N/A,#N/A,FALSE,"CGBR95C"}</definedName>
    <definedName name="wrn.tableb._1_3_1_2" hidden="1">{#N/A,#N/A,FALSE,"CGBR95C"}</definedName>
    <definedName name="wrn.tableb._1_3_1_2_1" hidden="1">{#N/A,#N/A,FALSE,"CGBR95C"}</definedName>
    <definedName name="wrn.tableb._1_3_1_2_2" hidden="1">{#N/A,#N/A,FALSE,"CGBR95C"}</definedName>
    <definedName name="wrn.tableb._1_3_1_2_3" hidden="1">{#N/A,#N/A,FALSE,"CGBR95C"}</definedName>
    <definedName name="wrn.tableb._1_3_1_2_4" hidden="1">{#N/A,#N/A,FALSE,"CGBR95C"}</definedName>
    <definedName name="wrn.tableb._1_3_1_2_5" hidden="1">{#N/A,#N/A,FALSE,"CGBR95C"}</definedName>
    <definedName name="wrn.tableb._1_3_1_3" hidden="1">{#N/A,#N/A,FALSE,"CGBR95C"}</definedName>
    <definedName name="wrn.tableb._1_3_1_3_1" hidden="1">{#N/A,#N/A,FALSE,"CGBR95C"}</definedName>
    <definedName name="wrn.tableb._1_3_1_3_2" hidden="1">{#N/A,#N/A,FALSE,"CGBR95C"}</definedName>
    <definedName name="wrn.tableb._1_3_1_3_3" hidden="1">{#N/A,#N/A,FALSE,"CGBR95C"}</definedName>
    <definedName name="wrn.tableb._1_3_1_3_4" hidden="1">{#N/A,#N/A,FALSE,"CGBR95C"}</definedName>
    <definedName name="wrn.tableb._1_3_1_3_5" hidden="1">{#N/A,#N/A,FALSE,"CGBR95C"}</definedName>
    <definedName name="wrn.tableb._1_3_1_4" hidden="1">{#N/A,#N/A,FALSE,"CGBR95C"}</definedName>
    <definedName name="wrn.tableb._1_3_1_4_1" hidden="1">{#N/A,#N/A,FALSE,"CGBR95C"}</definedName>
    <definedName name="wrn.tableb._1_3_1_4_2" hidden="1">{#N/A,#N/A,FALSE,"CGBR95C"}</definedName>
    <definedName name="wrn.tableb._1_3_1_4_3" hidden="1">{#N/A,#N/A,FALSE,"CGBR95C"}</definedName>
    <definedName name="wrn.tableb._1_3_1_4_4" hidden="1">{#N/A,#N/A,FALSE,"CGBR95C"}</definedName>
    <definedName name="wrn.tableb._1_3_1_4_5" hidden="1">{#N/A,#N/A,FALSE,"CGBR95C"}</definedName>
    <definedName name="wrn.tableb._1_3_1_5" hidden="1">{#N/A,#N/A,FALSE,"CGBR95C"}</definedName>
    <definedName name="wrn.tableb._1_3_1_5_1" hidden="1">{#N/A,#N/A,FALSE,"CGBR95C"}</definedName>
    <definedName name="wrn.tableb._1_3_1_5_2" hidden="1">{#N/A,#N/A,FALSE,"CGBR95C"}</definedName>
    <definedName name="wrn.tableb._1_3_1_5_3" hidden="1">{#N/A,#N/A,FALSE,"CGBR95C"}</definedName>
    <definedName name="wrn.tableb._1_3_1_5_4" hidden="1">{#N/A,#N/A,FALSE,"CGBR95C"}</definedName>
    <definedName name="wrn.tableb._1_3_1_5_5" hidden="1">{#N/A,#N/A,FALSE,"CGBR95C"}</definedName>
    <definedName name="wrn.tableb._1_3_2" hidden="1">{#N/A,#N/A,FALSE,"CGBR95C"}</definedName>
    <definedName name="wrn.tableb._1_3_2_1" hidden="1">{#N/A,#N/A,FALSE,"CGBR95C"}</definedName>
    <definedName name="wrn.tableb._1_3_2_2" hidden="1">{#N/A,#N/A,FALSE,"CGBR95C"}</definedName>
    <definedName name="wrn.tableb._1_3_2_3" hidden="1">{#N/A,#N/A,FALSE,"CGBR95C"}</definedName>
    <definedName name="wrn.tableb._1_3_2_4" hidden="1">{#N/A,#N/A,FALSE,"CGBR95C"}</definedName>
    <definedName name="wrn.tableb._1_3_2_5" hidden="1">{#N/A,#N/A,FALSE,"CGBR95C"}</definedName>
    <definedName name="wrn.tableb._1_3_3" hidden="1">{#N/A,#N/A,FALSE,"CGBR95C"}</definedName>
    <definedName name="wrn.tableb._1_3_3_1" hidden="1">{#N/A,#N/A,FALSE,"CGBR95C"}</definedName>
    <definedName name="wrn.tableb._1_3_3_2" hidden="1">{#N/A,#N/A,FALSE,"CGBR95C"}</definedName>
    <definedName name="wrn.tableb._1_3_3_3" hidden="1">{#N/A,#N/A,FALSE,"CGBR95C"}</definedName>
    <definedName name="wrn.tableb._1_3_3_4" hidden="1">{#N/A,#N/A,FALSE,"CGBR95C"}</definedName>
    <definedName name="wrn.tableb._1_3_3_5" hidden="1">{#N/A,#N/A,FALSE,"CGBR95C"}</definedName>
    <definedName name="wrn.tableb._1_3_4" hidden="1">{#N/A,#N/A,FALSE,"CGBR95C"}</definedName>
    <definedName name="wrn.tableb._1_3_4_1" hidden="1">{#N/A,#N/A,FALSE,"CGBR95C"}</definedName>
    <definedName name="wrn.tableb._1_3_4_2" hidden="1">{#N/A,#N/A,FALSE,"CGBR95C"}</definedName>
    <definedName name="wrn.tableb._1_3_4_3" hidden="1">{#N/A,#N/A,FALSE,"CGBR95C"}</definedName>
    <definedName name="wrn.tableb._1_3_4_4" hidden="1">{#N/A,#N/A,FALSE,"CGBR95C"}</definedName>
    <definedName name="wrn.tableb._1_3_4_5" hidden="1">{#N/A,#N/A,FALSE,"CGBR95C"}</definedName>
    <definedName name="wrn.tableb._1_3_5" hidden="1">{#N/A,#N/A,FALSE,"CGBR95C"}</definedName>
    <definedName name="wrn.tableb._1_3_5_1" hidden="1">{#N/A,#N/A,FALSE,"CGBR95C"}</definedName>
    <definedName name="wrn.tableb._1_3_5_2" hidden="1">{#N/A,#N/A,FALSE,"CGBR95C"}</definedName>
    <definedName name="wrn.tableb._1_3_5_3" hidden="1">{#N/A,#N/A,FALSE,"CGBR95C"}</definedName>
    <definedName name="wrn.tableb._1_3_5_4" hidden="1">{#N/A,#N/A,FALSE,"CGBR95C"}</definedName>
    <definedName name="wrn.tableb._1_3_5_5" hidden="1">{#N/A,#N/A,FALSE,"CGBR95C"}</definedName>
    <definedName name="wrn.tableb._1_4" hidden="1">{#N/A,#N/A,FALSE,"CGBR95C"}</definedName>
    <definedName name="wrn.tableb._1_4_1" hidden="1">{#N/A,#N/A,FALSE,"CGBR95C"}</definedName>
    <definedName name="wrn.tableb._1_4_1_1" hidden="1">{#N/A,#N/A,FALSE,"CGBR95C"}</definedName>
    <definedName name="wrn.tableb._1_4_1_1_1" hidden="1">{#N/A,#N/A,FALSE,"CGBR95C"}</definedName>
    <definedName name="wrn.tableb._1_4_1_1_2" hidden="1">{#N/A,#N/A,FALSE,"CGBR95C"}</definedName>
    <definedName name="wrn.tableb._1_4_1_1_3" hidden="1">{#N/A,#N/A,FALSE,"CGBR95C"}</definedName>
    <definedName name="wrn.tableb._1_4_1_1_4" hidden="1">{#N/A,#N/A,FALSE,"CGBR95C"}</definedName>
    <definedName name="wrn.tableb._1_4_1_1_5" hidden="1">{#N/A,#N/A,FALSE,"CGBR95C"}</definedName>
    <definedName name="wrn.tableb._1_4_1_2" hidden="1">{#N/A,#N/A,FALSE,"CGBR95C"}</definedName>
    <definedName name="wrn.tableb._1_4_1_2_1" hidden="1">{#N/A,#N/A,FALSE,"CGBR95C"}</definedName>
    <definedName name="wrn.tableb._1_4_1_2_2" hidden="1">{#N/A,#N/A,FALSE,"CGBR95C"}</definedName>
    <definedName name="wrn.tableb._1_4_1_2_3" hidden="1">{#N/A,#N/A,FALSE,"CGBR95C"}</definedName>
    <definedName name="wrn.tableb._1_4_1_2_4" hidden="1">{#N/A,#N/A,FALSE,"CGBR95C"}</definedName>
    <definedName name="wrn.tableb._1_4_1_2_5" hidden="1">{#N/A,#N/A,FALSE,"CGBR95C"}</definedName>
    <definedName name="wrn.tableb._1_4_1_3" hidden="1">{#N/A,#N/A,FALSE,"CGBR95C"}</definedName>
    <definedName name="wrn.tableb._1_4_1_3_1" hidden="1">{#N/A,#N/A,FALSE,"CGBR95C"}</definedName>
    <definedName name="wrn.tableb._1_4_1_3_2" hidden="1">{#N/A,#N/A,FALSE,"CGBR95C"}</definedName>
    <definedName name="wrn.tableb._1_4_1_3_3" hidden="1">{#N/A,#N/A,FALSE,"CGBR95C"}</definedName>
    <definedName name="wrn.tableb._1_4_1_3_4" hidden="1">{#N/A,#N/A,FALSE,"CGBR95C"}</definedName>
    <definedName name="wrn.tableb._1_4_1_3_5" hidden="1">{#N/A,#N/A,FALSE,"CGBR95C"}</definedName>
    <definedName name="wrn.tableb._1_4_1_4" hidden="1">{#N/A,#N/A,FALSE,"CGBR95C"}</definedName>
    <definedName name="wrn.tableb._1_4_1_4_1" hidden="1">{#N/A,#N/A,FALSE,"CGBR95C"}</definedName>
    <definedName name="wrn.tableb._1_4_1_4_2" hidden="1">{#N/A,#N/A,FALSE,"CGBR95C"}</definedName>
    <definedName name="wrn.tableb._1_4_1_4_3" hidden="1">{#N/A,#N/A,FALSE,"CGBR95C"}</definedName>
    <definedName name="wrn.tableb._1_4_1_4_4" hidden="1">{#N/A,#N/A,FALSE,"CGBR95C"}</definedName>
    <definedName name="wrn.tableb._1_4_1_4_5" hidden="1">{#N/A,#N/A,FALSE,"CGBR95C"}</definedName>
    <definedName name="wrn.tableb._1_4_1_5" hidden="1">{#N/A,#N/A,FALSE,"CGBR95C"}</definedName>
    <definedName name="wrn.tableb._1_4_1_5_1" hidden="1">{#N/A,#N/A,FALSE,"CGBR95C"}</definedName>
    <definedName name="wrn.tableb._1_4_1_5_2" hidden="1">{#N/A,#N/A,FALSE,"CGBR95C"}</definedName>
    <definedName name="wrn.tableb._1_4_1_5_3" hidden="1">{#N/A,#N/A,FALSE,"CGBR95C"}</definedName>
    <definedName name="wrn.tableb._1_4_1_5_4" hidden="1">{#N/A,#N/A,FALSE,"CGBR95C"}</definedName>
    <definedName name="wrn.tableb._1_4_1_5_5" hidden="1">{#N/A,#N/A,FALSE,"CGBR95C"}</definedName>
    <definedName name="wrn.tableb._1_4_2" hidden="1">{#N/A,#N/A,FALSE,"CGBR95C"}</definedName>
    <definedName name="wrn.tableb._1_4_2_1" hidden="1">{#N/A,#N/A,FALSE,"CGBR95C"}</definedName>
    <definedName name="wrn.tableb._1_4_2_2" hidden="1">{#N/A,#N/A,FALSE,"CGBR95C"}</definedName>
    <definedName name="wrn.tableb._1_4_2_3" hidden="1">{#N/A,#N/A,FALSE,"CGBR95C"}</definedName>
    <definedName name="wrn.tableb._1_4_2_4" hidden="1">{#N/A,#N/A,FALSE,"CGBR95C"}</definedName>
    <definedName name="wrn.tableb._1_4_2_5" hidden="1">{#N/A,#N/A,FALSE,"CGBR95C"}</definedName>
    <definedName name="wrn.tableb._1_4_3" hidden="1">{#N/A,#N/A,FALSE,"CGBR95C"}</definedName>
    <definedName name="wrn.tableb._1_4_3_1" hidden="1">{#N/A,#N/A,FALSE,"CGBR95C"}</definedName>
    <definedName name="wrn.tableb._1_4_3_2" hidden="1">{#N/A,#N/A,FALSE,"CGBR95C"}</definedName>
    <definedName name="wrn.tableb._1_4_3_3" hidden="1">{#N/A,#N/A,FALSE,"CGBR95C"}</definedName>
    <definedName name="wrn.tableb._1_4_3_4" hidden="1">{#N/A,#N/A,FALSE,"CGBR95C"}</definedName>
    <definedName name="wrn.tableb._1_4_3_5" hidden="1">{#N/A,#N/A,FALSE,"CGBR95C"}</definedName>
    <definedName name="wrn.tableb._1_4_4" hidden="1">{#N/A,#N/A,FALSE,"CGBR95C"}</definedName>
    <definedName name="wrn.tableb._1_4_4_1" hidden="1">{#N/A,#N/A,FALSE,"CGBR95C"}</definedName>
    <definedName name="wrn.tableb._1_4_4_2" hidden="1">{#N/A,#N/A,FALSE,"CGBR95C"}</definedName>
    <definedName name="wrn.tableb._1_4_4_3" hidden="1">{#N/A,#N/A,FALSE,"CGBR95C"}</definedName>
    <definedName name="wrn.tableb._1_4_4_4" hidden="1">{#N/A,#N/A,FALSE,"CGBR95C"}</definedName>
    <definedName name="wrn.tableb._1_4_4_5" hidden="1">{#N/A,#N/A,FALSE,"CGBR95C"}</definedName>
    <definedName name="wrn.tableb._1_4_5" hidden="1">{#N/A,#N/A,FALSE,"CGBR95C"}</definedName>
    <definedName name="wrn.tableb._1_4_5_1" hidden="1">{#N/A,#N/A,FALSE,"CGBR95C"}</definedName>
    <definedName name="wrn.tableb._1_4_5_2" hidden="1">{#N/A,#N/A,FALSE,"CGBR95C"}</definedName>
    <definedName name="wrn.tableb._1_4_5_3" hidden="1">{#N/A,#N/A,FALSE,"CGBR95C"}</definedName>
    <definedName name="wrn.tableb._1_4_5_4" hidden="1">{#N/A,#N/A,FALSE,"CGBR95C"}</definedName>
    <definedName name="wrn.tableb._1_4_5_5" hidden="1">{#N/A,#N/A,FALSE,"CGBR95C"}</definedName>
    <definedName name="wrn.tableb._1_5" hidden="1">{#N/A,#N/A,FALSE,"CGBR95C"}</definedName>
    <definedName name="wrn.tableb._1_5_1" hidden="1">{#N/A,#N/A,FALSE,"CGBR95C"}</definedName>
    <definedName name="wrn.tableb._1_5_1_1" hidden="1">{#N/A,#N/A,FALSE,"CGBR95C"}</definedName>
    <definedName name="wrn.tableb._1_5_1_2" hidden="1">{#N/A,#N/A,FALSE,"CGBR95C"}</definedName>
    <definedName name="wrn.tableb._1_5_1_3" hidden="1">{#N/A,#N/A,FALSE,"CGBR95C"}</definedName>
    <definedName name="wrn.tableb._1_5_1_4" hidden="1">{#N/A,#N/A,FALSE,"CGBR95C"}</definedName>
    <definedName name="wrn.tableb._1_5_1_5" hidden="1">{#N/A,#N/A,FALSE,"CGBR95C"}</definedName>
    <definedName name="wrn.tableb._1_5_2" hidden="1">{#N/A,#N/A,FALSE,"CGBR95C"}</definedName>
    <definedName name="wrn.tableb._1_5_2_1" hidden="1">{#N/A,#N/A,FALSE,"CGBR95C"}</definedName>
    <definedName name="wrn.tableb._1_5_2_2" hidden="1">{#N/A,#N/A,FALSE,"CGBR95C"}</definedName>
    <definedName name="wrn.tableb._1_5_2_3" hidden="1">{#N/A,#N/A,FALSE,"CGBR95C"}</definedName>
    <definedName name="wrn.tableb._1_5_2_4" hidden="1">{#N/A,#N/A,FALSE,"CGBR95C"}</definedName>
    <definedName name="wrn.tableb._1_5_2_5" hidden="1">{#N/A,#N/A,FALSE,"CGBR95C"}</definedName>
    <definedName name="wrn.tableb._1_5_3" hidden="1">{#N/A,#N/A,FALSE,"CGBR95C"}</definedName>
    <definedName name="wrn.tableb._1_5_3_1" hidden="1">{#N/A,#N/A,FALSE,"CGBR95C"}</definedName>
    <definedName name="wrn.tableb._1_5_3_2" hidden="1">{#N/A,#N/A,FALSE,"CGBR95C"}</definedName>
    <definedName name="wrn.tableb._1_5_3_3" hidden="1">{#N/A,#N/A,FALSE,"CGBR95C"}</definedName>
    <definedName name="wrn.tableb._1_5_3_4" hidden="1">{#N/A,#N/A,FALSE,"CGBR95C"}</definedName>
    <definedName name="wrn.tableb._1_5_3_5" hidden="1">{#N/A,#N/A,FALSE,"CGBR95C"}</definedName>
    <definedName name="wrn.tableb._1_5_4" hidden="1">{#N/A,#N/A,FALSE,"CGBR95C"}</definedName>
    <definedName name="wrn.tableb._1_5_4_1" hidden="1">{#N/A,#N/A,FALSE,"CGBR95C"}</definedName>
    <definedName name="wrn.tableb._1_5_4_2" hidden="1">{#N/A,#N/A,FALSE,"CGBR95C"}</definedName>
    <definedName name="wrn.tableb._1_5_4_3" hidden="1">{#N/A,#N/A,FALSE,"CGBR95C"}</definedName>
    <definedName name="wrn.tableb._1_5_4_4" hidden="1">{#N/A,#N/A,FALSE,"CGBR95C"}</definedName>
    <definedName name="wrn.tableb._1_5_4_5" hidden="1">{#N/A,#N/A,FALSE,"CGBR95C"}</definedName>
    <definedName name="wrn.tableb._1_5_5" hidden="1">{#N/A,#N/A,FALSE,"CGBR95C"}</definedName>
    <definedName name="wrn.tableb._1_5_5_1" hidden="1">{#N/A,#N/A,FALSE,"CGBR95C"}</definedName>
    <definedName name="wrn.tableb._1_5_5_2" hidden="1">{#N/A,#N/A,FALSE,"CGBR95C"}</definedName>
    <definedName name="wrn.tableb._1_5_5_3" hidden="1">{#N/A,#N/A,FALSE,"CGBR95C"}</definedName>
    <definedName name="wrn.tableb._1_5_5_4" hidden="1">{#N/A,#N/A,FALSE,"CGBR95C"}</definedName>
    <definedName name="wrn.tableb._1_5_5_5" hidden="1">{#N/A,#N/A,FALSE,"CGBR95C"}</definedName>
    <definedName name="wrn.tableb._2" hidden="1">{#N/A,#N/A,FALSE,"CGBR95C"}</definedName>
    <definedName name="wrn.tableb._2_1" hidden="1">{#N/A,#N/A,FALSE,"CGBR95C"}</definedName>
    <definedName name="wrn.tableb._2_1_1" hidden="1">{#N/A,#N/A,FALSE,"CGBR95C"}</definedName>
    <definedName name="wrn.tableb._2_1_1_1" hidden="1">{#N/A,#N/A,FALSE,"CGBR95C"}</definedName>
    <definedName name="wrn.tableb._2_1_1_1_1" hidden="1">{#N/A,#N/A,FALSE,"CGBR95C"}</definedName>
    <definedName name="wrn.tableb._2_1_1_1_2" hidden="1">{#N/A,#N/A,FALSE,"CGBR95C"}</definedName>
    <definedName name="wrn.tableb._2_1_1_1_3" hidden="1">{#N/A,#N/A,FALSE,"CGBR95C"}</definedName>
    <definedName name="wrn.tableb._2_1_1_1_4" hidden="1">{#N/A,#N/A,FALSE,"CGBR95C"}</definedName>
    <definedName name="wrn.tableb._2_1_1_1_5" hidden="1">{#N/A,#N/A,FALSE,"CGBR95C"}</definedName>
    <definedName name="wrn.tableb._2_1_1_2" hidden="1">{#N/A,#N/A,FALSE,"CGBR95C"}</definedName>
    <definedName name="wrn.tableb._2_1_1_2_1" hidden="1">{#N/A,#N/A,FALSE,"CGBR95C"}</definedName>
    <definedName name="wrn.tableb._2_1_1_2_2" hidden="1">{#N/A,#N/A,FALSE,"CGBR95C"}</definedName>
    <definedName name="wrn.tableb._2_1_1_2_3" hidden="1">{#N/A,#N/A,FALSE,"CGBR95C"}</definedName>
    <definedName name="wrn.tableb._2_1_1_2_4" hidden="1">{#N/A,#N/A,FALSE,"CGBR95C"}</definedName>
    <definedName name="wrn.tableb._2_1_1_2_5" hidden="1">{#N/A,#N/A,FALSE,"CGBR95C"}</definedName>
    <definedName name="wrn.tableb._2_1_1_3" hidden="1">{#N/A,#N/A,FALSE,"CGBR95C"}</definedName>
    <definedName name="wrn.tableb._2_1_1_4" hidden="1">{#N/A,#N/A,FALSE,"CGBR95C"}</definedName>
    <definedName name="wrn.tableb._2_1_1_5" hidden="1">{#N/A,#N/A,FALSE,"CGBR95C"}</definedName>
    <definedName name="wrn.tableb._2_1_2" hidden="1">{#N/A,#N/A,FALSE,"CGBR95C"}</definedName>
    <definedName name="wrn.tableb._2_1_2_1" hidden="1">{#N/A,#N/A,FALSE,"CGBR95C"}</definedName>
    <definedName name="wrn.tableb._2_1_2_2" hidden="1">{#N/A,#N/A,FALSE,"CGBR95C"}</definedName>
    <definedName name="wrn.tableb._2_1_2_3" hidden="1">{#N/A,#N/A,FALSE,"CGBR95C"}</definedName>
    <definedName name="wrn.tableb._2_1_2_4" hidden="1">{#N/A,#N/A,FALSE,"CGBR95C"}</definedName>
    <definedName name="wrn.tableb._2_1_2_5" hidden="1">{#N/A,#N/A,FALSE,"CGBR95C"}</definedName>
    <definedName name="wrn.tableb._2_1_3" hidden="1">{#N/A,#N/A,FALSE,"CGBR95C"}</definedName>
    <definedName name="wrn.tableb._2_1_3_1" hidden="1">{#N/A,#N/A,FALSE,"CGBR95C"}</definedName>
    <definedName name="wrn.tableb._2_1_3_2" hidden="1">{#N/A,#N/A,FALSE,"CGBR95C"}</definedName>
    <definedName name="wrn.tableb._2_1_3_3" hidden="1">{#N/A,#N/A,FALSE,"CGBR95C"}</definedName>
    <definedName name="wrn.tableb._2_1_3_4" hidden="1">{#N/A,#N/A,FALSE,"CGBR95C"}</definedName>
    <definedName name="wrn.tableb._2_1_3_5" hidden="1">{#N/A,#N/A,FALSE,"CGBR95C"}</definedName>
    <definedName name="wrn.tableb._2_1_4" hidden="1">{#N/A,#N/A,FALSE,"CGBR95C"}</definedName>
    <definedName name="wrn.tableb._2_1_4_1" hidden="1">{#N/A,#N/A,FALSE,"CGBR95C"}</definedName>
    <definedName name="wrn.tableb._2_1_4_2" hidden="1">{#N/A,#N/A,FALSE,"CGBR95C"}</definedName>
    <definedName name="wrn.tableb._2_1_4_3" hidden="1">{#N/A,#N/A,FALSE,"CGBR95C"}</definedName>
    <definedName name="wrn.tableb._2_1_4_4" hidden="1">{#N/A,#N/A,FALSE,"CGBR95C"}</definedName>
    <definedName name="wrn.tableb._2_1_4_5" hidden="1">{#N/A,#N/A,FALSE,"CGBR95C"}</definedName>
    <definedName name="wrn.tableb._2_1_5" hidden="1">{#N/A,#N/A,FALSE,"CGBR95C"}</definedName>
    <definedName name="wrn.tableb._2_1_5_1" hidden="1">{#N/A,#N/A,FALSE,"CGBR95C"}</definedName>
    <definedName name="wrn.tableb._2_1_5_2" hidden="1">{#N/A,#N/A,FALSE,"CGBR95C"}</definedName>
    <definedName name="wrn.tableb._2_1_5_3" hidden="1">{#N/A,#N/A,FALSE,"CGBR95C"}</definedName>
    <definedName name="wrn.tableb._2_1_5_4" hidden="1">{#N/A,#N/A,FALSE,"CGBR95C"}</definedName>
    <definedName name="wrn.tableb._2_1_5_5" hidden="1">{#N/A,#N/A,FALSE,"CGBR95C"}</definedName>
    <definedName name="wrn.tableb._2_2" hidden="1">{#N/A,#N/A,FALSE,"CGBR95C"}</definedName>
    <definedName name="wrn.tableb._2_2_1" hidden="1">{#N/A,#N/A,FALSE,"CGBR95C"}</definedName>
    <definedName name="wrn.tableb._2_2_2" hidden="1">{#N/A,#N/A,FALSE,"CGBR95C"}</definedName>
    <definedName name="wrn.tableb._2_2_3" hidden="1">{#N/A,#N/A,FALSE,"CGBR95C"}</definedName>
    <definedName name="wrn.tableb._2_2_4" hidden="1">{#N/A,#N/A,FALSE,"CGBR95C"}</definedName>
    <definedName name="wrn.tableb._2_2_5" hidden="1">{#N/A,#N/A,FALSE,"CGBR95C"}</definedName>
    <definedName name="wrn.tableb._2_3" hidden="1">{#N/A,#N/A,FALSE,"CGBR95C"}</definedName>
    <definedName name="wrn.tableb._2_3_1" hidden="1">{#N/A,#N/A,FALSE,"CGBR95C"}</definedName>
    <definedName name="wrn.tableb._2_3_2" hidden="1">{#N/A,#N/A,FALSE,"CGBR95C"}</definedName>
    <definedName name="wrn.tableb._2_3_3" hidden="1">{#N/A,#N/A,FALSE,"CGBR95C"}</definedName>
    <definedName name="wrn.tableb._2_3_4" hidden="1">{#N/A,#N/A,FALSE,"CGBR95C"}</definedName>
    <definedName name="wrn.tableb._2_3_5" hidden="1">{#N/A,#N/A,FALSE,"CGBR95C"}</definedName>
    <definedName name="wrn.tableb._2_4" hidden="1">{#N/A,#N/A,FALSE,"CGBR95C"}</definedName>
    <definedName name="wrn.tableb._2_4_1" hidden="1">{#N/A,#N/A,FALSE,"CGBR95C"}</definedName>
    <definedName name="wrn.tableb._2_4_2" hidden="1">{#N/A,#N/A,FALSE,"CGBR95C"}</definedName>
    <definedName name="wrn.tableb._2_4_3" hidden="1">{#N/A,#N/A,FALSE,"CGBR95C"}</definedName>
    <definedName name="wrn.tableb._2_4_4" hidden="1">{#N/A,#N/A,FALSE,"CGBR95C"}</definedName>
    <definedName name="wrn.tableb._2_4_5" hidden="1">{#N/A,#N/A,FALSE,"CGBR95C"}</definedName>
    <definedName name="wrn.tableb._2_5" hidden="1">{#N/A,#N/A,FALSE,"CGBR95C"}</definedName>
    <definedName name="wrn.tableb._2_5_1" hidden="1">{#N/A,#N/A,FALSE,"CGBR95C"}</definedName>
    <definedName name="wrn.tableb._2_5_2" hidden="1">{#N/A,#N/A,FALSE,"CGBR95C"}</definedName>
    <definedName name="wrn.tableb._2_5_3" hidden="1">{#N/A,#N/A,FALSE,"CGBR95C"}</definedName>
    <definedName name="wrn.tableb._2_5_4" hidden="1">{#N/A,#N/A,FALSE,"CGBR95C"}</definedName>
    <definedName name="wrn.tableb._2_5_5" hidden="1">{#N/A,#N/A,FALSE,"CGBR95C"}</definedName>
    <definedName name="wrn.tableb._3" hidden="1">{#N/A,#N/A,FALSE,"CGBR95C"}</definedName>
    <definedName name="wrn.tableb._3_1" hidden="1">{#N/A,#N/A,FALSE,"CGBR95C"}</definedName>
    <definedName name="wrn.tableb._3_1_1" hidden="1">{#N/A,#N/A,FALSE,"CGBR95C"}</definedName>
    <definedName name="wrn.tableb._3_1_1_1" hidden="1">{#N/A,#N/A,FALSE,"CGBR95C"}</definedName>
    <definedName name="wrn.tableb._3_1_1_1_1" hidden="1">{#N/A,#N/A,FALSE,"CGBR95C"}</definedName>
    <definedName name="wrn.tableb._3_1_1_1_2" hidden="1">{#N/A,#N/A,FALSE,"CGBR95C"}</definedName>
    <definedName name="wrn.tableb._3_1_1_1_3" hidden="1">{#N/A,#N/A,FALSE,"CGBR95C"}</definedName>
    <definedName name="wrn.tableb._3_1_1_1_4" hidden="1">{#N/A,#N/A,FALSE,"CGBR95C"}</definedName>
    <definedName name="wrn.tableb._3_1_1_1_5" hidden="1">{#N/A,#N/A,FALSE,"CGBR95C"}</definedName>
    <definedName name="wrn.tableb._3_1_1_2" hidden="1">{#N/A,#N/A,FALSE,"CGBR95C"}</definedName>
    <definedName name="wrn.tableb._3_1_1_2_1" hidden="1">{#N/A,#N/A,FALSE,"CGBR95C"}</definedName>
    <definedName name="wrn.tableb._3_1_1_2_2" hidden="1">{#N/A,#N/A,FALSE,"CGBR95C"}</definedName>
    <definedName name="wrn.tableb._3_1_1_2_3" hidden="1">{#N/A,#N/A,FALSE,"CGBR95C"}</definedName>
    <definedName name="wrn.tableb._3_1_1_2_4" hidden="1">{#N/A,#N/A,FALSE,"CGBR95C"}</definedName>
    <definedName name="wrn.tableb._3_1_1_2_5" hidden="1">{#N/A,#N/A,FALSE,"CGBR95C"}</definedName>
    <definedName name="wrn.tableb._3_1_1_3" hidden="1">{#N/A,#N/A,FALSE,"CGBR95C"}</definedName>
    <definedName name="wrn.tableb._3_1_1_4" hidden="1">{#N/A,#N/A,FALSE,"CGBR95C"}</definedName>
    <definedName name="wrn.tableb._3_1_1_5" hidden="1">{#N/A,#N/A,FALSE,"CGBR95C"}</definedName>
    <definedName name="wrn.tableb._3_1_2" hidden="1">{#N/A,#N/A,FALSE,"CGBR95C"}</definedName>
    <definedName name="wrn.tableb._3_1_2_1" hidden="1">{#N/A,#N/A,FALSE,"CGBR95C"}</definedName>
    <definedName name="wrn.tableb._3_1_2_2" hidden="1">{#N/A,#N/A,FALSE,"CGBR95C"}</definedName>
    <definedName name="wrn.tableb._3_1_2_3" hidden="1">{#N/A,#N/A,FALSE,"CGBR95C"}</definedName>
    <definedName name="wrn.tableb._3_1_2_4" hidden="1">{#N/A,#N/A,FALSE,"CGBR95C"}</definedName>
    <definedName name="wrn.tableb._3_1_2_5" hidden="1">{#N/A,#N/A,FALSE,"CGBR95C"}</definedName>
    <definedName name="wrn.tableb._3_1_3" hidden="1">{#N/A,#N/A,FALSE,"CGBR95C"}</definedName>
    <definedName name="wrn.tableb._3_1_3_1" hidden="1">{#N/A,#N/A,FALSE,"CGBR95C"}</definedName>
    <definedName name="wrn.tableb._3_1_3_2" hidden="1">{#N/A,#N/A,FALSE,"CGBR95C"}</definedName>
    <definedName name="wrn.tableb._3_1_3_3" hidden="1">{#N/A,#N/A,FALSE,"CGBR95C"}</definedName>
    <definedName name="wrn.tableb._3_1_3_4" hidden="1">{#N/A,#N/A,FALSE,"CGBR95C"}</definedName>
    <definedName name="wrn.tableb._3_1_3_5" hidden="1">{#N/A,#N/A,FALSE,"CGBR95C"}</definedName>
    <definedName name="wrn.tableb._3_1_4" hidden="1">{#N/A,#N/A,FALSE,"CGBR95C"}</definedName>
    <definedName name="wrn.tableb._3_1_4_1" hidden="1">{#N/A,#N/A,FALSE,"CGBR95C"}</definedName>
    <definedName name="wrn.tableb._3_1_4_2" hidden="1">{#N/A,#N/A,FALSE,"CGBR95C"}</definedName>
    <definedName name="wrn.tableb._3_1_4_3" hidden="1">{#N/A,#N/A,FALSE,"CGBR95C"}</definedName>
    <definedName name="wrn.tableb._3_1_4_4" hidden="1">{#N/A,#N/A,FALSE,"CGBR95C"}</definedName>
    <definedName name="wrn.tableb._3_1_4_5" hidden="1">{#N/A,#N/A,FALSE,"CGBR95C"}</definedName>
    <definedName name="wrn.tableb._3_1_5" hidden="1">{#N/A,#N/A,FALSE,"CGBR95C"}</definedName>
    <definedName name="wrn.tableb._3_1_5_1" hidden="1">{#N/A,#N/A,FALSE,"CGBR95C"}</definedName>
    <definedName name="wrn.tableb._3_1_5_2" hidden="1">{#N/A,#N/A,FALSE,"CGBR95C"}</definedName>
    <definedName name="wrn.tableb._3_1_5_3" hidden="1">{#N/A,#N/A,FALSE,"CGBR95C"}</definedName>
    <definedName name="wrn.tableb._3_1_5_4" hidden="1">{#N/A,#N/A,FALSE,"CGBR95C"}</definedName>
    <definedName name="wrn.tableb._3_1_5_5" hidden="1">{#N/A,#N/A,FALSE,"CGBR95C"}</definedName>
    <definedName name="wrn.tableb._3_2" hidden="1">{#N/A,#N/A,FALSE,"CGBR95C"}</definedName>
    <definedName name="wrn.tableb._3_2_1" hidden="1">{#N/A,#N/A,FALSE,"CGBR95C"}</definedName>
    <definedName name="wrn.tableb._3_2_2" hidden="1">{#N/A,#N/A,FALSE,"CGBR95C"}</definedName>
    <definedName name="wrn.tableb._3_2_3" hidden="1">{#N/A,#N/A,FALSE,"CGBR95C"}</definedName>
    <definedName name="wrn.tableb._3_2_4" hidden="1">{#N/A,#N/A,FALSE,"CGBR95C"}</definedName>
    <definedName name="wrn.tableb._3_2_5" hidden="1">{#N/A,#N/A,FALSE,"CGBR95C"}</definedName>
    <definedName name="wrn.tableb._3_3" hidden="1">{#N/A,#N/A,FALSE,"CGBR95C"}</definedName>
    <definedName name="wrn.tableb._3_3_1" hidden="1">{#N/A,#N/A,FALSE,"CGBR95C"}</definedName>
    <definedName name="wrn.tableb._3_3_2" hidden="1">{#N/A,#N/A,FALSE,"CGBR95C"}</definedName>
    <definedName name="wrn.tableb._3_3_3" hidden="1">{#N/A,#N/A,FALSE,"CGBR95C"}</definedName>
    <definedName name="wrn.tableb._3_3_4" hidden="1">{#N/A,#N/A,FALSE,"CGBR95C"}</definedName>
    <definedName name="wrn.tableb._3_3_5" hidden="1">{#N/A,#N/A,FALSE,"CGBR95C"}</definedName>
    <definedName name="wrn.tableb._3_4" hidden="1">{#N/A,#N/A,FALSE,"CGBR95C"}</definedName>
    <definedName name="wrn.tableb._3_4_1" hidden="1">{#N/A,#N/A,FALSE,"CGBR95C"}</definedName>
    <definedName name="wrn.tableb._3_4_2" hidden="1">{#N/A,#N/A,FALSE,"CGBR95C"}</definedName>
    <definedName name="wrn.tableb._3_4_3" hidden="1">{#N/A,#N/A,FALSE,"CGBR95C"}</definedName>
    <definedName name="wrn.tableb._3_4_4" hidden="1">{#N/A,#N/A,FALSE,"CGBR95C"}</definedName>
    <definedName name="wrn.tableb._3_4_5" hidden="1">{#N/A,#N/A,FALSE,"CGBR95C"}</definedName>
    <definedName name="wrn.tableb._3_5" hidden="1">{#N/A,#N/A,FALSE,"CGBR95C"}</definedName>
    <definedName name="wrn.tableb._3_5_1" hidden="1">{#N/A,#N/A,FALSE,"CGBR95C"}</definedName>
    <definedName name="wrn.tableb._3_5_2" hidden="1">{#N/A,#N/A,FALSE,"CGBR95C"}</definedName>
    <definedName name="wrn.tableb._3_5_3" hidden="1">{#N/A,#N/A,FALSE,"CGBR95C"}</definedName>
    <definedName name="wrn.tableb._3_5_4" hidden="1">{#N/A,#N/A,FALSE,"CGBR95C"}</definedName>
    <definedName name="wrn.tableb._3_5_5" hidden="1">{#N/A,#N/A,FALSE,"CGBR95C"}</definedName>
    <definedName name="wrn.tableb._4" hidden="1">{#N/A,#N/A,FALSE,"CGBR95C"}</definedName>
    <definedName name="wrn.tableb._4_1" hidden="1">{#N/A,#N/A,FALSE,"CGBR95C"}</definedName>
    <definedName name="wrn.tableb._4_1_1" hidden="1">{#N/A,#N/A,FALSE,"CGBR95C"}</definedName>
    <definedName name="wrn.tableb._4_1_1_1" hidden="1">{#N/A,#N/A,FALSE,"CGBR95C"}</definedName>
    <definedName name="wrn.tableb._4_1_1_1_1" hidden="1">{#N/A,#N/A,FALSE,"CGBR95C"}</definedName>
    <definedName name="wrn.tableb._4_1_1_1_2" hidden="1">{#N/A,#N/A,FALSE,"CGBR95C"}</definedName>
    <definedName name="wrn.tableb._4_1_1_1_3" hidden="1">{#N/A,#N/A,FALSE,"CGBR95C"}</definedName>
    <definedName name="wrn.tableb._4_1_1_1_4" hidden="1">{#N/A,#N/A,FALSE,"CGBR95C"}</definedName>
    <definedName name="wrn.tableb._4_1_1_1_5" hidden="1">{#N/A,#N/A,FALSE,"CGBR95C"}</definedName>
    <definedName name="wrn.tableb._4_1_1_2" hidden="1">{#N/A,#N/A,FALSE,"CGBR95C"}</definedName>
    <definedName name="wrn.tableb._4_1_1_2_1" hidden="1">{#N/A,#N/A,FALSE,"CGBR95C"}</definedName>
    <definedName name="wrn.tableb._4_1_1_2_2" hidden="1">{#N/A,#N/A,FALSE,"CGBR95C"}</definedName>
    <definedName name="wrn.tableb._4_1_1_2_3" hidden="1">{#N/A,#N/A,FALSE,"CGBR95C"}</definedName>
    <definedName name="wrn.tableb._4_1_1_2_4" hidden="1">{#N/A,#N/A,FALSE,"CGBR95C"}</definedName>
    <definedName name="wrn.tableb._4_1_1_2_5" hidden="1">{#N/A,#N/A,FALSE,"CGBR95C"}</definedName>
    <definedName name="wrn.tableb._4_1_1_3" hidden="1">{#N/A,#N/A,FALSE,"CGBR95C"}</definedName>
    <definedName name="wrn.tableb._4_1_1_4" hidden="1">{#N/A,#N/A,FALSE,"CGBR95C"}</definedName>
    <definedName name="wrn.tableb._4_1_1_5" hidden="1">{#N/A,#N/A,FALSE,"CGBR95C"}</definedName>
    <definedName name="wrn.tableb._4_1_2" hidden="1">{#N/A,#N/A,FALSE,"CGBR95C"}</definedName>
    <definedName name="wrn.tableb._4_1_2_1" hidden="1">{#N/A,#N/A,FALSE,"CGBR95C"}</definedName>
    <definedName name="wrn.tableb._4_1_2_2" hidden="1">{#N/A,#N/A,FALSE,"CGBR95C"}</definedName>
    <definedName name="wrn.tableb._4_1_2_3" hidden="1">{#N/A,#N/A,FALSE,"CGBR95C"}</definedName>
    <definedName name="wrn.tableb._4_1_2_4" hidden="1">{#N/A,#N/A,FALSE,"CGBR95C"}</definedName>
    <definedName name="wrn.tableb._4_1_2_5" hidden="1">{#N/A,#N/A,FALSE,"CGBR95C"}</definedName>
    <definedName name="wrn.tableb._4_1_3" hidden="1">{#N/A,#N/A,FALSE,"CGBR95C"}</definedName>
    <definedName name="wrn.tableb._4_1_3_1" hidden="1">{#N/A,#N/A,FALSE,"CGBR95C"}</definedName>
    <definedName name="wrn.tableb._4_1_3_2" hidden="1">{#N/A,#N/A,FALSE,"CGBR95C"}</definedName>
    <definedName name="wrn.tableb._4_1_3_3" hidden="1">{#N/A,#N/A,FALSE,"CGBR95C"}</definedName>
    <definedName name="wrn.tableb._4_1_3_4" hidden="1">{#N/A,#N/A,FALSE,"CGBR95C"}</definedName>
    <definedName name="wrn.tableb._4_1_3_5" hidden="1">{#N/A,#N/A,FALSE,"CGBR95C"}</definedName>
    <definedName name="wrn.tableb._4_1_4" hidden="1">{#N/A,#N/A,FALSE,"CGBR95C"}</definedName>
    <definedName name="wrn.tableb._4_1_4_1" hidden="1">{#N/A,#N/A,FALSE,"CGBR95C"}</definedName>
    <definedName name="wrn.tableb._4_1_4_2" hidden="1">{#N/A,#N/A,FALSE,"CGBR95C"}</definedName>
    <definedName name="wrn.tableb._4_1_4_3" hidden="1">{#N/A,#N/A,FALSE,"CGBR95C"}</definedName>
    <definedName name="wrn.tableb._4_1_4_4" hidden="1">{#N/A,#N/A,FALSE,"CGBR95C"}</definedName>
    <definedName name="wrn.tableb._4_1_4_5" hidden="1">{#N/A,#N/A,FALSE,"CGBR95C"}</definedName>
    <definedName name="wrn.tableb._4_1_5" hidden="1">{#N/A,#N/A,FALSE,"CGBR95C"}</definedName>
    <definedName name="wrn.tableb._4_1_5_1" hidden="1">{#N/A,#N/A,FALSE,"CGBR95C"}</definedName>
    <definedName name="wrn.tableb._4_1_5_2" hidden="1">{#N/A,#N/A,FALSE,"CGBR95C"}</definedName>
    <definedName name="wrn.tableb._4_1_5_3" hidden="1">{#N/A,#N/A,FALSE,"CGBR95C"}</definedName>
    <definedName name="wrn.tableb._4_1_5_4" hidden="1">{#N/A,#N/A,FALSE,"CGBR95C"}</definedName>
    <definedName name="wrn.tableb._4_1_5_5" hidden="1">{#N/A,#N/A,FALSE,"CGBR95C"}</definedName>
    <definedName name="wrn.tableb._4_2" hidden="1">{#N/A,#N/A,FALSE,"CGBR95C"}</definedName>
    <definedName name="wrn.tableb._4_2_1" hidden="1">{#N/A,#N/A,FALSE,"CGBR95C"}</definedName>
    <definedName name="wrn.tableb._4_2_2" hidden="1">{#N/A,#N/A,FALSE,"CGBR95C"}</definedName>
    <definedName name="wrn.tableb._4_2_3" hidden="1">{#N/A,#N/A,FALSE,"CGBR95C"}</definedName>
    <definedName name="wrn.tableb._4_2_4" hidden="1">{#N/A,#N/A,FALSE,"CGBR95C"}</definedName>
    <definedName name="wrn.tableb._4_2_5" hidden="1">{#N/A,#N/A,FALSE,"CGBR95C"}</definedName>
    <definedName name="wrn.tableb._4_3" hidden="1">{#N/A,#N/A,FALSE,"CGBR95C"}</definedName>
    <definedName name="wrn.tableb._4_3_1" hidden="1">{#N/A,#N/A,FALSE,"CGBR95C"}</definedName>
    <definedName name="wrn.tableb._4_3_2" hidden="1">{#N/A,#N/A,FALSE,"CGBR95C"}</definedName>
    <definedName name="wrn.tableb._4_3_3" hidden="1">{#N/A,#N/A,FALSE,"CGBR95C"}</definedName>
    <definedName name="wrn.tableb._4_3_4" hidden="1">{#N/A,#N/A,FALSE,"CGBR95C"}</definedName>
    <definedName name="wrn.tableb._4_3_5" hidden="1">{#N/A,#N/A,FALSE,"CGBR95C"}</definedName>
    <definedName name="wrn.tableb._4_4" hidden="1">{#N/A,#N/A,FALSE,"CGBR95C"}</definedName>
    <definedName name="wrn.tableb._4_4_1" hidden="1">{#N/A,#N/A,FALSE,"CGBR95C"}</definedName>
    <definedName name="wrn.tableb._4_4_2" hidden="1">{#N/A,#N/A,FALSE,"CGBR95C"}</definedName>
    <definedName name="wrn.tableb._4_4_3" hidden="1">{#N/A,#N/A,FALSE,"CGBR95C"}</definedName>
    <definedName name="wrn.tableb._4_4_4" hidden="1">{#N/A,#N/A,FALSE,"CGBR95C"}</definedName>
    <definedName name="wrn.tableb._4_4_5" hidden="1">{#N/A,#N/A,FALSE,"CGBR95C"}</definedName>
    <definedName name="wrn.tableb._4_5" hidden="1">{#N/A,#N/A,FALSE,"CGBR95C"}</definedName>
    <definedName name="wrn.tableb._4_5_1" hidden="1">{#N/A,#N/A,FALSE,"CGBR95C"}</definedName>
    <definedName name="wrn.tableb._4_5_2" hidden="1">{#N/A,#N/A,FALSE,"CGBR95C"}</definedName>
    <definedName name="wrn.tableb._4_5_3" hidden="1">{#N/A,#N/A,FALSE,"CGBR95C"}</definedName>
    <definedName name="wrn.tableb._4_5_4" hidden="1">{#N/A,#N/A,FALSE,"CGBR95C"}</definedName>
    <definedName name="wrn.tableb._4_5_5" hidden="1">{#N/A,#N/A,FALSE,"CGBR95C"}</definedName>
    <definedName name="wrn.tableb._5" hidden="1">{#N/A,#N/A,FALSE,"CGBR95C"}</definedName>
    <definedName name="wrn.tableb._5_1" hidden="1">{#N/A,#N/A,FALSE,"CGBR95C"}</definedName>
    <definedName name="wrn.tableb._5_1_1" hidden="1">{#N/A,#N/A,FALSE,"CGBR95C"}</definedName>
    <definedName name="wrn.tableb._5_1_1_1" hidden="1">{#N/A,#N/A,FALSE,"CGBR95C"}</definedName>
    <definedName name="wrn.tableb._5_1_1_1_1" hidden="1">{#N/A,#N/A,FALSE,"CGBR95C"}</definedName>
    <definedName name="wrn.tableb._5_1_1_1_2" hidden="1">{#N/A,#N/A,FALSE,"CGBR95C"}</definedName>
    <definedName name="wrn.tableb._5_1_1_1_3" hidden="1">{#N/A,#N/A,FALSE,"CGBR95C"}</definedName>
    <definedName name="wrn.tableb._5_1_1_1_4" hidden="1">{#N/A,#N/A,FALSE,"CGBR95C"}</definedName>
    <definedName name="wrn.tableb._5_1_1_1_5" hidden="1">{#N/A,#N/A,FALSE,"CGBR95C"}</definedName>
    <definedName name="wrn.tableb._5_1_1_2" hidden="1">{#N/A,#N/A,FALSE,"CGBR95C"}</definedName>
    <definedName name="wrn.tableb._5_1_1_2_1" hidden="1">{#N/A,#N/A,FALSE,"CGBR95C"}</definedName>
    <definedName name="wrn.tableb._5_1_1_2_2" hidden="1">{#N/A,#N/A,FALSE,"CGBR95C"}</definedName>
    <definedName name="wrn.tableb._5_1_1_2_3" hidden="1">{#N/A,#N/A,FALSE,"CGBR95C"}</definedName>
    <definedName name="wrn.tableb._5_1_1_2_4" hidden="1">{#N/A,#N/A,FALSE,"CGBR95C"}</definedName>
    <definedName name="wrn.tableb._5_1_1_2_5" hidden="1">{#N/A,#N/A,FALSE,"CGBR95C"}</definedName>
    <definedName name="wrn.tableb._5_1_1_3" hidden="1">{#N/A,#N/A,FALSE,"CGBR95C"}</definedName>
    <definedName name="wrn.tableb._5_1_1_4" hidden="1">{#N/A,#N/A,FALSE,"CGBR95C"}</definedName>
    <definedName name="wrn.tableb._5_1_1_5" hidden="1">{#N/A,#N/A,FALSE,"CGBR95C"}</definedName>
    <definedName name="wrn.tableb._5_1_2" hidden="1">{#N/A,#N/A,FALSE,"CGBR95C"}</definedName>
    <definedName name="wrn.tableb._5_1_2_1" hidden="1">{#N/A,#N/A,FALSE,"CGBR95C"}</definedName>
    <definedName name="wrn.tableb._5_1_2_2" hidden="1">{#N/A,#N/A,FALSE,"CGBR95C"}</definedName>
    <definedName name="wrn.tableb._5_1_2_3" hidden="1">{#N/A,#N/A,FALSE,"CGBR95C"}</definedName>
    <definedName name="wrn.tableb._5_1_2_4" hidden="1">{#N/A,#N/A,FALSE,"CGBR95C"}</definedName>
    <definedName name="wrn.tableb._5_1_2_5" hidden="1">{#N/A,#N/A,FALSE,"CGBR95C"}</definedName>
    <definedName name="wrn.tableb._5_1_3" hidden="1">{#N/A,#N/A,FALSE,"CGBR95C"}</definedName>
    <definedName name="wrn.tableb._5_1_3_1" hidden="1">{#N/A,#N/A,FALSE,"CGBR95C"}</definedName>
    <definedName name="wrn.tableb._5_1_3_2" hidden="1">{#N/A,#N/A,FALSE,"CGBR95C"}</definedName>
    <definedName name="wrn.tableb._5_1_3_3" hidden="1">{#N/A,#N/A,FALSE,"CGBR95C"}</definedName>
    <definedName name="wrn.tableb._5_1_3_4" hidden="1">{#N/A,#N/A,FALSE,"CGBR95C"}</definedName>
    <definedName name="wrn.tableb._5_1_3_5" hidden="1">{#N/A,#N/A,FALSE,"CGBR95C"}</definedName>
    <definedName name="wrn.tableb._5_1_4" hidden="1">{#N/A,#N/A,FALSE,"CGBR95C"}</definedName>
    <definedName name="wrn.tableb._5_1_4_1" hidden="1">{#N/A,#N/A,FALSE,"CGBR95C"}</definedName>
    <definedName name="wrn.tableb._5_1_4_2" hidden="1">{#N/A,#N/A,FALSE,"CGBR95C"}</definedName>
    <definedName name="wrn.tableb._5_1_4_3" hidden="1">{#N/A,#N/A,FALSE,"CGBR95C"}</definedName>
    <definedName name="wrn.tableb._5_1_4_4" hidden="1">{#N/A,#N/A,FALSE,"CGBR95C"}</definedName>
    <definedName name="wrn.tableb._5_1_4_5" hidden="1">{#N/A,#N/A,FALSE,"CGBR95C"}</definedName>
    <definedName name="wrn.tableb._5_1_5" hidden="1">{#N/A,#N/A,FALSE,"CGBR95C"}</definedName>
    <definedName name="wrn.tableb._5_1_5_1" hidden="1">{#N/A,#N/A,FALSE,"CGBR95C"}</definedName>
    <definedName name="wrn.tableb._5_1_5_2" hidden="1">{#N/A,#N/A,FALSE,"CGBR95C"}</definedName>
    <definedName name="wrn.tableb._5_1_5_3" hidden="1">{#N/A,#N/A,FALSE,"CGBR95C"}</definedName>
    <definedName name="wrn.tableb._5_1_5_4" hidden="1">{#N/A,#N/A,FALSE,"CGBR95C"}</definedName>
    <definedName name="wrn.tableb._5_1_5_5" hidden="1">{#N/A,#N/A,FALSE,"CGBR95C"}</definedName>
    <definedName name="wrn.tableb._5_2" hidden="1">{#N/A,#N/A,FALSE,"CGBR95C"}</definedName>
    <definedName name="wrn.tableb._5_2_1" hidden="1">{#N/A,#N/A,FALSE,"CGBR95C"}</definedName>
    <definedName name="wrn.tableb._5_2_2" hidden="1">{#N/A,#N/A,FALSE,"CGBR95C"}</definedName>
    <definedName name="wrn.tableb._5_2_3" hidden="1">{#N/A,#N/A,FALSE,"CGBR95C"}</definedName>
    <definedName name="wrn.tableb._5_2_4" hidden="1">{#N/A,#N/A,FALSE,"CGBR95C"}</definedName>
    <definedName name="wrn.tableb._5_2_5" hidden="1">{#N/A,#N/A,FALSE,"CGBR95C"}</definedName>
    <definedName name="wrn.tableb._5_3" hidden="1">{#N/A,#N/A,FALSE,"CGBR95C"}</definedName>
    <definedName name="wrn.tableb._5_3_1" hidden="1">{#N/A,#N/A,FALSE,"CGBR95C"}</definedName>
    <definedName name="wrn.tableb._5_3_2" hidden="1">{#N/A,#N/A,FALSE,"CGBR95C"}</definedName>
    <definedName name="wrn.tableb._5_3_3" hidden="1">{#N/A,#N/A,FALSE,"CGBR95C"}</definedName>
    <definedName name="wrn.tableb._5_3_4" hidden="1">{#N/A,#N/A,FALSE,"CGBR95C"}</definedName>
    <definedName name="wrn.tableb._5_3_5" hidden="1">{#N/A,#N/A,FALSE,"CGBR95C"}</definedName>
    <definedName name="wrn.tableb._5_4" hidden="1">{#N/A,#N/A,FALSE,"CGBR95C"}</definedName>
    <definedName name="wrn.tableb._5_4_1" hidden="1">{#N/A,#N/A,FALSE,"CGBR95C"}</definedName>
    <definedName name="wrn.tableb._5_4_2" hidden="1">{#N/A,#N/A,FALSE,"CGBR95C"}</definedName>
    <definedName name="wrn.tableb._5_4_3" hidden="1">{#N/A,#N/A,FALSE,"CGBR95C"}</definedName>
    <definedName name="wrn.tableb._5_4_4" hidden="1">{#N/A,#N/A,FALSE,"CGBR95C"}</definedName>
    <definedName name="wrn.tableb._5_4_5" hidden="1">{#N/A,#N/A,FALSE,"CGBR95C"}</definedName>
    <definedName name="wrn.tableb._5_5" hidden="1">{#N/A,#N/A,FALSE,"CGBR95C"}</definedName>
    <definedName name="wrn.tableb._5_5_1" hidden="1">{#N/A,#N/A,FALSE,"CGBR95C"}</definedName>
    <definedName name="wrn.tableb._5_5_2" hidden="1">{#N/A,#N/A,FALSE,"CGBR95C"}</definedName>
    <definedName name="wrn.tableb._5_5_3" hidden="1">{#N/A,#N/A,FALSE,"CGBR95C"}</definedName>
    <definedName name="wrn.tableb._5_5_4" hidden="1">{#N/A,#N/A,FALSE,"CGBR95C"}</definedName>
    <definedName name="wrn.tableb._5_5_5" hidden="1">{#N/A,#N/A,FALSE,"CGBR95C"}</definedName>
    <definedName name="wrn.tableq." hidden="1">{#N/A,#N/A,FALSE,"CGBR95C"}</definedName>
    <definedName name="wrn.tableq._1" hidden="1">{#N/A,#N/A,FALSE,"CGBR95C"}</definedName>
    <definedName name="wrn.tableq._1_1" hidden="1">{#N/A,#N/A,FALSE,"CGBR95C"}</definedName>
    <definedName name="wrn.tableq._1_1_1" hidden="1">{#N/A,#N/A,FALSE,"CGBR95C"}</definedName>
    <definedName name="wrn.tableq._1_1_1_1" hidden="1">{#N/A,#N/A,FALSE,"CGBR95C"}</definedName>
    <definedName name="wrn.tableq._1_1_1_1_1" hidden="1">{#N/A,#N/A,FALSE,"CGBR95C"}</definedName>
    <definedName name="wrn.tableq._1_1_1_1_1_1" hidden="1">{#N/A,#N/A,FALSE,"CGBR95C"}</definedName>
    <definedName name="wrn.tableq._1_1_1_1_1_2" hidden="1">{#N/A,#N/A,FALSE,"CGBR95C"}</definedName>
    <definedName name="wrn.tableq._1_1_1_1_1_3" hidden="1">{#N/A,#N/A,FALSE,"CGBR95C"}</definedName>
    <definedName name="wrn.tableq._1_1_1_1_1_4" hidden="1">{#N/A,#N/A,FALSE,"CGBR95C"}</definedName>
    <definedName name="wrn.tableq._1_1_1_1_1_5" hidden="1">{#N/A,#N/A,FALSE,"CGBR95C"}</definedName>
    <definedName name="wrn.tableq._1_1_1_1_2" hidden="1">{#N/A,#N/A,FALSE,"CGBR95C"}</definedName>
    <definedName name="wrn.tableq._1_1_1_1_2_1" hidden="1">{#N/A,#N/A,FALSE,"CGBR95C"}</definedName>
    <definedName name="wrn.tableq._1_1_1_1_2_2" hidden="1">{#N/A,#N/A,FALSE,"CGBR95C"}</definedName>
    <definedName name="wrn.tableq._1_1_1_1_2_3" hidden="1">{#N/A,#N/A,FALSE,"CGBR95C"}</definedName>
    <definedName name="wrn.tableq._1_1_1_1_2_4" hidden="1">{#N/A,#N/A,FALSE,"CGBR95C"}</definedName>
    <definedName name="wrn.tableq._1_1_1_1_2_5" hidden="1">{#N/A,#N/A,FALSE,"CGBR95C"}</definedName>
    <definedName name="wrn.tableq._1_1_1_1_3" hidden="1">{#N/A,#N/A,FALSE,"CGBR95C"}</definedName>
    <definedName name="wrn.tableq._1_1_1_1_4" hidden="1">{#N/A,#N/A,FALSE,"CGBR95C"}</definedName>
    <definedName name="wrn.tableq._1_1_1_1_5" hidden="1">{#N/A,#N/A,FALSE,"CGBR95C"}</definedName>
    <definedName name="wrn.tableq._1_1_1_2" hidden="1">{#N/A,#N/A,FALSE,"CGBR95C"}</definedName>
    <definedName name="wrn.tableq._1_1_1_2_1" hidden="1">{#N/A,#N/A,FALSE,"CGBR95C"}</definedName>
    <definedName name="wrn.tableq._1_1_1_2_2" hidden="1">{#N/A,#N/A,FALSE,"CGBR95C"}</definedName>
    <definedName name="wrn.tableq._1_1_1_2_3" hidden="1">{#N/A,#N/A,FALSE,"CGBR95C"}</definedName>
    <definedName name="wrn.tableq._1_1_1_2_4" hidden="1">{#N/A,#N/A,FALSE,"CGBR95C"}</definedName>
    <definedName name="wrn.tableq._1_1_1_2_5" hidden="1">{#N/A,#N/A,FALSE,"CGBR95C"}</definedName>
    <definedName name="wrn.tableq._1_1_1_3" hidden="1">{#N/A,#N/A,FALSE,"CGBR95C"}</definedName>
    <definedName name="wrn.tableq._1_1_1_3_1" hidden="1">{#N/A,#N/A,FALSE,"CGBR95C"}</definedName>
    <definedName name="wrn.tableq._1_1_1_3_2" hidden="1">{#N/A,#N/A,FALSE,"CGBR95C"}</definedName>
    <definedName name="wrn.tableq._1_1_1_3_3" hidden="1">{#N/A,#N/A,FALSE,"CGBR95C"}</definedName>
    <definedName name="wrn.tableq._1_1_1_3_4" hidden="1">{#N/A,#N/A,FALSE,"CGBR95C"}</definedName>
    <definedName name="wrn.tableq._1_1_1_3_5" hidden="1">{#N/A,#N/A,FALSE,"CGBR95C"}</definedName>
    <definedName name="wrn.tableq._1_1_1_4" hidden="1">{#N/A,#N/A,FALSE,"CGBR95C"}</definedName>
    <definedName name="wrn.tableq._1_1_1_4_1" hidden="1">{#N/A,#N/A,FALSE,"CGBR95C"}</definedName>
    <definedName name="wrn.tableq._1_1_1_4_2" hidden="1">{#N/A,#N/A,FALSE,"CGBR95C"}</definedName>
    <definedName name="wrn.tableq._1_1_1_4_3" hidden="1">{#N/A,#N/A,FALSE,"CGBR95C"}</definedName>
    <definedName name="wrn.tableq._1_1_1_4_4" hidden="1">{#N/A,#N/A,FALSE,"CGBR95C"}</definedName>
    <definedName name="wrn.tableq._1_1_1_4_5" hidden="1">{#N/A,#N/A,FALSE,"CGBR95C"}</definedName>
    <definedName name="wrn.tableq._1_1_1_5" hidden="1">{#N/A,#N/A,FALSE,"CGBR95C"}</definedName>
    <definedName name="wrn.tableq._1_1_1_5_1" hidden="1">{#N/A,#N/A,FALSE,"CGBR95C"}</definedName>
    <definedName name="wrn.tableq._1_1_1_5_2" hidden="1">{#N/A,#N/A,FALSE,"CGBR95C"}</definedName>
    <definedName name="wrn.tableq._1_1_1_5_3" hidden="1">{#N/A,#N/A,FALSE,"CGBR95C"}</definedName>
    <definedName name="wrn.tableq._1_1_1_5_4" hidden="1">{#N/A,#N/A,FALSE,"CGBR95C"}</definedName>
    <definedName name="wrn.tableq._1_1_1_5_5" hidden="1">{#N/A,#N/A,FALSE,"CGBR95C"}</definedName>
    <definedName name="wrn.tableq._1_1_2" hidden="1">{#N/A,#N/A,FALSE,"CGBR95C"}</definedName>
    <definedName name="wrn.tableq._1_1_2_1" hidden="1">{#N/A,#N/A,FALSE,"CGBR95C"}</definedName>
    <definedName name="wrn.tableq._1_1_2_2" hidden="1">{#N/A,#N/A,FALSE,"CGBR95C"}</definedName>
    <definedName name="wrn.tableq._1_1_2_3" hidden="1">{#N/A,#N/A,FALSE,"CGBR95C"}</definedName>
    <definedName name="wrn.tableq._1_1_2_4" hidden="1">{#N/A,#N/A,FALSE,"CGBR95C"}</definedName>
    <definedName name="wrn.tableq._1_1_2_5" hidden="1">{#N/A,#N/A,FALSE,"CGBR95C"}</definedName>
    <definedName name="wrn.tableq._1_1_3" hidden="1">{#N/A,#N/A,FALSE,"CGBR95C"}</definedName>
    <definedName name="wrn.tableq._1_1_3_1" hidden="1">{#N/A,#N/A,FALSE,"CGBR95C"}</definedName>
    <definedName name="wrn.tableq._1_1_3_2" hidden="1">{#N/A,#N/A,FALSE,"CGBR95C"}</definedName>
    <definedName name="wrn.tableq._1_1_3_3" hidden="1">{#N/A,#N/A,FALSE,"CGBR95C"}</definedName>
    <definedName name="wrn.tableq._1_1_3_4" hidden="1">{#N/A,#N/A,FALSE,"CGBR95C"}</definedName>
    <definedName name="wrn.tableq._1_1_3_5" hidden="1">{#N/A,#N/A,FALSE,"CGBR95C"}</definedName>
    <definedName name="wrn.tableq._1_1_4" hidden="1">{#N/A,#N/A,FALSE,"CGBR95C"}</definedName>
    <definedName name="wrn.tableq._1_1_4_1" hidden="1">{#N/A,#N/A,FALSE,"CGBR95C"}</definedName>
    <definedName name="wrn.tableq._1_1_4_2" hidden="1">{#N/A,#N/A,FALSE,"CGBR95C"}</definedName>
    <definedName name="wrn.tableq._1_1_4_3" hidden="1">{#N/A,#N/A,FALSE,"CGBR95C"}</definedName>
    <definedName name="wrn.tableq._1_1_4_4" hidden="1">{#N/A,#N/A,FALSE,"CGBR95C"}</definedName>
    <definedName name="wrn.tableq._1_1_4_5" hidden="1">{#N/A,#N/A,FALSE,"CGBR95C"}</definedName>
    <definedName name="wrn.tableq._1_1_5" hidden="1">{#N/A,#N/A,FALSE,"CGBR95C"}</definedName>
    <definedName name="wrn.tableq._1_1_5_1" hidden="1">{#N/A,#N/A,FALSE,"CGBR95C"}</definedName>
    <definedName name="wrn.tableq._1_1_5_2" hidden="1">{#N/A,#N/A,FALSE,"CGBR95C"}</definedName>
    <definedName name="wrn.tableq._1_1_5_3" hidden="1">{#N/A,#N/A,FALSE,"CGBR95C"}</definedName>
    <definedName name="wrn.tableq._1_1_5_4" hidden="1">{#N/A,#N/A,FALSE,"CGBR95C"}</definedName>
    <definedName name="wrn.tableq._1_1_5_5" hidden="1">{#N/A,#N/A,FALSE,"CGBR95C"}</definedName>
    <definedName name="wrn.tableq._1_2" hidden="1">{#N/A,#N/A,FALSE,"CGBR95C"}</definedName>
    <definedName name="wrn.tableq._1_2_1" hidden="1">{#N/A,#N/A,FALSE,"CGBR95C"}</definedName>
    <definedName name="wrn.tableq._1_2_1_1" hidden="1">{#N/A,#N/A,FALSE,"CGBR95C"}</definedName>
    <definedName name="wrn.tableq._1_2_1_1_1" hidden="1">{#N/A,#N/A,FALSE,"CGBR95C"}</definedName>
    <definedName name="wrn.tableq._1_2_1_1_1_1" hidden="1">{#N/A,#N/A,FALSE,"CGBR95C"}</definedName>
    <definedName name="wrn.tableq._1_2_1_1_1_2" hidden="1">{#N/A,#N/A,FALSE,"CGBR95C"}</definedName>
    <definedName name="wrn.tableq._1_2_1_1_1_3" hidden="1">{#N/A,#N/A,FALSE,"CGBR95C"}</definedName>
    <definedName name="wrn.tableq._1_2_1_1_1_4" hidden="1">{#N/A,#N/A,FALSE,"CGBR95C"}</definedName>
    <definedName name="wrn.tableq._1_2_1_1_1_5" hidden="1">{#N/A,#N/A,FALSE,"CGBR95C"}</definedName>
    <definedName name="wrn.tableq._1_2_1_1_2" hidden="1">{#N/A,#N/A,FALSE,"CGBR95C"}</definedName>
    <definedName name="wrn.tableq._1_2_1_1_2_1" hidden="1">{#N/A,#N/A,FALSE,"CGBR95C"}</definedName>
    <definedName name="wrn.tableq._1_2_1_1_2_2" hidden="1">{#N/A,#N/A,FALSE,"CGBR95C"}</definedName>
    <definedName name="wrn.tableq._1_2_1_1_2_3" hidden="1">{#N/A,#N/A,FALSE,"CGBR95C"}</definedName>
    <definedName name="wrn.tableq._1_2_1_1_2_4" hidden="1">{#N/A,#N/A,FALSE,"CGBR95C"}</definedName>
    <definedName name="wrn.tableq._1_2_1_1_2_5" hidden="1">{#N/A,#N/A,FALSE,"CGBR95C"}</definedName>
    <definedName name="wrn.tableq._1_2_1_1_3" hidden="1">{#N/A,#N/A,FALSE,"CGBR95C"}</definedName>
    <definedName name="wrn.tableq._1_2_1_1_4" hidden="1">{#N/A,#N/A,FALSE,"CGBR95C"}</definedName>
    <definedName name="wrn.tableq._1_2_1_1_5" hidden="1">{#N/A,#N/A,FALSE,"CGBR95C"}</definedName>
    <definedName name="wrn.tableq._1_2_1_2" hidden="1">{#N/A,#N/A,FALSE,"CGBR95C"}</definedName>
    <definedName name="wrn.tableq._1_2_1_2_1" hidden="1">{#N/A,#N/A,FALSE,"CGBR95C"}</definedName>
    <definedName name="wrn.tableq._1_2_1_2_2" hidden="1">{#N/A,#N/A,FALSE,"CGBR95C"}</definedName>
    <definedName name="wrn.tableq._1_2_1_2_3" hidden="1">{#N/A,#N/A,FALSE,"CGBR95C"}</definedName>
    <definedName name="wrn.tableq._1_2_1_2_4" hidden="1">{#N/A,#N/A,FALSE,"CGBR95C"}</definedName>
    <definedName name="wrn.tableq._1_2_1_2_5" hidden="1">{#N/A,#N/A,FALSE,"CGBR95C"}</definedName>
    <definedName name="wrn.tableq._1_2_1_3" hidden="1">{#N/A,#N/A,FALSE,"CGBR95C"}</definedName>
    <definedName name="wrn.tableq._1_2_1_3_1" hidden="1">{#N/A,#N/A,FALSE,"CGBR95C"}</definedName>
    <definedName name="wrn.tableq._1_2_1_3_2" hidden="1">{#N/A,#N/A,FALSE,"CGBR95C"}</definedName>
    <definedName name="wrn.tableq._1_2_1_3_3" hidden="1">{#N/A,#N/A,FALSE,"CGBR95C"}</definedName>
    <definedName name="wrn.tableq._1_2_1_3_4" hidden="1">{#N/A,#N/A,FALSE,"CGBR95C"}</definedName>
    <definedName name="wrn.tableq._1_2_1_3_5" hidden="1">{#N/A,#N/A,FALSE,"CGBR95C"}</definedName>
    <definedName name="wrn.tableq._1_2_1_4" hidden="1">{#N/A,#N/A,FALSE,"CGBR95C"}</definedName>
    <definedName name="wrn.tableq._1_2_1_4_1" hidden="1">{#N/A,#N/A,FALSE,"CGBR95C"}</definedName>
    <definedName name="wrn.tableq._1_2_1_4_2" hidden="1">{#N/A,#N/A,FALSE,"CGBR95C"}</definedName>
    <definedName name="wrn.tableq._1_2_1_4_3" hidden="1">{#N/A,#N/A,FALSE,"CGBR95C"}</definedName>
    <definedName name="wrn.tableq._1_2_1_4_4" hidden="1">{#N/A,#N/A,FALSE,"CGBR95C"}</definedName>
    <definedName name="wrn.tableq._1_2_1_4_5" hidden="1">{#N/A,#N/A,FALSE,"CGBR95C"}</definedName>
    <definedName name="wrn.tableq._1_2_1_5" hidden="1">{#N/A,#N/A,FALSE,"CGBR95C"}</definedName>
    <definedName name="wrn.tableq._1_2_1_5_1" hidden="1">{#N/A,#N/A,FALSE,"CGBR95C"}</definedName>
    <definedName name="wrn.tableq._1_2_1_5_2" hidden="1">{#N/A,#N/A,FALSE,"CGBR95C"}</definedName>
    <definedName name="wrn.tableq._1_2_1_5_3" hidden="1">{#N/A,#N/A,FALSE,"CGBR95C"}</definedName>
    <definedName name="wrn.tableq._1_2_1_5_4" hidden="1">{#N/A,#N/A,FALSE,"CGBR95C"}</definedName>
    <definedName name="wrn.tableq._1_2_1_5_5" hidden="1">{#N/A,#N/A,FALSE,"CGBR95C"}</definedName>
    <definedName name="wrn.tableq._1_2_2" hidden="1">{#N/A,#N/A,FALSE,"CGBR95C"}</definedName>
    <definedName name="wrn.tableq._1_2_2_1" hidden="1">{#N/A,#N/A,FALSE,"CGBR95C"}</definedName>
    <definedName name="wrn.tableq._1_2_2_2" hidden="1">{#N/A,#N/A,FALSE,"CGBR95C"}</definedName>
    <definedName name="wrn.tableq._1_2_2_3" hidden="1">{#N/A,#N/A,FALSE,"CGBR95C"}</definedName>
    <definedName name="wrn.tableq._1_2_2_4" hidden="1">{#N/A,#N/A,FALSE,"CGBR95C"}</definedName>
    <definedName name="wrn.tableq._1_2_2_5" hidden="1">{#N/A,#N/A,FALSE,"CGBR95C"}</definedName>
    <definedName name="wrn.tableq._1_2_3" hidden="1">{#N/A,#N/A,FALSE,"CGBR95C"}</definedName>
    <definedName name="wrn.tableq._1_2_3_1" hidden="1">{#N/A,#N/A,FALSE,"CGBR95C"}</definedName>
    <definedName name="wrn.tableq._1_2_3_2" hidden="1">{#N/A,#N/A,FALSE,"CGBR95C"}</definedName>
    <definedName name="wrn.tableq._1_2_3_3" hidden="1">{#N/A,#N/A,FALSE,"CGBR95C"}</definedName>
    <definedName name="wrn.tableq._1_2_3_4" hidden="1">{#N/A,#N/A,FALSE,"CGBR95C"}</definedName>
    <definedName name="wrn.tableq._1_2_3_5" hidden="1">{#N/A,#N/A,FALSE,"CGBR95C"}</definedName>
    <definedName name="wrn.tableq._1_2_4" hidden="1">{#N/A,#N/A,FALSE,"CGBR95C"}</definedName>
    <definedName name="wrn.tableq._1_2_4_1" hidden="1">{#N/A,#N/A,FALSE,"CGBR95C"}</definedName>
    <definedName name="wrn.tableq._1_2_4_2" hidden="1">{#N/A,#N/A,FALSE,"CGBR95C"}</definedName>
    <definedName name="wrn.tableq._1_2_4_3" hidden="1">{#N/A,#N/A,FALSE,"CGBR95C"}</definedName>
    <definedName name="wrn.tableq._1_2_4_4" hidden="1">{#N/A,#N/A,FALSE,"CGBR95C"}</definedName>
    <definedName name="wrn.tableq._1_2_4_5" hidden="1">{#N/A,#N/A,FALSE,"CGBR95C"}</definedName>
    <definedName name="wrn.tableq._1_2_5" hidden="1">{#N/A,#N/A,FALSE,"CGBR95C"}</definedName>
    <definedName name="wrn.tableq._1_2_5_1" hidden="1">{#N/A,#N/A,FALSE,"CGBR95C"}</definedName>
    <definedName name="wrn.tableq._1_2_5_2" hidden="1">{#N/A,#N/A,FALSE,"CGBR95C"}</definedName>
    <definedName name="wrn.tableq._1_2_5_3" hidden="1">{#N/A,#N/A,FALSE,"CGBR95C"}</definedName>
    <definedName name="wrn.tableq._1_2_5_4" hidden="1">{#N/A,#N/A,FALSE,"CGBR95C"}</definedName>
    <definedName name="wrn.tableq._1_2_5_5" hidden="1">{#N/A,#N/A,FALSE,"CGBR95C"}</definedName>
    <definedName name="wrn.tableq._1_3" hidden="1">{#N/A,#N/A,FALSE,"CGBR95C"}</definedName>
    <definedName name="wrn.tableq._1_3_1" hidden="1">{#N/A,#N/A,FALSE,"CGBR95C"}</definedName>
    <definedName name="wrn.tableq._1_3_1_1" hidden="1">{#N/A,#N/A,FALSE,"CGBR95C"}</definedName>
    <definedName name="wrn.tableq._1_3_1_1_1" hidden="1">{#N/A,#N/A,FALSE,"CGBR95C"}</definedName>
    <definedName name="wrn.tableq._1_3_1_1_1_1" hidden="1">{#N/A,#N/A,FALSE,"CGBR95C"}</definedName>
    <definedName name="wrn.tableq._1_3_1_1_1_2" hidden="1">{#N/A,#N/A,FALSE,"CGBR95C"}</definedName>
    <definedName name="wrn.tableq._1_3_1_1_1_3" hidden="1">{#N/A,#N/A,FALSE,"CGBR95C"}</definedName>
    <definedName name="wrn.tableq._1_3_1_1_1_4" hidden="1">{#N/A,#N/A,FALSE,"CGBR95C"}</definedName>
    <definedName name="wrn.tableq._1_3_1_1_1_5" hidden="1">{#N/A,#N/A,FALSE,"CGBR95C"}</definedName>
    <definedName name="wrn.tableq._1_3_1_1_2" hidden="1">{#N/A,#N/A,FALSE,"CGBR95C"}</definedName>
    <definedName name="wrn.tableq._1_3_1_1_2_1" hidden="1">{#N/A,#N/A,FALSE,"CGBR95C"}</definedName>
    <definedName name="wrn.tableq._1_3_1_1_2_2" hidden="1">{#N/A,#N/A,FALSE,"CGBR95C"}</definedName>
    <definedName name="wrn.tableq._1_3_1_1_2_3" hidden="1">{#N/A,#N/A,FALSE,"CGBR95C"}</definedName>
    <definedName name="wrn.tableq._1_3_1_1_2_4" hidden="1">{#N/A,#N/A,FALSE,"CGBR95C"}</definedName>
    <definedName name="wrn.tableq._1_3_1_1_2_5" hidden="1">{#N/A,#N/A,FALSE,"CGBR95C"}</definedName>
    <definedName name="wrn.tableq._1_3_1_1_3" hidden="1">{#N/A,#N/A,FALSE,"CGBR95C"}</definedName>
    <definedName name="wrn.tableq._1_3_1_1_4" hidden="1">{#N/A,#N/A,FALSE,"CGBR95C"}</definedName>
    <definedName name="wrn.tableq._1_3_1_1_5" hidden="1">{#N/A,#N/A,FALSE,"CGBR95C"}</definedName>
    <definedName name="wrn.tableq._1_3_1_2" hidden="1">{#N/A,#N/A,FALSE,"CGBR95C"}</definedName>
    <definedName name="wrn.tableq._1_3_1_2_1" hidden="1">{#N/A,#N/A,FALSE,"CGBR95C"}</definedName>
    <definedName name="wrn.tableq._1_3_1_2_2" hidden="1">{#N/A,#N/A,FALSE,"CGBR95C"}</definedName>
    <definedName name="wrn.tableq._1_3_1_2_3" hidden="1">{#N/A,#N/A,FALSE,"CGBR95C"}</definedName>
    <definedName name="wrn.tableq._1_3_1_2_4" hidden="1">{#N/A,#N/A,FALSE,"CGBR95C"}</definedName>
    <definedName name="wrn.tableq._1_3_1_2_5" hidden="1">{#N/A,#N/A,FALSE,"CGBR95C"}</definedName>
    <definedName name="wrn.tableq._1_3_1_3" hidden="1">{#N/A,#N/A,FALSE,"CGBR95C"}</definedName>
    <definedName name="wrn.tableq._1_3_1_3_1" hidden="1">{#N/A,#N/A,FALSE,"CGBR95C"}</definedName>
    <definedName name="wrn.tableq._1_3_1_3_2" hidden="1">{#N/A,#N/A,FALSE,"CGBR95C"}</definedName>
    <definedName name="wrn.tableq._1_3_1_3_3" hidden="1">{#N/A,#N/A,FALSE,"CGBR95C"}</definedName>
    <definedName name="wrn.tableq._1_3_1_3_4" hidden="1">{#N/A,#N/A,FALSE,"CGBR95C"}</definedName>
    <definedName name="wrn.tableq._1_3_1_3_5" hidden="1">{#N/A,#N/A,FALSE,"CGBR95C"}</definedName>
    <definedName name="wrn.tableq._1_3_1_4" hidden="1">{#N/A,#N/A,FALSE,"CGBR95C"}</definedName>
    <definedName name="wrn.tableq._1_3_1_4_1" hidden="1">{#N/A,#N/A,FALSE,"CGBR95C"}</definedName>
    <definedName name="wrn.tableq._1_3_1_4_2" hidden="1">{#N/A,#N/A,FALSE,"CGBR95C"}</definedName>
    <definedName name="wrn.tableq._1_3_1_4_3" hidden="1">{#N/A,#N/A,FALSE,"CGBR95C"}</definedName>
    <definedName name="wrn.tableq._1_3_1_4_4" hidden="1">{#N/A,#N/A,FALSE,"CGBR95C"}</definedName>
    <definedName name="wrn.tableq._1_3_1_4_5" hidden="1">{#N/A,#N/A,FALSE,"CGBR95C"}</definedName>
    <definedName name="wrn.tableq._1_3_1_5" hidden="1">{#N/A,#N/A,FALSE,"CGBR95C"}</definedName>
    <definedName name="wrn.tableq._1_3_1_5_1" hidden="1">{#N/A,#N/A,FALSE,"CGBR95C"}</definedName>
    <definedName name="wrn.tableq._1_3_1_5_2" hidden="1">{#N/A,#N/A,FALSE,"CGBR95C"}</definedName>
    <definedName name="wrn.tableq._1_3_1_5_3" hidden="1">{#N/A,#N/A,FALSE,"CGBR95C"}</definedName>
    <definedName name="wrn.tableq._1_3_1_5_4" hidden="1">{#N/A,#N/A,FALSE,"CGBR95C"}</definedName>
    <definedName name="wrn.tableq._1_3_1_5_5" hidden="1">{#N/A,#N/A,FALSE,"CGBR95C"}</definedName>
    <definedName name="wrn.tableq._1_3_2" hidden="1">{#N/A,#N/A,FALSE,"CGBR95C"}</definedName>
    <definedName name="wrn.tableq._1_3_2_1" hidden="1">{#N/A,#N/A,FALSE,"CGBR95C"}</definedName>
    <definedName name="wrn.tableq._1_3_2_2" hidden="1">{#N/A,#N/A,FALSE,"CGBR95C"}</definedName>
    <definedName name="wrn.tableq._1_3_2_3" hidden="1">{#N/A,#N/A,FALSE,"CGBR95C"}</definedName>
    <definedName name="wrn.tableq._1_3_2_4" hidden="1">{#N/A,#N/A,FALSE,"CGBR95C"}</definedName>
    <definedName name="wrn.tableq._1_3_2_5" hidden="1">{#N/A,#N/A,FALSE,"CGBR95C"}</definedName>
    <definedName name="wrn.tableq._1_3_3" hidden="1">{#N/A,#N/A,FALSE,"CGBR95C"}</definedName>
    <definedName name="wrn.tableq._1_3_3_1" hidden="1">{#N/A,#N/A,FALSE,"CGBR95C"}</definedName>
    <definedName name="wrn.tableq._1_3_3_2" hidden="1">{#N/A,#N/A,FALSE,"CGBR95C"}</definedName>
    <definedName name="wrn.tableq._1_3_3_3" hidden="1">{#N/A,#N/A,FALSE,"CGBR95C"}</definedName>
    <definedName name="wrn.tableq._1_3_3_4" hidden="1">{#N/A,#N/A,FALSE,"CGBR95C"}</definedName>
    <definedName name="wrn.tableq._1_3_3_5" hidden="1">{#N/A,#N/A,FALSE,"CGBR95C"}</definedName>
    <definedName name="wrn.tableq._1_3_4" hidden="1">{#N/A,#N/A,FALSE,"CGBR95C"}</definedName>
    <definedName name="wrn.tableq._1_3_4_1" hidden="1">{#N/A,#N/A,FALSE,"CGBR95C"}</definedName>
    <definedName name="wrn.tableq._1_3_4_2" hidden="1">{#N/A,#N/A,FALSE,"CGBR95C"}</definedName>
    <definedName name="wrn.tableq._1_3_4_3" hidden="1">{#N/A,#N/A,FALSE,"CGBR95C"}</definedName>
    <definedName name="wrn.tableq._1_3_4_4" hidden="1">{#N/A,#N/A,FALSE,"CGBR95C"}</definedName>
    <definedName name="wrn.tableq._1_3_4_5" hidden="1">{#N/A,#N/A,FALSE,"CGBR95C"}</definedName>
    <definedName name="wrn.tableq._1_3_5" hidden="1">{#N/A,#N/A,FALSE,"CGBR95C"}</definedName>
    <definedName name="wrn.tableq._1_3_5_1" hidden="1">{#N/A,#N/A,FALSE,"CGBR95C"}</definedName>
    <definedName name="wrn.tableq._1_3_5_2" hidden="1">{#N/A,#N/A,FALSE,"CGBR95C"}</definedName>
    <definedName name="wrn.tableq._1_3_5_3" hidden="1">{#N/A,#N/A,FALSE,"CGBR95C"}</definedName>
    <definedName name="wrn.tableq._1_3_5_4" hidden="1">{#N/A,#N/A,FALSE,"CGBR95C"}</definedName>
    <definedName name="wrn.tableq._1_3_5_5" hidden="1">{#N/A,#N/A,FALSE,"CGBR95C"}</definedName>
    <definedName name="wrn.tableq._1_4" hidden="1">{#N/A,#N/A,FALSE,"CGBR95C"}</definedName>
    <definedName name="wrn.tableq._1_4_1" hidden="1">{#N/A,#N/A,FALSE,"CGBR95C"}</definedName>
    <definedName name="wrn.tableq._1_4_1_1" hidden="1">{#N/A,#N/A,FALSE,"CGBR95C"}</definedName>
    <definedName name="wrn.tableq._1_4_1_1_1" hidden="1">{#N/A,#N/A,FALSE,"CGBR95C"}</definedName>
    <definedName name="wrn.tableq._1_4_1_1_2" hidden="1">{#N/A,#N/A,FALSE,"CGBR95C"}</definedName>
    <definedName name="wrn.tableq._1_4_1_1_3" hidden="1">{#N/A,#N/A,FALSE,"CGBR95C"}</definedName>
    <definedName name="wrn.tableq._1_4_1_1_4" hidden="1">{#N/A,#N/A,FALSE,"CGBR95C"}</definedName>
    <definedName name="wrn.tableq._1_4_1_1_5" hidden="1">{#N/A,#N/A,FALSE,"CGBR95C"}</definedName>
    <definedName name="wrn.tableq._1_4_1_2" hidden="1">{#N/A,#N/A,FALSE,"CGBR95C"}</definedName>
    <definedName name="wrn.tableq._1_4_1_2_1" hidden="1">{#N/A,#N/A,FALSE,"CGBR95C"}</definedName>
    <definedName name="wrn.tableq._1_4_1_2_2" hidden="1">{#N/A,#N/A,FALSE,"CGBR95C"}</definedName>
    <definedName name="wrn.tableq._1_4_1_2_3" hidden="1">{#N/A,#N/A,FALSE,"CGBR95C"}</definedName>
    <definedName name="wrn.tableq._1_4_1_2_4" hidden="1">{#N/A,#N/A,FALSE,"CGBR95C"}</definedName>
    <definedName name="wrn.tableq._1_4_1_2_5" hidden="1">{#N/A,#N/A,FALSE,"CGBR95C"}</definedName>
    <definedName name="wrn.tableq._1_4_1_3" hidden="1">{#N/A,#N/A,FALSE,"CGBR95C"}</definedName>
    <definedName name="wrn.tableq._1_4_1_3_1" hidden="1">{#N/A,#N/A,FALSE,"CGBR95C"}</definedName>
    <definedName name="wrn.tableq._1_4_1_3_2" hidden="1">{#N/A,#N/A,FALSE,"CGBR95C"}</definedName>
    <definedName name="wrn.tableq._1_4_1_3_3" hidden="1">{#N/A,#N/A,FALSE,"CGBR95C"}</definedName>
    <definedName name="wrn.tableq._1_4_1_3_4" hidden="1">{#N/A,#N/A,FALSE,"CGBR95C"}</definedName>
    <definedName name="wrn.tableq._1_4_1_3_5" hidden="1">{#N/A,#N/A,FALSE,"CGBR95C"}</definedName>
    <definedName name="wrn.tableq._1_4_1_4" hidden="1">{#N/A,#N/A,FALSE,"CGBR95C"}</definedName>
    <definedName name="wrn.tableq._1_4_1_4_1" hidden="1">{#N/A,#N/A,FALSE,"CGBR95C"}</definedName>
    <definedName name="wrn.tableq._1_4_1_4_2" hidden="1">{#N/A,#N/A,FALSE,"CGBR95C"}</definedName>
    <definedName name="wrn.tableq._1_4_1_4_3" hidden="1">{#N/A,#N/A,FALSE,"CGBR95C"}</definedName>
    <definedName name="wrn.tableq._1_4_1_4_4" hidden="1">{#N/A,#N/A,FALSE,"CGBR95C"}</definedName>
    <definedName name="wrn.tableq._1_4_1_4_5" hidden="1">{#N/A,#N/A,FALSE,"CGBR95C"}</definedName>
    <definedName name="wrn.tableq._1_4_1_5" hidden="1">{#N/A,#N/A,FALSE,"CGBR95C"}</definedName>
    <definedName name="wrn.tableq._1_4_1_5_1" hidden="1">{#N/A,#N/A,FALSE,"CGBR95C"}</definedName>
    <definedName name="wrn.tableq._1_4_1_5_2" hidden="1">{#N/A,#N/A,FALSE,"CGBR95C"}</definedName>
    <definedName name="wrn.tableq._1_4_1_5_3" hidden="1">{#N/A,#N/A,FALSE,"CGBR95C"}</definedName>
    <definedName name="wrn.tableq._1_4_1_5_4" hidden="1">{#N/A,#N/A,FALSE,"CGBR95C"}</definedName>
    <definedName name="wrn.tableq._1_4_1_5_5" hidden="1">{#N/A,#N/A,FALSE,"CGBR95C"}</definedName>
    <definedName name="wrn.tableq._1_4_2" hidden="1">{#N/A,#N/A,FALSE,"CGBR95C"}</definedName>
    <definedName name="wrn.tableq._1_4_2_1" hidden="1">{#N/A,#N/A,FALSE,"CGBR95C"}</definedName>
    <definedName name="wrn.tableq._1_4_2_2" hidden="1">{#N/A,#N/A,FALSE,"CGBR95C"}</definedName>
    <definedName name="wrn.tableq._1_4_2_3" hidden="1">{#N/A,#N/A,FALSE,"CGBR95C"}</definedName>
    <definedName name="wrn.tableq._1_4_2_4" hidden="1">{#N/A,#N/A,FALSE,"CGBR95C"}</definedName>
    <definedName name="wrn.tableq._1_4_2_5" hidden="1">{#N/A,#N/A,FALSE,"CGBR95C"}</definedName>
    <definedName name="wrn.tableq._1_4_3" hidden="1">{#N/A,#N/A,FALSE,"CGBR95C"}</definedName>
    <definedName name="wrn.tableq._1_4_3_1" hidden="1">{#N/A,#N/A,FALSE,"CGBR95C"}</definedName>
    <definedName name="wrn.tableq._1_4_3_2" hidden="1">{#N/A,#N/A,FALSE,"CGBR95C"}</definedName>
    <definedName name="wrn.tableq._1_4_3_3" hidden="1">{#N/A,#N/A,FALSE,"CGBR95C"}</definedName>
    <definedName name="wrn.tableq._1_4_3_4" hidden="1">{#N/A,#N/A,FALSE,"CGBR95C"}</definedName>
    <definedName name="wrn.tableq._1_4_3_5" hidden="1">{#N/A,#N/A,FALSE,"CGBR95C"}</definedName>
    <definedName name="wrn.tableq._1_4_4" hidden="1">{#N/A,#N/A,FALSE,"CGBR95C"}</definedName>
    <definedName name="wrn.tableq._1_4_4_1" hidden="1">{#N/A,#N/A,FALSE,"CGBR95C"}</definedName>
    <definedName name="wrn.tableq._1_4_4_2" hidden="1">{#N/A,#N/A,FALSE,"CGBR95C"}</definedName>
    <definedName name="wrn.tableq._1_4_4_3" hidden="1">{#N/A,#N/A,FALSE,"CGBR95C"}</definedName>
    <definedName name="wrn.tableq._1_4_4_4" hidden="1">{#N/A,#N/A,FALSE,"CGBR95C"}</definedName>
    <definedName name="wrn.tableq._1_4_4_5" hidden="1">{#N/A,#N/A,FALSE,"CGBR95C"}</definedName>
    <definedName name="wrn.tableq._1_4_5" hidden="1">{#N/A,#N/A,FALSE,"CGBR95C"}</definedName>
    <definedName name="wrn.tableq._1_4_5_1" hidden="1">{#N/A,#N/A,FALSE,"CGBR95C"}</definedName>
    <definedName name="wrn.tableq._1_4_5_2" hidden="1">{#N/A,#N/A,FALSE,"CGBR95C"}</definedName>
    <definedName name="wrn.tableq._1_4_5_3" hidden="1">{#N/A,#N/A,FALSE,"CGBR95C"}</definedName>
    <definedName name="wrn.tableq._1_4_5_4" hidden="1">{#N/A,#N/A,FALSE,"CGBR95C"}</definedName>
    <definedName name="wrn.tableq._1_4_5_5" hidden="1">{#N/A,#N/A,FALSE,"CGBR95C"}</definedName>
    <definedName name="wrn.tableq._1_5" hidden="1">{#N/A,#N/A,FALSE,"CGBR95C"}</definedName>
    <definedName name="wrn.tableq._1_5_1" hidden="1">{#N/A,#N/A,FALSE,"CGBR95C"}</definedName>
    <definedName name="wrn.tableq._1_5_1_1" hidden="1">{#N/A,#N/A,FALSE,"CGBR95C"}</definedName>
    <definedName name="wrn.tableq._1_5_1_2" hidden="1">{#N/A,#N/A,FALSE,"CGBR95C"}</definedName>
    <definedName name="wrn.tableq._1_5_1_3" hidden="1">{#N/A,#N/A,FALSE,"CGBR95C"}</definedName>
    <definedName name="wrn.tableq._1_5_1_4" hidden="1">{#N/A,#N/A,FALSE,"CGBR95C"}</definedName>
    <definedName name="wrn.tableq._1_5_1_5" hidden="1">{#N/A,#N/A,FALSE,"CGBR95C"}</definedName>
    <definedName name="wrn.tableq._1_5_2" hidden="1">{#N/A,#N/A,FALSE,"CGBR95C"}</definedName>
    <definedName name="wrn.tableq._1_5_2_1" hidden="1">{#N/A,#N/A,FALSE,"CGBR95C"}</definedName>
    <definedName name="wrn.tableq._1_5_2_2" hidden="1">{#N/A,#N/A,FALSE,"CGBR95C"}</definedName>
    <definedName name="wrn.tableq._1_5_2_3" hidden="1">{#N/A,#N/A,FALSE,"CGBR95C"}</definedName>
    <definedName name="wrn.tableq._1_5_2_4" hidden="1">{#N/A,#N/A,FALSE,"CGBR95C"}</definedName>
    <definedName name="wrn.tableq._1_5_2_5" hidden="1">{#N/A,#N/A,FALSE,"CGBR95C"}</definedName>
    <definedName name="wrn.tableq._1_5_3" hidden="1">{#N/A,#N/A,FALSE,"CGBR95C"}</definedName>
    <definedName name="wrn.tableq._1_5_3_1" hidden="1">{#N/A,#N/A,FALSE,"CGBR95C"}</definedName>
    <definedName name="wrn.tableq._1_5_3_2" hidden="1">{#N/A,#N/A,FALSE,"CGBR95C"}</definedName>
    <definedName name="wrn.tableq._1_5_3_3" hidden="1">{#N/A,#N/A,FALSE,"CGBR95C"}</definedName>
    <definedName name="wrn.tableq._1_5_3_4" hidden="1">{#N/A,#N/A,FALSE,"CGBR95C"}</definedName>
    <definedName name="wrn.tableq._1_5_3_5" hidden="1">{#N/A,#N/A,FALSE,"CGBR95C"}</definedName>
    <definedName name="wrn.tableq._1_5_4" hidden="1">{#N/A,#N/A,FALSE,"CGBR95C"}</definedName>
    <definedName name="wrn.tableq._1_5_4_1" hidden="1">{#N/A,#N/A,FALSE,"CGBR95C"}</definedName>
    <definedName name="wrn.tableq._1_5_4_2" hidden="1">{#N/A,#N/A,FALSE,"CGBR95C"}</definedName>
    <definedName name="wrn.tableq._1_5_4_3" hidden="1">{#N/A,#N/A,FALSE,"CGBR95C"}</definedName>
    <definedName name="wrn.tableq._1_5_4_4" hidden="1">{#N/A,#N/A,FALSE,"CGBR95C"}</definedName>
    <definedName name="wrn.tableq._1_5_4_5" hidden="1">{#N/A,#N/A,FALSE,"CGBR95C"}</definedName>
    <definedName name="wrn.tableq._1_5_5" hidden="1">{#N/A,#N/A,FALSE,"CGBR95C"}</definedName>
    <definedName name="wrn.tableq._1_5_5_1" hidden="1">{#N/A,#N/A,FALSE,"CGBR95C"}</definedName>
    <definedName name="wrn.tableq._1_5_5_2" hidden="1">{#N/A,#N/A,FALSE,"CGBR95C"}</definedName>
    <definedName name="wrn.tableq._1_5_5_3" hidden="1">{#N/A,#N/A,FALSE,"CGBR95C"}</definedName>
    <definedName name="wrn.tableq._1_5_5_4" hidden="1">{#N/A,#N/A,FALSE,"CGBR95C"}</definedName>
    <definedName name="wrn.tableq._1_5_5_5" hidden="1">{#N/A,#N/A,FALSE,"CGBR95C"}</definedName>
    <definedName name="wrn.tableq._2" hidden="1">{#N/A,#N/A,FALSE,"CGBR95C"}</definedName>
    <definedName name="wrn.tableq._2_1" hidden="1">{#N/A,#N/A,FALSE,"CGBR95C"}</definedName>
    <definedName name="wrn.tableq._2_1_1" hidden="1">{#N/A,#N/A,FALSE,"CGBR95C"}</definedName>
    <definedName name="wrn.tableq._2_1_1_1" hidden="1">{#N/A,#N/A,FALSE,"CGBR95C"}</definedName>
    <definedName name="wrn.tableq._2_1_1_1_1" hidden="1">{#N/A,#N/A,FALSE,"CGBR95C"}</definedName>
    <definedName name="wrn.tableq._2_1_1_1_2" hidden="1">{#N/A,#N/A,FALSE,"CGBR95C"}</definedName>
    <definedName name="wrn.tableq._2_1_1_1_3" hidden="1">{#N/A,#N/A,FALSE,"CGBR95C"}</definedName>
    <definedName name="wrn.tableq._2_1_1_1_4" hidden="1">{#N/A,#N/A,FALSE,"CGBR95C"}</definedName>
    <definedName name="wrn.tableq._2_1_1_1_5" hidden="1">{#N/A,#N/A,FALSE,"CGBR95C"}</definedName>
    <definedName name="wrn.tableq._2_1_1_2" hidden="1">{#N/A,#N/A,FALSE,"CGBR95C"}</definedName>
    <definedName name="wrn.tableq._2_1_1_2_1" hidden="1">{#N/A,#N/A,FALSE,"CGBR95C"}</definedName>
    <definedName name="wrn.tableq._2_1_1_2_2" hidden="1">{#N/A,#N/A,FALSE,"CGBR95C"}</definedName>
    <definedName name="wrn.tableq._2_1_1_2_3" hidden="1">{#N/A,#N/A,FALSE,"CGBR95C"}</definedName>
    <definedName name="wrn.tableq._2_1_1_2_4" hidden="1">{#N/A,#N/A,FALSE,"CGBR95C"}</definedName>
    <definedName name="wrn.tableq._2_1_1_2_5" hidden="1">{#N/A,#N/A,FALSE,"CGBR95C"}</definedName>
    <definedName name="wrn.tableq._2_1_1_3" hidden="1">{#N/A,#N/A,FALSE,"CGBR95C"}</definedName>
    <definedName name="wrn.tableq._2_1_1_4" hidden="1">{#N/A,#N/A,FALSE,"CGBR95C"}</definedName>
    <definedName name="wrn.tableq._2_1_1_5" hidden="1">{#N/A,#N/A,FALSE,"CGBR95C"}</definedName>
    <definedName name="wrn.tableq._2_1_2" hidden="1">{#N/A,#N/A,FALSE,"CGBR95C"}</definedName>
    <definedName name="wrn.tableq._2_1_2_1" hidden="1">{#N/A,#N/A,FALSE,"CGBR95C"}</definedName>
    <definedName name="wrn.tableq._2_1_2_2" hidden="1">{#N/A,#N/A,FALSE,"CGBR95C"}</definedName>
    <definedName name="wrn.tableq._2_1_2_3" hidden="1">{#N/A,#N/A,FALSE,"CGBR95C"}</definedName>
    <definedName name="wrn.tableq._2_1_2_4" hidden="1">{#N/A,#N/A,FALSE,"CGBR95C"}</definedName>
    <definedName name="wrn.tableq._2_1_2_5" hidden="1">{#N/A,#N/A,FALSE,"CGBR95C"}</definedName>
    <definedName name="wrn.tableq._2_1_3" hidden="1">{#N/A,#N/A,FALSE,"CGBR95C"}</definedName>
    <definedName name="wrn.tableq._2_1_3_1" hidden="1">{#N/A,#N/A,FALSE,"CGBR95C"}</definedName>
    <definedName name="wrn.tableq._2_1_3_2" hidden="1">{#N/A,#N/A,FALSE,"CGBR95C"}</definedName>
    <definedName name="wrn.tableq._2_1_3_3" hidden="1">{#N/A,#N/A,FALSE,"CGBR95C"}</definedName>
    <definedName name="wrn.tableq._2_1_3_4" hidden="1">{#N/A,#N/A,FALSE,"CGBR95C"}</definedName>
    <definedName name="wrn.tableq._2_1_3_5" hidden="1">{#N/A,#N/A,FALSE,"CGBR95C"}</definedName>
    <definedName name="wrn.tableq._2_1_4" hidden="1">{#N/A,#N/A,FALSE,"CGBR95C"}</definedName>
    <definedName name="wrn.tableq._2_1_4_1" hidden="1">{#N/A,#N/A,FALSE,"CGBR95C"}</definedName>
    <definedName name="wrn.tableq._2_1_4_2" hidden="1">{#N/A,#N/A,FALSE,"CGBR95C"}</definedName>
    <definedName name="wrn.tableq._2_1_4_3" hidden="1">{#N/A,#N/A,FALSE,"CGBR95C"}</definedName>
    <definedName name="wrn.tableq._2_1_4_4" hidden="1">{#N/A,#N/A,FALSE,"CGBR95C"}</definedName>
    <definedName name="wrn.tableq._2_1_4_5" hidden="1">{#N/A,#N/A,FALSE,"CGBR95C"}</definedName>
    <definedName name="wrn.tableq._2_1_5" hidden="1">{#N/A,#N/A,FALSE,"CGBR95C"}</definedName>
    <definedName name="wrn.tableq._2_1_5_1" hidden="1">{#N/A,#N/A,FALSE,"CGBR95C"}</definedName>
    <definedName name="wrn.tableq._2_1_5_2" hidden="1">{#N/A,#N/A,FALSE,"CGBR95C"}</definedName>
    <definedName name="wrn.tableq._2_1_5_3" hidden="1">{#N/A,#N/A,FALSE,"CGBR95C"}</definedName>
    <definedName name="wrn.tableq._2_1_5_4" hidden="1">{#N/A,#N/A,FALSE,"CGBR95C"}</definedName>
    <definedName name="wrn.tableq._2_1_5_5" hidden="1">{#N/A,#N/A,FALSE,"CGBR95C"}</definedName>
    <definedName name="wrn.tableq._2_2" hidden="1">{#N/A,#N/A,FALSE,"CGBR95C"}</definedName>
    <definedName name="wrn.tableq._2_2_1" hidden="1">{#N/A,#N/A,FALSE,"CGBR95C"}</definedName>
    <definedName name="wrn.tableq._2_2_2" hidden="1">{#N/A,#N/A,FALSE,"CGBR95C"}</definedName>
    <definedName name="wrn.tableq._2_2_3" hidden="1">{#N/A,#N/A,FALSE,"CGBR95C"}</definedName>
    <definedName name="wrn.tableq._2_2_4" hidden="1">{#N/A,#N/A,FALSE,"CGBR95C"}</definedName>
    <definedName name="wrn.tableq._2_2_5" hidden="1">{#N/A,#N/A,FALSE,"CGBR95C"}</definedName>
    <definedName name="wrn.tableq._2_3" hidden="1">{#N/A,#N/A,FALSE,"CGBR95C"}</definedName>
    <definedName name="wrn.tableq._2_3_1" hidden="1">{#N/A,#N/A,FALSE,"CGBR95C"}</definedName>
    <definedName name="wrn.tableq._2_3_2" hidden="1">{#N/A,#N/A,FALSE,"CGBR95C"}</definedName>
    <definedName name="wrn.tableq._2_3_3" hidden="1">{#N/A,#N/A,FALSE,"CGBR95C"}</definedName>
    <definedName name="wrn.tableq._2_3_4" hidden="1">{#N/A,#N/A,FALSE,"CGBR95C"}</definedName>
    <definedName name="wrn.tableq._2_3_5" hidden="1">{#N/A,#N/A,FALSE,"CGBR95C"}</definedName>
    <definedName name="wrn.tableq._2_4" hidden="1">{#N/A,#N/A,FALSE,"CGBR95C"}</definedName>
    <definedName name="wrn.tableq._2_4_1" hidden="1">{#N/A,#N/A,FALSE,"CGBR95C"}</definedName>
    <definedName name="wrn.tableq._2_4_2" hidden="1">{#N/A,#N/A,FALSE,"CGBR95C"}</definedName>
    <definedName name="wrn.tableq._2_4_3" hidden="1">{#N/A,#N/A,FALSE,"CGBR95C"}</definedName>
    <definedName name="wrn.tableq._2_4_4" hidden="1">{#N/A,#N/A,FALSE,"CGBR95C"}</definedName>
    <definedName name="wrn.tableq._2_4_5" hidden="1">{#N/A,#N/A,FALSE,"CGBR95C"}</definedName>
    <definedName name="wrn.tableq._2_5" hidden="1">{#N/A,#N/A,FALSE,"CGBR95C"}</definedName>
    <definedName name="wrn.tableq._2_5_1" hidden="1">{#N/A,#N/A,FALSE,"CGBR95C"}</definedName>
    <definedName name="wrn.tableq._2_5_2" hidden="1">{#N/A,#N/A,FALSE,"CGBR95C"}</definedName>
    <definedName name="wrn.tableq._2_5_3" hidden="1">{#N/A,#N/A,FALSE,"CGBR95C"}</definedName>
    <definedName name="wrn.tableq._2_5_4" hidden="1">{#N/A,#N/A,FALSE,"CGBR95C"}</definedName>
    <definedName name="wrn.tableq._2_5_5" hidden="1">{#N/A,#N/A,FALSE,"CGBR95C"}</definedName>
    <definedName name="wrn.tableq._3" hidden="1">{#N/A,#N/A,FALSE,"CGBR95C"}</definedName>
    <definedName name="wrn.tableq._3_1" hidden="1">{#N/A,#N/A,FALSE,"CGBR95C"}</definedName>
    <definedName name="wrn.tableq._3_1_1" hidden="1">{#N/A,#N/A,FALSE,"CGBR95C"}</definedName>
    <definedName name="wrn.tableq._3_1_1_1" hidden="1">{#N/A,#N/A,FALSE,"CGBR95C"}</definedName>
    <definedName name="wrn.tableq._3_1_1_1_1" hidden="1">{#N/A,#N/A,FALSE,"CGBR95C"}</definedName>
    <definedName name="wrn.tableq._3_1_1_1_2" hidden="1">{#N/A,#N/A,FALSE,"CGBR95C"}</definedName>
    <definedName name="wrn.tableq._3_1_1_1_3" hidden="1">{#N/A,#N/A,FALSE,"CGBR95C"}</definedName>
    <definedName name="wrn.tableq._3_1_1_1_4" hidden="1">{#N/A,#N/A,FALSE,"CGBR95C"}</definedName>
    <definedName name="wrn.tableq._3_1_1_1_5" hidden="1">{#N/A,#N/A,FALSE,"CGBR95C"}</definedName>
    <definedName name="wrn.tableq._3_1_1_2" hidden="1">{#N/A,#N/A,FALSE,"CGBR95C"}</definedName>
    <definedName name="wrn.tableq._3_1_1_2_1" hidden="1">{#N/A,#N/A,FALSE,"CGBR95C"}</definedName>
    <definedName name="wrn.tableq._3_1_1_2_2" hidden="1">{#N/A,#N/A,FALSE,"CGBR95C"}</definedName>
    <definedName name="wrn.tableq._3_1_1_2_3" hidden="1">{#N/A,#N/A,FALSE,"CGBR95C"}</definedName>
    <definedName name="wrn.tableq._3_1_1_2_4" hidden="1">{#N/A,#N/A,FALSE,"CGBR95C"}</definedName>
    <definedName name="wrn.tableq._3_1_1_2_5" hidden="1">{#N/A,#N/A,FALSE,"CGBR95C"}</definedName>
    <definedName name="wrn.tableq._3_1_1_3" hidden="1">{#N/A,#N/A,FALSE,"CGBR95C"}</definedName>
    <definedName name="wrn.tableq._3_1_1_4" hidden="1">{#N/A,#N/A,FALSE,"CGBR95C"}</definedName>
    <definedName name="wrn.tableq._3_1_1_5" hidden="1">{#N/A,#N/A,FALSE,"CGBR95C"}</definedName>
    <definedName name="wrn.tableq._3_1_2" hidden="1">{#N/A,#N/A,FALSE,"CGBR95C"}</definedName>
    <definedName name="wrn.tableq._3_1_2_1" hidden="1">{#N/A,#N/A,FALSE,"CGBR95C"}</definedName>
    <definedName name="wrn.tableq._3_1_2_2" hidden="1">{#N/A,#N/A,FALSE,"CGBR95C"}</definedName>
    <definedName name="wrn.tableq._3_1_2_3" hidden="1">{#N/A,#N/A,FALSE,"CGBR95C"}</definedName>
    <definedName name="wrn.tableq._3_1_2_4" hidden="1">{#N/A,#N/A,FALSE,"CGBR95C"}</definedName>
    <definedName name="wrn.tableq._3_1_2_5" hidden="1">{#N/A,#N/A,FALSE,"CGBR95C"}</definedName>
    <definedName name="wrn.tableq._3_1_3" hidden="1">{#N/A,#N/A,FALSE,"CGBR95C"}</definedName>
    <definedName name="wrn.tableq._3_1_3_1" hidden="1">{#N/A,#N/A,FALSE,"CGBR95C"}</definedName>
    <definedName name="wrn.tableq._3_1_3_2" hidden="1">{#N/A,#N/A,FALSE,"CGBR95C"}</definedName>
    <definedName name="wrn.tableq._3_1_3_3" hidden="1">{#N/A,#N/A,FALSE,"CGBR95C"}</definedName>
    <definedName name="wrn.tableq._3_1_3_4" hidden="1">{#N/A,#N/A,FALSE,"CGBR95C"}</definedName>
    <definedName name="wrn.tableq._3_1_3_5" hidden="1">{#N/A,#N/A,FALSE,"CGBR95C"}</definedName>
    <definedName name="wrn.tableq._3_1_4" hidden="1">{#N/A,#N/A,FALSE,"CGBR95C"}</definedName>
    <definedName name="wrn.tableq._3_1_4_1" hidden="1">{#N/A,#N/A,FALSE,"CGBR95C"}</definedName>
    <definedName name="wrn.tableq._3_1_4_2" hidden="1">{#N/A,#N/A,FALSE,"CGBR95C"}</definedName>
    <definedName name="wrn.tableq._3_1_4_3" hidden="1">{#N/A,#N/A,FALSE,"CGBR95C"}</definedName>
    <definedName name="wrn.tableq._3_1_4_4" hidden="1">{#N/A,#N/A,FALSE,"CGBR95C"}</definedName>
    <definedName name="wrn.tableq._3_1_4_5" hidden="1">{#N/A,#N/A,FALSE,"CGBR95C"}</definedName>
    <definedName name="wrn.tableq._3_1_5" hidden="1">{#N/A,#N/A,FALSE,"CGBR95C"}</definedName>
    <definedName name="wrn.tableq._3_1_5_1" hidden="1">{#N/A,#N/A,FALSE,"CGBR95C"}</definedName>
    <definedName name="wrn.tableq._3_1_5_2" hidden="1">{#N/A,#N/A,FALSE,"CGBR95C"}</definedName>
    <definedName name="wrn.tableq._3_1_5_3" hidden="1">{#N/A,#N/A,FALSE,"CGBR95C"}</definedName>
    <definedName name="wrn.tableq._3_1_5_4" hidden="1">{#N/A,#N/A,FALSE,"CGBR95C"}</definedName>
    <definedName name="wrn.tableq._3_1_5_5" hidden="1">{#N/A,#N/A,FALSE,"CGBR95C"}</definedName>
    <definedName name="wrn.tableq._3_2" hidden="1">{#N/A,#N/A,FALSE,"CGBR95C"}</definedName>
    <definedName name="wrn.tableq._3_2_1" hidden="1">{#N/A,#N/A,FALSE,"CGBR95C"}</definedName>
    <definedName name="wrn.tableq._3_2_2" hidden="1">{#N/A,#N/A,FALSE,"CGBR95C"}</definedName>
    <definedName name="wrn.tableq._3_2_3" hidden="1">{#N/A,#N/A,FALSE,"CGBR95C"}</definedName>
    <definedName name="wrn.tableq._3_2_4" hidden="1">{#N/A,#N/A,FALSE,"CGBR95C"}</definedName>
    <definedName name="wrn.tableq._3_2_5" hidden="1">{#N/A,#N/A,FALSE,"CGBR95C"}</definedName>
    <definedName name="wrn.tableq._3_3" hidden="1">{#N/A,#N/A,FALSE,"CGBR95C"}</definedName>
    <definedName name="wrn.tableq._3_3_1" hidden="1">{#N/A,#N/A,FALSE,"CGBR95C"}</definedName>
    <definedName name="wrn.tableq._3_3_2" hidden="1">{#N/A,#N/A,FALSE,"CGBR95C"}</definedName>
    <definedName name="wrn.tableq._3_3_3" hidden="1">{#N/A,#N/A,FALSE,"CGBR95C"}</definedName>
    <definedName name="wrn.tableq._3_3_4" hidden="1">{#N/A,#N/A,FALSE,"CGBR95C"}</definedName>
    <definedName name="wrn.tableq._3_3_5" hidden="1">{#N/A,#N/A,FALSE,"CGBR95C"}</definedName>
    <definedName name="wrn.tableq._3_4" hidden="1">{#N/A,#N/A,FALSE,"CGBR95C"}</definedName>
    <definedName name="wrn.tableq._3_4_1" hidden="1">{#N/A,#N/A,FALSE,"CGBR95C"}</definedName>
    <definedName name="wrn.tableq._3_4_2" hidden="1">{#N/A,#N/A,FALSE,"CGBR95C"}</definedName>
    <definedName name="wrn.tableq._3_4_3" hidden="1">{#N/A,#N/A,FALSE,"CGBR95C"}</definedName>
    <definedName name="wrn.tableq._3_4_4" hidden="1">{#N/A,#N/A,FALSE,"CGBR95C"}</definedName>
    <definedName name="wrn.tableq._3_4_5" hidden="1">{#N/A,#N/A,FALSE,"CGBR95C"}</definedName>
    <definedName name="wrn.tableq._3_5" hidden="1">{#N/A,#N/A,FALSE,"CGBR95C"}</definedName>
    <definedName name="wrn.tableq._3_5_1" hidden="1">{#N/A,#N/A,FALSE,"CGBR95C"}</definedName>
    <definedName name="wrn.tableq._3_5_2" hidden="1">{#N/A,#N/A,FALSE,"CGBR95C"}</definedName>
    <definedName name="wrn.tableq._3_5_3" hidden="1">{#N/A,#N/A,FALSE,"CGBR95C"}</definedName>
    <definedName name="wrn.tableq._3_5_4" hidden="1">{#N/A,#N/A,FALSE,"CGBR95C"}</definedName>
    <definedName name="wrn.tableq._3_5_5" hidden="1">{#N/A,#N/A,FALSE,"CGBR95C"}</definedName>
    <definedName name="wrn.tableq._4" hidden="1">{#N/A,#N/A,FALSE,"CGBR95C"}</definedName>
    <definedName name="wrn.tableq._4_1" hidden="1">{#N/A,#N/A,FALSE,"CGBR95C"}</definedName>
    <definedName name="wrn.tableq._4_1_1" hidden="1">{#N/A,#N/A,FALSE,"CGBR95C"}</definedName>
    <definedName name="wrn.tableq._4_1_1_1" hidden="1">{#N/A,#N/A,FALSE,"CGBR95C"}</definedName>
    <definedName name="wrn.tableq._4_1_1_1_1" hidden="1">{#N/A,#N/A,FALSE,"CGBR95C"}</definedName>
    <definedName name="wrn.tableq._4_1_1_1_2" hidden="1">{#N/A,#N/A,FALSE,"CGBR95C"}</definedName>
    <definedName name="wrn.tableq._4_1_1_1_3" hidden="1">{#N/A,#N/A,FALSE,"CGBR95C"}</definedName>
    <definedName name="wrn.tableq._4_1_1_1_4" hidden="1">{#N/A,#N/A,FALSE,"CGBR95C"}</definedName>
    <definedName name="wrn.tableq._4_1_1_1_5" hidden="1">{#N/A,#N/A,FALSE,"CGBR95C"}</definedName>
    <definedName name="wrn.tableq._4_1_1_2" hidden="1">{#N/A,#N/A,FALSE,"CGBR95C"}</definedName>
    <definedName name="wrn.tableq._4_1_1_2_1" hidden="1">{#N/A,#N/A,FALSE,"CGBR95C"}</definedName>
    <definedName name="wrn.tableq._4_1_1_2_2" hidden="1">{#N/A,#N/A,FALSE,"CGBR95C"}</definedName>
    <definedName name="wrn.tableq._4_1_1_2_3" hidden="1">{#N/A,#N/A,FALSE,"CGBR95C"}</definedName>
    <definedName name="wrn.tableq._4_1_1_2_4" hidden="1">{#N/A,#N/A,FALSE,"CGBR95C"}</definedName>
    <definedName name="wrn.tableq._4_1_1_2_5" hidden="1">{#N/A,#N/A,FALSE,"CGBR95C"}</definedName>
    <definedName name="wrn.tableq._4_1_1_3" hidden="1">{#N/A,#N/A,FALSE,"CGBR95C"}</definedName>
    <definedName name="wrn.tableq._4_1_1_4" hidden="1">{#N/A,#N/A,FALSE,"CGBR95C"}</definedName>
    <definedName name="wrn.tableq._4_1_1_5" hidden="1">{#N/A,#N/A,FALSE,"CGBR95C"}</definedName>
    <definedName name="wrn.tableq._4_1_2" hidden="1">{#N/A,#N/A,FALSE,"CGBR95C"}</definedName>
    <definedName name="wrn.tableq._4_1_2_1" hidden="1">{#N/A,#N/A,FALSE,"CGBR95C"}</definedName>
    <definedName name="wrn.tableq._4_1_2_2" hidden="1">{#N/A,#N/A,FALSE,"CGBR95C"}</definedName>
    <definedName name="wrn.tableq._4_1_2_3" hidden="1">{#N/A,#N/A,FALSE,"CGBR95C"}</definedName>
    <definedName name="wrn.tableq._4_1_2_4" hidden="1">{#N/A,#N/A,FALSE,"CGBR95C"}</definedName>
    <definedName name="wrn.tableq._4_1_2_5" hidden="1">{#N/A,#N/A,FALSE,"CGBR95C"}</definedName>
    <definedName name="wrn.tableq._4_1_3" hidden="1">{#N/A,#N/A,FALSE,"CGBR95C"}</definedName>
    <definedName name="wrn.tableq._4_1_3_1" hidden="1">{#N/A,#N/A,FALSE,"CGBR95C"}</definedName>
    <definedName name="wrn.tableq._4_1_3_2" hidden="1">{#N/A,#N/A,FALSE,"CGBR95C"}</definedName>
    <definedName name="wrn.tableq._4_1_3_3" hidden="1">{#N/A,#N/A,FALSE,"CGBR95C"}</definedName>
    <definedName name="wrn.tableq._4_1_3_4" hidden="1">{#N/A,#N/A,FALSE,"CGBR95C"}</definedName>
    <definedName name="wrn.tableq._4_1_3_5" hidden="1">{#N/A,#N/A,FALSE,"CGBR95C"}</definedName>
    <definedName name="wrn.tableq._4_1_4" hidden="1">{#N/A,#N/A,FALSE,"CGBR95C"}</definedName>
    <definedName name="wrn.tableq._4_1_4_1" hidden="1">{#N/A,#N/A,FALSE,"CGBR95C"}</definedName>
    <definedName name="wrn.tableq._4_1_4_2" hidden="1">{#N/A,#N/A,FALSE,"CGBR95C"}</definedName>
    <definedName name="wrn.tableq._4_1_4_3" hidden="1">{#N/A,#N/A,FALSE,"CGBR95C"}</definedName>
    <definedName name="wrn.tableq._4_1_4_4" hidden="1">{#N/A,#N/A,FALSE,"CGBR95C"}</definedName>
    <definedName name="wrn.tableq._4_1_4_5" hidden="1">{#N/A,#N/A,FALSE,"CGBR95C"}</definedName>
    <definedName name="wrn.tableq._4_1_5" hidden="1">{#N/A,#N/A,FALSE,"CGBR95C"}</definedName>
    <definedName name="wrn.tableq._4_1_5_1" hidden="1">{#N/A,#N/A,FALSE,"CGBR95C"}</definedName>
    <definedName name="wrn.tableq._4_1_5_2" hidden="1">{#N/A,#N/A,FALSE,"CGBR95C"}</definedName>
    <definedName name="wrn.tableq._4_1_5_3" hidden="1">{#N/A,#N/A,FALSE,"CGBR95C"}</definedName>
    <definedName name="wrn.tableq._4_1_5_4" hidden="1">{#N/A,#N/A,FALSE,"CGBR95C"}</definedName>
    <definedName name="wrn.tableq._4_1_5_5" hidden="1">{#N/A,#N/A,FALSE,"CGBR95C"}</definedName>
    <definedName name="wrn.tableq._4_2" hidden="1">{#N/A,#N/A,FALSE,"CGBR95C"}</definedName>
    <definedName name="wrn.tableq._4_2_1" hidden="1">{#N/A,#N/A,FALSE,"CGBR95C"}</definedName>
    <definedName name="wrn.tableq._4_2_2" hidden="1">{#N/A,#N/A,FALSE,"CGBR95C"}</definedName>
    <definedName name="wrn.tableq._4_2_3" hidden="1">{#N/A,#N/A,FALSE,"CGBR95C"}</definedName>
    <definedName name="wrn.tableq._4_2_4" hidden="1">{#N/A,#N/A,FALSE,"CGBR95C"}</definedName>
    <definedName name="wrn.tableq._4_2_5" hidden="1">{#N/A,#N/A,FALSE,"CGBR95C"}</definedName>
    <definedName name="wrn.tableq._4_3" hidden="1">{#N/A,#N/A,FALSE,"CGBR95C"}</definedName>
    <definedName name="wrn.tableq._4_3_1" hidden="1">{#N/A,#N/A,FALSE,"CGBR95C"}</definedName>
    <definedName name="wrn.tableq._4_3_2" hidden="1">{#N/A,#N/A,FALSE,"CGBR95C"}</definedName>
    <definedName name="wrn.tableq._4_3_3" hidden="1">{#N/A,#N/A,FALSE,"CGBR95C"}</definedName>
    <definedName name="wrn.tableq._4_3_4" hidden="1">{#N/A,#N/A,FALSE,"CGBR95C"}</definedName>
    <definedName name="wrn.tableq._4_3_5" hidden="1">{#N/A,#N/A,FALSE,"CGBR95C"}</definedName>
    <definedName name="wrn.tableq._4_4" hidden="1">{#N/A,#N/A,FALSE,"CGBR95C"}</definedName>
    <definedName name="wrn.tableq._4_4_1" hidden="1">{#N/A,#N/A,FALSE,"CGBR95C"}</definedName>
    <definedName name="wrn.tableq._4_4_2" hidden="1">{#N/A,#N/A,FALSE,"CGBR95C"}</definedName>
    <definedName name="wrn.tableq._4_4_3" hidden="1">{#N/A,#N/A,FALSE,"CGBR95C"}</definedName>
    <definedName name="wrn.tableq._4_4_4" hidden="1">{#N/A,#N/A,FALSE,"CGBR95C"}</definedName>
    <definedName name="wrn.tableq._4_4_5" hidden="1">{#N/A,#N/A,FALSE,"CGBR95C"}</definedName>
    <definedName name="wrn.tableq._4_5" hidden="1">{#N/A,#N/A,FALSE,"CGBR95C"}</definedName>
    <definedName name="wrn.tableq._4_5_1" hidden="1">{#N/A,#N/A,FALSE,"CGBR95C"}</definedName>
    <definedName name="wrn.tableq._4_5_2" hidden="1">{#N/A,#N/A,FALSE,"CGBR95C"}</definedName>
    <definedName name="wrn.tableq._4_5_3" hidden="1">{#N/A,#N/A,FALSE,"CGBR95C"}</definedName>
    <definedName name="wrn.tableq._4_5_4" hidden="1">{#N/A,#N/A,FALSE,"CGBR95C"}</definedName>
    <definedName name="wrn.tableq._4_5_5" hidden="1">{#N/A,#N/A,FALSE,"CGBR95C"}</definedName>
    <definedName name="wrn.tableq._5" hidden="1">{#N/A,#N/A,FALSE,"CGBR95C"}</definedName>
    <definedName name="wrn.tableq._5_1" hidden="1">{#N/A,#N/A,FALSE,"CGBR95C"}</definedName>
    <definedName name="wrn.tableq._5_1_1" hidden="1">{#N/A,#N/A,FALSE,"CGBR95C"}</definedName>
    <definedName name="wrn.tableq._5_1_1_1" hidden="1">{#N/A,#N/A,FALSE,"CGBR95C"}</definedName>
    <definedName name="wrn.tableq._5_1_1_1_1" hidden="1">{#N/A,#N/A,FALSE,"CGBR95C"}</definedName>
    <definedName name="wrn.tableq._5_1_1_1_2" hidden="1">{#N/A,#N/A,FALSE,"CGBR95C"}</definedName>
    <definedName name="wrn.tableq._5_1_1_1_3" hidden="1">{#N/A,#N/A,FALSE,"CGBR95C"}</definedName>
    <definedName name="wrn.tableq._5_1_1_1_4" hidden="1">{#N/A,#N/A,FALSE,"CGBR95C"}</definedName>
    <definedName name="wrn.tableq._5_1_1_1_5" hidden="1">{#N/A,#N/A,FALSE,"CGBR95C"}</definedName>
    <definedName name="wrn.tableq._5_1_1_2" hidden="1">{#N/A,#N/A,FALSE,"CGBR95C"}</definedName>
    <definedName name="wrn.tableq._5_1_1_2_1" hidden="1">{#N/A,#N/A,FALSE,"CGBR95C"}</definedName>
    <definedName name="wrn.tableq._5_1_1_2_2" hidden="1">{#N/A,#N/A,FALSE,"CGBR95C"}</definedName>
    <definedName name="wrn.tableq._5_1_1_2_3" hidden="1">{#N/A,#N/A,FALSE,"CGBR95C"}</definedName>
    <definedName name="wrn.tableq._5_1_1_2_4" hidden="1">{#N/A,#N/A,FALSE,"CGBR95C"}</definedName>
    <definedName name="wrn.tableq._5_1_1_2_5" hidden="1">{#N/A,#N/A,FALSE,"CGBR95C"}</definedName>
    <definedName name="wrn.tableq._5_1_1_3" hidden="1">{#N/A,#N/A,FALSE,"CGBR95C"}</definedName>
    <definedName name="wrn.tableq._5_1_1_4" hidden="1">{#N/A,#N/A,FALSE,"CGBR95C"}</definedName>
    <definedName name="wrn.tableq._5_1_1_5" hidden="1">{#N/A,#N/A,FALSE,"CGBR95C"}</definedName>
    <definedName name="wrn.tableq._5_1_2" hidden="1">{#N/A,#N/A,FALSE,"CGBR95C"}</definedName>
    <definedName name="wrn.tableq._5_1_2_1" hidden="1">{#N/A,#N/A,FALSE,"CGBR95C"}</definedName>
    <definedName name="wrn.tableq._5_1_2_2" hidden="1">{#N/A,#N/A,FALSE,"CGBR95C"}</definedName>
    <definedName name="wrn.tableq._5_1_2_3" hidden="1">{#N/A,#N/A,FALSE,"CGBR95C"}</definedName>
    <definedName name="wrn.tableq._5_1_2_4" hidden="1">{#N/A,#N/A,FALSE,"CGBR95C"}</definedName>
    <definedName name="wrn.tableq._5_1_2_5" hidden="1">{#N/A,#N/A,FALSE,"CGBR95C"}</definedName>
    <definedName name="wrn.tableq._5_1_3" hidden="1">{#N/A,#N/A,FALSE,"CGBR95C"}</definedName>
    <definedName name="wrn.tableq._5_1_3_1" hidden="1">{#N/A,#N/A,FALSE,"CGBR95C"}</definedName>
    <definedName name="wrn.tableq._5_1_3_2" hidden="1">{#N/A,#N/A,FALSE,"CGBR95C"}</definedName>
    <definedName name="wrn.tableq._5_1_3_3" hidden="1">{#N/A,#N/A,FALSE,"CGBR95C"}</definedName>
    <definedName name="wrn.tableq._5_1_3_4" hidden="1">{#N/A,#N/A,FALSE,"CGBR95C"}</definedName>
    <definedName name="wrn.tableq._5_1_3_5" hidden="1">{#N/A,#N/A,FALSE,"CGBR95C"}</definedName>
    <definedName name="wrn.tableq._5_1_4" hidden="1">{#N/A,#N/A,FALSE,"CGBR95C"}</definedName>
    <definedName name="wrn.tableq._5_1_4_1" hidden="1">{#N/A,#N/A,FALSE,"CGBR95C"}</definedName>
    <definedName name="wrn.tableq._5_1_4_2" hidden="1">{#N/A,#N/A,FALSE,"CGBR95C"}</definedName>
    <definedName name="wrn.tableq._5_1_4_3" hidden="1">{#N/A,#N/A,FALSE,"CGBR95C"}</definedName>
    <definedName name="wrn.tableq._5_1_4_4" hidden="1">{#N/A,#N/A,FALSE,"CGBR95C"}</definedName>
    <definedName name="wrn.tableq._5_1_4_5" hidden="1">{#N/A,#N/A,FALSE,"CGBR95C"}</definedName>
    <definedName name="wrn.tableq._5_1_5" hidden="1">{#N/A,#N/A,FALSE,"CGBR95C"}</definedName>
    <definedName name="wrn.tableq._5_1_5_1" hidden="1">{#N/A,#N/A,FALSE,"CGBR95C"}</definedName>
    <definedName name="wrn.tableq._5_1_5_2" hidden="1">{#N/A,#N/A,FALSE,"CGBR95C"}</definedName>
    <definedName name="wrn.tableq._5_1_5_3" hidden="1">{#N/A,#N/A,FALSE,"CGBR95C"}</definedName>
    <definedName name="wrn.tableq._5_1_5_4" hidden="1">{#N/A,#N/A,FALSE,"CGBR95C"}</definedName>
    <definedName name="wrn.tableq._5_1_5_5" hidden="1">{#N/A,#N/A,FALSE,"CGBR95C"}</definedName>
    <definedName name="wrn.tableq._5_2" hidden="1">{#N/A,#N/A,FALSE,"CGBR95C"}</definedName>
    <definedName name="wrn.tableq._5_2_1" hidden="1">{#N/A,#N/A,FALSE,"CGBR95C"}</definedName>
    <definedName name="wrn.tableq._5_2_2" hidden="1">{#N/A,#N/A,FALSE,"CGBR95C"}</definedName>
    <definedName name="wrn.tableq._5_2_3" hidden="1">{#N/A,#N/A,FALSE,"CGBR95C"}</definedName>
    <definedName name="wrn.tableq._5_2_4" hidden="1">{#N/A,#N/A,FALSE,"CGBR95C"}</definedName>
    <definedName name="wrn.tableq._5_2_5" hidden="1">{#N/A,#N/A,FALSE,"CGBR95C"}</definedName>
    <definedName name="wrn.tableq._5_3" hidden="1">{#N/A,#N/A,FALSE,"CGBR95C"}</definedName>
    <definedName name="wrn.tableq._5_3_1" hidden="1">{#N/A,#N/A,FALSE,"CGBR95C"}</definedName>
    <definedName name="wrn.tableq._5_3_2" hidden="1">{#N/A,#N/A,FALSE,"CGBR95C"}</definedName>
    <definedName name="wrn.tableq._5_3_3" hidden="1">{#N/A,#N/A,FALSE,"CGBR95C"}</definedName>
    <definedName name="wrn.tableq._5_3_4" hidden="1">{#N/A,#N/A,FALSE,"CGBR95C"}</definedName>
    <definedName name="wrn.tableq._5_3_5" hidden="1">{#N/A,#N/A,FALSE,"CGBR95C"}</definedName>
    <definedName name="wrn.tableq._5_4" hidden="1">{#N/A,#N/A,FALSE,"CGBR95C"}</definedName>
    <definedName name="wrn.tableq._5_4_1" hidden="1">{#N/A,#N/A,FALSE,"CGBR95C"}</definedName>
    <definedName name="wrn.tableq._5_4_2" hidden="1">{#N/A,#N/A,FALSE,"CGBR95C"}</definedName>
    <definedName name="wrn.tableq._5_4_3" hidden="1">{#N/A,#N/A,FALSE,"CGBR95C"}</definedName>
    <definedName name="wrn.tableq._5_4_4" hidden="1">{#N/A,#N/A,FALSE,"CGBR95C"}</definedName>
    <definedName name="wrn.tableq._5_4_5" hidden="1">{#N/A,#N/A,FALSE,"CGBR95C"}</definedName>
    <definedName name="wrn.tableq._5_5" hidden="1">{#N/A,#N/A,FALSE,"CGBR95C"}</definedName>
    <definedName name="wrn.tableq._5_5_1" hidden="1">{#N/A,#N/A,FALSE,"CGBR95C"}</definedName>
    <definedName name="wrn.tableq._5_5_2" hidden="1">{#N/A,#N/A,FALSE,"CGBR95C"}</definedName>
    <definedName name="wrn.tableq._5_5_3" hidden="1">{#N/A,#N/A,FALSE,"CGBR95C"}</definedName>
    <definedName name="wrn.tableq._5_5_4" hidden="1">{#N/A,#N/A,FALSE,"CGBR95C"}</definedName>
    <definedName name="wrn.tableq._5_5_5" hidden="1">{#N/A,#N/A,FALSE,"CGBR95C"}</definedName>
    <definedName name="wrn.TMCOMP." hidden="1">{#N/A,#N/A,FALSE,"TMCOMP96";#N/A,#N/A,FALSE,"MAT96";#N/A,#N/A,FALSE,"FANDA96";#N/A,#N/A,FALSE,"INTRAN96";#N/A,#N/A,FALSE,"NAA9697";#N/A,#N/A,FALSE,"ECWEBB";#N/A,#N/A,FALSE,"MFT96";#N/A,#N/A,FALSE,"CTrecon"}</definedName>
    <definedName name="wrn.TMCOMP._1" hidden="1">{#N/A,#N/A,FALSE,"TMCOMP96";#N/A,#N/A,FALSE,"MAT96";#N/A,#N/A,FALSE,"FANDA96";#N/A,#N/A,FALSE,"INTRAN96";#N/A,#N/A,FALSE,"NAA9697";#N/A,#N/A,FALSE,"ECWEBB";#N/A,#N/A,FALSE,"MFT96";#N/A,#N/A,FALSE,"CTrecon"}</definedName>
    <definedName name="wrn.TMCOMP._1_1" hidden="1">{#N/A,#N/A,FALSE,"TMCOMP96";#N/A,#N/A,FALSE,"MAT96";#N/A,#N/A,FALSE,"FANDA96";#N/A,#N/A,FALSE,"INTRAN96";#N/A,#N/A,FALSE,"NAA9697";#N/A,#N/A,FALSE,"ECWEBB";#N/A,#N/A,FALSE,"MFT96";#N/A,#N/A,FALSE,"CTrecon"}</definedName>
    <definedName name="wrn.TMCOMP._1_1_1" hidden="1">{#N/A,#N/A,FALSE,"TMCOMP96";#N/A,#N/A,FALSE,"MAT96";#N/A,#N/A,FALSE,"FANDA96";#N/A,#N/A,FALSE,"INTRAN96";#N/A,#N/A,FALSE,"NAA9697";#N/A,#N/A,FALSE,"ECWEBB";#N/A,#N/A,FALSE,"MFT96";#N/A,#N/A,FALSE,"CTrecon"}</definedName>
    <definedName name="wrn.TMCOMP._1_1_1_1" hidden="1">{#N/A,#N/A,FALSE,"TMCOMP96";#N/A,#N/A,FALSE,"MAT96";#N/A,#N/A,FALSE,"FANDA96";#N/A,#N/A,FALSE,"INTRAN96";#N/A,#N/A,FALSE,"NAA9697";#N/A,#N/A,FALSE,"ECWEBB";#N/A,#N/A,FALSE,"MFT96";#N/A,#N/A,FALSE,"CTrecon"}</definedName>
    <definedName name="wrn.TMCOMP._1_1_1_1_1" hidden="1">{#N/A,#N/A,FALSE,"TMCOMP96";#N/A,#N/A,FALSE,"MAT96";#N/A,#N/A,FALSE,"FANDA96";#N/A,#N/A,FALSE,"INTRAN96";#N/A,#N/A,FALSE,"NAA9697";#N/A,#N/A,FALSE,"ECWEBB";#N/A,#N/A,FALSE,"MFT96";#N/A,#N/A,FALSE,"CTrecon"}</definedName>
    <definedName name="wrn.TMCOMP._1_1_1_1_1_1" hidden="1">{#N/A,#N/A,FALSE,"TMCOMP96";#N/A,#N/A,FALSE,"MAT96";#N/A,#N/A,FALSE,"FANDA96";#N/A,#N/A,FALSE,"INTRAN96";#N/A,#N/A,FALSE,"NAA9697";#N/A,#N/A,FALSE,"ECWEBB";#N/A,#N/A,FALSE,"MFT96";#N/A,#N/A,FALSE,"CTrecon"}</definedName>
    <definedName name="wrn.TMCOMP._1_1_1_1_1_2" hidden="1">{#N/A,#N/A,FALSE,"TMCOMP96";#N/A,#N/A,FALSE,"MAT96";#N/A,#N/A,FALSE,"FANDA96";#N/A,#N/A,FALSE,"INTRAN96";#N/A,#N/A,FALSE,"NAA9697";#N/A,#N/A,FALSE,"ECWEBB";#N/A,#N/A,FALSE,"MFT96";#N/A,#N/A,FALSE,"CTrecon"}</definedName>
    <definedName name="wrn.TMCOMP._1_1_1_1_1_3" hidden="1">{#N/A,#N/A,FALSE,"TMCOMP96";#N/A,#N/A,FALSE,"MAT96";#N/A,#N/A,FALSE,"FANDA96";#N/A,#N/A,FALSE,"INTRAN96";#N/A,#N/A,FALSE,"NAA9697";#N/A,#N/A,FALSE,"ECWEBB";#N/A,#N/A,FALSE,"MFT96";#N/A,#N/A,FALSE,"CTrecon"}</definedName>
    <definedName name="wrn.TMCOMP._1_1_1_1_1_4" hidden="1">{#N/A,#N/A,FALSE,"TMCOMP96";#N/A,#N/A,FALSE,"MAT96";#N/A,#N/A,FALSE,"FANDA96";#N/A,#N/A,FALSE,"INTRAN96";#N/A,#N/A,FALSE,"NAA9697";#N/A,#N/A,FALSE,"ECWEBB";#N/A,#N/A,FALSE,"MFT96";#N/A,#N/A,FALSE,"CTrecon"}</definedName>
    <definedName name="wrn.TMCOMP._1_1_1_1_1_5" hidden="1">{#N/A,#N/A,FALSE,"TMCOMP96";#N/A,#N/A,FALSE,"MAT96";#N/A,#N/A,FALSE,"FANDA96";#N/A,#N/A,FALSE,"INTRAN96";#N/A,#N/A,FALSE,"NAA9697";#N/A,#N/A,FALSE,"ECWEBB";#N/A,#N/A,FALSE,"MFT96";#N/A,#N/A,FALSE,"CTrecon"}</definedName>
    <definedName name="wrn.TMCOMP._1_1_1_1_2" hidden="1">{#N/A,#N/A,FALSE,"TMCOMP96";#N/A,#N/A,FALSE,"MAT96";#N/A,#N/A,FALSE,"FANDA96";#N/A,#N/A,FALSE,"INTRAN96";#N/A,#N/A,FALSE,"NAA9697";#N/A,#N/A,FALSE,"ECWEBB";#N/A,#N/A,FALSE,"MFT96";#N/A,#N/A,FALSE,"CTrecon"}</definedName>
    <definedName name="wrn.TMCOMP._1_1_1_1_2_1" hidden="1">{#N/A,#N/A,FALSE,"TMCOMP96";#N/A,#N/A,FALSE,"MAT96";#N/A,#N/A,FALSE,"FANDA96";#N/A,#N/A,FALSE,"INTRAN96";#N/A,#N/A,FALSE,"NAA9697";#N/A,#N/A,FALSE,"ECWEBB";#N/A,#N/A,FALSE,"MFT96";#N/A,#N/A,FALSE,"CTrecon"}</definedName>
    <definedName name="wrn.TMCOMP._1_1_1_1_2_2" hidden="1">{#N/A,#N/A,FALSE,"TMCOMP96";#N/A,#N/A,FALSE,"MAT96";#N/A,#N/A,FALSE,"FANDA96";#N/A,#N/A,FALSE,"INTRAN96";#N/A,#N/A,FALSE,"NAA9697";#N/A,#N/A,FALSE,"ECWEBB";#N/A,#N/A,FALSE,"MFT96";#N/A,#N/A,FALSE,"CTrecon"}</definedName>
    <definedName name="wrn.TMCOMP._1_1_1_1_2_3" hidden="1">{#N/A,#N/A,FALSE,"TMCOMP96";#N/A,#N/A,FALSE,"MAT96";#N/A,#N/A,FALSE,"FANDA96";#N/A,#N/A,FALSE,"INTRAN96";#N/A,#N/A,FALSE,"NAA9697";#N/A,#N/A,FALSE,"ECWEBB";#N/A,#N/A,FALSE,"MFT96";#N/A,#N/A,FALSE,"CTrecon"}</definedName>
    <definedName name="wrn.TMCOMP._1_1_1_1_2_4" hidden="1">{#N/A,#N/A,FALSE,"TMCOMP96";#N/A,#N/A,FALSE,"MAT96";#N/A,#N/A,FALSE,"FANDA96";#N/A,#N/A,FALSE,"INTRAN96";#N/A,#N/A,FALSE,"NAA9697";#N/A,#N/A,FALSE,"ECWEBB";#N/A,#N/A,FALSE,"MFT96";#N/A,#N/A,FALSE,"CTrecon"}</definedName>
    <definedName name="wrn.TMCOMP._1_1_1_1_2_5" hidden="1">{#N/A,#N/A,FALSE,"TMCOMP96";#N/A,#N/A,FALSE,"MAT96";#N/A,#N/A,FALSE,"FANDA96";#N/A,#N/A,FALSE,"INTRAN96";#N/A,#N/A,FALSE,"NAA9697";#N/A,#N/A,FALSE,"ECWEBB";#N/A,#N/A,FALSE,"MFT96";#N/A,#N/A,FALSE,"CTrecon"}</definedName>
    <definedName name="wrn.TMCOMP._1_1_1_1_3" hidden="1">{#N/A,#N/A,FALSE,"TMCOMP96";#N/A,#N/A,FALSE,"MAT96";#N/A,#N/A,FALSE,"FANDA96";#N/A,#N/A,FALSE,"INTRAN96";#N/A,#N/A,FALSE,"NAA9697";#N/A,#N/A,FALSE,"ECWEBB";#N/A,#N/A,FALSE,"MFT96";#N/A,#N/A,FALSE,"CTrecon"}</definedName>
    <definedName name="wrn.TMCOMP._1_1_1_1_4" hidden="1">{#N/A,#N/A,FALSE,"TMCOMP96";#N/A,#N/A,FALSE,"MAT96";#N/A,#N/A,FALSE,"FANDA96";#N/A,#N/A,FALSE,"INTRAN96";#N/A,#N/A,FALSE,"NAA9697";#N/A,#N/A,FALSE,"ECWEBB";#N/A,#N/A,FALSE,"MFT96";#N/A,#N/A,FALSE,"CTrecon"}</definedName>
    <definedName name="wrn.TMCOMP._1_1_1_1_5" hidden="1">{#N/A,#N/A,FALSE,"TMCOMP96";#N/A,#N/A,FALSE,"MAT96";#N/A,#N/A,FALSE,"FANDA96";#N/A,#N/A,FALSE,"INTRAN96";#N/A,#N/A,FALSE,"NAA9697";#N/A,#N/A,FALSE,"ECWEBB";#N/A,#N/A,FALSE,"MFT96";#N/A,#N/A,FALSE,"CTrecon"}</definedName>
    <definedName name="wrn.TMCOMP._1_1_1_2" hidden="1">{#N/A,#N/A,FALSE,"TMCOMP96";#N/A,#N/A,FALSE,"MAT96";#N/A,#N/A,FALSE,"FANDA96";#N/A,#N/A,FALSE,"INTRAN96";#N/A,#N/A,FALSE,"NAA9697";#N/A,#N/A,FALSE,"ECWEBB";#N/A,#N/A,FALSE,"MFT96";#N/A,#N/A,FALSE,"CTrecon"}</definedName>
    <definedName name="wrn.TMCOMP._1_1_1_2_1" hidden="1">{#N/A,#N/A,FALSE,"TMCOMP96";#N/A,#N/A,FALSE,"MAT96";#N/A,#N/A,FALSE,"FANDA96";#N/A,#N/A,FALSE,"INTRAN96";#N/A,#N/A,FALSE,"NAA9697";#N/A,#N/A,FALSE,"ECWEBB";#N/A,#N/A,FALSE,"MFT96";#N/A,#N/A,FALSE,"CTrecon"}</definedName>
    <definedName name="wrn.TMCOMP._1_1_1_2_2" hidden="1">{#N/A,#N/A,FALSE,"TMCOMP96";#N/A,#N/A,FALSE,"MAT96";#N/A,#N/A,FALSE,"FANDA96";#N/A,#N/A,FALSE,"INTRAN96";#N/A,#N/A,FALSE,"NAA9697";#N/A,#N/A,FALSE,"ECWEBB";#N/A,#N/A,FALSE,"MFT96";#N/A,#N/A,FALSE,"CTrecon"}</definedName>
    <definedName name="wrn.TMCOMP._1_1_1_2_3" hidden="1">{#N/A,#N/A,FALSE,"TMCOMP96";#N/A,#N/A,FALSE,"MAT96";#N/A,#N/A,FALSE,"FANDA96";#N/A,#N/A,FALSE,"INTRAN96";#N/A,#N/A,FALSE,"NAA9697";#N/A,#N/A,FALSE,"ECWEBB";#N/A,#N/A,FALSE,"MFT96";#N/A,#N/A,FALSE,"CTrecon"}</definedName>
    <definedName name="wrn.TMCOMP._1_1_1_2_4" hidden="1">{#N/A,#N/A,FALSE,"TMCOMP96";#N/A,#N/A,FALSE,"MAT96";#N/A,#N/A,FALSE,"FANDA96";#N/A,#N/A,FALSE,"INTRAN96";#N/A,#N/A,FALSE,"NAA9697";#N/A,#N/A,FALSE,"ECWEBB";#N/A,#N/A,FALSE,"MFT96";#N/A,#N/A,FALSE,"CTrecon"}</definedName>
    <definedName name="wrn.TMCOMP._1_1_1_2_5" hidden="1">{#N/A,#N/A,FALSE,"TMCOMP96";#N/A,#N/A,FALSE,"MAT96";#N/A,#N/A,FALSE,"FANDA96";#N/A,#N/A,FALSE,"INTRAN96";#N/A,#N/A,FALSE,"NAA9697";#N/A,#N/A,FALSE,"ECWEBB";#N/A,#N/A,FALSE,"MFT96";#N/A,#N/A,FALSE,"CTrecon"}</definedName>
    <definedName name="wrn.TMCOMP._1_1_1_3" hidden="1">{#N/A,#N/A,FALSE,"TMCOMP96";#N/A,#N/A,FALSE,"MAT96";#N/A,#N/A,FALSE,"FANDA96";#N/A,#N/A,FALSE,"INTRAN96";#N/A,#N/A,FALSE,"NAA9697";#N/A,#N/A,FALSE,"ECWEBB";#N/A,#N/A,FALSE,"MFT96";#N/A,#N/A,FALSE,"CTrecon"}</definedName>
    <definedName name="wrn.TMCOMP._1_1_1_3_1" hidden="1">{#N/A,#N/A,FALSE,"TMCOMP96";#N/A,#N/A,FALSE,"MAT96";#N/A,#N/A,FALSE,"FANDA96";#N/A,#N/A,FALSE,"INTRAN96";#N/A,#N/A,FALSE,"NAA9697";#N/A,#N/A,FALSE,"ECWEBB";#N/A,#N/A,FALSE,"MFT96";#N/A,#N/A,FALSE,"CTrecon"}</definedName>
    <definedName name="wrn.TMCOMP._1_1_1_3_2" hidden="1">{#N/A,#N/A,FALSE,"TMCOMP96";#N/A,#N/A,FALSE,"MAT96";#N/A,#N/A,FALSE,"FANDA96";#N/A,#N/A,FALSE,"INTRAN96";#N/A,#N/A,FALSE,"NAA9697";#N/A,#N/A,FALSE,"ECWEBB";#N/A,#N/A,FALSE,"MFT96";#N/A,#N/A,FALSE,"CTrecon"}</definedName>
    <definedName name="wrn.TMCOMP._1_1_1_3_3" hidden="1">{#N/A,#N/A,FALSE,"TMCOMP96";#N/A,#N/A,FALSE,"MAT96";#N/A,#N/A,FALSE,"FANDA96";#N/A,#N/A,FALSE,"INTRAN96";#N/A,#N/A,FALSE,"NAA9697";#N/A,#N/A,FALSE,"ECWEBB";#N/A,#N/A,FALSE,"MFT96";#N/A,#N/A,FALSE,"CTrecon"}</definedName>
    <definedName name="wrn.TMCOMP._1_1_1_3_4" hidden="1">{#N/A,#N/A,FALSE,"TMCOMP96";#N/A,#N/A,FALSE,"MAT96";#N/A,#N/A,FALSE,"FANDA96";#N/A,#N/A,FALSE,"INTRAN96";#N/A,#N/A,FALSE,"NAA9697";#N/A,#N/A,FALSE,"ECWEBB";#N/A,#N/A,FALSE,"MFT96";#N/A,#N/A,FALSE,"CTrecon"}</definedName>
    <definedName name="wrn.TMCOMP._1_1_1_3_5" hidden="1">{#N/A,#N/A,FALSE,"TMCOMP96";#N/A,#N/A,FALSE,"MAT96";#N/A,#N/A,FALSE,"FANDA96";#N/A,#N/A,FALSE,"INTRAN96";#N/A,#N/A,FALSE,"NAA9697";#N/A,#N/A,FALSE,"ECWEBB";#N/A,#N/A,FALSE,"MFT96";#N/A,#N/A,FALSE,"CTrecon"}</definedName>
    <definedName name="wrn.TMCOMP._1_1_1_4" hidden="1">{#N/A,#N/A,FALSE,"TMCOMP96";#N/A,#N/A,FALSE,"MAT96";#N/A,#N/A,FALSE,"FANDA96";#N/A,#N/A,FALSE,"INTRAN96";#N/A,#N/A,FALSE,"NAA9697";#N/A,#N/A,FALSE,"ECWEBB";#N/A,#N/A,FALSE,"MFT96";#N/A,#N/A,FALSE,"CTrecon"}</definedName>
    <definedName name="wrn.TMCOMP._1_1_1_4_1" hidden="1">{#N/A,#N/A,FALSE,"TMCOMP96";#N/A,#N/A,FALSE,"MAT96";#N/A,#N/A,FALSE,"FANDA96";#N/A,#N/A,FALSE,"INTRAN96";#N/A,#N/A,FALSE,"NAA9697";#N/A,#N/A,FALSE,"ECWEBB";#N/A,#N/A,FALSE,"MFT96";#N/A,#N/A,FALSE,"CTrecon"}</definedName>
    <definedName name="wrn.TMCOMP._1_1_1_4_2" hidden="1">{#N/A,#N/A,FALSE,"TMCOMP96";#N/A,#N/A,FALSE,"MAT96";#N/A,#N/A,FALSE,"FANDA96";#N/A,#N/A,FALSE,"INTRAN96";#N/A,#N/A,FALSE,"NAA9697";#N/A,#N/A,FALSE,"ECWEBB";#N/A,#N/A,FALSE,"MFT96";#N/A,#N/A,FALSE,"CTrecon"}</definedName>
    <definedName name="wrn.TMCOMP._1_1_1_4_3" hidden="1">{#N/A,#N/A,FALSE,"TMCOMP96";#N/A,#N/A,FALSE,"MAT96";#N/A,#N/A,FALSE,"FANDA96";#N/A,#N/A,FALSE,"INTRAN96";#N/A,#N/A,FALSE,"NAA9697";#N/A,#N/A,FALSE,"ECWEBB";#N/A,#N/A,FALSE,"MFT96";#N/A,#N/A,FALSE,"CTrecon"}</definedName>
    <definedName name="wrn.TMCOMP._1_1_1_4_4" hidden="1">{#N/A,#N/A,FALSE,"TMCOMP96";#N/A,#N/A,FALSE,"MAT96";#N/A,#N/A,FALSE,"FANDA96";#N/A,#N/A,FALSE,"INTRAN96";#N/A,#N/A,FALSE,"NAA9697";#N/A,#N/A,FALSE,"ECWEBB";#N/A,#N/A,FALSE,"MFT96";#N/A,#N/A,FALSE,"CTrecon"}</definedName>
    <definedName name="wrn.TMCOMP._1_1_1_4_5" hidden="1">{#N/A,#N/A,FALSE,"TMCOMP96";#N/A,#N/A,FALSE,"MAT96";#N/A,#N/A,FALSE,"FANDA96";#N/A,#N/A,FALSE,"INTRAN96";#N/A,#N/A,FALSE,"NAA9697";#N/A,#N/A,FALSE,"ECWEBB";#N/A,#N/A,FALSE,"MFT96";#N/A,#N/A,FALSE,"CTrecon"}</definedName>
    <definedName name="wrn.TMCOMP._1_1_1_5" hidden="1">{#N/A,#N/A,FALSE,"TMCOMP96";#N/A,#N/A,FALSE,"MAT96";#N/A,#N/A,FALSE,"FANDA96";#N/A,#N/A,FALSE,"INTRAN96";#N/A,#N/A,FALSE,"NAA9697";#N/A,#N/A,FALSE,"ECWEBB";#N/A,#N/A,FALSE,"MFT96";#N/A,#N/A,FALSE,"CTrecon"}</definedName>
    <definedName name="wrn.TMCOMP._1_1_1_5_1" hidden="1">{#N/A,#N/A,FALSE,"TMCOMP96";#N/A,#N/A,FALSE,"MAT96";#N/A,#N/A,FALSE,"FANDA96";#N/A,#N/A,FALSE,"INTRAN96";#N/A,#N/A,FALSE,"NAA9697";#N/A,#N/A,FALSE,"ECWEBB";#N/A,#N/A,FALSE,"MFT96";#N/A,#N/A,FALSE,"CTrecon"}</definedName>
    <definedName name="wrn.TMCOMP._1_1_1_5_2" hidden="1">{#N/A,#N/A,FALSE,"TMCOMP96";#N/A,#N/A,FALSE,"MAT96";#N/A,#N/A,FALSE,"FANDA96";#N/A,#N/A,FALSE,"INTRAN96";#N/A,#N/A,FALSE,"NAA9697";#N/A,#N/A,FALSE,"ECWEBB";#N/A,#N/A,FALSE,"MFT96";#N/A,#N/A,FALSE,"CTrecon"}</definedName>
    <definedName name="wrn.TMCOMP._1_1_1_5_3" hidden="1">{#N/A,#N/A,FALSE,"TMCOMP96";#N/A,#N/A,FALSE,"MAT96";#N/A,#N/A,FALSE,"FANDA96";#N/A,#N/A,FALSE,"INTRAN96";#N/A,#N/A,FALSE,"NAA9697";#N/A,#N/A,FALSE,"ECWEBB";#N/A,#N/A,FALSE,"MFT96";#N/A,#N/A,FALSE,"CTrecon"}</definedName>
    <definedName name="wrn.TMCOMP._1_1_1_5_4" hidden="1">{#N/A,#N/A,FALSE,"TMCOMP96";#N/A,#N/A,FALSE,"MAT96";#N/A,#N/A,FALSE,"FANDA96";#N/A,#N/A,FALSE,"INTRAN96";#N/A,#N/A,FALSE,"NAA9697";#N/A,#N/A,FALSE,"ECWEBB";#N/A,#N/A,FALSE,"MFT96";#N/A,#N/A,FALSE,"CTrecon"}</definedName>
    <definedName name="wrn.TMCOMP._1_1_1_5_5" hidden="1">{#N/A,#N/A,FALSE,"TMCOMP96";#N/A,#N/A,FALSE,"MAT96";#N/A,#N/A,FALSE,"FANDA96";#N/A,#N/A,FALSE,"INTRAN96";#N/A,#N/A,FALSE,"NAA9697";#N/A,#N/A,FALSE,"ECWEBB";#N/A,#N/A,FALSE,"MFT96";#N/A,#N/A,FALSE,"CTrecon"}</definedName>
    <definedName name="wrn.TMCOMP._1_1_2" hidden="1">{#N/A,#N/A,FALSE,"TMCOMP96";#N/A,#N/A,FALSE,"MAT96";#N/A,#N/A,FALSE,"FANDA96";#N/A,#N/A,FALSE,"INTRAN96";#N/A,#N/A,FALSE,"NAA9697";#N/A,#N/A,FALSE,"ECWEBB";#N/A,#N/A,FALSE,"MFT96";#N/A,#N/A,FALSE,"CTrecon"}</definedName>
    <definedName name="wrn.TMCOMP._1_1_2_1" hidden="1">{#N/A,#N/A,FALSE,"TMCOMP96";#N/A,#N/A,FALSE,"MAT96";#N/A,#N/A,FALSE,"FANDA96";#N/A,#N/A,FALSE,"INTRAN96";#N/A,#N/A,FALSE,"NAA9697";#N/A,#N/A,FALSE,"ECWEBB";#N/A,#N/A,FALSE,"MFT96";#N/A,#N/A,FALSE,"CTrecon"}</definedName>
    <definedName name="wrn.TMCOMP._1_1_2_2" hidden="1">{#N/A,#N/A,FALSE,"TMCOMP96";#N/A,#N/A,FALSE,"MAT96";#N/A,#N/A,FALSE,"FANDA96";#N/A,#N/A,FALSE,"INTRAN96";#N/A,#N/A,FALSE,"NAA9697";#N/A,#N/A,FALSE,"ECWEBB";#N/A,#N/A,FALSE,"MFT96";#N/A,#N/A,FALSE,"CTrecon"}</definedName>
    <definedName name="wrn.TMCOMP._1_1_2_3" hidden="1">{#N/A,#N/A,FALSE,"TMCOMP96";#N/A,#N/A,FALSE,"MAT96";#N/A,#N/A,FALSE,"FANDA96";#N/A,#N/A,FALSE,"INTRAN96";#N/A,#N/A,FALSE,"NAA9697";#N/A,#N/A,FALSE,"ECWEBB";#N/A,#N/A,FALSE,"MFT96";#N/A,#N/A,FALSE,"CTrecon"}</definedName>
    <definedName name="wrn.TMCOMP._1_1_2_4" hidden="1">{#N/A,#N/A,FALSE,"TMCOMP96";#N/A,#N/A,FALSE,"MAT96";#N/A,#N/A,FALSE,"FANDA96";#N/A,#N/A,FALSE,"INTRAN96";#N/A,#N/A,FALSE,"NAA9697";#N/A,#N/A,FALSE,"ECWEBB";#N/A,#N/A,FALSE,"MFT96";#N/A,#N/A,FALSE,"CTrecon"}</definedName>
    <definedName name="wrn.TMCOMP._1_1_2_5" hidden="1">{#N/A,#N/A,FALSE,"TMCOMP96";#N/A,#N/A,FALSE,"MAT96";#N/A,#N/A,FALSE,"FANDA96";#N/A,#N/A,FALSE,"INTRAN96";#N/A,#N/A,FALSE,"NAA9697";#N/A,#N/A,FALSE,"ECWEBB";#N/A,#N/A,FALSE,"MFT96";#N/A,#N/A,FALSE,"CTrecon"}</definedName>
    <definedName name="wrn.TMCOMP._1_1_3" hidden="1">{#N/A,#N/A,FALSE,"TMCOMP96";#N/A,#N/A,FALSE,"MAT96";#N/A,#N/A,FALSE,"FANDA96";#N/A,#N/A,FALSE,"INTRAN96";#N/A,#N/A,FALSE,"NAA9697";#N/A,#N/A,FALSE,"ECWEBB";#N/A,#N/A,FALSE,"MFT96";#N/A,#N/A,FALSE,"CTrecon"}</definedName>
    <definedName name="wrn.TMCOMP._1_1_3_1" hidden="1">{#N/A,#N/A,FALSE,"TMCOMP96";#N/A,#N/A,FALSE,"MAT96";#N/A,#N/A,FALSE,"FANDA96";#N/A,#N/A,FALSE,"INTRAN96";#N/A,#N/A,FALSE,"NAA9697";#N/A,#N/A,FALSE,"ECWEBB";#N/A,#N/A,FALSE,"MFT96";#N/A,#N/A,FALSE,"CTrecon"}</definedName>
    <definedName name="wrn.TMCOMP._1_1_3_2" hidden="1">{#N/A,#N/A,FALSE,"TMCOMP96";#N/A,#N/A,FALSE,"MAT96";#N/A,#N/A,FALSE,"FANDA96";#N/A,#N/A,FALSE,"INTRAN96";#N/A,#N/A,FALSE,"NAA9697";#N/A,#N/A,FALSE,"ECWEBB";#N/A,#N/A,FALSE,"MFT96";#N/A,#N/A,FALSE,"CTrecon"}</definedName>
    <definedName name="wrn.TMCOMP._1_1_3_3" hidden="1">{#N/A,#N/A,FALSE,"TMCOMP96";#N/A,#N/A,FALSE,"MAT96";#N/A,#N/A,FALSE,"FANDA96";#N/A,#N/A,FALSE,"INTRAN96";#N/A,#N/A,FALSE,"NAA9697";#N/A,#N/A,FALSE,"ECWEBB";#N/A,#N/A,FALSE,"MFT96";#N/A,#N/A,FALSE,"CTrecon"}</definedName>
    <definedName name="wrn.TMCOMP._1_1_3_4" hidden="1">{#N/A,#N/A,FALSE,"TMCOMP96";#N/A,#N/A,FALSE,"MAT96";#N/A,#N/A,FALSE,"FANDA96";#N/A,#N/A,FALSE,"INTRAN96";#N/A,#N/A,FALSE,"NAA9697";#N/A,#N/A,FALSE,"ECWEBB";#N/A,#N/A,FALSE,"MFT96";#N/A,#N/A,FALSE,"CTrecon"}</definedName>
    <definedName name="wrn.TMCOMP._1_1_3_5" hidden="1">{#N/A,#N/A,FALSE,"TMCOMP96";#N/A,#N/A,FALSE,"MAT96";#N/A,#N/A,FALSE,"FANDA96";#N/A,#N/A,FALSE,"INTRAN96";#N/A,#N/A,FALSE,"NAA9697";#N/A,#N/A,FALSE,"ECWEBB";#N/A,#N/A,FALSE,"MFT96";#N/A,#N/A,FALSE,"CTrecon"}</definedName>
    <definedName name="wrn.TMCOMP._1_1_4" hidden="1">{#N/A,#N/A,FALSE,"TMCOMP96";#N/A,#N/A,FALSE,"MAT96";#N/A,#N/A,FALSE,"FANDA96";#N/A,#N/A,FALSE,"INTRAN96";#N/A,#N/A,FALSE,"NAA9697";#N/A,#N/A,FALSE,"ECWEBB";#N/A,#N/A,FALSE,"MFT96";#N/A,#N/A,FALSE,"CTrecon"}</definedName>
    <definedName name="wrn.TMCOMP._1_1_4_1" hidden="1">{#N/A,#N/A,FALSE,"TMCOMP96";#N/A,#N/A,FALSE,"MAT96";#N/A,#N/A,FALSE,"FANDA96";#N/A,#N/A,FALSE,"INTRAN96";#N/A,#N/A,FALSE,"NAA9697";#N/A,#N/A,FALSE,"ECWEBB";#N/A,#N/A,FALSE,"MFT96";#N/A,#N/A,FALSE,"CTrecon"}</definedName>
    <definedName name="wrn.TMCOMP._1_1_4_2" hidden="1">{#N/A,#N/A,FALSE,"TMCOMP96";#N/A,#N/A,FALSE,"MAT96";#N/A,#N/A,FALSE,"FANDA96";#N/A,#N/A,FALSE,"INTRAN96";#N/A,#N/A,FALSE,"NAA9697";#N/A,#N/A,FALSE,"ECWEBB";#N/A,#N/A,FALSE,"MFT96";#N/A,#N/A,FALSE,"CTrecon"}</definedName>
    <definedName name="wrn.TMCOMP._1_1_4_3" hidden="1">{#N/A,#N/A,FALSE,"TMCOMP96";#N/A,#N/A,FALSE,"MAT96";#N/A,#N/A,FALSE,"FANDA96";#N/A,#N/A,FALSE,"INTRAN96";#N/A,#N/A,FALSE,"NAA9697";#N/A,#N/A,FALSE,"ECWEBB";#N/A,#N/A,FALSE,"MFT96";#N/A,#N/A,FALSE,"CTrecon"}</definedName>
    <definedName name="wrn.TMCOMP._1_1_4_4" hidden="1">{#N/A,#N/A,FALSE,"TMCOMP96";#N/A,#N/A,FALSE,"MAT96";#N/A,#N/A,FALSE,"FANDA96";#N/A,#N/A,FALSE,"INTRAN96";#N/A,#N/A,FALSE,"NAA9697";#N/A,#N/A,FALSE,"ECWEBB";#N/A,#N/A,FALSE,"MFT96";#N/A,#N/A,FALSE,"CTrecon"}</definedName>
    <definedName name="wrn.TMCOMP._1_1_4_5" hidden="1">{#N/A,#N/A,FALSE,"TMCOMP96";#N/A,#N/A,FALSE,"MAT96";#N/A,#N/A,FALSE,"FANDA96";#N/A,#N/A,FALSE,"INTRAN96";#N/A,#N/A,FALSE,"NAA9697";#N/A,#N/A,FALSE,"ECWEBB";#N/A,#N/A,FALSE,"MFT96";#N/A,#N/A,FALSE,"CTrecon"}</definedName>
    <definedName name="wrn.TMCOMP._1_1_5" hidden="1">{#N/A,#N/A,FALSE,"TMCOMP96";#N/A,#N/A,FALSE,"MAT96";#N/A,#N/A,FALSE,"FANDA96";#N/A,#N/A,FALSE,"INTRAN96";#N/A,#N/A,FALSE,"NAA9697";#N/A,#N/A,FALSE,"ECWEBB";#N/A,#N/A,FALSE,"MFT96";#N/A,#N/A,FALSE,"CTrecon"}</definedName>
    <definedName name="wrn.TMCOMP._1_1_5_1" hidden="1">{#N/A,#N/A,FALSE,"TMCOMP96";#N/A,#N/A,FALSE,"MAT96";#N/A,#N/A,FALSE,"FANDA96";#N/A,#N/A,FALSE,"INTRAN96";#N/A,#N/A,FALSE,"NAA9697";#N/A,#N/A,FALSE,"ECWEBB";#N/A,#N/A,FALSE,"MFT96";#N/A,#N/A,FALSE,"CTrecon"}</definedName>
    <definedName name="wrn.TMCOMP._1_1_5_2" hidden="1">{#N/A,#N/A,FALSE,"TMCOMP96";#N/A,#N/A,FALSE,"MAT96";#N/A,#N/A,FALSE,"FANDA96";#N/A,#N/A,FALSE,"INTRAN96";#N/A,#N/A,FALSE,"NAA9697";#N/A,#N/A,FALSE,"ECWEBB";#N/A,#N/A,FALSE,"MFT96";#N/A,#N/A,FALSE,"CTrecon"}</definedName>
    <definedName name="wrn.TMCOMP._1_1_5_3" hidden="1">{#N/A,#N/A,FALSE,"TMCOMP96";#N/A,#N/A,FALSE,"MAT96";#N/A,#N/A,FALSE,"FANDA96";#N/A,#N/A,FALSE,"INTRAN96";#N/A,#N/A,FALSE,"NAA9697";#N/A,#N/A,FALSE,"ECWEBB";#N/A,#N/A,FALSE,"MFT96";#N/A,#N/A,FALSE,"CTrecon"}</definedName>
    <definedName name="wrn.TMCOMP._1_1_5_4" hidden="1">{#N/A,#N/A,FALSE,"TMCOMP96";#N/A,#N/A,FALSE,"MAT96";#N/A,#N/A,FALSE,"FANDA96";#N/A,#N/A,FALSE,"INTRAN96";#N/A,#N/A,FALSE,"NAA9697";#N/A,#N/A,FALSE,"ECWEBB";#N/A,#N/A,FALSE,"MFT96";#N/A,#N/A,FALSE,"CTrecon"}</definedName>
    <definedName name="wrn.TMCOMP._1_1_5_5" hidden="1">{#N/A,#N/A,FALSE,"TMCOMP96";#N/A,#N/A,FALSE,"MAT96";#N/A,#N/A,FALSE,"FANDA96";#N/A,#N/A,FALSE,"INTRAN96";#N/A,#N/A,FALSE,"NAA9697";#N/A,#N/A,FALSE,"ECWEBB";#N/A,#N/A,FALSE,"MFT96";#N/A,#N/A,FALSE,"CTrecon"}</definedName>
    <definedName name="wrn.TMCOMP._1_2" hidden="1">{#N/A,#N/A,FALSE,"TMCOMP96";#N/A,#N/A,FALSE,"MAT96";#N/A,#N/A,FALSE,"FANDA96";#N/A,#N/A,FALSE,"INTRAN96";#N/A,#N/A,FALSE,"NAA9697";#N/A,#N/A,FALSE,"ECWEBB";#N/A,#N/A,FALSE,"MFT96";#N/A,#N/A,FALSE,"CTrecon"}</definedName>
    <definedName name="wrn.TMCOMP._1_2_1" hidden="1">{#N/A,#N/A,FALSE,"TMCOMP96";#N/A,#N/A,FALSE,"MAT96";#N/A,#N/A,FALSE,"FANDA96";#N/A,#N/A,FALSE,"INTRAN96";#N/A,#N/A,FALSE,"NAA9697";#N/A,#N/A,FALSE,"ECWEBB";#N/A,#N/A,FALSE,"MFT96";#N/A,#N/A,FALSE,"CTrecon"}</definedName>
    <definedName name="wrn.TMCOMP._1_2_1_1" hidden="1">{#N/A,#N/A,FALSE,"TMCOMP96";#N/A,#N/A,FALSE,"MAT96";#N/A,#N/A,FALSE,"FANDA96";#N/A,#N/A,FALSE,"INTRAN96";#N/A,#N/A,FALSE,"NAA9697";#N/A,#N/A,FALSE,"ECWEBB";#N/A,#N/A,FALSE,"MFT96";#N/A,#N/A,FALSE,"CTrecon"}</definedName>
    <definedName name="wrn.TMCOMP._1_2_1_1_1" hidden="1">{#N/A,#N/A,FALSE,"TMCOMP96";#N/A,#N/A,FALSE,"MAT96";#N/A,#N/A,FALSE,"FANDA96";#N/A,#N/A,FALSE,"INTRAN96";#N/A,#N/A,FALSE,"NAA9697";#N/A,#N/A,FALSE,"ECWEBB";#N/A,#N/A,FALSE,"MFT96";#N/A,#N/A,FALSE,"CTrecon"}</definedName>
    <definedName name="wrn.TMCOMP._1_2_1_1_1_1" hidden="1">{#N/A,#N/A,FALSE,"TMCOMP96";#N/A,#N/A,FALSE,"MAT96";#N/A,#N/A,FALSE,"FANDA96";#N/A,#N/A,FALSE,"INTRAN96";#N/A,#N/A,FALSE,"NAA9697";#N/A,#N/A,FALSE,"ECWEBB";#N/A,#N/A,FALSE,"MFT96";#N/A,#N/A,FALSE,"CTrecon"}</definedName>
    <definedName name="wrn.TMCOMP._1_2_1_1_1_2" hidden="1">{#N/A,#N/A,FALSE,"TMCOMP96";#N/A,#N/A,FALSE,"MAT96";#N/A,#N/A,FALSE,"FANDA96";#N/A,#N/A,FALSE,"INTRAN96";#N/A,#N/A,FALSE,"NAA9697";#N/A,#N/A,FALSE,"ECWEBB";#N/A,#N/A,FALSE,"MFT96";#N/A,#N/A,FALSE,"CTrecon"}</definedName>
    <definedName name="wrn.TMCOMP._1_2_1_1_1_3" hidden="1">{#N/A,#N/A,FALSE,"TMCOMP96";#N/A,#N/A,FALSE,"MAT96";#N/A,#N/A,FALSE,"FANDA96";#N/A,#N/A,FALSE,"INTRAN96";#N/A,#N/A,FALSE,"NAA9697";#N/A,#N/A,FALSE,"ECWEBB";#N/A,#N/A,FALSE,"MFT96";#N/A,#N/A,FALSE,"CTrecon"}</definedName>
    <definedName name="wrn.TMCOMP._1_2_1_1_1_4" hidden="1">{#N/A,#N/A,FALSE,"TMCOMP96";#N/A,#N/A,FALSE,"MAT96";#N/A,#N/A,FALSE,"FANDA96";#N/A,#N/A,FALSE,"INTRAN96";#N/A,#N/A,FALSE,"NAA9697";#N/A,#N/A,FALSE,"ECWEBB";#N/A,#N/A,FALSE,"MFT96";#N/A,#N/A,FALSE,"CTrecon"}</definedName>
    <definedName name="wrn.TMCOMP._1_2_1_1_1_5" hidden="1">{#N/A,#N/A,FALSE,"TMCOMP96";#N/A,#N/A,FALSE,"MAT96";#N/A,#N/A,FALSE,"FANDA96";#N/A,#N/A,FALSE,"INTRAN96";#N/A,#N/A,FALSE,"NAA9697";#N/A,#N/A,FALSE,"ECWEBB";#N/A,#N/A,FALSE,"MFT96";#N/A,#N/A,FALSE,"CTrecon"}</definedName>
    <definedName name="wrn.TMCOMP._1_2_1_1_2" hidden="1">{#N/A,#N/A,FALSE,"TMCOMP96";#N/A,#N/A,FALSE,"MAT96";#N/A,#N/A,FALSE,"FANDA96";#N/A,#N/A,FALSE,"INTRAN96";#N/A,#N/A,FALSE,"NAA9697";#N/A,#N/A,FALSE,"ECWEBB";#N/A,#N/A,FALSE,"MFT96";#N/A,#N/A,FALSE,"CTrecon"}</definedName>
    <definedName name="wrn.TMCOMP._1_2_1_1_2_1" hidden="1">{#N/A,#N/A,FALSE,"TMCOMP96";#N/A,#N/A,FALSE,"MAT96";#N/A,#N/A,FALSE,"FANDA96";#N/A,#N/A,FALSE,"INTRAN96";#N/A,#N/A,FALSE,"NAA9697";#N/A,#N/A,FALSE,"ECWEBB";#N/A,#N/A,FALSE,"MFT96";#N/A,#N/A,FALSE,"CTrecon"}</definedName>
    <definedName name="wrn.TMCOMP._1_2_1_1_2_2" hidden="1">{#N/A,#N/A,FALSE,"TMCOMP96";#N/A,#N/A,FALSE,"MAT96";#N/A,#N/A,FALSE,"FANDA96";#N/A,#N/A,FALSE,"INTRAN96";#N/A,#N/A,FALSE,"NAA9697";#N/A,#N/A,FALSE,"ECWEBB";#N/A,#N/A,FALSE,"MFT96";#N/A,#N/A,FALSE,"CTrecon"}</definedName>
    <definedName name="wrn.TMCOMP._1_2_1_1_2_3" hidden="1">{#N/A,#N/A,FALSE,"TMCOMP96";#N/A,#N/A,FALSE,"MAT96";#N/A,#N/A,FALSE,"FANDA96";#N/A,#N/A,FALSE,"INTRAN96";#N/A,#N/A,FALSE,"NAA9697";#N/A,#N/A,FALSE,"ECWEBB";#N/A,#N/A,FALSE,"MFT96";#N/A,#N/A,FALSE,"CTrecon"}</definedName>
    <definedName name="wrn.TMCOMP._1_2_1_1_2_4" hidden="1">{#N/A,#N/A,FALSE,"TMCOMP96";#N/A,#N/A,FALSE,"MAT96";#N/A,#N/A,FALSE,"FANDA96";#N/A,#N/A,FALSE,"INTRAN96";#N/A,#N/A,FALSE,"NAA9697";#N/A,#N/A,FALSE,"ECWEBB";#N/A,#N/A,FALSE,"MFT96";#N/A,#N/A,FALSE,"CTrecon"}</definedName>
    <definedName name="wrn.TMCOMP._1_2_1_1_2_5" hidden="1">{#N/A,#N/A,FALSE,"TMCOMP96";#N/A,#N/A,FALSE,"MAT96";#N/A,#N/A,FALSE,"FANDA96";#N/A,#N/A,FALSE,"INTRAN96";#N/A,#N/A,FALSE,"NAA9697";#N/A,#N/A,FALSE,"ECWEBB";#N/A,#N/A,FALSE,"MFT96";#N/A,#N/A,FALSE,"CTrecon"}</definedName>
    <definedName name="wrn.TMCOMP._1_2_1_1_3" hidden="1">{#N/A,#N/A,FALSE,"TMCOMP96";#N/A,#N/A,FALSE,"MAT96";#N/A,#N/A,FALSE,"FANDA96";#N/A,#N/A,FALSE,"INTRAN96";#N/A,#N/A,FALSE,"NAA9697";#N/A,#N/A,FALSE,"ECWEBB";#N/A,#N/A,FALSE,"MFT96";#N/A,#N/A,FALSE,"CTrecon"}</definedName>
    <definedName name="wrn.TMCOMP._1_2_1_1_4" hidden="1">{#N/A,#N/A,FALSE,"TMCOMP96";#N/A,#N/A,FALSE,"MAT96";#N/A,#N/A,FALSE,"FANDA96";#N/A,#N/A,FALSE,"INTRAN96";#N/A,#N/A,FALSE,"NAA9697";#N/A,#N/A,FALSE,"ECWEBB";#N/A,#N/A,FALSE,"MFT96";#N/A,#N/A,FALSE,"CTrecon"}</definedName>
    <definedName name="wrn.TMCOMP._1_2_1_1_5" hidden="1">{#N/A,#N/A,FALSE,"TMCOMP96";#N/A,#N/A,FALSE,"MAT96";#N/A,#N/A,FALSE,"FANDA96";#N/A,#N/A,FALSE,"INTRAN96";#N/A,#N/A,FALSE,"NAA9697";#N/A,#N/A,FALSE,"ECWEBB";#N/A,#N/A,FALSE,"MFT96";#N/A,#N/A,FALSE,"CTrecon"}</definedName>
    <definedName name="wrn.TMCOMP._1_2_1_2" hidden="1">{#N/A,#N/A,FALSE,"TMCOMP96";#N/A,#N/A,FALSE,"MAT96";#N/A,#N/A,FALSE,"FANDA96";#N/A,#N/A,FALSE,"INTRAN96";#N/A,#N/A,FALSE,"NAA9697";#N/A,#N/A,FALSE,"ECWEBB";#N/A,#N/A,FALSE,"MFT96";#N/A,#N/A,FALSE,"CTrecon"}</definedName>
    <definedName name="wrn.TMCOMP._1_2_1_2_1" hidden="1">{#N/A,#N/A,FALSE,"TMCOMP96";#N/A,#N/A,FALSE,"MAT96";#N/A,#N/A,FALSE,"FANDA96";#N/A,#N/A,FALSE,"INTRAN96";#N/A,#N/A,FALSE,"NAA9697";#N/A,#N/A,FALSE,"ECWEBB";#N/A,#N/A,FALSE,"MFT96";#N/A,#N/A,FALSE,"CTrecon"}</definedName>
    <definedName name="wrn.TMCOMP._1_2_1_2_2" hidden="1">{#N/A,#N/A,FALSE,"TMCOMP96";#N/A,#N/A,FALSE,"MAT96";#N/A,#N/A,FALSE,"FANDA96";#N/A,#N/A,FALSE,"INTRAN96";#N/A,#N/A,FALSE,"NAA9697";#N/A,#N/A,FALSE,"ECWEBB";#N/A,#N/A,FALSE,"MFT96";#N/A,#N/A,FALSE,"CTrecon"}</definedName>
    <definedName name="wrn.TMCOMP._1_2_1_2_3" hidden="1">{#N/A,#N/A,FALSE,"TMCOMP96";#N/A,#N/A,FALSE,"MAT96";#N/A,#N/A,FALSE,"FANDA96";#N/A,#N/A,FALSE,"INTRAN96";#N/A,#N/A,FALSE,"NAA9697";#N/A,#N/A,FALSE,"ECWEBB";#N/A,#N/A,FALSE,"MFT96";#N/A,#N/A,FALSE,"CTrecon"}</definedName>
    <definedName name="wrn.TMCOMP._1_2_1_2_4" hidden="1">{#N/A,#N/A,FALSE,"TMCOMP96";#N/A,#N/A,FALSE,"MAT96";#N/A,#N/A,FALSE,"FANDA96";#N/A,#N/A,FALSE,"INTRAN96";#N/A,#N/A,FALSE,"NAA9697";#N/A,#N/A,FALSE,"ECWEBB";#N/A,#N/A,FALSE,"MFT96";#N/A,#N/A,FALSE,"CTrecon"}</definedName>
    <definedName name="wrn.TMCOMP._1_2_1_2_5" hidden="1">{#N/A,#N/A,FALSE,"TMCOMP96";#N/A,#N/A,FALSE,"MAT96";#N/A,#N/A,FALSE,"FANDA96";#N/A,#N/A,FALSE,"INTRAN96";#N/A,#N/A,FALSE,"NAA9697";#N/A,#N/A,FALSE,"ECWEBB";#N/A,#N/A,FALSE,"MFT96";#N/A,#N/A,FALSE,"CTrecon"}</definedName>
    <definedName name="wrn.TMCOMP._1_2_1_3" hidden="1">{#N/A,#N/A,FALSE,"TMCOMP96";#N/A,#N/A,FALSE,"MAT96";#N/A,#N/A,FALSE,"FANDA96";#N/A,#N/A,FALSE,"INTRAN96";#N/A,#N/A,FALSE,"NAA9697";#N/A,#N/A,FALSE,"ECWEBB";#N/A,#N/A,FALSE,"MFT96";#N/A,#N/A,FALSE,"CTrecon"}</definedName>
    <definedName name="wrn.TMCOMP._1_2_1_3_1" hidden="1">{#N/A,#N/A,FALSE,"TMCOMP96";#N/A,#N/A,FALSE,"MAT96";#N/A,#N/A,FALSE,"FANDA96";#N/A,#N/A,FALSE,"INTRAN96";#N/A,#N/A,FALSE,"NAA9697";#N/A,#N/A,FALSE,"ECWEBB";#N/A,#N/A,FALSE,"MFT96";#N/A,#N/A,FALSE,"CTrecon"}</definedName>
    <definedName name="wrn.TMCOMP._1_2_1_3_2" hidden="1">{#N/A,#N/A,FALSE,"TMCOMP96";#N/A,#N/A,FALSE,"MAT96";#N/A,#N/A,FALSE,"FANDA96";#N/A,#N/A,FALSE,"INTRAN96";#N/A,#N/A,FALSE,"NAA9697";#N/A,#N/A,FALSE,"ECWEBB";#N/A,#N/A,FALSE,"MFT96";#N/A,#N/A,FALSE,"CTrecon"}</definedName>
    <definedName name="wrn.TMCOMP._1_2_1_3_3" hidden="1">{#N/A,#N/A,FALSE,"TMCOMP96";#N/A,#N/A,FALSE,"MAT96";#N/A,#N/A,FALSE,"FANDA96";#N/A,#N/A,FALSE,"INTRAN96";#N/A,#N/A,FALSE,"NAA9697";#N/A,#N/A,FALSE,"ECWEBB";#N/A,#N/A,FALSE,"MFT96";#N/A,#N/A,FALSE,"CTrecon"}</definedName>
    <definedName name="wrn.TMCOMP._1_2_1_3_4" hidden="1">{#N/A,#N/A,FALSE,"TMCOMP96";#N/A,#N/A,FALSE,"MAT96";#N/A,#N/A,FALSE,"FANDA96";#N/A,#N/A,FALSE,"INTRAN96";#N/A,#N/A,FALSE,"NAA9697";#N/A,#N/A,FALSE,"ECWEBB";#N/A,#N/A,FALSE,"MFT96";#N/A,#N/A,FALSE,"CTrecon"}</definedName>
    <definedName name="wrn.TMCOMP._1_2_1_3_5" hidden="1">{#N/A,#N/A,FALSE,"TMCOMP96";#N/A,#N/A,FALSE,"MAT96";#N/A,#N/A,FALSE,"FANDA96";#N/A,#N/A,FALSE,"INTRAN96";#N/A,#N/A,FALSE,"NAA9697";#N/A,#N/A,FALSE,"ECWEBB";#N/A,#N/A,FALSE,"MFT96";#N/A,#N/A,FALSE,"CTrecon"}</definedName>
    <definedName name="wrn.TMCOMP._1_2_1_4" hidden="1">{#N/A,#N/A,FALSE,"TMCOMP96";#N/A,#N/A,FALSE,"MAT96";#N/A,#N/A,FALSE,"FANDA96";#N/A,#N/A,FALSE,"INTRAN96";#N/A,#N/A,FALSE,"NAA9697";#N/A,#N/A,FALSE,"ECWEBB";#N/A,#N/A,FALSE,"MFT96";#N/A,#N/A,FALSE,"CTrecon"}</definedName>
    <definedName name="wrn.TMCOMP._1_2_1_4_1" hidden="1">{#N/A,#N/A,FALSE,"TMCOMP96";#N/A,#N/A,FALSE,"MAT96";#N/A,#N/A,FALSE,"FANDA96";#N/A,#N/A,FALSE,"INTRAN96";#N/A,#N/A,FALSE,"NAA9697";#N/A,#N/A,FALSE,"ECWEBB";#N/A,#N/A,FALSE,"MFT96";#N/A,#N/A,FALSE,"CTrecon"}</definedName>
    <definedName name="wrn.TMCOMP._1_2_1_4_2" hidden="1">{#N/A,#N/A,FALSE,"TMCOMP96";#N/A,#N/A,FALSE,"MAT96";#N/A,#N/A,FALSE,"FANDA96";#N/A,#N/A,FALSE,"INTRAN96";#N/A,#N/A,FALSE,"NAA9697";#N/A,#N/A,FALSE,"ECWEBB";#N/A,#N/A,FALSE,"MFT96";#N/A,#N/A,FALSE,"CTrecon"}</definedName>
    <definedName name="wrn.TMCOMP._1_2_1_4_3" hidden="1">{#N/A,#N/A,FALSE,"TMCOMP96";#N/A,#N/A,FALSE,"MAT96";#N/A,#N/A,FALSE,"FANDA96";#N/A,#N/A,FALSE,"INTRAN96";#N/A,#N/A,FALSE,"NAA9697";#N/A,#N/A,FALSE,"ECWEBB";#N/A,#N/A,FALSE,"MFT96";#N/A,#N/A,FALSE,"CTrecon"}</definedName>
    <definedName name="wrn.TMCOMP._1_2_1_4_4" hidden="1">{#N/A,#N/A,FALSE,"TMCOMP96";#N/A,#N/A,FALSE,"MAT96";#N/A,#N/A,FALSE,"FANDA96";#N/A,#N/A,FALSE,"INTRAN96";#N/A,#N/A,FALSE,"NAA9697";#N/A,#N/A,FALSE,"ECWEBB";#N/A,#N/A,FALSE,"MFT96";#N/A,#N/A,FALSE,"CTrecon"}</definedName>
    <definedName name="wrn.TMCOMP._1_2_1_4_5" hidden="1">{#N/A,#N/A,FALSE,"TMCOMP96";#N/A,#N/A,FALSE,"MAT96";#N/A,#N/A,FALSE,"FANDA96";#N/A,#N/A,FALSE,"INTRAN96";#N/A,#N/A,FALSE,"NAA9697";#N/A,#N/A,FALSE,"ECWEBB";#N/A,#N/A,FALSE,"MFT96";#N/A,#N/A,FALSE,"CTrecon"}</definedName>
    <definedName name="wrn.TMCOMP._1_2_1_5" hidden="1">{#N/A,#N/A,FALSE,"TMCOMP96";#N/A,#N/A,FALSE,"MAT96";#N/A,#N/A,FALSE,"FANDA96";#N/A,#N/A,FALSE,"INTRAN96";#N/A,#N/A,FALSE,"NAA9697";#N/A,#N/A,FALSE,"ECWEBB";#N/A,#N/A,FALSE,"MFT96";#N/A,#N/A,FALSE,"CTrecon"}</definedName>
    <definedName name="wrn.TMCOMP._1_2_1_5_1" hidden="1">{#N/A,#N/A,FALSE,"TMCOMP96";#N/A,#N/A,FALSE,"MAT96";#N/A,#N/A,FALSE,"FANDA96";#N/A,#N/A,FALSE,"INTRAN96";#N/A,#N/A,FALSE,"NAA9697";#N/A,#N/A,FALSE,"ECWEBB";#N/A,#N/A,FALSE,"MFT96";#N/A,#N/A,FALSE,"CTrecon"}</definedName>
    <definedName name="wrn.TMCOMP._1_2_1_5_2" hidden="1">{#N/A,#N/A,FALSE,"TMCOMP96";#N/A,#N/A,FALSE,"MAT96";#N/A,#N/A,FALSE,"FANDA96";#N/A,#N/A,FALSE,"INTRAN96";#N/A,#N/A,FALSE,"NAA9697";#N/A,#N/A,FALSE,"ECWEBB";#N/A,#N/A,FALSE,"MFT96";#N/A,#N/A,FALSE,"CTrecon"}</definedName>
    <definedName name="wrn.TMCOMP._1_2_1_5_3" hidden="1">{#N/A,#N/A,FALSE,"TMCOMP96";#N/A,#N/A,FALSE,"MAT96";#N/A,#N/A,FALSE,"FANDA96";#N/A,#N/A,FALSE,"INTRAN96";#N/A,#N/A,FALSE,"NAA9697";#N/A,#N/A,FALSE,"ECWEBB";#N/A,#N/A,FALSE,"MFT96";#N/A,#N/A,FALSE,"CTrecon"}</definedName>
    <definedName name="wrn.TMCOMP._1_2_1_5_4" hidden="1">{#N/A,#N/A,FALSE,"TMCOMP96";#N/A,#N/A,FALSE,"MAT96";#N/A,#N/A,FALSE,"FANDA96";#N/A,#N/A,FALSE,"INTRAN96";#N/A,#N/A,FALSE,"NAA9697";#N/A,#N/A,FALSE,"ECWEBB";#N/A,#N/A,FALSE,"MFT96";#N/A,#N/A,FALSE,"CTrecon"}</definedName>
    <definedName name="wrn.TMCOMP._1_2_1_5_5" hidden="1">{#N/A,#N/A,FALSE,"TMCOMP96";#N/A,#N/A,FALSE,"MAT96";#N/A,#N/A,FALSE,"FANDA96";#N/A,#N/A,FALSE,"INTRAN96";#N/A,#N/A,FALSE,"NAA9697";#N/A,#N/A,FALSE,"ECWEBB";#N/A,#N/A,FALSE,"MFT96";#N/A,#N/A,FALSE,"CTrecon"}</definedName>
    <definedName name="wrn.TMCOMP._1_2_2" hidden="1">{#N/A,#N/A,FALSE,"TMCOMP96";#N/A,#N/A,FALSE,"MAT96";#N/A,#N/A,FALSE,"FANDA96";#N/A,#N/A,FALSE,"INTRAN96";#N/A,#N/A,FALSE,"NAA9697";#N/A,#N/A,FALSE,"ECWEBB";#N/A,#N/A,FALSE,"MFT96";#N/A,#N/A,FALSE,"CTrecon"}</definedName>
    <definedName name="wrn.TMCOMP._1_2_2_1" hidden="1">{#N/A,#N/A,FALSE,"TMCOMP96";#N/A,#N/A,FALSE,"MAT96";#N/A,#N/A,FALSE,"FANDA96";#N/A,#N/A,FALSE,"INTRAN96";#N/A,#N/A,FALSE,"NAA9697";#N/A,#N/A,FALSE,"ECWEBB";#N/A,#N/A,FALSE,"MFT96";#N/A,#N/A,FALSE,"CTrecon"}</definedName>
    <definedName name="wrn.TMCOMP._1_2_2_2" hidden="1">{#N/A,#N/A,FALSE,"TMCOMP96";#N/A,#N/A,FALSE,"MAT96";#N/A,#N/A,FALSE,"FANDA96";#N/A,#N/A,FALSE,"INTRAN96";#N/A,#N/A,FALSE,"NAA9697";#N/A,#N/A,FALSE,"ECWEBB";#N/A,#N/A,FALSE,"MFT96";#N/A,#N/A,FALSE,"CTrecon"}</definedName>
    <definedName name="wrn.TMCOMP._1_2_2_3" hidden="1">{#N/A,#N/A,FALSE,"TMCOMP96";#N/A,#N/A,FALSE,"MAT96";#N/A,#N/A,FALSE,"FANDA96";#N/A,#N/A,FALSE,"INTRAN96";#N/A,#N/A,FALSE,"NAA9697";#N/A,#N/A,FALSE,"ECWEBB";#N/A,#N/A,FALSE,"MFT96";#N/A,#N/A,FALSE,"CTrecon"}</definedName>
    <definedName name="wrn.TMCOMP._1_2_2_4" hidden="1">{#N/A,#N/A,FALSE,"TMCOMP96";#N/A,#N/A,FALSE,"MAT96";#N/A,#N/A,FALSE,"FANDA96";#N/A,#N/A,FALSE,"INTRAN96";#N/A,#N/A,FALSE,"NAA9697";#N/A,#N/A,FALSE,"ECWEBB";#N/A,#N/A,FALSE,"MFT96";#N/A,#N/A,FALSE,"CTrecon"}</definedName>
    <definedName name="wrn.TMCOMP._1_2_2_5" hidden="1">{#N/A,#N/A,FALSE,"TMCOMP96";#N/A,#N/A,FALSE,"MAT96";#N/A,#N/A,FALSE,"FANDA96";#N/A,#N/A,FALSE,"INTRAN96";#N/A,#N/A,FALSE,"NAA9697";#N/A,#N/A,FALSE,"ECWEBB";#N/A,#N/A,FALSE,"MFT96";#N/A,#N/A,FALSE,"CTrecon"}</definedName>
    <definedName name="wrn.TMCOMP._1_2_3" hidden="1">{#N/A,#N/A,FALSE,"TMCOMP96";#N/A,#N/A,FALSE,"MAT96";#N/A,#N/A,FALSE,"FANDA96";#N/A,#N/A,FALSE,"INTRAN96";#N/A,#N/A,FALSE,"NAA9697";#N/A,#N/A,FALSE,"ECWEBB";#N/A,#N/A,FALSE,"MFT96";#N/A,#N/A,FALSE,"CTrecon"}</definedName>
    <definedName name="wrn.TMCOMP._1_2_3_1" hidden="1">{#N/A,#N/A,FALSE,"TMCOMP96";#N/A,#N/A,FALSE,"MAT96";#N/A,#N/A,FALSE,"FANDA96";#N/A,#N/A,FALSE,"INTRAN96";#N/A,#N/A,FALSE,"NAA9697";#N/A,#N/A,FALSE,"ECWEBB";#N/A,#N/A,FALSE,"MFT96";#N/A,#N/A,FALSE,"CTrecon"}</definedName>
    <definedName name="wrn.TMCOMP._1_2_3_2" hidden="1">{#N/A,#N/A,FALSE,"TMCOMP96";#N/A,#N/A,FALSE,"MAT96";#N/A,#N/A,FALSE,"FANDA96";#N/A,#N/A,FALSE,"INTRAN96";#N/A,#N/A,FALSE,"NAA9697";#N/A,#N/A,FALSE,"ECWEBB";#N/A,#N/A,FALSE,"MFT96";#N/A,#N/A,FALSE,"CTrecon"}</definedName>
    <definedName name="wrn.TMCOMP._1_2_3_3" hidden="1">{#N/A,#N/A,FALSE,"TMCOMP96";#N/A,#N/A,FALSE,"MAT96";#N/A,#N/A,FALSE,"FANDA96";#N/A,#N/A,FALSE,"INTRAN96";#N/A,#N/A,FALSE,"NAA9697";#N/A,#N/A,FALSE,"ECWEBB";#N/A,#N/A,FALSE,"MFT96";#N/A,#N/A,FALSE,"CTrecon"}</definedName>
    <definedName name="wrn.TMCOMP._1_2_3_4" hidden="1">{#N/A,#N/A,FALSE,"TMCOMP96";#N/A,#N/A,FALSE,"MAT96";#N/A,#N/A,FALSE,"FANDA96";#N/A,#N/A,FALSE,"INTRAN96";#N/A,#N/A,FALSE,"NAA9697";#N/A,#N/A,FALSE,"ECWEBB";#N/A,#N/A,FALSE,"MFT96";#N/A,#N/A,FALSE,"CTrecon"}</definedName>
    <definedName name="wrn.TMCOMP._1_2_3_5" hidden="1">{#N/A,#N/A,FALSE,"TMCOMP96";#N/A,#N/A,FALSE,"MAT96";#N/A,#N/A,FALSE,"FANDA96";#N/A,#N/A,FALSE,"INTRAN96";#N/A,#N/A,FALSE,"NAA9697";#N/A,#N/A,FALSE,"ECWEBB";#N/A,#N/A,FALSE,"MFT96";#N/A,#N/A,FALSE,"CTrecon"}</definedName>
    <definedName name="wrn.TMCOMP._1_2_4" hidden="1">{#N/A,#N/A,FALSE,"TMCOMP96";#N/A,#N/A,FALSE,"MAT96";#N/A,#N/A,FALSE,"FANDA96";#N/A,#N/A,FALSE,"INTRAN96";#N/A,#N/A,FALSE,"NAA9697";#N/A,#N/A,FALSE,"ECWEBB";#N/A,#N/A,FALSE,"MFT96";#N/A,#N/A,FALSE,"CTrecon"}</definedName>
    <definedName name="wrn.TMCOMP._1_2_4_1" hidden="1">{#N/A,#N/A,FALSE,"TMCOMP96";#N/A,#N/A,FALSE,"MAT96";#N/A,#N/A,FALSE,"FANDA96";#N/A,#N/A,FALSE,"INTRAN96";#N/A,#N/A,FALSE,"NAA9697";#N/A,#N/A,FALSE,"ECWEBB";#N/A,#N/A,FALSE,"MFT96";#N/A,#N/A,FALSE,"CTrecon"}</definedName>
    <definedName name="wrn.TMCOMP._1_2_4_2" hidden="1">{#N/A,#N/A,FALSE,"TMCOMP96";#N/A,#N/A,FALSE,"MAT96";#N/A,#N/A,FALSE,"FANDA96";#N/A,#N/A,FALSE,"INTRAN96";#N/A,#N/A,FALSE,"NAA9697";#N/A,#N/A,FALSE,"ECWEBB";#N/A,#N/A,FALSE,"MFT96";#N/A,#N/A,FALSE,"CTrecon"}</definedName>
    <definedName name="wrn.TMCOMP._1_2_4_3" hidden="1">{#N/A,#N/A,FALSE,"TMCOMP96";#N/A,#N/A,FALSE,"MAT96";#N/A,#N/A,FALSE,"FANDA96";#N/A,#N/A,FALSE,"INTRAN96";#N/A,#N/A,FALSE,"NAA9697";#N/A,#N/A,FALSE,"ECWEBB";#N/A,#N/A,FALSE,"MFT96";#N/A,#N/A,FALSE,"CTrecon"}</definedName>
    <definedName name="wrn.TMCOMP._1_2_4_4" hidden="1">{#N/A,#N/A,FALSE,"TMCOMP96";#N/A,#N/A,FALSE,"MAT96";#N/A,#N/A,FALSE,"FANDA96";#N/A,#N/A,FALSE,"INTRAN96";#N/A,#N/A,FALSE,"NAA9697";#N/A,#N/A,FALSE,"ECWEBB";#N/A,#N/A,FALSE,"MFT96";#N/A,#N/A,FALSE,"CTrecon"}</definedName>
    <definedName name="wrn.TMCOMP._1_2_4_5" hidden="1">{#N/A,#N/A,FALSE,"TMCOMP96";#N/A,#N/A,FALSE,"MAT96";#N/A,#N/A,FALSE,"FANDA96";#N/A,#N/A,FALSE,"INTRAN96";#N/A,#N/A,FALSE,"NAA9697";#N/A,#N/A,FALSE,"ECWEBB";#N/A,#N/A,FALSE,"MFT96";#N/A,#N/A,FALSE,"CTrecon"}</definedName>
    <definedName name="wrn.TMCOMP._1_2_5" hidden="1">{#N/A,#N/A,FALSE,"TMCOMP96";#N/A,#N/A,FALSE,"MAT96";#N/A,#N/A,FALSE,"FANDA96";#N/A,#N/A,FALSE,"INTRAN96";#N/A,#N/A,FALSE,"NAA9697";#N/A,#N/A,FALSE,"ECWEBB";#N/A,#N/A,FALSE,"MFT96";#N/A,#N/A,FALSE,"CTrecon"}</definedName>
    <definedName name="wrn.TMCOMP._1_2_5_1" hidden="1">{#N/A,#N/A,FALSE,"TMCOMP96";#N/A,#N/A,FALSE,"MAT96";#N/A,#N/A,FALSE,"FANDA96";#N/A,#N/A,FALSE,"INTRAN96";#N/A,#N/A,FALSE,"NAA9697";#N/A,#N/A,FALSE,"ECWEBB";#N/A,#N/A,FALSE,"MFT96";#N/A,#N/A,FALSE,"CTrecon"}</definedName>
    <definedName name="wrn.TMCOMP._1_2_5_2" hidden="1">{#N/A,#N/A,FALSE,"TMCOMP96";#N/A,#N/A,FALSE,"MAT96";#N/A,#N/A,FALSE,"FANDA96";#N/A,#N/A,FALSE,"INTRAN96";#N/A,#N/A,FALSE,"NAA9697";#N/A,#N/A,FALSE,"ECWEBB";#N/A,#N/A,FALSE,"MFT96";#N/A,#N/A,FALSE,"CTrecon"}</definedName>
    <definedName name="wrn.TMCOMP._1_2_5_3" hidden="1">{#N/A,#N/A,FALSE,"TMCOMP96";#N/A,#N/A,FALSE,"MAT96";#N/A,#N/A,FALSE,"FANDA96";#N/A,#N/A,FALSE,"INTRAN96";#N/A,#N/A,FALSE,"NAA9697";#N/A,#N/A,FALSE,"ECWEBB";#N/A,#N/A,FALSE,"MFT96";#N/A,#N/A,FALSE,"CTrecon"}</definedName>
    <definedName name="wrn.TMCOMP._1_2_5_4" hidden="1">{#N/A,#N/A,FALSE,"TMCOMP96";#N/A,#N/A,FALSE,"MAT96";#N/A,#N/A,FALSE,"FANDA96";#N/A,#N/A,FALSE,"INTRAN96";#N/A,#N/A,FALSE,"NAA9697";#N/A,#N/A,FALSE,"ECWEBB";#N/A,#N/A,FALSE,"MFT96";#N/A,#N/A,FALSE,"CTrecon"}</definedName>
    <definedName name="wrn.TMCOMP._1_2_5_5" hidden="1">{#N/A,#N/A,FALSE,"TMCOMP96";#N/A,#N/A,FALSE,"MAT96";#N/A,#N/A,FALSE,"FANDA96";#N/A,#N/A,FALSE,"INTRAN96";#N/A,#N/A,FALSE,"NAA9697";#N/A,#N/A,FALSE,"ECWEBB";#N/A,#N/A,FALSE,"MFT96";#N/A,#N/A,FALSE,"CTrecon"}</definedName>
    <definedName name="wrn.TMCOMP._1_3" hidden="1">{#N/A,#N/A,FALSE,"TMCOMP96";#N/A,#N/A,FALSE,"MAT96";#N/A,#N/A,FALSE,"FANDA96";#N/A,#N/A,FALSE,"INTRAN96";#N/A,#N/A,FALSE,"NAA9697";#N/A,#N/A,FALSE,"ECWEBB";#N/A,#N/A,FALSE,"MFT96";#N/A,#N/A,FALSE,"CTrecon"}</definedName>
    <definedName name="wrn.TMCOMP._1_3_1" hidden="1">{#N/A,#N/A,FALSE,"TMCOMP96";#N/A,#N/A,FALSE,"MAT96";#N/A,#N/A,FALSE,"FANDA96";#N/A,#N/A,FALSE,"INTRAN96";#N/A,#N/A,FALSE,"NAA9697";#N/A,#N/A,FALSE,"ECWEBB";#N/A,#N/A,FALSE,"MFT96";#N/A,#N/A,FALSE,"CTrecon"}</definedName>
    <definedName name="wrn.TMCOMP._1_3_1_1" hidden="1">{#N/A,#N/A,FALSE,"TMCOMP96";#N/A,#N/A,FALSE,"MAT96";#N/A,#N/A,FALSE,"FANDA96";#N/A,#N/A,FALSE,"INTRAN96";#N/A,#N/A,FALSE,"NAA9697";#N/A,#N/A,FALSE,"ECWEBB";#N/A,#N/A,FALSE,"MFT96";#N/A,#N/A,FALSE,"CTrecon"}</definedName>
    <definedName name="wrn.TMCOMP._1_3_1_1_1" hidden="1">{#N/A,#N/A,FALSE,"TMCOMP96";#N/A,#N/A,FALSE,"MAT96";#N/A,#N/A,FALSE,"FANDA96";#N/A,#N/A,FALSE,"INTRAN96";#N/A,#N/A,FALSE,"NAA9697";#N/A,#N/A,FALSE,"ECWEBB";#N/A,#N/A,FALSE,"MFT96";#N/A,#N/A,FALSE,"CTrecon"}</definedName>
    <definedName name="wrn.TMCOMP._1_3_1_1_1_1" hidden="1">{#N/A,#N/A,FALSE,"TMCOMP96";#N/A,#N/A,FALSE,"MAT96";#N/A,#N/A,FALSE,"FANDA96";#N/A,#N/A,FALSE,"INTRAN96";#N/A,#N/A,FALSE,"NAA9697";#N/A,#N/A,FALSE,"ECWEBB";#N/A,#N/A,FALSE,"MFT96";#N/A,#N/A,FALSE,"CTrecon"}</definedName>
    <definedName name="wrn.TMCOMP._1_3_1_1_1_2" hidden="1">{#N/A,#N/A,FALSE,"TMCOMP96";#N/A,#N/A,FALSE,"MAT96";#N/A,#N/A,FALSE,"FANDA96";#N/A,#N/A,FALSE,"INTRAN96";#N/A,#N/A,FALSE,"NAA9697";#N/A,#N/A,FALSE,"ECWEBB";#N/A,#N/A,FALSE,"MFT96";#N/A,#N/A,FALSE,"CTrecon"}</definedName>
    <definedName name="wrn.TMCOMP._1_3_1_1_1_3" hidden="1">{#N/A,#N/A,FALSE,"TMCOMP96";#N/A,#N/A,FALSE,"MAT96";#N/A,#N/A,FALSE,"FANDA96";#N/A,#N/A,FALSE,"INTRAN96";#N/A,#N/A,FALSE,"NAA9697";#N/A,#N/A,FALSE,"ECWEBB";#N/A,#N/A,FALSE,"MFT96";#N/A,#N/A,FALSE,"CTrecon"}</definedName>
    <definedName name="wrn.TMCOMP._1_3_1_1_1_4" hidden="1">{#N/A,#N/A,FALSE,"TMCOMP96";#N/A,#N/A,FALSE,"MAT96";#N/A,#N/A,FALSE,"FANDA96";#N/A,#N/A,FALSE,"INTRAN96";#N/A,#N/A,FALSE,"NAA9697";#N/A,#N/A,FALSE,"ECWEBB";#N/A,#N/A,FALSE,"MFT96";#N/A,#N/A,FALSE,"CTrecon"}</definedName>
    <definedName name="wrn.TMCOMP._1_3_1_1_1_5" hidden="1">{#N/A,#N/A,FALSE,"TMCOMP96";#N/A,#N/A,FALSE,"MAT96";#N/A,#N/A,FALSE,"FANDA96";#N/A,#N/A,FALSE,"INTRAN96";#N/A,#N/A,FALSE,"NAA9697";#N/A,#N/A,FALSE,"ECWEBB";#N/A,#N/A,FALSE,"MFT96";#N/A,#N/A,FALSE,"CTrecon"}</definedName>
    <definedName name="wrn.TMCOMP._1_3_1_1_2" hidden="1">{#N/A,#N/A,FALSE,"TMCOMP96";#N/A,#N/A,FALSE,"MAT96";#N/A,#N/A,FALSE,"FANDA96";#N/A,#N/A,FALSE,"INTRAN96";#N/A,#N/A,FALSE,"NAA9697";#N/A,#N/A,FALSE,"ECWEBB";#N/A,#N/A,FALSE,"MFT96";#N/A,#N/A,FALSE,"CTrecon"}</definedName>
    <definedName name="wrn.TMCOMP._1_3_1_1_2_1" hidden="1">{#N/A,#N/A,FALSE,"TMCOMP96";#N/A,#N/A,FALSE,"MAT96";#N/A,#N/A,FALSE,"FANDA96";#N/A,#N/A,FALSE,"INTRAN96";#N/A,#N/A,FALSE,"NAA9697";#N/A,#N/A,FALSE,"ECWEBB";#N/A,#N/A,FALSE,"MFT96";#N/A,#N/A,FALSE,"CTrecon"}</definedName>
    <definedName name="wrn.TMCOMP._1_3_1_1_2_2" hidden="1">{#N/A,#N/A,FALSE,"TMCOMP96";#N/A,#N/A,FALSE,"MAT96";#N/A,#N/A,FALSE,"FANDA96";#N/A,#N/A,FALSE,"INTRAN96";#N/A,#N/A,FALSE,"NAA9697";#N/A,#N/A,FALSE,"ECWEBB";#N/A,#N/A,FALSE,"MFT96";#N/A,#N/A,FALSE,"CTrecon"}</definedName>
    <definedName name="wrn.TMCOMP._1_3_1_1_2_3" hidden="1">{#N/A,#N/A,FALSE,"TMCOMP96";#N/A,#N/A,FALSE,"MAT96";#N/A,#N/A,FALSE,"FANDA96";#N/A,#N/A,FALSE,"INTRAN96";#N/A,#N/A,FALSE,"NAA9697";#N/A,#N/A,FALSE,"ECWEBB";#N/A,#N/A,FALSE,"MFT96";#N/A,#N/A,FALSE,"CTrecon"}</definedName>
    <definedName name="wrn.TMCOMP._1_3_1_1_2_4" hidden="1">{#N/A,#N/A,FALSE,"TMCOMP96";#N/A,#N/A,FALSE,"MAT96";#N/A,#N/A,FALSE,"FANDA96";#N/A,#N/A,FALSE,"INTRAN96";#N/A,#N/A,FALSE,"NAA9697";#N/A,#N/A,FALSE,"ECWEBB";#N/A,#N/A,FALSE,"MFT96";#N/A,#N/A,FALSE,"CTrecon"}</definedName>
    <definedName name="wrn.TMCOMP._1_3_1_1_2_5" hidden="1">{#N/A,#N/A,FALSE,"TMCOMP96";#N/A,#N/A,FALSE,"MAT96";#N/A,#N/A,FALSE,"FANDA96";#N/A,#N/A,FALSE,"INTRAN96";#N/A,#N/A,FALSE,"NAA9697";#N/A,#N/A,FALSE,"ECWEBB";#N/A,#N/A,FALSE,"MFT96";#N/A,#N/A,FALSE,"CTrecon"}</definedName>
    <definedName name="wrn.TMCOMP._1_3_1_1_3" hidden="1">{#N/A,#N/A,FALSE,"TMCOMP96";#N/A,#N/A,FALSE,"MAT96";#N/A,#N/A,FALSE,"FANDA96";#N/A,#N/A,FALSE,"INTRAN96";#N/A,#N/A,FALSE,"NAA9697";#N/A,#N/A,FALSE,"ECWEBB";#N/A,#N/A,FALSE,"MFT96";#N/A,#N/A,FALSE,"CTrecon"}</definedName>
    <definedName name="wrn.TMCOMP._1_3_1_1_4" hidden="1">{#N/A,#N/A,FALSE,"TMCOMP96";#N/A,#N/A,FALSE,"MAT96";#N/A,#N/A,FALSE,"FANDA96";#N/A,#N/A,FALSE,"INTRAN96";#N/A,#N/A,FALSE,"NAA9697";#N/A,#N/A,FALSE,"ECWEBB";#N/A,#N/A,FALSE,"MFT96";#N/A,#N/A,FALSE,"CTrecon"}</definedName>
    <definedName name="wrn.TMCOMP._1_3_1_1_5" hidden="1">{#N/A,#N/A,FALSE,"TMCOMP96";#N/A,#N/A,FALSE,"MAT96";#N/A,#N/A,FALSE,"FANDA96";#N/A,#N/A,FALSE,"INTRAN96";#N/A,#N/A,FALSE,"NAA9697";#N/A,#N/A,FALSE,"ECWEBB";#N/A,#N/A,FALSE,"MFT96";#N/A,#N/A,FALSE,"CTrecon"}</definedName>
    <definedName name="wrn.TMCOMP._1_3_1_2" hidden="1">{#N/A,#N/A,FALSE,"TMCOMP96";#N/A,#N/A,FALSE,"MAT96";#N/A,#N/A,FALSE,"FANDA96";#N/A,#N/A,FALSE,"INTRAN96";#N/A,#N/A,FALSE,"NAA9697";#N/A,#N/A,FALSE,"ECWEBB";#N/A,#N/A,FALSE,"MFT96";#N/A,#N/A,FALSE,"CTrecon"}</definedName>
    <definedName name="wrn.TMCOMP._1_3_1_2_1" hidden="1">{#N/A,#N/A,FALSE,"TMCOMP96";#N/A,#N/A,FALSE,"MAT96";#N/A,#N/A,FALSE,"FANDA96";#N/A,#N/A,FALSE,"INTRAN96";#N/A,#N/A,FALSE,"NAA9697";#N/A,#N/A,FALSE,"ECWEBB";#N/A,#N/A,FALSE,"MFT96";#N/A,#N/A,FALSE,"CTrecon"}</definedName>
    <definedName name="wrn.TMCOMP._1_3_1_2_2" hidden="1">{#N/A,#N/A,FALSE,"TMCOMP96";#N/A,#N/A,FALSE,"MAT96";#N/A,#N/A,FALSE,"FANDA96";#N/A,#N/A,FALSE,"INTRAN96";#N/A,#N/A,FALSE,"NAA9697";#N/A,#N/A,FALSE,"ECWEBB";#N/A,#N/A,FALSE,"MFT96";#N/A,#N/A,FALSE,"CTrecon"}</definedName>
    <definedName name="wrn.TMCOMP._1_3_1_2_3" hidden="1">{#N/A,#N/A,FALSE,"TMCOMP96";#N/A,#N/A,FALSE,"MAT96";#N/A,#N/A,FALSE,"FANDA96";#N/A,#N/A,FALSE,"INTRAN96";#N/A,#N/A,FALSE,"NAA9697";#N/A,#N/A,FALSE,"ECWEBB";#N/A,#N/A,FALSE,"MFT96";#N/A,#N/A,FALSE,"CTrecon"}</definedName>
    <definedName name="wrn.TMCOMP._1_3_1_2_4" hidden="1">{#N/A,#N/A,FALSE,"TMCOMP96";#N/A,#N/A,FALSE,"MAT96";#N/A,#N/A,FALSE,"FANDA96";#N/A,#N/A,FALSE,"INTRAN96";#N/A,#N/A,FALSE,"NAA9697";#N/A,#N/A,FALSE,"ECWEBB";#N/A,#N/A,FALSE,"MFT96";#N/A,#N/A,FALSE,"CTrecon"}</definedName>
    <definedName name="wrn.TMCOMP._1_3_1_2_5" hidden="1">{#N/A,#N/A,FALSE,"TMCOMP96";#N/A,#N/A,FALSE,"MAT96";#N/A,#N/A,FALSE,"FANDA96";#N/A,#N/A,FALSE,"INTRAN96";#N/A,#N/A,FALSE,"NAA9697";#N/A,#N/A,FALSE,"ECWEBB";#N/A,#N/A,FALSE,"MFT96";#N/A,#N/A,FALSE,"CTrecon"}</definedName>
    <definedName name="wrn.TMCOMP._1_3_1_3" hidden="1">{#N/A,#N/A,FALSE,"TMCOMP96";#N/A,#N/A,FALSE,"MAT96";#N/A,#N/A,FALSE,"FANDA96";#N/A,#N/A,FALSE,"INTRAN96";#N/A,#N/A,FALSE,"NAA9697";#N/A,#N/A,FALSE,"ECWEBB";#N/A,#N/A,FALSE,"MFT96";#N/A,#N/A,FALSE,"CTrecon"}</definedName>
    <definedName name="wrn.TMCOMP._1_3_1_3_1" hidden="1">{#N/A,#N/A,FALSE,"TMCOMP96";#N/A,#N/A,FALSE,"MAT96";#N/A,#N/A,FALSE,"FANDA96";#N/A,#N/A,FALSE,"INTRAN96";#N/A,#N/A,FALSE,"NAA9697";#N/A,#N/A,FALSE,"ECWEBB";#N/A,#N/A,FALSE,"MFT96";#N/A,#N/A,FALSE,"CTrecon"}</definedName>
    <definedName name="wrn.TMCOMP._1_3_1_3_2" hidden="1">{#N/A,#N/A,FALSE,"TMCOMP96";#N/A,#N/A,FALSE,"MAT96";#N/A,#N/A,FALSE,"FANDA96";#N/A,#N/A,FALSE,"INTRAN96";#N/A,#N/A,FALSE,"NAA9697";#N/A,#N/A,FALSE,"ECWEBB";#N/A,#N/A,FALSE,"MFT96";#N/A,#N/A,FALSE,"CTrecon"}</definedName>
    <definedName name="wrn.TMCOMP._1_3_1_3_3" hidden="1">{#N/A,#N/A,FALSE,"TMCOMP96";#N/A,#N/A,FALSE,"MAT96";#N/A,#N/A,FALSE,"FANDA96";#N/A,#N/A,FALSE,"INTRAN96";#N/A,#N/A,FALSE,"NAA9697";#N/A,#N/A,FALSE,"ECWEBB";#N/A,#N/A,FALSE,"MFT96";#N/A,#N/A,FALSE,"CTrecon"}</definedName>
    <definedName name="wrn.TMCOMP._1_3_1_3_4" hidden="1">{#N/A,#N/A,FALSE,"TMCOMP96";#N/A,#N/A,FALSE,"MAT96";#N/A,#N/A,FALSE,"FANDA96";#N/A,#N/A,FALSE,"INTRAN96";#N/A,#N/A,FALSE,"NAA9697";#N/A,#N/A,FALSE,"ECWEBB";#N/A,#N/A,FALSE,"MFT96";#N/A,#N/A,FALSE,"CTrecon"}</definedName>
    <definedName name="wrn.TMCOMP._1_3_1_3_5" hidden="1">{#N/A,#N/A,FALSE,"TMCOMP96";#N/A,#N/A,FALSE,"MAT96";#N/A,#N/A,FALSE,"FANDA96";#N/A,#N/A,FALSE,"INTRAN96";#N/A,#N/A,FALSE,"NAA9697";#N/A,#N/A,FALSE,"ECWEBB";#N/A,#N/A,FALSE,"MFT96";#N/A,#N/A,FALSE,"CTrecon"}</definedName>
    <definedName name="wrn.TMCOMP._1_3_1_4" hidden="1">{#N/A,#N/A,FALSE,"TMCOMP96";#N/A,#N/A,FALSE,"MAT96";#N/A,#N/A,FALSE,"FANDA96";#N/A,#N/A,FALSE,"INTRAN96";#N/A,#N/A,FALSE,"NAA9697";#N/A,#N/A,FALSE,"ECWEBB";#N/A,#N/A,FALSE,"MFT96";#N/A,#N/A,FALSE,"CTrecon"}</definedName>
    <definedName name="wrn.TMCOMP._1_3_1_4_1" hidden="1">{#N/A,#N/A,FALSE,"TMCOMP96";#N/A,#N/A,FALSE,"MAT96";#N/A,#N/A,FALSE,"FANDA96";#N/A,#N/A,FALSE,"INTRAN96";#N/A,#N/A,FALSE,"NAA9697";#N/A,#N/A,FALSE,"ECWEBB";#N/A,#N/A,FALSE,"MFT96";#N/A,#N/A,FALSE,"CTrecon"}</definedName>
    <definedName name="wrn.TMCOMP._1_3_1_4_2" hidden="1">{#N/A,#N/A,FALSE,"TMCOMP96";#N/A,#N/A,FALSE,"MAT96";#N/A,#N/A,FALSE,"FANDA96";#N/A,#N/A,FALSE,"INTRAN96";#N/A,#N/A,FALSE,"NAA9697";#N/A,#N/A,FALSE,"ECWEBB";#N/A,#N/A,FALSE,"MFT96";#N/A,#N/A,FALSE,"CTrecon"}</definedName>
    <definedName name="wrn.TMCOMP._1_3_1_4_3" hidden="1">{#N/A,#N/A,FALSE,"TMCOMP96";#N/A,#N/A,FALSE,"MAT96";#N/A,#N/A,FALSE,"FANDA96";#N/A,#N/A,FALSE,"INTRAN96";#N/A,#N/A,FALSE,"NAA9697";#N/A,#N/A,FALSE,"ECWEBB";#N/A,#N/A,FALSE,"MFT96";#N/A,#N/A,FALSE,"CTrecon"}</definedName>
    <definedName name="wrn.TMCOMP._1_3_1_4_4" hidden="1">{#N/A,#N/A,FALSE,"TMCOMP96";#N/A,#N/A,FALSE,"MAT96";#N/A,#N/A,FALSE,"FANDA96";#N/A,#N/A,FALSE,"INTRAN96";#N/A,#N/A,FALSE,"NAA9697";#N/A,#N/A,FALSE,"ECWEBB";#N/A,#N/A,FALSE,"MFT96";#N/A,#N/A,FALSE,"CTrecon"}</definedName>
    <definedName name="wrn.TMCOMP._1_3_1_4_5" hidden="1">{#N/A,#N/A,FALSE,"TMCOMP96";#N/A,#N/A,FALSE,"MAT96";#N/A,#N/A,FALSE,"FANDA96";#N/A,#N/A,FALSE,"INTRAN96";#N/A,#N/A,FALSE,"NAA9697";#N/A,#N/A,FALSE,"ECWEBB";#N/A,#N/A,FALSE,"MFT96";#N/A,#N/A,FALSE,"CTrecon"}</definedName>
    <definedName name="wrn.TMCOMP._1_3_1_5" hidden="1">{#N/A,#N/A,FALSE,"TMCOMP96";#N/A,#N/A,FALSE,"MAT96";#N/A,#N/A,FALSE,"FANDA96";#N/A,#N/A,FALSE,"INTRAN96";#N/A,#N/A,FALSE,"NAA9697";#N/A,#N/A,FALSE,"ECWEBB";#N/A,#N/A,FALSE,"MFT96";#N/A,#N/A,FALSE,"CTrecon"}</definedName>
    <definedName name="wrn.TMCOMP._1_3_1_5_1" hidden="1">{#N/A,#N/A,FALSE,"TMCOMP96";#N/A,#N/A,FALSE,"MAT96";#N/A,#N/A,FALSE,"FANDA96";#N/A,#N/A,FALSE,"INTRAN96";#N/A,#N/A,FALSE,"NAA9697";#N/A,#N/A,FALSE,"ECWEBB";#N/A,#N/A,FALSE,"MFT96";#N/A,#N/A,FALSE,"CTrecon"}</definedName>
    <definedName name="wrn.TMCOMP._1_3_1_5_2" hidden="1">{#N/A,#N/A,FALSE,"TMCOMP96";#N/A,#N/A,FALSE,"MAT96";#N/A,#N/A,FALSE,"FANDA96";#N/A,#N/A,FALSE,"INTRAN96";#N/A,#N/A,FALSE,"NAA9697";#N/A,#N/A,FALSE,"ECWEBB";#N/A,#N/A,FALSE,"MFT96";#N/A,#N/A,FALSE,"CTrecon"}</definedName>
    <definedName name="wrn.TMCOMP._1_3_1_5_3" hidden="1">{#N/A,#N/A,FALSE,"TMCOMP96";#N/A,#N/A,FALSE,"MAT96";#N/A,#N/A,FALSE,"FANDA96";#N/A,#N/A,FALSE,"INTRAN96";#N/A,#N/A,FALSE,"NAA9697";#N/A,#N/A,FALSE,"ECWEBB";#N/A,#N/A,FALSE,"MFT96";#N/A,#N/A,FALSE,"CTrecon"}</definedName>
    <definedName name="wrn.TMCOMP._1_3_1_5_4" hidden="1">{#N/A,#N/A,FALSE,"TMCOMP96";#N/A,#N/A,FALSE,"MAT96";#N/A,#N/A,FALSE,"FANDA96";#N/A,#N/A,FALSE,"INTRAN96";#N/A,#N/A,FALSE,"NAA9697";#N/A,#N/A,FALSE,"ECWEBB";#N/A,#N/A,FALSE,"MFT96";#N/A,#N/A,FALSE,"CTrecon"}</definedName>
    <definedName name="wrn.TMCOMP._1_3_1_5_5" hidden="1">{#N/A,#N/A,FALSE,"TMCOMP96";#N/A,#N/A,FALSE,"MAT96";#N/A,#N/A,FALSE,"FANDA96";#N/A,#N/A,FALSE,"INTRAN96";#N/A,#N/A,FALSE,"NAA9697";#N/A,#N/A,FALSE,"ECWEBB";#N/A,#N/A,FALSE,"MFT96";#N/A,#N/A,FALSE,"CTrecon"}</definedName>
    <definedName name="wrn.TMCOMP._1_3_2" hidden="1">{#N/A,#N/A,FALSE,"TMCOMP96";#N/A,#N/A,FALSE,"MAT96";#N/A,#N/A,FALSE,"FANDA96";#N/A,#N/A,FALSE,"INTRAN96";#N/A,#N/A,FALSE,"NAA9697";#N/A,#N/A,FALSE,"ECWEBB";#N/A,#N/A,FALSE,"MFT96";#N/A,#N/A,FALSE,"CTrecon"}</definedName>
    <definedName name="wrn.TMCOMP._1_3_2_1" hidden="1">{#N/A,#N/A,FALSE,"TMCOMP96";#N/A,#N/A,FALSE,"MAT96";#N/A,#N/A,FALSE,"FANDA96";#N/A,#N/A,FALSE,"INTRAN96";#N/A,#N/A,FALSE,"NAA9697";#N/A,#N/A,FALSE,"ECWEBB";#N/A,#N/A,FALSE,"MFT96";#N/A,#N/A,FALSE,"CTrecon"}</definedName>
    <definedName name="wrn.TMCOMP._1_3_2_2" hidden="1">{#N/A,#N/A,FALSE,"TMCOMP96";#N/A,#N/A,FALSE,"MAT96";#N/A,#N/A,FALSE,"FANDA96";#N/A,#N/A,FALSE,"INTRAN96";#N/A,#N/A,FALSE,"NAA9697";#N/A,#N/A,FALSE,"ECWEBB";#N/A,#N/A,FALSE,"MFT96";#N/A,#N/A,FALSE,"CTrecon"}</definedName>
    <definedName name="wrn.TMCOMP._1_3_2_3" hidden="1">{#N/A,#N/A,FALSE,"TMCOMP96";#N/A,#N/A,FALSE,"MAT96";#N/A,#N/A,FALSE,"FANDA96";#N/A,#N/A,FALSE,"INTRAN96";#N/A,#N/A,FALSE,"NAA9697";#N/A,#N/A,FALSE,"ECWEBB";#N/A,#N/A,FALSE,"MFT96";#N/A,#N/A,FALSE,"CTrecon"}</definedName>
    <definedName name="wrn.TMCOMP._1_3_2_4" hidden="1">{#N/A,#N/A,FALSE,"TMCOMP96";#N/A,#N/A,FALSE,"MAT96";#N/A,#N/A,FALSE,"FANDA96";#N/A,#N/A,FALSE,"INTRAN96";#N/A,#N/A,FALSE,"NAA9697";#N/A,#N/A,FALSE,"ECWEBB";#N/A,#N/A,FALSE,"MFT96";#N/A,#N/A,FALSE,"CTrecon"}</definedName>
    <definedName name="wrn.TMCOMP._1_3_2_5" hidden="1">{#N/A,#N/A,FALSE,"TMCOMP96";#N/A,#N/A,FALSE,"MAT96";#N/A,#N/A,FALSE,"FANDA96";#N/A,#N/A,FALSE,"INTRAN96";#N/A,#N/A,FALSE,"NAA9697";#N/A,#N/A,FALSE,"ECWEBB";#N/A,#N/A,FALSE,"MFT96";#N/A,#N/A,FALSE,"CTrecon"}</definedName>
    <definedName name="wrn.TMCOMP._1_3_3" hidden="1">{#N/A,#N/A,FALSE,"TMCOMP96";#N/A,#N/A,FALSE,"MAT96";#N/A,#N/A,FALSE,"FANDA96";#N/A,#N/A,FALSE,"INTRAN96";#N/A,#N/A,FALSE,"NAA9697";#N/A,#N/A,FALSE,"ECWEBB";#N/A,#N/A,FALSE,"MFT96";#N/A,#N/A,FALSE,"CTrecon"}</definedName>
    <definedName name="wrn.TMCOMP._1_3_3_1" hidden="1">{#N/A,#N/A,FALSE,"TMCOMP96";#N/A,#N/A,FALSE,"MAT96";#N/A,#N/A,FALSE,"FANDA96";#N/A,#N/A,FALSE,"INTRAN96";#N/A,#N/A,FALSE,"NAA9697";#N/A,#N/A,FALSE,"ECWEBB";#N/A,#N/A,FALSE,"MFT96";#N/A,#N/A,FALSE,"CTrecon"}</definedName>
    <definedName name="wrn.TMCOMP._1_3_3_2" hidden="1">{#N/A,#N/A,FALSE,"TMCOMP96";#N/A,#N/A,FALSE,"MAT96";#N/A,#N/A,FALSE,"FANDA96";#N/A,#N/A,FALSE,"INTRAN96";#N/A,#N/A,FALSE,"NAA9697";#N/A,#N/A,FALSE,"ECWEBB";#N/A,#N/A,FALSE,"MFT96";#N/A,#N/A,FALSE,"CTrecon"}</definedName>
    <definedName name="wrn.TMCOMP._1_3_3_3" hidden="1">{#N/A,#N/A,FALSE,"TMCOMP96";#N/A,#N/A,FALSE,"MAT96";#N/A,#N/A,FALSE,"FANDA96";#N/A,#N/A,FALSE,"INTRAN96";#N/A,#N/A,FALSE,"NAA9697";#N/A,#N/A,FALSE,"ECWEBB";#N/A,#N/A,FALSE,"MFT96";#N/A,#N/A,FALSE,"CTrecon"}</definedName>
    <definedName name="wrn.TMCOMP._1_3_3_4" hidden="1">{#N/A,#N/A,FALSE,"TMCOMP96";#N/A,#N/A,FALSE,"MAT96";#N/A,#N/A,FALSE,"FANDA96";#N/A,#N/A,FALSE,"INTRAN96";#N/A,#N/A,FALSE,"NAA9697";#N/A,#N/A,FALSE,"ECWEBB";#N/A,#N/A,FALSE,"MFT96";#N/A,#N/A,FALSE,"CTrecon"}</definedName>
    <definedName name="wrn.TMCOMP._1_3_3_5" hidden="1">{#N/A,#N/A,FALSE,"TMCOMP96";#N/A,#N/A,FALSE,"MAT96";#N/A,#N/A,FALSE,"FANDA96";#N/A,#N/A,FALSE,"INTRAN96";#N/A,#N/A,FALSE,"NAA9697";#N/A,#N/A,FALSE,"ECWEBB";#N/A,#N/A,FALSE,"MFT96";#N/A,#N/A,FALSE,"CTrecon"}</definedName>
    <definedName name="wrn.TMCOMP._1_3_4" hidden="1">{#N/A,#N/A,FALSE,"TMCOMP96";#N/A,#N/A,FALSE,"MAT96";#N/A,#N/A,FALSE,"FANDA96";#N/A,#N/A,FALSE,"INTRAN96";#N/A,#N/A,FALSE,"NAA9697";#N/A,#N/A,FALSE,"ECWEBB";#N/A,#N/A,FALSE,"MFT96";#N/A,#N/A,FALSE,"CTrecon"}</definedName>
    <definedName name="wrn.TMCOMP._1_3_4_1" hidden="1">{#N/A,#N/A,FALSE,"TMCOMP96";#N/A,#N/A,FALSE,"MAT96";#N/A,#N/A,FALSE,"FANDA96";#N/A,#N/A,FALSE,"INTRAN96";#N/A,#N/A,FALSE,"NAA9697";#N/A,#N/A,FALSE,"ECWEBB";#N/A,#N/A,FALSE,"MFT96";#N/A,#N/A,FALSE,"CTrecon"}</definedName>
    <definedName name="wrn.TMCOMP._1_3_4_2" hidden="1">{#N/A,#N/A,FALSE,"TMCOMP96";#N/A,#N/A,FALSE,"MAT96";#N/A,#N/A,FALSE,"FANDA96";#N/A,#N/A,FALSE,"INTRAN96";#N/A,#N/A,FALSE,"NAA9697";#N/A,#N/A,FALSE,"ECWEBB";#N/A,#N/A,FALSE,"MFT96";#N/A,#N/A,FALSE,"CTrecon"}</definedName>
    <definedName name="wrn.TMCOMP._1_3_4_3" hidden="1">{#N/A,#N/A,FALSE,"TMCOMP96";#N/A,#N/A,FALSE,"MAT96";#N/A,#N/A,FALSE,"FANDA96";#N/A,#N/A,FALSE,"INTRAN96";#N/A,#N/A,FALSE,"NAA9697";#N/A,#N/A,FALSE,"ECWEBB";#N/A,#N/A,FALSE,"MFT96";#N/A,#N/A,FALSE,"CTrecon"}</definedName>
    <definedName name="wrn.TMCOMP._1_3_4_4" hidden="1">{#N/A,#N/A,FALSE,"TMCOMP96";#N/A,#N/A,FALSE,"MAT96";#N/A,#N/A,FALSE,"FANDA96";#N/A,#N/A,FALSE,"INTRAN96";#N/A,#N/A,FALSE,"NAA9697";#N/A,#N/A,FALSE,"ECWEBB";#N/A,#N/A,FALSE,"MFT96";#N/A,#N/A,FALSE,"CTrecon"}</definedName>
    <definedName name="wrn.TMCOMP._1_3_4_5" hidden="1">{#N/A,#N/A,FALSE,"TMCOMP96";#N/A,#N/A,FALSE,"MAT96";#N/A,#N/A,FALSE,"FANDA96";#N/A,#N/A,FALSE,"INTRAN96";#N/A,#N/A,FALSE,"NAA9697";#N/A,#N/A,FALSE,"ECWEBB";#N/A,#N/A,FALSE,"MFT96";#N/A,#N/A,FALSE,"CTrecon"}</definedName>
    <definedName name="wrn.TMCOMP._1_3_5" hidden="1">{#N/A,#N/A,FALSE,"TMCOMP96";#N/A,#N/A,FALSE,"MAT96";#N/A,#N/A,FALSE,"FANDA96";#N/A,#N/A,FALSE,"INTRAN96";#N/A,#N/A,FALSE,"NAA9697";#N/A,#N/A,FALSE,"ECWEBB";#N/A,#N/A,FALSE,"MFT96";#N/A,#N/A,FALSE,"CTrecon"}</definedName>
    <definedName name="wrn.TMCOMP._1_3_5_1" hidden="1">{#N/A,#N/A,FALSE,"TMCOMP96";#N/A,#N/A,FALSE,"MAT96";#N/A,#N/A,FALSE,"FANDA96";#N/A,#N/A,FALSE,"INTRAN96";#N/A,#N/A,FALSE,"NAA9697";#N/A,#N/A,FALSE,"ECWEBB";#N/A,#N/A,FALSE,"MFT96";#N/A,#N/A,FALSE,"CTrecon"}</definedName>
    <definedName name="wrn.TMCOMP._1_3_5_2" hidden="1">{#N/A,#N/A,FALSE,"TMCOMP96";#N/A,#N/A,FALSE,"MAT96";#N/A,#N/A,FALSE,"FANDA96";#N/A,#N/A,FALSE,"INTRAN96";#N/A,#N/A,FALSE,"NAA9697";#N/A,#N/A,FALSE,"ECWEBB";#N/A,#N/A,FALSE,"MFT96";#N/A,#N/A,FALSE,"CTrecon"}</definedName>
    <definedName name="wrn.TMCOMP._1_3_5_3" hidden="1">{#N/A,#N/A,FALSE,"TMCOMP96";#N/A,#N/A,FALSE,"MAT96";#N/A,#N/A,FALSE,"FANDA96";#N/A,#N/A,FALSE,"INTRAN96";#N/A,#N/A,FALSE,"NAA9697";#N/A,#N/A,FALSE,"ECWEBB";#N/A,#N/A,FALSE,"MFT96";#N/A,#N/A,FALSE,"CTrecon"}</definedName>
    <definedName name="wrn.TMCOMP._1_3_5_4" hidden="1">{#N/A,#N/A,FALSE,"TMCOMP96";#N/A,#N/A,FALSE,"MAT96";#N/A,#N/A,FALSE,"FANDA96";#N/A,#N/A,FALSE,"INTRAN96";#N/A,#N/A,FALSE,"NAA9697";#N/A,#N/A,FALSE,"ECWEBB";#N/A,#N/A,FALSE,"MFT96";#N/A,#N/A,FALSE,"CTrecon"}</definedName>
    <definedName name="wrn.TMCOMP._1_3_5_5" hidden="1">{#N/A,#N/A,FALSE,"TMCOMP96";#N/A,#N/A,FALSE,"MAT96";#N/A,#N/A,FALSE,"FANDA96";#N/A,#N/A,FALSE,"INTRAN96";#N/A,#N/A,FALSE,"NAA9697";#N/A,#N/A,FALSE,"ECWEBB";#N/A,#N/A,FALSE,"MFT96";#N/A,#N/A,FALSE,"CTrecon"}</definedName>
    <definedName name="wrn.TMCOMP._1_4" hidden="1">{#N/A,#N/A,FALSE,"TMCOMP96";#N/A,#N/A,FALSE,"MAT96";#N/A,#N/A,FALSE,"FANDA96";#N/A,#N/A,FALSE,"INTRAN96";#N/A,#N/A,FALSE,"NAA9697";#N/A,#N/A,FALSE,"ECWEBB";#N/A,#N/A,FALSE,"MFT96";#N/A,#N/A,FALSE,"CTrecon"}</definedName>
    <definedName name="wrn.TMCOMP._1_4_1" hidden="1">{#N/A,#N/A,FALSE,"TMCOMP96";#N/A,#N/A,FALSE,"MAT96";#N/A,#N/A,FALSE,"FANDA96";#N/A,#N/A,FALSE,"INTRAN96";#N/A,#N/A,FALSE,"NAA9697";#N/A,#N/A,FALSE,"ECWEBB";#N/A,#N/A,FALSE,"MFT96";#N/A,#N/A,FALSE,"CTrecon"}</definedName>
    <definedName name="wrn.TMCOMP._1_4_1_1" hidden="1">{#N/A,#N/A,FALSE,"TMCOMP96";#N/A,#N/A,FALSE,"MAT96";#N/A,#N/A,FALSE,"FANDA96";#N/A,#N/A,FALSE,"INTRAN96";#N/A,#N/A,FALSE,"NAA9697";#N/A,#N/A,FALSE,"ECWEBB";#N/A,#N/A,FALSE,"MFT96";#N/A,#N/A,FALSE,"CTrecon"}</definedName>
    <definedName name="wrn.TMCOMP._1_4_1_1_1" hidden="1">{#N/A,#N/A,FALSE,"TMCOMP96";#N/A,#N/A,FALSE,"MAT96";#N/A,#N/A,FALSE,"FANDA96";#N/A,#N/A,FALSE,"INTRAN96";#N/A,#N/A,FALSE,"NAA9697";#N/A,#N/A,FALSE,"ECWEBB";#N/A,#N/A,FALSE,"MFT96";#N/A,#N/A,FALSE,"CTrecon"}</definedName>
    <definedName name="wrn.TMCOMP._1_4_1_1_2" hidden="1">{#N/A,#N/A,FALSE,"TMCOMP96";#N/A,#N/A,FALSE,"MAT96";#N/A,#N/A,FALSE,"FANDA96";#N/A,#N/A,FALSE,"INTRAN96";#N/A,#N/A,FALSE,"NAA9697";#N/A,#N/A,FALSE,"ECWEBB";#N/A,#N/A,FALSE,"MFT96";#N/A,#N/A,FALSE,"CTrecon"}</definedName>
    <definedName name="wrn.TMCOMP._1_4_1_1_3" hidden="1">{#N/A,#N/A,FALSE,"TMCOMP96";#N/A,#N/A,FALSE,"MAT96";#N/A,#N/A,FALSE,"FANDA96";#N/A,#N/A,FALSE,"INTRAN96";#N/A,#N/A,FALSE,"NAA9697";#N/A,#N/A,FALSE,"ECWEBB";#N/A,#N/A,FALSE,"MFT96";#N/A,#N/A,FALSE,"CTrecon"}</definedName>
    <definedName name="wrn.TMCOMP._1_4_1_1_4" hidden="1">{#N/A,#N/A,FALSE,"TMCOMP96";#N/A,#N/A,FALSE,"MAT96";#N/A,#N/A,FALSE,"FANDA96";#N/A,#N/A,FALSE,"INTRAN96";#N/A,#N/A,FALSE,"NAA9697";#N/A,#N/A,FALSE,"ECWEBB";#N/A,#N/A,FALSE,"MFT96";#N/A,#N/A,FALSE,"CTrecon"}</definedName>
    <definedName name="wrn.TMCOMP._1_4_1_1_5" hidden="1">{#N/A,#N/A,FALSE,"TMCOMP96";#N/A,#N/A,FALSE,"MAT96";#N/A,#N/A,FALSE,"FANDA96";#N/A,#N/A,FALSE,"INTRAN96";#N/A,#N/A,FALSE,"NAA9697";#N/A,#N/A,FALSE,"ECWEBB";#N/A,#N/A,FALSE,"MFT96";#N/A,#N/A,FALSE,"CTrecon"}</definedName>
    <definedName name="wrn.TMCOMP._1_4_1_2" hidden="1">{#N/A,#N/A,FALSE,"TMCOMP96";#N/A,#N/A,FALSE,"MAT96";#N/A,#N/A,FALSE,"FANDA96";#N/A,#N/A,FALSE,"INTRAN96";#N/A,#N/A,FALSE,"NAA9697";#N/A,#N/A,FALSE,"ECWEBB";#N/A,#N/A,FALSE,"MFT96";#N/A,#N/A,FALSE,"CTrecon"}</definedName>
    <definedName name="wrn.TMCOMP._1_4_1_2_1" hidden="1">{#N/A,#N/A,FALSE,"TMCOMP96";#N/A,#N/A,FALSE,"MAT96";#N/A,#N/A,FALSE,"FANDA96";#N/A,#N/A,FALSE,"INTRAN96";#N/A,#N/A,FALSE,"NAA9697";#N/A,#N/A,FALSE,"ECWEBB";#N/A,#N/A,FALSE,"MFT96";#N/A,#N/A,FALSE,"CTrecon"}</definedName>
    <definedName name="wrn.TMCOMP._1_4_1_2_2" hidden="1">{#N/A,#N/A,FALSE,"TMCOMP96";#N/A,#N/A,FALSE,"MAT96";#N/A,#N/A,FALSE,"FANDA96";#N/A,#N/A,FALSE,"INTRAN96";#N/A,#N/A,FALSE,"NAA9697";#N/A,#N/A,FALSE,"ECWEBB";#N/A,#N/A,FALSE,"MFT96";#N/A,#N/A,FALSE,"CTrecon"}</definedName>
    <definedName name="wrn.TMCOMP._1_4_1_2_3" hidden="1">{#N/A,#N/A,FALSE,"TMCOMP96";#N/A,#N/A,FALSE,"MAT96";#N/A,#N/A,FALSE,"FANDA96";#N/A,#N/A,FALSE,"INTRAN96";#N/A,#N/A,FALSE,"NAA9697";#N/A,#N/A,FALSE,"ECWEBB";#N/A,#N/A,FALSE,"MFT96";#N/A,#N/A,FALSE,"CTrecon"}</definedName>
    <definedName name="wrn.TMCOMP._1_4_1_2_4" hidden="1">{#N/A,#N/A,FALSE,"TMCOMP96";#N/A,#N/A,FALSE,"MAT96";#N/A,#N/A,FALSE,"FANDA96";#N/A,#N/A,FALSE,"INTRAN96";#N/A,#N/A,FALSE,"NAA9697";#N/A,#N/A,FALSE,"ECWEBB";#N/A,#N/A,FALSE,"MFT96";#N/A,#N/A,FALSE,"CTrecon"}</definedName>
    <definedName name="wrn.TMCOMP._1_4_1_2_5" hidden="1">{#N/A,#N/A,FALSE,"TMCOMP96";#N/A,#N/A,FALSE,"MAT96";#N/A,#N/A,FALSE,"FANDA96";#N/A,#N/A,FALSE,"INTRAN96";#N/A,#N/A,FALSE,"NAA9697";#N/A,#N/A,FALSE,"ECWEBB";#N/A,#N/A,FALSE,"MFT96";#N/A,#N/A,FALSE,"CTrecon"}</definedName>
    <definedName name="wrn.TMCOMP._1_4_1_3" hidden="1">{#N/A,#N/A,FALSE,"TMCOMP96";#N/A,#N/A,FALSE,"MAT96";#N/A,#N/A,FALSE,"FANDA96";#N/A,#N/A,FALSE,"INTRAN96";#N/A,#N/A,FALSE,"NAA9697";#N/A,#N/A,FALSE,"ECWEBB";#N/A,#N/A,FALSE,"MFT96";#N/A,#N/A,FALSE,"CTrecon"}</definedName>
    <definedName name="wrn.TMCOMP._1_4_1_3_1" hidden="1">{#N/A,#N/A,FALSE,"TMCOMP96";#N/A,#N/A,FALSE,"MAT96";#N/A,#N/A,FALSE,"FANDA96";#N/A,#N/A,FALSE,"INTRAN96";#N/A,#N/A,FALSE,"NAA9697";#N/A,#N/A,FALSE,"ECWEBB";#N/A,#N/A,FALSE,"MFT96";#N/A,#N/A,FALSE,"CTrecon"}</definedName>
    <definedName name="wrn.TMCOMP._1_4_1_3_2" hidden="1">{#N/A,#N/A,FALSE,"TMCOMP96";#N/A,#N/A,FALSE,"MAT96";#N/A,#N/A,FALSE,"FANDA96";#N/A,#N/A,FALSE,"INTRAN96";#N/A,#N/A,FALSE,"NAA9697";#N/A,#N/A,FALSE,"ECWEBB";#N/A,#N/A,FALSE,"MFT96";#N/A,#N/A,FALSE,"CTrecon"}</definedName>
    <definedName name="wrn.TMCOMP._1_4_1_3_3" hidden="1">{#N/A,#N/A,FALSE,"TMCOMP96";#N/A,#N/A,FALSE,"MAT96";#N/A,#N/A,FALSE,"FANDA96";#N/A,#N/A,FALSE,"INTRAN96";#N/A,#N/A,FALSE,"NAA9697";#N/A,#N/A,FALSE,"ECWEBB";#N/A,#N/A,FALSE,"MFT96";#N/A,#N/A,FALSE,"CTrecon"}</definedName>
    <definedName name="wrn.TMCOMP._1_4_1_3_4" hidden="1">{#N/A,#N/A,FALSE,"TMCOMP96";#N/A,#N/A,FALSE,"MAT96";#N/A,#N/A,FALSE,"FANDA96";#N/A,#N/A,FALSE,"INTRAN96";#N/A,#N/A,FALSE,"NAA9697";#N/A,#N/A,FALSE,"ECWEBB";#N/A,#N/A,FALSE,"MFT96";#N/A,#N/A,FALSE,"CTrecon"}</definedName>
    <definedName name="wrn.TMCOMP._1_4_1_3_5" hidden="1">{#N/A,#N/A,FALSE,"TMCOMP96";#N/A,#N/A,FALSE,"MAT96";#N/A,#N/A,FALSE,"FANDA96";#N/A,#N/A,FALSE,"INTRAN96";#N/A,#N/A,FALSE,"NAA9697";#N/A,#N/A,FALSE,"ECWEBB";#N/A,#N/A,FALSE,"MFT96";#N/A,#N/A,FALSE,"CTrecon"}</definedName>
    <definedName name="wrn.TMCOMP._1_4_1_4" hidden="1">{#N/A,#N/A,FALSE,"TMCOMP96";#N/A,#N/A,FALSE,"MAT96";#N/A,#N/A,FALSE,"FANDA96";#N/A,#N/A,FALSE,"INTRAN96";#N/A,#N/A,FALSE,"NAA9697";#N/A,#N/A,FALSE,"ECWEBB";#N/A,#N/A,FALSE,"MFT96";#N/A,#N/A,FALSE,"CTrecon"}</definedName>
    <definedName name="wrn.TMCOMP._1_4_1_4_1" hidden="1">{#N/A,#N/A,FALSE,"TMCOMP96";#N/A,#N/A,FALSE,"MAT96";#N/A,#N/A,FALSE,"FANDA96";#N/A,#N/A,FALSE,"INTRAN96";#N/A,#N/A,FALSE,"NAA9697";#N/A,#N/A,FALSE,"ECWEBB";#N/A,#N/A,FALSE,"MFT96";#N/A,#N/A,FALSE,"CTrecon"}</definedName>
    <definedName name="wrn.TMCOMP._1_4_1_4_2" hidden="1">{#N/A,#N/A,FALSE,"TMCOMP96";#N/A,#N/A,FALSE,"MAT96";#N/A,#N/A,FALSE,"FANDA96";#N/A,#N/A,FALSE,"INTRAN96";#N/A,#N/A,FALSE,"NAA9697";#N/A,#N/A,FALSE,"ECWEBB";#N/A,#N/A,FALSE,"MFT96";#N/A,#N/A,FALSE,"CTrecon"}</definedName>
    <definedName name="wrn.TMCOMP._1_4_1_4_3" hidden="1">{#N/A,#N/A,FALSE,"TMCOMP96";#N/A,#N/A,FALSE,"MAT96";#N/A,#N/A,FALSE,"FANDA96";#N/A,#N/A,FALSE,"INTRAN96";#N/A,#N/A,FALSE,"NAA9697";#N/A,#N/A,FALSE,"ECWEBB";#N/A,#N/A,FALSE,"MFT96";#N/A,#N/A,FALSE,"CTrecon"}</definedName>
    <definedName name="wrn.TMCOMP._1_4_1_4_4" hidden="1">{#N/A,#N/A,FALSE,"TMCOMP96";#N/A,#N/A,FALSE,"MAT96";#N/A,#N/A,FALSE,"FANDA96";#N/A,#N/A,FALSE,"INTRAN96";#N/A,#N/A,FALSE,"NAA9697";#N/A,#N/A,FALSE,"ECWEBB";#N/A,#N/A,FALSE,"MFT96";#N/A,#N/A,FALSE,"CTrecon"}</definedName>
    <definedName name="wrn.TMCOMP._1_4_1_4_5" hidden="1">{#N/A,#N/A,FALSE,"TMCOMP96";#N/A,#N/A,FALSE,"MAT96";#N/A,#N/A,FALSE,"FANDA96";#N/A,#N/A,FALSE,"INTRAN96";#N/A,#N/A,FALSE,"NAA9697";#N/A,#N/A,FALSE,"ECWEBB";#N/A,#N/A,FALSE,"MFT96";#N/A,#N/A,FALSE,"CTrecon"}</definedName>
    <definedName name="wrn.TMCOMP._1_4_1_5" hidden="1">{#N/A,#N/A,FALSE,"TMCOMP96";#N/A,#N/A,FALSE,"MAT96";#N/A,#N/A,FALSE,"FANDA96";#N/A,#N/A,FALSE,"INTRAN96";#N/A,#N/A,FALSE,"NAA9697";#N/A,#N/A,FALSE,"ECWEBB";#N/A,#N/A,FALSE,"MFT96";#N/A,#N/A,FALSE,"CTrecon"}</definedName>
    <definedName name="wrn.TMCOMP._1_4_1_5_1" hidden="1">{#N/A,#N/A,FALSE,"TMCOMP96";#N/A,#N/A,FALSE,"MAT96";#N/A,#N/A,FALSE,"FANDA96";#N/A,#N/A,FALSE,"INTRAN96";#N/A,#N/A,FALSE,"NAA9697";#N/A,#N/A,FALSE,"ECWEBB";#N/A,#N/A,FALSE,"MFT96";#N/A,#N/A,FALSE,"CTrecon"}</definedName>
    <definedName name="wrn.TMCOMP._1_4_1_5_2" hidden="1">{#N/A,#N/A,FALSE,"TMCOMP96";#N/A,#N/A,FALSE,"MAT96";#N/A,#N/A,FALSE,"FANDA96";#N/A,#N/A,FALSE,"INTRAN96";#N/A,#N/A,FALSE,"NAA9697";#N/A,#N/A,FALSE,"ECWEBB";#N/A,#N/A,FALSE,"MFT96";#N/A,#N/A,FALSE,"CTrecon"}</definedName>
    <definedName name="wrn.TMCOMP._1_4_1_5_3" hidden="1">{#N/A,#N/A,FALSE,"TMCOMP96";#N/A,#N/A,FALSE,"MAT96";#N/A,#N/A,FALSE,"FANDA96";#N/A,#N/A,FALSE,"INTRAN96";#N/A,#N/A,FALSE,"NAA9697";#N/A,#N/A,FALSE,"ECWEBB";#N/A,#N/A,FALSE,"MFT96";#N/A,#N/A,FALSE,"CTrecon"}</definedName>
    <definedName name="wrn.TMCOMP._1_4_1_5_4" hidden="1">{#N/A,#N/A,FALSE,"TMCOMP96";#N/A,#N/A,FALSE,"MAT96";#N/A,#N/A,FALSE,"FANDA96";#N/A,#N/A,FALSE,"INTRAN96";#N/A,#N/A,FALSE,"NAA9697";#N/A,#N/A,FALSE,"ECWEBB";#N/A,#N/A,FALSE,"MFT96";#N/A,#N/A,FALSE,"CTrecon"}</definedName>
    <definedName name="wrn.TMCOMP._1_4_1_5_5" hidden="1">{#N/A,#N/A,FALSE,"TMCOMP96";#N/A,#N/A,FALSE,"MAT96";#N/A,#N/A,FALSE,"FANDA96";#N/A,#N/A,FALSE,"INTRAN96";#N/A,#N/A,FALSE,"NAA9697";#N/A,#N/A,FALSE,"ECWEBB";#N/A,#N/A,FALSE,"MFT96";#N/A,#N/A,FALSE,"CTrecon"}</definedName>
    <definedName name="wrn.TMCOMP._1_4_2" hidden="1">{#N/A,#N/A,FALSE,"TMCOMP96";#N/A,#N/A,FALSE,"MAT96";#N/A,#N/A,FALSE,"FANDA96";#N/A,#N/A,FALSE,"INTRAN96";#N/A,#N/A,FALSE,"NAA9697";#N/A,#N/A,FALSE,"ECWEBB";#N/A,#N/A,FALSE,"MFT96";#N/A,#N/A,FALSE,"CTrecon"}</definedName>
    <definedName name="wrn.TMCOMP._1_4_2_1" hidden="1">{#N/A,#N/A,FALSE,"TMCOMP96";#N/A,#N/A,FALSE,"MAT96";#N/A,#N/A,FALSE,"FANDA96";#N/A,#N/A,FALSE,"INTRAN96";#N/A,#N/A,FALSE,"NAA9697";#N/A,#N/A,FALSE,"ECWEBB";#N/A,#N/A,FALSE,"MFT96";#N/A,#N/A,FALSE,"CTrecon"}</definedName>
    <definedName name="wrn.TMCOMP._1_4_2_2" hidden="1">{#N/A,#N/A,FALSE,"TMCOMP96";#N/A,#N/A,FALSE,"MAT96";#N/A,#N/A,FALSE,"FANDA96";#N/A,#N/A,FALSE,"INTRAN96";#N/A,#N/A,FALSE,"NAA9697";#N/A,#N/A,FALSE,"ECWEBB";#N/A,#N/A,FALSE,"MFT96";#N/A,#N/A,FALSE,"CTrecon"}</definedName>
    <definedName name="wrn.TMCOMP._1_4_2_3" hidden="1">{#N/A,#N/A,FALSE,"TMCOMP96";#N/A,#N/A,FALSE,"MAT96";#N/A,#N/A,FALSE,"FANDA96";#N/A,#N/A,FALSE,"INTRAN96";#N/A,#N/A,FALSE,"NAA9697";#N/A,#N/A,FALSE,"ECWEBB";#N/A,#N/A,FALSE,"MFT96";#N/A,#N/A,FALSE,"CTrecon"}</definedName>
    <definedName name="wrn.TMCOMP._1_4_2_4" hidden="1">{#N/A,#N/A,FALSE,"TMCOMP96";#N/A,#N/A,FALSE,"MAT96";#N/A,#N/A,FALSE,"FANDA96";#N/A,#N/A,FALSE,"INTRAN96";#N/A,#N/A,FALSE,"NAA9697";#N/A,#N/A,FALSE,"ECWEBB";#N/A,#N/A,FALSE,"MFT96";#N/A,#N/A,FALSE,"CTrecon"}</definedName>
    <definedName name="wrn.TMCOMP._1_4_2_5" hidden="1">{#N/A,#N/A,FALSE,"TMCOMP96";#N/A,#N/A,FALSE,"MAT96";#N/A,#N/A,FALSE,"FANDA96";#N/A,#N/A,FALSE,"INTRAN96";#N/A,#N/A,FALSE,"NAA9697";#N/A,#N/A,FALSE,"ECWEBB";#N/A,#N/A,FALSE,"MFT96";#N/A,#N/A,FALSE,"CTrecon"}</definedName>
    <definedName name="wrn.TMCOMP._1_4_3" hidden="1">{#N/A,#N/A,FALSE,"TMCOMP96";#N/A,#N/A,FALSE,"MAT96";#N/A,#N/A,FALSE,"FANDA96";#N/A,#N/A,FALSE,"INTRAN96";#N/A,#N/A,FALSE,"NAA9697";#N/A,#N/A,FALSE,"ECWEBB";#N/A,#N/A,FALSE,"MFT96";#N/A,#N/A,FALSE,"CTrecon"}</definedName>
    <definedName name="wrn.TMCOMP._1_4_3_1" hidden="1">{#N/A,#N/A,FALSE,"TMCOMP96";#N/A,#N/A,FALSE,"MAT96";#N/A,#N/A,FALSE,"FANDA96";#N/A,#N/A,FALSE,"INTRAN96";#N/A,#N/A,FALSE,"NAA9697";#N/A,#N/A,FALSE,"ECWEBB";#N/A,#N/A,FALSE,"MFT96";#N/A,#N/A,FALSE,"CTrecon"}</definedName>
    <definedName name="wrn.TMCOMP._1_4_3_2" hidden="1">{#N/A,#N/A,FALSE,"TMCOMP96";#N/A,#N/A,FALSE,"MAT96";#N/A,#N/A,FALSE,"FANDA96";#N/A,#N/A,FALSE,"INTRAN96";#N/A,#N/A,FALSE,"NAA9697";#N/A,#N/A,FALSE,"ECWEBB";#N/A,#N/A,FALSE,"MFT96";#N/A,#N/A,FALSE,"CTrecon"}</definedName>
    <definedName name="wrn.TMCOMP._1_4_3_3" hidden="1">{#N/A,#N/A,FALSE,"TMCOMP96";#N/A,#N/A,FALSE,"MAT96";#N/A,#N/A,FALSE,"FANDA96";#N/A,#N/A,FALSE,"INTRAN96";#N/A,#N/A,FALSE,"NAA9697";#N/A,#N/A,FALSE,"ECWEBB";#N/A,#N/A,FALSE,"MFT96";#N/A,#N/A,FALSE,"CTrecon"}</definedName>
    <definedName name="wrn.TMCOMP._1_4_3_4" hidden="1">{#N/A,#N/A,FALSE,"TMCOMP96";#N/A,#N/A,FALSE,"MAT96";#N/A,#N/A,FALSE,"FANDA96";#N/A,#N/A,FALSE,"INTRAN96";#N/A,#N/A,FALSE,"NAA9697";#N/A,#N/A,FALSE,"ECWEBB";#N/A,#N/A,FALSE,"MFT96";#N/A,#N/A,FALSE,"CTrecon"}</definedName>
    <definedName name="wrn.TMCOMP._1_4_3_5" hidden="1">{#N/A,#N/A,FALSE,"TMCOMP96";#N/A,#N/A,FALSE,"MAT96";#N/A,#N/A,FALSE,"FANDA96";#N/A,#N/A,FALSE,"INTRAN96";#N/A,#N/A,FALSE,"NAA9697";#N/A,#N/A,FALSE,"ECWEBB";#N/A,#N/A,FALSE,"MFT96";#N/A,#N/A,FALSE,"CTrecon"}</definedName>
    <definedName name="wrn.TMCOMP._1_4_4" hidden="1">{#N/A,#N/A,FALSE,"TMCOMP96";#N/A,#N/A,FALSE,"MAT96";#N/A,#N/A,FALSE,"FANDA96";#N/A,#N/A,FALSE,"INTRAN96";#N/A,#N/A,FALSE,"NAA9697";#N/A,#N/A,FALSE,"ECWEBB";#N/A,#N/A,FALSE,"MFT96";#N/A,#N/A,FALSE,"CTrecon"}</definedName>
    <definedName name="wrn.TMCOMP._1_4_4_1" hidden="1">{#N/A,#N/A,FALSE,"TMCOMP96";#N/A,#N/A,FALSE,"MAT96";#N/A,#N/A,FALSE,"FANDA96";#N/A,#N/A,FALSE,"INTRAN96";#N/A,#N/A,FALSE,"NAA9697";#N/A,#N/A,FALSE,"ECWEBB";#N/A,#N/A,FALSE,"MFT96";#N/A,#N/A,FALSE,"CTrecon"}</definedName>
    <definedName name="wrn.TMCOMP._1_4_4_2" hidden="1">{#N/A,#N/A,FALSE,"TMCOMP96";#N/A,#N/A,FALSE,"MAT96";#N/A,#N/A,FALSE,"FANDA96";#N/A,#N/A,FALSE,"INTRAN96";#N/A,#N/A,FALSE,"NAA9697";#N/A,#N/A,FALSE,"ECWEBB";#N/A,#N/A,FALSE,"MFT96";#N/A,#N/A,FALSE,"CTrecon"}</definedName>
    <definedName name="wrn.TMCOMP._1_4_4_3" hidden="1">{#N/A,#N/A,FALSE,"TMCOMP96";#N/A,#N/A,FALSE,"MAT96";#N/A,#N/A,FALSE,"FANDA96";#N/A,#N/A,FALSE,"INTRAN96";#N/A,#N/A,FALSE,"NAA9697";#N/A,#N/A,FALSE,"ECWEBB";#N/A,#N/A,FALSE,"MFT96";#N/A,#N/A,FALSE,"CTrecon"}</definedName>
    <definedName name="wrn.TMCOMP._1_4_4_4" hidden="1">{#N/A,#N/A,FALSE,"TMCOMP96";#N/A,#N/A,FALSE,"MAT96";#N/A,#N/A,FALSE,"FANDA96";#N/A,#N/A,FALSE,"INTRAN96";#N/A,#N/A,FALSE,"NAA9697";#N/A,#N/A,FALSE,"ECWEBB";#N/A,#N/A,FALSE,"MFT96";#N/A,#N/A,FALSE,"CTrecon"}</definedName>
    <definedName name="wrn.TMCOMP._1_4_4_5" hidden="1">{#N/A,#N/A,FALSE,"TMCOMP96";#N/A,#N/A,FALSE,"MAT96";#N/A,#N/A,FALSE,"FANDA96";#N/A,#N/A,FALSE,"INTRAN96";#N/A,#N/A,FALSE,"NAA9697";#N/A,#N/A,FALSE,"ECWEBB";#N/A,#N/A,FALSE,"MFT96";#N/A,#N/A,FALSE,"CTrecon"}</definedName>
    <definedName name="wrn.TMCOMP._1_4_5" hidden="1">{#N/A,#N/A,FALSE,"TMCOMP96";#N/A,#N/A,FALSE,"MAT96";#N/A,#N/A,FALSE,"FANDA96";#N/A,#N/A,FALSE,"INTRAN96";#N/A,#N/A,FALSE,"NAA9697";#N/A,#N/A,FALSE,"ECWEBB";#N/A,#N/A,FALSE,"MFT96";#N/A,#N/A,FALSE,"CTrecon"}</definedName>
    <definedName name="wrn.TMCOMP._1_4_5_1" hidden="1">{#N/A,#N/A,FALSE,"TMCOMP96";#N/A,#N/A,FALSE,"MAT96";#N/A,#N/A,FALSE,"FANDA96";#N/A,#N/A,FALSE,"INTRAN96";#N/A,#N/A,FALSE,"NAA9697";#N/A,#N/A,FALSE,"ECWEBB";#N/A,#N/A,FALSE,"MFT96";#N/A,#N/A,FALSE,"CTrecon"}</definedName>
    <definedName name="wrn.TMCOMP._1_4_5_2" hidden="1">{#N/A,#N/A,FALSE,"TMCOMP96";#N/A,#N/A,FALSE,"MAT96";#N/A,#N/A,FALSE,"FANDA96";#N/A,#N/A,FALSE,"INTRAN96";#N/A,#N/A,FALSE,"NAA9697";#N/A,#N/A,FALSE,"ECWEBB";#N/A,#N/A,FALSE,"MFT96";#N/A,#N/A,FALSE,"CTrecon"}</definedName>
    <definedName name="wrn.TMCOMP._1_4_5_3" hidden="1">{#N/A,#N/A,FALSE,"TMCOMP96";#N/A,#N/A,FALSE,"MAT96";#N/A,#N/A,FALSE,"FANDA96";#N/A,#N/A,FALSE,"INTRAN96";#N/A,#N/A,FALSE,"NAA9697";#N/A,#N/A,FALSE,"ECWEBB";#N/A,#N/A,FALSE,"MFT96";#N/A,#N/A,FALSE,"CTrecon"}</definedName>
    <definedName name="wrn.TMCOMP._1_4_5_4" hidden="1">{#N/A,#N/A,FALSE,"TMCOMP96";#N/A,#N/A,FALSE,"MAT96";#N/A,#N/A,FALSE,"FANDA96";#N/A,#N/A,FALSE,"INTRAN96";#N/A,#N/A,FALSE,"NAA9697";#N/A,#N/A,FALSE,"ECWEBB";#N/A,#N/A,FALSE,"MFT96";#N/A,#N/A,FALSE,"CTrecon"}</definedName>
    <definedName name="wrn.TMCOMP._1_4_5_5" hidden="1">{#N/A,#N/A,FALSE,"TMCOMP96";#N/A,#N/A,FALSE,"MAT96";#N/A,#N/A,FALSE,"FANDA96";#N/A,#N/A,FALSE,"INTRAN96";#N/A,#N/A,FALSE,"NAA9697";#N/A,#N/A,FALSE,"ECWEBB";#N/A,#N/A,FALSE,"MFT96";#N/A,#N/A,FALSE,"CTrecon"}</definedName>
    <definedName name="wrn.TMCOMP._1_5" hidden="1">{#N/A,#N/A,FALSE,"TMCOMP96";#N/A,#N/A,FALSE,"MAT96";#N/A,#N/A,FALSE,"FANDA96";#N/A,#N/A,FALSE,"INTRAN96";#N/A,#N/A,FALSE,"NAA9697";#N/A,#N/A,FALSE,"ECWEBB";#N/A,#N/A,FALSE,"MFT96";#N/A,#N/A,FALSE,"CTrecon"}</definedName>
    <definedName name="wrn.TMCOMP._1_5_1" hidden="1">{#N/A,#N/A,FALSE,"TMCOMP96";#N/A,#N/A,FALSE,"MAT96";#N/A,#N/A,FALSE,"FANDA96";#N/A,#N/A,FALSE,"INTRAN96";#N/A,#N/A,FALSE,"NAA9697";#N/A,#N/A,FALSE,"ECWEBB";#N/A,#N/A,FALSE,"MFT96";#N/A,#N/A,FALSE,"CTrecon"}</definedName>
    <definedName name="wrn.TMCOMP._1_5_1_1" hidden="1">{#N/A,#N/A,FALSE,"TMCOMP96";#N/A,#N/A,FALSE,"MAT96";#N/A,#N/A,FALSE,"FANDA96";#N/A,#N/A,FALSE,"INTRAN96";#N/A,#N/A,FALSE,"NAA9697";#N/A,#N/A,FALSE,"ECWEBB";#N/A,#N/A,FALSE,"MFT96";#N/A,#N/A,FALSE,"CTrecon"}</definedName>
    <definedName name="wrn.TMCOMP._1_5_1_2" hidden="1">{#N/A,#N/A,FALSE,"TMCOMP96";#N/A,#N/A,FALSE,"MAT96";#N/A,#N/A,FALSE,"FANDA96";#N/A,#N/A,FALSE,"INTRAN96";#N/A,#N/A,FALSE,"NAA9697";#N/A,#N/A,FALSE,"ECWEBB";#N/A,#N/A,FALSE,"MFT96";#N/A,#N/A,FALSE,"CTrecon"}</definedName>
    <definedName name="wrn.TMCOMP._1_5_1_3" hidden="1">{#N/A,#N/A,FALSE,"TMCOMP96";#N/A,#N/A,FALSE,"MAT96";#N/A,#N/A,FALSE,"FANDA96";#N/A,#N/A,FALSE,"INTRAN96";#N/A,#N/A,FALSE,"NAA9697";#N/A,#N/A,FALSE,"ECWEBB";#N/A,#N/A,FALSE,"MFT96";#N/A,#N/A,FALSE,"CTrecon"}</definedName>
    <definedName name="wrn.TMCOMP._1_5_1_4" hidden="1">{#N/A,#N/A,FALSE,"TMCOMP96";#N/A,#N/A,FALSE,"MAT96";#N/A,#N/A,FALSE,"FANDA96";#N/A,#N/A,FALSE,"INTRAN96";#N/A,#N/A,FALSE,"NAA9697";#N/A,#N/A,FALSE,"ECWEBB";#N/A,#N/A,FALSE,"MFT96";#N/A,#N/A,FALSE,"CTrecon"}</definedName>
    <definedName name="wrn.TMCOMP._1_5_1_5" hidden="1">{#N/A,#N/A,FALSE,"TMCOMP96";#N/A,#N/A,FALSE,"MAT96";#N/A,#N/A,FALSE,"FANDA96";#N/A,#N/A,FALSE,"INTRAN96";#N/A,#N/A,FALSE,"NAA9697";#N/A,#N/A,FALSE,"ECWEBB";#N/A,#N/A,FALSE,"MFT96";#N/A,#N/A,FALSE,"CTrecon"}</definedName>
    <definedName name="wrn.TMCOMP._1_5_2" hidden="1">{#N/A,#N/A,FALSE,"TMCOMP96";#N/A,#N/A,FALSE,"MAT96";#N/A,#N/A,FALSE,"FANDA96";#N/A,#N/A,FALSE,"INTRAN96";#N/A,#N/A,FALSE,"NAA9697";#N/A,#N/A,FALSE,"ECWEBB";#N/A,#N/A,FALSE,"MFT96";#N/A,#N/A,FALSE,"CTrecon"}</definedName>
    <definedName name="wrn.TMCOMP._1_5_2_1" hidden="1">{#N/A,#N/A,FALSE,"TMCOMP96";#N/A,#N/A,FALSE,"MAT96";#N/A,#N/A,FALSE,"FANDA96";#N/A,#N/A,FALSE,"INTRAN96";#N/A,#N/A,FALSE,"NAA9697";#N/A,#N/A,FALSE,"ECWEBB";#N/A,#N/A,FALSE,"MFT96";#N/A,#N/A,FALSE,"CTrecon"}</definedName>
    <definedName name="wrn.TMCOMP._1_5_2_2" hidden="1">{#N/A,#N/A,FALSE,"TMCOMP96";#N/A,#N/A,FALSE,"MAT96";#N/A,#N/A,FALSE,"FANDA96";#N/A,#N/A,FALSE,"INTRAN96";#N/A,#N/A,FALSE,"NAA9697";#N/A,#N/A,FALSE,"ECWEBB";#N/A,#N/A,FALSE,"MFT96";#N/A,#N/A,FALSE,"CTrecon"}</definedName>
    <definedName name="wrn.TMCOMP._1_5_2_3" hidden="1">{#N/A,#N/A,FALSE,"TMCOMP96";#N/A,#N/A,FALSE,"MAT96";#N/A,#N/A,FALSE,"FANDA96";#N/A,#N/A,FALSE,"INTRAN96";#N/A,#N/A,FALSE,"NAA9697";#N/A,#N/A,FALSE,"ECWEBB";#N/A,#N/A,FALSE,"MFT96";#N/A,#N/A,FALSE,"CTrecon"}</definedName>
    <definedName name="wrn.TMCOMP._1_5_2_4" hidden="1">{#N/A,#N/A,FALSE,"TMCOMP96";#N/A,#N/A,FALSE,"MAT96";#N/A,#N/A,FALSE,"FANDA96";#N/A,#N/A,FALSE,"INTRAN96";#N/A,#N/A,FALSE,"NAA9697";#N/A,#N/A,FALSE,"ECWEBB";#N/A,#N/A,FALSE,"MFT96";#N/A,#N/A,FALSE,"CTrecon"}</definedName>
    <definedName name="wrn.TMCOMP._1_5_2_5" hidden="1">{#N/A,#N/A,FALSE,"TMCOMP96";#N/A,#N/A,FALSE,"MAT96";#N/A,#N/A,FALSE,"FANDA96";#N/A,#N/A,FALSE,"INTRAN96";#N/A,#N/A,FALSE,"NAA9697";#N/A,#N/A,FALSE,"ECWEBB";#N/A,#N/A,FALSE,"MFT96";#N/A,#N/A,FALSE,"CTrecon"}</definedName>
    <definedName name="wrn.TMCOMP._1_5_3" hidden="1">{#N/A,#N/A,FALSE,"TMCOMP96";#N/A,#N/A,FALSE,"MAT96";#N/A,#N/A,FALSE,"FANDA96";#N/A,#N/A,FALSE,"INTRAN96";#N/A,#N/A,FALSE,"NAA9697";#N/A,#N/A,FALSE,"ECWEBB";#N/A,#N/A,FALSE,"MFT96";#N/A,#N/A,FALSE,"CTrecon"}</definedName>
    <definedName name="wrn.TMCOMP._1_5_3_1" hidden="1">{#N/A,#N/A,FALSE,"TMCOMP96";#N/A,#N/A,FALSE,"MAT96";#N/A,#N/A,FALSE,"FANDA96";#N/A,#N/A,FALSE,"INTRAN96";#N/A,#N/A,FALSE,"NAA9697";#N/A,#N/A,FALSE,"ECWEBB";#N/A,#N/A,FALSE,"MFT96";#N/A,#N/A,FALSE,"CTrecon"}</definedName>
    <definedName name="wrn.TMCOMP._1_5_3_2" hidden="1">{#N/A,#N/A,FALSE,"TMCOMP96";#N/A,#N/A,FALSE,"MAT96";#N/A,#N/A,FALSE,"FANDA96";#N/A,#N/A,FALSE,"INTRAN96";#N/A,#N/A,FALSE,"NAA9697";#N/A,#N/A,FALSE,"ECWEBB";#N/A,#N/A,FALSE,"MFT96";#N/A,#N/A,FALSE,"CTrecon"}</definedName>
    <definedName name="wrn.TMCOMP._1_5_3_3" hidden="1">{#N/A,#N/A,FALSE,"TMCOMP96";#N/A,#N/A,FALSE,"MAT96";#N/A,#N/A,FALSE,"FANDA96";#N/A,#N/A,FALSE,"INTRAN96";#N/A,#N/A,FALSE,"NAA9697";#N/A,#N/A,FALSE,"ECWEBB";#N/A,#N/A,FALSE,"MFT96";#N/A,#N/A,FALSE,"CTrecon"}</definedName>
    <definedName name="wrn.TMCOMP._1_5_3_4" hidden="1">{#N/A,#N/A,FALSE,"TMCOMP96";#N/A,#N/A,FALSE,"MAT96";#N/A,#N/A,FALSE,"FANDA96";#N/A,#N/A,FALSE,"INTRAN96";#N/A,#N/A,FALSE,"NAA9697";#N/A,#N/A,FALSE,"ECWEBB";#N/A,#N/A,FALSE,"MFT96";#N/A,#N/A,FALSE,"CTrecon"}</definedName>
    <definedName name="wrn.TMCOMP._1_5_3_5" hidden="1">{#N/A,#N/A,FALSE,"TMCOMP96";#N/A,#N/A,FALSE,"MAT96";#N/A,#N/A,FALSE,"FANDA96";#N/A,#N/A,FALSE,"INTRAN96";#N/A,#N/A,FALSE,"NAA9697";#N/A,#N/A,FALSE,"ECWEBB";#N/A,#N/A,FALSE,"MFT96";#N/A,#N/A,FALSE,"CTrecon"}</definedName>
    <definedName name="wrn.TMCOMP._1_5_4" hidden="1">{#N/A,#N/A,FALSE,"TMCOMP96";#N/A,#N/A,FALSE,"MAT96";#N/A,#N/A,FALSE,"FANDA96";#N/A,#N/A,FALSE,"INTRAN96";#N/A,#N/A,FALSE,"NAA9697";#N/A,#N/A,FALSE,"ECWEBB";#N/A,#N/A,FALSE,"MFT96";#N/A,#N/A,FALSE,"CTrecon"}</definedName>
    <definedName name="wrn.TMCOMP._1_5_4_1" hidden="1">{#N/A,#N/A,FALSE,"TMCOMP96";#N/A,#N/A,FALSE,"MAT96";#N/A,#N/A,FALSE,"FANDA96";#N/A,#N/A,FALSE,"INTRAN96";#N/A,#N/A,FALSE,"NAA9697";#N/A,#N/A,FALSE,"ECWEBB";#N/A,#N/A,FALSE,"MFT96";#N/A,#N/A,FALSE,"CTrecon"}</definedName>
    <definedName name="wrn.TMCOMP._1_5_4_2" hidden="1">{#N/A,#N/A,FALSE,"TMCOMP96";#N/A,#N/A,FALSE,"MAT96";#N/A,#N/A,FALSE,"FANDA96";#N/A,#N/A,FALSE,"INTRAN96";#N/A,#N/A,FALSE,"NAA9697";#N/A,#N/A,FALSE,"ECWEBB";#N/A,#N/A,FALSE,"MFT96";#N/A,#N/A,FALSE,"CTrecon"}</definedName>
    <definedName name="wrn.TMCOMP._1_5_4_3" hidden="1">{#N/A,#N/A,FALSE,"TMCOMP96";#N/A,#N/A,FALSE,"MAT96";#N/A,#N/A,FALSE,"FANDA96";#N/A,#N/A,FALSE,"INTRAN96";#N/A,#N/A,FALSE,"NAA9697";#N/A,#N/A,FALSE,"ECWEBB";#N/A,#N/A,FALSE,"MFT96";#N/A,#N/A,FALSE,"CTrecon"}</definedName>
    <definedName name="wrn.TMCOMP._1_5_4_4" hidden="1">{#N/A,#N/A,FALSE,"TMCOMP96";#N/A,#N/A,FALSE,"MAT96";#N/A,#N/A,FALSE,"FANDA96";#N/A,#N/A,FALSE,"INTRAN96";#N/A,#N/A,FALSE,"NAA9697";#N/A,#N/A,FALSE,"ECWEBB";#N/A,#N/A,FALSE,"MFT96";#N/A,#N/A,FALSE,"CTrecon"}</definedName>
    <definedName name="wrn.TMCOMP._1_5_4_5" hidden="1">{#N/A,#N/A,FALSE,"TMCOMP96";#N/A,#N/A,FALSE,"MAT96";#N/A,#N/A,FALSE,"FANDA96";#N/A,#N/A,FALSE,"INTRAN96";#N/A,#N/A,FALSE,"NAA9697";#N/A,#N/A,FALSE,"ECWEBB";#N/A,#N/A,FALSE,"MFT96";#N/A,#N/A,FALSE,"CTrecon"}</definedName>
    <definedName name="wrn.TMCOMP._1_5_5" hidden="1">{#N/A,#N/A,FALSE,"TMCOMP96";#N/A,#N/A,FALSE,"MAT96";#N/A,#N/A,FALSE,"FANDA96";#N/A,#N/A,FALSE,"INTRAN96";#N/A,#N/A,FALSE,"NAA9697";#N/A,#N/A,FALSE,"ECWEBB";#N/A,#N/A,FALSE,"MFT96";#N/A,#N/A,FALSE,"CTrecon"}</definedName>
    <definedName name="wrn.TMCOMP._1_5_5_1" hidden="1">{#N/A,#N/A,FALSE,"TMCOMP96";#N/A,#N/A,FALSE,"MAT96";#N/A,#N/A,FALSE,"FANDA96";#N/A,#N/A,FALSE,"INTRAN96";#N/A,#N/A,FALSE,"NAA9697";#N/A,#N/A,FALSE,"ECWEBB";#N/A,#N/A,FALSE,"MFT96";#N/A,#N/A,FALSE,"CTrecon"}</definedName>
    <definedName name="wrn.TMCOMP._1_5_5_2" hidden="1">{#N/A,#N/A,FALSE,"TMCOMP96";#N/A,#N/A,FALSE,"MAT96";#N/A,#N/A,FALSE,"FANDA96";#N/A,#N/A,FALSE,"INTRAN96";#N/A,#N/A,FALSE,"NAA9697";#N/A,#N/A,FALSE,"ECWEBB";#N/A,#N/A,FALSE,"MFT96";#N/A,#N/A,FALSE,"CTrecon"}</definedName>
    <definedName name="wrn.TMCOMP._1_5_5_3" hidden="1">{#N/A,#N/A,FALSE,"TMCOMP96";#N/A,#N/A,FALSE,"MAT96";#N/A,#N/A,FALSE,"FANDA96";#N/A,#N/A,FALSE,"INTRAN96";#N/A,#N/A,FALSE,"NAA9697";#N/A,#N/A,FALSE,"ECWEBB";#N/A,#N/A,FALSE,"MFT96";#N/A,#N/A,FALSE,"CTrecon"}</definedName>
    <definedName name="wrn.TMCOMP._1_5_5_4" hidden="1">{#N/A,#N/A,FALSE,"TMCOMP96";#N/A,#N/A,FALSE,"MAT96";#N/A,#N/A,FALSE,"FANDA96";#N/A,#N/A,FALSE,"INTRAN96";#N/A,#N/A,FALSE,"NAA9697";#N/A,#N/A,FALSE,"ECWEBB";#N/A,#N/A,FALSE,"MFT96";#N/A,#N/A,FALSE,"CTrecon"}</definedName>
    <definedName name="wrn.TMCOMP._1_5_5_5" hidden="1">{#N/A,#N/A,FALSE,"TMCOMP96";#N/A,#N/A,FALSE,"MAT96";#N/A,#N/A,FALSE,"FANDA96";#N/A,#N/A,FALSE,"INTRAN96";#N/A,#N/A,FALSE,"NAA9697";#N/A,#N/A,FALSE,"ECWEBB";#N/A,#N/A,FALSE,"MFT96";#N/A,#N/A,FALSE,"CTrecon"}</definedName>
    <definedName name="wrn.TMCOMP._2" hidden="1">{#N/A,#N/A,FALSE,"TMCOMP96";#N/A,#N/A,FALSE,"MAT96";#N/A,#N/A,FALSE,"FANDA96";#N/A,#N/A,FALSE,"INTRAN96";#N/A,#N/A,FALSE,"NAA9697";#N/A,#N/A,FALSE,"ECWEBB";#N/A,#N/A,FALSE,"MFT96";#N/A,#N/A,FALSE,"CTrecon"}</definedName>
    <definedName name="wrn.TMCOMP._2_1" hidden="1">{#N/A,#N/A,FALSE,"TMCOMP96";#N/A,#N/A,FALSE,"MAT96";#N/A,#N/A,FALSE,"FANDA96";#N/A,#N/A,FALSE,"INTRAN96";#N/A,#N/A,FALSE,"NAA9697";#N/A,#N/A,FALSE,"ECWEBB";#N/A,#N/A,FALSE,"MFT96";#N/A,#N/A,FALSE,"CTrecon"}</definedName>
    <definedName name="wrn.TMCOMP._2_1_1" hidden="1">{#N/A,#N/A,FALSE,"TMCOMP96";#N/A,#N/A,FALSE,"MAT96";#N/A,#N/A,FALSE,"FANDA96";#N/A,#N/A,FALSE,"INTRAN96";#N/A,#N/A,FALSE,"NAA9697";#N/A,#N/A,FALSE,"ECWEBB";#N/A,#N/A,FALSE,"MFT96";#N/A,#N/A,FALSE,"CTrecon"}</definedName>
    <definedName name="wrn.TMCOMP._2_1_1_1" hidden="1">{#N/A,#N/A,FALSE,"TMCOMP96";#N/A,#N/A,FALSE,"MAT96";#N/A,#N/A,FALSE,"FANDA96";#N/A,#N/A,FALSE,"INTRAN96";#N/A,#N/A,FALSE,"NAA9697";#N/A,#N/A,FALSE,"ECWEBB";#N/A,#N/A,FALSE,"MFT96";#N/A,#N/A,FALSE,"CTrecon"}</definedName>
    <definedName name="wrn.TMCOMP._2_1_1_1_1" hidden="1">{#N/A,#N/A,FALSE,"TMCOMP96";#N/A,#N/A,FALSE,"MAT96";#N/A,#N/A,FALSE,"FANDA96";#N/A,#N/A,FALSE,"INTRAN96";#N/A,#N/A,FALSE,"NAA9697";#N/A,#N/A,FALSE,"ECWEBB";#N/A,#N/A,FALSE,"MFT96";#N/A,#N/A,FALSE,"CTrecon"}</definedName>
    <definedName name="wrn.TMCOMP._2_1_1_1_2" hidden="1">{#N/A,#N/A,FALSE,"TMCOMP96";#N/A,#N/A,FALSE,"MAT96";#N/A,#N/A,FALSE,"FANDA96";#N/A,#N/A,FALSE,"INTRAN96";#N/A,#N/A,FALSE,"NAA9697";#N/A,#N/A,FALSE,"ECWEBB";#N/A,#N/A,FALSE,"MFT96";#N/A,#N/A,FALSE,"CTrecon"}</definedName>
    <definedName name="wrn.TMCOMP._2_1_1_1_3" hidden="1">{#N/A,#N/A,FALSE,"TMCOMP96";#N/A,#N/A,FALSE,"MAT96";#N/A,#N/A,FALSE,"FANDA96";#N/A,#N/A,FALSE,"INTRAN96";#N/A,#N/A,FALSE,"NAA9697";#N/A,#N/A,FALSE,"ECWEBB";#N/A,#N/A,FALSE,"MFT96";#N/A,#N/A,FALSE,"CTrecon"}</definedName>
    <definedName name="wrn.TMCOMP._2_1_1_1_4" hidden="1">{#N/A,#N/A,FALSE,"TMCOMP96";#N/A,#N/A,FALSE,"MAT96";#N/A,#N/A,FALSE,"FANDA96";#N/A,#N/A,FALSE,"INTRAN96";#N/A,#N/A,FALSE,"NAA9697";#N/A,#N/A,FALSE,"ECWEBB";#N/A,#N/A,FALSE,"MFT96";#N/A,#N/A,FALSE,"CTrecon"}</definedName>
    <definedName name="wrn.TMCOMP._2_1_1_1_5" hidden="1">{#N/A,#N/A,FALSE,"TMCOMP96";#N/A,#N/A,FALSE,"MAT96";#N/A,#N/A,FALSE,"FANDA96";#N/A,#N/A,FALSE,"INTRAN96";#N/A,#N/A,FALSE,"NAA9697";#N/A,#N/A,FALSE,"ECWEBB";#N/A,#N/A,FALSE,"MFT96";#N/A,#N/A,FALSE,"CTrecon"}</definedName>
    <definedName name="wrn.TMCOMP._2_1_1_2" hidden="1">{#N/A,#N/A,FALSE,"TMCOMP96";#N/A,#N/A,FALSE,"MAT96";#N/A,#N/A,FALSE,"FANDA96";#N/A,#N/A,FALSE,"INTRAN96";#N/A,#N/A,FALSE,"NAA9697";#N/A,#N/A,FALSE,"ECWEBB";#N/A,#N/A,FALSE,"MFT96";#N/A,#N/A,FALSE,"CTrecon"}</definedName>
    <definedName name="wrn.TMCOMP._2_1_1_2_1" hidden="1">{#N/A,#N/A,FALSE,"TMCOMP96";#N/A,#N/A,FALSE,"MAT96";#N/A,#N/A,FALSE,"FANDA96";#N/A,#N/A,FALSE,"INTRAN96";#N/A,#N/A,FALSE,"NAA9697";#N/A,#N/A,FALSE,"ECWEBB";#N/A,#N/A,FALSE,"MFT96";#N/A,#N/A,FALSE,"CTrecon"}</definedName>
    <definedName name="wrn.TMCOMP._2_1_1_2_2" hidden="1">{#N/A,#N/A,FALSE,"TMCOMP96";#N/A,#N/A,FALSE,"MAT96";#N/A,#N/A,FALSE,"FANDA96";#N/A,#N/A,FALSE,"INTRAN96";#N/A,#N/A,FALSE,"NAA9697";#N/A,#N/A,FALSE,"ECWEBB";#N/A,#N/A,FALSE,"MFT96";#N/A,#N/A,FALSE,"CTrecon"}</definedName>
    <definedName name="wrn.TMCOMP._2_1_1_2_3" hidden="1">{#N/A,#N/A,FALSE,"TMCOMP96";#N/A,#N/A,FALSE,"MAT96";#N/A,#N/A,FALSE,"FANDA96";#N/A,#N/A,FALSE,"INTRAN96";#N/A,#N/A,FALSE,"NAA9697";#N/A,#N/A,FALSE,"ECWEBB";#N/A,#N/A,FALSE,"MFT96";#N/A,#N/A,FALSE,"CTrecon"}</definedName>
    <definedName name="wrn.TMCOMP._2_1_1_2_4" hidden="1">{#N/A,#N/A,FALSE,"TMCOMP96";#N/A,#N/A,FALSE,"MAT96";#N/A,#N/A,FALSE,"FANDA96";#N/A,#N/A,FALSE,"INTRAN96";#N/A,#N/A,FALSE,"NAA9697";#N/A,#N/A,FALSE,"ECWEBB";#N/A,#N/A,FALSE,"MFT96";#N/A,#N/A,FALSE,"CTrecon"}</definedName>
    <definedName name="wrn.TMCOMP._2_1_1_2_5" hidden="1">{#N/A,#N/A,FALSE,"TMCOMP96";#N/A,#N/A,FALSE,"MAT96";#N/A,#N/A,FALSE,"FANDA96";#N/A,#N/A,FALSE,"INTRAN96";#N/A,#N/A,FALSE,"NAA9697";#N/A,#N/A,FALSE,"ECWEBB";#N/A,#N/A,FALSE,"MFT96";#N/A,#N/A,FALSE,"CTrecon"}</definedName>
    <definedName name="wrn.TMCOMP._2_1_1_3" hidden="1">{#N/A,#N/A,FALSE,"TMCOMP96";#N/A,#N/A,FALSE,"MAT96";#N/A,#N/A,FALSE,"FANDA96";#N/A,#N/A,FALSE,"INTRAN96";#N/A,#N/A,FALSE,"NAA9697";#N/A,#N/A,FALSE,"ECWEBB";#N/A,#N/A,FALSE,"MFT96";#N/A,#N/A,FALSE,"CTrecon"}</definedName>
    <definedName name="wrn.TMCOMP._2_1_1_4" hidden="1">{#N/A,#N/A,FALSE,"TMCOMP96";#N/A,#N/A,FALSE,"MAT96";#N/A,#N/A,FALSE,"FANDA96";#N/A,#N/A,FALSE,"INTRAN96";#N/A,#N/A,FALSE,"NAA9697";#N/A,#N/A,FALSE,"ECWEBB";#N/A,#N/A,FALSE,"MFT96";#N/A,#N/A,FALSE,"CTrecon"}</definedName>
    <definedName name="wrn.TMCOMP._2_1_1_5" hidden="1">{#N/A,#N/A,FALSE,"TMCOMP96";#N/A,#N/A,FALSE,"MAT96";#N/A,#N/A,FALSE,"FANDA96";#N/A,#N/A,FALSE,"INTRAN96";#N/A,#N/A,FALSE,"NAA9697";#N/A,#N/A,FALSE,"ECWEBB";#N/A,#N/A,FALSE,"MFT96";#N/A,#N/A,FALSE,"CTrecon"}</definedName>
    <definedName name="wrn.TMCOMP._2_1_2" hidden="1">{#N/A,#N/A,FALSE,"TMCOMP96";#N/A,#N/A,FALSE,"MAT96";#N/A,#N/A,FALSE,"FANDA96";#N/A,#N/A,FALSE,"INTRAN96";#N/A,#N/A,FALSE,"NAA9697";#N/A,#N/A,FALSE,"ECWEBB";#N/A,#N/A,FALSE,"MFT96";#N/A,#N/A,FALSE,"CTrecon"}</definedName>
    <definedName name="wrn.TMCOMP._2_1_2_1" hidden="1">{#N/A,#N/A,FALSE,"TMCOMP96";#N/A,#N/A,FALSE,"MAT96";#N/A,#N/A,FALSE,"FANDA96";#N/A,#N/A,FALSE,"INTRAN96";#N/A,#N/A,FALSE,"NAA9697";#N/A,#N/A,FALSE,"ECWEBB";#N/A,#N/A,FALSE,"MFT96";#N/A,#N/A,FALSE,"CTrecon"}</definedName>
    <definedName name="wrn.TMCOMP._2_1_2_2" hidden="1">{#N/A,#N/A,FALSE,"TMCOMP96";#N/A,#N/A,FALSE,"MAT96";#N/A,#N/A,FALSE,"FANDA96";#N/A,#N/A,FALSE,"INTRAN96";#N/A,#N/A,FALSE,"NAA9697";#N/A,#N/A,FALSE,"ECWEBB";#N/A,#N/A,FALSE,"MFT96";#N/A,#N/A,FALSE,"CTrecon"}</definedName>
    <definedName name="wrn.TMCOMP._2_1_2_3" hidden="1">{#N/A,#N/A,FALSE,"TMCOMP96";#N/A,#N/A,FALSE,"MAT96";#N/A,#N/A,FALSE,"FANDA96";#N/A,#N/A,FALSE,"INTRAN96";#N/A,#N/A,FALSE,"NAA9697";#N/A,#N/A,FALSE,"ECWEBB";#N/A,#N/A,FALSE,"MFT96";#N/A,#N/A,FALSE,"CTrecon"}</definedName>
    <definedName name="wrn.TMCOMP._2_1_2_4" hidden="1">{#N/A,#N/A,FALSE,"TMCOMP96";#N/A,#N/A,FALSE,"MAT96";#N/A,#N/A,FALSE,"FANDA96";#N/A,#N/A,FALSE,"INTRAN96";#N/A,#N/A,FALSE,"NAA9697";#N/A,#N/A,FALSE,"ECWEBB";#N/A,#N/A,FALSE,"MFT96";#N/A,#N/A,FALSE,"CTrecon"}</definedName>
    <definedName name="wrn.TMCOMP._2_1_2_5" hidden="1">{#N/A,#N/A,FALSE,"TMCOMP96";#N/A,#N/A,FALSE,"MAT96";#N/A,#N/A,FALSE,"FANDA96";#N/A,#N/A,FALSE,"INTRAN96";#N/A,#N/A,FALSE,"NAA9697";#N/A,#N/A,FALSE,"ECWEBB";#N/A,#N/A,FALSE,"MFT96";#N/A,#N/A,FALSE,"CTrecon"}</definedName>
    <definedName name="wrn.TMCOMP._2_1_3" hidden="1">{#N/A,#N/A,FALSE,"TMCOMP96";#N/A,#N/A,FALSE,"MAT96";#N/A,#N/A,FALSE,"FANDA96";#N/A,#N/A,FALSE,"INTRAN96";#N/A,#N/A,FALSE,"NAA9697";#N/A,#N/A,FALSE,"ECWEBB";#N/A,#N/A,FALSE,"MFT96";#N/A,#N/A,FALSE,"CTrecon"}</definedName>
    <definedName name="wrn.TMCOMP._2_1_3_1" hidden="1">{#N/A,#N/A,FALSE,"TMCOMP96";#N/A,#N/A,FALSE,"MAT96";#N/A,#N/A,FALSE,"FANDA96";#N/A,#N/A,FALSE,"INTRAN96";#N/A,#N/A,FALSE,"NAA9697";#N/A,#N/A,FALSE,"ECWEBB";#N/A,#N/A,FALSE,"MFT96";#N/A,#N/A,FALSE,"CTrecon"}</definedName>
    <definedName name="wrn.TMCOMP._2_1_3_2" hidden="1">{#N/A,#N/A,FALSE,"TMCOMP96";#N/A,#N/A,FALSE,"MAT96";#N/A,#N/A,FALSE,"FANDA96";#N/A,#N/A,FALSE,"INTRAN96";#N/A,#N/A,FALSE,"NAA9697";#N/A,#N/A,FALSE,"ECWEBB";#N/A,#N/A,FALSE,"MFT96";#N/A,#N/A,FALSE,"CTrecon"}</definedName>
    <definedName name="wrn.TMCOMP._2_1_3_3" hidden="1">{#N/A,#N/A,FALSE,"TMCOMP96";#N/A,#N/A,FALSE,"MAT96";#N/A,#N/A,FALSE,"FANDA96";#N/A,#N/A,FALSE,"INTRAN96";#N/A,#N/A,FALSE,"NAA9697";#N/A,#N/A,FALSE,"ECWEBB";#N/A,#N/A,FALSE,"MFT96";#N/A,#N/A,FALSE,"CTrecon"}</definedName>
    <definedName name="wrn.TMCOMP._2_1_3_4" hidden="1">{#N/A,#N/A,FALSE,"TMCOMP96";#N/A,#N/A,FALSE,"MAT96";#N/A,#N/A,FALSE,"FANDA96";#N/A,#N/A,FALSE,"INTRAN96";#N/A,#N/A,FALSE,"NAA9697";#N/A,#N/A,FALSE,"ECWEBB";#N/A,#N/A,FALSE,"MFT96";#N/A,#N/A,FALSE,"CTrecon"}</definedName>
    <definedName name="wrn.TMCOMP._2_1_3_5" hidden="1">{#N/A,#N/A,FALSE,"TMCOMP96";#N/A,#N/A,FALSE,"MAT96";#N/A,#N/A,FALSE,"FANDA96";#N/A,#N/A,FALSE,"INTRAN96";#N/A,#N/A,FALSE,"NAA9697";#N/A,#N/A,FALSE,"ECWEBB";#N/A,#N/A,FALSE,"MFT96";#N/A,#N/A,FALSE,"CTrecon"}</definedName>
    <definedName name="wrn.TMCOMP._2_1_4" hidden="1">{#N/A,#N/A,FALSE,"TMCOMP96";#N/A,#N/A,FALSE,"MAT96";#N/A,#N/A,FALSE,"FANDA96";#N/A,#N/A,FALSE,"INTRAN96";#N/A,#N/A,FALSE,"NAA9697";#N/A,#N/A,FALSE,"ECWEBB";#N/A,#N/A,FALSE,"MFT96";#N/A,#N/A,FALSE,"CTrecon"}</definedName>
    <definedName name="wrn.TMCOMP._2_1_4_1" hidden="1">{#N/A,#N/A,FALSE,"TMCOMP96";#N/A,#N/A,FALSE,"MAT96";#N/A,#N/A,FALSE,"FANDA96";#N/A,#N/A,FALSE,"INTRAN96";#N/A,#N/A,FALSE,"NAA9697";#N/A,#N/A,FALSE,"ECWEBB";#N/A,#N/A,FALSE,"MFT96";#N/A,#N/A,FALSE,"CTrecon"}</definedName>
    <definedName name="wrn.TMCOMP._2_1_4_2" hidden="1">{#N/A,#N/A,FALSE,"TMCOMP96";#N/A,#N/A,FALSE,"MAT96";#N/A,#N/A,FALSE,"FANDA96";#N/A,#N/A,FALSE,"INTRAN96";#N/A,#N/A,FALSE,"NAA9697";#N/A,#N/A,FALSE,"ECWEBB";#N/A,#N/A,FALSE,"MFT96";#N/A,#N/A,FALSE,"CTrecon"}</definedName>
    <definedName name="wrn.TMCOMP._2_1_4_3" hidden="1">{#N/A,#N/A,FALSE,"TMCOMP96";#N/A,#N/A,FALSE,"MAT96";#N/A,#N/A,FALSE,"FANDA96";#N/A,#N/A,FALSE,"INTRAN96";#N/A,#N/A,FALSE,"NAA9697";#N/A,#N/A,FALSE,"ECWEBB";#N/A,#N/A,FALSE,"MFT96";#N/A,#N/A,FALSE,"CTrecon"}</definedName>
    <definedName name="wrn.TMCOMP._2_1_4_4" hidden="1">{#N/A,#N/A,FALSE,"TMCOMP96";#N/A,#N/A,FALSE,"MAT96";#N/A,#N/A,FALSE,"FANDA96";#N/A,#N/A,FALSE,"INTRAN96";#N/A,#N/A,FALSE,"NAA9697";#N/A,#N/A,FALSE,"ECWEBB";#N/A,#N/A,FALSE,"MFT96";#N/A,#N/A,FALSE,"CTrecon"}</definedName>
    <definedName name="wrn.TMCOMP._2_1_4_5" hidden="1">{#N/A,#N/A,FALSE,"TMCOMP96";#N/A,#N/A,FALSE,"MAT96";#N/A,#N/A,FALSE,"FANDA96";#N/A,#N/A,FALSE,"INTRAN96";#N/A,#N/A,FALSE,"NAA9697";#N/A,#N/A,FALSE,"ECWEBB";#N/A,#N/A,FALSE,"MFT96";#N/A,#N/A,FALSE,"CTrecon"}</definedName>
    <definedName name="wrn.TMCOMP._2_1_5" hidden="1">{#N/A,#N/A,FALSE,"TMCOMP96";#N/A,#N/A,FALSE,"MAT96";#N/A,#N/A,FALSE,"FANDA96";#N/A,#N/A,FALSE,"INTRAN96";#N/A,#N/A,FALSE,"NAA9697";#N/A,#N/A,FALSE,"ECWEBB";#N/A,#N/A,FALSE,"MFT96";#N/A,#N/A,FALSE,"CTrecon"}</definedName>
    <definedName name="wrn.TMCOMP._2_1_5_1" hidden="1">{#N/A,#N/A,FALSE,"TMCOMP96";#N/A,#N/A,FALSE,"MAT96";#N/A,#N/A,FALSE,"FANDA96";#N/A,#N/A,FALSE,"INTRAN96";#N/A,#N/A,FALSE,"NAA9697";#N/A,#N/A,FALSE,"ECWEBB";#N/A,#N/A,FALSE,"MFT96";#N/A,#N/A,FALSE,"CTrecon"}</definedName>
    <definedName name="wrn.TMCOMP._2_1_5_2" hidden="1">{#N/A,#N/A,FALSE,"TMCOMP96";#N/A,#N/A,FALSE,"MAT96";#N/A,#N/A,FALSE,"FANDA96";#N/A,#N/A,FALSE,"INTRAN96";#N/A,#N/A,FALSE,"NAA9697";#N/A,#N/A,FALSE,"ECWEBB";#N/A,#N/A,FALSE,"MFT96";#N/A,#N/A,FALSE,"CTrecon"}</definedName>
    <definedName name="wrn.TMCOMP._2_1_5_3" hidden="1">{#N/A,#N/A,FALSE,"TMCOMP96";#N/A,#N/A,FALSE,"MAT96";#N/A,#N/A,FALSE,"FANDA96";#N/A,#N/A,FALSE,"INTRAN96";#N/A,#N/A,FALSE,"NAA9697";#N/A,#N/A,FALSE,"ECWEBB";#N/A,#N/A,FALSE,"MFT96";#N/A,#N/A,FALSE,"CTrecon"}</definedName>
    <definedName name="wrn.TMCOMP._2_1_5_4" hidden="1">{#N/A,#N/A,FALSE,"TMCOMP96";#N/A,#N/A,FALSE,"MAT96";#N/A,#N/A,FALSE,"FANDA96";#N/A,#N/A,FALSE,"INTRAN96";#N/A,#N/A,FALSE,"NAA9697";#N/A,#N/A,FALSE,"ECWEBB";#N/A,#N/A,FALSE,"MFT96";#N/A,#N/A,FALSE,"CTrecon"}</definedName>
    <definedName name="wrn.TMCOMP._2_1_5_5" hidden="1">{#N/A,#N/A,FALSE,"TMCOMP96";#N/A,#N/A,FALSE,"MAT96";#N/A,#N/A,FALSE,"FANDA96";#N/A,#N/A,FALSE,"INTRAN96";#N/A,#N/A,FALSE,"NAA9697";#N/A,#N/A,FALSE,"ECWEBB";#N/A,#N/A,FALSE,"MFT96";#N/A,#N/A,FALSE,"CTrecon"}</definedName>
    <definedName name="wrn.TMCOMP._2_2" hidden="1">{#N/A,#N/A,FALSE,"TMCOMP96";#N/A,#N/A,FALSE,"MAT96";#N/A,#N/A,FALSE,"FANDA96";#N/A,#N/A,FALSE,"INTRAN96";#N/A,#N/A,FALSE,"NAA9697";#N/A,#N/A,FALSE,"ECWEBB";#N/A,#N/A,FALSE,"MFT96";#N/A,#N/A,FALSE,"CTrecon"}</definedName>
    <definedName name="wrn.TMCOMP._2_2_1" hidden="1">{#N/A,#N/A,FALSE,"TMCOMP96";#N/A,#N/A,FALSE,"MAT96";#N/A,#N/A,FALSE,"FANDA96";#N/A,#N/A,FALSE,"INTRAN96";#N/A,#N/A,FALSE,"NAA9697";#N/A,#N/A,FALSE,"ECWEBB";#N/A,#N/A,FALSE,"MFT96";#N/A,#N/A,FALSE,"CTrecon"}</definedName>
    <definedName name="wrn.TMCOMP._2_2_2" hidden="1">{#N/A,#N/A,FALSE,"TMCOMP96";#N/A,#N/A,FALSE,"MAT96";#N/A,#N/A,FALSE,"FANDA96";#N/A,#N/A,FALSE,"INTRAN96";#N/A,#N/A,FALSE,"NAA9697";#N/A,#N/A,FALSE,"ECWEBB";#N/A,#N/A,FALSE,"MFT96";#N/A,#N/A,FALSE,"CTrecon"}</definedName>
    <definedName name="wrn.TMCOMP._2_2_3" hidden="1">{#N/A,#N/A,FALSE,"TMCOMP96";#N/A,#N/A,FALSE,"MAT96";#N/A,#N/A,FALSE,"FANDA96";#N/A,#N/A,FALSE,"INTRAN96";#N/A,#N/A,FALSE,"NAA9697";#N/A,#N/A,FALSE,"ECWEBB";#N/A,#N/A,FALSE,"MFT96";#N/A,#N/A,FALSE,"CTrecon"}</definedName>
    <definedName name="wrn.TMCOMP._2_2_4" hidden="1">{#N/A,#N/A,FALSE,"TMCOMP96";#N/A,#N/A,FALSE,"MAT96";#N/A,#N/A,FALSE,"FANDA96";#N/A,#N/A,FALSE,"INTRAN96";#N/A,#N/A,FALSE,"NAA9697";#N/A,#N/A,FALSE,"ECWEBB";#N/A,#N/A,FALSE,"MFT96";#N/A,#N/A,FALSE,"CTrecon"}</definedName>
    <definedName name="wrn.TMCOMP._2_2_5" hidden="1">{#N/A,#N/A,FALSE,"TMCOMP96";#N/A,#N/A,FALSE,"MAT96";#N/A,#N/A,FALSE,"FANDA96";#N/A,#N/A,FALSE,"INTRAN96";#N/A,#N/A,FALSE,"NAA9697";#N/A,#N/A,FALSE,"ECWEBB";#N/A,#N/A,FALSE,"MFT96";#N/A,#N/A,FALSE,"CTrecon"}</definedName>
    <definedName name="wrn.TMCOMP._2_3" hidden="1">{#N/A,#N/A,FALSE,"TMCOMP96";#N/A,#N/A,FALSE,"MAT96";#N/A,#N/A,FALSE,"FANDA96";#N/A,#N/A,FALSE,"INTRAN96";#N/A,#N/A,FALSE,"NAA9697";#N/A,#N/A,FALSE,"ECWEBB";#N/A,#N/A,FALSE,"MFT96";#N/A,#N/A,FALSE,"CTrecon"}</definedName>
    <definedName name="wrn.TMCOMP._2_3_1" hidden="1">{#N/A,#N/A,FALSE,"TMCOMP96";#N/A,#N/A,FALSE,"MAT96";#N/A,#N/A,FALSE,"FANDA96";#N/A,#N/A,FALSE,"INTRAN96";#N/A,#N/A,FALSE,"NAA9697";#N/A,#N/A,FALSE,"ECWEBB";#N/A,#N/A,FALSE,"MFT96";#N/A,#N/A,FALSE,"CTrecon"}</definedName>
    <definedName name="wrn.TMCOMP._2_3_2" hidden="1">{#N/A,#N/A,FALSE,"TMCOMP96";#N/A,#N/A,FALSE,"MAT96";#N/A,#N/A,FALSE,"FANDA96";#N/A,#N/A,FALSE,"INTRAN96";#N/A,#N/A,FALSE,"NAA9697";#N/A,#N/A,FALSE,"ECWEBB";#N/A,#N/A,FALSE,"MFT96";#N/A,#N/A,FALSE,"CTrecon"}</definedName>
    <definedName name="wrn.TMCOMP._2_3_3" hidden="1">{#N/A,#N/A,FALSE,"TMCOMP96";#N/A,#N/A,FALSE,"MAT96";#N/A,#N/A,FALSE,"FANDA96";#N/A,#N/A,FALSE,"INTRAN96";#N/A,#N/A,FALSE,"NAA9697";#N/A,#N/A,FALSE,"ECWEBB";#N/A,#N/A,FALSE,"MFT96";#N/A,#N/A,FALSE,"CTrecon"}</definedName>
    <definedName name="wrn.TMCOMP._2_3_4" hidden="1">{#N/A,#N/A,FALSE,"TMCOMP96";#N/A,#N/A,FALSE,"MAT96";#N/A,#N/A,FALSE,"FANDA96";#N/A,#N/A,FALSE,"INTRAN96";#N/A,#N/A,FALSE,"NAA9697";#N/A,#N/A,FALSE,"ECWEBB";#N/A,#N/A,FALSE,"MFT96";#N/A,#N/A,FALSE,"CTrecon"}</definedName>
    <definedName name="wrn.TMCOMP._2_3_5" hidden="1">{#N/A,#N/A,FALSE,"TMCOMP96";#N/A,#N/A,FALSE,"MAT96";#N/A,#N/A,FALSE,"FANDA96";#N/A,#N/A,FALSE,"INTRAN96";#N/A,#N/A,FALSE,"NAA9697";#N/A,#N/A,FALSE,"ECWEBB";#N/A,#N/A,FALSE,"MFT96";#N/A,#N/A,FALSE,"CTrecon"}</definedName>
    <definedName name="wrn.TMCOMP._2_4" hidden="1">{#N/A,#N/A,FALSE,"TMCOMP96";#N/A,#N/A,FALSE,"MAT96";#N/A,#N/A,FALSE,"FANDA96";#N/A,#N/A,FALSE,"INTRAN96";#N/A,#N/A,FALSE,"NAA9697";#N/A,#N/A,FALSE,"ECWEBB";#N/A,#N/A,FALSE,"MFT96";#N/A,#N/A,FALSE,"CTrecon"}</definedName>
    <definedName name="wrn.TMCOMP._2_4_1" hidden="1">{#N/A,#N/A,FALSE,"TMCOMP96";#N/A,#N/A,FALSE,"MAT96";#N/A,#N/A,FALSE,"FANDA96";#N/A,#N/A,FALSE,"INTRAN96";#N/A,#N/A,FALSE,"NAA9697";#N/A,#N/A,FALSE,"ECWEBB";#N/A,#N/A,FALSE,"MFT96";#N/A,#N/A,FALSE,"CTrecon"}</definedName>
    <definedName name="wrn.TMCOMP._2_4_2" hidden="1">{#N/A,#N/A,FALSE,"TMCOMP96";#N/A,#N/A,FALSE,"MAT96";#N/A,#N/A,FALSE,"FANDA96";#N/A,#N/A,FALSE,"INTRAN96";#N/A,#N/A,FALSE,"NAA9697";#N/A,#N/A,FALSE,"ECWEBB";#N/A,#N/A,FALSE,"MFT96";#N/A,#N/A,FALSE,"CTrecon"}</definedName>
    <definedName name="wrn.TMCOMP._2_4_3" hidden="1">{#N/A,#N/A,FALSE,"TMCOMP96";#N/A,#N/A,FALSE,"MAT96";#N/A,#N/A,FALSE,"FANDA96";#N/A,#N/A,FALSE,"INTRAN96";#N/A,#N/A,FALSE,"NAA9697";#N/A,#N/A,FALSE,"ECWEBB";#N/A,#N/A,FALSE,"MFT96";#N/A,#N/A,FALSE,"CTrecon"}</definedName>
    <definedName name="wrn.TMCOMP._2_4_4" hidden="1">{#N/A,#N/A,FALSE,"TMCOMP96";#N/A,#N/A,FALSE,"MAT96";#N/A,#N/A,FALSE,"FANDA96";#N/A,#N/A,FALSE,"INTRAN96";#N/A,#N/A,FALSE,"NAA9697";#N/A,#N/A,FALSE,"ECWEBB";#N/A,#N/A,FALSE,"MFT96";#N/A,#N/A,FALSE,"CTrecon"}</definedName>
    <definedName name="wrn.TMCOMP._2_4_5" hidden="1">{#N/A,#N/A,FALSE,"TMCOMP96";#N/A,#N/A,FALSE,"MAT96";#N/A,#N/A,FALSE,"FANDA96";#N/A,#N/A,FALSE,"INTRAN96";#N/A,#N/A,FALSE,"NAA9697";#N/A,#N/A,FALSE,"ECWEBB";#N/A,#N/A,FALSE,"MFT96";#N/A,#N/A,FALSE,"CTrecon"}</definedName>
    <definedName name="wrn.TMCOMP._2_5" hidden="1">{#N/A,#N/A,FALSE,"TMCOMP96";#N/A,#N/A,FALSE,"MAT96";#N/A,#N/A,FALSE,"FANDA96";#N/A,#N/A,FALSE,"INTRAN96";#N/A,#N/A,FALSE,"NAA9697";#N/A,#N/A,FALSE,"ECWEBB";#N/A,#N/A,FALSE,"MFT96";#N/A,#N/A,FALSE,"CTrecon"}</definedName>
    <definedName name="wrn.TMCOMP._2_5_1" hidden="1">{#N/A,#N/A,FALSE,"TMCOMP96";#N/A,#N/A,FALSE,"MAT96";#N/A,#N/A,FALSE,"FANDA96";#N/A,#N/A,FALSE,"INTRAN96";#N/A,#N/A,FALSE,"NAA9697";#N/A,#N/A,FALSE,"ECWEBB";#N/A,#N/A,FALSE,"MFT96";#N/A,#N/A,FALSE,"CTrecon"}</definedName>
    <definedName name="wrn.TMCOMP._2_5_2" hidden="1">{#N/A,#N/A,FALSE,"TMCOMP96";#N/A,#N/A,FALSE,"MAT96";#N/A,#N/A,FALSE,"FANDA96";#N/A,#N/A,FALSE,"INTRAN96";#N/A,#N/A,FALSE,"NAA9697";#N/A,#N/A,FALSE,"ECWEBB";#N/A,#N/A,FALSE,"MFT96";#N/A,#N/A,FALSE,"CTrecon"}</definedName>
    <definedName name="wrn.TMCOMP._2_5_3" hidden="1">{#N/A,#N/A,FALSE,"TMCOMP96";#N/A,#N/A,FALSE,"MAT96";#N/A,#N/A,FALSE,"FANDA96";#N/A,#N/A,FALSE,"INTRAN96";#N/A,#N/A,FALSE,"NAA9697";#N/A,#N/A,FALSE,"ECWEBB";#N/A,#N/A,FALSE,"MFT96";#N/A,#N/A,FALSE,"CTrecon"}</definedName>
    <definedName name="wrn.TMCOMP._2_5_4" hidden="1">{#N/A,#N/A,FALSE,"TMCOMP96";#N/A,#N/A,FALSE,"MAT96";#N/A,#N/A,FALSE,"FANDA96";#N/A,#N/A,FALSE,"INTRAN96";#N/A,#N/A,FALSE,"NAA9697";#N/A,#N/A,FALSE,"ECWEBB";#N/A,#N/A,FALSE,"MFT96";#N/A,#N/A,FALSE,"CTrecon"}</definedName>
    <definedName name="wrn.TMCOMP._2_5_5" hidden="1">{#N/A,#N/A,FALSE,"TMCOMP96";#N/A,#N/A,FALSE,"MAT96";#N/A,#N/A,FALSE,"FANDA96";#N/A,#N/A,FALSE,"INTRAN96";#N/A,#N/A,FALSE,"NAA9697";#N/A,#N/A,FALSE,"ECWEBB";#N/A,#N/A,FALSE,"MFT96";#N/A,#N/A,FALSE,"CTrecon"}</definedName>
    <definedName name="wrn.TMCOMP._3" hidden="1">{#N/A,#N/A,FALSE,"TMCOMP96";#N/A,#N/A,FALSE,"MAT96";#N/A,#N/A,FALSE,"FANDA96";#N/A,#N/A,FALSE,"INTRAN96";#N/A,#N/A,FALSE,"NAA9697";#N/A,#N/A,FALSE,"ECWEBB";#N/A,#N/A,FALSE,"MFT96";#N/A,#N/A,FALSE,"CTrecon"}</definedName>
    <definedName name="wrn.TMCOMP._3_1" hidden="1">{#N/A,#N/A,FALSE,"TMCOMP96";#N/A,#N/A,FALSE,"MAT96";#N/A,#N/A,FALSE,"FANDA96";#N/A,#N/A,FALSE,"INTRAN96";#N/A,#N/A,FALSE,"NAA9697";#N/A,#N/A,FALSE,"ECWEBB";#N/A,#N/A,FALSE,"MFT96";#N/A,#N/A,FALSE,"CTrecon"}</definedName>
    <definedName name="wrn.TMCOMP._3_1_1" hidden="1">{#N/A,#N/A,FALSE,"TMCOMP96";#N/A,#N/A,FALSE,"MAT96";#N/A,#N/A,FALSE,"FANDA96";#N/A,#N/A,FALSE,"INTRAN96";#N/A,#N/A,FALSE,"NAA9697";#N/A,#N/A,FALSE,"ECWEBB";#N/A,#N/A,FALSE,"MFT96";#N/A,#N/A,FALSE,"CTrecon"}</definedName>
    <definedName name="wrn.TMCOMP._3_1_1_1" hidden="1">{#N/A,#N/A,FALSE,"TMCOMP96";#N/A,#N/A,FALSE,"MAT96";#N/A,#N/A,FALSE,"FANDA96";#N/A,#N/A,FALSE,"INTRAN96";#N/A,#N/A,FALSE,"NAA9697";#N/A,#N/A,FALSE,"ECWEBB";#N/A,#N/A,FALSE,"MFT96";#N/A,#N/A,FALSE,"CTrecon"}</definedName>
    <definedName name="wrn.TMCOMP._3_1_1_1_1" hidden="1">{#N/A,#N/A,FALSE,"TMCOMP96";#N/A,#N/A,FALSE,"MAT96";#N/A,#N/A,FALSE,"FANDA96";#N/A,#N/A,FALSE,"INTRAN96";#N/A,#N/A,FALSE,"NAA9697";#N/A,#N/A,FALSE,"ECWEBB";#N/A,#N/A,FALSE,"MFT96";#N/A,#N/A,FALSE,"CTrecon"}</definedName>
    <definedName name="wrn.TMCOMP._3_1_1_1_2" hidden="1">{#N/A,#N/A,FALSE,"TMCOMP96";#N/A,#N/A,FALSE,"MAT96";#N/A,#N/A,FALSE,"FANDA96";#N/A,#N/A,FALSE,"INTRAN96";#N/A,#N/A,FALSE,"NAA9697";#N/A,#N/A,FALSE,"ECWEBB";#N/A,#N/A,FALSE,"MFT96";#N/A,#N/A,FALSE,"CTrecon"}</definedName>
    <definedName name="wrn.TMCOMP._3_1_1_1_3" hidden="1">{#N/A,#N/A,FALSE,"TMCOMP96";#N/A,#N/A,FALSE,"MAT96";#N/A,#N/A,FALSE,"FANDA96";#N/A,#N/A,FALSE,"INTRAN96";#N/A,#N/A,FALSE,"NAA9697";#N/A,#N/A,FALSE,"ECWEBB";#N/A,#N/A,FALSE,"MFT96";#N/A,#N/A,FALSE,"CTrecon"}</definedName>
    <definedName name="wrn.TMCOMP._3_1_1_1_4" hidden="1">{#N/A,#N/A,FALSE,"TMCOMP96";#N/A,#N/A,FALSE,"MAT96";#N/A,#N/A,FALSE,"FANDA96";#N/A,#N/A,FALSE,"INTRAN96";#N/A,#N/A,FALSE,"NAA9697";#N/A,#N/A,FALSE,"ECWEBB";#N/A,#N/A,FALSE,"MFT96";#N/A,#N/A,FALSE,"CTrecon"}</definedName>
    <definedName name="wrn.TMCOMP._3_1_1_1_5" hidden="1">{#N/A,#N/A,FALSE,"TMCOMP96";#N/A,#N/A,FALSE,"MAT96";#N/A,#N/A,FALSE,"FANDA96";#N/A,#N/A,FALSE,"INTRAN96";#N/A,#N/A,FALSE,"NAA9697";#N/A,#N/A,FALSE,"ECWEBB";#N/A,#N/A,FALSE,"MFT96";#N/A,#N/A,FALSE,"CTrecon"}</definedName>
    <definedName name="wrn.TMCOMP._3_1_1_2" hidden="1">{#N/A,#N/A,FALSE,"TMCOMP96";#N/A,#N/A,FALSE,"MAT96";#N/A,#N/A,FALSE,"FANDA96";#N/A,#N/A,FALSE,"INTRAN96";#N/A,#N/A,FALSE,"NAA9697";#N/A,#N/A,FALSE,"ECWEBB";#N/A,#N/A,FALSE,"MFT96";#N/A,#N/A,FALSE,"CTrecon"}</definedName>
    <definedName name="wrn.TMCOMP._3_1_1_2_1" hidden="1">{#N/A,#N/A,FALSE,"TMCOMP96";#N/A,#N/A,FALSE,"MAT96";#N/A,#N/A,FALSE,"FANDA96";#N/A,#N/A,FALSE,"INTRAN96";#N/A,#N/A,FALSE,"NAA9697";#N/A,#N/A,FALSE,"ECWEBB";#N/A,#N/A,FALSE,"MFT96";#N/A,#N/A,FALSE,"CTrecon"}</definedName>
    <definedName name="wrn.TMCOMP._3_1_1_2_2" hidden="1">{#N/A,#N/A,FALSE,"TMCOMP96";#N/A,#N/A,FALSE,"MAT96";#N/A,#N/A,FALSE,"FANDA96";#N/A,#N/A,FALSE,"INTRAN96";#N/A,#N/A,FALSE,"NAA9697";#N/A,#N/A,FALSE,"ECWEBB";#N/A,#N/A,FALSE,"MFT96";#N/A,#N/A,FALSE,"CTrecon"}</definedName>
    <definedName name="wrn.TMCOMP._3_1_1_2_3" hidden="1">{#N/A,#N/A,FALSE,"TMCOMP96";#N/A,#N/A,FALSE,"MAT96";#N/A,#N/A,FALSE,"FANDA96";#N/A,#N/A,FALSE,"INTRAN96";#N/A,#N/A,FALSE,"NAA9697";#N/A,#N/A,FALSE,"ECWEBB";#N/A,#N/A,FALSE,"MFT96";#N/A,#N/A,FALSE,"CTrecon"}</definedName>
    <definedName name="wrn.TMCOMP._3_1_1_2_4" hidden="1">{#N/A,#N/A,FALSE,"TMCOMP96";#N/A,#N/A,FALSE,"MAT96";#N/A,#N/A,FALSE,"FANDA96";#N/A,#N/A,FALSE,"INTRAN96";#N/A,#N/A,FALSE,"NAA9697";#N/A,#N/A,FALSE,"ECWEBB";#N/A,#N/A,FALSE,"MFT96";#N/A,#N/A,FALSE,"CTrecon"}</definedName>
    <definedName name="wrn.TMCOMP._3_1_1_2_5" hidden="1">{#N/A,#N/A,FALSE,"TMCOMP96";#N/A,#N/A,FALSE,"MAT96";#N/A,#N/A,FALSE,"FANDA96";#N/A,#N/A,FALSE,"INTRAN96";#N/A,#N/A,FALSE,"NAA9697";#N/A,#N/A,FALSE,"ECWEBB";#N/A,#N/A,FALSE,"MFT96";#N/A,#N/A,FALSE,"CTrecon"}</definedName>
    <definedName name="wrn.TMCOMP._3_1_1_3" hidden="1">{#N/A,#N/A,FALSE,"TMCOMP96";#N/A,#N/A,FALSE,"MAT96";#N/A,#N/A,FALSE,"FANDA96";#N/A,#N/A,FALSE,"INTRAN96";#N/A,#N/A,FALSE,"NAA9697";#N/A,#N/A,FALSE,"ECWEBB";#N/A,#N/A,FALSE,"MFT96";#N/A,#N/A,FALSE,"CTrecon"}</definedName>
    <definedName name="wrn.TMCOMP._3_1_1_4" hidden="1">{#N/A,#N/A,FALSE,"TMCOMP96";#N/A,#N/A,FALSE,"MAT96";#N/A,#N/A,FALSE,"FANDA96";#N/A,#N/A,FALSE,"INTRAN96";#N/A,#N/A,FALSE,"NAA9697";#N/A,#N/A,FALSE,"ECWEBB";#N/A,#N/A,FALSE,"MFT96";#N/A,#N/A,FALSE,"CTrecon"}</definedName>
    <definedName name="wrn.TMCOMP._3_1_1_5" hidden="1">{#N/A,#N/A,FALSE,"TMCOMP96";#N/A,#N/A,FALSE,"MAT96";#N/A,#N/A,FALSE,"FANDA96";#N/A,#N/A,FALSE,"INTRAN96";#N/A,#N/A,FALSE,"NAA9697";#N/A,#N/A,FALSE,"ECWEBB";#N/A,#N/A,FALSE,"MFT96";#N/A,#N/A,FALSE,"CTrecon"}</definedName>
    <definedName name="wrn.TMCOMP._3_1_2" hidden="1">{#N/A,#N/A,FALSE,"TMCOMP96";#N/A,#N/A,FALSE,"MAT96";#N/A,#N/A,FALSE,"FANDA96";#N/A,#N/A,FALSE,"INTRAN96";#N/A,#N/A,FALSE,"NAA9697";#N/A,#N/A,FALSE,"ECWEBB";#N/A,#N/A,FALSE,"MFT96";#N/A,#N/A,FALSE,"CTrecon"}</definedName>
    <definedName name="wrn.TMCOMP._3_1_2_1" hidden="1">{#N/A,#N/A,FALSE,"TMCOMP96";#N/A,#N/A,FALSE,"MAT96";#N/A,#N/A,FALSE,"FANDA96";#N/A,#N/A,FALSE,"INTRAN96";#N/A,#N/A,FALSE,"NAA9697";#N/A,#N/A,FALSE,"ECWEBB";#N/A,#N/A,FALSE,"MFT96";#N/A,#N/A,FALSE,"CTrecon"}</definedName>
    <definedName name="wrn.TMCOMP._3_1_2_2" hidden="1">{#N/A,#N/A,FALSE,"TMCOMP96";#N/A,#N/A,FALSE,"MAT96";#N/A,#N/A,FALSE,"FANDA96";#N/A,#N/A,FALSE,"INTRAN96";#N/A,#N/A,FALSE,"NAA9697";#N/A,#N/A,FALSE,"ECWEBB";#N/A,#N/A,FALSE,"MFT96";#N/A,#N/A,FALSE,"CTrecon"}</definedName>
    <definedName name="wrn.TMCOMP._3_1_2_3" hidden="1">{#N/A,#N/A,FALSE,"TMCOMP96";#N/A,#N/A,FALSE,"MAT96";#N/A,#N/A,FALSE,"FANDA96";#N/A,#N/A,FALSE,"INTRAN96";#N/A,#N/A,FALSE,"NAA9697";#N/A,#N/A,FALSE,"ECWEBB";#N/A,#N/A,FALSE,"MFT96";#N/A,#N/A,FALSE,"CTrecon"}</definedName>
    <definedName name="wrn.TMCOMP._3_1_2_4" hidden="1">{#N/A,#N/A,FALSE,"TMCOMP96";#N/A,#N/A,FALSE,"MAT96";#N/A,#N/A,FALSE,"FANDA96";#N/A,#N/A,FALSE,"INTRAN96";#N/A,#N/A,FALSE,"NAA9697";#N/A,#N/A,FALSE,"ECWEBB";#N/A,#N/A,FALSE,"MFT96";#N/A,#N/A,FALSE,"CTrecon"}</definedName>
    <definedName name="wrn.TMCOMP._3_1_2_5" hidden="1">{#N/A,#N/A,FALSE,"TMCOMP96";#N/A,#N/A,FALSE,"MAT96";#N/A,#N/A,FALSE,"FANDA96";#N/A,#N/A,FALSE,"INTRAN96";#N/A,#N/A,FALSE,"NAA9697";#N/A,#N/A,FALSE,"ECWEBB";#N/A,#N/A,FALSE,"MFT96";#N/A,#N/A,FALSE,"CTrecon"}</definedName>
    <definedName name="wrn.TMCOMP._3_1_3" hidden="1">{#N/A,#N/A,FALSE,"TMCOMP96";#N/A,#N/A,FALSE,"MAT96";#N/A,#N/A,FALSE,"FANDA96";#N/A,#N/A,FALSE,"INTRAN96";#N/A,#N/A,FALSE,"NAA9697";#N/A,#N/A,FALSE,"ECWEBB";#N/A,#N/A,FALSE,"MFT96";#N/A,#N/A,FALSE,"CTrecon"}</definedName>
    <definedName name="wrn.TMCOMP._3_1_3_1" hidden="1">{#N/A,#N/A,FALSE,"TMCOMP96";#N/A,#N/A,FALSE,"MAT96";#N/A,#N/A,FALSE,"FANDA96";#N/A,#N/A,FALSE,"INTRAN96";#N/A,#N/A,FALSE,"NAA9697";#N/A,#N/A,FALSE,"ECWEBB";#N/A,#N/A,FALSE,"MFT96";#N/A,#N/A,FALSE,"CTrecon"}</definedName>
    <definedName name="wrn.TMCOMP._3_1_3_2" hidden="1">{#N/A,#N/A,FALSE,"TMCOMP96";#N/A,#N/A,FALSE,"MAT96";#N/A,#N/A,FALSE,"FANDA96";#N/A,#N/A,FALSE,"INTRAN96";#N/A,#N/A,FALSE,"NAA9697";#N/A,#N/A,FALSE,"ECWEBB";#N/A,#N/A,FALSE,"MFT96";#N/A,#N/A,FALSE,"CTrecon"}</definedName>
    <definedName name="wrn.TMCOMP._3_1_3_3" hidden="1">{#N/A,#N/A,FALSE,"TMCOMP96";#N/A,#N/A,FALSE,"MAT96";#N/A,#N/A,FALSE,"FANDA96";#N/A,#N/A,FALSE,"INTRAN96";#N/A,#N/A,FALSE,"NAA9697";#N/A,#N/A,FALSE,"ECWEBB";#N/A,#N/A,FALSE,"MFT96";#N/A,#N/A,FALSE,"CTrecon"}</definedName>
    <definedName name="wrn.TMCOMP._3_1_3_4" hidden="1">{#N/A,#N/A,FALSE,"TMCOMP96";#N/A,#N/A,FALSE,"MAT96";#N/A,#N/A,FALSE,"FANDA96";#N/A,#N/A,FALSE,"INTRAN96";#N/A,#N/A,FALSE,"NAA9697";#N/A,#N/A,FALSE,"ECWEBB";#N/A,#N/A,FALSE,"MFT96";#N/A,#N/A,FALSE,"CTrecon"}</definedName>
    <definedName name="wrn.TMCOMP._3_1_3_5" hidden="1">{#N/A,#N/A,FALSE,"TMCOMP96";#N/A,#N/A,FALSE,"MAT96";#N/A,#N/A,FALSE,"FANDA96";#N/A,#N/A,FALSE,"INTRAN96";#N/A,#N/A,FALSE,"NAA9697";#N/A,#N/A,FALSE,"ECWEBB";#N/A,#N/A,FALSE,"MFT96";#N/A,#N/A,FALSE,"CTrecon"}</definedName>
    <definedName name="wrn.TMCOMP._3_1_4" hidden="1">{#N/A,#N/A,FALSE,"TMCOMP96";#N/A,#N/A,FALSE,"MAT96";#N/A,#N/A,FALSE,"FANDA96";#N/A,#N/A,FALSE,"INTRAN96";#N/A,#N/A,FALSE,"NAA9697";#N/A,#N/A,FALSE,"ECWEBB";#N/A,#N/A,FALSE,"MFT96";#N/A,#N/A,FALSE,"CTrecon"}</definedName>
    <definedName name="wrn.TMCOMP._3_1_4_1" hidden="1">{#N/A,#N/A,FALSE,"TMCOMP96";#N/A,#N/A,FALSE,"MAT96";#N/A,#N/A,FALSE,"FANDA96";#N/A,#N/A,FALSE,"INTRAN96";#N/A,#N/A,FALSE,"NAA9697";#N/A,#N/A,FALSE,"ECWEBB";#N/A,#N/A,FALSE,"MFT96";#N/A,#N/A,FALSE,"CTrecon"}</definedName>
    <definedName name="wrn.TMCOMP._3_1_4_2" hidden="1">{#N/A,#N/A,FALSE,"TMCOMP96";#N/A,#N/A,FALSE,"MAT96";#N/A,#N/A,FALSE,"FANDA96";#N/A,#N/A,FALSE,"INTRAN96";#N/A,#N/A,FALSE,"NAA9697";#N/A,#N/A,FALSE,"ECWEBB";#N/A,#N/A,FALSE,"MFT96";#N/A,#N/A,FALSE,"CTrecon"}</definedName>
    <definedName name="wrn.TMCOMP._3_1_4_3" hidden="1">{#N/A,#N/A,FALSE,"TMCOMP96";#N/A,#N/A,FALSE,"MAT96";#N/A,#N/A,FALSE,"FANDA96";#N/A,#N/A,FALSE,"INTRAN96";#N/A,#N/A,FALSE,"NAA9697";#N/A,#N/A,FALSE,"ECWEBB";#N/A,#N/A,FALSE,"MFT96";#N/A,#N/A,FALSE,"CTrecon"}</definedName>
    <definedName name="wrn.TMCOMP._3_1_4_4" hidden="1">{#N/A,#N/A,FALSE,"TMCOMP96";#N/A,#N/A,FALSE,"MAT96";#N/A,#N/A,FALSE,"FANDA96";#N/A,#N/A,FALSE,"INTRAN96";#N/A,#N/A,FALSE,"NAA9697";#N/A,#N/A,FALSE,"ECWEBB";#N/A,#N/A,FALSE,"MFT96";#N/A,#N/A,FALSE,"CTrecon"}</definedName>
    <definedName name="wrn.TMCOMP._3_1_4_5" hidden="1">{#N/A,#N/A,FALSE,"TMCOMP96";#N/A,#N/A,FALSE,"MAT96";#N/A,#N/A,FALSE,"FANDA96";#N/A,#N/A,FALSE,"INTRAN96";#N/A,#N/A,FALSE,"NAA9697";#N/A,#N/A,FALSE,"ECWEBB";#N/A,#N/A,FALSE,"MFT96";#N/A,#N/A,FALSE,"CTrecon"}</definedName>
    <definedName name="wrn.TMCOMP._3_1_5" hidden="1">{#N/A,#N/A,FALSE,"TMCOMP96";#N/A,#N/A,FALSE,"MAT96";#N/A,#N/A,FALSE,"FANDA96";#N/A,#N/A,FALSE,"INTRAN96";#N/A,#N/A,FALSE,"NAA9697";#N/A,#N/A,FALSE,"ECWEBB";#N/A,#N/A,FALSE,"MFT96";#N/A,#N/A,FALSE,"CTrecon"}</definedName>
    <definedName name="wrn.TMCOMP._3_1_5_1" hidden="1">{#N/A,#N/A,FALSE,"TMCOMP96";#N/A,#N/A,FALSE,"MAT96";#N/A,#N/A,FALSE,"FANDA96";#N/A,#N/A,FALSE,"INTRAN96";#N/A,#N/A,FALSE,"NAA9697";#N/A,#N/A,FALSE,"ECWEBB";#N/A,#N/A,FALSE,"MFT96";#N/A,#N/A,FALSE,"CTrecon"}</definedName>
    <definedName name="wrn.TMCOMP._3_1_5_2" hidden="1">{#N/A,#N/A,FALSE,"TMCOMP96";#N/A,#N/A,FALSE,"MAT96";#N/A,#N/A,FALSE,"FANDA96";#N/A,#N/A,FALSE,"INTRAN96";#N/A,#N/A,FALSE,"NAA9697";#N/A,#N/A,FALSE,"ECWEBB";#N/A,#N/A,FALSE,"MFT96";#N/A,#N/A,FALSE,"CTrecon"}</definedName>
    <definedName name="wrn.TMCOMP._3_1_5_3" hidden="1">{#N/A,#N/A,FALSE,"TMCOMP96";#N/A,#N/A,FALSE,"MAT96";#N/A,#N/A,FALSE,"FANDA96";#N/A,#N/A,FALSE,"INTRAN96";#N/A,#N/A,FALSE,"NAA9697";#N/A,#N/A,FALSE,"ECWEBB";#N/A,#N/A,FALSE,"MFT96";#N/A,#N/A,FALSE,"CTrecon"}</definedName>
    <definedName name="wrn.TMCOMP._3_1_5_4" hidden="1">{#N/A,#N/A,FALSE,"TMCOMP96";#N/A,#N/A,FALSE,"MAT96";#N/A,#N/A,FALSE,"FANDA96";#N/A,#N/A,FALSE,"INTRAN96";#N/A,#N/A,FALSE,"NAA9697";#N/A,#N/A,FALSE,"ECWEBB";#N/A,#N/A,FALSE,"MFT96";#N/A,#N/A,FALSE,"CTrecon"}</definedName>
    <definedName name="wrn.TMCOMP._3_1_5_5" hidden="1">{#N/A,#N/A,FALSE,"TMCOMP96";#N/A,#N/A,FALSE,"MAT96";#N/A,#N/A,FALSE,"FANDA96";#N/A,#N/A,FALSE,"INTRAN96";#N/A,#N/A,FALSE,"NAA9697";#N/A,#N/A,FALSE,"ECWEBB";#N/A,#N/A,FALSE,"MFT96";#N/A,#N/A,FALSE,"CTrecon"}</definedName>
    <definedName name="wrn.TMCOMP._3_2" hidden="1">{#N/A,#N/A,FALSE,"TMCOMP96";#N/A,#N/A,FALSE,"MAT96";#N/A,#N/A,FALSE,"FANDA96";#N/A,#N/A,FALSE,"INTRAN96";#N/A,#N/A,FALSE,"NAA9697";#N/A,#N/A,FALSE,"ECWEBB";#N/A,#N/A,FALSE,"MFT96";#N/A,#N/A,FALSE,"CTrecon"}</definedName>
    <definedName name="wrn.TMCOMP._3_2_1" hidden="1">{#N/A,#N/A,FALSE,"TMCOMP96";#N/A,#N/A,FALSE,"MAT96";#N/A,#N/A,FALSE,"FANDA96";#N/A,#N/A,FALSE,"INTRAN96";#N/A,#N/A,FALSE,"NAA9697";#N/A,#N/A,FALSE,"ECWEBB";#N/A,#N/A,FALSE,"MFT96";#N/A,#N/A,FALSE,"CTrecon"}</definedName>
    <definedName name="wrn.TMCOMP._3_2_2" hidden="1">{#N/A,#N/A,FALSE,"TMCOMP96";#N/A,#N/A,FALSE,"MAT96";#N/A,#N/A,FALSE,"FANDA96";#N/A,#N/A,FALSE,"INTRAN96";#N/A,#N/A,FALSE,"NAA9697";#N/A,#N/A,FALSE,"ECWEBB";#N/A,#N/A,FALSE,"MFT96";#N/A,#N/A,FALSE,"CTrecon"}</definedName>
    <definedName name="wrn.TMCOMP._3_2_3" hidden="1">{#N/A,#N/A,FALSE,"TMCOMP96";#N/A,#N/A,FALSE,"MAT96";#N/A,#N/A,FALSE,"FANDA96";#N/A,#N/A,FALSE,"INTRAN96";#N/A,#N/A,FALSE,"NAA9697";#N/A,#N/A,FALSE,"ECWEBB";#N/A,#N/A,FALSE,"MFT96";#N/A,#N/A,FALSE,"CTrecon"}</definedName>
    <definedName name="wrn.TMCOMP._3_2_4" hidden="1">{#N/A,#N/A,FALSE,"TMCOMP96";#N/A,#N/A,FALSE,"MAT96";#N/A,#N/A,FALSE,"FANDA96";#N/A,#N/A,FALSE,"INTRAN96";#N/A,#N/A,FALSE,"NAA9697";#N/A,#N/A,FALSE,"ECWEBB";#N/A,#N/A,FALSE,"MFT96";#N/A,#N/A,FALSE,"CTrecon"}</definedName>
    <definedName name="wrn.TMCOMP._3_2_5" hidden="1">{#N/A,#N/A,FALSE,"TMCOMP96";#N/A,#N/A,FALSE,"MAT96";#N/A,#N/A,FALSE,"FANDA96";#N/A,#N/A,FALSE,"INTRAN96";#N/A,#N/A,FALSE,"NAA9697";#N/A,#N/A,FALSE,"ECWEBB";#N/A,#N/A,FALSE,"MFT96";#N/A,#N/A,FALSE,"CTrecon"}</definedName>
    <definedName name="wrn.TMCOMP._3_3" hidden="1">{#N/A,#N/A,FALSE,"TMCOMP96";#N/A,#N/A,FALSE,"MAT96";#N/A,#N/A,FALSE,"FANDA96";#N/A,#N/A,FALSE,"INTRAN96";#N/A,#N/A,FALSE,"NAA9697";#N/A,#N/A,FALSE,"ECWEBB";#N/A,#N/A,FALSE,"MFT96";#N/A,#N/A,FALSE,"CTrecon"}</definedName>
    <definedName name="wrn.TMCOMP._3_3_1" hidden="1">{#N/A,#N/A,FALSE,"TMCOMP96";#N/A,#N/A,FALSE,"MAT96";#N/A,#N/A,FALSE,"FANDA96";#N/A,#N/A,FALSE,"INTRAN96";#N/A,#N/A,FALSE,"NAA9697";#N/A,#N/A,FALSE,"ECWEBB";#N/A,#N/A,FALSE,"MFT96";#N/A,#N/A,FALSE,"CTrecon"}</definedName>
    <definedName name="wrn.TMCOMP._3_3_2" hidden="1">{#N/A,#N/A,FALSE,"TMCOMP96";#N/A,#N/A,FALSE,"MAT96";#N/A,#N/A,FALSE,"FANDA96";#N/A,#N/A,FALSE,"INTRAN96";#N/A,#N/A,FALSE,"NAA9697";#N/A,#N/A,FALSE,"ECWEBB";#N/A,#N/A,FALSE,"MFT96";#N/A,#N/A,FALSE,"CTrecon"}</definedName>
    <definedName name="wrn.TMCOMP._3_3_3" hidden="1">{#N/A,#N/A,FALSE,"TMCOMP96";#N/A,#N/A,FALSE,"MAT96";#N/A,#N/A,FALSE,"FANDA96";#N/A,#N/A,FALSE,"INTRAN96";#N/A,#N/A,FALSE,"NAA9697";#N/A,#N/A,FALSE,"ECWEBB";#N/A,#N/A,FALSE,"MFT96";#N/A,#N/A,FALSE,"CTrecon"}</definedName>
    <definedName name="wrn.TMCOMP._3_3_4" hidden="1">{#N/A,#N/A,FALSE,"TMCOMP96";#N/A,#N/A,FALSE,"MAT96";#N/A,#N/A,FALSE,"FANDA96";#N/A,#N/A,FALSE,"INTRAN96";#N/A,#N/A,FALSE,"NAA9697";#N/A,#N/A,FALSE,"ECWEBB";#N/A,#N/A,FALSE,"MFT96";#N/A,#N/A,FALSE,"CTrecon"}</definedName>
    <definedName name="wrn.TMCOMP._3_3_5" hidden="1">{#N/A,#N/A,FALSE,"TMCOMP96";#N/A,#N/A,FALSE,"MAT96";#N/A,#N/A,FALSE,"FANDA96";#N/A,#N/A,FALSE,"INTRAN96";#N/A,#N/A,FALSE,"NAA9697";#N/A,#N/A,FALSE,"ECWEBB";#N/A,#N/A,FALSE,"MFT96";#N/A,#N/A,FALSE,"CTrecon"}</definedName>
    <definedName name="wrn.TMCOMP._3_4" hidden="1">{#N/A,#N/A,FALSE,"TMCOMP96";#N/A,#N/A,FALSE,"MAT96";#N/A,#N/A,FALSE,"FANDA96";#N/A,#N/A,FALSE,"INTRAN96";#N/A,#N/A,FALSE,"NAA9697";#N/A,#N/A,FALSE,"ECWEBB";#N/A,#N/A,FALSE,"MFT96";#N/A,#N/A,FALSE,"CTrecon"}</definedName>
    <definedName name="wrn.TMCOMP._3_4_1" hidden="1">{#N/A,#N/A,FALSE,"TMCOMP96";#N/A,#N/A,FALSE,"MAT96";#N/A,#N/A,FALSE,"FANDA96";#N/A,#N/A,FALSE,"INTRAN96";#N/A,#N/A,FALSE,"NAA9697";#N/A,#N/A,FALSE,"ECWEBB";#N/A,#N/A,FALSE,"MFT96";#N/A,#N/A,FALSE,"CTrecon"}</definedName>
    <definedName name="wrn.TMCOMP._3_4_2" hidden="1">{#N/A,#N/A,FALSE,"TMCOMP96";#N/A,#N/A,FALSE,"MAT96";#N/A,#N/A,FALSE,"FANDA96";#N/A,#N/A,FALSE,"INTRAN96";#N/A,#N/A,FALSE,"NAA9697";#N/A,#N/A,FALSE,"ECWEBB";#N/A,#N/A,FALSE,"MFT96";#N/A,#N/A,FALSE,"CTrecon"}</definedName>
    <definedName name="wrn.TMCOMP._3_4_3" hidden="1">{#N/A,#N/A,FALSE,"TMCOMP96";#N/A,#N/A,FALSE,"MAT96";#N/A,#N/A,FALSE,"FANDA96";#N/A,#N/A,FALSE,"INTRAN96";#N/A,#N/A,FALSE,"NAA9697";#N/A,#N/A,FALSE,"ECWEBB";#N/A,#N/A,FALSE,"MFT96";#N/A,#N/A,FALSE,"CTrecon"}</definedName>
    <definedName name="wrn.TMCOMP._3_4_4" hidden="1">{#N/A,#N/A,FALSE,"TMCOMP96";#N/A,#N/A,FALSE,"MAT96";#N/A,#N/A,FALSE,"FANDA96";#N/A,#N/A,FALSE,"INTRAN96";#N/A,#N/A,FALSE,"NAA9697";#N/A,#N/A,FALSE,"ECWEBB";#N/A,#N/A,FALSE,"MFT96";#N/A,#N/A,FALSE,"CTrecon"}</definedName>
    <definedName name="wrn.TMCOMP._3_4_5" hidden="1">{#N/A,#N/A,FALSE,"TMCOMP96";#N/A,#N/A,FALSE,"MAT96";#N/A,#N/A,FALSE,"FANDA96";#N/A,#N/A,FALSE,"INTRAN96";#N/A,#N/A,FALSE,"NAA9697";#N/A,#N/A,FALSE,"ECWEBB";#N/A,#N/A,FALSE,"MFT96";#N/A,#N/A,FALSE,"CTrecon"}</definedName>
    <definedName name="wrn.TMCOMP._3_5" hidden="1">{#N/A,#N/A,FALSE,"TMCOMP96";#N/A,#N/A,FALSE,"MAT96";#N/A,#N/A,FALSE,"FANDA96";#N/A,#N/A,FALSE,"INTRAN96";#N/A,#N/A,FALSE,"NAA9697";#N/A,#N/A,FALSE,"ECWEBB";#N/A,#N/A,FALSE,"MFT96";#N/A,#N/A,FALSE,"CTrecon"}</definedName>
    <definedName name="wrn.TMCOMP._3_5_1" hidden="1">{#N/A,#N/A,FALSE,"TMCOMP96";#N/A,#N/A,FALSE,"MAT96";#N/A,#N/A,FALSE,"FANDA96";#N/A,#N/A,FALSE,"INTRAN96";#N/A,#N/A,FALSE,"NAA9697";#N/A,#N/A,FALSE,"ECWEBB";#N/A,#N/A,FALSE,"MFT96";#N/A,#N/A,FALSE,"CTrecon"}</definedName>
    <definedName name="wrn.TMCOMP._3_5_2" hidden="1">{#N/A,#N/A,FALSE,"TMCOMP96";#N/A,#N/A,FALSE,"MAT96";#N/A,#N/A,FALSE,"FANDA96";#N/A,#N/A,FALSE,"INTRAN96";#N/A,#N/A,FALSE,"NAA9697";#N/A,#N/A,FALSE,"ECWEBB";#N/A,#N/A,FALSE,"MFT96";#N/A,#N/A,FALSE,"CTrecon"}</definedName>
    <definedName name="wrn.TMCOMP._3_5_3" hidden="1">{#N/A,#N/A,FALSE,"TMCOMP96";#N/A,#N/A,FALSE,"MAT96";#N/A,#N/A,FALSE,"FANDA96";#N/A,#N/A,FALSE,"INTRAN96";#N/A,#N/A,FALSE,"NAA9697";#N/A,#N/A,FALSE,"ECWEBB";#N/A,#N/A,FALSE,"MFT96";#N/A,#N/A,FALSE,"CTrecon"}</definedName>
    <definedName name="wrn.TMCOMP._3_5_4" hidden="1">{#N/A,#N/A,FALSE,"TMCOMP96";#N/A,#N/A,FALSE,"MAT96";#N/A,#N/A,FALSE,"FANDA96";#N/A,#N/A,FALSE,"INTRAN96";#N/A,#N/A,FALSE,"NAA9697";#N/A,#N/A,FALSE,"ECWEBB";#N/A,#N/A,FALSE,"MFT96";#N/A,#N/A,FALSE,"CTrecon"}</definedName>
    <definedName name="wrn.TMCOMP._3_5_5" hidden="1">{#N/A,#N/A,FALSE,"TMCOMP96";#N/A,#N/A,FALSE,"MAT96";#N/A,#N/A,FALSE,"FANDA96";#N/A,#N/A,FALSE,"INTRAN96";#N/A,#N/A,FALSE,"NAA9697";#N/A,#N/A,FALSE,"ECWEBB";#N/A,#N/A,FALSE,"MFT96";#N/A,#N/A,FALSE,"CTrecon"}</definedName>
    <definedName name="wrn.TMCOMP._4" hidden="1">{#N/A,#N/A,FALSE,"TMCOMP96";#N/A,#N/A,FALSE,"MAT96";#N/A,#N/A,FALSE,"FANDA96";#N/A,#N/A,FALSE,"INTRAN96";#N/A,#N/A,FALSE,"NAA9697";#N/A,#N/A,FALSE,"ECWEBB";#N/A,#N/A,FALSE,"MFT96";#N/A,#N/A,FALSE,"CTrecon"}</definedName>
    <definedName name="wrn.TMCOMP._4_1" hidden="1">{#N/A,#N/A,FALSE,"TMCOMP96";#N/A,#N/A,FALSE,"MAT96";#N/A,#N/A,FALSE,"FANDA96";#N/A,#N/A,FALSE,"INTRAN96";#N/A,#N/A,FALSE,"NAA9697";#N/A,#N/A,FALSE,"ECWEBB";#N/A,#N/A,FALSE,"MFT96";#N/A,#N/A,FALSE,"CTrecon"}</definedName>
    <definedName name="wrn.TMCOMP._4_1_1" hidden="1">{#N/A,#N/A,FALSE,"TMCOMP96";#N/A,#N/A,FALSE,"MAT96";#N/A,#N/A,FALSE,"FANDA96";#N/A,#N/A,FALSE,"INTRAN96";#N/A,#N/A,FALSE,"NAA9697";#N/A,#N/A,FALSE,"ECWEBB";#N/A,#N/A,FALSE,"MFT96";#N/A,#N/A,FALSE,"CTrecon"}</definedName>
    <definedName name="wrn.TMCOMP._4_1_1_1" hidden="1">{#N/A,#N/A,FALSE,"TMCOMP96";#N/A,#N/A,FALSE,"MAT96";#N/A,#N/A,FALSE,"FANDA96";#N/A,#N/A,FALSE,"INTRAN96";#N/A,#N/A,FALSE,"NAA9697";#N/A,#N/A,FALSE,"ECWEBB";#N/A,#N/A,FALSE,"MFT96";#N/A,#N/A,FALSE,"CTrecon"}</definedName>
    <definedName name="wrn.TMCOMP._4_1_1_1_1" hidden="1">{#N/A,#N/A,FALSE,"TMCOMP96";#N/A,#N/A,FALSE,"MAT96";#N/A,#N/A,FALSE,"FANDA96";#N/A,#N/A,FALSE,"INTRAN96";#N/A,#N/A,FALSE,"NAA9697";#N/A,#N/A,FALSE,"ECWEBB";#N/A,#N/A,FALSE,"MFT96";#N/A,#N/A,FALSE,"CTrecon"}</definedName>
    <definedName name="wrn.TMCOMP._4_1_1_1_2" hidden="1">{#N/A,#N/A,FALSE,"TMCOMP96";#N/A,#N/A,FALSE,"MAT96";#N/A,#N/A,FALSE,"FANDA96";#N/A,#N/A,FALSE,"INTRAN96";#N/A,#N/A,FALSE,"NAA9697";#N/A,#N/A,FALSE,"ECWEBB";#N/A,#N/A,FALSE,"MFT96";#N/A,#N/A,FALSE,"CTrecon"}</definedName>
    <definedName name="wrn.TMCOMP._4_1_1_1_3" hidden="1">{#N/A,#N/A,FALSE,"TMCOMP96";#N/A,#N/A,FALSE,"MAT96";#N/A,#N/A,FALSE,"FANDA96";#N/A,#N/A,FALSE,"INTRAN96";#N/A,#N/A,FALSE,"NAA9697";#N/A,#N/A,FALSE,"ECWEBB";#N/A,#N/A,FALSE,"MFT96";#N/A,#N/A,FALSE,"CTrecon"}</definedName>
    <definedName name="wrn.TMCOMP._4_1_1_1_4" hidden="1">{#N/A,#N/A,FALSE,"TMCOMP96";#N/A,#N/A,FALSE,"MAT96";#N/A,#N/A,FALSE,"FANDA96";#N/A,#N/A,FALSE,"INTRAN96";#N/A,#N/A,FALSE,"NAA9697";#N/A,#N/A,FALSE,"ECWEBB";#N/A,#N/A,FALSE,"MFT96";#N/A,#N/A,FALSE,"CTrecon"}</definedName>
    <definedName name="wrn.TMCOMP._4_1_1_1_5" hidden="1">{#N/A,#N/A,FALSE,"TMCOMP96";#N/A,#N/A,FALSE,"MAT96";#N/A,#N/A,FALSE,"FANDA96";#N/A,#N/A,FALSE,"INTRAN96";#N/A,#N/A,FALSE,"NAA9697";#N/A,#N/A,FALSE,"ECWEBB";#N/A,#N/A,FALSE,"MFT96";#N/A,#N/A,FALSE,"CTrecon"}</definedName>
    <definedName name="wrn.TMCOMP._4_1_1_2" hidden="1">{#N/A,#N/A,FALSE,"TMCOMP96";#N/A,#N/A,FALSE,"MAT96";#N/A,#N/A,FALSE,"FANDA96";#N/A,#N/A,FALSE,"INTRAN96";#N/A,#N/A,FALSE,"NAA9697";#N/A,#N/A,FALSE,"ECWEBB";#N/A,#N/A,FALSE,"MFT96";#N/A,#N/A,FALSE,"CTrecon"}</definedName>
    <definedName name="wrn.TMCOMP._4_1_1_2_1" hidden="1">{#N/A,#N/A,FALSE,"TMCOMP96";#N/A,#N/A,FALSE,"MAT96";#N/A,#N/A,FALSE,"FANDA96";#N/A,#N/A,FALSE,"INTRAN96";#N/A,#N/A,FALSE,"NAA9697";#N/A,#N/A,FALSE,"ECWEBB";#N/A,#N/A,FALSE,"MFT96";#N/A,#N/A,FALSE,"CTrecon"}</definedName>
    <definedName name="wrn.TMCOMP._4_1_1_2_2" hidden="1">{#N/A,#N/A,FALSE,"TMCOMP96";#N/A,#N/A,FALSE,"MAT96";#N/A,#N/A,FALSE,"FANDA96";#N/A,#N/A,FALSE,"INTRAN96";#N/A,#N/A,FALSE,"NAA9697";#N/A,#N/A,FALSE,"ECWEBB";#N/A,#N/A,FALSE,"MFT96";#N/A,#N/A,FALSE,"CTrecon"}</definedName>
    <definedName name="wrn.TMCOMP._4_1_1_2_3" hidden="1">{#N/A,#N/A,FALSE,"TMCOMP96";#N/A,#N/A,FALSE,"MAT96";#N/A,#N/A,FALSE,"FANDA96";#N/A,#N/A,FALSE,"INTRAN96";#N/A,#N/A,FALSE,"NAA9697";#N/A,#N/A,FALSE,"ECWEBB";#N/A,#N/A,FALSE,"MFT96";#N/A,#N/A,FALSE,"CTrecon"}</definedName>
    <definedName name="wrn.TMCOMP._4_1_1_2_4" hidden="1">{#N/A,#N/A,FALSE,"TMCOMP96";#N/A,#N/A,FALSE,"MAT96";#N/A,#N/A,FALSE,"FANDA96";#N/A,#N/A,FALSE,"INTRAN96";#N/A,#N/A,FALSE,"NAA9697";#N/A,#N/A,FALSE,"ECWEBB";#N/A,#N/A,FALSE,"MFT96";#N/A,#N/A,FALSE,"CTrecon"}</definedName>
    <definedName name="wrn.TMCOMP._4_1_1_2_5" hidden="1">{#N/A,#N/A,FALSE,"TMCOMP96";#N/A,#N/A,FALSE,"MAT96";#N/A,#N/A,FALSE,"FANDA96";#N/A,#N/A,FALSE,"INTRAN96";#N/A,#N/A,FALSE,"NAA9697";#N/A,#N/A,FALSE,"ECWEBB";#N/A,#N/A,FALSE,"MFT96";#N/A,#N/A,FALSE,"CTrecon"}</definedName>
    <definedName name="wrn.TMCOMP._4_1_1_3" hidden="1">{#N/A,#N/A,FALSE,"TMCOMP96";#N/A,#N/A,FALSE,"MAT96";#N/A,#N/A,FALSE,"FANDA96";#N/A,#N/A,FALSE,"INTRAN96";#N/A,#N/A,FALSE,"NAA9697";#N/A,#N/A,FALSE,"ECWEBB";#N/A,#N/A,FALSE,"MFT96";#N/A,#N/A,FALSE,"CTrecon"}</definedName>
    <definedName name="wrn.TMCOMP._4_1_1_4" hidden="1">{#N/A,#N/A,FALSE,"TMCOMP96";#N/A,#N/A,FALSE,"MAT96";#N/A,#N/A,FALSE,"FANDA96";#N/A,#N/A,FALSE,"INTRAN96";#N/A,#N/A,FALSE,"NAA9697";#N/A,#N/A,FALSE,"ECWEBB";#N/A,#N/A,FALSE,"MFT96";#N/A,#N/A,FALSE,"CTrecon"}</definedName>
    <definedName name="wrn.TMCOMP._4_1_1_5" hidden="1">{#N/A,#N/A,FALSE,"TMCOMP96";#N/A,#N/A,FALSE,"MAT96";#N/A,#N/A,FALSE,"FANDA96";#N/A,#N/A,FALSE,"INTRAN96";#N/A,#N/A,FALSE,"NAA9697";#N/A,#N/A,FALSE,"ECWEBB";#N/A,#N/A,FALSE,"MFT96";#N/A,#N/A,FALSE,"CTrecon"}</definedName>
    <definedName name="wrn.TMCOMP._4_1_2" hidden="1">{#N/A,#N/A,FALSE,"TMCOMP96";#N/A,#N/A,FALSE,"MAT96";#N/A,#N/A,FALSE,"FANDA96";#N/A,#N/A,FALSE,"INTRAN96";#N/A,#N/A,FALSE,"NAA9697";#N/A,#N/A,FALSE,"ECWEBB";#N/A,#N/A,FALSE,"MFT96";#N/A,#N/A,FALSE,"CTrecon"}</definedName>
    <definedName name="wrn.TMCOMP._4_1_2_1" hidden="1">{#N/A,#N/A,FALSE,"TMCOMP96";#N/A,#N/A,FALSE,"MAT96";#N/A,#N/A,FALSE,"FANDA96";#N/A,#N/A,FALSE,"INTRAN96";#N/A,#N/A,FALSE,"NAA9697";#N/A,#N/A,FALSE,"ECWEBB";#N/A,#N/A,FALSE,"MFT96";#N/A,#N/A,FALSE,"CTrecon"}</definedName>
    <definedName name="wrn.TMCOMP._4_1_2_2" hidden="1">{#N/A,#N/A,FALSE,"TMCOMP96";#N/A,#N/A,FALSE,"MAT96";#N/A,#N/A,FALSE,"FANDA96";#N/A,#N/A,FALSE,"INTRAN96";#N/A,#N/A,FALSE,"NAA9697";#N/A,#N/A,FALSE,"ECWEBB";#N/A,#N/A,FALSE,"MFT96";#N/A,#N/A,FALSE,"CTrecon"}</definedName>
    <definedName name="wrn.TMCOMP._4_1_2_3" hidden="1">{#N/A,#N/A,FALSE,"TMCOMP96";#N/A,#N/A,FALSE,"MAT96";#N/A,#N/A,FALSE,"FANDA96";#N/A,#N/A,FALSE,"INTRAN96";#N/A,#N/A,FALSE,"NAA9697";#N/A,#N/A,FALSE,"ECWEBB";#N/A,#N/A,FALSE,"MFT96";#N/A,#N/A,FALSE,"CTrecon"}</definedName>
    <definedName name="wrn.TMCOMP._4_1_2_4" hidden="1">{#N/A,#N/A,FALSE,"TMCOMP96";#N/A,#N/A,FALSE,"MAT96";#N/A,#N/A,FALSE,"FANDA96";#N/A,#N/A,FALSE,"INTRAN96";#N/A,#N/A,FALSE,"NAA9697";#N/A,#N/A,FALSE,"ECWEBB";#N/A,#N/A,FALSE,"MFT96";#N/A,#N/A,FALSE,"CTrecon"}</definedName>
    <definedName name="wrn.TMCOMP._4_1_2_5" hidden="1">{#N/A,#N/A,FALSE,"TMCOMP96";#N/A,#N/A,FALSE,"MAT96";#N/A,#N/A,FALSE,"FANDA96";#N/A,#N/A,FALSE,"INTRAN96";#N/A,#N/A,FALSE,"NAA9697";#N/A,#N/A,FALSE,"ECWEBB";#N/A,#N/A,FALSE,"MFT96";#N/A,#N/A,FALSE,"CTrecon"}</definedName>
    <definedName name="wrn.TMCOMP._4_1_3" hidden="1">{#N/A,#N/A,FALSE,"TMCOMP96";#N/A,#N/A,FALSE,"MAT96";#N/A,#N/A,FALSE,"FANDA96";#N/A,#N/A,FALSE,"INTRAN96";#N/A,#N/A,FALSE,"NAA9697";#N/A,#N/A,FALSE,"ECWEBB";#N/A,#N/A,FALSE,"MFT96";#N/A,#N/A,FALSE,"CTrecon"}</definedName>
    <definedName name="wrn.TMCOMP._4_1_3_1" hidden="1">{#N/A,#N/A,FALSE,"TMCOMP96";#N/A,#N/A,FALSE,"MAT96";#N/A,#N/A,FALSE,"FANDA96";#N/A,#N/A,FALSE,"INTRAN96";#N/A,#N/A,FALSE,"NAA9697";#N/A,#N/A,FALSE,"ECWEBB";#N/A,#N/A,FALSE,"MFT96";#N/A,#N/A,FALSE,"CTrecon"}</definedName>
    <definedName name="wrn.TMCOMP._4_1_3_2" hidden="1">{#N/A,#N/A,FALSE,"TMCOMP96";#N/A,#N/A,FALSE,"MAT96";#N/A,#N/A,FALSE,"FANDA96";#N/A,#N/A,FALSE,"INTRAN96";#N/A,#N/A,FALSE,"NAA9697";#N/A,#N/A,FALSE,"ECWEBB";#N/A,#N/A,FALSE,"MFT96";#N/A,#N/A,FALSE,"CTrecon"}</definedName>
    <definedName name="wrn.TMCOMP._4_1_3_3" hidden="1">{#N/A,#N/A,FALSE,"TMCOMP96";#N/A,#N/A,FALSE,"MAT96";#N/A,#N/A,FALSE,"FANDA96";#N/A,#N/A,FALSE,"INTRAN96";#N/A,#N/A,FALSE,"NAA9697";#N/A,#N/A,FALSE,"ECWEBB";#N/A,#N/A,FALSE,"MFT96";#N/A,#N/A,FALSE,"CTrecon"}</definedName>
    <definedName name="wrn.TMCOMP._4_1_3_4" hidden="1">{#N/A,#N/A,FALSE,"TMCOMP96";#N/A,#N/A,FALSE,"MAT96";#N/A,#N/A,FALSE,"FANDA96";#N/A,#N/A,FALSE,"INTRAN96";#N/A,#N/A,FALSE,"NAA9697";#N/A,#N/A,FALSE,"ECWEBB";#N/A,#N/A,FALSE,"MFT96";#N/A,#N/A,FALSE,"CTrecon"}</definedName>
    <definedName name="wrn.TMCOMP._4_1_3_5" hidden="1">{#N/A,#N/A,FALSE,"TMCOMP96";#N/A,#N/A,FALSE,"MAT96";#N/A,#N/A,FALSE,"FANDA96";#N/A,#N/A,FALSE,"INTRAN96";#N/A,#N/A,FALSE,"NAA9697";#N/A,#N/A,FALSE,"ECWEBB";#N/A,#N/A,FALSE,"MFT96";#N/A,#N/A,FALSE,"CTrecon"}</definedName>
    <definedName name="wrn.TMCOMP._4_1_4" hidden="1">{#N/A,#N/A,FALSE,"TMCOMP96";#N/A,#N/A,FALSE,"MAT96";#N/A,#N/A,FALSE,"FANDA96";#N/A,#N/A,FALSE,"INTRAN96";#N/A,#N/A,FALSE,"NAA9697";#N/A,#N/A,FALSE,"ECWEBB";#N/A,#N/A,FALSE,"MFT96";#N/A,#N/A,FALSE,"CTrecon"}</definedName>
    <definedName name="wrn.TMCOMP._4_1_4_1" hidden="1">{#N/A,#N/A,FALSE,"TMCOMP96";#N/A,#N/A,FALSE,"MAT96";#N/A,#N/A,FALSE,"FANDA96";#N/A,#N/A,FALSE,"INTRAN96";#N/A,#N/A,FALSE,"NAA9697";#N/A,#N/A,FALSE,"ECWEBB";#N/A,#N/A,FALSE,"MFT96";#N/A,#N/A,FALSE,"CTrecon"}</definedName>
    <definedName name="wrn.TMCOMP._4_1_4_2" hidden="1">{#N/A,#N/A,FALSE,"TMCOMP96";#N/A,#N/A,FALSE,"MAT96";#N/A,#N/A,FALSE,"FANDA96";#N/A,#N/A,FALSE,"INTRAN96";#N/A,#N/A,FALSE,"NAA9697";#N/A,#N/A,FALSE,"ECWEBB";#N/A,#N/A,FALSE,"MFT96";#N/A,#N/A,FALSE,"CTrecon"}</definedName>
    <definedName name="wrn.TMCOMP._4_1_4_3" hidden="1">{#N/A,#N/A,FALSE,"TMCOMP96";#N/A,#N/A,FALSE,"MAT96";#N/A,#N/A,FALSE,"FANDA96";#N/A,#N/A,FALSE,"INTRAN96";#N/A,#N/A,FALSE,"NAA9697";#N/A,#N/A,FALSE,"ECWEBB";#N/A,#N/A,FALSE,"MFT96";#N/A,#N/A,FALSE,"CTrecon"}</definedName>
    <definedName name="wrn.TMCOMP._4_1_4_4" hidden="1">{#N/A,#N/A,FALSE,"TMCOMP96";#N/A,#N/A,FALSE,"MAT96";#N/A,#N/A,FALSE,"FANDA96";#N/A,#N/A,FALSE,"INTRAN96";#N/A,#N/A,FALSE,"NAA9697";#N/A,#N/A,FALSE,"ECWEBB";#N/A,#N/A,FALSE,"MFT96";#N/A,#N/A,FALSE,"CTrecon"}</definedName>
    <definedName name="wrn.TMCOMP._4_1_4_5" hidden="1">{#N/A,#N/A,FALSE,"TMCOMP96";#N/A,#N/A,FALSE,"MAT96";#N/A,#N/A,FALSE,"FANDA96";#N/A,#N/A,FALSE,"INTRAN96";#N/A,#N/A,FALSE,"NAA9697";#N/A,#N/A,FALSE,"ECWEBB";#N/A,#N/A,FALSE,"MFT96";#N/A,#N/A,FALSE,"CTrecon"}</definedName>
    <definedName name="wrn.TMCOMP._4_1_5" hidden="1">{#N/A,#N/A,FALSE,"TMCOMP96";#N/A,#N/A,FALSE,"MAT96";#N/A,#N/A,FALSE,"FANDA96";#N/A,#N/A,FALSE,"INTRAN96";#N/A,#N/A,FALSE,"NAA9697";#N/A,#N/A,FALSE,"ECWEBB";#N/A,#N/A,FALSE,"MFT96";#N/A,#N/A,FALSE,"CTrecon"}</definedName>
    <definedName name="wrn.TMCOMP._4_1_5_1" hidden="1">{#N/A,#N/A,FALSE,"TMCOMP96";#N/A,#N/A,FALSE,"MAT96";#N/A,#N/A,FALSE,"FANDA96";#N/A,#N/A,FALSE,"INTRAN96";#N/A,#N/A,FALSE,"NAA9697";#N/A,#N/A,FALSE,"ECWEBB";#N/A,#N/A,FALSE,"MFT96";#N/A,#N/A,FALSE,"CTrecon"}</definedName>
    <definedName name="wrn.TMCOMP._4_1_5_2" hidden="1">{#N/A,#N/A,FALSE,"TMCOMP96";#N/A,#N/A,FALSE,"MAT96";#N/A,#N/A,FALSE,"FANDA96";#N/A,#N/A,FALSE,"INTRAN96";#N/A,#N/A,FALSE,"NAA9697";#N/A,#N/A,FALSE,"ECWEBB";#N/A,#N/A,FALSE,"MFT96";#N/A,#N/A,FALSE,"CTrecon"}</definedName>
    <definedName name="wrn.TMCOMP._4_1_5_3" hidden="1">{#N/A,#N/A,FALSE,"TMCOMP96";#N/A,#N/A,FALSE,"MAT96";#N/A,#N/A,FALSE,"FANDA96";#N/A,#N/A,FALSE,"INTRAN96";#N/A,#N/A,FALSE,"NAA9697";#N/A,#N/A,FALSE,"ECWEBB";#N/A,#N/A,FALSE,"MFT96";#N/A,#N/A,FALSE,"CTrecon"}</definedName>
    <definedName name="wrn.TMCOMP._4_1_5_4" hidden="1">{#N/A,#N/A,FALSE,"TMCOMP96";#N/A,#N/A,FALSE,"MAT96";#N/A,#N/A,FALSE,"FANDA96";#N/A,#N/A,FALSE,"INTRAN96";#N/A,#N/A,FALSE,"NAA9697";#N/A,#N/A,FALSE,"ECWEBB";#N/A,#N/A,FALSE,"MFT96";#N/A,#N/A,FALSE,"CTrecon"}</definedName>
    <definedName name="wrn.TMCOMP._4_1_5_5" hidden="1">{#N/A,#N/A,FALSE,"TMCOMP96";#N/A,#N/A,FALSE,"MAT96";#N/A,#N/A,FALSE,"FANDA96";#N/A,#N/A,FALSE,"INTRAN96";#N/A,#N/A,FALSE,"NAA9697";#N/A,#N/A,FALSE,"ECWEBB";#N/A,#N/A,FALSE,"MFT96";#N/A,#N/A,FALSE,"CTrecon"}</definedName>
    <definedName name="wrn.TMCOMP._4_2" hidden="1">{#N/A,#N/A,FALSE,"TMCOMP96";#N/A,#N/A,FALSE,"MAT96";#N/A,#N/A,FALSE,"FANDA96";#N/A,#N/A,FALSE,"INTRAN96";#N/A,#N/A,FALSE,"NAA9697";#N/A,#N/A,FALSE,"ECWEBB";#N/A,#N/A,FALSE,"MFT96";#N/A,#N/A,FALSE,"CTrecon"}</definedName>
    <definedName name="wrn.TMCOMP._4_2_1" hidden="1">{#N/A,#N/A,FALSE,"TMCOMP96";#N/A,#N/A,FALSE,"MAT96";#N/A,#N/A,FALSE,"FANDA96";#N/A,#N/A,FALSE,"INTRAN96";#N/A,#N/A,FALSE,"NAA9697";#N/A,#N/A,FALSE,"ECWEBB";#N/A,#N/A,FALSE,"MFT96";#N/A,#N/A,FALSE,"CTrecon"}</definedName>
    <definedName name="wrn.TMCOMP._4_2_2" hidden="1">{#N/A,#N/A,FALSE,"TMCOMP96";#N/A,#N/A,FALSE,"MAT96";#N/A,#N/A,FALSE,"FANDA96";#N/A,#N/A,FALSE,"INTRAN96";#N/A,#N/A,FALSE,"NAA9697";#N/A,#N/A,FALSE,"ECWEBB";#N/A,#N/A,FALSE,"MFT96";#N/A,#N/A,FALSE,"CTrecon"}</definedName>
    <definedName name="wrn.TMCOMP._4_2_3" hidden="1">{#N/A,#N/A,FALSE,"TMCOMP96";#N/A,#N/A,FALSE,"MAT96";#N/A,#N/A,FALSE,"FANDA96";#N/A,#N/A,FALSE,"INTRAN96";#N/A,#N/A,FALSE,"NAA9697";#N/A,#N/A,FALSE,"ECWEBB";#N/A,#N/A,FALSE,"MFT96";#N/A,#N/A,FALSE,"CTrecon"}</definedName>
    <definedName name="wrn.TMCOMP._4_2_4" hidden="1">{#N/A,#N/A,FALSE,"TMCOMP96";#N/A,#N/A,FALSE,"MAT96";#N/A,#N/A,FALSE,"FANDA96";#N/A,#N/A,FALSE,"INTRAN96";#N/A,#N/A,FALSE,"NAA9697";#N/A,#N/A,FALSE,"ECWEBB";#N/A,#N/A,FALSE,"MFT96";#N/A,#N/A,FALSE,"CTrecon"}</definedName>
    <definedName name="wrn.TMCOMP._4_2_5" hidden="1">{#N/A,#N/A,FALSE,"TMCOMP96";#N/A,#N/A,FALSE,"MAT96";#N/A,#N/A,FALSE,"FANDA96";#N/A,#N/A,FALSE,"INTRAN96";#N/A,#N/A,FALSE,"NAA9697";#N/A,#N/A,FALSE,"ECWEBB";#N/A,#N/A,FALSE,"MFT96";#N/A,#N/A,FALSE,"CTrecon"}</definedName>
    <definedName name="wrn.TMCOMP._4_3" hidden="1">{#N/A,#N/A,FALSE,"TMCOMP96";#N/A,#N/A,FALSE,"MAT96";#N/A,#N/A,FALSE,"FANDA96";#N/A,#N/A,FALSE,"INTRAN96";#N/A,#N/A,FALSE,"NAA9697";#N/A,#N/A,FALSE,"ECWEBB";#N/A,#N/A,FALSE,"MFT96";#N/A,#N/A,FALSE,"CTrecon"}</definedName>
    <definedName name="wrn.TMCOMP._4_3_1" hidden="1">{#N/A,#N/A,FALSE,"TMCOMP96";#N/A,#N/A,FALSE,"MAT96";#N/A,#N/A,FALSE,"FANDA96";#N/A,#N/A,FALSE,"INTRAN96";#N/A,#N/A,FALSE,"NAA9697";#N/A,#N/A,FALSE,"ECWEBB";#N/A,#N/A,FALSE,"MFT96";#N/A,#N/A,FALSE,"CTrecon"}</definedName>
    <definedName name="wrn.TMCOMP._4_3_2" hidden="1">{#N/A,#N/A,FALSE,"TMCOMP96";#N/A,#N/A,FALSE,"MAT96";#N/A,#N/A,FALSE,"FANDA96";#N/A,#N/A,FALSE,"INTRAN96";#N/A,#N/A,FALSE,"NAA9697";#N/A,#N/A,FALSE,"ECWEBB";#N/A,#N/A,FALSE,"MFT96";#N/A,#N/A,FALSE,"CTrecon"}</definedName>
    <definedName name="wrn.TMCOMP._4_3_3" hidden="1">{#N/A,#N/A,FALSE,"TMCOMP96";#N/A,#N/A,FALSE,"MAT96";#N/A,#N/A,FALSE,"FANDA96";#N/A,#N/A,FALSE,"INTRAN96";#N/A,#N/A,FALSE,"NAA9697";#N/A,#N/A,FALSE,"ECWEBB";#N/A,#N/A,FALSE,"MFT96";#N/A,#N/A,FALSE,"CTrecon"}</definedName>
    <definedName name="wrn.TMCOMP._4_3_4" hidden="1">{#N/A,#N/A,FALSE,"TMCOMP96";#N/A,#N/A,FALSE,"MAT96";#N/A,#N/A,FALSE,"FANDA96";#N/A,#N/A,FALSE,"INTRAN96";#N/A,#N/A,FALSE,"NAA9697";#N/A,#N/A,FALSE,"ECWEBB";#N/A,#N/A,FALSE,"MFT96";#N/A,#N/A,FALSE,"CTrecon"}</definedName>
    <definedName name="wrn.TMCOMP._4_3_5" hidden="1">{#N/A,#N/A,FALSE,"TMCOMP96";#N/A,#N/A,FALSE,"MAT96";#N/A,#N/A,FALSE,"FANDA96";#N/A,#N/A,FALSE,"INTRAN96";#N/A,#N/A,FALSE,"NAA9697";#N/A,#N/A,FALSE,"ECWEBB";#N/A,#N/A,FALSE,"MFT96";#N/A,#N/A,FALSE,"CTrecon"}</definedName>
    <definedName name="wrn.TMCOMP._4_4" hidden="1">{#N/A,#N/A,FALSE,"TMCOMP96";#N/A,#N/A,FALSE,"MAT96";#N/A,#N/A,FALSE,"FANDA96";#N/A,#N/A,FALSE,"INTRAN96";#N/A,#N/A,FALSE,"NAA9697";#N/A,#N/A,FALSE,"ECWEBB";#N/A,#N/A,FALSE,"MFT96";#N/A,#N/A,FALSE,"CTrecon"}</definedName>
    <definedName name="wrn.TMCOMP._4_4_1" hidden="1">{#N/A,#N/A,FALSE,"TMCOMP96";#N/A,#N/A,FALSE,"MAT96";#N/A,#N/A,FALSE,"FANDA96";#N/A,#N/A,FALSE,"INTRAN96";#N/A,#N/A,FALSE,"NAA9697";#N/A,#N/A,FALSE,"ECWEBB";#N/A,#N/A,FALSE,"MFT96";#N/A,#N/A,FALSE,"CTrecon"}</definedName>
    <definedName name="wrn.TMCOMP._4_4_2" hidden="1">{#N/A,#N/A,FALSE,"TMCOMP96";#N/A,#N/A,FALSE,"MAT96";#N/A,#N/A,FALSE,"FANDA96";#N/A,#N/A,FALSE,"INTRAN96";#N/A,#N/A,FALSE,"NAA9697";#N/A,#N/A,FALSE,"ECWEBB";#N/A,#N/A,FALSE,"MFT96";#N/A,#N/A,FALSE,"CTrecon"}</definedName>
    <definedName name="wrn.TMCOMP._4_4_3" hidden="1">{#N/A,#N/A,FALSE,"TMCOMP96";#N/A,#N/A,FALSE,"MAT96";#N/A,#N/A,FALSE,"FANDA96";#N/A,#N/A,FALSE,"INTRAN96";#N/A,#N/A,FALSE,"NAA9697";#N/A,#N/A,FALSE,"ECWEBB";#N/A,#N/A,FALSE,"MFT96";#N/A,#N/A,FALSE,"CTrecon"}</definedName>
    <definedName name="wrn.TMCOMP._4_4_4" hidden="1">{#N/A,#N/A,FALSE,"TMCOMP96";#N/A,#N/A,FALSE,"MAT96";#N/A,#N/A,FALSE,"FANDA96";#N/A,#N/A,FALSE,"INTRAN96";#N/A,#N/A,FALSE,"NAA9697";#N/A,#N/A,FALSE,"ECWEBB";#N/A,#N/A,FALSE,"MFT96";#N/A,#N/A,FALSE,"CTrecon"}</definedName>
    <definedName name="wrn.TMCOMP._4_4_5" hidden="1">{#N/A,#N/A,FALSE,"TMCOMP96";#N/A,#N/A,FALSE,"MAT96";#N/A,#N/A,FALSE,"FANDA96";#N/A,#N/A,FALSE,"INTRAN96";#N/A,#N/A,FALSE,"NAA9697";#N/A,#N/A,FALSE,"ECWEBB";#N/A,#N/A,FALSE,"MFT96";#N/A,#N/A,FALSE,"CTrecon"}</definedName>
    <definedName name="wrn.TMCOMP._4_5" hidden="1">{#N/A,#N/A,FALSE,"TMCOMP96";#N/A,#N/A,FALSE,"MAT96";#N/A,#N/A,FALSE,"FANDA96";#N/A,#N/A,FALSE,"INTRAN96";#N/A,#N/A,FALSE,"NAA9697";#N/A,#N/A,FALSE,"ECWEBB";#N/A,#N/A,FALSE,"MFT96";#N/A,#N/A,FALSE,"CTrecon"}</definedName>
    <definedName name="wrn.TMCOMP._4_5_1" hidden="1">{#N/A,#N/A,FALSE,"TMCOMP96";#N/A,#N/A,FALSE,"MAT96";#N/A,#N/A,FALSE,"FANDA96";#N/A,#N/A,FALSE,"INTRAN96";#N/A,#N/A,FALSE,"NAA9697";#N/A,#N/A,FALSE,"ECWEBB";#N/A,#N/A,FALSE,"MFT96";#N/A,#N/A,FALSE,"CTrecon"}</definedName>
    <definedName name="wrn.TMCOMP._4_5_2" hidden="1">{#N/A,#N/A,FALSE,"TMCOMP96";#N/A,#N/A,FALSE,"MAT96";#N/A,#N/A,FALSE,"FANDA96";#N/A,#N/A,FALSE,"INTRAN96";#N/A,#N/A,FALSE,"NAA9697";#N/A,#N/A,FALSE,"ECWEBB";#N/A,#N/A,FALSE,"MFT96";#N/A,#N/A,FALSE,"CTrecon"}</definedName>
    <definedName name="wrn.TMCOMP._4_5_3" hidden="1">{#N/A,#N/A,FALSE,"TMCOMP96";#N/A,#N/A,FALSE,"MAT96";#N/A,#N/A,FALSE,"FANDA96";#N/A,#N/A,FALSE,"INTRAN96";#N/A,#N/A,FALSE,"NAA9697";#N/A,#N/A,FALSE,"ECWEBB";#N/A,#N/A,FALSE,"MFT96";#N/A,#N/A,FALSE,"CTrecon"}</definedName>
    <definedName name="wrn.TMCOMP._4_5_4" hidden="1">{#N/A,#N/A,FALSE,"TMCOMP96";#N/A,#N/A,FALSE,"MAT96";#N/A,#N/A,FALSE,"FANDA96";#N/A,#N/A,FALSE,"INTRAN96";#N/A,#N/A,FALSE,"NAA9697";#N/A,#N/A,FALSE,"ECWEBB";#N/A,#N/A,FALSE,"MFT96";#N/A,#N/A,FALSE,"CTrecon"}</definedName>
    <definedName name="wrn.TMCOMP._4_5_5" hidden="1">{#N/A,#N/A,FALSE,"TMCOMP96";#N/A,#N/A,FALSE,"MAT96";#N/A,#N/A,FALSE,"FANDA96";#N/A,#N/A,FALSE,"INTRAN96";#N/A,#N/A,FALSE,"NAA9697";#N/A,#N/A,FALSE,"ECWEBB";#N/A,#N/A,FALSE,"MFT96";#N/A,#N/A,FALSE,"CTrecon"}</definedName>
    <definedName name="wrn.TMCOMP._5" hidden="1">{#N/A,#N/A,FALSE,"TMCOMP96";#N/A,#N/A,FALSE,"MAT96";#N/A,#N/A,FALSE,"FANDA96";#N/A,#N/A,FALSE,"INTRAN96";#N/A,#N/A,FALSE,"NAA9697";#N/A,#N/A,FALSE,"ECWEBB";#N/A,#N/A,FALSE,"MFT96";#N/A,#N/A,FALSE,"CTrecon"}</definedName>
    <definedName name="wrn.TMCOMP._5_1" hidden="1">{#N/A,#N/A,FALSE,"TMCOMP96";#N/A,#N/A,FALSE,"MAT96";#N/A,#N/A,FALSE,"FANDA96";#N/A,#N/A,FALSE,"INTRAN96";#N/A,#N/A,FALSE,"NAA9697";#N/A,#N/A,FALSE,"ECWEBB";#N/A,#N/A,FALSE,"MFT96";#N/A,#N/A,FALSE,"CTrecon"}</definedName>
    <definedName name="wrn.TMCOMP._5_1_1" hidden="1">{#N/A,#N/A,FALSE,"TMCOMP96";#N/A,#N/A,FALSE,"MAT96";#N/A,#N/A,FALSE,"FANDA96";#N/A,#N/A,FALSE,"INTRAN96";#N/A,#N/A,FALSE,"NAA9697";#N/A,#N/A,FALSE,"ECWEBB";#N/A,#N/A,FALSE,"MFT96";#N/A,#N/A,FALSE,"CTrecon"}</definedName>
    <definedName name="wrn.TMCOMP._5_1_1_1" hidden="1">{#N/A,#N/A,FALSE,"TMCOMP96";#N/A,#N/A,FALSE,"MAT96";#N/A,#N/A,FALSE,"FANDA96";#N/A,#N/A,FALSE,"INTRAN96";#N/A,#N/A,FALSE,"NAA9697";#N/A,#N/A,FALSE,"ECWEBB";#N/A,#N/A,FALSE,"MFT96";#N/A,#N/A,FALSE,"CTrecon"}</definedName>
    <definedName name="wrn.TMCOMP._5_1_1_1_1" hidden="1">{#N/A,#N/A,FALSE,"TMCOMP96";#N/A,#N/A,FALSE,"MAT96";#N/A,#N/A,FALSE,"FANDA96";#N/A,#N/A,FALSE,"INTRAN96";#N/A,#N/A,FALSE,"NAA9697";#N/A,#N/A,FALSE,"ECWEBB";#N/A,#N/A,FALSE,"MFT96";#N/A,#N/A,FALSE,"CTrecon"}</definedName>
    <definedName name="wrn.TMCOMP._5_1_1_1_2" hidden="1">{#N/A,#N/A,FALSE,"TMCOMP96";#N/A,#N/A,FALSE,"MAT96";#N/A,#N/A,FALSE,"FANDA96";#N/A,#N/A,FALSE,"INTRAN96";#N/A,#N/A,FALSE,"NAA9697";#N/A,#N/A,FALSE,"ECWEBB";#N/A,#N/A,FALSE,"MFT96";#N/A,#N/A,FALSE,"CTrecon"}</definedName>
    <definedName name="wrn.TMCOMP._5_1_1_1_3" hidden="1">{#N/A,#N/A,FALSE,"TMCOMP96";#N/A,#N/A,FALSE,"MAT96";#N/A,#N/A,FALSE,"FANDA96";#N/A,#N/A,FALSE,"INTRAN96";#N/A,#N/A,FALSE,"NAA9697";#N/A,#N/A,FALSE,"ECWEBB";#N/A,#N/A,FALSE,"MFT96";#N/A,#N/A,FALSE,"CTrecon"}</definedName>
    <definedName name="wrn.TMCOMP._5_1_1_1_4" hidden="1">{#N/A,#N/A,FALSE,"TMCOMP96";#N/A,#N/A,FALSE,"MAT96";#N/A,#N/A,FALSE,"FANDA96";#N/A,#N/A,FALSE,"INTRAN96";#N/A,#N/A,FALSE,"NAA9697";#N/A,#N/A,FALSE,"ECWEBB";#N/A,#N/A,FALSE,"MFT96";#N/A,#N/A,FALSE,"CTrecon"}</definedName>
    <definedName name="wrn.TMCOMP._5_1_1_1_5" hidden="1">{#N/A,#N/A,FALSE,"TMCOMP96";#N/A,#N/A,FALSE,"MAT96";#N/A,#N/A,FALSE,"FANDA96";#N/A,#N/A,FALSE,"INTRAN96";#N/A,#N/A,FALSE,"NAA9697";#N/A,#N/A,FALSE,"ECWEBB";#N/A,#N/A,FALSE,"MFT96";#N/A,#N/A,FALSE,"CTrecon"}</definedName>
    <definedName name="wrn.TMCOMP._5_1_1_2" hidden="1">{#N/A,#N/A,FALSE,"TMCOMP96";#N/A,#N/A,FALSE,"MAT96";#N/A,#N/A,FALSE,"FANDA96";#N/A,#N/A,FALSE,"INTRAN96";#N/A,#N/A,FALSE,"NAA9697";#N/A,#N/A,FALSE,"ECWEBB";#N/A,#N/A,FALSE,"MFT96";#N/A,#N/A,FALSE,"CTrecon"}</definedName>
    <definedName name="wrn.TMCOMP._5_1_1_2_1" hidden="1">{#N/A,#N/A,FALSE,"TMCOMP96";#N/A,#N/A,FALSE,"MAT96";#N/A,#N/A,FALSE,"FANDA96";#N/A,#N/A,FALSE,"INTRAN96";#N/A,#N/A,FALSE,"NAA9697";#N/A,#N/A,FALSE,"ECWEBB";#N/A,#N/A,FALSE,"MFT96";#N/A,#N/A,FALSE,"CTrecon"}</definedName>
    <definedName name="wrn.TMCOMP._5_1_1_2_2" hidden="1">{#N/A,#N/A,FALSE,"TMCOMP96";#N/A,#N/A,FALSE,"MAT96";#N/A,#N/A,FALSE,"FANDA96";#N/A,#N/A,FALSE,"INTRAN96";#N/A,#N/A,FALSE,"NAA9697";#N/A,#N/A,FALSE,"ECWEBB";#N/A,#N/A,FALSE,"MFT96";#N/A,#N/A,FALSE,"CTrecon"}</definedName>
    <definedName name="wrn.TMCOMP._5_1_1_2_3" hidden="1">{#N/A,#N/A,FALSE,"TMCOMP96";#N/A,#N/A,FALSE,"MAT96";#N/A,#N/A,FALSE,"FANDA96";#N/A,#N/A,FALSE,"INTRAN96";#N/A,#N/A,FALSE,"NAA9697";#N/A,#N/A,FALSE,"ECWEBB";#N/A,#N/A,FALSE,"MFT96";#N/A,#N/A,FALSE,"CTrecon"}</definedName>
    <definedName name="wrn.TMCOMP._5_1_1_2_4" hidden="1">{#N/A,#N/A,FALSE,"TMCOMP96";#N/A,#N/A,FALSE,"MAT96";#N/A,#N/A,FALSE,"FANDA96";#N/A,#N/A,FALSE,"INTRAN96";#N/A,#N/A,FALSE,"NAA9697";#N/A,#N/A,FALSE,"ECWEBB";#N/A,#N/A,FALSE,"MFT96";#N/A,#N/A,FALSE,"CTrecon"}</definedName>
    <definedName name="wrn.TMCOMP._5_1_1_2_5" hidden="1">{#N/A,#N/A,FALSE,"TMCOMP96";#N/A,#N/A,FALSE,"MAT96";#N/A,#N/A,FALSE,"FANDA96";#N/A,#N/A,FALSE,"INTRAN96";#N/A,#N/A,FALSE,"NAA9697";#N/A,#N/A,FALSE,"ECWEBB";#N/A,#N/A,FALSE,"MFT96";#N/A,#N/A,FALSE,"CTrecon"}</definedName>
    <definedName name="wrn.TMCOMP._5_1_1_3" hidden="1">{#N/A,#N/A,FALSE,"TMCOMP96";#N/A,#N/A,FALSE,"MAT96";#N/A,#N/A,FALSE,"FANDA96";#N/A,#N/A,FALSE,"INTRAN96";#N/A,#N/A,FALSE,"NAA9697";#N/A,#N/A,FALSE,"ECWEBB";#N/A,#N/A,FALSE,"MFT96";#N/A,#N/A,FALSE,"CTrecon"}</definedName>
    <definedName name="wrn.TMCOMP._5_1_1_4" hidden="1">{#N/A,#N/A,FALSE,"TMCOMP96";#N/A,#N/A,FALSE,"MAT96";#N/A,#N/A,FALSE,"FANDA96";#N/A,#N/A,FALSE,"INTRAN96";#N/A,#N/A,FALSE,"NAA9697";#N/A,#N/A,FALSE,"ECWEBB";#N/A,#N/A,FALSE,"MFT96";#N/A,#N/A,FALSE,"CTrecon"}</definedName>
    <definedName name="wrn.TMCOMP._5_1_1_5" hidden="1">{#N/A,#N/A,FALSE,"TMCOMP96";#N/A,#N/A,FALSE,"MAT96";#N/A,#N/A,FALSE,"FANDA96";#N/A,#N/A,FALSE,"INTRAN96";#N/A,#N/A,FALSE,"NAA9697";#N/A,#N/A,FALSE,"ECWEBB";#N/A,#N/A,FALSE,"MFT96";#N/A,#N/A,FALSE,"CTrecon"}</definedName>
    <definedName name="wrn.TMCOMP._5_1_2" hidden="1">{#N/A,#N/A,FALSE,"TMCOMP96";#N/A,#N/A,FALSE,"MAT96";#N/A,#N/A,FALSE,"FANDA96";#N/A,#N/A,FALSE,"INTRAN96";#N/A,#N/A,FALSE,"NAA9697";#N/A,#N/A,FALSE,"ECWEBB";#N/A,#N/A,FALSE,"MFT96";#N/A,#N/A,FALSE,"CTrecon"}</definedName>
    <definedName name="wrn.TMCOMP._5_1_2_1" hidden="1">{#N/A,#N/A,FALSE,"TMCOMP96";#N/A,#N/A,FALSE,"MAT96";#N/A,#N/A,FALSE,"FANDA96";#N/A,#N/A,FALSE,"INTRAN96";#N/A,#N/A,FALSE,"NAA9697";#N/A,#N/A,FALSE,"ECWEBB";#N/A,#N/A,FALSE,"MFT96";#N/A,#N/A,FALSE,"CTrecon"}</definedName>
    <definedName name="wrn.TMCOMP._5_1_2_2" hidden="1">{#N/A,#N/A,FALSE,"TMCOMP96";#N/A,#N/A,FALSE,"MAT96";#N/A,#N/A,FALSE,"FANDA96";#N/A,#N/A,FALSE,"INTRAN96";#N/A,#N/A,FALSE,"NAA9697";#N/A,#N/A,FALSE,"ECWEBB";#N/A,#N/A,FALSE,"MFT96";#N/A,#N/A,FALSE,"CTrecon"}</definedName>
    <definedName name="wrn.TMCOMP._5_1_2_3" hidden="1">{#N/A,#N/A,FALSE,"TMCOMP96";#N/A,#N/A,FALSE,"MAT96";#N/A,#N/A,FALSE,"FANDA96";#N/A,#N/A,FALSE,"INTRAN96";#N/A,#N/A,FALSE,"NAA9697";#N/A,#N/A,FALSE,"ECWEBB";#N/A,#N/A,FALSE,"MFT96";#N/A,#N/A,FALSE,"CTrecon"}</definedName>
    <definedName name="wrn.TMCOMP._5_1_2_4" hidden="1">{#N/A,#N/A,FALSE,"TMCOMP96";#N/A,#N/A,FALSE,"MAT96";#N/A,#N/A,FALSE,"FANDA96";#N/A,#N/A,FALSE,"INTRAN96";#N/A,#N/A,FALSE,"NAA9697";#N/A,#N/A,FALSE,"ECWEBB";#N/A,#N/A,FALSE,"MFT96";#N/A,#N/A,FALSE,"CTrecon"}</definedName>
    <definedName name="wrn.TMCOMP._5_1_2_5" hidden="1">{#N/A,#N/A,FALSE,"TMCOMP96";#N/A,#N/A,FALSE,"MAT96";#N/A,#N/A,FALSE,"FANDA96";#N/A,#N/A,FALSE,"INTRAN96";#N/A,#N/A,FALSE,"NAA9697";#N/A,#N/A,FALSE,"ECWEBB";#N/A,#N/A,FALSE,"MFT96";#N/A,#N/A,FALSE,"CTrecon"}</definedName>
    <definedName name="wrn.TMCOMP._5_1_3" hidden="1">{#N/A,#N/A,FALSE,"TMCOMP96";#N/A,#N/A,FALSE,"MAT96";#N/A,#N/A,FALSE,"FANDA96";#N/A,#N/A,FALSE,"INTRAN96";#N/A,#N/A,FALSE,"NAA9697";#N/A,#N/A,FALSE,"ECWEBB";#N/A,#N/A,FALSE,"MFT96";#N/A,#N/A,FALSE,"CTrecon"}</definedName>
    <definedName name="wrn.TMCOMP._5_1_3_1" hidden="1">{#N/A,#N/A,FALSE,"TMCOMP96";#N/A,#N/A,FALSE,"MAT96";#N/A,#N/A,FALSE,"FANDA96";#N/A,#N/A,FALSE,"INTRAN96";#N/A,#N/A,FALSE,"NAA9697";#N/A,#N/A,FALSE,"ECWEBB";#N/A,#N/A,FALSE,"MFT96";#N/A,#N/A,FALSE,"CTrecon"}</definedName>
    <definedName name="wrn.TMCOMP._5_1_3_2" hidden="1">{#N/A,#N/A,FALSE,"TMCOMP96";#N/A,#N/A,FALSE,"MAT96";#N/A,#N/A,FALSE,"FANDA96";#N/A,#N/A,FALSE,"INTRAN96";#N/A,#N/A,FALSE,"NAA9697";#N/A,#N/A,FALSE,"ECWEBB";#N/A,#N/A,FALSE,"MFT96";#N/A,#N/A,FALSE,"CTrecon"}</definedName>
    <definedName name="wrn.TMCOMP._5_1_3_3" hidden="1">{#N/A,#N/A,FALSE,"TMCOMP96";#N/A,#N/A,FALSE,"MAT96";#N/A,#N/A,FALSE,"FANDA96";#N/A,#N/A,FALSE,"INTRAN96";#N/A,#N/A,FALSE,"NAA9697";#N/A,#N/A,FALSE,"ECWEBB";#N/A,#N/A,FALSE,"MFT96";#N/A,#N/A,FALSE,"CTrecon"}</definedName>
    <definedName name="wrn.TMCOMP._5_1_3_4" hidden="1">{#N/A,#N/A,FALSE,"TMCOMP96";#N/A,#N/A,FALSE,"MAT96";#N/A,#N/A,FALSE,"FANDA96";#N/A,#N/A,FALSE,"INTRAN96";#N/A,#N/A,FALSE,"NAA9697";#N/A,#N/A,FALSE,"ECWEBB";#N/A,#N/A,FALSE,"MFT96";#N/A,#N/A,FALSE,"CTrecon"}</definedName>
    <definedName name="wrn.TMCOMP._5_1_3_5" hidden="1">{#N/A,#N/A,FALSE,"TMCOMP96";#N/A,#N/A,FALSE,"MAT96";#N/A,#N/A,FALSE,"FANDA96";#N/A,#N/A,FALSE,"INTRAN96";#N/A,#N/A,FALSE,"NAA9697";#N/A,#N/A,FALSE,"ECWEBB";#N/A,#N/A,FALSE,"MFT96";#N/A,#N/A,FALSE,"CTrecon"}</definedName>
    <definedName name="wrn.TMCOMP._5_1_4" hidden="1">{#N/A,#N/A,FALSE,"TMCOMP96";#N/A,#N/A,FALSE,"MAT96";#N/A,#N/A,FALSE,"FANDA96";#N/A,#N/A,FALSE,"INTRAN96";#N/A,#N/A,FALSE,"NAA9697";#N/A,#N/A,FALSE,"ECWEBB";#N/A,#N/A,FALSE,"MFT96";#N/A,#N/A,FALSE,"CTrecon"}</definedName>
    <definedName name="wrn.TMCOMP._5_1_4_1" hidden="1">{#N/A,#N/A,FALSE,"TMCOMP96";#N/A,#N/A,FALSE,"MAT96";#N/A,#N/A,FALSE,"FANDA96";#N/A,#N/A,FALSE,"INTRAN96";#N/A,#N/A,FALSE,"NAA9697";#N/A,#N/A,FALSE,"ECWEBB";#N/A,#N/A,FALSE,"MFT96";#N/A,#N/A,FALSE,"CTrecon"}</definedName>
    <definedName name="wrn.TMCOMP._5_1_4_2" hidden="1">{#N/A,#N/A,FALSE,"TMCOMP96";#N/A,#N/A,FALSE,"MAT96";#N/A,#N/A,FALSE,"FANDA96";#N/A,#N/A,FALSE,"INTRAN96";#N/A,#N/A,FALSE,"NAA9697";#N/A,#N/A,FALSE,"ECWEBB";#N/A,#N/A,FALSE,"MFT96";#N/A,#N/A,FALSE,"CTrecon"}</definedName>
    <definedName name="wrn.TMCOMP._5_1_4_3" hidden="1">{#N/A,#N/A,FALSE,"TMCOMP96";#N/A,#N/A,FALSE,"MAT96";#N/A,#N/A,FALSE,"FANDA96";#N/A,#N/A,FALSE,"INTRAN96";#N/A,#N/A,FALSE,"NAA9697";#N/A,#N/A,FALSE,"ECWEBB";#N/A,#N/A,FALSE,"MFT96";#N/A,#N/A,FALSE,"CTrecon"}</definedName>
    <definedName name="wrn.TMCOMP._5_1_4_4" hidden="1">{#N/A,#N/A,FALSE,"TMCOMP96";#N/A,#N/A,FALSE,"MAT96";#N/A,#N/A,FALSE,"FANDA96";#N/A,#N/A,FALSE,"INTRAN96";#N/A,#N/A,FALSE,"NAA9697";#N/A,#N/A,FALSE,"ECWEBB";#N/A,#N/A,FALSE,"MFT96";#N/A,#N/A,FALSE,"CTrecon"}</definedName>
    <definedName name="wrn.TMCOMP._5_1_4_5" hidden="1">{#N/A,#N/A,FALSE,"TMCOMP96";#N/A,#N/A,FALSE,"MAT96";#N/A,#N/A,FALSE,"FANDA96";#N/A,#N/A,FALSE,"INTRAN96";#N/A,#N/A,FALSE,"NAA9697";#N/A,#N/A,FALSE,"ECWEBB";#N/A,#N/A,FALSE,"MFT96";#N/A,#N/A,FALSE,"CTrecon"}</definedName>
    <definedName name="wrn.TMCOMP._5_1_5" hidden="1">{#N/A,#N/A,FALSE,"TMCOMP96";#N/A,#N/A,FALSE,"MAT96";#N/A,#N/A,FALSE,"FANDA96";#N/A,#N/A,FALSE,"INTRAN96";#N/A,#N/A,FALSE,"NAA9697";#N/A,#N/A,FALSE,"ECWEBB";#N/A,#N/A,FALSE,"MFT96";#N/A,#N/A,FALSE,"CTrecon"}</definedName>
    <definedName name="wrn.TMCOMP._5_1_5_1" hidden="1">{#N/A,#N/A,FALSE,"TMCOMP96";#N/A,#N/A,FALSE,"MAT96";#N/A,#N/A,FALSE,"FANDA96";#N/A,#N/A,FALSE,"INTRAN96";#N/A,#N/A,FALSE,"NAA9697";#N/A,#N/A,FALSE,"ECWEBB";#N/A,#N/A,FALSE,"MFT96";#N/A,#N/A,FALSE,"CTrecon"}</definedName>
    <definedName name="wrn.TMCOMP._5_1_5_2" hidden="1">{#N/A,#N/A,FALSE,"TMCOMP96";#N/A,#N/A,FALSE,"MAT96";#N/A,#N/A,FALSE,"FANDA96";#N/A,#N/A,FALSE,"INTRAN96";#N/A,#N/A,FALSE,"NAA9697";#N/A,#N/A,FALSE,"ECWEBB";#N/A,#N/A,FALSE,"MFT96";#N/A,#N/A,FALSE,"CTrecon"}</definedName>
    <definedName name="wrn.TMCOMP._5_1_5_3" hidden="1">{#N/A,#N/A,FALSE,"TMCOMP96";#N/A,#N/A,FALSE,"MAT96";#N/A,#N/A,FALSE,"FANDA96";#N/A,#N/A,FALSE,"INTRAN96";#N/A,#N/A,FALSE,"NAA9697";#N/A,#N/A,FALSE,"ECWEBB";#N/A,#N/A,FALSE,"MFT96";#N/A,#N/A,FALSE,"CTrecon"}</definedName>
    <definedName name="wrn.TMCOMP._5_1_5_4" hidden="1">{#N/A,#N/A,FALSE,"TMCOMP96";#N/A,#N/A,FALSE,"MAT96";#N/A,#N/A,FALSE,"FANDA96";#N/A,#N/A,FALSE,"INTRAN96";#N/A,#N/A,FALSE,"NAA9697";#N/A,#N/A,FALSE,"ECWEBB";#N/A,#N/A,FALSE,"MFT96";#N/A,#N/A,FALSE,"CTrecon"}</definedName>
    <definedName name="wrn.TMCOMP._5_1_5_5" hidden="1">{#N/A,#N/A,FALSE,"TMCOMP96";#N/A,#N/A,FALSE,"MAT96";#N/A,#N/A,FALSE,"FANDA96";#N/A,#N/A,FALSE,"INTRAN96";#N/A,#N/A,FALSE,"NAA9697";#N/A,#N/A,FALSE,"ECWEBB";#N/A,#N/A,FALSE,"MFT96";#N/A,#N/A,FALSE,"CTrecon"}</definedName>
    <definedName name="wrn.TMCOMP._5_2" hidden="1">{#N/A,#N/A,FALSE,"TMCOMP96";#N/A,#N/A,FALSE,"MAT96";#N/A,#N/A,FALSE,"FANDA96";#N/A,#N/A,FALSE,"INTRAN96";#N/A,#N/A,FALSE,"NAA9697";#N/A,#N/A,FALSE,"ECWEBB";#N/A,#N/A,FALSE,"MFT96";#N/A,#N/A,FALSE,"CTrecon"}</definedName>
    <definedName name="wrn.TMCOMP._5_2_1" hidden="1">{#N/A,#N/A,FALSE,"TMCOMP96";#N/A,#N/A,FALSE,"MAT96";#N/A,#N/A,FALSE,"FANDA96";#N/A,#N/A,FALSE,"INTRAN96";#N/A,#N/A,FALSE,"NAA9697";#N/A,#N/A,FALSE,"ECWEBB";#N/A,#N/A,FALSE,"MFT96";#N/A,#N/A,FALSE,"CTrecon"}</definedName>
    <definedName name="wrn.TMCOMP._5_2_2" hidden="1">{#N/A,#N/A,FALSE,"TMCOMP96";#N/A,#N/A,FALSE,"MAT96";#N/A,#N/A,FALSE,"FANDA96";#N/A,#N/A,FALSE,"INTRAN96";#N/A,#N/A,FALSE,"NAA9697";#N/A,#N/A,FALSE,"ECWEBB";#N/A,#N/A,FALSE,"MFT96";#N/A,#N/A,FALSE,"CTrecon"}</definedName>
    <definedName name="wrn.TMCOMP._5_2_3" hidden="1">{#N/A,#N/A,FALSE,"TMCOMP96";#N/A,#N/A,FALSE,"MAT96";#N/A,#N/A,FALSE,"FANDA96";#N/A,#N/A,FALSE,"INTRAN96";#N/A,#N/A,FALSE,"NAA9697";#N/A,#N/A,FALSE,"ECWEBB";#N/A,#N/A,FALSE,"MFT96";#N/A,#N/A,FALSE,"CTrecon"}</definedName>
    <definedName name="wrn.TMCOMP._5_2_4" hidden="1">{#N/A,#N/A,FALSE,"TMCOMP96";#N/A,#N/A,FALSE,"MAT96";#N/A,#N/A,FALSE,"FANDA96";#N/A,#N/A,FALSE,"INTRAN96";#N/A,#N/A,FALSE,"NAA9697";#N/A,#N/A,FALSE,"ECWEBB";#N/A,#N/A,FALSE,"MFT96";#N/A,#N/A,FALSE,"CTrecon"}</definedName>
    <definedName name="wrn.TMCOMP._5_2_5" hidden="1">{#N/A,#N/A,FALSE,"TMCOMP96";#N/A,#N/A,FALSE,"MAT96";#N/A,#N/A,FALSE,"FANDA96";#N/A,#N/A,FALSE,"INTRAN96";#N/A,#N/A,FALSE,"NAA9697";#N/A,#N/A,FALSE,"ECWEBB";#N/A,#N/A,FALSE,"MFT96";#N/A,#N/A,FALSE,"CTrecon"}</definedName>
    <definedName name="wrn.TMCOMP._5_3" hidden="1">{#N/A,#N/A,FALSE,"TMCOMP96";#N/A,#N/A,FALSE,"MAT96";#N/A,#N/A,FALSE,"FANDA96";#N/A,#N/A,FALSE,"INTRAN96";#N/A,#N/A,FALSE,"NAA9697";#N/A,#N/A,FALSE,"ECWEBB";#N/A,#N/A,FALSE,"MFT96";#N/A,#N/A,FALSE,"CTrecon"}</definedName>
    <definedName name="wrn.TMCOMP._5_3_1" hidden="1">{#N/A,#N/A,FALSE,"TMCOMP96";#N/A,#N/A,FALSE,"MAT96";#N/A,#N/A,FALSE,"FANDA96";#N/A,#N/A,FALSE,"INTRAN96";#N/A,#N/A,FALSE,"NAA9697";#N/A,#N/A,FALSE,"ECWEBB";#N/A,#N/A,FALSE,"MFT96";#N/A,#N/A,FALSE,"CTrecon"}</definedName>
    <definedName name="wrn.TMCOMP._5_3_2" hidden="1">{#N/A,#N/A,FALSE,"TMCOMP96";#N/A,#N/A,FALSE,"MAT96";#N/A,#N/A,FALSE,"FANDA96";#N/A,#N/A,FALSE,"INTRAN96";#N/A,#N/A,FALSE,"NAA9697";#N/A,#N/A,FALSE,"ECWEBB";#N/A,#N/A,FALSE,"MFT96";#N/A,#N/A,FALSE,"CTrecon"}</definedName>
    <definedName name="wrn.TMCOMP._5_3_3" hidden="1">{#N/A,#N/A,FALSE,"TMCOMP96";#N/A,#N/A,FALSE,"MAT96";#N/A,#N/A,FALSE,"FANDA96";#N/A,#N/A,FALSE,"INTRAN96";#N/A,#N/A,FALSE,"NAA9697";#N/A,#N/A,FALSE,"ECWEBB";#N/A,#N/A,FALSE,"MFT96";#N/A,#N/A,FALSE,"CTrecon"}</definedName>
    <definedName name="wrn.TMCOMP._5_3_4" hidden="1">{#N/A,#N/A,FALSE,"TMCOMP96";#N/A,#N/A,FALSE,"MAT96";#N/A,#N/A,FALSE,"FANDA96";#N/A,#N/A,FALSE,"INTRAN96";#N/A,#N/A,FALSE,"NAA9697";#N/A,#N/A,FALSE,"ECWEBB";#N/A,#N/A,FALSE,"MFT96";#N/A,#N/A,FALSE,"CTrecon"}</definedName>
    <definedName name="wrn.TMCOMP._5_3_5" hidden="1">{#N/A,#N/A,FALSE,"TMCOMP96";#N/A,#N/A,FALSE,"MAT96";#N/A,#N/A,FALSE,"FANDA96";#N/A,#N/A,FALSE,"INTRAN96";#N/A,#N/A,FALSE,"NAA9697";#N/A,#N/A,FALSE,"ECWEBB";#N/A,#N/A,FALSE,"MFT96";#N/A,#N/A,FALSE,"CTrecon"}</definedName>
    <definedName name="wrn.TMCOMP._5_4" hidden="1">{#N/A,#N/A,FALSE,"TMCOMP96";#N/A,#N/A,FALSE,"MAT96";#N/A,#N/A,FALSE,"FANDA96";#N/A,#N/A,FALSE,"INTRAN96";#N/A,#N/A,FALSE,"NAA9697";#N/A,#N/A,FALSE,"ECWEBB";#N/A,#N/A,FALSE,"MFT96";#N/A,#N/A,FALSE,"CTrecon"}</definedName>
    <definedName name="wrn.TMCOMP._5_4_1" hidden="1">{#N/A,#N/A,FALSE,"TMCOMP96";#N/A,#N/A,FALSE,"MAT96";#N/A,#N/A,FALSE,"FANDA96";#N/A,#N/A,FALSE,"INTRAN96";#N/A,#N/A,FALSE,"NAA9697";#N/A,#N/A,FALSE,"ECWEBB";#N/A,#N/A,FALSE,"MFT96";#N/A,#N/A,FALSE,"CTrecon"}</definedName>
    <definedName name="wrn.TMCOMP._5_4_2" hidden="1">{#N/A,#N/A,FALSE,"TMCOMP96";#N/A,#N/A,FALSE,"MAT96";#N/A,#N/A,FALSE,"FANDA96";#N/A,#N/A,FALSE,"INTRAN96";#N/A,#N/A,FALSE,"NAA9697";#N/A,#N/A,FALSE,"ECWEBB";#N/A,#N/A,FALSE,"MFT96";#N/A,#N/A,FALSE,"CTrecon"}</definedName>
    <definedName name="wrn.TMCOMP._5_4_3" hidden="1">{#N/A,#N/A,FALSE,"TMCOMP96";#N/A,#N/A,FALSE,"MAT96";#N/A,#N/A,FALSE,"FANDA96";#N/A,#N/A,FALSE,"INTRAN96";#N/A,#N/A,FALSE,"NAA9697";#N/A,#N/A,FALSE,"ECWEBB";#N/A,#N/A,FALSE,"MFT96";#N/A,#N/A,FALSE,"CTrecon"}</definedName>
    <definedName name="wrn.TMCOMP._5_4_4" hidden="1">{#N/A,#N/A,FALSE,"TMCOMP96";#N/A,#N/A,FALSE,"MAT96";#N/A,#N/A,FALSE,"FANDA96";#N/A,#N/A,FALSE,"INTRAN96";#N/A,#N/A,FALSE,"NAA9697";#N/A,#N/A,FALSE,"ECWEBB";#N/A,#N/A,FALSE,"MFT96";#N/A,#N/A,FALSE,"CTrecon"}</definedName>
    <definedName name="wrn.TMCOMP._5_4_5" hidden="1">{#N/A,#N/A,FALSE,"TMCOMP96";#N/A,#N/A,FALSE,"MAT96";#N/A,#N/A,FALSE,"FANDA96";#N/A,#N/A,FALSE,"INTRAN96";#N/A,#N/A,FALSE,"NAA9697";#N/A,#N/A,FALSE,"ECWEBB";#N/A,#N/A,FALSE,"MFT96";#N/A,#N/A,FALSE,"CTrecon"}</definedName>
    <definedName name="wrn.TMCOMP._5_5" hidden="1">{#N/A,#N/A,FALSE,"TMCOMP96";#N/A,#N/A,FALSE,"MAT96";#N/A,#N/A,FALSE,"FANDA96";#N/A,#N/A,FALSE,"INTRAN96";#N/A,#N/A,FALSE,"NAA9697";#N/A,#N/A,FALSE,"ECWEBB";#N/A,#N/A,FALSE,"MFT96";#N/A,#N/A,FALSE,"CTrecon"}</definedName>
    <definedName name="wrn.TMCOMP._5_5_1" hidden="1">{#N/A,#N/A,FALSE,"TMCOMP96";#N/A,#N/A,FALSE,"MAT96";#N/A,#N/A,FALSE,"FANDA96";#N/A,#N/A,FALSE,"INTRAN96";#N/A,#N/A,FALSE,"NAA9697";#N/A,#N/A,FALSE,"ECWEBB";#N/A,#N/A,FALSE,"MFT96";#N/A,#N/A,FALSE,"CTrecon"}</definedName>
    <definedName name="wrn.TMCOMP._5_5_2" hidden="1">{#N/A,#N/A,FALSE,"TMCOMP96";#N/A,#N/A,FALSE,"MAT96";#N/A,#N/A,FALSE,"FANDA96";#N/A,#N/A,FALSE,"INTRAN96";#N/A,#N/A,FALSE,"NAA9697";#N/A,#N/A,FALSE,"ECWEBB";#N/A,#N/A,FALSE,"MFT96";#N/A,#N/A,FALSE,"CTrecon"}</definedName>
    <definedName name="wrn.TMCOMP._5_5_3" hidden="1">{#N/A,#N/A,FALSE,"TMCOMP96";#N/A,#N/A,FALSE,"MAT96";#N/A,#N/A,FALSE,"FANDA96";#N/A,#N/A,FALSE,"INTRAN96";#N/A,#N/A,FALSE,"NAA9697";#N/A,#N/A,FALSE,"ECWEBB";#N/A,#N/A,FALSE,"MFT96";#N/A,#N/A,FALSE,"CTrecon"}</definedName>
    <definedName name="wrn.TMCOMP._5_5_4" hidden="1">{#N/A,#N/A,FALSE,"TMCOMP96";#N/A,#N/A,FALSE,"MAT96";#N/A,#N/A,FALSE,"FANDA96";#N/A,#N/A,FALSE,"INTRAN96";#N/A,#N/A,FALSE,"NAA9697";#N/A,#N/A,FALSE,"ECWEBB";#N/A,#N/A,FALSE,"MFT96";#N/A,#N/A,FALSE,"CTrecon"}</definedName>
    <definedName name="wrn.TMCOMP._5_5_5" hidden="1">{#N/A,#N/A,FALSE,"TMCOMP96";#N/A,#N/A,FALSE,"MAT96";#N/A,#N/A,FALSE,"FANDA96";#N/A,#N/A,FALSE,"INTRAN96";#N/A,#N/A,FALSE,"NAA9697";#N/A,#N/A,FALSE,"ECWEBB";#N/A,#N/A,FALSE,"MFT96";#N/A,#N/A,FALSE,"CTrecon"}</definedName>
    <definedName name="Z_2F8E6036_5947_4F5E_945D_9873F436F281_.wvu.PrintArea" localSheetId="0" hidden="1">Title!$A$1:$D$71</definedName>
    <definedName name="Z_B5645A3C_E444_45D4_B9DE_32E69EE26ECE_.wvu.PrintArea" localSheetId="0" hidden="1">Title!$A$1:$D$71</definedName>
    <definedName name="Z_D2D98166_124C_48C3_869D_DCCD58CD63A0_.wvu.PrintArea" localSheetId="0" hidden="1">Title!$A$1:$D$71</definedName>
    <definedName name="Z_F1E7C9C0_14EA_4AAE_8057_0C463392B390_.wvu.PrintArea" localSheetId="0" hidden="1">Title!$A$1:$D$71</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5" l="1"/>
  <c r="M155" i="82" l="1"/>
  <c r="Q25" i="1"/>
  <c r="J208" i="82" l="1"/>
  <c r="J43" i="82"/>
  <c r="M43" i="82"/>
  <c r="X100" i="25"/>
  <c r="E51" i="33" s="1"/>
  <c r="A385" i="60"/>
  <c r="A10" i="60"/>
  <c r="J189" i="24"/>
  <c r="X49" i="25" l="1"/>
  <c r="X47" i="25"/>
  <c r="O35" i="25"/>
  <c r="X20" i="25"/>
  <c r="J51" i="24"/>
  <c r="M260" i="82"/>
  <c r="J260" i="82"/>
  <c r="M254" i="82"/>
  <c r="M272" i="82" s="1"/>
  <c r="J254" i="82"/>
  <c r="J272" i="82" s="1"/>
  <c r="P250" i="82"/>
  <c r="P248" i="82"/>
  <c r="M244" i="82"/>
  <c r="M270" i="82" s="1"/>
  <c r="J244" i="82"/>
  <c r="J270" i="82" s="1"/>
  <c r="P240" i="82"/>
  <c r="P238" i="82"/>
  <c r="P234" i="82"/>
  <c r="P230" i="82"/>
  <c r="P226" i="82"/>
  <c r="P224" i="82"/>
  <c r="P206" i="82"/>
  <c r="P202" i="82"/>
  <c r="P220" i="82"/>
  <c r="P212" i="82"/>
  <c r="P209" i="82"/>
  <c r="P216" i="82"/>
  <c r="P198" i="82"/>
  <c r="P196" i="82"/>
  <c r="P192" i="82"/>
  <c r="P190" i="82"/>
  <c r="P186" i="82"/>
  <c r="P182" i="82"/>
  <c r="P180" i="82"/>
  <c r="P172" i="82"/>
  <c r="P176" i="82"/>
  <c r="P168" i="82"/>
  <c r="M163" i="82"/>
  <c r="M268" i="82" s="1"/>
  <c r="J163" i="82"/>
  <c r="J268" i="82" s="1"/>
  <c r="P152" i="82"/>
  <c r="P150" i="82"/>
  <c r="P146" i="82"/>
  <c r="P144" i="82"/>
  <c r="P140" i="82"/>
  <c r="P138" i="82"/>
  <c r="P134" i="82"/>
  <c r="P132" i="82"/>
  <c r="P128" i="82"/>
  <c r="P126" i="82"/>
  <c r="P122" i="82"/>
  <c r="P120" i="82"/>
  <c r="M115" i="82"/>
  <c r="J115" i="82"/>
  <c r="J266" i="82" s="1"/>
  <c r="P111" i="82"/>
  <c r="P109" i="82"/>
  <c r="P105" i="82"/>
  <c r="P103" i="82"/>
  <c r="M98" i="82"/>
  <c r="M264" i="82" s="1"/>
  <c r="J98" i="82"/>
  <c r="J264" i="82" s="1"/>
  <c r="P94" i="82"/>
  <c r="P92" i="82"/>
  <c r="P88" i="82"/>
  <c r="P84" i="82"/>
  <c r="P82" i="82"/>
  <c r="P78" i="82"/>
  <c r="P76" i="82"/>
  <c r="P72" i="82"/>
  <c r="P70" i="82"/>
  <c r="P66" i="82"/>
  <c r="P63" i="82"/>
  <c r="P60" i="82"/>
  <c r="P57" i="82"/>
  <c r="P54" i="82"/>
  <c r="P51" i="82"/>
  <c r="P48" i="82"/>
  <c r="P45" i="82"/>
  <c r="P42" i="82"/>
  <c r="P39" i="82"/>
  <c r="P37" i="82"/>
  <c r="J32" i="82"/>
  <c r="J18" i="24" s="1"/>
  <c r="P272" i="82" l="1"/>
  <c r="P270" i="82"/>
  <c r="P254" i="82"/>
  <c r="P115" i="82"/>
  <c r="P260" i="82"/>
  <c r="P264" i="82"/>
  <c r="P268" i="82"/>
  <c r="P163" i="82"/>
  <c r="M266" i="82"/>
  <c r="P266" i="82" s="1"/>
  <c r="J262" i="82"/>
  <c r="P244" i="82"/>
  <c r="P98" i="82"/>
  <c r="J274" i="82" l="1"/>
  <c r="J276" i="82" s="1"/>
  <c r="M32" i="82"/>
  <c r="P28" i="82"/>
  <c r="P26" i="82"/>
  <c r="P24" i="82"/>
  <c r="P20" i="82"/>
  <c r="P18" i="82"/>
  <c r="O106" i="5"/>
  <c r="O104" i="5"/>
  <c r="O102" i="5"/>
  <c r="O100" i="5"/>
  <c r="O92" i="5"/>
  <c r="O67" i="5"/>
  <c r="L71" i="5"/>
  <c r="O71" i="5" s="1"/>
  <c r="L69" i="5"/>
  <c r="O69" i="5" s="1"/>
  <c r="L67" i="5"/>
  <c r="O48" i="5"/>
  <c r="O46" i="5"/>
  <c r="O44" i="5"/>
  <c r="O41" i="5"/>
  <c r="O38" i="5"/>
  <c r="O35" i="5"/>
  <c r="O32" i="5"/>
  <c r="O29" i="5"/>
  <c r="U37" i="1" s="1"/>
  <c r="O27" i="5"/>
  <c r="X54" i="25" s="1"/>
  <c r="O23" i="5"/>
  <c r="U35" i="1" s="1"/>
  <c r="G73" i="24" l="1"/>
  <c r="X41" i="25"/>
  <c r="O41" i="25" s="1"/>
  <c r="J73" i="24"/>
  <c r="U51" i="1"/>
  <c r="X80" i="25"/>
  <c r="U45" i="1"/>
  <c r="X74" i="25"/>
  <c r="U41" i="1"/>
  <c r="X70" i="25"/>
  <c r="U49" i="1"/>
  <c r="X78" i="25"/>
  <c r="U43" i="1"/>
  <c r="X72" i="25"/>
  <c r="U39" i="1"/>
  <c r="X56" i="25"/>
  <c r="U47" i="1"/>
  <c r="X76" i="25"/>
  <c r="P32" i="82"/>
  <c r="M262" i="82"/>
  <c r="M18" i="24"/>
  <c r="P18" i="24" s="1"/>
  <c r="U160" i="82"/>
  <c r="M157" i="82" s="1"/>
  <c r="U159" i="82"/>
  <c r="R7" i="59"/>
  <c r="M61" i="82"/>
  <c r="J61" i="82"/>
  <c r="M55" i="82"/>
  <c r="J55" i="82"/>
  <c r="M49" i="82"/>
  <c r="J49" i="82"/>
  <c r="M40" i="82"/>
  <c r="J40" i="82"/>
  <c r="L33" i="5"/>
  <c r="I33" i="5"/>
  <c r="O115" i="5"/>
  <c r="M274" i="82" l="1"/>
  <c r="M276" i="82" s="1"/>
  <c r="P276" i="82" s="1"/>
  <c r="P262" i="82"/>
  <c r="P274" i="82" s="1"/>
  <c r="B1235" i="95"/>
  <c r="B262" i="95" l="1"/>
  <c r="A439" i="60"/>
  <c r="A438" i="60"/>
  <c r="A437" i="60"/>
  <c r="A436" i="60"/>
  <c r="A435" i="60"/>
  <c r="A434" i="60"/>
  <c r="A433" i="60"/>
  <c r="A432" i="60"/>
  <c r="A431" i="60"/>
  <c r="A428" i="60"/>
  <c r="A429" i="60" s="1"/>
  <c r="A430" i="60" s="1"/>
  <c r="A427" i="60"/>
  <c r="A426" i="60"/>
  <c r="A425" i="60"/>
  <c r="A424" i="60"/>
  <c r="A423" i="60"/>
  <c r="A422" i="60"/>
  <c r="A420" i="60"/>
  <c r="A421" i="60" s="1"/>
  <c r="A419" i="60"/>
  <c r="A418" i="60"/>
  <c r="A417" i="60"/>
  <c r="A416" i="60"/>
  <c r="A415" i="60"/>
  <c r="A414" i="60"/>
  <c r="A413" i="60"/>
  <c r="A412" i="60"/>
  <c r="A411" i="60"/>
  <c r="A410" i="60"/>
  <c r="A409" i="60"/>
  <c r="A408" i="60"/>
  <c r="A407" i="60"/>
  <c r="A406" i="60"/>
  <c r="A405" i="60"/>
  <c r="A403" i="60"/>
  <c r="A404" i="60" s="1"/>
  <c r="A392" i="60"/>
  <c r="A393" i="60" s="1"/>
  <c r="A394" i="60" s="1"/>
  <c r="A395" i="60" s="1"/>
  <c r="A396" i="60" s="1"/>
  <c r="A397" i="60" s="1"/>
  <c r="A398" i="60" s="1"/>
  <c r="A399" i="60" s="1"/>
  <c r="A400" i="60" s="1"/>
  <c r="A401" i="60" s="1"/>
  <c r="A402" i="60" s="1"/>
  <c r="A391" i="60"/>
  <c r="A390" i="60"/>
  <c r="A389" i="60"/>
  <c r="A388" i="60"/>
  <c r="A387" i="60"/>
  <c r="A386" i="60"/>
  <c r="A384" i="60"/>
  <c r="A383" i="60"/>
  <c r="A382" i="60"/>
  <c r="A381" i="60"/>
  <c r="A380" i="60"/>
  <c r="A379" i="60"/>
  <c r="A378" i="60"/>
  <c r="A377" i="60"/>
  <c r="A376" i="60"/>
  <c r="A375" i="60"/>
  <c r="A374" i="60"/>
  <c r="A373" i="60"/>
  <c r="A372" i="60"/>
  <c r="A371" i="60"/>
  <c r="A368" i="60"/>
  <c r="A369" i="60" s="1"/>
  <c r="A370" i="60" s="1"/>
  <c r="A367" i="60"/>
  <c r="A366" i="60"/>
  <c r="A361" i="60"/>
  <c r="A362" i="60" s="1"/>
  <c r="A363" i="60" s="1"/>
  <c r="A364" i="60" s="1"/>
  <c r="A365" i="60" s="1"/>
  <c r="A359" i="60"/>
  <c r="A360" i="60" s="1"/>
  <c r="A358" i="60"/>
  <c r="A357" i="60"/>
  <c r="A356" i="60"/>
  <c r="A355" i="60"/>
  <c r="A354" i="60"/>
  <c r="A351" i="60"/>
  <c r="A352" i="60" s="1"/>
  <c r="A353" i="60" s="1"/>
  <c r="A350" i="60"/>
  <c r="A349" i="60"/>
  <c r="A348" i="60"/>
  <c r="A347" i="60"/>
  <c r="A345" i="60"/>
  <c r="A346" i="60" s="1"/>
  <c r="A344" i="60"/>
  <c r="A343" i="60"/>
  <c r="A339" i="60"/>
  <c r="A340" i="60" s="1"/>
  <c r="A341" i="60" s="1"/>
  <c r="A342" i="60" s="1"/>
  <c r="A338" i="60"/>
  <c r="A337" i="60"/>
  <c r="A336" i="60"/>
  <c r="A335" i="60"/>
  <c r="A334" i="60"/>
  <c r="A333" i="60"/>
  <c r="A330" i="60"/>
  <c r="A331" i="60" s="1"/>
  <c r="A332" i="60" s="1"/>
  <c r="A329" i="60"/>
  <c r="A328" i="60"/>
  <c r="A327" i="60"/>
  <c r="A326" i="60"/>
  <c r="A325" i="60"/>
  <c r="A323" i="60"/>
  <c r="A324" i="60" s="1"/>
  <c r="A322" i="60"/>
  <c r="A321" i="60"/>
  <c r="A320" i="60"/>
  <c r="A319" i="60"/>
  <c r="A318" i="60"/>
  <c r="A317" i="60"/>
  <c r="A316" i="60"/>
  <c r="A315" i="60"/>
  <c r="A314" i="60"/>
  <c r="A313" i="60"/>
  <c r="A312" i="60"/>
  <c r="A311" i="60"/>
  <c r="A310" i="60"/>
  <c r="A309" i="60"/>
  <c r="A308" i="60"/>
  <c r="A307" i="60"/>
  <c r="A306" i="60"/>
  <c r="A305" i="60"/>
  <c r="A302" i="60"/>
  <c r="A303" i="60" s="1"/>
  <c r="A304" i="60" s="1"/>
  <c r="A301" i="60"/>
  <c r="A300" i="60"/>
  <c r="A299" i="60"/>
  <c r="A298" i="60"/>
  <c r="A296" i="60"/>
  <c r="A297" i="60" s="1"/>
  <c r="A295" i="60"/>
  <c r="A294" i="60"/>
  <c r="A293" i="60"/>
  <c r="A292" i="60"/>
  <c r="A291" i="60"/>
  <c r="A290" i="60"/>
  <c r="A288" i="60"/>
  <c r="A289" i="60" s="1"/>
  <c r="A287" i="60"/>
  <c r="A283" i="60"/>
  <c r="A284" i="60" s="1"/>
  <c r="A285" i="60" s="1"/>
  <c r="A286" i="60" s="1"/>
  <c r="A282" i="60"/>
  <c r="A281" i="60"/>
  <c r="A280" i="60"/>
  <c r="A279" i="60"/>
  <c r="A278" i="60"/>
  <c r="A277" i="60"/>
  <c r="A275" i="60"/>
  <c r="A276" i="60" s="1"/>
  <c r="A273" i="60"/>
  <c r="A274" i="60" s="1"/>
  <c r="A272" i="60"/>
  <c r="A271" i="60"/>
  <c r="A263" i="60"/>
  <c r="A264" i="60" s="1"/>
  <c r="A265" i="60" s="1"/>
  <c r="A266" i="60" s="1"/>
  <c r="A267" i="60" s="1"/>
  <c r="A268" i="60" s="1"/>
  <c r="A269" i="60" s="1"/>
  <c r="A270" i="60" s="1"/>
  <c r="A262" i="60"/>
  <c r="A261" i="60"/>
  <c r="A260" i="60"/>
  <c r="A259" i="60"/>
  <c r="A255" i="60"/>
  <c r="A256" i="60" s="1"/>
  <c r="A257" i="60" s="1"/>
  <c r="A258" i="60" s="1"/>
  <c r="A254" i="60"/>
  <c r="A253" i="60"/>
  <c r="A252" i="60"/>
  <c r="A251" i="60"/>
  <c r="A249" i="60"/>
  <c r="A250" i="60" s="1"/>
  <c r="A248" i="60"/>
  <c r="A246" i="60"/>
  <c r="A247" i="60" s="1"/>
  <c r="A245" i="60"/>
  <c r="A244" i="60"/>
  <c r="A243" i="60"/>
  <c r="A242" i="60"/>
  <c r="A241" i="60"/>
  <c r="A237" i="60"/>
  <c r="A238" i="60" s="1"/>
  <c r="A239" i="60" s="1"/>
  <c r="A240" i="60" s="1"/>
  <c r="A236" i="60"/>
  <c r="A235" i="60"/>
  <c r="A234" i="60"/>
  <c r="A233" i="60"/>
  <c r="A231" i="60"/>
  <c r="A232" i="60" s="1"/>
  <c r="A230" i="60"/>
  <c r="A229" i="60"/>
  <c r="A228" i="60"/>
  <c r="A220" i="60"/>
  <c r="A221" i="60" s="1"/>
  <c r="A222" i="60" s="1"/>
  <c r="A223" i="60" s="1"/>
  <c r="A224" i="60" s="1"/>
  <c r="A225" i="60" s="1"/>
  <c r="A226" i="60" s="1"/>
  <c r="A227" i="60" s="1"/>
  <c r="A219" i="60"/>
  <c r="A218" i="60"/>
  <c r="A217" i="60"/>
  <c r="A216" i="60"/>
  <c r="A215" i="60"/>
  <c r="A212" i="60"/>
  <c r="A213" i="60" s="1"/>
  <c r="A214" i="60" s="1"/>
  <c r="A211" i="60"/>
  <c r="A189" i="60"/>
  <c r="A190" i="60" s="1"/>
  <c r="A191" i="60" s="1"/>
  <c r="A192" i="60" s="1"/>
  <c r="A193" i="60" s="1"/>
  <c r="A194" i="60" s="1"/>
  <c r="A195" i="60" s="1"/>
  <c r="A196" i="60" s="1"/>
  <c r="A197" i="60" s="1"/>
  <c r="A198" i="60" s="1"/>
  <c r="A199" i="60" s="1"/>
  <c r="A200" i="60" s="1"/>
  <c r="A201" i="60" s="1"/>
  <c r="A202" i="60" s="1"/>
  <c r="A203" i="60" s="1"/>
  <c r="A204" i="60" s="1"/>
  <c r="A205" i="60" s="1"/>
  <c r="A206" i="60" s="1"/>
  <c r="A207" i="60" s="1"/>
  <c r="A208" i="60" s="1"/>
  <c r="A209" i="60" s="1"/>
  <c r="A210" i="60" s="1"/>
  <c r="A188" i="60"/>
  <c r="A187" i="60"/>
  <c r="A186" i="60"/>
  <c r="A185" i="60"/>
  <c r="A184" i="60"/>
  <c r="A181" i="60"/>
  <c r="A182" i="60" s="1"/>
  <c r="A183" i="60" s="1"/>
  <c r="A180" i="60"/>
  <c r="A179" i="60"/>
  <c r="A178" i="60"/>
  <c r="A177" i="60"/>
  <c r="A175" i="60"/>
  <c r="A176" i="60" s="1"/>
  <c r="A174" i="60"/>
  <c r="A173" i="60"/>
  <c r="A172" i="60"/>
  <c r="A171" i="60"/>
  <c r="A170" i="60"/>
  <c r="A169" i="60"/>
  <c r="A168" i="60"/>
  <c r="A167" i="60"/>
  <c r="A166" i="60"/>
  <c r="A165" i="60"/>
  <c r="A164" i="60"/>
  <c r="A163" i="60"/>
  <c r="A162" i="60"/>
  <c r="A161" i="60"/>
  <c r="A159" i="60"/>
  <c r="A160" i="60" s="1"/>
  <c r="A158" i="60"/>
  <c r="A157" i="60"/>
  <c r="A156" i="60"/>
  <c r="A151" i="60"/>
  <c r="A152" i="60" s="1"/>
  <c r="A153" i="60" s="1"/>
  <c r="A154" i="60" s="1"/>
  <c r="A155" i="60" s="1"/>
  <c r="A148" i="60"/>
  <c r="A149" i="60" s="1"/>
  <c r="A150" i="60" s="1"/>
  <c r="A147" i="60"/>
  <c r="A146" i="60"/>
  <c r="A145" i="60"/>
  <c r="A143" i="60"/>
  <c r="A144" i="60" s="1"/>
  <c r="A141" i="60"/>
  <c r="A142" i="60" s="1"/>
  <c r="A140" i="60"/>
  <c r="A139" i="60"/>
  <c r="A138" i="60"/>
  <c r="A137" i="60"/>
  <c r="A136" i="60"/>
  <c r="A135" i="60"/>
  <c r="A134" i="60"/>
  <c r="A133" i="60"/>
  <c r="A132" i="60"/>
  <c r="A131" i="60"/>
  <c r="A130" i="60"/>
  <c r="A126" i="60"/>
  <c r="A127" i="60" s="1"/>
  <c r="A128" i="60" s="1"/>
  <c r="A129" i="60" s="1"/>
  <c r="A125" i="60"/>
  <c r="A118" i="60"/>
  <c r="A119" i="60" s="1"/>
  <c r="A120" i="60" s="1"/>
  <c r="A121" i="60" s="1"/>
  <c r="A122" i="60" s="1"/>
  <c r="A123" i="60" s="1"/>
  <c r="A124" i="60" s="1"/>
  <c r="A117" i="60"/>
  <c r="A116" i="60"/>
  <c r="A115" i="60"/>
  <c r="A111" i="60"/>
  <c r="A112" i="60" s="1"/>
  <c r="A113" i="60" s="1"/>
  <c r="A114" i="60" s="1"/>
  <c r="A110" i="60"/>
  <c r="A109" i="60"/>
  <c r="A108" i="60"/>
  <c r="A102" i="60"/>
  <c r="A103" i="60" s="1"/>
  <c r="A104" i="60" s="1"/>
  <c r="A105" i="60" s="1"/>
  <c r="A106" i="60" s="1"/>
  <c r="A107" i="60" s="1"/>
  <c r="A101" i="60"/>
  <c r="A100" i="60"/>
  <c r="A99" i="60"/>
  <c r="A98" i="60"/>
  <c r="A96" i="60"/>
  <c r="A97" i="60" s="1"/>
  <c r="A95" i="60"/>
  <c r="A94" i="60"/>
  <c r="A90" i="60"/>
  <c r="A91" i="60" s="1"/>
  <c r="A92" i="60" s="1"/>
  <c r="A93" i="60" s="1"/>
  <c r="A89" i="60"/>
  <c r="A88" i="60"/>
  <c r="A87" i="60"/>
  <c r="A86" i="60"/>
  <c r="A85" i="60"/>
  <c r="A80" i="60"/>
  <c r="A81" i="60" s="1"/>
  <c r="A82" i="60" s="1"/>
  <c r="A83" i="60" s="1"/>
  <c r="A84" i="60" s="1"/>
  <c r="A79" i="60"/>
  <c r="A78" i="60"/>
  <c r="A77" i="60"/>
  <c r="A76" i="60"/>
  <c r="A75" i="60"/>
  <c r="A65" i="60"/>
  <c r="A66" i="60" s="1"/>
  <c r="A67" i="60" s="1"/>
  <c r="A68" i="60" s="1"/>
  <c r="A69" i="60" s="1"/>
  <c r="A70" i="60" s="1"/>
  <c r="A71" i="60" s="1"/>
  <c r="A72" i="60" s="1"/>
  <c r="A73" i="60" s="1"/>
  <c r="A74" i="60" s="1"/>
  <c r="A64" i="60"/>
  <c r="A63" i="60"/>
  <c r="A62" i="60"/>
  <c r="A61" i="60"/>
  <c r="A59" i="60"/>
  <c r="A60" i="60" s="1"/>
  <c r="A58" i="60"/>
  <c r="A57" i="60"/>
  <c r="A56" i="60"/>
  <c r="A55" i="60"/>
  <c r="A54" i="60"/>
  <c r="A53" i="60"/>
  <c r="A52" i="60"/>
  <c r="A51" i="60"/>
  <c r="A50" i="60"/>
  <c r="A47" i="60"/>
  <c r="A48" i="60" s="1"/>
  <c r="A49" i="60" s="1"/>
  <c r="A46" i="60"/>
  <c r="A45" i="60"/>
  <c r="A44" i="60"/>
  <c r="A43" i="60"/>
  <c r="A42" i="60"/>
  <c r="A39" i="60"/>
  <c r="A40" i="60" s="1"/>
  <c r="A41" i="60" s="1"/>
  <c r="A38" i="60"/>
  <c r="A37" i="60"/>
  <c r="A36" i="60"/>
  <c r="A35" i="60"/>
  <c r="A34" i="60"/>
  <c r="A31" i="60"/>
  <c r="A32" i="60" s="1"/>
  <c r="A33" i="60" s="1"/>
  <c r="A30" i="60"/>
  <c r="A29" i="60"/>
  <c r="A28" i="60"/>
  <c r="A27" i="60"/>
  <c r="A26" i="60"/>
  <c r="A25" i="60"/>
  <c r="A24" i="60"/>
  <c r="A23" i="60"/>
  <c r="A21" i="60"/>
  <c r="A22" i="60" s="1"/>
  <c r="A20" i="60"/>
  <c r="A19" i="60"/>
  <c r="A15" i="60"/>
  <c r="A16" i="60" s="1"/>
  <c r="A17" i="60" s="1"/>
  <c r="A18" i="60" s="1"/>
  <c r="A14" i="60"/>
  <c r="A13" i="60"/>
  <c r="A12" i="60"/>
  <c r="A11" i="60"/>
  <c r="A9" i="60"/>
  <c r="A8" i="60"/>
  <c r="A7" i="60"/>
  <c r="A6" i="60"/>
  <c r="A5" i="60"/>
  <c r="BQ287" i="27" l="1"/>
  <c r="BQ288" i="27"/>
  <c r="BQ283" i="27"/>
  <c r="BQ219" i="27"/>
  <c r="BQ68" i="27"/>
  <c r="E95" i="1" l="1"/>
  <c r="C299" i="61"/>
  <c r="C298" i="61"/>
  <c r="C297" i="61"/>
  <c r="C296" i="61"/>
  <c r="C295" i="61"/>
  <c r="C294" i="61"/>
  <c r="C293" i="61"/>
  <c r="C292" i="61"/>
  <c r="C291" i="61"/>
  <c r="C290" i="61"/>
  <c r="C289" i="61"/>
  <c r="C288" i="61"/>
  <c r="C287" i="61"/>
  <c r="C286" i="61"/>
  <c r="C285" i="61"/>
  <c r="C284" i="61"/>
  <c r="C283" i="61"/>
  <c r="C282" i="61"/>
  <c r="C281" i="61"/>
  <c r="C280" i="61"/>
  <c r="C279" i="61"/>
  <c r="C278" i="61"/>
  <c r="C277" i="61"/>
  <c r="C276" i="61"/>
  <c r="C275" i="61"/>
  <c r="C274" i="61"/>
  <c r="C273" i="61"/>
  <c r="C272" i="61"/>
  <c r="C271" i="61"/>
  <c r="C270" i="61"/>
  <c r="C269" i="61"/>
  <c r="C268" i="61"/>
  <c r="C267" i="61"/>
  <c r="C266" i="61"/>
  <c r="C265" i="61"/>
  <c r="C264" i="61"/>
  <c r="C263" i="61"/>
  <c r="C262" i="61"/>
  <c r="C261" i="61"/>
  <c r="C260" i="61"/>
  <c r="C259" i="61"/>
  <c r="C258" i="61"/>
  <c r="C257" i="61"/>
  <c r="C256" i="61"/>
  <c r="C255" i="61"/>
  <c r="C254" i="61"/>
  <c r="C253" i="61"/>
  <c r="C252" i="61"/>
  <c r="C251" i="61"/>
  <c r="C250" i="61"/>
  <c r="C249" i="61"/>
  <c r="C248" i="61"/>
  <c r="C247" i="61"/>
  <c r="C246" i="61"/>
  <c r="C245" i="61"/>
  <c r="C244" i="61"/>
  <c r="C243" i="61"/>
  <c r="C242" i="61"/>
  <c r="C241" i="61"/>
  <c r="C240" i="61"/>
  <c r="C239" i="61"/>
  <c r="C238" i="61"/>
  <c r="C237" i="61"/>
  <c r="C236" i="61"/>
  <c r="C235" i="61"/>
  <c r="C234" i="61"/>
  <c r="C233" i="61"/>
  <c r="C232" i="61"/>
  <c r="C231" i="61"/>
  <c r="C230" i="61"/>
  <c r="C229" i="61"/>
  <c r="C228" i="61"/>
  <c r="C227" i="61"/>
  <c r="C226" i="61"/>
  <c r="C225" i="61"/>
  <c r="C224" i="61"/>
  <c r="C223" i="61"/>
  <c r="C222" i="61"/>
  <c r="C221" i="61"/>
  <c r="C220" i="61"/>
  <c r="C219" i="61"/>
  <c r="C218" i="61"/>
  <c r="C217" i="61"/>
  <c r="C216" i="61"/>
  <c r="C215" i="61"/>
  <c r="C214" i="61"/>
  <c r="C213" i="61"/>
  <c r="C212" i="61"/>
  <c r="C211" i="61"/>
  <c r="C210" i="61"/>
  <c r="C209" i="61"/>
  <c r="C208" i="61"/>
  <c r="C207" i="61"/>
  <c r="C206" i="61"/>
  <c r="C205" i="61"/>
  <c r="C204" i="61"/>
  <c r="C203" i="61"/>
  <c r="C202" i="61"/>
  <c r="C201" i="61"/>
  <c r="C200" i="61"/>
  <c r="C199" i="61"/>
  <c r="C198" i="61"/>
  <c r="C197" i="61"/>
  <c r="C196" i="61"/>
  <c r="C195" i="61"/>
  <c r="C194" i="61"/>
  <c r="C193" i="61"/>
  <c r="C192" i="61"/>
  <c r="C191" i="61"/>
  <c r="C190" i="61"/>
  <c r="C189" i="61"/>
  <c r="C188" i="61"/>
  <c r="C187" i="61"/>
  <c r="C186" i="61"/>
  <c r="C185" i="61"/>
  <c r="C184" i="61"/>
  <c r="C183" i="61"/>
  <c r="C182" i="61"/>
  <c r="C181" i="61"/>
  <c r="C180" i="61"/>
  <c r="C179" i="61"/>
  <c r="C178" i="61"/>
  <c r="C177" i="61"/>
  <c r="C176" i="61"/>
  <c r="C175" i="61"/>
  <c r="C174" i="61"/>
  <c r="C173" i="61"/>
  <c r="C172" i="61"/>
  <c r="C171" i="61"/>
  <c r="C170" i="61"/>
  <c r="C169" i="61"/>
  <c r="C168" i="61"/>
  <c r="C167" i="61"/>
  <c r="C166" i="61"/>
  <c r="C165" i="61"/>
  <c r="C164" i="61"/>
  <c r="C163" i="61"/>
  <c r="C162" i="61"/>
  <c r="C161" i="61"/>
  <c r="C160" i="61"/>
  <c r="C159" i="61"/>
  <c r="C158" i="61"/>
  <c r="C157" i="61"/>
  <c r="C156" i="61"/>
  <c r="C155" i="61"/>
  <c r="C154" i="61"/>
  <c r="C153" i="61"/>
  <c r="C152" i="61"/>
  <c r="C151" i="61"/>
  <c r="C150" i="61"/>
  <c r="C149" i="61"/>
  <c r="C148" i="61"/>
  <c r="C147" i="61"/>
  <c r="C146" i="61"/>
  <c r="C145" i="61"/>
  <c r="C144" i="61"/>
  <c r="C143" i="61"/>
  <c r="C142" i="61"/>
  <c r="C141" i="61"/>
  <c r="C140" i="61"/>
  <c r="C139" i="61"/>
  <c r="C138" i="61"/>
  <c r="C137" i="61"/>
  <c r="C136" i="61"/>
  <c r="C135" i="61"/>
  <c r="C134" i="61"/>
  <c r="C133" i="61"/>
  <c r="C132" i="61"/>
  <c r="C131" i="61"/>
  <c r="C130" i="61"/>
  <c r="C129" i="61"/>
  <c r="C128" i="61"/>
  <c r="C127" i="61"/>
  <c r="C126" i="61"/>
  <c r="C125" i="61"/>
  <c r="C124" i="61"/>
  <c r="C123" i="61"/>
  <c r="C122" i="61"/>
  <c r="C121" i="61"/>
  <c r="C120" i="61"/>
  <c r="C119" i="61"/>
  <c r="C118" i="61"/>
  <c r="C117" i="61"/>
  <c r="C116" i="61"/>
  <c r="C115" i="61"/>
  <c r="C114" i="61"/>
  <c r="C113" i="61"/>
  <c r="C112" i="61"/>
  <c r="C111" i="61"/>
  <c r="C110" i="61"/>
  <c r="C109" i="61"/>
  <c r="C108" i="61"/>
  <c r="C107" i="61"/>
  <c r="C106" i="61"/>
  <c r="C105" i="61"/>
  <c r="C104" i="61"/>
  <c r="C103" i="61"/>
  <c r="C102" i="61"/>
  <c r="C101" i="61"/>
  <c r="C100" i="61"/>
  <c r="C99" i="61"/>
  <c r="C98" i="61"/>
  <c r="C97" i="61"/>
  <c r="C96" i="61"/>
  <c r="C95" i="61"/>
  <c r="C94" i="61"/>
  <c r="C93" i="61"/>
  <c r="C92" i="61"/>
  <c r="C91" i="61"/>
  <c r="C90" i="61"/>
  <c r="C89" i="61"/>
  <c r="C88" i="61"/>
  <c r="C87" i="61"/>
  <c r="C86" i="61"/>
  <c r="C85" i="61"/>
  <c r="C84" i="61"/>
  <c r="C83" i="61"/>
  <c r="C82" i="61"/>
  <c r="C81" i="61"/>
  <c r="C80" i="61"/>
  <c r="C79" i="61"/>
  <c r="C78" i="61"/>
  <c r="C77" i="61"/>
  <c r="C76" i="61"/>
  <c r="C75" i="61"/>
  <c r="C74" i="61"/>
  <c r="C73" i="61"/>
  <c r="C72" i="61"/>
  <c r="C71" i="61"/>
  <c r="C70" i="61"/>
  <c r="C69" i="61"/>
  <c r="C68" i="61"/>
  <c r="C67" i="61"/>
  <c r="C66" i="61"/>
  <c r="C65" i="61"/>
  <c r="C64" i="61"/>
  <c r="C63" i="61"/>
  <c r="C62" i="61"/>
  <c r="C61" i="61"/>
  <c r="C60" i="61"/>
  <c r="C59" i="61"/>
  <c r="C58" i="61"/>
  <c r="C57" i="61"/>
  <c r="C56" i="61"/>
  <c r="C55" i="61"/>
  <c r="C54" i="61"/>
  <c r="C53" i="61"/>
  <c r="C52" i="61"/>
  <c r="C51" i="61"/>
  <c r="C50" i="61"/>
  <c r="C49" i="61"/>
  <c r="C48" i="61"/>
  <c r="C47" i="61"/>
  <c r="C46" i="61"/>
  <c r="C45" i="61"/>
  <c r="C44" i="61"/>
  <c r="C43" i="61"/>
  <c r="C42" i="61"/>
  <c r="C41" i="61"/>
  <c r="C40" i="61"/>
  <c r="C39" i="61"/>
  <c r="C38" i="61"/>
  <c r="C37" i="61"/>
  <c r="C36" i="61"/>
  <c r="C35" i="61"/>
  <c r="C34" i="61"/>
  <c r="C33" i="61"/>
  <c r="C32" i="61"/>
  <c r="C31" i="61"/>
  <c r="C30" i="61"/>
  <c r="C29" i="61"/>
  <c r="C28" i="61"/>
  <c r="C27" i="61"/>
  <c r="C26" i="61"/>
  <c r="C25" i="61"/>
  <c r="C24" i="61"/>
  <c r="C23" i="61"/>
  <c r="C22" i="61"/>
  <c r="C21" i="61"/>
  <c r="C20" i="61"/>
  <c r="C19" i="61"/>
  <c r="C18" i="61"/>
  <c r="C17" i="61"/>
  <c r="C16" i="61"/>
  <c r="C15" i="61"/>
  <c r="C14" i="61"/>
  <c r="C13" i="61"/>
  <c r="C12" i="61"/>
  <c r="C11" i="61"/>
  <c r="C10" i="61"/>
  <c r="C9" i="61"/>
  <c r="C8" i="61"/>
  <c r="C7" i="61"/>
  <c r="C6" i="61"/>
  <c r="C5" i="61"/>
  <c r="C4" i="61"/>
  <c r="C3" i="61"/>
  <c r="J306" i="27" l="1"/>
  <c r="R306" i="27"/>
  <c r="Z306" i="27"/>
  <c r="AH306" i="27"/>
  <c r="AP306" i="27"/>
  <c r="AX306" i="27"/>
  <c r="BG306" i="27"/>
  <c r="BO306" i="27"/>
  <c r="BO325" i="27"/>
  <c r="BG325" i="27"/>
  <c r="AX325" i="27"/>
  <c r="AP325" i="27"/>
  <c r="AH325" i="27"/>
  <c r="Z325" i="27"/>
  <c r="R325" i="27"/>
  <c r="J325" i="27"/>
  <c r="BO324" i="27"/>
  <c r="BG324" i="27"/>
  <c r="AX324" i="27"/>
  <c r="AP324" i="27"/>
  <c r="AH324" i="27"/>
  <c r="Z324" i="27"/>
  <c r="R324" i="27"/>
  <c r="J324" i="27"/>
  <c r="BO323" i="27"/>
  <c r="BG323" i="27"/>
  <c r="AX323" i="27"/>
  <c r="AP323" i="27"/>
  <c r="AH323" i="27"/>
  <c r="Z323" i="27"/>
  <c r="R323" i="27"/>
  <c r="J323" i="27"/>
  <c r="BO322" i="27"/>
  <c r="BG322" i="27"/>
  <c r="AX322" i="27"/>
  <c r="AP322" i="27"/>
  <c r="AH322" i="27"/>
  <c r="Z322" i="27"/>
  <c r="R322" i="27"/>
  <c r="J322" i="27"/>
  <c r="BO320" i="27"/>
  <c r="BG320" i="27"/>
  <c r="AX320" i="27"/>
  <c r="AP320" i="27"/>
  <c r="AH320" i="27"/>
  <c r="Z320" i="27"/>
  <c r="R320" i="27"/>
  <c r="J320" i="27"/>
  <c r="BO319" i="27"/>
  <c r="BG319" i="27"/>
  <c r="AX319" i="27"/>
  <c r="AP319" i="27"/>
  <c r="AH319" i="27"/>
  <c r="Z319" i="27"/>
  <c r="R319" i="27"/>
  <c r="J319" i="27"/>
  <c r="BO318" i="27"/>
  <c r="BG318" i="27"/>
  <c r="AX318" i="27"/>
  <c r="AP318" i="27"/>
  <c r="AH318" i="27"/>
  <c r="Z318" i="27"/>
  <c r="R318" i="27"/>
  <c r="J318" i="27"/>
  <c r="BO317" i="27"/>
  <c r="BG317" i="27"/>
  <c r="AX317" i="27"/>
  <c r="AP317" i="27"/>
  <c r="AH317" i="27"/>
  <c r="Z317" i="27"/>
  <c r="R317" i="27"/>
  <c r="J317" i="27"/>
  <c r="BO316" i="27"/>
  <c r="BG316" i="27"/>
  <c r="AX316" i="27"/>
  <c r="AP316" i="27"/>
  <c r="AH316" i="27"/>
  <c r="Z316" i="27"/>
  <c r="R316" i="27"/>
  <c r="J316" i="27"/>
  <c r="BO315" i="27"/>
  <c r="BG315" i="27"/>
  <c r="AX315" i="27"/>
  <c r="AP315" i="27"/>
  <c r="AH315" i="27"/>
  <c r="Z315" i="27"/>
  <c r="R315" i="27"/>
  <c r="J315" i="27"/>
  <c r="BO314" i="27"/>
  <c r="BG314" i="27"/>
  <c r="AX314" i="27"/>
  <c r="AP314" i="27"/>
  <c r="AH314" i="27"/>
  <c r="Z314" i="27"/>
  <c r="R314" i="27"/>
  <c r="J314" i="27"/>
  <c r="BO312" i="27"/>
  <c r="BG312" i="27"/>
  <c r="AX312" i="27"/>
  <c r="AP312" i="27"/>
  <c r="AH312" i="27"/>
  <c r="Z312" i="27"/>
  <c r="R312" i="27"/>
  <c r="J312" i="27"/>
  <c r="BO311" i="27"/>
  <c r="BG311" i="27"/>
  <c r="AX311" i="27"/>
  <c r="AP311" i="27"/>
  <c r="AH311" i="27"/>
  <c r="Z311" i="27"/>
  <c r="R311" i="27"/>
  <c r="J311" i="27"/>
  <c r="BO310" i="27"/>
  <c r="BG310" i="27"/>
  <c r="AX310" i="27"/>
  <c r="AP310" i="27"/>
  <c r="AH310" i="27"/>
  <c r="Z310" i="27"/>
  <c r="R310" i="27"/>
  <c r="J310" i="27"/>
  <c r="BO308" i="27"/>
  <c r="BG308" i="27"/>
  <c r="AX308" i="27"/>
  <c r="AP308" i="27"/>
  <c r="AH308" i="27"/>
  <c r="Z308" i="27"/>
  <c r="R308" i="27"/>
  <c r="J308" i="27"/>
  <c r="BO307" i="27"/>
  <c r="BG307" i="27"/>
  <c r="AX307" i="27"/>
  <c r="AP307" i="27"/>
  <c r="AH307" i="27"/>
  <c r="Z307" i="27"/>
  <c r="R307" i="27"/>
  <c r="J307" i="27"/>
  <c r="B9" i="33" l="1"/>
  <c r="B10" i="33"/>
  <c r="B8" i="33"/>
  <c r="AA59" i="1" l="1"/>
  <c r="AA45" i="1"/>
  <c r="B86" i="95" l="1"/>
  <c r="B85" i="95"/>
  <c r="B77" i="95"/>
  <c r="B76" i="95"/>
  <c r="W48" i="5"/>
  <c r="U48" i="5"/>
  <c r="W41" i="5"/>
  <c r="U41" i="5"/>
  <c r="B333" i="95"/>
  <c r="B332" i="95"/>
  <c r="B334" i="95"/>
  <c r="B309" i="95"/>
  <c r="B308" i="95"/>
  <c r="B306" i="95"/>
  <c r="B305" i="95"/>
  <c r="B310" i="95"/>
  <c r="B307" i="95"/>
  <c r="B669" i="95" l="1"/>
  <c r="S48" i="5"/>
  <c r="R48" i="5" s="1"/>
  <c r="B684" i="95"/>
  <c r="B87" i="95"/>
  <c r="S41" i="5"/>
  <c r="R41" i="5" s="1"/>
  <c r="B78" i="95"/>
  <c r="Y41" i="5"/>
  <c r="AA41" i="5" s="1"/>
  <c r="Y48" i="5"/>
  <c r="AA48" i="5" s="1"/>
  <c r="Y8" i="25"/>
  <c r="Q8" i="24"/>
  <c r="Q8" i="82"/>
  <c r="P8" i="5"/>
  <c r="B10" i="95"/>
  <c r="B9" i="95"/>
  <c r="B8" i="95"/>
  <c r="K21" i="1"/>
  <c r="K20" i="1"/>
  <c r="I108" i="5" l="1"/>
  <c r="O108" i="5" s="1"/>
  <c r="J39" i="24"/>
  <c r="E54" i="33"/>
  <c r="W159" i="82"/>
  <c r="V182" i="82"/>
  <c r="AE102" i="25"/>
  <c r="X98" i="25"/>
  <c r="AE100" i="25"/>
  <c r="U103" i="25"/>
  <c r="L98" i="25"/>
  <c r="O98" i="25"/>
  <c r="M184" i="24"/>
  <c r="M174" i="24"/>
  <c r="P167" i="24"/>
  <c r="P157" i="24"/>
  <c r="J141" i="24"/>
  <c r="M134" i="24"/>
  <c r="M101" i="24"/>
  <c r="P94" i="24"/>
  <c r="J76" i="24"/>
  <c r="J78" i="24" s="1"/>
  <c r="P68" i="24"/>
  <c r="J60" i="24"/>
  <c r="P33" i="24"/>
  <c r="J20" i="24"/>
  <c r="U233" i="82"/>
  <c r="D54" i="33" s="1"/>
  <c r="X62" i="25"/>
  <c r="X82" i="25" s="1"/>
  <c r="R103" i="25"/>
  <c r="X68" i="25"/>
  <c r="X64" i="25"/>
  <c r="U20" i="25"/>
  <c r="J184" i="24"/>
  <c r="J174" i="24"/>
  <c r="M167" i="24"/>
  <c r="M157" i="24"/>
  <c r="J134" i="24"/>
  <c r="P127" i="24"/>
  <c r="P117" i="24"/>
  <c r="J101" i="24"/>
  <c r="M94" i="24"/>
  <c r="P86" i="24"/>
  <c r="G76" i="24"/>
  <c r="G78" i="24" s="1"/>
  <c r="M68" i="24"/>
  <c r="M53" i="24"/>
  <c r="M33" i="24"/>
  <c r="M182" i="24" s="1"/>
  <c r="X103" i="25"/>
  <c r="L103" i="25"/>
  <c r="R98" i="25"/>
  <c r="X66" i="25"/>
  <c r="X108" i="25"/>
  <c r="O103" i="25"/>
  <c r="U98" i="25"/>
  <c r="R20" i="25"/>
  <c r="J167" i="24"/>
  <c r="J157" i="24"/>
  <c r="P141" i="24"/>
  <c r="M127" i="24"/>
  <c r="M117" i="24"/>
  <c r="J94" i="24"/>
  <c r="M86" i="24"/>
  <c r="J68" i="24"/>
  <c r="P60" i="24"/>
  <c r="J53" i="24"/>
  <c r="J55" i="24" s="1"/>
  <c r="J33" i="24"/>
  <c r="W235" i="82"/>
  <c r="X52" i="25"/>
  <c r="P174" i="24"/>
  <c r="P134" i="24"/>
  <c r="J117" i="24"/>
  <c r="P101" i="24"/>
  <c r="M20" i="24"/>
  <c r="M23" i="24" s="1"/>
  <c r="V235" i="82"/>
  <c r="P184" i="24"/>
  <c r="O20" i="25"/>
  <c r="M141" i="24"/>
  <c r="J127" i="24"/>
  <c r="J86" i="24"/>
  <c r="M60" i="24"/>
  <c r="K50" i="1"/>
  <c r="K43" i="1"/>
  <c r="K47" i="1" s="1"/>
  <c r="B43" i="95"/>
  <c r="E92" i="1"/>
  <c r="B28" i="95"/>
  <c r="O95" i="25"/>
  <c r="B32" i="95"/>
  <c r="O16" i="25"/>
  <c r="AF98" i="25"/>
  <c r="B31" i="95"/>
  <c r="B30" i="95"/>
  <c r="T72" i="24"/>
  <c r="T92" i="5"/>
  <c r="C92" i="5" s="1"/>
  <c r="D37" i="33"/>
  <c r="G92" i="1"/>
  <c r="K61" i="1" s="1"/>
  <c r="K56" i="1" s="1"/>
  <c r="M95" i="1"/>
  <c r="A1" i="62"/>
  <c r="B7" i="33"/>
  <c r="C10" i="24"/>
  <c r="E3" i="59"/>
  <c r="V157" i="82"/>
  <c r="C50" i="1"/>
  <c r="C10" i="5"/>
  <c r="K92" i="1"/>
  <c r="C92" i="1"/>
  <c r="C10" i="82"/>
  <c r="B7" i="95"/>
  <c r="J46" i="24" l="1"/>
  <c r="M46" i="24"/>
  <c r="G54" i="33"/>
  <c r="P115" i="24"/>
  <c r="P119" i="24" s="1"/>
  <c r="P182" i="24"/>
  <c r="P186" i="24" s="1"/>
  <c r="U105" i="25"/>
  <c r="M84" i="24"/>
  <c r="M115" i="24"/>
  <c r="M119" i="24" s="1"/>
  <c r="C81" i="5"/>
  <c r="T88" i="5"/>
  <c r="C86" i="5"/>
  <c r="R16" i="25"/>
  <c r="U235" i="82"/>
  <c r="G68" i="24"/>
  <c r="J192" i="24"/>
  <c r="R35" i="25"/>
  <c r="M51" i="24"/>
  <c r="M55" i="24" s="1"/>
  <c r="U108" i="25"/>
  <c r="R108" i="25"/>
  <c r="U64" i="25"/>
  <c r="X84" i="25"/>
  <c r="R64" i="25"/>
  <c r="U62" i="25"/>
  <c r="R62" i="25"/>
  <c r="O105" i="25"/>
  <c r="G33" i="24"/>
  <c r="P146" i="24"/>
  <c r="P125" i="24"/>
  <c r="P129" i="24" s="1"/>
  <c r="P149" i="24"/>
  <c r="P139" i="24"/>
  <c r="P143" i="24" s="1"/>
  <c r="P106" i="24"/>
  <c r="P162" i="24"/>
  <c r="P152" i="24"/>
  <c r="P109" i="24"/>
  <c r="P99" i="24"/>
  <c r="P103" i="24" s="1"/>
  <c r="P92" i="24"/>
  <c r="P96" i="24" s="1"/>
  <c r="P82" i="24"/>
  <c r="P155" i="24"/>
  <c r="P159" i="24" s="1"/>
  <c r="P112" i="24"/>
  <c r="P122" i="24"/>
  <c r="P84" i="24"/>
  <c r="U52" i="25"/>
  <c r="O52" i="25"/>
  <c r="X58" i="25"/>
  <c r="R52" i="25"/>
  <c r="J84" i="24"/>
  <c r="R76" i="25"/>
  <c r="R47" i="25"/>
  <c r="R56" i="25"/>
  <c r="R49" i="25"/>
  <c r="R74" i="25"/>
  <c r="R78" i="25"/>
  <c r="R80" i="25"/>
  <c r="R70" i="25"/>
  <c r="R54" i="25"/>
  <c r="R72" i="25"/>
  <c r="U66" i="25"/>
  <c r="X86" i="25"/>
  <c r="R66" i="25"/>
  <c r="M155" i="24"/>
  <c r="M159" i="24" s="1"/>
  <c r="M122" i="24"/>
  <c r="M112" i="24"/>
  <c r="M92" i="24"/>
  <c r="M96" i="24" s="1"/>
  <c r="M82" i="24"/>
  <c r="M146" i="24"/>
  <c r="M125" i="24"/>
  <c r="M129" i="24" s="1"/>
  <c r="M149" i="24"/>
  <c r="M139" i="24"/>
  <c r="M143" i="24" s="1"/>
  <c r="M106" i="24"/>
  <c r="M162" i="24"/>
  <c r="M109" i="24"/>
  <c r="M186" i="24"/>
  <c r="M99" i="24"/>
  <c r="M103" i="24" s="1"/>
  <c r="M152" i="24"/>
  <c r="U68" i="25"/>
  <c r="X88" i="25"/>
  <c r="R68" i="25"/>
  <c r="L105" i="25"/>
  <c r="T83" i="5"/>
  <c r="J172" i="24"/>
  <c r="J176" i="24" s="1"/>
  <c r="M65" i="24"/>
  <c r="J65" i="24"/>
  <c r="P172" i="24"/>
  <c r="P176" i="24" s="1"/>
  <c r="P65" i="24"/>
  <c r="M172" i="24"/>
  <c r="M176" i="24" s="1"/>
  <c r="L88" i="5"/>
  <c r="L96" i="5" s="1"/>
  <c r="I88" i="5"/>
  <c r="L83" i="5"/>
  <c r="I83" i="5"/>
  <c r="X31" i="25"/>
  <c r="O31" i="25" s="1"/>
  <c r="J37" i="24"/>
  <c r="J41" i="24" s="1"/>
  <c r="R105" i="25"/>
  <c r="U78" i="25"/>
  <c r="U74" i="25"/>
  <c r="U80" i="25"/>
  <c r="U56" i="25"/>
  <c r="U54" i="25"/>
  <c r="U72" i="25"/>
  <c r="U76" i="25"/>
  <c r="U47" i="25"/>
  <c r="L20" i="25"/>
  <c r="U49" i="25"/>
  <c r="U70" i="25"/>
  <c r="X105" i="25"/>
  <c r="J23" i="24"/>
  <c r="P23" i="24" s="1"/>
  <c r="P20" i="24"/>
  <c r="B552" i="95"/>
  <c r="B554" i="95"/>
  <c r="B553" i="95"/>
  <c r="B1136" i="95"/>
  <c r="B654" i="95"/>
  <c r="T64" i="24"/>
  <c r="T171" i="24"/>
  <c r="B1227" i="95"/>
  <c r="O108" i="25" l="1"/>
  <c r="L108" i="25" s="1"/>
  <c r="R86" i="25"/>
  <c r="R82" i="25"/>
  <c r="U82" i="25"/>
  <c r="O49" i="25"/>
  <c r="L49" i="25" s="1"/>
  <c r="O83" i="5"/>
  <c r="L52" i="25"/>
  <c r="O70" i="25"/>
  <c r="L70" i="25" s="1"/>
  <c r="R88" i="25"/>
  <c r="P70" i="24"/>
  <c r="U39" i="25"/>
  <c r="U86" i="25"/>
  <c r="U58" i="25"/>
  <c r="M89" i="24"/>
  <c r="O72" i="25"/>
  <c r="L72" i="25" s="1"/>
  <c r="R58" i="25"/>
  <c r="O62" i="25"/>
  <c r="R39" i="25"/>
  <c r="M70" i="24"/>
  <c r="O74" i="25"/>
  <c r="L74" i="25" s="1"/>
  <c r="O80" i="25"/>
  <c r="L80" i="25" s="1"/>
  <c r="O66" i="25"/>
  <c r="L66" i="25" s="1"/>
  <c r="O56" i="25"/>
  <c r="L56" i="25" s="1"/>
  <c r="O78" i="25"/>
  <c r="L78" i="25" s="1"/>
  <c r="O68" i="25"/>
  <c r="L68" i="25" s="1"/>
  <c r="P89" i="24"/>
  <c r="O64" i="25"/>
  <c r="R84" i="25"/>
  <c r="O47" i="25"/>
  <c r="L47" i="25" s="1"/>
  <c r="I96" i="5"/>
  <c r="O96" i="5" s="1"/>
  <c r="X26" i="25" s="1"/>
  <c r="L26" i="25" s="1"/>
  <c r="O88" i="5"/>
  <c r="G65" i="24" s="1"/>
  <c r="G70" i="24" s="1"/>
  <c r="U88" i="25"/>
  <c r="O76" i="25"/>
  <c r="L76" i="25" s="1"/>
  <c r="O39" i="25"/>
  <c r="J70" i="24"/>
  <c r="O54" i="25"/>
  <c r="L54" i="25" s="1"/>
  <c r="U84" i="25"/>
  <c r="B683" i="95"/>
  <c r="B682" i="95"/>
  <c r="B668" i="95"/>
  <c r="B667" i="95"/>
  <c r="B704" i="95"/>
  <c r="B653" i="95"/>
  <c r="B652" i="95"/>
  <c r="B714" i="95"/>
  <c r="B713" i="95"/>
  <c r="B712" i="95"/>
  <c r="B711" i="95"/>
  <c r="B710" i="95"/>
  <c r="X39" i="25" l="1"/>
  <c r="O82" i="25"/>
  <c r="O58" i="25"/>
  <c r="O84" i="25"/>
  <c r="L58" i="25"/>
  <c r="L86" i="25"/>
  <c r="L64" i="25"/>
  <c r="L84" i="25" s="1"/>
  <c r="O86" i="25"/>
  <c r="L88" i="25"/>
  <c r="O88" i="25"/>
  <c r="L62" i="25"/>
  <c r="L82" i="25" s="1"/>
  <c r="B703" i="95"/>
  <c r="B702" i="95"/>
  <c r="B330" i="95"/>
  <c r="B329" i="95"/>
  <c r="B318" i="95"/>
  <c r="B317" i="95"/>
  <c r="E37" i="33"/>
  <c r="G37" i="33" s="1"/>
  <c r="H37" i="33" l="1"/>
  <c r="B1161" i="95"/>
  <c r="B331" i="95"/>
  <c r="B319" i="95"/>
  <c r="I28" i="5"/>
  <c r="M37" i="33" l="1"/>
  <c r="B1186" i="95"/>
  <c r="B1210" i="95" l="1"/>
  <c r="B1246" i="95" l="1"/>
  <c r="B327" i="95" l="1"/>
  <c r="B326" i="95"/>
  <c r="B562" i="95" l="1"/>
  <c r="B121" i="95"/>
  <c r="B120" i="95"/>
  <c r="B119" i="95"/>
  <c r="B117" i="95"/>
  <c r="B115" i="95"/>
  <c r="U158" i="82" l="1"/>
  <c r="B118" i="95"/>
  <c r="B116" i="95" l="1"/>
  <c r="B122" i="95"/>
  <c r="B328" i="95" l="1"/>
  <c r="B559" i="95"/>
  <c r="B261" i="95"/>
  <c r="U157" i="82"/>
  <c r="B312" i="95" l="1"/>
  <c r="B311" i="95"/>
  <c r="B313" i="95" l="1"/>
  <c r="B325" i="95" l="1"/>
  <c r="B324" i="95"/>
  <c r="B323" i="95"/>
  <c r="B200" i="95"/>
  <c r="B199" i="95"/>
  <c r="B202" i="95"/>
  <c r="B203" i="95"/>
  <c r="E27" i="33"/>
  <c r="U46" i="5"/>
  <c r="B204" i="95" l="1"/>
  <c r="B201" i="95"/>
  <c r="B27" i="95" l="1"/>
  <c r="V159" i="82"/>
  <c r="D27" i="33"/>
  <c r="D26" i="33"/>
  <c r="B46" i="95"/>
  <c r="B45" i="95"/>
  <c r="B48" i="95"/>
  <c r="B39" i="95"/>
  <c r="B35" i="95"/>
  <c r="B33" i="95"/>
  <c r="B26" i="95"/>
  <c r="B40" i="95"/>
  <c r="B37" i="95"/>
  <c r="B44" i="95"/>
  <c r="B42" i="95"/>
  <c r="B49" i="95"/>
  <c r="B47" i="95"/>
  <c r="B50" i="95"/>
  <c r="B41" i="95"/>
  <c r="B38" i="95"/>
  <c r="B34" i="95"/>
  <c r="B12" i="95"/>
  <c r="B11" i="95"/>
  <c r="V180" i="82"/>
  <c r="D47" i="33"/>
  <c r="D43" i="33"/>
  <c r="D36" i="33"/>
  <c r="D45" i="33"/>
  <c r="D34" i="33"/>
  <c r="D46" i="33"/>
  <c r="D42" i="33"/>
  <c r="D41" i="33"/>
  <c r="D48" i="33"/>
  <c r="D44" i="33"/>
  <c r="D38" i="33"/>
  <c r="D33" i="33"/>
  <c r="D32" i="33"/>
  <c r="D35" i="33"/>
  <c r="D29" i="33"/>
  <c r="D24" i="33"/>
  <c r="AE98" i="25"/>
  <c r="AG98" i="25" s="1"/>
  <c r="AI101" i="25" s="1"/>
  <c r="D28" i="33"/>
  <c r="D23" i="33"/>
  <c r="D22" i="33"/>
  <c r="D25" i="33"/>
  <c r="W33" i="5"/>
  <c r="U45" i="5"/>
  <c r="I45" i="5" s="1"/>
  <c r="B392" i="95"/>
  <c r="F81" i="24"/>
  <c r="W45" i="5"/>
  <c r="L45" i="5" s="1"/>
  <c r="U33" i="5"/>
  <c r="B473" i="95" l="1"/>
  <c r="B520" i="95"/>
  <c r="B453" i="95"/>
  <c r="B521" i="95"/>
  <c r="P236" i="82"/>
  <c r="B471" i="95"/>
  <c r="B454" i="95"/>
  <c r="B519" i="95"/>
  <c r="B472" i="95"/>
  <c r="B455" i="95"/>
  <c r="X99" i="25"/>
  <c r="B54" i="95"/>
  <c r="B53" i="95"/>
  <c r="B123" i="95"/>
  <c r="B1128" i="95"/>
  <c r="G27" i="33"/>
  <c r="B29" i="95"/>
  <c r="AC103" i="25"/>
  <c r="C172" i="24"/>
  <c r="B1153" i="95" l="1"/>
  <c r="A44" i="25"/>
  <c r="B124" i="95"/>
  <c r="H27" i="33"/>
  <c r="B1147" i="95"/>
  <c r="B1178" i="95" l="1"/>
  <c r="M27" i="33"/>
  <c r="M54" i="33"/>
  <c r="B1172" i="95"/>
  <c r="B1202" i="95" l="1"/>
  <c r="B1221" i="95"/>
  <c r="S46" i="5" l="1"/>
  <c r="B1238" i="95"/>
  <c r="B1239" i="95"/>
  <c r="B1240" i="95"/>
  <c r="B1241" i="95"/>
  <c r="B1242" i="95"/>
  <c r="B1243" i="95"/>
  <c r="B1244" i="95"/>
  <c r="B1245" i="95"/>
  <c r="B1237" i="95"/>
  <c r="B1231" i="95"/>
  <c r="B1232" i="95"/>
  <c r="B1233" i="95"/>
  <c r="B1234" i="95"/>
  <c r="B1236" i="95"/>
  <c r="B1230" i="95"/>
  <c r="B1223" i="95"/>
  <c r="B1224" i="95"/>
  <c r="B1225" i="95"/>
  <c r="B1226" i="95"/>
  <c r="B1228" i="95"/>
  <c r="B1229" i="95"/>
  <c r="B1222" i="95"/>
  <c r="L6" i="59" l="1"/>
  <c r="G35" i="24" l="1"/>
  <c r="B1079" i="95" l="1"/>
  <c r="B1078" i="95"/>
  <c r="B1077" i="95"/>
  <c r="B1076" i="95"/>
  <c r="B1075" i="95"/>
  <c r="B1074" i="95"/>
  <c r="B1073" i="95"/>
  <c r="B1072" i="95"/>
  <c r="B1071" i="95"/>
  <c r="B1070" i="95"/>
  <c r="B1069" i="95"/>
  <c r="B1068" i="95"/>
  <c r="B1067" i="95"/>
  <c r="B1066" i="95"/>
  <c r="B1065" i="95"/>
  <c r="B1064" i="95"/>
  <c r="B1063" i="95"/>
  <c r="B1062" i="95"/>
  <c r="B1061" i="95"/>
  <c r="B1060" i="95"/>
  <c r="B1059" i="95"/>
  <c r="B1058" i="95"/>
  <c r="B1057" i="95"/>
  <c r="B1056" i="95"/>
  <c r="B1055" i="95"/>
  <c r="B1054" i="95"/>
  <c r="B1053" i="95"/>
  <c r="B1052" i="95"/>
  <c r="B1051" i="95"/>
  <c r="B1050" i="95"/>
  <c r="B1049" i="95"/>
  <c r="B1048" i="95"/>
  <c r="B1047" i="95"/>
  <c r="B1046" i="95"/>
  <c r="B1045" i="95"/>
  <c r="B1044" i="95"/>
  <c r="B1043" i="95"/>
  <c r="B1042" i="95"/>
  <c r="B1041" i="95"/>
  <c r="B1040" i="95"/>
  <c r="B1039" i="95"/>
  <c r="B953" i="95"/>
  <c r="B952" i="95"/>
  <c r="B951" i="95"/>
  <c r="B950" i="95"/>
  <c r="B949" i="95"/>
  <c r="B948" i="95"/>
  <c r="B947" i="95"/>
  <c r="B946" i="95"/>
  <c r="B945" i="95"/>
  <c r="B944" i="95"/>
  <c r="B943" i="95"/>
  <c r="B942" i="95"/>
  <c r="B941" i="95"/>
  <c r="B940" i="95"/>
  <c r="B939" i="95"/>
  <c r="B938" i="95"/>
  <c r="B937" i="95"/>
  <c r="B936" i="95"/>
  <c r="B935" i="95"/>
  <c r="B934" i="95"/>
  <c r="B933" i="95"/>
  <c r="B932" i="95"/>
  <c r="B931" i="95"/>
  <c r="B930" i="95"/>
  <c r="B929" i="95"/>
  <c r="B928" i="95"/>
  <c r="B927" i="95"/>
  <c r="B926" i="95"/>
  <c r="B925" i="95"/>
  <c r="B924" i="95"/>
  <c r="B923" i="95"/>
  <c r="B922" i="95"/>
  <c r="B921" i="95"/>
  <c r="B920" i="95"/>
  <c r="B919" i="95"/>
  <c r="B918" i="95"/>
  <c r="B917" i="95"/>
  <c r="B916" i="95"/>
  <c r="B915" i="95"/>
  <c r="B914" i="95"/>
  <c r="B913" i="95"/>
  <c r="B911" i="95"/>
  <c r="B910" i="95"/>
  <c r="B909" i="95"/>
  <c r="B908" i="95"/>
  <c r="B907" i="95"/>
  <c r="B906" i="95"/>
  <c r="B905" i="95"/>
  <c r="B904" i="95"/>
  <c r="B903" i="95"/>
  <c r="B902" i="95"/>
  <c r="B901" i="95"/>
  <c r="B900" i="95"/>
  <c r="B899" i="95"/>
  <c r="B898" i="95"/>
  <c r="B897" i="95"/>
  <c r="B896" i="95"/>
  <c r="B895" i="95"/>
  <c r="B894" i="95"/>
  <c r="B893" i="95"/>
  <c r="B892" i="95"/>
  <c r="B891" i="95"/>
  <c r="B890" i="95"/>
  <c r="B889" i="95"/>
  <c r="B888" i="95"/>
  <c r="B887" i="95"/>
  <c r="B886" i="95"/>
  <c r="B885" i="95"/>
  <c r="B884" i="95"/>
  <c r="B883" i="95"/>
  <c r="B882" i="95"/>
  <c r="B881" i="95"/>
  <c r="B880" i="95"/>
  <c r="B879" i="95"/>
  <c r="B878" i="95"/>
  <c r="B877" i="95"/>
  <c r="B876" i="95"/>
  <c r="B875" i="95"/>
  <c r="B874" i="95"/>
  <c r="B873" i="95"/>
  <c r="B872" i="95"/>
  <c r="B871" i="95"/>
  <c r="B869" i="95"/>
  <c r="B868" i="95"/>
  <c r="B867" i="95"/>
  <c r="B866" i="95"/>
  <c r="B865" i="95"/>
  <c r="B864" i="95"/>
  <c r="B863" i="95"/>
  <c r="B862" i="95"/>
  <c r="B861" i="95"/>
  <c r="B860" i="95"/>
  <c r="B859" i="95"/>
  <c r="B858" i="95"/>
  <c r="B857" i="95"/>
  <c r="B856" i="95"/>
  <c r="B855" i="95"/>
  <c r="B854" i="95"/>
  <c r="B853" i="95"/>
  <c r="B852" i="95"/>
  <c r="B851" i="95"/>
  <c r="B850" i="95"/>
  <c r="B849" i="95"/>
  <c r="B848" i="95"/>
  <c r="B847" i="95"/>
  <c r="B846" i="95"/>
  <c r="B845" i="95"/>
  <c r="B844" i="95"/>
  <c r="B843" i="95"/>
  <c r="B842" i="95"/>
  <c r="B841" i="95"/>
  <c r="B840" i="95"/>
  <c r="B839" i="95"/>
  <c r="B838" i="95"/>
  <c r="B837" i="95"/>
  <c r="B836" i="95"/>
  <c r="B835" i="95"/>
  <c r="B834" i="95"/>
  <c r="B833" i="95"/>
  <c r="B832" i="95"/>
  <c r="B831" i="95"/>
  <c r="B830" i="95"/>
  <c r="B829" i="95"/>
  <c r="B788" i="95"/>
  <c r="B789" i="95"/>
  <c r="B790" i="95"/>
  <c r="B791" i="95"/>
  <c r="B792" i="95"/>
  <c r="B793" i="95"/>
  <c r="B794" i="95"/>
  <c r="B795" i="95"/>
  <c r="B796" i="95"/>
  <c r="B797" i="95"/>
  <c r="B798" i="95"/>
  <c r="B799" i="95"/>
  <c r="B800" i="95"/>
  <c r="B801" i="95"/>
  <c r="B802" i="95"/>
  <c r="B803" i="95"/>
  <c r="B804" i="95"/>
  <c r="B805" i="95"/>
  <c r="B806" i="95"/>
  <c r="B807" i="95"/>
  <c r="B808" i="95"/>
  <c r="B809" i="95"/>
  <c r="B810" i="95"/>
  <c r="B811" i="95"/>
  <c r="B812" i="95"/>
  <c r="B813" i="95"/>
  <c r="B814" i="95"/>
  <c r="B815" i="95"/>
  <c r="B816" i="95"/>
  <c r="B817" i="95"/>
  <c r="B818" i="95"/>
  <c r="B819" i="95"/>
  <c r="B820" i="95"/>
  <c r="B821" i="95"/>
  <c r="B822" i="95"/>
  <c r="B823" i="95"/>
  <c r="B824" i="95"/>
  <c r="B825" i="95"/>
  <c r="B826" i="95"/>
  <c r="B827" i="95"/>
  <c r="B787" i="95"/>
  <c r="B339" i="95" l="1"/>
  <c r="B338" i="95"/>
  <c r="B342" i="95"/>
  <c r="B341" i="95"/>
  <c r="B321" i="95"/>
  <c r="B320" i="95"/>
  <c r="B315" i="95"/>
  <c r="B314" i="95"/>
  <c r="B303" i="95"/>
  <c r="B302" i="95"/>
  <c r="B300" i="95"/>
  <c r="B299" i="95"/>
  <c r="B297" i="95"/>
  <c r="B296" i="95"/>
  <c r="B294" i="95"/>
  <c r="B293" i="95"/>
  <c r="B291" i="95"/>
  <c r="B290" i="95"/>
  <c r="B288" i="95"/>
  <c r="B287" i="95"/>
  <c r="B285" i="95"/>
  <c r="B284" i="95"/>
  <c r="B276" i="95"/>
  <c r="B275" i="95"/>
  <c r="B279" i="95"/>
  <c r="B278" i="95"/>
  <c r="B273" i="95"/>
  <c r="B272" i="95"/>
  <c r="B270" i="95"/>
  <c r="B269" i="95"/>
  <c r="B267" i="95"/>
  <c r="B266" i="95"/>
  <c r="B260" i="95"/>
  <c r="B257" i="95"/>
  <c r="B256" i="95"/>
  <c r="B254" i="95"/>
  <c r="B253" i="95"/>
  <c r="B251" i="95"/>
  <c r="B250" i="95"/>
  <c r="B248" i="95"/>
  <c r="B247" i="95"/>
  <c r="B245" i="95"/>
  <c r="B244" i="95"/>
  <c r="B242" i="95"/>
  <c r="B241" i="95"/>
  <c r="B239" i="95"/>
  <c r="B238" i="95"/>
  <c r="B236" i="95"/>
  <c r="B235" i="95"/>
  <c r="B233" i="95"/>
  <c r="B232" i="95"/>
  <c r="B230" i="95"/>
  <c r="B229" i="95"/>
  <c r="B227" i="95"/>
  <c r="B226" i="95"/>
  <c r="B224" i="95"/>
  <c r="B223" i="95"/>
  <c r="B218" i="95"/>
  <c r="B217" i="95"/>
  <c r="B215" i="95"/>
  <c r="B214" i="95"/>
  <c r="B212" i="95"/>
  <c r="B211" i="95"/>
  <c r="B209" i="95"/>
  <c r="B208" i="95"/>
  <c r="B197" i="95"/>
  <c r="B196" i="95"/>
  <c r="B194" i="95"/>
  <c r="B193" i="95"/>
  <c r="B191" i="95"/>
  <c r="B190" i="95"/>
  <c r="B188" i="95"/>
  <c r="B187" i="95"/>
  <c r="B185" i="95"/>
  <c r="B184" i="95"/>
  <c r="B182" i="95"/>
  <c r="B181" i="95"/>
  <c r="B179" i="95"/>
  <c r="B178" i="95"/>
  <c r="B176" i="95"/>
  <c r="B175" i="95"/>
  <c r="B173" i="95"/>
  <c r="B172" i="95"/>
  <c r="B170" i="95"/>
  <c r="B169" i="95"/>
  <c r="B167" i="95"/>
  <c r="B166" i="95"/>
  <c r="B164" i="95"/>
  <c r="B163" i="95"/>
  <c r="B161" i="95"/>
  <c r="B160" i="95"/>
  <c r="B158" i="95"/>
  <c r="B157" i="95"/>
  <c r="B155" i="95"/>
  <c r="B154" i="95"/>
  <c r="B152" i="95"/>
  <c r="B151" i="95"/>
  <c r="B149" i="95"/>
  <c r="B148" i="95"/>
  <c r="B146" i="95"/>
  <c r="B145" i="95"/>
  <c r="B140" i="95"/>
  <c r="B139" i="95"/>
  <c r="B137" i="95"/>
  <c r="B136" i="95"/>
  <c r="B134" i="95"/>
  <c r="B133" i="95"/>
  <c r="B131" i="95"/>
  <c r="B130" i="95"/>
  <c r="B128" i="95"/>
  <c r="B127" i="95"/>
  <c r="B126" i="95"/>
  <c r="B125" i="95"/>
  <c r="B110" i="95"/>
  <c r="B96" i="95"/>
  <c r="B93" i="95"/>
  <c r="B83" i="95"/>
  <c r="B82" i="95"/>
  <c r="B80" i="95"/>
  <c r="B79" i="95"/>
  <c r="B74" i="95"/>
  <c r="B73" i="95"/>
  <c r="B71" i="95"/>
  <c r="B70" i="95"/>
  <c r="B65" i="95"/>
  <c r="B64" i="95"/>
  <c r="B62" i="95"/>
  <c r="B61" i="95"/>
  <c r="B68" i="95"/>
  <c r="B67" i="95"/>
  <c r="B59" i="95"/>
  <c r="B58" i="95"/>
  <c r="Y48" i="82" l="1"/>
  <c r="W48" i="82"/>
  <c r="Y45" i="82"/>
  <c r="W45" i="82"/>
  <c r="U48" i="82" l="1"/>
  <c r="T48" i="82" s="1"/>
  <c r="B159" i="95"/>
  <c r="B205" i="95"/>
  <c r="AA48" i="82"/>
  <c r="AC48" i="82" s="1"/>
  <c r="U45" i="82"/>
  <c r="T45" i="82" s="1"/>
  <c r="B156" i="95"/>
  <c r="AA45" i="82"/>
  <c r="AC45" i="82" s="1"/>
  <c r="B206" i="95" l="1"/>
  <c r="B207" i="95"/>
  <c r="B322" i="95" l="1"/>
  <c r="B336" i="95"/>
  <c r="B335" i="95"/>
  <c r="AX26" i="27" l="1"/>
  <c r="BG26" i="27"/>
  <c r="BO26" i="27"/>
  <c r="AX27" i="27"/>
  <c r="BG27" i="27"/>
  <c r="BO27" i="27"/>
  <c r="AX29" i="27"/>
  <c r="BG29" i="27"/>
  <c r="BO29" i="27"/>
  <c r="AX30" i="27"/>
  <c r="BG30" i="27"/>
  <c r="BO30" i="27"/>
  <c r="AX31" i="27"/>
  <c r="BG31" i="27"/>
  <c r="BO31" i="27"/>
  <c r="AX32" i="27"/>
  <c r="BG32" i="27"/>
  <c r="BO32" i="27"/>
  <c r="AX33" i="27"/>
  <c r="BG33" i="27"/>
  <c r="BO33" i="27"/>
  <c r="AX34" i="27"/>
  <c r="BG34" i="27"/>
  <c r="BO34" i="27"/>
  <c r="AX35" i="27"/>
  <c r="BG35" i="27"/>
  <c r="BO35" i="27"/>
  <c r="AX36" i="27"/>
  <c r="BG36" i="27"/>
  <c r="BO36" i="27"/>
  <c r="AX37" i="27"/>
  <c r="BG37" i="27"/>
  <c r="BO37" i="27"/>
  <c r="AX38" i="27"/>
  <c r="BG38" i="27"/>
  <c r="BO38" i="27"/>
  <c r="AX39" i="27"/>
  <c r="BG39" i="27"/>
  <c r="BO39" i="27"/>
  <c r="AX40" i="27"/>
  <c r="BG40" i="27"/>
  <c r="BO40" i="27"/>
  <c r="AX41" i="27"/>
  <c r="BG41" i="27"/>
  <c r="BO41" i="27"/>
  <c r="AX43" i="27"/>
  <c r="BG43" i="27"/>
  <c r="BO43" i="27"/>
  <c r="AX44" i="27"/>
  <c r="BG44" i="27"/>
  <c r="BO44" i="27"/>
  <c r="AX45" i="27"/>
  <c r="BG45" i="27"/>
  <c r="BO45" i="27"/>
  <c r="AX46" i="27"/>
  <c r="BG46" i="27"/>
  <c r="BO46" i="27"/>
  <c r="AX47" i="27"/>
  <c r="BG47" i="27"/>
  <c r="BO47" i="27"/>
  <c r="AX48" i="27"/>
  <c r="BG48" i="27"/>
  <c r="BO48" i="27"/>
  <c r="AX49" i="27"/>
  <c r="BG49" i="27"/>
  <c r="BO49" i="27"/>
  <c r="AX50" i="27"/>
  <c r="BG50" i="27"/>
  <c r="BO50" i="27"/>
  <c r="AX51" i="27"/>
  <c r="BG51" i="27"/>
  <c r="BO51" i="27"/>
  <c r="AX52" i="27"/>
  <c r="BG52" i="27"/>
  <c r="BO52" i="27"/>
  <c r="AX53" i="27"/>
  <c r="BG53" i="27"/>
  <c r="BO53" i="27"/>
  <c r="AX54" i="27"/>
  <c r="BG54" i="27"/>
  <c r="BO54" i="27"/>
  <c r="AX55" i="27"/>
  <c r="BG55" i="27"/>
  <c r="BO55" i="27"/>
  <c r="AX56" i="27"/>
  <c r="BG56" i="27"/>
  <c r="BO56" i="27"/>
  <c r="AX57" i="27"/>
  <c r="BG57" i="27"/>
  <c r="BO57" i="27"/>
  <c r="AX58" i="27"/>
  <c r="BG58" i="27"/>
  <c r="BO58" i="27"/>
  <c r="AX59" i="27"/>
  <c r="BG59" i="27"/>
  <c r="BO59" i="27"/>
  <c r="AX60" i="27"/>
  <c r="BG60" i="27"/>
  <c r="BO60" i="27"/>
  <c r="AX61" i="27"/>
  <c r="BG61" i="27"/>
  <c r="BO61" i="27"/>
  <c r="AX62" i="27"/>
  <c r="BG62" i="27"/>
  <c r="BO62" i="27"/>
  <c r="AX63" i="27"/>
  <c r="BG63" i="27"/>
  <c r="BO63" i="27"/>
  <c r="AX64" i="27"/>
  <c r="BG64" i="27"/>
  <c r="BO64" i="27"/>
  <c r="AX65" i="27"/>
  <c r="BG65" i="27"/>
  <c r="BO65" i="27"/>
  <c r="AX66" i="27"/>
  <c r="BG66" i="27"/>
  <c r="BO66" i="27"/>
  <c r="AX67" i="27"/>
  <c r="BG67" i="27"/>
  <c r="BO67" i="27"/>
  <c r="AX69" i="27"/>
  <c r="BG69" i="27"/>
  <c r="BO69" i="27"/>
  <c r="AX70" i="27"/>
  <c r="BG70" i="27"/>
  <c r="BO70" i="27"/>
  <c r="AX71" i="27"/>
  <c r="BG71" i="27"/>
  <c r="BO71" i="27"/>
  <c r="AX72" i="27"/>
  <c r="BG72" i="27"/>
  <c r="BO72" i="27"/>
  <c r="AX73" i="27"/>
  <c r="BG73" i="27"/>
  <c r="BO73" i="27"/>
  <c r="AX74" i="27"/>
  <c r="BG74" i="27"/>
  <c r="BO74" i="27"/>
  <c r="AX76" i="27"/>
  <c r="BG76" i="27"/>
  <c r="BO76" i="27"/>
  <c r="AX77" i="27"/>
  <c r="BG77" i="27"/>
  <c r="BO77" i="27"/>
  <c r="AX78" i="27"/>
  <c r="BG78" i="27"/>
  <c r="BO78" i="27"/>
  <c r="AX79" i="27"/>
  <c r="BG79" i="27"/>
  <c r="BO79" i="27"/>
  <c r="AX80" i="27"/>
  <c r="BG80" i="27"/>
  <c r="BO80" i="27"/>
  <c r="AX81" i="27"/>
  <c r="BG81" i="27"/>
  <c r="BO81" i="27"/>
  <c r="AX82" i="27"/>
  <c r="BG82" i="27"/>
  <c r="BO82" i="27"/>
  <c r="AX83" i="27"/>
  <c r="BG83" i="27"/>
  <c r="BO83" i="27"/>
  <c r="AX84" i="27"/>
  <c r="BG84" i="27"/>
  <c r="BO84" i="27"/>
  <c r="AX85" i="27"/>
  <c r="BG85" i="27"/>
  <c r="BO85" i="27"/>
  <c r="AX86" i="27"/>
  <c r="BG86" i="27"/>
  <c r="BO86" i="27"/>
  <c r="AX88" i="27"/>
  <c r="BG88" i="27"/>
  <c r="BO88" i="27"/>
  <c r="AX89" i="27"/>
  <c r="BG89" i="27"/>
  <c r="BO89" i="27"/>
  <c r="AX90" i="27"/>
  <c r="BG90" i="27"/>
  <c r="BO90" i="27"/>
  <c r="AX91" i="27"/>
  <c r="BG91" i="27"/>
  <c r="BO91" i="27"/>
  <c r="AX92" i="27"/>
  <c r="BG92" i="27"/>
  <c r="BO92" i="27"/>
  <c r="AX93" i="27"/>
  <c r="BG93" i="27"/>
  <c r="BO93" i="27"/>
  <c r="AX94" i="27"/>
  <c r="BG94" i="27"/>
  <c r="BO94" i="27"/>
  <c r="AX95" i="27"/>
  <c r="BG95" i="27"/>
  <c r="BO95" i="27"/>
  <c r="AX96" i="27"/>
  <c r="BG96" i="27"/>
  <c r="BO96" i="27"/>
  <c r="AX97" i="27"/>
  <c r="BG97" i="27"/>
  <c r="BO97" i="27"/>
  <c r="AX98" i="27"/>
  <c r="BG98" i="27"/>
  <c r="BO98" i="27"/>
  <c r="AX99" i="27"/>
  <c r="BG99" i="27"/>
  <c r="BO99" i="27"/>
  <c r="AX100" i="27"/>
  <c r="BG100" i="27"/>
  <c r="BO100" i="27"/>
  <c r="AX101" i="27"/>
  <c r="BG101" i="27"/>
  <c r="BO101" i="27"/>
  <c r="AX102" i="27"/>
  <c r="BG102" i="27"/>
  <c r="BO102" i="27"/>
  <c r="AX103" i="27"/>
  <c r="BG103" i="27"/>
  <c r="BO103" i="27"/>
  <c r="AX104" i="27"/>
  <c r="BG104" i="27"/>
  <c r="BO104" i="27"/>
  <c r="AX105" i="27"/>
  <c r="BG105" i="27"/>
  <c r="BO105" i="27"/>
  <c r="AX106" i="27"/>
  <c r="BG106" i="27"/>
  <c r="BO106" i="27"/>
  <c r="AX107" i="27"/>
  <c r="BG107" i="27"/>
  <c r="BO107" i="27"/>
  <c r="AX108" i="27"/>
  <c r="BG108" i="27"/>
  <c r="BO108" i="27"/>
  <c r="AX109" i="27"/>
  <c r="BG109" i="27"/>
  <c r="BO109" i="27"/>
  <c r="AX110" i="27"/>
  <c r="BG110" i="27"/>
  <c r="BO110" i="27"/>
  <c r="AX111" i="27"/>
  <c r="BG111" i="27"/>
  <c r="BO111" i="27"/>
  <c r="AX112" i="27"/>
  <c r="BG112" i="27"/>
  <c r="BO112" i="27"/>
  <c r="AX113" i="27"/>
  <c r="BG113" i="27"/>
  <c r="BO113" i="27"/>
  <c r="AX114" i="27"/>
  <c r="BG114" i="27"/>
  <c r="BO114" i="27"/>
  <c r="AX115" i="27"/>
  <c r="BG115" i="27"/>
  <c r="BO115" i="27"/>
  <c r="AX116" i="27"/>
  <c r="BG116" i="27"/>
  <c r="BO116" i="27"/>
  <c r="AX117" i="27"/>
  <c r="BG117" i="27"/>
  <c r="BO117" i="27"/>
  <c r="AX118" i="27"/>
  <c r="BG118" i="27"/>
  <c r="BO118" i="27"/>
  <c r="AX119" i="27"/>
  <c r="BG119" i="27"/>
  <c r="BO119" i="27"/>
  <c r="AX120" i="27"/>
  <c r="BG120" i="27"/>
  <c r="BO120" i="27"/>
  <c r="AX121" i="27"/>
  <c r="BG121" i="27"/>
  <c r="BO121" i="27"/>
  <c r="AX122" i="27"/>
  <c r="BG122" i="27"/>
  <c r="BO122" i="27"/>
  <c r="AX123" i="27"/>
  <c r="BG123" i="27"/>
  <c r="BO123" i="27"/>
  <c r="AX124" i="27"/>
  <c r="BG124" i="27"/>
  <c r="BO124" i="27"/>
  <c r="AX125" i="27"/>
  <c r="BG125" i="27"/>
  <c r="BO125" i="27"/>
  <c r="AX126" i="27"/>
  <c r="BG126" i="27"/>
  <c r="BO126" i="27"/>
  <c r="AX127" i="27"/>
  <c r="BG127" i="27"/>
  <c r="BO127" i="27"/>
  <c r="AX128" i="27"/>
  <c r="BG128" i="27"/>
  <c r="BO128" i="27"/>
  <c r="AX129" i="27"/>
  <c r="BG129" i="27"/>
  <c r="BO129" i="27"/>
  <c r="AX130" i="27"/>
  <c r="BG130" i="27"/>
  <c r="BO130" i="27"/>
  <c r="AX131" i="27"/>
  <c r="BG131" i="27"/>
  <c r="BO131" i="27"/>
  <c r="AX132" i="27"/>
  <c r="BG132" i="27"/>
  <c r="BO132" i="27"/>
  <c r="AX133" i="27"/>
  <c r="BG133" i="27"/>
  <c r="BO133" i="27"/>
  <c r="AX134" i="27"/>
  <c r="BG134" i="27"/>
  <c r="BO134" i="27"/>
  <c r="AX135" i="27"/>
  <c r="BG135" i="27"/>
  <c r="BO135" i="27"/>
  <c r="AX136" i="27"/>
  <c r="BG136" i="27"/>
  <c r="BO136" i="27"/>
  <c r="AX137" i="27"/>
  <c r="BG137" i="27"/>
  <c r="BO137" i="27"/>
  <c r="AX138" i="27"/>
  <c r="BG138" i="27"/>
  <c r="BO138" i="27"/>
  <c r="AX139" i="27"/>
  <c r="BG139" i="27"/>
  <c r="BO139" i="27"/>
  <c r="AX140" i="27"/>
  <c r="BG140" i="27"/>
  <c r="BO140" i="27"/>
  <c r="AX141" i="27"/>
  <c r="BG141" i="27"/>
  <c r="BO141" i="27"/>
  <c r="AX142" i="27"/>
  <c r="BG142" i="27"/>
  <c r="BO142" i="27"/>
  <c r="AX143" i="27"/>
  <c r="BG143" i="27"/>
  <c r="BO143" i="27"/>
  <c r="AX144" i="27"/>
  <c r="BG144" i="27"/>
  <c r="BO144" i="27"/>
  <c r="AX145" i="27"/>
  <c r="BG145" i="27"/>
  <c r="BO145" i="27"/>
  <c r="AX146" i="27"/>
  <c r="BG146" i="27"/>
  <c r="BO146" i="27"/>
  <c r="AX147" i="27"/>
  <c r="BG147" i="27"/>
  <c r="BO147" i="27"/>
  <c r="AX148" i="27"/>
  <c r="BG148" i="27"/>
  <c r="BO148" i="27"/>
  <c r="AX149" i="27"/>
  <c r="BG149" i="27"/>
  <c r="BO149" i="27"/>
  <c r="AX150" i="27"/>
  <c r="BG150" i="27"/>
  <c r="BO150" i="27"/>
  <c r="AX151" i="27"/>
  <c r="BG151" i="27"/>
  <c r="BO151" i="27"/>
  <c r="AX152" i="27"/>
  <c r="BG152" i="27"/>
  <c r="BO152" i="27"/>
  <c r="AX153" i="27"/>
  <c r="BG153" i="27"/>
  <c r="BO153" i="27"/>
  <c r="AX154" i="27"/>
  <c r="BG154" i="27"/>
  <c r="BO154" i="27"/>
  <c r="AX155" i="27"/>
  <c r="BG155" i="27"/>
  <c r="BO155" i="27"/>
  <c r="AX156" i="27"/>
  <c r="BG156" i="27"/>
  <c r="BO156" i="27"/>
  <c r="AX157" i="27"/>
  <c r="BG157" i="27"/>
  <c r="BO157" i="27"/>
  <c r="AX158" i="27"/>
  <c r="BG158" i="27"/>
  <c r="BO158" i="27"/>
  <c r="AX159" i="27"/>
  <c r="BG159" i="27"/>
  <c r="BO159" i="27"/>
  <c r="AX160" i="27"/>
  <c r="BG160" i="27"/>
  <c r="BO160" i="27"/>
  <c r="AX161" i="27"/>
  <c r="BG161" i="27"/>
  <c r="BO161" i="27"/>
  <c r="AX162" i="27"/>
  <c r="BG162" i="27"/>
  <c r="BO162" i="27"/>
  <c r="AX163" i="27"/>
  <c r="BG163" i="27"/>
  <c r="BO163" i="27"/>
  <c r="AX164" i="27"/>
  <c r="BG164" i="27"/>
  <c r="BO164" i="27"/>
  <c r="AX165" i="27"/>
  <c r="BG165" i="27"/>
  <c r="BO165" i="27"/>
  <c r="AX166" i="27"/>
  <c r="BG166" i="27"/>
  <c r="BO166" i="27"/>
  <c r="AX167" i="27"/>
  <c r="BG167" i="27"/>
  <c r="BO167" i="27"/>
  <c r="AX168" i="27"/>
  <c r="BG168" i="27"/>
  <c r="BO168" i="27"/>
  <c r="AX169" i="27"/>
  <c r="BG169" i="27"/>
  <c r="BO169" i="27"/>
  <c r="AX170" i="27"/>
  <c r="BG170" i="27"/>
  <c r="BO170" i="27"/>
  <c r="AX171" i="27"/>
  <c r="BG171" i="27"/>
  <c r="BO171" i="27"/>
  <c r="AX172" i="27"/>
  <c r="BG172" i="27"/>
  <c r="BO172" i="27"/>
  <c r="AX173" i="27"/>
  <c r="BG173" i="27"/>
  <c r="BO173" i="27"/>
  <c r="AX174" i="27"/>
  <c r="BG174" i="27"/>
  <c r="BO174" i="27"/>
  <c r="AX175" i="27"/>
  <c r="BG175" i="27"/>
  <c r="BO175" i="27"/>
  <c r="AX177" i="27"/>
  <c r="BG177" i="27"/>
  <c r="BO177" i="27"/>
  <c r="AX178" i="27"/>
  <c r="BG178" i="27"/>
  <c r="BO178" i="27"/>
  <c r="AX179" i="27"/>
  <c r="BG179" i="27"/>
  <c r="BO179" i="27"/>
  <c r="AX180" i="27"/>
  <c r="BG180" i="27"/>
  <c r="BO180" i="27"/>
  <c r="AX182" i="27"/>
  <c r="BG182" i="27"/>
  <c r="BO182" i="27"/>
  <c r="AX183" i="27"/>
  <c r="BG183" i="27"/>
  <c r="BO183" i="27"/>
  <c r="AX184" i="27"/>
  <c r="BG184" i="27"/>
  <c r="BO184" i="27"/>
  <c r="AX185" i="27"/>
  <c r="BG185" i="27"/>
  <c r="BO185" i="27"/>
  <c r="AX186" i="27"/>
  <c r="BG186" i="27"/>
  <c r="BO186" i="27"/>
  <c r="AX187" i="27"/>
  <c r="BG187" i="27"/>
  <c r="BO187" i="27"/>
  <c r="AX188" i="27"/>
  <c r="BG188" i="27"/>
  <c r="BO188" i="27"/>
  <c r="AX189" i="27"/>
  <c r="BG189" i="27"/>
  <c r="BO189" i="27"/>
  <c r="AX190" i="27"/>
  <c r="BG190" i="27"/>
  <c r="BO190" i="27"/>
  <c r="AX191" i="27"/>
  <c r="BG191" i="27"/>
  <c r="BO191" i="27"/>
  <c r="AX192" i="27"/>
  <c r="BG192" i="27"/>
  <c r="BO192" i="27"/>
  <c r="AX193" i="27"/>
  <c r="BG193" i="27"/>
  <c r="BO193" i="27"/>
  <c r="AX194" i="27"/>
  <c r="BG194" i="27"/>
  <c r="BO194" i="27"/>
  <c r="AX195" i="27"/>
  <c r="BG195" i="27"/>
  <c r="BO195" i="27"/>
  <c r="AX196" i="27"/>
  <c r="BG196" i="27"/>
  <c r="BO196" i="27"/>
  <c r="AX197" i="27"/>
  <c r="BG197" i="27"/>
  <c r="BO197" i="27"/>
  <c r="AX198" i="27"/>
  <c r="BG198" i="27"/>
  <c r="BO198" i="27"/>
  <c r="AX199" i="27"/>
  <c r="BG199" i="27"/>
  <c r="BO199" i="27"/>
  <c r="AX200" i="27"/>
  <c r="BG200" i="27"/>
  <c r="BO200" i="27"/>
  <c r="AX201" i="27"/>
  <c r="BG201" i="27"/>
  <c r="BO201" i="27"/>
  <c r="AX202" i="27"/>
  <c r="BG202" i="27"/>
  <c r="BO202" i="27"/>
  <c r="AX203" i="27"/>
  <c r="BG203" i="27"/>
  <c r="BO203" i="27"/>
  <c r="AX204" i="27"/>
  <c r="BG204" i="27"/>
  <c r="BO204" i="27"/>
  <c r="AX205" i="27"/>
  <c r="BG205" i="27"/>
  <c r="BO205" i="27"/>
  <c r="AX206" i="27"/>
  <c r="BG206" i="27"/>
  <c r="BO206" i="27"/>
  <c r="AX207" i="27"/>
  <c r="BG207" i="27"/>
  <c r="BO207" i="27"/>
  <c r="AX208" i="27"/>
  <c r="BG208" i="27"/>
  <c r="BO208" i="27"/>
  <c r="AX209" i="27"/>
  <c r="BG209" i="27"/>
  <c r="BO209" i="27"/>
  <c r="AX210" i="27"/>
  <c r="BG210" i="27"/>
  <c r="BO210" i="27"/>
  <c r="AX211" i="27"/>
  <c r="BG211" i="27"/>
  <c r="BO211" i="27"/>
  <c r="AX212" i="27"/>
  <c r="BG212" i="27"/>
  <c r="BO212" i="27"/>
  <c r="AX213" i="27"/>
  <c r="BG213" i="27"/>
  <c r="BO213" i="27"/>
  <c r="AX214" i="27"/>
  <c r="BG214" i="27"/>
  <c r="BO214" i="27"/>
  <c r="AX215" i="27"/>
  <c r="BG215" i="27"/>
  <c r="BO215" i="27"/>
  <c r="AX216" i="27"/>
  <c r="BG216" i="27"/>
  <c r="BO216" i="27"/>
  <c r="AX217" i="27"/>
  <c r="BG217" i="27"/>
  <c r="BO217" i="27"/>
  <c r="AX218" i="27"/>
  <c r="BG218" i="27"/>
  <c r="BO218" i="27"/>
  <c r="AX220" i="27"/>
  <c r="BG220" i="27"/>
  <c r="BO220" i="27"/>
  <c r="AX221" i="27"/>
  <c r="BG221" i="27"/>
  <c r="BO221" i="27"/>
  <c r="AX222" i="27"/>
  <c r="BG222" i="27"/>
  <c r="BO222" i="27"/>
  <c r="AX223" i="27"/>
  <c r="BG223" i="27"/>
  <c r="BO223" i="27"/>
  <c r="AX224" i="27"/>
  <c r="BG224" i="27"/>
  <c r="BO224" i="27"/>
  <c r="AX225" i="27"/>
  <c r="BG225" i="27"/>
  <c r="BO225" i="27"/>
  <c r="AX226" i="27"/>
  <c r="BG226" i="27"/>
  <c r="BO226" i="27"/>
  <c r="AX227" i="27"/>
  <c r="BG227" i="27"/>
  <c r="BO227" i="27"/>
  <c r="AX228" i="27"/>
  <c r="BG228" i="27"/>
  <c r="BO228" i="27"/>
  <c r="AX229" i="27"/>
  <c r="BG229" i="27"/>
  <c r="BO229" i="27"/>
  <c r="AX230" i="27"/>
  <c r="BG230" i="27"/>
  <c r="BO230" i="27"/>
  <c r="AX231" i="27"/>
  <c r="BG231" i="27"/>
  <c r="BO231" i="27"/>
  <c r="AX232" i="27"/>
  <c r="BG232" i="27"/>
  <c r="BO232" i="27"/>
  <c r="AX233" i="27"/>
  <c r="BG233" i="27"/>
  <c r="BO233" i="27"/>
  <c r="AX234" i="27"/>
  <c r="BG234" i="27"/>
  <c r="BO234" i="27"/>
  <c r="AX235" i="27"/>
  <c r="BG235" i="27"/>
  <c r="BO235" i="27"/>
  <c r="AX236" i="27"/>
  <c r="BG236" i="27"/>
  <c r="BO236" i="27"/>
  <c r="AX237" i="27"/>
  <c r="BG237" i="27"/>
  <c r="BO237" i="27"/>
  <c r="AX238" i="27"/>
  <c r="BG238" i="27"/>
  <c r="BO238" i="27"/>
  <c r="AX239" i="27"/>
  <c r="BG239" i="27"/>
  <c r="BO239" i="27"/>
  <c r="AX240" i="27"/>
  <c r="BG240" i="27"/>
  <c r="BO240" i="27"/>
  <c r="AX241" i="27"/>
  <c r="BG241" i="27"/>
  <c r="BO241" i="27"/>
  <c r="AX242" i="27"/>
  <c r="BG242" i="27"/>
  <c r="BO242" i="27"/>
  <c r="AX243" i="27"/>
  <c r="BG243" i="27"/>
  <c r="BO243" i="27"/>
  <c r="AX244" i="27"/>
  <c r="BG244" i="27"/>
  <c r="BO244" i="27"/>
  <c r="AX245" i="27"/>
  <c r="BG245" i="27"/>
  <c r="BO245" i="27"/>
  <c r="AX246" i="27"/>
  <c r="BG246" i="27"/>
  <c r="BO246" i="27"/>
  <c r="AX247" i="27"/>
  <c r="BG247" i="27"/>
  <c r="BO247" i="27"/>
  <c r="AX248" i="27"/>
  <c r="BG248" i="27"/>
  <c r="BO248" i="27"/>
  <c r="AX249" i="27"/>
  <c r="BG249" i="27"/>
  <c r="BO249" i="27"/>
  <c r="AX250" i="27"/>
  <c r="BG250" i="27"/>
  <c r="BO250" i="27"/>
  <c r="AX251" i="27"/>
  <c r="BG251" i="27"/>
  <c r="BO251" i="27"/>
  <c r="AX252" i="27"/>
  <c r="BG252" i="27"/>
  <c r="BO252" i="27"/>
  <c r="AX253" i="27"/>
  <c r="BG253" i="27"/>
  <c r="BO253" i="27"/>
  <c r="AX254" i="27"/>
  <c r="BG254" i="27"/>
  <c r="BO254" i="27"/>
  <c r="AX255" i="27"/>
  <c r="BG255" i="27"/>
  <c r="BO255" i="27"/>
  <c r="AX256" i="27"/>
  <c r="BG256" i="27"/>
  <c r="BO256" i="27"/>
  <c r="AX257" i="27"/>
  <c r="BG257" i="27"/>
  <c r="BO257" i="27"/>
  <c r="AX258" i="27"/>
  <c r="BG258" i="27"/>
  <c r="BO258" i="27"/>
  <c r="AX259" i="27"/>
  <c r="BG259" i="27"/>
  <c r="BO259" i="27"/>
  <c r="AX260" i="27"/>
  <c r="BG260" i="27"/>
  <c r="BO260" i="27"/>
  <c r="AX261" i="27"/>
  <c r="BG261" i="27"/>
  <c r="BO261" i="27"/>
  <c r="AX262" i="27"/>
  <c r="BG262" i="27"/>
  <c r="BO262" i="27"/>
  <c r="AX263" i="27"/>
  <c r="BG263" i="27"/>
  <c r="BO263" i="27"/>
  <c r="AX264" i="27"/>
  <c r="BG264" i="27"/>
  <c r="BO264" i="27"/>
  <c r="AX265" i="27"/>
  <c r="BG265" i="27"/>
  <c r="BO265" i="27"/>
  <c r="AX266" i="27"/>
  <c r="BG266" i="27"/>
  <c r="BO266" i="27"/>
  <c r="AX267" i="27"/>
  <c r="BG267" i="27"/>
  <c r="BO267" i="27"/>
  <c r="AX268" i="27"/>
  <c r="BG268" i="27"/>
  <c r="BO268" i="27"/>
  <c r="AX269" i="27"/>
  <c r="BG269" i="27"/>
  <c r="BO269" i="27"/>
  <c r="AX270" i="27"/>
  <c r="BG270" i="27"/>
  <c r="BO270" i="27"/>
  <c r="AX271" i="27"/>
  <c r="BG271" i="27"/>
  <c r="BO271" i="27"/>
  <c r="AX272" i="27"/>
  <c r="BG272" i="27"/>
  <c r="BO272" i="27"/>
  <c r="AX273" i="27"/>
  <c r="BG273" i="27"/>
  <c r="BO273" i="27"/>
  <c r="AX274" i="27"/>
  <c r="BG274" i="27"/>
  <c r="BO274" i="27"/>
  <c r="AX275" i="27"/>
  <c r="BG275" i="27"/>
  <c r="BO275" i="27"/>
  <c r="AX276" i="27"/>
  <c r="BG276" i="27"/>
  <c r="BO276" i="27"/>
  <c r="AX277" i="27"/>
  <c r="BG277" i="27"/>
  <c r="BO277" i="27"/>
  <c r="AX278" i="27"/>
  <c r="BG278" i="27"/>
  <c r="BO278" i="27"/>
  <c r="AX279" i="27"/>
  <c r="BG279" i="27"/>
  <c r="BO279" i="27"/>
  <c r="AX280" i="27"/>
  <c r="BG280" i="27"/>
  <c r="BO280" i="27"/>
  <c r="AX281" i="27"/>
  <c r="BG281" i="27"/>
  <c r="BO281" i="27"/>
  <c r="AX282" i="27"/>
  <c r="BG282" i="27"/>
  <c r="BO282" i="27"/>
  <c r="AX284" i="27"/>
  <c r="BG284" i="27"/>
  <c r="BO284" i="27"/>
  <c r="AX286" i="27"/>
  <c r="BG286" i="27"/>
  <c r="BO286" i="27"/>
  <c r="AX288" i="27"/>
  <c r="BG288" i="27"/>
  <c r="BO288" i="27"/>
  <c r="AX289" i="27"/>
  <c r="BG289" i="27"/>
  <c r="BO289" i="27"/>
  <c r="AX290" i="27"/>
  <c r="BG290" i="27"/>
  <c r="BO290" i="27"/>
  <c r="AX291" i="27"/>
  <c r="BG291" i="27"/>
  <c r="BO291" i="27"/>
  <c r="AX292" i="27"/>
  <c r="BG292" i="27"/>
  <c r="BO292" i="27"/>
  <c r="AX293" i="27"/>
  <c r="BG293" i="27"/>
  <c r="BO293" i="27"/>
  <c r="AX294" i="27"/>
  <c r="BG294" i="27"/>
  <c r="BO294" i="27"/>
  <c r="AX295" i="27"/>
  <c r="BG295" i="27"/>
  <c r="BO295" i="27"/>
  <c r="AX296" i="27"/>
  <c r="BG296" i="27"/>
  <c r="BO296" i="27"/>
  <c r="AX297" i="27"/>
  <c r="BG297" i="27"/>
  <c r="BO297" i="27"/>
  <c r="AX298" i="27"/>
  <c r="BG298" i="27"/>
  <c r="BO298" i="27"/>
  <c r="AX299" i="27"/>
  <c r="BG299" i="27"/>
  <c r="BO299" i="27"/>
  <c r="AX300" i="27"/>
  <c r="BG300" i="27"/>
  <c r="BO300" i="27"/>
  <c r="AX301" i="27"/>
  <c r="BG301" i="27"/>
  <c r="BO301" i="27"/>
  <c r="B644" i="95" l="1"/>
  <c r="B22" i="95"/>
  <c r="B17" i="95"/>
  <c r="B3" i="95"/>
  <c r="B709" i="95" l="1"/>
  <c r="B436" i="95" l="1"/>
  <c r="B437" i="95"/>
  <c r="B435" i="95"/>
  <c r="B574" i="95" l="1"/>
  <c r="B344" i="95" l="1"/>
  <c r="C89" i="1"/>
  <c r="D89" i="1" s="1"/>
  <c r="B1126" i="95" l="1"/>
  <c r="B1131" i="95"/>
  <c r="B1135" i="95"/>
  <c r="B1141" i="95"/>
  <c r="B1145" i="95"/>
  <c r="B1127" i="95"/>
  <c r="B1132" i="95"/>
  <c r="B1137" i="95"/>
  <c r="B1142" i="95"/>
  <c r="B1146" i="95"/>
  <c r="B1124" i="95"/>
  <c r="B1129" i="95"/>
  <c r="B1133" i="95"/>
  <c r="B1138" i="95"/>
  <c r="B1123" i="95"/>
  <c r="B1125" i="95"/>
  <c r="B1130" i="95"/>
  <c r="B1134" i="95"/>
  <c r="B1140" i="95"/>
  <c r="B1144" i="95"/>
  <c r="B1143" i="95"/>
  <c r="G51" i="33" l="1"/>
  <c r="M51" i="33" s="1"/>
  <c r="B649" i="95" l="1"/>
  <c r="B1171" i="95"/>
  <c r="B639" i="95"/>
  <c r="B1196" i="95" l="1"/>
  <c r="B1220" i="95" l="1"/>
  <c r="B406" i="95" l="1"/>
  <c r="B407" i="95"/>
  <c r="B398" i="95"/>
  <c r="B405" i="95"/>
  <c r="BQ181" i="27" l="1"/>
  <c r="BQ42" i="27"/>
  <c r="BQ7" i="27"/>
  <c r="BQ8" i="27"/>
  <c r="BQ176" i="27"/>
  <c r="BQ29" i="27"/>
  <c r="BQ44" i="27"/>
  <c r="BQ52" i="27"/>
  <c r="BQ56" i="27"/>
  <c r="BQ59" i="27"/>
  <c r="BQ62" i="27"/>
  <c r="BQ64" i="27"/>
  <c r="BQ66" i="27"/>
  <c r="BQ71" i="27"/>
  <c r="BQ72" i="27"/>
  <c r="BQ76" i="27"/>
  <c r="BQ79" i="27"/>
  <c r="BQ82" i="27"/>
  <c r="BQ85" i="27"/>
  <c r="BQ89" i="27"/>
  <c r="BQ91" i="27"/>
  <c r="BQ94" i="27"/>
  <c r="BQ98" i="27"/>
  <c r="BQ101" i="27"/>
  <c r="BQ104" i="27"/>
  <c r="BQ107" i="27"/>
  <c r="BQ109" i="27"/>
  <c r="BQ112" i="27"/>
  <c r="BQ117" i="27"/>
  <c r="BQ119" i="27"/>
  <c r="BQ122" i="27"/>
  <c r="BQ126" i="27"/>
  <c r="BQ129" i="27"/>
  <c r="BQ132" i="27"/>
  <c r="BQ134" i="27"/>
  <c r="BQ137" i="27"/>
  <c r="BQ140" i="27"/>
  <c r="BQ143" i="27"/>
  <c r="BQ145" i="27"/>
  <c r="BQ148" i="27"/>
  <c r="BQ151" i="27"/>
  <c r="BQ154" i="27"/>
  <c r="BQ159" i="27"/>
  <c r="BQ162" i="27"/>
  <c r="BQ164" i="27"/>
  <c r="BQ168" i="27"/>
  <c r="BQ171" i="27"/>
  <c r="BQ174" i="27"/>
  <c r="BQ178" i="27"/>
  <c r="BQ185" i="27"/>
  <c r="BQ188" i="27"/>
  <c r="BQ191" i="27"/>
  <c r="BQ193" i="27"/>
  <c r="BQ196" i="27"/>
  <c r="BQ199" i="27"/>
  <c r="BQ200" i="27"/>
  <c r="BQ203" i="27"/>
  <c r="BQ206" i="27"/>
  <c r="BQ209" i="27"/>
  <c r="BQ212" i="27"/>
  <c r="BQ213" i="27"/>
  <c r="BQ215" i="27"/>
  <c r="BQ218" i="27"/>
  <c r="BQ221" i="27"/>
  <c r="BQ224" i="27"/>
  <c r="BQ27" i="27"/>
  <c r="BQ30" i="27"/>
  <c r="BQ32" i="27"/>
  <c r="BQ34" i="27"/>
  <c r="BQ36" i="27"/>
  <c r="BQ38" i="27"/>
  <c r="BQ40" i="27"/>
  <c r="BQ43" i="27"/>
  <c r="BQ45" i="27"/>
  <c r="BQ47" i="27"/>
  <c r="BQ49" i="27"/>
  <c r="BQ50" i="27"/>
  <c r="BQ53" i="27"/>
  <c r="BQ55" i="27"/>
  <c r="BQ58" i="27"/>
  <c r="BQ60" i="27"/>
  <c r="BQ61" i="27"/>
  <c r="BQ65" i="27"/>
  <c r="BQ67" i="27"/>
  <c r="BQ70" i="27"/>
  <c r="BQ74" i="27"/>
  <c r="BQ78" i="27"/>
  <c r="BQ80" i="27"/>
  <c r="BQ83" i="27"/>
  <c r="BQ88" i="27"/>
  <c r="BQ92" i="27"/>
  <c r="BQ95" i="27"/>
  <c r="BQ97" i="27"/>
  <c r="BQ99" i="27"/>
  <c r="BQ102" i="27"/>
  <c r="BQ105" i="27"/>
  <c r="BQ108" i="27"/>
  <c r="BQ110" i="27"/>
  <c r="BQ111" i="27"/>
  <c r="BQ114" i="27"/>
  <c r="BQ115" i="27"/>
  <c r="BQ118" i="27"/>
  <c r="BQ121" i="27"/>
  <c r="BQ123" i="27"/>
  <c r="BQ125" i="27"/>
  <c r="BQ128" i="27"/>
  <c r="BQ130" i="27"/>
  <c r="BQ133" i="27"/>
  <c r="BQ135" i="27"/>
  <c r="BQ136" i="27"/>
  <c r="BQ139" i="27"/>
  <c r="BQ141" i="27"/>
  <c r="BQ144" i="27"/>
  <c r="BQ146" i="27"/>
  <c r="BQ150" i="27"/>
  <c r="BQ152" i="27"/>
  <c r="BQ155" i="27"/>
  <c r="BQ157" i="27"/>
  <c r="BQ160" i="27"/>
  <c r="BQ163" i="27"/>
  <c r="BQ165" i="27"/>
  <c r="BQ167" i="27"/>
  <c r="BQ170" i="27"/>
  <c r="BQ173" i="27"/>
  <c r="BQ175" i="27"/>
  <c r="BQ179" i="27"/>
  <c r="BQ182" i="27"/>
  <c r="BQ184" i="27"/>
  <c r="BQ187" i="27"/>
  <c r="BQ189" i="27"/>
  <c r="BQ192" i="27"/>
  <c r="BQ195" i="27"/>
  <c r="BQ197" i="27"/>
  <c r="BQ202" i="27"/>
  <c r="BQ204" i="27"/>
  <c r="BQ207" i="27"/>
  <c r="BQ210" i="27"/>
  <c r="BQ211" i="27"/>
  <c r="BQ216" i="27"/>
  <c r="BQ220" i="27"/>
  <c r="BQ223" i="27"/>
  <c r="BQ225" i="27"/>
  <c r="BQ226" i="27"/>
  <c r="BQ26" i="27"/>
  <c r="BQ31" i="27"/>
  <c r="BQ33" i="27"/>
  <c r="BQ35" i="27"/>
  <c r="BQ37" i="27"/>
  <c r="BQ39" i="27"/>
  <c r="BQ41" i="27"/>
  <c r="BQ46" i="27"/>
  <c r="BQ48" i="27"/>
  <c r="BQ51" i="27"/>
  <c r="BQ54" i="27"/>
  <c r="BQ57" i="27"/>
  <c r="BQ63" i="27"/>
  <c r="BQ69" i="27"/>
  <c r="BQ73" i="27"/>
  <c r="BQ77" i="27"/>
  <c r="BQ81" i="27"/>
  <c r="BQ84" i="27"/>
  <c r="BQ86" i="27"/>
  <c r="BQ90" i="27"/>
  <c r="BQ93" i="27"/>
  <c r="BQ96" i="27"/>
  <c r="BQ100" i="27"/>
  <c r="BQ103" i="27"/>
  <c r="BQ106" i="27"/>
  <c r="BQ113" i="27"/>
  <c r="BQ116" i="27"/>
  <c r="BQ120" i="27"/>
  <c r="BQ124" i="27"/>
  <c r="BQ127" i="27"/>
  <c r="BQ131" i="27"/>
  <c r="BQ138" i="27"/>
  <c r="BQ142" i="27"/>
  <c r="BQ147" i="27"/>
  <c r="BQ149" i="27"/>
  <c r="BQ153" i="27"/>
  <c r="BQ156" i="27"/>
  <c r="BQ158" i="27"/>
  <c r="BQ161" i="27"/>
  <c r="BQ166" i="27"/>
  <c r="BQ169" i="27"/>
  <c r="BQ172" i="27"/>
  <c r="BQ177" i="27"/>
  <c r="BQ180" i="27"/>
  <c r="BQ183" i="27"/>
  <c r="BQ186" i="27"/>
  <c r="BQ190" i="27"/>
  <c r="BQ194" i="27"/>
  <c r="BQ198" i="27"/>
  <c r="BQ201" i="27"/>
  <c r="BQ205" i="27"/>
  <c r="BQ208" i="27"/>
  <c r="BQ214" i="27"/>
  <c r="BQ217" i="27"/>
  <c r="BQ222" i="27"/>
  <c r="BQ227" i="27"/>
  <c r="BQ228" i="27"/>
  <c r="BQ229" i="27"/>
  <c r="BQ230" i="27"/>
  <c r="BQ231" i="27"/>
  <c r="BQ232" i="27"/>
  <c r="BQ233" i="27"/>
  <c r="BQ234" i="27"/>
  <c r="BQ235" i="27"/>
  <c r="BQ236" i="27"/>
  <c r="BQ237" i="27"/>
  <c r="BQ238" i="27"/>
  <c r="BQ241" i="27"/>
  <c r="BQ242" i="27"/>
  <c r="BQ243" i="27"/>
  <c r="BQ244" i="27"/>
  <c r="BQ245" i="27"/>
  <c r="BQ246" i="27"/>
  <c r="BQ247" i="27"/>
  <c r="BQ249" i="27"/>
  <c r="BQ251" i="27"/>
  <c r="BQ253" i="27"/>
  <c r="BQ256" i="27"/>
  <c r="BQ260" i="27"/>
  <c r="BQ263" i="27"/>
  <c r="BQ268" i="27"/>
  <c r="BQ271" i="27"/>
  <c r="BQ274" i="27"/>
  <c r="BQ277" i="27"/>
  <c r="BQ280" i="27"/>
  <c r="BQ291" i="27"/>
  <c r="BQ294" i="27"/>
  <c r="BQ297" i="27"/>
  <c r="BQ299" i="27"/>
  <c r="BQ240" i="27"/>
  <c r="BQ248" i="27"/>
  <c r="BQ250" i="27"/>
  <c r="BQ252" i="27"/>
  <c r="BQ255" i="27"/>
  <c r="BQ258" i="27"/>
  <c r="BQ259" i="27"/>
  <c r="BQ262" i="27"/>
  <c r="BQ265" i="27"/>
  <c r="BQ267" i="27"/>
  <c r="BQ270" i="27"/>
  <c r="BQ273" i="27"/>
  <c r="BQ276" i="27"/>
  <c r="BQ279" i="27"/>
  <c r="BQ282" i="27"/>
  <c r="BQ286" i="27"/>
  <c r="BQ289" i="27"/>
  <c r="BQ292" i="27"/>
  <c r="BQ295" i="27"/>
  <c r="BQ298" i="27"/>
  <c r="BQ300" i="27"/>
  <c r="BQ239" i="27"/>
  <c r="BQ254" i="27"/>
  <c r="BQ257" i="27"/>
  <c r="BQ261" i="27"/>
  <c r="BQ264" i="27"/>
  <c r="BQ266" i="27"/>
  <c r="BQ269" i="27"/>
  <c r="BQ272" i="27"/>
  <c r="BQ275" i="27"/>
  <c r="BQ278" i="27"/>
  <c r="BQ281" i="27"/>
  <c r="BQ284" i="27"/>
  <c r="BQ290" i="27"/>
  <c r="BQ293" i="27"/>
  <c r="BQ296" i="27"/>
  <c r="BQ301" i="27"/>
  <c r="A3" i="33" l="1"/>
  <c r="A3" i="25"/>
  <c r="A3" i="24"/>
  <c r="B347" i="95"/>
  <c r="Y250" i="82"/>
  <c r="W250" i="82"/>
  <c r="Y248" i="82"/>
  <c r="W248" i="82"/>
  <c r="Y220" i="82"/>
  <c r="W220" i="82"/>
  <c r="Y206" i="82"/>
  <c r="W206" i="82"/>
  <c r="Y202" i="82"/>
  <c r="W202" i="82"/>
  <c r="Y198" i="82"/>
  <c r="W198" i="82"/>
  <c r="Y196" i="82"/>
  <c r="W196" i="82"/>
  <c r="Y192" i="82"/>
  <c r="W192" i="82"/>
  <c r="Y190" i="82"/>
  <c r="W190" i="82"/>
  <c r="Y186" i="82"/>
  <c r="W186" i="82"/>
  <c r="Y182" i="82"/>
  <c r="W182" i="82"/>
  <c r="Y180" i="82"/>
  <c r="W180" i="82"/>
  <c r="Y176" i="82"/>
  <c r="W176" i="82"/>
  <c r="Y172" i="82"/>
  <c r="W172" i="82"/>
  <c r="Y168" i="82"/>
  <c r="W168" i="82"/>
  <c r="Y152" i="82"/>
  <c r="W152" i="82"/>
  <c r="Y150" i="82"/>
  <c r="W150" i="82"/>
  <c r="Y146" i="82"/>
  <c r="W146" i="82"/>
  <c r="Y144" i="82"/>
  <c r="W144" i="82"/>
  <c r="Y140" i="82"/>
  <c r="W140" i="82"/>
  <c r="Y138" i="82"/>
  <c r="W138" i="82"/>
  <c r="Y134" i="82"/>
  <c r="W134" i="82"/>
  <c r="Y132" i="82"/>
  <c r="W132" i="82"/>
  <c r="Y128" i="82"/>
  <c r="W128" i="82"/>
  <c r="Y126" i="82"/>
  <c r="W126" i="82"/>
  <c r="Y122" i="82"/>
  <c r="W122" i="82"/>
  <c r="Y120" i="82"/>
  <c r="W120" i="82"/>
  <c r="Y111" i="82"/>
  <c r="W111" i="82"/>
  <c r="Y109" i="82"/>
  <c r="W109" i="82"/>
  <c r="Y105" i="82"/>
  <c r="W105" i="82"/>
  <c r="Y103" i="82"/>
  <c r="W103" i="82"/>
  <c r="Y88" i="82"/>
  <c r="W88" i="82"/>
  <c r="Y84" i="82"/>
  <c r="W84" i="82"/>
  <c r="Y82" i="82"/>
  <c r="W82" i="82"/>
  <c r="Y78" i="82"/>
  <c r="W78" i="82"/>
  <c r="Y76" i="82"/>
  <c r="W76" i="82"/>
  <c r="Y72" i="82"/>
  <c r="W72" i="82"/>
  <c r="Y70" i="82"/>
  <c r="W70" i="82"/>
  <c r="Y66" i="82"/>
  <c r="W66" i="82"/>
  <c r="Y63" i="82"/>
  <c r="W63" i="82"/>
  <c r="Y60" i="82"/>
  <c r="W60" i="82"/>
  <c r="Y54" i="82"/>
  <c r="W54" i="82"/>
  <c r="Y57" i="82"/>
  <c r="W57" i="82"/>
  <c r="Y51" i="82"/>
  <c r="W51" i="82"/>
  <c r="Y42" i="82"/>
  <c r="W42" i="82"/>
  <c r="Y39" i="82"/>
  <c r="W39" i="82"/>
  <c r="Y37" i="82"/>
  <c r="W37" i="82"/>
  <c r="Y28" i="82"/>
  <c r="W28" i="82"/>
  <c r="Y26" i="82"/>
  <c r="W26" i="82"/>
  <c r="Y24" i="82"/>
  <c r="W24" i="82"/>
  <c r="P8" i="82"/>
  <c r="A3" i="82"/>
  <c r="B174" i="95" l="1"/>
  <c r="B186" i="95"/>
  <c r="B219" i="95"/>
  <c r="B221" i="95"/>
  <c r="B345" i="95"/>
  <c r="B171" i="95"/>
  <c r="B183" i="95"/>
  <c r="B216" i="95"/>
  <c r="B225" i="95"/>
  <c r="B237" i="95"/>
  <c r="B249" i="95"/>
  <c r="B263" i="95"/>
  <c r="B343" i="95"/>
  <c r="B165" i="95"/>
  <c r="B180" i="95"/>
  <c r="B192" i="95"/>
  <c r="B354" i="95"/>
  <c r="B264" i="95"/>
  <c r="B298" i="95"/>
  <c r="B147" i="95"/>
  <c r="B168" i="95"/>
  <c r="B177" i="95"/>
  <c r="B198" i="95"/>
  <c r="B210" i="95"/>
  <c r="B220" i="95"/>
  <c r="B231" i="95"/>
  <c r="B243" i="95"/>
  <c r="B255" i="95"/>
  <c r="B268" i="95"/>
  <c r="B280" i="95"/>
  <c r="B295" i="95"/>
  <c r="B277" i="95"/>
  <c r="B301" i="95"/>
  <c r="B348" i="95"/>
  <c r="B143" i="95"/>
  <c r="M33" i="82"/>
  <c r="B141" i="95"/>
  <c r="B135" i="95"/>
  <c r="B142" i="95"/>
  <c r="B153" i="95"/>
  <c r="B195" i="95"/>
  <c r="B274" i="95"/>
  <c r="B289" i="95"/>
  <c r="B316" i="95"/>
  <c r="B150" i="95"/>
  <c r="B234" i="95"/>
  <c r="B246" i="95"/>
  <c r="B258" i="95"/>
  <c r="B271" i="95"/>
  <c r="B286" i="95"/>
  <c r="B129" i="95"/>
  <c r="B213" i="95"/>
  <c r="B189" i="95"/>
  <c r="B340" i="95"/>
  <c r="B132" i="95"/>
  <c r="B138" i="95"/>
  <c r="B162" i="95"/>
  <c r="B228" i="95"/>
  <c r="B240" i="95"/>
  <c r="B252" i="95"/>
  <c r="B292" i="95"/>
  <c r="B304" i="95"/>
  <c r="U202" i="82"/>
  <c r="Y260" i="82"/>
  <c r="AA250" i="82"/>
  <c r="AC250" i="82" s="1"/>
  <c r="AA182" i="82"/>
  <c r="AC182" i="82" s="1"/>
  <c r="U250" i="82"/>
  <c r="T250" i="82" s="1"/>
  <c r="AA196" i="82"/>
  <c r="U248" i="82"/>
  <c r="T248" i="82" s="1"/>
  <c r="U220" i="82"/>
  <c r="U206" i="82"/>
  <c r="U198" i="82"/>
  <c r="U196" i="82"/>
  <c r="U192" i="82"/>
  <c r="U190" i="82"/>
  <c r="U186" i="82"/>
  <c r="T186" i="82" s="1"/>
  <c r="U182" i="82"/>
  <c r="T182" i="82" s="1"/>
  <c r="U180" i="82"/>
  <c r="T180" i="82" s="1"/>
  <c r="U176" i="82"/>
  <c r="T176" i="82" s="1"/>
  <c r="U172" i="82"/>
  <c r="T172" i="82" s="1"/>
  <c r="U152" i="82"/>
  <c r="T152" i="82" s="1"/>
  <c r="U146" i="82"/>
  <c r="T146" i="82" s="1"/>
  <c r="U140" i="82"/>
  <c r="T140" i="82" s="1"/>
  <c r="U134" i="82"/>
  <c r="T134" i="82" s="1"/>
  <c r="U128" i="82"/>
  <c r="T128" i="82" s="1"/>
  <c r="U122" i="82"/>
  <c r="T122" i="82" s="1"/>
  <c r="U111" i="82"/>
  <c r="T111" i="82" s="1"/>
  <c r="U105" i="82"/>
  <c r="T105" i="82" s="1"/>
  <c r="U88" i="82"/>
  <c r="U84" i="82"/>
  <c r="T84" i="82" s="1"/>
  <c r="U78" i="82"/>
  <c r="T78" i="82" s="1"/>
  <c r="U72" i="82"/>
  <c r="T72" i="82" s="1"/>
  <c r="U66" i="82"/>
  <c r="T66" i="82" s="1"/>
  <c r="U60" i="82"/>
  <c r="T60" i="82" s="1"/>
  <c r="U57" i="82"/>
  <c r="U54" i="82"/>
  <c r="T54" i="82" s="1"/>
  <c r="U51" i="82"/>
  <c r="T51" i="82" s="1"/>
  <c r="U42" i="82"/>
  <c r="T42" i="82" s="1"/>
  <c r="U39" i="82"/>
  <c r="T39" i="82" s="1"/>
  <c r="U28" i="82"/>
  <c r="T28" i="82" s="1"/>
  <c r="U26" i="82"/>
  <c r="T26" i="82" s="1"/>
  <c r="U24" i="82"/>
  <c r="T24" i="82" s="1"/>
  <c r="U20" i="82"/>
  <c r="T20" i="82" s="1"/>
  <c r="U18" i="82"/>
  <c r="T18" i="82" s="1"/>
  <c r="U120" i="82"/>
  <c r="T120" i="82" s="1"/>
  <c r="E32" i="33"/>
  <c r="AA128" i="82"/>
  <c r="AC128" i="82" s="1"/>
  <c r="AA198" i="82"/>
  <c r="AA103" i="82"/>
  <c r="AC103" i="82" s="1"/>
  <c r="AA111" i="82"/>
  <c r="AC111" i="82" s="1"/>
  <c r="U132" i="82"/>
  <c r="T132" i="82" s="1"/>
  <c r="E34" i="33"/>
  <c r="U144" i="82"/>
  <c r="T144" i="82" s="1"/>
  <c r="E36" i="33"/>
  <c r="U82" i="82"/>
  <c r="T82" i="82" s="1"/>
  <c r="E26" i="33"/>
  <c r="AA146" i="82"/>
  <c r="AC146" i="82" s="1"/>
  <c r="U37" i="82"/>
  <c r="T37" i="82" s="1"/>
  <c r="E22" i="33"/>
  <c r="U63" i="82"/>
  <c r="T63" i="82" s="1"/>
  <c r="E23" i="33"/>
  <c r="AA84" i="82"/>
  <c r="AC84" i="82" s="1"/>
  <c r="U103" i="82"/>
  <c r="T103" i="82" s="1"/>
  <c r="E28" i="33"/>
  <c r="AA109" i="82"/>
  <c r="AC109" i="82" s="1"/>
  <c r="U126" i="82"/>
  <c r="T126" i="82" s="1"/>
  <c r="E33" i="33"/>
  <c r="U138" i="82"/>
  <c r="T138" i="82" s="1"/>
  <c r="E35" i="33"/>
  <c r="U150" i="82"/>
  <c r="T150" i="82" s="1"/>
  <c r="E38" i="33"/>
  <c r="U70" i="82"/>
  <c r="T70" i="82" s="1"/>
  <c r="E24" i="33"/>
  <c r="U109" i="82"/>
  <c r="T109" i="82" s="1"/>
  <c r="E29" i="33"/>
  <c r="W32" i="82"/>
  <c r="U76" i="82"/>
  <c r="T76" i="82" s="1"/>
  <c r="E25" i="33"/>
  <c r="AA140" i="82"/>
  <c r="AC140" i="82" s="1"/>
  <c r="U168" i="82"/>
  <c r="T168" i="82" s="1"/>
  <c r="AA152" i="82"/>
  <c r="AC152" i="82" s="1"/>
  <c r="AA28" i="82"/>
  <c r="AC28" i="82" s="1"/>
  <c r="AA39" i="82"/>
  <c r="AC39" i="82" s="1"/>
  <c r="AA132" i="82"/>
  <c r="AC132" i="82" s="1"/>
  <c r="AA168" i="82"/>
  <c r="AC168" i="82" s="1"/>
  <c r="AA72" i="82"/>
  <c r="AC72" i="82" s="1"/>
  <c r="Y163" i="82"/>
  <c r="W260" i="82"/>
  <c r="AA24" i="82"/>
  <c r="AC24" i="82" s="1"/>
  <c r="AA51" i="82"/>
  <c r="AC51" i="82" s="1"/>
  <c r="AA57" i="82"/>
  <c r="AA150" i="82"/>
  <c r="AC150" i="82" s="1"/>
  <c r="AA26" i="82"/>
  <c r="AC26" i="82" s="1"/>
  <c r="AA70" i="82"/>
  <c r="AC70" i="82" s="1"/>
  <c r="AA144" i="82"/>
  <c r="AC144" i="82" s="1"/>
  <c r="AA180" i="82"/>
  <c r="AC180" i="82" s="1"/>
  <c r="AA202" i="82"/>
  <c r="AA248" i="82"/>
  <c r="AC248" i="82" s="1"/>
  <c r="AA37" i="82"/>
  <c r="AC37" i="82" s="1"/>
  <c r="AA42" i="82"/>
  <c r="AC42" i="82" s="1"/>
  <c r="AA66" i="82"/>
  <c r="AC66" i="82" s="1"/>
  <c r="AA82" i="82"/>
  <c r="AC82" i="82" s="1"/>
  <c r="AA126" i="82"/>
  <c r="AC126" i="82" s="1"/>
  <c r="W163" i="82"/>
  <c r="AA172" i="82"/>
  <c r="AC172" i="82" s="1"/>
  <c r="AA186" i="82"/>
  <c r="AC186" i="82" s="1"/>
  <c r="AA190" i="82"/>
  <c r="AA192" i="82"/>
  <c r="AA220" i="82"/>
  <c r="W244" i="82"/>
  <c r="AA60" i="82"/>
  <c r="AA63" i="82"/>
  <c r="AC63" i="82" s="1"/>
  <c r="AA76" i="82"/>
  <c r="AC76" i="82" s="1"/>
  <c r="AA88" i="82"/>
  <c r="AA105" i="82"/>
  <c r="AC105" i="82" s="1"/>
  <c r="Y115" i="82"/>
  <c r="AA120" i="82"/>
  <c r="AC120" i="82" s="1"/>
  <c r="AA122" i="82"/>
  <c r="AC122" i="82" s="1"/>
  <c r="AA138" i="82"/>
  <c r="AC138" i="82" s="1"/>
  <c r="Y254" i="82"/>
  <c r="Y98" i="82"/>
  <c r="W98" i="82"/>
  <c r="AA134" i="82"/>
  <c r="AC134" i="82" s="1"/>
  <c r="AA176" i="82"/>
  <c r="AC176" i="82" s="1"/>
  <c r="AA206" i="82"/>
  <c r="Y244" i="82"/>
  <c r="AA54" i="82"/>
  <c r="AC54" i="82" s="1"/>
  <c r="AA78" i="82"/>
  <c r="AC78" i="82" s="1"/>
  <c r="Y32" i="82"/>
  <c r="W115" i="82"/>
  <c r="W254" i="82"/>
  <c r="B349" i="95" l="1"/>
  <c r="AA260" i="82"/>
  <c r="AC260" i="82" s="1"/>
  <c r="B360" i="95"/>
  <c r="B350" i="95"/>
  <c r="B351" i="95"/>
  <c r="B366" i="95"/>
  <c r="B222" i="95"/>
  <c r="B359" i="95"/>
  <c r="B357" i="95"/>
  <c r="B363" i="95"/>
  <c r="B374" i="95"/>
  <c r="B353" i="95"/>
  <c r="B362" i="95"/>
  <c r="B337" i="95"/>
  <c r="B356" i="95"/>
  <c r="B265" i="95"/>
  <c r="B144" i="95"/>
  <c r="B365" i="95"/>
  <c r="B346" i="95"/>
  <c r="B375" i="95"/>
  <c r="AA32" i="82"/>
  <c r="AC32" i="82" s="1"/>
  <c r="W272" i="82"/>
  <c r="AA254" i="82"/>
  <c r="AC254" i="82" s="1"/>
  <c r="Y272" i="82"/>
  <c r="U254" i="82"/>
  <c r="T254" i="82" s="1"/>
  <c r="U244" i="82"/>
  <c r="U163" i="82"/>
  <c r="T163" i="82" s="1"/>
  <c r="AA115" i="82"/>
  <c r="AC115" i="82" s="1"/>
  <c r="U115" i="82"/>
  <c r="T115" i="82" s="1"/>
  <c r="W266" i="82"/>
  <c r="U98" i="82"/>
  <c r="T98" i="82" s="1"/>
  <c r="U32" i="82"/>
  <c r="T32" i="82" s="1"/>
  <c r="U260" i="82"/>
  <c r="T260" i="82" s="1"/>
  <c r="E42" i="33"/>
  <c r="AA163" i="82"/>
  <c r="AC163" i="82" s="1"/>
  <c r="AA244" i="82"/>
  <c r="AC244" i="82" s="1"/>
  <c r="AA98" i="82"/>
  <c r="AC98" i="82" s="1"/>
  <c r="Y266" i="82"/>
  <c r="W270" i="82"/>
  <c r="Y270" i="82"/>
  <c r="W262" i="82"/>
  <c r="Y262" i="82"/>
  <c r="Y268" i="82"/>
  <c r="W268" i="82"/>
  <c r="Y264" i="82"/>
  <c r="W264" i="82"/>
  <c r="T244" i="82" l="1"/>
  <c r="B352" i="95"/>
  <c r="U272" i="82"/>
  <c r="T272" i="82" s="1"/>
  <c r="B369" i="95"/>
  <c r="B368" i="95"/>
  <c r="B364" i="95"/>
  <c r="B355" i="95"/>
  <c r="B367" i="95"/>
  <c r="B361" i="95"/>
  <c r="B358" i="95"/>
  <c r="L19" i="5"/>
  <c r="L52" i="5" s="1"/>
  <c r="L62" i="5" s="1"/>
  <c r="O62" i="5" s="1"/>
  <c r="AA272" i="82"/>
  <c r="AC272" i="82" s="1"/>
  <c r="U270" i="82"/>
  <c r="T270" i="82" s="1"/>
  <c r="U268" i="82"/>
  <c r="T268" i="82" s="1"/>
  <c r="AA266" i="82"/>
  <c r="AC266" i="82" s="1"/>
  <c r="U266" i="82"/>
  <c r="T266" i="82" s="1"/>
  <c r="U264" i="82"/>
  <c r="T264" i="82" s="1"/>
  <c r="AA264" i="82"/>
  <c r="AC264" i="82" s="1"/>
  <c r="AA262" i="82"/>
  <c r="AC262" i="82" s="1"/>
  <c r="Y274" i="82"/>
  <c r="W274" i="82"/>
  <c r="I19" i="5"/>
  <c r="AA270" i="82"/>
  <c r="AC270" i="82" s="1"/>
  <c r="AA268" i="82"/>
  <c r="AC268" i="82" s="1"/>
  <c r="U262" i="82"/>
  <c r="O19" i="5" l="1"/>
  <c r="I52" i="5"/>
  <c r="O52" i="5" s="1"/>
  <c r="K33" i="1" s="1"/>
  <c r="B372" i="95"/>
  <c r="B370" i="95"/>
  <c r="B371" i="95"/>
  <c r="U274" i="82"/>
  <c r="T274" i="82" s="1"/>
  <c r="AA274" i="82"/>
  <c r="Y276" i="82"/>
  <c r="W276" i="82"/>
  <c r="T262" i="82"/>
  <c r="E7" i="59" l="1"/>
  <c r="B56" i="95"/>
  <c r="B55" i="95"/>
  <c r="B88" i="95"/>
  <c r="B373" i="95"/>
  <c r="U276" i="82"/>
  <c r="T276" i="82" s="1"/>
  <c r="AA276" i="82"/>
  <c r="AC276" i="82" s="1"/>
  <c r="A3" i="5" l="1"/>
  <c r="H95" i="1" l="1"/>
  <c r="B36" i="95" s="1"/>
  <c r="BO25" i="27" l="1"/>
  <c r="BG25" i="27"/>
  <c r="AX25" i="27"/>
  <c r="BO24" i="27"/>
  <c r="BG24" i="27"/>
  <c r="AX24" i="27"/>
  <c r="BO23" i="27"/>
  <c r="BG23" i="27"/>
  <c r="AX23" i="27"/>
  <c r="BO22" i="27"/>
  <c r="BG22" i="27"/>
  <c r="AX22" i="27"/>
  <c r="BO21" i="27"/>
  <c r="BG21" i="27"/>
  <c r="AX21" i="27"/>
  <c r="BO20" i="27"/>
  <c r="BG20" i="27"/>
  <c r="AX20" i="27"/>
  <c r="BO19" i="27"/>
  <c r="BG19" i="27"/>
  <c r="AX19" i="27"/>
  <c r="BO18" i="27"/>
  <c r="BG18" i="27"/>
  <c r="AX18" i="27"/>
  <c r="BO17" i="27"/>
  <c r="BG17" i="27"/>
  <c r="AX17" i="27"/>
  <c r="BO16" i="27"/>
  <c r="BG16" i="27"/>
  <c r="AX16" i="27"/>
  <c r="BO15" i="27"/>
  <c r="BG15" i="27"/>
  <c r="AX15" i="27"/>
  <c r="BO14" i="27"/>
  <c r="BG14" i="27"/>
  <c r="AX14" i="27"/>
  <c r="BO13" i="27"/>
  <c r="BG13" i="27"/>
  <c r="AX13" i="27"/>
  <c r="BO12" i="27"/>
  <c r="BG12" i="27"/>
  <c r="AX12" i="27"/>
  <c r="BO11" i="27"/>
  <c r="BG11" i="27"/>
  <c r="AX11" i="27"/>
  <c r="BO10" i="27"/>
  <c r="BG10" i="27"/>
  <c r="AX10" i="27"/>
  <c r="BO9" i="27"/>
  <c r="BG9" i="27"/>
  <c r="AX9" i="27"/>
  <c r="BO8" i="27"/>
  <c r="BG8" i="27"/>
  <c r="AX8" i="27"/>
  <c r="BO7" i="27"/>
  <c r="BG7" i="27"/>
  <c r="AX7" i="27"/>
  <c r="BO6" i="27"/>
  <c r="BG6" i="27"/>
  <c r="AX6" i="27"/>
  <c r="B23" i="33"/>
  <c r="B24" i="33" s="1"/>
  <c r="B25" i="33" s="1"/>
  <c r="B26" i="33" s="1"/>
  <c r="A5" i="33"/>
  <c r="B708" i="95"/>
  <c r="B707" i="95"/>
  <c r="X8" i="25"/>
  <c r="F1" i="25"/>
  <c r="P8" i="24"/>
  <c r="G1" i="24"/>
  <c r="R6" i="59"/>
  <c r="J6" i="59"/>
  <c r="H6" i="59"/>
  <c r="E6" i="59"/>
  <c r="B786" i="95" s="1"/>
  <c r="U1" i="59"/>
  <c r="T1" i="59"/>
  <c r="AA78" i="5"/>
  <c r="AA71" i="5"/>
  <c r="W69" i="5"/>
  <c r="U69" i="5"/>
  <c r="W67" i="5"/>
  <c r="U67" i="5"/>
  <c r="AA62" i="5"/>
  <c r="W46" i="5"/>
  <c r="W44" i="5"/>
  <c r="U44" i="5"/>
  <c r="W38" i="5"/>
  <c r="U38" i="5"/>
  <c r="W35" i="5"/>
  <c r="U35" i="5"/>
  <c r="AA33" i="5"/>
  <c r="W32" i="5"/>
  <c r="U32" i="5"/>
  <c r="AA31" i="5"/>
  <c r="AA30" i="5"/>
  <c r="W29" i="5"/>
  <c r="U29" i="5"/>
  <c r="AA28" i="5"/>
  <c r="W27" i="5"/>
  <c r="U27" i="5"/>
  <c r="AA26" i="5"/>
  <c r="AA25" i="5"/>
  <c r="AA24" i="5"/>
  <c r="W23" i="5"/>
  <c r="U23" i="5"/>
  <c r="AA22" i="5"/>
  <c r="AA21" i="5"/>
  <c r="AA20" i="5"/>
  <c r="O8" i="5"/>
  <c r="AC59" i="1"/>
  <c r="AC45" i="1"/>
  <c r="B27" i="33" l="1"/>
  <c r="B28" i="33" s="1"/>
  <c r="B29" i="33" s="1"/>
  <c r="B32" i="33" s="1"/>
  <c r="B33" i="33" s="1"/>
  <c r="B34" i="33" s="1"/>
  <c r="B35" i="33" s="1"/>
  <c r="B36" i="33" s="1"/>
  <c r="S92" i="5"/>
  <c r="B588" i="95"/>
  <c r="B69" i="95"/>
  <c r="B63" i="95"/>
  <c r="B75" i="95"/>
  <c r="Y69" i="5"/>
  <c r="B416" i="95"/>
  <c r="B501" i="95"/>
  <c r="B1139" i="95"/>
  <c r="B483" i="95"/>
  <c r="B502" i="95"/>
  <c r="B719" i="95"/>
  <c r="B4" i="95"/>
  <c r="B418" i="95"/>
  <c r="B446" i="95"/>
  <c r="B503" i="95"/>
  <c r="B531" i="95"/>
  <c r="B541" i="95"/>
  <c r="B715" i="95"/>
  <c r="B729" i="95"/>
  <c r="B399" i="95"/>
  <c r="B485" i="95"/>
  <c r="B542" i="95"/>
  <c r="B619" i="95"/>
  <c r="AE59" i="1"/>
  <c r="AG59" i="1" s="1"/>
  <c r="B706" i="95"/>
  <c r="AC98" i="25"/>
  <c r="B705" i="95"/>
  <c r="B720" i="95"/>
  <c r="B1038" i="95"/>
  <c r="B828" i="95"/>
  <c r="B870" i="95"/>
  <c r="B100" i="95"/>
  <c r="B912" i="95"/>
  <c r="Y67" i="5"/>
  <c r="AA67" i="5" s="1"/>
  <c r="B60" i="95"/>
  <c r="B84" i="95"/>
  <c r="B81" i="95"/>
  <c r="S29" i="5"/>
  <c r="R29" i="5" s="1"/>
  <c r="B66" i="95"/>
  <c r="B72" i="95"/>
  <c r="B111" i="95"/>
  <c r="B600" i="95"/>
  <c r="B716" i="95"/>
  <c r="B717" i="95"/>
  <c r="B609" i="95"/>
  <c r="B718" i="95"/>
  <c r="B614" i="95"/>
  <c r="B378" i="95"/>
  <c r="B484" i="95"/>
  <c r="B494" i="95"/>
  <c r="B532" i="95"/>
  <c r="B388" i="95"/>
  <c r="B533" i="95"/>
  <c r="B444" i="95"/>
  <c r="B492" i="95"/>
  <c r="B540" i="95"/>
  <c r="B377" i="95"/>
  <c r="B396" i="95"/>
  <c r="B417" i="95"/>
  <c r="B445" i="95"/>
  <c r="B493" i="95"/>
  <c r="AE45" i="1"/>
  <c r="AG45" i="1" s="1"/>
  <c r="B5" i="95"/>
  <c r="B16" i="95"/>
  <c r="P27" i="5"/>
  <c r="C65" i="24"/>
  <c r="AD98" i="25"/>
  <c r="AD103" i="25"/>
  <c r="B107" i="95"/>
  <c r="B104" i="95"/>
  <c r="S23" i="5"/>
  <c r="R23" i="5" s="1"/>
  <c r="Y23" i="5"/>
  <c r="AA23" i="5" s="1"/>
  <c r="Y27" i="5"/>
  <c r="AA27" i="5" s="1"/>
  <c r="Y29" i="5"/>
  <c r="AA29" i="5" s="1"/>
  <c r="Y38" i="5"/>
  <c r="AA38" i="5" s="1"/>
  <c r="K64" i="1"/>
  <c r="E44" i="33"/>
  <c r="G44" i="33" s="1"/>
  <c r="S27" i="5"/>
  <c r="R27" i="5" s="1"/>
  <c r="S38" i="5"/>
  <c r="R38" i="5" s="1"/>
  <c r="R46" i="5"/>
  <c r="S32" i="5"/>
  <c r="R32" i="5" s="1"/>
  <c r="Y32" i="5"/>
  <c r="AA32" i="5" s="1"/>
  <c r="B94" i="95"/>
  <c r="Y46" i="5"/>
  <c r="AA46" i="5" s="1"/>
  <c r="E45" i="33"/>
  <c r="G45" i="33" s="1"/>
  <c r="E46" i="33"/>
  <c r="G46" i="33" s="1"/>
  <c r="B679" i="95"/>
  <c r="Y44" i="5"/>
  <c r="AA44" i="5" s="1"/>
  <c r="S44" i="5"/>
  <c r="R44" i="5" s="1"/>
  <c r="S35" i="5"/>
  <c r="R35" i="5" s="1"/>
  <c r="Y35" i="5"/>
  <c r="AA35" i="5" s="1"/>
  <c r="V20" i="24"/>
  <c r="G28" i="33"/>
  <c r="G35" i="33"/>
  <c r="G22" i="33"/>
  <c r="G33" i="33"/>
  <c r="G25" i="33"/>
  <c r="G36" i="33"/>
  <c r="G42" i="33"/>
  <c r="G29" i="33"/>
  <c r="L7" i="59"/>
  <c r="G23" i="33"/>
  <c r="G32" i="33"/>
  <c r="G34" i="33"/>
  <c r="G26" i="33"/>
  <c r="BQ16" i="27"/>
  <c r="BQ9" i="27"/>
  <c r="BQ6" i="27"/>
  <c r="BQ24" i="27"/>
  <c r="BQ22" i="27"/>
  <c r="BQ25" i="27"/>
  <c r="BQ23" i="27"/>
  <c r="BQ21" i="27"/>
  <c r="BQ19" i="27"/>
  <c r="BQ17" i="27"/>
  <c r="BQ15" i="27"/>
  <c r="BQ14" i="27"/>
  <c r="BQ11" i="27"/>
  <c r="BQ10" i="27"/>
  <c r="BQ20" i="27"/>
  <c r="BQ12" i="27"/>
  <c r="BQ18" i="27"/>
  <c r="G38" i="33"/>
  <c r="X20" i="24"/>
  <c r="G24" i="33"/>
  <c r="P58" i="24" l="1"/>
  <c r="M58" i="24"/>
  <c r="B37" i="33"/>
  <c r="B38" i="33" s="1"/>
  <c r="B41" i="33" s="1"/>
  <c r="B42" i="33" s="1"/>
  <c r="B43" i="33" s="1"/>
  <c r="B44" i="33" s="1"/>
  <c r="B45" i="33" s="1"/>
  <c r="B46" i="33" s="1"/>
  <c r="B47" i="33" s="1"/>
  <c r="B48" i="33" s="1"/>
  <c r="B51" i="33" s="1"/>
  <c r="B54" i="33" s="1"/>
  <c r="P92" i="1"/>
  <c r="A279" i="82" s="1"/>
  <c r="B105" i="95"/>
  <c r="U155" i="82"/>
  <c r="B34" i="59"/>
  <c r="N34" i="59" s="1"/>
  <c r="C3" i="59"/>
  <c r="C76" i="24"/>
  <c r="C73" i="24"/>
  <c r="B1162" i="95"/>
  <c r="B1160" i="95"/>
  <c r="B1159" i="95"/>
  <c r="B426" i="95"/>
  <c r="B425" i="95"/>
  <c r="B573" i="95"/>
  <c r="B724" i="95"/>
  <c r="B723" i="95"/>
  <c r="B722" i="95"/>
  <c r="S71" i="5"/>
  <c r="R71" i="5" s="1"/>
  <c r="B259" i="95"/>
  <c r="H26" i="33"/>
  <c r="B1152" i="95"/>
  <c r="H24" i="33"/>
  <c r="B1150" i="95"/>
  <c r="H34" i="33"/>
  <c r="B1158" i="95"/>
  <c r="H29" i="33"/>
  <c r="B1155" i="95"/>
  <c r="H25" i="33"/>
  <c r="B1151" i="95"/>
  <c r="H28" i="33"/>
  <c r="B1154" i="95"/>
  <c r="H32" i="33"/>
  <c r="B1156" i="95"/>
  <c r="H33" i="33"/>
  <c r="B1157" i="95"/>
  <c r="H23" i="33"/>
  <c r="B1149" i="95"/>
  <c r="H42" i="33"/>
  <c r="B1164" i="95"/>
  <c r="H22" i="33"/>
  <c r="B1148" i="95"/>
  <c r="B99" i="95"/>
  <c r="B98" i="95"/>
  <c r="H44" i="33"/>
  <c r="B1166" i="95"/>
  <c r="B97" i="95"/>
  <c r="B572" i="95"/>
  <c r="B629" i="95"/>
  <c r="B664" i="95"/>
  <c r="H46" i="33"/>
  <c r="B1168" i="95"/>
  <c r="B721" i="95"/>
  <c r="B659" i="95"/>
  <c r="B571" i="95"/>
  <c r="B674" i="95"/>
  <c r="B624" i="95"/>
  <c r="H45" i="33"/>
  <c r="B1167" i="95"/>
  <c r="B379" i="95"/>
  <c r="B423" i="95"/>
  <c r="B386" i="95"/>
  <c r="P132" i="24"/>
  <c r="B400" i="95"/>
  <c r="B385" i="95"/>
  <c r="M132" i="24"/>
  <c r="B384" i="95"/>
  <c r="B424" i="95"/>
  <c r="B415" i="95"/>
  <c r="C171" i="24"/>
  <c r="B18" i="95"/>
  <c r="B19" i="95"/>
  <c r="U16" i="25"/>
  <c r="C90" i="5"/>
  <c r="AC41" i="25"/>
  <c r="D41" i="25" s="1"/>
  <c r="AC105" i="25"/>
  <c r="AD105" i="25"/>
  <c r="C72" i="24"/>
  <c r="U20" i="24"/>
  <c r="T20" i="24" s="1"/>
  <c r="H35" i="33"/>
  <c r="S69" i="5"/>
  <c r="K55" i="1"/>
  <c r="X35" i="25" s="1"/>
  <c r="Z20" i="24"/>
  <c r="AB20" i="24" s="1"/>
  <c r="X18" i="24"/>
  <c r="V18" i="24"/>
  <c r="H36" i="33"/>
  <c r="B20" i="59"/>
  <c r="N20" i="59" s="1"/>
  <c r="B35" i="59"/>
  <c r="N35" i="59" s="1"/>
  <c r="B41" i="59"/>
  <c r="N41" i="59" s="1"/>
  <c r="B52" i="59"/>
  <c r="N52" i="59" s="1"/>
  <c r="H38" i="33"/>
  <c r="B18" i="59"/>
  <c r="N18" i="59" s="1"/>
  <c r="U95" i="25"/>
  <c r="B46" i="59"/>
  <c r="N46" i="59" s="1"/>
  <c r="B31" i="59"/>
  <c r="N31" i="59" s="1"/>
  <c r="B38" i="59"/>
  <c r="N38" i="59" s="1"/>
  <c r="B15" i="59"/>
  <c r="N15" i="59" s="1"/>
  <c r="B30" i="59"/>
  <c r="N30" i="59" s="1"/>
  <c r="B25" i="59"/>
  <c r="N25" i="59" s="1"/>
  <c r="B14" i="59"/>
  <c r="N14" i="59" s="1"/>
  <c r="B42" i="59"/>
  <c r="N42" i="59" s="1"/>
  <c r="B33" i="59"/>
  <c r="N33" i="59" s="1"/>
  <c r="B28" i="59"/>
  <c r="N28" i="59" s="1"/>
  <c r="B26" i="59"/>
  <c r="N26" i="59" s="1"/>
  <c r="B43" i="59"/>
  <c r="N43" i="59" s="1"/>
  <c r="B22" i="59"/>
  <c r="N22" i="59" s="1"/>
  <c r="B49" i="59"/>
  <c r="N49" i="59" s="1"/>
  <c r="C10" i="25"/>
  <c r="B27" i="59"/>
  <c r="N27" i="59" s="1"/>
  <c r="B44" i="59"/>
  <c r="N44" i="59" s="1"/>
  <c r="B47" i="59"/>
  <c r="N47" i="59" s="1"/>
  <c r="B17" i="59"/>
  <c r="N17" i="59" s="1"/>
  <c r="B19" i="59"/>
  <c r="N19" i="59" s="1"/>
  <c r="B36" i="59"/>
  <c r="N36" i="59" s="1"/>
  <c r="B39" i="59"/>
  <c r="N39" i="59" s="1"/>
  <c r="B50" i="59"/>
  <c r="N50" i="59" s="1"/>
  <c r="B23" i="59"/>
  <c r="N23" i="59" s="1"/>
  <c r="B51" i="59"/>
  <c r="N51" i="59" s="1"/>
  <c r="B29" i="59"/>
  <c r="N29" i="59" s="1"/>
  <c r="B48" i="59"/>
  <c r="N48" i="59" s="1"/>
  <c r="B45" i="59"/>
  <c r="N45" i="59" s="1"/>
  <c r="B24" i="59"/>
  <c r="N24" i="59" s="1"/>
  <c r="B21" i="59"/>
  <c r="N21" i="59" s="1"/>
  <c r="B37" i="59"/>
  <c r="N37" i="59" s="1"/>
  <c r="B16" i="59"/>
  <c r="N16" i="59" s="1"/>
  <c r="B13" i="59"/>
  <c r="N13" i="59" s="1"/>
  <c r="B32" i="59"/>
  <c r="N32" i="59" s="1"/>
  <c r="B53" i="59"/>
  <c r="N53" i="59" s="1"/>
  <c r="B40" i="59"/>
  <c r="N40" i="59" s="1"/>
  <c r="I29" i="24"/>
  <c r="I31" i="24" s="1"/>
  <c r="R95" i="25"/>
  <c r="J58" i="24" l="1"/>
  <c r="O37" i="25" s="1"/>
  <c r="M62" i="24"/>
  <c r="R37" i="25"/>
  <c r="U37" i="25"/>
  <c r="P62" i="24"/>
  <c r="P136" i="24"/>
  <c r="M136" i="24"/>
  <c r="K40" i="1"/>
  <c r="K38" i="1"/>
  <c r="M35" i="33"/>
  <c r="B467" i="95"/>
  <c r="M42" i="33"/>
  <c r="O113" i="5"/>
  <c r="B518" i="95"/>
  <c r="O45" i="5"/>
  <c r="B466" i="95"/>
  <c r="B106" i="95"/>
  <c r="B517" i="95"/>
  <c r="B393" i="95"/>
  <c r="U63" i="25"/>
  <c r="R63" i="25"/>
  <c r="B108" i="95"/>
  <c r="U279" i="82"/>
  <c r="S83" i="5"/>
  <c r="B550" i="95"/>
  <c r="B551" i="95"/>
  <c r="E47" i="33"/>
  <c r="G47" i="33" s="1"/>
  <c r="B634" i="95"/>
  <c r="B563" i="95"/>
  <c r="B558" i="95"/>
  <c r="B560" i="95"/>
  <c r="B561" i="95"/>
  <c r="B509" i="95"/>
  <c r="B452" i="95"/>
  <c r="B508" i="95"/>
  <c r="B451" i="95"/>
  <c r="B469" i="95"/>
  <c r="B470" i="95"/>
  <c r="T172" i="24"/>
  <c r="B623" i="95"/>
  <c r="B613" i="95"/>
  <c r="B584" i="95"/>
  <c r="B432" i="95"/>
  <c r="B511" i="95"/>
  <c r="B514" i="95"/>
  <c r="B434" i="95"/>
  <c r="B491" i="95"/>
  <c r="B500" i="95"/>
  <c r="B616" i="95"/>
  <c r="B383" i="95"/>
  <c r="B658" i="95"/>
  <c r="B728" i="95"/>
  <c r="B608" i="95"/>
  <c r="B481" i="95"/>
  <c r="B499" i="95"/>
  <c r="B478" i="95"/>
  <c r="B461" i="95"/>
  <c r="B443" i="95"/>
  <c r="B512" i="95"/>
  <c r="B628" i="95"/>
  <c r="B678" i="95"/>
  <c r="B387" i="95"/>
  <c r="B442" i="95"/>
  <c r="B490" i="95"/>
  <c r="B515" i="95"/>
  <c r="M24" i="33"/>
  <c r="B381" i="95"/>
  <c r="B433" i="95"/>
  <c r="B463" i="95"/>
  <c r="B460" i="95"/>
  <c r="B479" i="95"/>
  <c r="B464" i="95"/>
  <c r="B482" i="95"/>
  <c r="B617" i="95"/>
  <c r="B1184" i="95"/>
  <c r="M22" i="33"/>
  <c r="B1173" i="95"/>
  <c r="M23" i="33"/>
  <c r="B1174" i="95"/>
  <c r="M32" i="33"/>
  <c r="B1181" i="95"/>
  <c r="M25" i="33"/>
  <c r="B1176" i="95"/>
  <c r="M34" i="33"/>
  <c r="B1183" i="95"/>
  <c r="M26" i="33"/>
  <c r="B1177" i="95"/>
  <c r="M36" i="33"/>
  <c r="B1185" i="95"/>
  <c r="M38" i="33"/>
  <c r="B1187" i="95"/>
  <c r="M45" i="33"/>
  <c r="B1192" i="95"/>
  <c r="M46" i="33"/>
  <c r="B1193" i="95"/>
  <c r="M44" i="33"/>
  <c r="B1191" i="95"/>
  <c r="B1189" i="95"/>
  <c r="M33" i="33"/>
  <c r="B1182" i="95"/>
  <c r="M28" i="33"/>
  <c r="B1179" i="95"/>
  <c r="M29" i="33"/>
  <c r="B1180" i="95"/>
  <c r="B1175" i="95"/>
  <c r="B570" i="95"/>
  <c r="B637" i="95"/>
  <c r="B537" i="95"/>
  <c r="B430" i="95"/>
  <c r="B431" i="95"/>
  <c r="B95" i="95"/>
  <c r="B607" i="95"/>
  <c r="B622" i="95"/>
  <c r="B689" i="95"/>
  <c r="B642" i="95"/>
  <c r="B643" i="95"/>
  <c r="B663" i="95"/>
  <c r="B657" i="95"/>
  <c r="B694" i="95"/>
  <c r="B618" i="95"/>
  <c r="B727" i="95"/>
  <c r="B627" i="95"/>
  <c r="B662" i="95"/>
  <c r="B672" i="95"/>
  <c r="B647" i="95"/>
  <c r="B638" i="95"/>
  <c r="B673" i="95"/>
  <c r="B699" i="95"/>
  <c r="B677" i="95"/>
  <c r="B612" i="95"/>
  <c r="B648" i="95"/>
  <c r="B413" i="95"/>
  <c r="B412" i="95"/>
  <c r="B539" i="95"/>
  <c r="B527" i="95"/>
  <c r="B428" i="95"/>
  <c r="B427" i="95"/>
  <c r="B376" i="95"/>
  <c r="B380" i="95"/>
  <c r="B538" i="95"/>
  <c r="B526" i="95"/>
  <c r="B414" i="95"/>
  <c r="B24" i="95"/>
  <c r="O29" i="24"/>
  <c r="O31" i="24" s="1"/>
  <c r="F31" i="24"/>
  <c r="U18" i="24"/>
  <c r="T18" i="24" s="1"/>
  <c r="C13" i="82"/>
  <c r="M16" i="82"/>
  <c r="L16" i="24"/>
  <c r="C14" i="5"/>
  <c r="C58" i="5"/>
  <c r="L17" i="5"/>
  <c r="S67" i="5"/>
  <c r="R67" i="5" s="1"/>
  <c r="E48" i="33"/>
  <c r="G48" i="33" s="1"/>
  <c r="V23" i="24"/>
  <c r="Z18" i="24"/>
  <c r="AB18" i="24" s="1"/>
  <c r="X23" i="24"/>
  <c r="L29" i="24"/>
  <c r="L31" i="24" s="1"/>
  <c r="J62" i="24" l="1"/>
  <c r="X37" i="25"/>
  <c r="B557" i="95"/>
  <c r="B458" i="95"/>
  <c r="B1217" i="95"/>
  <c r="B1201" i="95"/>
  <c r="B1198" i="95"/>
  <c r="B1199" i="95"/>
  <c r="B109" i="95"/>
  <c r="B556" i="95"/>
  <c r="B113" i="95"/>
  <c r="B1209" i="95"/>
  <c r="B1169" i="95"/>
  <c r="B457" i="95"/>
  <c r="O63" i="25"/>
  <c r="S88" i="5"/>
  <c r="K60" i="1"/>
  <c r="H47" i="33"/>
  <c r="B666" i="95"/>
  <c r="B651" i="95"/>
  <c r="B681" i="95"/>
  <c r="B524" i="95"/>
  <c r="B523" i="95"/>
  <c r="B1208" i="95"/>
  <c r="B1211" i="95"/>
  <c r="B382" i="95"/>
  <c r="B1213" i="95"/>
  <c r="B1216" i="95"/>
  <c r="B1197" i="95"/>
  <c r="B1203" i="95"/>
  <c r="B1215" i="95"/>
  <c r="B1207" i="95"/>
  <c r="B1204" i="95"/>
  <c r="B1206" i="95"/>
  <c r="B1205" i="95"/>
  <c r="B1200" i="95"/>
  <c r="B636" i="95"/>
  <c r="B583" i="95"/>
  <c r="B688" i="95"/>
  <c r="B692" i="95"/>
  <c r="B726" i="95"/>
  <c r="B611" i="95"/>
  <c r="B676" i="95"/>
  <c r="B661" i="95"/>
  <c r="B626" i="95"/>
  <c r="B671" i="95"/>
  <c r="B641" i="95"/>
  <c r="B633" i="95"/>
  <c r="B693" i="95"/>
  <c r="B687" i="95"/>
  <c r="B698" i="95"/>
  <c r="B697" i="95"/>
  <c r="B606" i="95"/>
  <c r="B656" i="95"/>
  <c r="B632" i="95"/>
  <c r="H48" i="33"/>
  <c r="B1170" i="95"/>
  <c r="B621" i="95"/>
  <c r="B646" i="95"/>
  <c r="AC52" i="25"/>
  <c r="AB52" i="25" s="1"/>
  <c r="B615" i="95"/>
  <c r="B487" i="95"/>
  <c r="B596" i="95"/>
  <c r="B545" i="95"/>
  <c r="B543" i="95"/>
  <c r="B404" i="95"/>
  <c r="B389" i="95"/>
  <c r="B497" i="95"/>
  <c r="B422" i="95"/>
  <c r="B448" i="95"/>
  <c r="B595" i="95"/>
  <c r="B476" i="95"/>
  <c r="B496" i="95"/>
  <c r="B597" i="95"/>
  <c r="B449" i="95"/>
  <c r="B439" i="95"/>
  <c r="B506" i="95"/>
  <c r="B475" i="95"/>
  <c r="B505" i="95"/>
  <c r="B440" i="95"/>
  <c r="B420" i="95"/>
  <c r="B544" i="95"/>
  <c r="B403" i="95"/>
  <c r="B488" i="95"/>
  <c r="B421" i="95"/>
  <c r="B21" i="95"/>
  <c r="B14" i="95"/>
  <c r="B15" i="95"/>
  <c r="Z23" i="24"/>
  <c r="AB23" i="24" s="1"/>
  <c r="U23" i="24"/>
  <c r="T23" i="24" s="1"/>
  <c r="U33" i="1"/>
  <c r="U53" i="1" s="1"/>
  <c r="B680" i="95" l="1"/>
  <c r="K62" i="1"/>
  <c r="AC64" i="25"/>
  <c r="B665" i="95"/>
  <c r="B593" i="95"/>
  <c r="M47" i="33"/>
  <c r="B1218" i="95" s="1"/>
  <c r="T65" i="24"/>
  <c r="B701" i="95"/>
  <c r="B411" i="95"/>
  <c r="L63" i="25"/>
  <c r="B1194" i="95"/>
  <c r="AC68" i="25"/>
  <c r="B650" i="95"/>
  <c r="B57" i="95"/>
  <c r="B410" i="95"/>
  <c r="B655" i="95"/>
  <c r="B670" i="95"/>
  <c r="B660" i="95"/>
  <c r="B640" i="95"/>
  <c r="B725" i="95"/>
  <c r="B675" i="95"/>
  <c r="L122" i="25"/>
  <c r="B409" i="95"/>
  <c r="M48" i="33"/>
  <c r="B1195" i="95"/>
  <c r="B590" i="95"/>
  <c r="B631" i="95"/>
  <c r="B625" i="95"/>
  <c r="B691" i="95"/>
  <c r="B605" i="95"/>
  <c r="B686" i="95"/>
  <c r="B635" i="95"/>
  <c r="B645" i="95"/>
  <c r="B696" i="95"/>
  <c r="B610" i="95"/>
  <c r="B620" i="95"/>
  <c r="B419" i="95"/>
  <c r="B402" i="95"/>
  <c r="B598" i="95"/>
  <c r="B592" i="95"/>
  <c r="B23" i="95"/>
  <c r="AC66" i="25"/>
  <c r="AC62" i="25"/>
  <c r="AB62" i="25" s="1"/>
  <c r="S19" i="5"/>
  <c r="R19" i="5" s="1"/>
  <c r="AD108" i="25"/>
  <c r="AC108" i="25"/>
  <c r="T22" i="24"/>
  <c r="B89" i="95"/>
  <c r="W19" i="5"/>
  <c r="U19" i="5"/>
  <c r="E43" i="33"/>
  <c r="G43" i="33" s="1"/>
  <c r="B591" i="95" l="1"/>
  <c r="B1219" i="95"/>
  <c r="B700" i="95"/>
  <c r="AC88" i="25"/>
  <c r="B408" i="95"/>
  <c r="H43" i="33"/>
  <c r="B1165" i="95"/>
  <c r="B630" i="95"/>
  <c r="B589" i="95"/>
  <c r="B690" i="95"/>
  <c r="B685" i="95"/>
  <c r="B695" i="95"/>
  <c r="B397" i="95"/>
  <c r="K50" i="5"/>
  <c r="B90" i="95"/>
  <c r="W52" i="5"/>
  <c r="Y19" i="5"/>
  <c r="AA19" i="5" s="1"/>
  <c r="B91" i="95"/>
  <c r="U52" i="5"/>
  <c r="B401" i="95" l="1"/>
  <c r="B594" i="95"/>
  <c r="M43" i="33"/>
  <c r="B1190" i="95"/>
  <c r="S52" i="5"/>
  <c r="R52" i="5" s="1"/>
  <c r="AC37" i="25"/>
  <c r="Y52" i="5"/>
  <c r="AA52" i="5" s="1"/>
  <c r="B92" i="95"/>
  <c r="B112" i="95"/>
  <c r="B1214" i="95" l="1"/>
  <c r="B13" i="95"/>
  <c r="S62" i="5"/>
  <c r="R62" i="5" s="1"/>
  <c r="B114" i="95" l="1"/>
  <c r="B581" i="95"/>
  <c r="B580" i="95" l="1"/>
  <c r="B988" i="95" l="1"/>
  <c r="B976" i="95"/>
  <c r="B974" i="95"/>
  <c r="B969" i="95"/>
  <c r="B991" i="95"/>
  <c r="B985" i="95"/>
  <c r="B963" i="95"/>
  <c r="B986" i="95"/>
  <c r="B972" i="95"/>
  <c r="B970" i="95"/>
  <c r="B987" i="95"/>
  <c r="B982" i="95"/>
  <c r="B995" i="95"/>
  <c r="B968" i="95"/>
  <c r="B960" i="95"/>
  <c r="B993" i="95"/>
  <c r="B990" i="95"/>
  <c r="B961" i="95"/>
  <c r="B955" i="95"/>
  <c r="B992" i="95"/>
  <c r="B959" i="95"/>
  <c r="B975" i="95"/>
  <c r="B979" i="95"/>
  <c r="B957" i="95"/>
  <c r="B966" i="95"/>
  <c r="B978" i="95"/>
  <c r="B981" i="95"/>
  <c r="B983" i="95"/>
  <c r="B973" i="95"/>
  <c r="B958" i="95"/>
  <c r="B977" i="95"/>
  <c r="B989" i="95"/>
  <c r="C22" i="59"/>
  <c r="C51" i="59"/>
  <c r="C27" i="59"/>
  <c r="C16" i="59"/>
  <c r="C33" i="59"/>
  <c r="C18" i="59"/>
  <c r="C40" i="59"/>
  <c r="C50" i="59"/>
  <c r="C44" i="59"/>
  <c r="C39" i="59"/>
  <c r="C35" i="59"/>
  <c r="C37" i="59"/>
  <c r="C34" i="59"/>
  <c r="C46" i="59"/>
  <c r="C26" i="59"/>
  <c r="C17" i="59"/>
  <c r="C14" i="59"/>
  <c r="C24" i="59"/>
  <c r="C29" i="59"/>
  <c r="C28" i="59"/>
  <c r="C49" i="59"/>
  <c r="C48" i="59"/>
  <c r="B980" i="95"/>
  <c r="C23" i="59"/>
  <c r="C21" i="59"/>
  <c r="C31" i="59"/>
  <c r="C32" i="59"/>
  <c r="C41" i="59"/>
  <c r="B984" i="95"/>
  <c r="C52" i="59"/>
  <c r="C15" i="59"/>
  <c r="C19" i="59"/>
  <c r="C38" i="59"/>
  <c r="C36" i="59"/>
  <c r="C47" i="59"/>
  <c r="B965" i="95"/>
  <c r="B967" i="95"/>
  <c r="C20" i="59"/>
  <c r="B962" i="95"/>
  <c r="B971" i="95"/>
  <c r="C13" i="59"/>
  <c r="B956" i="95"/>
  <c r="C53" i="59"/>
  <c r="C43" i="59"/>
  <c r="B964" i="95"/>
  <c r="C25" i="59"/>
  <c r="C30" i="59"/>
  <c r="C45" i="59"/>
  <c r="B994" i="95"/>
  <c r="C42" i="59"/>
  <c r="P13" i="59" l="1"/>
  <c r="B997" i="95" s="1"/>
  <c r="W29" i="59"/>
  <c r="T15" i="59"/>
  <c r="B1083" i="95" s="1"/>
  <c r="P14" i="59"/>
  <c r="M44" i="24" s="1"/>
  <c r="M48" i="24" s="1"/>
  <c r="P18" i="59"/>
  <c r="W13" i="59"/>
  <c r="P29" i="59"/>
  <c r="T29" i="59"/>
  <c r="B761" i="95"/>
  <c r="B785" i="95"/>
  <c r="T53" i="59"/>
  <c r="P53" i="59"/>
  <c r="W53" i="59"/>
  <c r="W34" i="59"/>
  <c r="B766" i="95"/>
  <c r="B780" i="95"/>
  <c r="W48" i="59"/>
  <c r="W42" i="59"/>
  <c r="B774" i="95"/>
  <c r="W43" i="59"/>
  <c r="B775" i="95"/>
  <c r="B764" i="95"/>
  <c r="W32" i="59"/>
  <c r="W18" i="59"/>
  <c r="B750" i="95"/>
  <c r="W25" i="59"/>
  <c r="B757" i="95"/>
  <c r="B776" i="95"/>
  <c r="W44" i="59"/>
  <c r="W26" i="59"/>
  <c r="B758" i="95"/>
  <c r="W15" i="59"/>
  <c r="B747" i="95"/>
  <c r="W27" i="59"/>
  <c r="B759" i="95"/>
  <c r="W37" i="59"/>
  <c r="B769" i="95"/>
  <c r="W50" i="59"/>
  <c r="B782" i="95"/>
  <c r="B748" i="95"/>
  <c r="W16" i="59"/>
  <c r="W19" i="59"/>
  <c r="B751" i="95"/>
  <c r="W49" i="59"/>
  <c r="B781" i="95"/>
  <c r="W17" i="59"/>
  <c r="B749" i="95"/>
  <c r="B745" i="95"/>
  <c r="W33" i="59"/>
  <c r="B765" i="95"/>
  <c r="B752" i="95"/>
  <c r="W20" i="59"/>
  <c r="B784" i="95"/>
  <c r="W52" i="59"/>
  <c r="W21" i="59"/>
  <c r="B753" i="95"/>
  <c r="W30" i="59"/>
  <c r="B762" i="95"/>
  <c r="W38" i="59"/>
  <c r="B770" i="95"/>
  <c r="B768" i="95"/>
  <c r="W36" i="59"/>
  <c r="W47" i="59"/>
  <c r="B779" i="95"/>
  <c r="B760" i="95"/>
  <c r="W28" i="59"/>
  <c r="W45" i="59"/>
  <c r="B777" i="95"/>
  <c r="W35" i="59"/>
  <c r="B767" i="95"/>
  <c r="B772" i="95"/>
  <c r="W40" i="59"/>
  <c r="B756" i="95"/>
  <c r="W24" i="59"/>
  <c r="W51" i="59"/>
  <c r="B783" i="95"/>
  <c r="W41" i="59"/>
  <c r="B773" i="95"/>
  <c r="W39" i="59"/>
  <c r="B771" i="95"/>
  <c r="W31" i="59"/>
  <c r="B763" i="95"/>
  <c r="W23" i="59"/>
  <c r="B755" i="95"/>
  <c r="W22" i="59"/>
  <c r="B754" i="95"/>
  <c r="W46" i="59"/>
  <c r="B778" i="95"/>
  <c r="W14" i="59"/>
  <c r="B746" i="95"/>
  <c r="T14" i="59"/>
  <c r="T20" i="59"/>
  <c r="T52" i="59"/>
  <c r="T21" i="59"/>
  <c r="T30" i="59"/>
  <c r="T38" i="59"/>
  <c r="T36" i="59"/>
  <c r="T47" i="59"/>
  <c r="T28" i="59"/>
  <c r="T13" i="59"/>
  <c r="T45" i="59"/>
  <c r="T35" i="59"/>
  <c r="T40" i="59"/>
  <c r="T24" i="59"/>
  <c r="T51" i="59"/>
  <c r="T41" i="59"/>
  <c r="T39" i="59"/>
  <c r="T31" i="59"/>
  <c r="T23" i="59"/>
  <c r="T22" i="59"/>
  <c r="T46" i="59"/>
  <c r="T33" i="59"/>
  <c r="T34" i="59"/>
  <c r="T48" i="59"/>
  <c r="T42" i="59"/>
  <c r="T43" i="59"/>
  <c r="T32" i="59"/>
  <c r="T18" i="59"/>
  <c r="T25" i="59"/>
  <c r="T44" i="59"/>
  <c r="T26" i="59"/>
  <c r="T27" i="59"/>
  <c r="T37" i="59"/>
  <c r="T50" i="59"/>
  <c r="T16" i="59"/>
  <c r="T19" i="59"/>
  <c r="T49" i="59"/>
  <c r="T17" i="59"/>
  <c r="P37" i="59"/>
  <c r="P20" i="59"/>
  <c r="P34" i="59"/>
  <c r="P43" i="59"/>
  <c r="P30" i="59"/>
  <c r="P38" i="59"/>
  <c r="P19" i="59"/>
  <c r="P15" i="59"/>
  <c r="P45" i="59"/>
  <c r="P24" i="59"/>
  <c r="P39" i="59"/>
  <c r="P36" i="59"/>
  <c r="P49" i="59"/>
  <c r="P17" i="59"/>
  <c r="P35" i="59"/>
  <c r="P21" i="59"/>
  <c r="P47" i="59"/>
  <c r="P28" i="59"/>
  <c r="P42" i="59"/>
  <c r="P40" i="59"/>
  <c r="P41" i="59"/>
  <c r="P31" i="59"/>
  <c r="P22" i="59"/>
  <c r="P46" i="59"/>
  <c r="P27" i="59"/>
  <c r="P23" i="59"/>
  <c r="P26" i="59"/>
  <c r="P48" i="59"/>
  <c r="P33" i="59"/>
  <c r="P52" i="59"/>
  <c r="P32" i="59"/>
  <c r="P51" i="59"/>
  <c r="P50" i="59"/>
  <c r="P16" i="59"/>
  <c r="P25" i="59"/>
  <c r="P44" i="59"/>
  <c r="N6" i="59"/>
  <c r="L73" i="5" s="1"/>
  <c r="O73" i="5" s="1"/>
  <c r="B1020" i="95" l="1"/>
  <c r="B1113" i="95"/>
  <c r="B1036" i="95"/>
  <c r="B1006" i="95"/>
  <c r="B1019" i="95"/>
  <c r="B1023" i="95"/>
  <c r="B1018" i="95"/>
  <c r="B1118" i="95"/>
  <c r="B1112" i="95"/>
  <c r="B1101" i="95"/>
  <c r="B1099" i="95"/>
  <c r="B1092" i="95"/>
  <c r="B1034" i="95"/>
  <c r="B1017" i="95"/>
  <c r="B1007" i="95"/>
  <c r="B1012" i="95"/>
  <c r="B1001" i="95"/>
  <c r="B1008" i="95"/>
  <c r="B1004" i="95"/>
  <c r="B1105" i="95"/>
  <c r="B1107" i="95"/>
  <c r="B1096" i="95"/>
  <c r="B1098" i="95"/>
  <c r="B1013" i="95"/>
  <c r="B1028" i="95"/>
  <c r="B1035" i="95"/>
  <c r="B1032" i="95"/>
  <c r="B1011" i="95"/>
  <c r="B1025" i="95"/>
  <c r="B1031" i="95"/>
  <c r="B1033" i="95"/>
  <c r="B1029" i="95"/>
  <c r="B1014" i="95"/>
  <c r="B1021" i="95"/>
  <c r="B1087" i="95"/>
  <c r="B1095" i="95"/>
  <c r="B1086" i="95"/>
  <c r="B1116" i="95"/>
  <c r="B1090" i="95"/>
  <c r="B1109" i="95"/>
  <c r="B1103" i="95"/>
  <c r="B1115" i="95"/>
  <c r="B1089" i="95"/>
  <c r="B1016" i="95"/>
  <c r="B1030" i="95"/>
  <c r="B1005" i="95"/>
  <c r="B1094" i="95"/>
  <c r="B1102" i="95"/>
  <c r="B1091" i="95"/>
  <c r="B1104" i="95"/>
  <c r="B1002" i="95"/>
  <c r="B1081" i="95"/>
  <c r="B1106" i="95"/>
  <c r="B1088" i="95"/>
  <c r="B1097" i="95"/>
  <c r="B391" i="95"/>
  <c r="B1009" i="95"/>
  <c r="B1024" i="95"/>
  <c r="B999" i="95"/>
  <c r="B1027" i="95"/>
  <c r="B1084" i="95"/>
  <c r="B1100" i="95"/>
  <c r="B1119" i="95"/>
  <c r="B1120" i="95"/>
  <c r="B1000" i="95"/>
  <c r="B1010" i="95"/>
  <c r="B1026" i="95"/>
  <c r="B1003" i="95"/>
  <c r="B1085" i="95"/>
  <c r="B1111" i="95"/>
  <c r="B954" i="95"/>
  <c r="B1015" i="95"/>
  <c r="B1022" i="95"/>
  <c r="B1117" i="95"/>
  <c r="B1093" i="95"/>
  <c r="B1114" i="95"/>
  <c r="B1108" i="95"/>
  <c r="B1082" i="95"/>
  <c r="B998" i="95"/>
  <c r="R33" i="25"/>
  <c r="B1121" i="95"/>
  <c r="B1037" i="95"/>
  <c r="W56" i="59"/>
  <c r="B1110" i="95"/>
  <c r="P6" i="59"/>
  <c r="M233" i="82" s="1"/>
  <c r="T6" i="59"/>
  <c r="J115" i="24" l="1"/>
  <c r="J119" i="24" s="1"/>
  <c r="J233" i="82"/>
  <c r="B52" i="95"/>
  <c r="J182" i="24"/>
  <c r="J186" i="24" s="1"/>
  <c r="O78" i="5"/>
  <c r="K53" i="1" s="1"/>
  <c r="J109" i="24"/>
  <c r="J112" i="24"/>
  <c r="J125" i="24"/>
  <c r="J129" i="24" s="1"/>
  <c r="J139" i="24"/>
  <c r="J143" i="24" s="1"/>
  <c r="J155" i="24"/>
  <c r="J159" i="24" s="1"/>
  <c r="J149" i="24"/>
  <c r="J152" i="24"/>
  <c r="J122" i="24"/>
  <c r="J146" i="24"/>
  <c r="J106" i="24"/>
  <c r="J99" i="24"/>
  <c r="J103" i="24" s="1"/>
  <c r="J92" i="24"/>
  <c r="J96" i="24" s="1"/>
  <c r="J162" i="24"/>
  <c r="J82" i="24"/>
  <c r="J179" i="24"/>
  <c r="B101" i="95"/>
  <c r="B395" i="95"/>
  <c r="B1080" i="95"/>
  <c r="B586" i="95"/>
  <c r="J132" i="24"/>
  <c r="J136" i="24" s="1"/>
  <c r="B1122" i="95"/>
  <c r="C4" i="59"/>
  <c r="B996" i="95"/>
  <c r="P179" i="24" l="1"/>
  <c r="B548" i="95" s="1"/>
  <c r="M179" i="24"/>
  <c r="B547" i="95" s="1"/>
  <c r="B51" i="95"/>
  <c r="J89" i="24"/>
  <c r="X33" i="25"/>
  <c r="O33" i="25" s="1"/>
  <c r="J44" i="24"/>
  <c r="K67" i="1"/>
  <c r="B468" i="95"/>
  <c r="B102" i="95"/>
  <c r="B465" i="95"/>
  <c r="B456" i="95"/>
  <c r="B507" i="95"/>
  <c r="B103" i="95"/>
  <c r="B549" i="95"/>
  <c r="B546" i="95"/>
  <c r="B450" i="95"/>
  <c r="B516" i="95"/>
  <c r="B429" i="95"/>
  <c r="B489" i="95"/>
  <c r="B510" i="95"/>
  <c r="B513" i="95"/>
  <c r="B441" i="95"/>
  <c r="B498" i="95"/>
  <c r="B459" i="95"/>
  <c r="B477" i="95"/>
  <c r="B462" i="95"/>
  <c r="B480" i="95"/>
  <c r="B525" i="95"/>
  <c r="S73" i="5"/>
  <c r="S98" i="5" s="1"/>
  <c r="B118" i="5" s="1"/>
  <c r="M165" i="24" l="1"/>
  <c r="X110" i="25"/>
  <c r="X24" i="25"/>
  <c r="P165" i="24"/>
  <c r="J165" i="24"/>
  <c r="B555" i="95"/>
  <c r="B522" i="95"/>
  <c r="B438" i="95"/>
  <c r="B504" i="95"/>
  <c r="B447" i="95"/>
  <c r="B474" i="95"/>
  <c r="B495" i="95"/>
  <c r="B486" i="95"/>
  <c r="B20" i="95"/>
  <c r="M169" i="24" l="1"/>
  <c r="M198" i="24" s="1"/>
  <c r="M196" i="24"/>
  <c r="R43" i="25" s="1"/>
  <c r="P169" i="24"/>
  <c r="P198" i="24" s="1"/>
  <c r="P196" i="24"/>
  <c r="U43" i="25" s="1"/>
  <c r="J169" i="24"/>
  <c r="J198" i="24" s="1"/>
  <c r="J196" i="24"/>
  <c r="O43" i="25" s="1"/>
  <c r="U24" i="25"/>
  <c r="R24" i="25"/>
  <c r="U110" i="25"/>
  <c r="X112" i="25"/>
  <c r="X115" i="25" s="1"/>
  <c r="R110" i="25"/>
  <c r="R112" i="25" s="1"/>
  <c r="R115" i="25" s="1"/>
  <c r="J48" i="24"/>
  <c r="B587" i="95"/>
  <c r="B390" i="95"/>
  <c r="B25" i="95"/>
  <c r="E41" i="33"/>
  <c r="O24" i="25" l="1"/>
  <c r="L24" i="25" s="1"/>
  <c r="L28" i="25" s="1"/>
  <c r="X43" i="25"/>
  <c r="O110" i="25"/>
  <c r="U112" i="25"/>
  <c r="U115" i="25" s="1"/>
  <c r="B734" i="95"/>
  <c r="B528" i="95"/>
  <c r="B579" i="95"/>
  <c r="B585" i="95"/>
  <c r="B394" i="95"/>
  <c r="B530" i="95"/>
  <c r="B529" i="95"/>
  <c r="G41" i="33"/>
  <c r="L110" i="25" l="1"/>
  <c r="L112" i="25" s="1"/>
  <c r="L115" i="25" s="1"/>
  <c r="O112" i="25"/>
  <c r="O115" i="25" s="1"/>
  <c r="B732" i="95"/>
  <c r="B733" i="95"/>
  <c r="B569" i="95"/>
  <c r="B564" i="95"/>
  <c r="B739" i="95"/>
  <c r="B534" i="95"/>
  <c r="H41" i="33"/>
  <c r="B1163" i="95"/>
  <c r="B565" i="95"/>
  <c r="B566" i="95"/>
  <c r="B535" i="95"/>
  <c r="B577" i="95"/>
  <c r="B536" i="95"/>
  <c r="B578" i="95"/>
  <c r="B575" i="95" l="1"/>
  <c r="M41" i="33"/>
  <c r="B568" i="95"/>
  <c r="B567" i="95"/>
  <c r="B601" i="95"/>
  <c r="B1188" i="95"/>
  <c r="B738" i="95"/>
  <c r="B737" i="95"/>
  <c r="B576" i="95"/>
  <c r="B602" i="95"/>
  <c r="B603" i="95"/>
  <c r="B731" i="95"/>
  <c r="B1212" i="95" l="1"/>
  <c r="M58" i="33"/>
  <c r="C71" i="1" s="1"/>
  <c r="AC110" i="25"/>
  <c r="B744" i="95"/>
  <c r="B604" i="95"/>
  <c r="B736" i="95"/>
  <c r="AD110" i="25"/>
  <c r="B730" i="95"/>
  <c r="B743" i="95" l="1"/>
  <c r="B742" i="95"/>
  <c r="B735" i="95"/>
  <c r="AC112" i="25"/>
  <c r="AD112" i="25"/>
  <c r="B582" i="95"/>
  <c r="B741" i="95" l="1"/>
  <c r="B740" i="95"/>
  <c r="AD115" i="25" l="1"/>
  <c r="AC115" i="25"/>
  <c r="B599" i="95"/>
  <c r="A280" i="8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 Glover</author>
  </authors>
  <commentList>
    <comment ref="BM287" authorId="0" shapeId="0" xr:uid="{00000000-0006-0000-0E00-000001000000}">
      <text>
        <r>
          <rPr>
            <b/>
            <sz val="8"/>
            <color indexed="81"/>
            <rFont val="Tahoma"/>
            <family val="2"/>
          </rPr>
          <t>Jim Glover:</t>
        </r>
        <r>
          <rPr>
            <sz val="8"/>
            <color indexed="81"/>
            <rFont val="Tahoma"/>
            <family val="2"/>
          </rPr>
          <t xml:space="preserve">
Original amount was £2,783,878 as this was used on the NNDR3 2013-2014 however this related only to the current year and the actual change should've been -£5,089,672 therefore this cell amended to ensure the form is correct.</t>
        </r>
      </text>
    </comment>
  </commentList>
</comments>
</file>

<file path=xl/sharedStrings.xml><?xml version="1.0" encoding="utf-8"?>
<sst xmlns="http://schemas.openxmlformats.org/spreadsheetml/2006/main" count="26435" uniqueCount="6568">
  <si>
    <t>Completing the form</t>
  </si>
  <si>
    <t>Checking the Validation Sheet</t>
  </si>
  <si>
    <t>Partially occupied hereditaments</t>
  </si>
  <si>
    <t>Empty premises</t>
  </si>
  <si>
    <t>"New Empty" properties</t>
  </si>
  <si>
    <t>Column 5</t>
  </si>
  <si>
    <t>Central
Government</t>
  </si>
  <si>
    <t>Total</t>
  </si>
  <si>
    <t xml:space="preserve">1. Non-domestic rating income from rates retention scheme </t>
  </si>
  <si>
    <t>4. add: cost of collection allowance</t>
  </si>
  <si>
    <t>Balance Sheet</t>
  </si>
  <si>
    <t>Sums receivable / payable (ratepayers)</t>
  </si>
  <si>
    <t>Appeal adjustment</t>
  </si>
  <si>
    <t>TRANSITIONAL PROTECTION PAYMENTS</t>
  </si>
  <si>
    <t>Cost of collection</t>
  </si>
  <si>
    <t>Renewable Energy Schemes</t>
  </si>
  <si>
    <t>Small Business Rates Relief scheme</t>
  </si>
  <si>
    <t>6.  A copy of the form should also be sent to your NNDR contact at all your major precepting authorities.</t>
  </si>
  <si>
    <t xml:space="preserve">7.  If you experience any problems using the form please email </t>
  </si>
  <si>
    <t>£</t>
  </si>
  <si>
    <t>Authority Name</t>
  </si>
  <si>
    <t>E-code</t>
  </si>
  <si>
    <t>Local authority contact name</t>
  </si>
  <si>
    <t>Local authority contact number</t>
  </si>
  <si>
    <t>Local authority e-mail address</t>
  </si>
  <si>
    <t>Column 1</t>
  </si>
  <si>
    <t>Column 2</t>
  </si>
  <si>
    <t>Column 3</t>
  </si>
  <si>
    <t>Column 4</t>
  </si>
  <si>
    <t>Small Business Rate Relief</t>
  </si>
  <si>
    <t>Community Amateur Sports Clubs (CASCs)</t>
  </si>
  <si>
    <t>Non-profit making bodies</t>
  </si>
  <si>
    <t>Small rural businesses</t>
  </si>
  <si>
    <t>4. Cost of collection formula</t>
  </si>
  <si>
    <t>SPECIAL AUTHORITY DEDUCTIONS</t>
  </si>
  <si>
    <t>Charitable occupation</t>
  </si>
  <si>
    <t>Rural shops etc</t>
  </si>
  <si>
    <t>Rural rate relief</t>
  </si>
  <si>
    <t>Other ratepayers</t>
  </si>
  <si>
    <t>of which:</t>
  </si>
  <si>
    <t xml:space="preserve">NON-DOMESTIC RATING INCOME </t>
  </si>
  <si>
    <t xml:space="preserve">DISREGARDED AMOUNTS </t>
  </si>
  <si>
    <t>NATIONAL NON-DOMESTIC RATES RETURN - NNDR3</t>
  </si>
  <si>
    <t xml:space="preserve">PART 1: NON-DOMESTIC RATING INCOME </t>
  </si>
  <si>
    <t xml:space="preserve">of which: </t>
  </si>
  <si>
    <t>Please check the Validation tab to see if there are any validation queries that need to be answered</t>
  </si>
  <si>
    <t>All figures should be shown in whole £</t>
  </si>
  <si>
    <t xml:space="preserve">Select your local authority's name from this list: </t>
  </si>
  <si>
    <t>Please enter your details after checking that you have selected the correct authority name</t>
  </si>
  <si>
    <t>Signing the Form</t>
  </si>
  <si>
    <t>HARDSHIP RELIEF</t>
  </si>
  <si>
    <t>PART 5: ACCOUNTING SUMMARY</t>
  </si>
  <si>
    <t>NATIONAL NON-DOMESTIC RATES RETURN</t>
  </si>
  <si>
    <t>Designated Areas</t>
  </si>
  <si>
    <t>BA Area (exc. Designated Areas)
(exc. NDD &amp; EZ)</t>
  </si>
  <si>
    <t>BA Area (exc. Designated Areas)</t>
  </si>
  <si>
    <t>RECONCILIATION</t>
  </si>
  <si>
    <t>(Less):</t>
  </si>
  <si>
    <t>Transitional Relief</t>
  </si>
  <si>
    <t>Mandatory Reliefs</t>
  </si>
  <si>
    <t>Hardship Relief</t>
  </si>
  <si>
    <t>Gross Rates Payable by Ratepayers</t>
  </si>
  <si>
    <t>Net Rates Payable by Ratepayers</t>
  </si>
  <si>
    <t>NET RATES PAYABLE BY RATEPAYERS</t>
  </si>
  <si>
    <t>ACCOUNTING ADJUSTMENTS</t>
  </si>
  <si>
    <t>Losses On Collection</t>
  </si>
  <si>
    <t>respect of previous years</t>
  </si>
  <si>
    <t>"Long-term empty" properties</t>
  </si>
  <si>
    <t>Retail Relief</t>
  </si>
  <si>
    <t>Discretionary Reliefs (unfunded)</t>
  </si>
  <si>
    <t>Discretionary Reliefs (funded through S.31 grant)</t>
  </si>
  <si>
    <t>8. Amount previously retained (based on NNDR1)</t>
  </si>
  <si>
    <t>11. Amount previously retained (based on NNDR1)</t>
  </si>
  <si>
    <t>2nd property is occupied</t>
  </si>
  <si>
    <t>Small Business Rates Relief on existing property where 2nd property is occupied</t>
  </si>
  <si>
    <t>"Long term empty" properties</t>
  </si>
  <si>
    <t>Flooding Relief</t>
  </si>
  <si>
    <t xml:space="preserve">5. add: amounts retained in respect of Designated Areas </t>
  </si>
  <si>
    <t>Allowance for non-collection</t>
  </si>
  <si>
    <t>INTEREST</t>
  </si>
  <si>
    <t>PART 2A DESIGNATED AREAS</t>
  </si>
  <si>
    <t>Unoccupied Property Relief</t>
  </si>
  <si>
    <t>No.</t>
  </si>
  <si>
    <t>Local Authority</t>
  </si>
  <si>
    <t>Ecodes</t>
  </si>
  <si>
    <t>Additional yield generated to finance the small business rate relief</t>
  </si>
  <si>
    <t>Mandatory relief-Cost of relief to charities</t>
  </si>
  <si>
    <t>Mandatory relief-Cost of relief to community amateur sports clubs</t>
  </si>
  <si>
    <t>Mandatory relief-Cost of the relief rural shops etc</t>
  </si>
  <si>
    <t>Mandatory relief-Cost of relief for empty premises</t>
  </si>
  <si>
    <t>Discretionary relief-Cost of relief to charities</t>
  </si>
  <si>
    <t>Discretionary relief-Cost of relief to non-profit making bodies</t>
  </si>
  <si>
    <t>Discretionary relief-Cost of relief to Community amateur sports clubs</t>
  </si>
  <si>
    <t>Discretionary relief-Cost of relief for rural shops etc</t>
  </si>
  <si>
    <t>Discretionary relief-Cost of relief to other rural businesses</t>
  </si>
  <si>
    <t>Discretionary relief-Cost of relief under S47 - Localism discounts</t>
  </si>
  <si>
    <t>Relief given to Case A hereditaments</t>
  </si>
  <si>
    <t>Relief given to Case B hereditaments</t>
  </si>
  <si>
    <t>Net Rates Payable</t>
  </si>
  <si>
    <t>Adur</t>
  </si>
  <si>
    <t>E3831</t>
  </si>
  <si>
    <t>Allerdale</t>
  </si>
  <si>
    <t>E0931</t>
  </si>
  <si>
    <t>Amber Valley</t>
  </si>
  <si>
    <t>E1031</t>
  </si>
  <si>
    <t>Arun</t>
  </si>
  <si>
    <t>E3832</t>
  </si>
  <si>
    <t>Ashfield</t>
  </si>
  <si>
    <t>E3031</t>
  </si>
  <si>
    <t>Ashford</t>
  </si>
  <si>
    <t>E2231</t>
  </si>
  <si>
    <t>Babergh</t>
  </si>
  <si>
    <t>E3531</t>
  </si>
  <si>
    <t>Barking and Dagenham</t>
  </si>
  <si>
    <t>E5030</t>
  </si>
  <si>
    <t>Barnet</t>
  </si>
  <si>
    <t>E5031</t>
  </si>
  <si>
    <t>Barnsley</t>
  </si>
  <si>
    <t>E4401</t>
  </si>
  <si>
    <t>Barrow-in-Furness</t>
  </si>
  <si>
    <t>E0932</t>
  </si>
  <si>
    <t>Basildon</t>
  </si>
  <si>
    <t>E1531</t>
  </si>
  <si>
    <t>Basingstoke &amp; Deane</t>
  </si>
  <si>
    <t>E1731</t>
  </si>
  <si>
    <t>Bassetlaw</t>
  </si>
  <si>
    <t>E3032</t>
  </si>
  <si>
    <t>Bath &amp; North East Somerset</t>
  </si>
  <si>
    <t>E0101</t>
  </si>
  <si>
    <t>Bedford UA</t>
  </si>
  <si>
    <t>E0202</t>
  </si>
  <si>
    <t>Bexley</t>
  </si>
  <si>
    <t>E5032</t>
  </si>
  <si>
    <t>Birmingham</t>
  </si>
  <si>
    <t>E4601</t>
  </si>
  <si>
    <t>Blaby</t>
  </si>
  <si>
    <t>E2431</t>
  </si>
  <si>
    <t>Blackburn with Darwen</t>
  </si>
  <si>
    <t>E2301</t>
  </si>
  <si>
    <t>Blackpool</t>
  </si>
  <si>
    <t>E2302</t>
  </si>
  <si>
    <t>Bolsover</t>
  </si>
  <si>
    <t>E1032</t>
  </si>
  <si>
    <t>Bolton</t>
  </si>
  <si>
    <t>E4201</t>
  </si>
  <si>
    <t>Boston</t>
  </si>
  <si>
    <t>E2531</t>
  </si>
  <si>
    <t>Bracknell Forest</t>
  </si>
  <si>
    <t>E0301</t>
  </si>
  <si>
    <t>Bradford</t>
  </si>
  <si>
    <t>E4701</t>
  </si>
  <si>
    <t>Braintree</t>
  </si>
  <si>
    <t>E1532</t>
  </si>
  <si>
    <t>Breckland</t>
  </si>
  <si>
    <t>E2631</t>
  </si>
  <si>
    <t>Brent</t>
  </si>
  <si>
    <t>E5033</t>
  </si>
  <si>
    <t>Brentwood</t>
  </si>
  <si>
    <t>E1533</t>
  </si>
  <si>
    <t>Brighton &amp; Hove</t>
  </si>
  <si>
    <t>E1401</t>
  </si>
  <si>
    <t>Bristol</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</si>
  <si>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</si>
  <si>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</si>
  <si>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</si>
  <si>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</si>
  <si>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</si>
  <si>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</si>
  <si>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</si>
  <si>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</si>
  <si>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</si>
  <si>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</si>
  <si>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</si>
  <si>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</si>
  <si>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</si>
  <si>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</si>
  <si>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</si>
  <si>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</si>
  <si>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</si>
  <si>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</si>
  <si>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</si>
  <si>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</si>
  <si>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</si>
  <si>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</si>
  <si>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</si>
  <si>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</si>
  <si>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</si>
  <si>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Carlisle</t>
  </si>
  <si>
    <t>E0933</t>
  </si>
  <si>
    <t>Castle Point</t>
  </si>
  <si>
    <t>E1534</t>
  </si>
  <si>
    <t>Central Bedfordshire UA</t>
  </si>
  <si>
    <t>E0203</t>
  </si>
  <si>
    <t>Charnwood</t>
  </si>
  <si>
    <t>E2432</t>
  </si>
  <si>
    <t>Chelmsford</t>
  </si>
  <si>
    <t>E1535</t>
  </si>
  <si>
    <t>Cheltenham</t>
  </si>
  <si>
    <t>E1631</t>
  </si>
  <si>
    <t>Cherwell</t>
  </si>
  <si>
    <t>E3131</t>
  </si>
  <si>
    <t>Cheshire East UA</t>
  </si>
  <si>
    <t>E0603</t>
  </si>
  <si>
    <t>E0604</t>
  </si>
  <si>
    <t>Chesterfield</t>
  </si>
  <si>
    <t>E1033</t>
  </si>
  <si>
    <t>Chichester</t>
  </si>
  <si>
    <t>E3833</t>
  </si>
  <si>
    <t>Chorley</t>
  </si>
  <si>
    <t>E2334</t>
  </si>
  <si>
    <t>City of London</t>
  </si>
  <si>
    <t>E5010</t>
  </si>
  <si>
    <t>Colchester</t>
  </si>
  <si>
    <t>E1536</t>
  </si>
  <si>
    <t>Copeland</t>
  </si>
  <si>
    <t>E0934</t>
  </si>
  <si>
    <t>Cornwall UA</t>
  </si>
  <si>
    <t>E0801</t>
  </si>
  <si>
    <t>Cotswold</t>
  </si>
  <si>
    <t>E1632</t>
  </si>
  <si>
    <t>Coventry</t>
  </si>
  <si>
    <t>E4602</t>
  </si>
  <si>
    <t>Craven</t>
  </si>
  <si>
    <t>E2731</t>
  </si>
  <si>
    <t>Crawley</t>
  </si>
  <si>
    <t>E3834</t>
  </si>
  <si>
    <t>Croydon</t>
  </si>
  <si>
    <t>E5035</t>
  </si>
  <si>
    <t>Dacorum</t>
  </si>
  <si>
    <t>E1932</t>
  </si>
  <si>
    <t>Darlington</t>
  </si>
  <si>
    <t>E1301</t>
  </si>
  <si>
    <t>Dartford</t>
  </si>
  <si>
    <t>E2233</t>
  </si>
  <si>
    <t>Derby</t>
  </si>
  <si>
    <t>E1001</t>
  </si>
  <si>
    <t>Derbyshire Dales</t>
  </si>
  <si>
    <t>E1035</t>
  </si>
  <si>
    <t>Doncaster</t>
  </si>
  <si>
    <t>E4402</t>
  </si>
  <si>
    <t>Dover</t>
  </si>
  <si>
    <t>E2234</t>
  </si>
  <si>
    <t>Dudley</t>
  </si>
  <si>
    <t>E4603</t>
  </si>
  <si>
    <t>Durham UA</t>
  </si>
  <si>
    <t>E1302</t>
  </si>
  <si>
    <t>Ealing</t>
  </si>
  <si>
    <t>E5036</t>
  </si>
  <si>
    <t>East Cambridgeshire</t>
  </si>
  <si>
    <t>E0532</t>
  </si>
  <si>
    <t>East Devon</t>
  </si>
  <si>
    <t>E1131</t>
  </si>
  <si>
    <t>East Hampshire</t>
  </si>
  <si>
    <t>E1732</t>
  </si>
  <si>
    <t>East Hertfordshire</t>
  </si>
  <si>
    <t>E1933</t>
  </si>
  <si>
    <t>East Lindsey</t>
  </si>
  <si>
    <t>E2532</t>
  </si>
  <si>
    <t>East Riding of Yorkshire</t>
  </si>
  <si>
    <t>E2001</t>
  </si>
  <si>
    <t>East Staffordshire</t>
  </si>
  <si>
    <t>E3432</t>
  </si>
  <si>
    <t>Eastbourne</t>
  </si>
  <si>
    <t>E1432</t>
  </si>
  <si>
    <t>Eastleigh</t>
  </si>
  <si>
    <t>E1733</t>
  </si>
  <si>
    <t>Eden</t>
  </si>
  <si>
    <t>E0935</t>
  </si>
  <si>
    <t>Elmbridge</t>
  </si>
  <si>
    <t>E3631</t>
  </si>
  <si>
    <t>Enfield</t>
  </si>
  <si>
    <t>E5037</t>
  </si>
  <si>
    <t>Epping Forest</t>
  </si>
  <si>
    <t>E1537</t>
  </si>
  <si>
    <t>Epsom &amp; Ewell</t>
  </si>
  <si>
    <t>E3632</t>
  </si>
  <si>
    <t>Erewash</t>
  </si>
  <si>
    <t>E1036</t>
  </si>
  <si>
    <t>Exeter</t>
  </si>
  <si>
    <t>E1132</t>
  </si>
  <si>
    <t>Fareham</t>
  </si>
  <si>
    <t>E1734</t>
  </si>
  <si>
    <t>Fenland</t>
  </si>
  <si>
    <t>E0533</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</si>
  <si>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</si>
  <si>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</si>
  <si>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</si>
  <si>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</si>
  <si>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</si>
  <si>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</si>
  <si>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</si>
  <si>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</si>
  <si>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</si>
  <si>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</si>
  <si>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</si>
  <si>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</si>
  <si>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</si>
  <si>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</si>
  <si>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</si>
  <si>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</si>
  <si>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</si>
  <si>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</si>
  <si>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Guildford</t>
  </si>
  <si>
    <t>E3633</t>
  </si>
  <si>
    <t>Hackney</t>
  </si>
  <si>
    <t>E5013</t>
  </si>
  <si>
    <t>Halton</t>
  </si>
  <si>
    <t>E0601</t>
  </si>
  <si>
    <t>Hambleton</t>
  </si>
  <si>
    <t>E2732</t>
  </si>
  <si>
    <t>Hammersmith and Fulham</t>
  </si>
  <si>
    <t>E5014</t>
  </si>
  <si>
    <t>Harborough</t>
  </si>
  <si>
    <t>E2433</t>
  </si>
  <si>
    <t>Haringey</t>
  </si>
  <si>
    <t>E5038</t>
  </si>
  <si>
    <t>Harlow</t>
  </si>
  <si>
    <t>E1538</t>
  </si>
  <si>
    <t>Harrogate</t>
  </si>
  <si>
    <t>E2753</t>
  </si>
  <si>
    <t>Harrow</t>
  </si>
  <si>
    <t>E5039</t>
  </si>
  <si>
    <t>Hart</t>
  </si>
  <si>
    <t>E1736</t>
  </si>
  <si>
    <t>Hartlepool</t>
  </si>
  <si>
    <t>E0701</t>
  </si>
  <si>
    <t>Hastings</t>
  </si>
  <si>
    <t>E1433</t>
  </si>
  <si>
    <t>Havant</t>
  </si>
  <si>
    <t>E1737</t>
  </si>
  <si>
    <t>Havering</t>
  </si>
  <si>
    <t>E5040</t>
  </si>
  <si>
    <t>Herefordshire</t>
  </si>
  <si>
    <t>E1801</t>
  </si>
  <si>
    <t>Hertsmere</t>
  </si>
  <si>
    <t>E1934</t>
  </si>
  <si>
    <t>High Peak</t>
  </si>
  <si>
    <t>E1037</t>
  </si>
  <si>
    <t>Hillingdon</t>
  </si>
  <si>
    <t>E5041</t>
  </si>
  <si>
    <t>Hinckley and Bosworth</t>
  </si>
  <si>
    <t>E2434</t>
  </si>
  <si>
    <t>Horsham</t>
  </si>
  <si>
    <t>E3835</t>
  </si>
  <si>
    <t>Hounslow</t>
  </si>
  <si>
    <t>E5042</t>
  </si>
  <si>
    <t>Huntingdonshire</t>
  </si>
  <si>
    <t>E0551</t>
  </si>
  <si>
    <t>Hyndburn</t>
  </si>
  <si>
    <t>E2336</t>
  </si>
  <si>
    <t>Ipswich</t>
  </si>
  <si>
    <t>E3533</t>
  </si>
  <si>
    <t>E2101</t>
  </si>
  <si>
    <t>Isles of Scilly</t>
  </si>
  <si>
    <t>E4001</t>
  </si>
  <si>
    <t>Islington</t>
  </si>
  <si>
    <t>E5015</t>
  </si>
  <si>
    <t>Kensington and Chelsea</t>
  </si>
  <si>
    <t>E5016</t>
  </si>
  <si>
    <t>E2634</t>
  </si>
  <si>
    <t>Kingston upon Hull</t>
  </si>
  <si>
    <t>E2002</t>
  </si>
  <si>
    <t>Kingston upon Thames</t>
  </si>
  <si>
    <t>E5043</t>
  </si>
  <si>
    <t>Kirklees</t>
  </si>
  <si>
    <t>E4703</t>
  </si>
  <si>
    <t>Knowsley</t>
  </si>
  <si>
    <t>E4301</t>
  </si>
  <si>
    <t>Lambeth</t>
  </si>
  <si>
    <t>E5017</t>
  </si>
  <si>
    <t>Lancaster</t>
  </si>
  <si>
    <t>E2337</t>
  </si>
  <si>
    <t>Leeds</t>
  </si>
  <si>
    <t>E4704</t>
  </si>
  <si>
    <t>Leicester</t>
  </si>
  <si>
    <t>E2401</t>
  </si>
  <si>
    <t>Lewes</t>
  </si>
  <si>
    <t>E1435</t>
  </si>
  <si>
    <t>Lewisham</t>
  </si>
  <si>
    <t>E5018</t>
  </si>
  <si>
    <t>Lichfield</t>
  </si>
  <si>
    <t>E3433</t>
  </si>
  <si>
    <t>Lincoln</t>
  </si>
  <si>
    <t>E2533</t>
  </si>
  <si>
    <t>Liverpool</t>
  </si>
  <si>
    <t>E4302</t>
  </si>
  <si>
    <t>Luton</t>
  </si>
  <si>
    <t>E0201</t>
  </si>
  <si>
    <t>Maidstone</t>
  </si>
  <si>
    <t>E2237</t>
  </si>
  <si>
    <t>Maldon</t>
  </si>
  <si>
    <t>E1539</t>
  </si>
  <si>
    <t>Malvern Hills</t>
  </si>
  <si>
    <t>E1851</t>
  </si>
  <si>
    <t>Manchester</t>
  </si>
  <si>
    <t>E4203</t>
  </si>
  <si>
    <t>Mansfield</t>
  </si>
  <si>
    <t>E3035</t>
  </si>
  <si>
    <t>Medway</t>
  </si>
  <si>
    <t>E2201</t>
  </si>
  <si>
    <t>Melton</t>
  </si>
  <si>
    <t>E2436</t>
  </si>
  <si>
    <t>Mendip</t>
  </si>
  <si>
    <t>E3331</t>
  </si>
  <si>
    <t>Merton</t>
  </si>
  <si>
    <t>E5044</t>
  </si>
  <si>
    <t>Mid Devon</t>
  </si>
  <si>
    <t>E1133</t>
  </si>
  <si>
    <t>Mid Suffolk</t>
  </si>
  <si>
    <t>E3534</t>
  </si>
  <si>
    <t>Mid Sussex</t>
  </si>
  <si>
    <t>E3836</t>
  </si>
  <si>
    <t>Middlesbrough</t>
  </si>
  <si>
    <t>E0702</t>
  </si>
  <si>
    <t>Milton Keynes</t>
  </si>
  <si>
    <t>E0401</t>
  </si>
  <si>
    <t>Mole Valley</t>
  </si>
  <si>
    <t>E3634</t>
  </si>
  <si>
    <t>New Forest</t>
  </si>
  <si>
    <t>E1738</t>
  </si>
  <si>
    <t>Newark and Sherwood</t>
  </si>
  <si>
    <t>E3036</t>
  </si>
  <si>
    <t>Newcastle-upon-Tyne</t>
  </si>
  <si>
    <t>E4502</t>
  </si>
  <si>
    <t>Newcastle-under-Lyme</t>
  </si>
  <si>
    <t>E3434</t>
  </si>
  <si>
    <t>Newham</t>
  </si>
  <si>
    <t>E5045</t>
  </si>
  <si>
    <t>North Devon</t>
  </si>
  <si>
    <t>E1134</t>
  </si>
  <si>
    <t>North East Derbyshire</t>
  </si>
  <si>
    <t>E1038</t>
  </si>
  <si>
    <t>North East Lincolnshire</t>
  </si>
  <si>
    <t>E2003</t>
  </si>
  <si>
    <t>North Hertfordshire</t>
  </si>
  <si>
    <t>E1935</t>
  </si>
  <si>
    <t>North Kesteven</t>
  </si>
  <si>
    <t>E2534</t>
  </si>
  <si>
    <t>North Lincolnshire</t>
  </si>
  <si>
    <t>E2004</t>
  </si>
  <si>
    <t>North Norfolk</t>
  </si>
  <si>
    <t>E2635</t>
  </si>
  <si>
    <t>North Somerset</t>
  </si>
  <si>
    <t>E0104</t>
  </si>
  <si>
    <t>North Tyneside</t>
  </si>
  <si>
    <t>E4503</t>
  </si>
  <si>
    <t>North Warwickshire</t>
  </si>
  <si>
    <t>E3731</t>
  </si>
  <si>
    <t>North West Leicestershire</t>
  </si>
  <si>
    <t>E2437</t>
  </si>
  <si>
    <t>Northumberland UA</t>
  </si>
  <si>
    <t>E2901</t>
  </si>
  <si>
    <t>Norwich</t>
  </si>
  <si>
    <t>E2636</t>
  </si>
  <si>
    <t>Nottingham</t>
  </si>
  <si>
    <t>E3001</t>
  </si>
  <si>
    <t>Nuneaton and Bedworth</t>
  </si>
  <si>
    <t>E3732</t>
  </si>
  <si>
    <t>Oadby and Wigston</t>
  </si>
  <si>
    <t>E2438</t>
  </si>
  <si>
    <t>Oldham</t>
  </si>
  <si>
    <t>E4204</t>
  </si>
  <si>
    <t>Oxford</t>
  </si>
  <si>
    <t>E3132</t>
  </si>
  <si>
    <t>Pendle</t>
  </si>
  <si>
    <t>E2338</t>
  </si>
  <si>
    <t>Peterborough</t>
  </si>
  <si>
    <t>E0501</t>
  </si>
  <si>
    <t>Plymouth</t>
  </si>
  <si>
    <t>E1101</t>
  </si>
  <si>
    <t>Portsmouth</t>
  </si>
  <si>
    <t>E1701</t>
  </si>
  <si>
    <t>Preston</t>
  </si>
  <si>
    <t>E2339</t>
  </si>
  <si>
    <t>Reading</t>
  </si>
  <si>
    <t>E0303</t>
  </si>
  <si>
    <t>Redbridge</t>
  </si>
  <si>
    <t>E5046</t>
  </si>
  <si>
    <t>Redcar and Cleveland</t>
  </si>
  <si>
    <t>E0703</t>
  </si>
  <si>
    <t>Redditch</t>
  </si>
  <si>
    <t>E1835</t>
  </si>
  <si>
    <t>Reigate and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</si>
  <si>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</si>
  <si>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</si>
  <si>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</si>
  <si>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</si>
  <si>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</si>
  <si>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</si>
  <si>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</si>
  <si>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</si>
  <si>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</si>
  <si>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</si>
  <si>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</si>
  <si>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</si>
  <si>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</si>
  <si>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</si>
  <si>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</si>
  <si>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</si>
  <si>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</si>
  <si>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</si>
  <si>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</si>
  <si>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</si>
  <si>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</si>
  <si>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</si>
  <si>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</si>
  <si>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</si>
  <si>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</si>
  <si>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</si>
  <si>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</si>
  <si>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</si>
  <si>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</si>
  <si>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</si>
  <si>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</si>
  <si>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</si>
  <si>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</si>
  <si>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</si>
  <si>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</si>
  <si>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</si>
  <si>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</si>
  <si>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</si>
  <si>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</si>
  <si>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</si>
  <si>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</si>
  <si>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</si>
  <si>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</si>
  <si>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</si>
  <si>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</si>
  <si>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E2240</t>
  </si>
  <si>
    <t>Shropshire UA</t>
  </si>
  <si>
    <t>E3202</t>
  </si>
  <si>
    <t>Slough</t>
  </si>
  <si>
    <t>E0304</t>
  </si>
  <si>
    <t>Solihull</t>
  </si>
  <si>
    <t>E4605</t>
  </si>
  <si>
    <t>South Cambridgeshire</t>
  </si>
  <si>
    <t>E0536</t>
  </si>
  <si>
    <t>South Derbyshire</t>
  </si>
  <si>
    <t>E1039</t>
  </si>
  <si>
    <t>South Gloucestershire</t>
  </si>
  <si>
    <t>E0103</t>
  </si>
  <si>
    <t>South Hams</t>
  </si>
  <si>
    <t>E1136</t>
  </si>
  <si>
    <t>South Holland</t>
  </si>
  <si>
    <t>E2535</t>
  </si>
  <si>
    <t>South Kesteven</t>
  </si>
  <si>
    <t>E2536</t>
  </si>
  <si>
    <t>South Lakeland</t>
  </si>
  <si>
    <t>E0936</t>
  </si>
  <si>
    <t>South Norfolk</t>
  </si>
  <si>
    <t>E2637</t>
  </si>
  <si>
    <t>South Oxfordshire</t>
  </si>
  <si>
    <t>E3133</t>
  </si>
  <si>
    <t>South Ribble</t>
  </si>
  <si>
    <t>E2342</t>
  </si>
  <si>
    <t>South Somerset</t>
  </si>
  <si>
    <t>E3334</t>
  </si>
  <si>
    <t>South Staffordshire</t>
  </si>
  <si>
    <t>E3435</t>
  </si>
  <si>
    <t>South Tyneside</t>
  </si>
  <si>
    <t>E4504</t>
  </si>
  <si>
    <t>Southampton</t>
  </si>
  <si>
    <t>E1702</t>
  </si>
  <si>
    <t>Southend-on-Sea</t>
  </si>
  <si>
    <t>E1501</t>
  </si>
  <si>
    <t>Southwark</t>
  </si>
  <si>
    <t>E5019</t>
  </si>
  <si>
    <t>Spelthorne</t>
  </si>
  <si>
    <t>E3637</t>
  </si>
  <si>
    <t>St Albans</t>
  </si>
  <si>
    <t>E1936</t>
  </si>
  <si>
    <t>St Helens</t>
  </si>
  <si>
    <t>E4303</t>
  </si>
  <si>
    <t>Stafford</t>
  </si>
  <si>
    <t>E3436</t>
  </si>
  <si>
    <t>Staffordshire Moorlands</t>
  </si>
  <si>
    <t>E3437</t>
  </si>
  <si>
    <t>Stevenage</t>
  </si>
  <si>
    <t>E1937</t>
  </si>
  <si>
    <t>Stockport</t>
  </si>
  <si>
    <t>E4207</t>
  </si>
  <si>
    <t>Stockton-on-Tees</t>
  </si>
  <si>
    <t>E0704</t>
  </si>
  <si>
    <t>Stoke-on-Trent</t>
  </si>
  <si>
    <t>E3401</t>
  </si>
  <si>
    <t>Stratford-on-Avon</t>
  </si>
  <si>
    <t>E3734</t>
  </si>
  <si>
    <t>Stroud</t>
  </si>
  <si>
    <t>E1635</t>
  </si>
  <si>
    <t>Sunderland</t>
  </si>
  <si>
    <t>E4505</t>
  </si>
  <si>
    <t>Surrey Heath</t>
  </si>
  <si>
    <t>E3638</t>
  </si>
  <si>
    <t>Sutton</t>
  </si>
  <si>
    <t>E5048</t>
  </si>
  <si>
    <t>Swale</t>
  </si>
  <si>
    <t>E2241</t>
  </si>
  <si>
    <t>Swindon</t>
  </si>
  <si>
    <t>E3901</t>
  </si>
  <si>
    <t>Tameside</t>
  </si>
  <si>
    <t>E4208</t>
  </si>
  <si>
    <t>Tamworth</t>
  </si>
  <si>
    <t>E3439</t>
  </si>
  <si>
    <t>Tandridge</t>
  </si>
  <si>
    <t>E3639</t>
  </si>
  <si>
    <t>Teignbridge</t>
  </si>
  <si>
    <t>E1137</t>
  </si>
  <si>
    <t>E3201</t>
  </si>
  <si>
    <t>Tendring</t>
  </si>
  <si>
    <t>E1542</t>
  </si>
  <si>
    <t>Test Valley</t>
  </si>
  <si>
    <t>E1742</t>
  </si>
  <si>
    <t>Tewkesbury</t>
  </si>
  <si>
    <t>E1636</t>
  </si>
  <si>
    <t>Thanet</t>
  </si>
  <si>
    <t>E2242</t>
  </si>
  <si>
    <t>Three Rivers</t>
  </si>
  <si>
    <t>E1938</t>
  </si>
  <si>
    <t>Thurrock</t>
  </si>
  <si>
    <t>E1502</t>
  </si>
  <si>
    <t>Tonbridge and Malling</t>
  </si>
  <si>
    <t>E2243</t>
  </si>
  <si>
    <t>Torbay</t>
  </si>
  <si>
    <t>E1102</t>
  </si>
  <si>
    <t>Torridge</t>
  </si>
  <si>
    <t>E1139</t>
  </si>
  <si>
    <t>Tower Hamlets</t>
  </si>
  <si>
    <t>E5020</t>
  </si>
  <si>
    <t>Trafford</t>
  </si>
  <si>
    <t>E4209</t>
  </si>
  <si>
    <t>Tunbridge Wells</t>
  </si>
  <si>
    <t>E2244</t>
  </si>
  <si>
    <t>Uttlesford</t>
  </si>
  <si>
    <t>E1544</t>
  </si>
  <si>
    <t>Vale of White Horse</t>
  </si>
  <si>
    <t>E3134</t>
  </si>
  <si>
    <t>Wakefield</t>
  </si>
  <si>
    <t>E4705</t>
  </si>
  <si>
    <t>Walsall</t>
  </si>
  <si>
    <t>E4606</t>
  </si>
  <si>
    <t>Waltham Forest</t>
  </si>
  <si>
    <t>E5049</t>
  </si>
  <si>
    <t>Wandsworth</t>
  </si>
  <si>
    <t>E5021</t>
  </si>
  <si>
    <t>Warrington</t>
  </si>
  <si>
    <t>E0602</t>
  </si>
  <si>
    <t>Warwick</t>
  </si>
  <si>
    <t>E3735</t>
  </si>
  <si>
    <t>Watford</t>
  </si>
  <si>
    <t>E1939</t>
  </si>
  <si>
    <t>Waverley</t>
  </si>
  <si>
    <t>E3640</t>
  </si>
  <si>
    <t>Wealden</t>
  </si>
  <si>
    <t>E1437</t>
  </si>
  <si>
    <t>Welwyn Hatfield</t>
  </si>
  <si>
    <t>E1940</t>
  </si>
  <si>
    <t>West Berkshire</t>
  </si>
  <si>
    <t>E0302</t>
  </si>
  <si>
    <t>West Devon</t>
  </si>
  <si>
    <t>E1140</t>
  </si>
  <si>
    <t>West Lancashire</t>
  </si>
  <si>
    <t>E2343</t>
  </si>
  <si>
    <t>West Lindsey</t>
  </si>
  <si>
    <t>E2537</t>
  </si>
  <si>
    <t>West Oxfordshire</t>
  </si>
  <si>
    <t>E3135</t>
  </si>
  <si>
    <t>Westminster</t>
  </si>
  <si>
    <t>E5022</t>
  </si>
  <si>
    <t>Wigan</t>
  </si>
  <si>
    <t>E4210</t>
  </si>
  <si>
    <t>Wiltshire UA</t>
  </si>
  <si>
    <t>E3902</t>
  </si>
  <si>
    <t>Winchester</t>
  </si>
  <si>
    <t>E1743</t>
  </si>
  <si>
    <t>Windsor and Maidenhead</t>
  </si>
  <si>
    <t>E0305</t>
  </si>
  <si>
    <t>Wirral</t>
  </si>
  <si>
    <t>E4305</t>
  </si>
  <si>
    <t>Woking</t>
  </si>
  <si>
    <t>E3641</t>
  </si>
  <si>
    <t>Wokingham</t>
  </si>
  <si>
    <t>E0306</t>
  </si>
  <si>
    <t>Wolverhampton</t>
  </si>
  <si>
    <t>E4607</t>
  </si>
  <si>
    <t>Worcester</t>
  </si>
  <si>
    <t>E1837</t>
  </si>
  <si>
    <t>Worthing</t>
  </si>
  <si>
    <t>E3837</t>
  </si>
  <si>
    <t>Wychavon</t>
  </si>
  <si>
    <t>E1838</t>
  </si>
  <si>
    <t>Wyre</t>
  </si>
  <si>
    <t>E2344</t>
  </si>
  <si>
    <t>Wyre Forest</t>
  </si>
  <si>
    <t>E1839</t>
  </si>
  <si>
    <t>York</t>
  </si>
  <si>
    <t>E2701</t>
  </si>
  <si>
    <t>ZZZZ</t>
  </si>
  <si>
    <t>EZZZZ</t>
  </si>
  <si>
    <t>North Yorkshire Fire Authority</t>
  </si>
  <si>
    <t>E6127</t>
  </si>
  <si>
    <t>UA</t>
  </si>
  <si>
    <t>NA</t>
  </si>
  <si>
    <t>York UA</t>
  </si>
  <si>
    <t>Hereford and Worcester Fire Authority</t>
  </si>
  <si>
    <t>E6118</t>
  </si>
  <si>
    <t>Worcestershire</t>
  </si>
  <si>
    <t>E1821</t>
  </si>
  <si>
    <t>Lancashire Fire Authority</t>
  </si>
  <si>
    <t>E6123</t>
  </si>
  <si>
    <t>Lancashire</t>
  </si>
  <si>
    <t>E2321</t>
  </si>
  <si>
    <t>Buckinghamshire Fire Authority</t>
  </si>
  <si>
    <t>E6104</t>
  </si>
  <si>
    <t>County</t>
  </si>
  <si>
    <t>West Sussex</t>
  </si>
  <si>
    <t>E3820</t>
  </si>
  <si>
    <t>West Midlands Fire</t>
  </si>
  <si>
    <t>E6146</t>
  </si>
  <si>
    <t>MD</t>
  </si>
  <si>
    <t>Berkshire Fire Authority</t>
  </si>
  <si>
    <t>E6103</t>
  </si>
  <si>
    <t>Wokingham UA</t>
  </si>
  <si>
    <t>Surrey</t>
  </si>
  <si>
    <t>E3620</t>
  </si>
  <si>
    <t>Merseyside Fire</t>
  </si>
  <si>
    <t>E6143</t>
  </si>
  <si>
    <t>Windsor &amp; Maidenhead UA</t>
  </si>
  <si>
    <t>Hampshire Fire Authority</t>
  </si>
  <si>
    <t>E6117</t>
  </si>
  <si>
    <t>Hampshire</t>
  </si>
  <si>
    <t>E1721</t>
  </si>
  <si>
    <t>Wiltshire Fire Authority</t>
  </si>
  <si>
    <t>E6139</t>
  </si>
  <si>
    <t>Greater Manchester Fire</t>
  </si>
  <si>
    <t>E6142</t>
  </si>
  <si>
    <t>Dorset Fire Authority</t>
  </si>
  <si>
    <t>E6112</t>
  </si>
  <si>
    <t>E1221</t>
  </si>
  <si>
    <t>Greater London Authority</t>
  </si>
  <si>
    <t>E5100</t>
  </si>
  <si>
    <t>Devon and Somerset Fire Authority</t>
  </si>
  <si>
    <t>E6161</t>
  </si>
  <si>
    <t>Somerset</t>
  </si>
  <si>
    <t>E3320</t>
  </si>
  <si>
    <t>Oxfordshire</t>
  </si>
  <si>
    <t>E3120</t>
  </si>
  <si>
    <t>Lincolnshire</t>
  </si>
  <si>
    <t>E2520</t>
  </si>
  <si>
    <t>Devon</t>
  </si>
  <si>
    <t>E1121</t>
  </si>
  <si>
    <t>West Berkshire UA</t>
  </si>
  <si>
    <t>Hertfordshire</t>
  </si>
  <si>
    <t>E1920</t>
  </si>
  <si>
    <t>Northamptonshire</t>
  </si>
  <si>
    <t>E2820</t>
  </si>
  <si>
    <t>East Sussex Fire Authority</t>
  </si>
  <si>
    <t>E6114</t>
  </si>
  <si>
    <t>East Sussex</t>
  </si>
  <si>
    <t>E1421</t>
  </si>
  <si>
    <t>Suffolk</t>
  </si>
  <si>
    <t>E3520</t>
  </si>
  <si>
    <t>Warwickshire</t>
  </si>
  <si>
    <t>E3720</t>
  </si>
  <si>
    <t>Cheshire Fire Authority</t>
  </si>
  <si>
    <t>E6106</t>
  </si>
  <si>
    <t>Warrington UA</t>
  </si>
  <si>
    <t>West Yorkshire Fire</t>
  </si>
  <si>
    <t>E6147</t>
  </si>
  <si>
    <t>Essex Fire Authority</t>
  </si>
  <si>
    <t>E6115</t>
  </si>
  <si>
    <t>Essex</t>
  </si>
  <si>
    <t>E1521</t>
  </si>
  <si>
    <t>Kent Fire Authority</t>
  </si>
  <si>
    <t>E6122</t>
  </si>
  <si>
    <t>Kent</t>
  </si>
  <si>
    <t>E2221</t>
  </si>
  <si>
    <t>Torbay UA</t>
  </si>
  <si>
    <t>Tonbridge &amp; Malling</t>
  </si>
  <si>
    <t>Thurrock UA</t>
  </si>
  <si>
    <t>Gloucestershire</t>
  </si>
  <si>
    <t>E1620</t>
  </si>
  <si>
    <t>Shropshire Fire Authority</t>
  </si>
  <si>
    <t>E6132</t>
  </si>
  <si>
    <t>Telford &amp; Wrekin UA</t>
  </si>
  <si>
    <t>Staffordshire Fire Authority</t>
  </si>
  <si>
    <t>E6134</t>
  </si>
  <si>
    <t>Staffordshire</t>
  </si>
  <si>
    <t>E3421</t>
  </si>
  <si>
    <t>Swindon UA</t>
  </si>
  <si>
    <t>Tyne and Wear Fire</t>
  </si>
  <si>
    <t>E6145</t>
  </si>
  <si>
    <t>Stoke-on-Trent UA</t>
  </si>
  <si>
    <t>Cleveland Fire Authority</t>
  </si>
  <si>
    <t>E6107</t>
  </si>
  <si>
    <t>Stockton-on-Tees UA</t>
  </si>
  <si>
    <t>Southend-on-Sea UA</t>
  </si>
  <si>
    <t>Southampton UA</t>
  </si>
  <si>
    <t>Norfolk</t>
  </si>
  <si>
    <t>E2620</t>
  </si>
  <si>
    <t>Cumbria</t>
  </si>
  <si>
    <t>E0920</t>
  </si>
  <si>
    <t>Avon Fire Authority</t>
  </si>
  <si>
    <t>E6101</t>
  </si>
  <si>
    <t>South Gloucestershire UA</t>
  </si>
  <si>
    <t>Derbyshire Fire Authority</t>
  </si>
  <si>
    <t>E6110</t>
  </si>
  <si>
    <t>Derbyshire</t>
  </si>
  <si>
    <t>E1021</t>
  </si>
  <si>
    <t>Cambridgeshire Fire Authority</t>
  </si>
  <si>
    <t>E6105</t>
  </si>
  <si>
    <t>Cambridgeshire</t>
  </si>
  <si>
    <t>E0521</t>
  </si>
  <si>
    <t>Slough UA</t>
  </si>
  <si>
    <t>South Yorkshire Fire</t>
  </si>
  <si>
    <t>E6144</t>
  </si>
  <si>
    <t>North Yorkshire</t>
  </si>
  <si>
    <t>E2721</t>
  </si>
  <si>
    <t>Leicestershire Fire Authority</t>
  </si>
  <si>
    <t>E6124</t>
  </si>
  <si>
    <t>Rutland UA</t>
  </si>
  <si>
    <t>Nottinghamshire Fire Authority</t>
  </si>
  <si>
    <t>E6130</t>
  </si>
  <si>
    <t>Nottinghamshire</t>
  </si>
  <si>
    <t>E3021</t>
  </si>
  <si>
    <t>Reigate &amp; Banstead</t>
  </si>
  <si>
    <t>Redcar &amp; Cleveland UA</t>
  </si>
  <si>
    <t>Reading UA</t>
  </si>
  <si>
    <t>Portsmouth UA</t>
  </si>
  <si>
    <t>Plymouth UA</t>
  </si>
  <si>
    <t>Peterborough UA</t>
  </si>
  <si>
    <t>Leicestershire</t>
  </si>
  <si>
    <t>E2421</t>
  </si>
  <si>
    <t>Oadby &amp; Wigston</t>
  </si>
  <si>
    <t>Nuneaton &amp; Bedworth</t>
  </si>
  <si>
    <t>Nottingham UA</t>
  </si>
  <si>
    <t>North Somerset UA</t>
  </si>
  <si>
    <t>Humberside Fire Authority</t>
  </si>
  <si>
    <t>E6120</t>
  </si>
  <si>
    <t>North Lincolnshire UA</t>
  </si>
  <si>
    <t>North East Lincolnshire UA</t>
  </si>
  <si>
    <t>Newark &amp; Sherwood</t>
  </si>
  <si>
    <t>Milton Keynes UA</t>
  </si>
  <si>
    <t>Middlesbrough UA</t>
  </si>
  <si>
    <t>Medway UA</t>
  </si>
  <si>
    <t>Bedfordshire Fire Authority</t>
  </si>
  <si>
    <t>E6102</t>
  </si>
  <si>
    <t>Luton UA</t>
  </si>
  <si>
    <t>Leicester UA</t>
  </si>
  <si>
    <t>Kingston-upon-Thames</t>
  </si>
  <si>
    <t>Kingston-upon-Hull UA</t>
  </si>
  <si>
    <t>King's Lynn &amp; West Norfolk</t>
  </si>
  <si>
    <t>Kensington &amp; Chelsea</t>
  </si>
  <si>
    <t>Isle of Wight Council UA</t>
  </si>
  <si>
    <t>Hinckley &amp; Bosworth</t>
  </si>
  <si>
    <t>Herefordshire UA</t>
  </si>
  <si>
    <t>Hartlepool UA</t>
  </si>
  <si>
    <t>Hammersmith &amp; Fulham</t>
  </si>
  <si>
    <t>Halton UA</t>
  </si>
  <si>
    <t>East Riding of Yorkshire UA</t>
  </si>
  <si>
    <t>Durham Fire Authority</t>
  </si>
  <si>
    <t>E6113</t>
  </si>
  <si>
    <t>Derby UA</t>
  </si>
  <si>
    <t>Darlington UA</t>
  </si>
  <si>
    <t>GLA - functions exc police</t>
  </si>
  <si>
    <t>E51np</t>
  </si>
  <si>
    <t>Cheshire West and Chester UA</t>
  </si>
  <si>
    <t>Bristol UA</t>
  </si>
  <si>
    <t>Brighton &amp; Hove UA</t>
  </si>
  <si>
    <t>Bracknell Forest UA</t>
  </si>
  <si>
    <t>Blackpool UA</t>
  </si>
  <si>
    <t>Blackburn with Darwen UA</t>
  </si>
  <si>
    <t>Bath &amp; North East Somerset UA</t>
  </si>
  <si>
    <t>Barking &amp; Dagenham</t>
  </si>
  <si>
    <t>Upper tier = UA, MD or GLA</t>
  </si>
  <si>
    <t>Designated Area</t>
  </si>
  <si>
    <t>Fire</t>
  </si>
  <si>
    <t>Upper tier</t>
  </si>
  <si>
    <t>Billing authority</t>
  </si>
  <si>
    <t>Linking billing authorities with their precepting authorities</t>
  </si>
  <si>
    <t>% of non-domestic rating income to be allocated to each authority</t>
  </si>
  <si>
    <t>15. Sum due to (+) / from (-) authority (line 13 minus line 14)</t>
  </si>
  <si>
    <t>Total
(All BA Area)</t>
  </si>
  <si>
    <t>These instructions highlight the special features of the form and should be read in conjunction with the
Guidance Notes and Validation notes.</t>
  </si>
  <si>
    <t>Do not complete this column</t>
  </si>
  <si>
    <t>Complete this column</t>
  </si>
  <si>
    <t>This sheet automatically highlights any validation queries and provides space for your explanations</t>
  </si>
  <si>
    <t>%</t>
  </si>
  <si>
    <t>Validation Checks</t>
  </si>
  <si>
    <t>Data</t>
  </si>
  <si>
    <t>Change</t>
  </si>
  <si>
    <t>Parameters</t>
  </si>
  <si>
    <t>Test</t>
  </si>
  <si>
    <t>Actual</t>
  </si>
  <si>
    <t>Please comment below where required</t>
  </si>
  <si>
    <t>Cost of Charity relief</t>
  </si>
  <si>
    <t>Cost of CASC relief</t>
  </si>
  <si>
    <t>Cost of Rural relief</t>
  </si>
  <si>
    <t>Cost of Partly Occupied relief</t>
  </si>
  <si>
    <t>Cost of Empty property relief</t>
  </si>
  <si>
    <t>Discretionary Reliefs</t>
  </si>
  <si>
    <t>Cost of non-profit bodies' relief</t>
  </si>
  <si>
    <t>Cost of CASC Relief</t>
  </si>
  <si>
    <t>Cost of rural shop relief</t>
  </si>
  <si>
    <t>Cost of other rural relief</t>
  </si>
  <si>
    <t>Cost of other discretionary relief</t>
  </si>
  <si>
    <t>Other checks</t>
  </si>
  <si>
    <t>Please provide any further comments below</t>
  </si>
  <si>
    <t>Sums written off</t>
  </si>
  <si>
    <t>Sums outstanding from ratepayers</t>
  </si>
  <si>
    <t>Sums outstanding owing to ratepayers</t>
  </si>
  <si>
    <t>Non-collection closing balance</t>
  </si>
  <si>
    <t>Check : to be hidden</t>
  </si>
  <si>
    <t>Error Checking</t>
  </si>
  <si>
    <t>Total Cost of Reliefs</t>
  </si>
  <si>
    <t>PART 4A: TRANSITIONAL PROTECTION PAYMENTS</t>
  </si>
  <si>
    <t xml:space="preserve">6. add: amounts retained in respect of renewable energy schemes </t>
  </si>
  <si>
    <t xml:space="preserve">3. Sum due to (+) / from (-) authority (line 1 minus line 2) </t>
  </si>
  <si>
    <t>This column should have data</t>
  </si>
  <si>
    <t>Do not complete
this column</t>
  </si>
  <si>
    <t>9. Sum due to (+) / from (-) billing authority (line 7 minus line 8)</t>
  </si>
  <si>
    <t>6. Sum due to (+) / from (-) billing authority (line 4 minus line 5)</t>
  </si>
  <si>
    <t>12. Sum due to (+) / from (-) authority (line 10 minus line 11)</t>
  </si>
  <si>
    <t>18. Sum due to (+) / from (-) authority (line 16 minus line 17)</t>
  </si>
  <si>
    <t>21. Sum due to (+) / from (-) authority (line 19 minus line 20)</t>
  </si>
  <si>
    <t xml:space="preserve">1. Net amount receivable from rate payers after taking account of transitional adjustments, empty property rate, mandatory and discretionary reliefs and accounting adjustments </t>
  </si>
  <si>
    <t>2. Sums due to the authority</t>
  </si>
  <si>
    <t xml:space="preserve">3. Sums due from the authority </t>
  </si>
  <si>
    <t>5. Legal costs</t>
  </si>
  <si>
    <t>6. Allowance for cost of collection</t>
  </si>
  <si>
    <t>8. Amounts retained in respect of Designated Areas</t>
  </si>
  <si>
    <t>2. (Less) Interest paid on refunds to ratepayers</t>
  </si>
  <si>
    <t xml:space="preserve">TOTAL: </t>
  </si>
  <si>
    <t>Pt4 L2 col 1</t>
  </si>
  <si>
    <t>Pt4 L2 col 2</t>
  </si>
  <si>
    <t>Pt4 L5 col2</t>
  </si>
  <si>
    <t>Pt4 L8 col2</t>
  </si>
  <si>
    <t>Pt4 L11 col2</t>
  </si>
  <si>
    <t>Pt4 L11 col3</t>
  </si>
  <si>
    <t>Pt4 L14 col2</t>
  </si>
  <si>
    <t>Pt4 L14 col3</t>
  </si>
  <si>
    <t>Pt4 L14 col4</t>
  </si>
  <si>
    <t>Renewable Energy Schemes - Amount previously retained - BA</t>
  </si>
  <si>
    <t>Renewable Energy Schemes - Amount previously retained - County</t>
  </si>
  <si>
    <t>Qualifying relief in Enterprise Zones - BA</t>
  </si>
  <si>
    <t>Qualifying relief in Enterprise Zones - FRA</t>
  </si>
  <si>
    <t>Doubling of SBRR scheme - BA</t>
  </si>
  <si>
    <t>Doubling of SBRR scheme - FRA</t>
  </si>
  <si>
    <t>Pt4 L17 col4</t>
  </si>
  <si>
    <t>Pt4 L17 col2</t>
  </si>
  <si>
    <t>Pt4 L17 col3</t>
  </si>
  <si>
    <t>Pt4 L20 col2</t>
  </si>
  <si>
    <t>Pt4 L20 col3</t>
  </si>
  <si>
    <t>Pt4 L20 col4</t>
  </si>
  <si>
    <t>Flooding relief - amount provisionally paid -BA</t>
  </si>
  <si>
    <t>Flooding relief - amount provisionally paid - FRA</t>
  </si>
  <si>
    <t>Error checking</t>
  </si>
  <si>
    <r>
      <t xml:space="preserve">* White, Black Border - these are blank for new data - Please ensure </t>
    </r>
    <r>
      <rPr>
        <i/>
        <u/>
        <sz val="14"/>
        <rFont val="Arial"/>
        <family val="2"/>
      </rPr>
      <t>all</t>
    </r>
    <r>
      <rPr>
        <i/>
        <sz val="14"/>
        <rFont val="Arial"/>
        <family val="2"/>
      </rPr>
      <t xml:space="preserve"> white cells are filled before submitting the form including entering zeros where appropriate.</t>
    </r>
  </si>
  <si>
    <t>The Total column is greened out - there is no need to enter data in any of these cells.</t>
  </si>
  <si>
    <t xml:space="preserve">Used in </t>
  </si>
  <si>
    <t>Appeal &amp; provision for backdated appeal adjustments - closing balance - central govt</t>
  </si>
  <si>
    <t xml:space="preserve">Appeal &amp; provision for backdated appeal adjustments - closing balance - BA </t>
  </si>
  <si>
    <t xml:space="preserve">Appeal &amp; provision for backdated appeal adjustments - closing balance - FRA </t>
  </si>
  <si>
    <t xml:space="preserve">Appeal &amp; provision for backdated appeal adjustments - closing balance - Total </t>
  </si>
  <si>
    <t>Allowance for non collection - closing balance - central govt</t>
  </si>
  <si>
    <t>Allowance for non collection - closing balance - BA</t>
  </si>
  <si>
    <t>Allowance for non collection - closing balance - FRA</t>
  </si>
  <si>
    <t>Allowance for non collection - closing balance - Total</t>
  </si>
  <si>
    <t>In addition areas of the form are greyed out - especially for those authorities that do not have designated areas.  Please do not enter data in these areas as this will cause delay as we will have to ask you to complete a revised form.</t>
  </si>
  <si>
    <t>All figures should be entered in whole £</t>
  </si>
  <si>
    <t>In lieu of Transitional Relief</t>
  </si>
  <si>
    <t>Pt 1 Row 4 col 1</t>
  </si>
  <si>
    <t>Part1 Line 4</t>
  </si>
  <si>
    <t>Discretionary relief-Cost of relief for partly occupied premises</t>
  </si>
  <si>
    <t>Pt 2 Line 1 col3</t>
  </si>
  <si>
    <t>COLLECTION FUND STATEMENT</t>
  </si>
  <si>
    <t>Collection Fund Balance</t>
  </si>
  <si>
    <t xml:space="preserve"> </t>
  </si>
  <si>
    <t>30. Adjustments to amount of relief provided in respect of previous years</t>
  </si>
  <si>
    <t>32. Adjustments to amount of relief provided in respect of previous years</t>
  </si>
  <si>
    <t>34. Adjustments to amount of relief provided in respect of previous years</t>
  </si>
  <si>
    <t>36. Adjustments to amount of relief provided in respect of previous years</t>
  </si>
  <si>
    <t>3. Write-offs charged to the allowance for non-collection</t>
  </si>
  <si>
    <t>4. Add/(Less): any sums written off or written back during year in excess of the allowance for non-collection</t>
  </si>
  <si>
    <t>5. Add/(Less): change in allowance for non collection</t>
  </si>
  <si>
    <t/>
  </si>
  <si>
    <t>Yes</t>
  </si>
  <si>
    <t>Sheffield City region</t>
  </si>
  <si>
    <t>Enterprise Area</t>
  </si>
  <si>
    <t>Birmingham City Centre</t>
  </si>
  <si>
    <t>West of England</t>
  </si>
  <si>
    <t>Notts Broxtowe</t>
  </si>
  <si>
    <t>Sheffield City Region</t>
  </si>
  <si>
    <t>NewQuay Aerohub</t>
  </si>
  <si>
    <t>Infinity Park</t>
  </si>
  <si>
    <t>Humber Port Corridor</t>
  </si>
  <si>
    <t>Humber Super Energy Cluster</t>
  </si>
  <si>
    <t>Solent</t>
  </si>
  <si>
    <t>Lancs Advanced Eng. &amp; Manufacturing</t>
  </si>
  <si>
    <t>Development Area</t>
  </si>
  <si>
    <t>Sci-Tech Daresbury</t>
  </si>
  <si>
    <t>Tees Valley</t>
  </si>
  <si>
    <t>Hereford</t>
  </si>
  <si>
    <t>MIRA Technology Park</t>
  </si>
  <si>
    <t>Alconbury Enterprise Campus</t>
  </si>
  <si>
    <t>Aire Valley</t>
  </si>
  <si>
    <t>Mersey Waters</t>
  </si>
  <si>
    <t>Liverpool City</t>
  </si>
  <si>
    <t>NE Newcastle</t>
  </si>
  <si>
    <t>Royal Docks</t>
  </si>
  <si>
    <t>North East</t>
  </si>
  <si>
    <t>Waterside</t>
  </si>
  <si>
    <t xml:space="preserve">North East </t>
  </si>
  <si>
    <t>Nottingham City</t>
  </si>
  <si>
    <t>Development  Area</t>
  </si>
  <si>
    <t>Black Country</t>
  </si>
  <si>
    <t>Science Vale UK</t>
  </si>
  <si>
    <t>Number where comment is still required</t>
  </si>
  <si>
    <t>Whole £ figures only checking</t>
  </si>
  <si>
    <t>Infinity Park Extension</t>
  </si>
  <si>
    <t>MIRA extension</t>
  </si>
  <si>
    <t>Nine Elms</t>
  </si>
  <si>
    <t>Nine Elms and Battersea Power station</t>
  </si>
  <si>
    <t>New Anglia</t>
  </si>
  <si>
    <t>1. Sum paid by rate payers after taking account of transitional adjustments, empty property rate, mandatory and discretionary reliefs</t>
  </si>
  <si>
    <t>COLLECTABLE RATES</t>
  </si>
  <si>
    <t>DISREGARDED AMOUNTS</t>
  </si>
  <si>
    <t>EZ RELIEF</t>
  </si>
  <si>
    <t>Total Designated Area value</t>
  </si>
  <si>
    <t>All figures must be entered in whole £</t>
  </si>
  <si>
    <t>A</t>
  </si>
  <si>
    <t>B</t>
  </si>
  <si>
    <t xml:space="preserve"> Renewable Energy</t>
  </si>
  <si>
    <t xml:space="preserve">Transitional Protection Payment  </t>
  </si>
  <si>
    <t>Baseline</t>
  </si>
  <si>
    <t>Total Disregarded Amounts</t>
  </si>
  <si>
    <t>Relief Given to Case A Hereditaments</t>
  </si>
  <si>
    <t>Compensation Due</t>
  </si>
  <si>
    <t>Enter as +ve figure</t>
  </si>
  <si>
    <t>formula</t>
  </si>
  <si>
    <t>ecode</t>
  </si>
  <si>
    <t>Ezcode</t>
  </si>
  <si>
    <t>EZ Name</t>
  </si>
  <si>
    <t>Buckinghamshire Thames Valley: Silverstone</t>
  </si>
  <si>
    <t>Buckinghamshire Thames Valley: Aria/Woodlands</t>
  </si>
  <si>
    <t>Buckinghamshire Thames Valley: Westcott</t>
  </si>
  <si>
    <t>Cambridge Compass: Lancaster Way</t>
  </si>
  <si>
    <t>Greater Manchester Airport City</t>
  </si>
  <si>
    <t>Newcastle upon Tyne</t>
  </si>
  <si>
    <t>Cambridge Compass: Cambourne Business Park</t>
  </si>
  <si>
    <t>Cambridge Compass: Cambridge Research Park</t>
  </si>
  <si>
    <t>Cambridge Compass: Northstowe</t>
  </si>
  <si>
    <t>Cambridge Compass: Haverhill Research Park</t>
  </si>
  <si>
    <t>Select an authority</t>
  </si>
  <si>
    <t>ecodes</t>
  </si>
  <si>
    <t>Enter as either a +ve or -ve figure consistent with the calculation in Part 4 Line 1</t>
  </si>
  <si>
    <t>Ecode</t>
  </si>
  <si>
    <t>Upper Tier</t>
  </si>
  <si>
    <t>DA?</t>
  </si>
  <si>
    <t>Pt4 L38 col2</t>
  </si>
  <si>
    <t>Pt4 L38 col3</t>
  </si>
  <si>
    <t>Pt4 L38 col4</t>
  </si>
  <si>
    <t>Pt3 row15 col3</t>
  </si>
  <si>
    <t>Pt3 row17 col3</t>
  </si>
  <si>
    <t>Pt3 row29 col3</t>
  </si>
  <si>
    <t>Pt3 row31 col3</t>
  </si>
  <si>
    <t>Pt3 row33 col3</t>
  </si>
  <si>
    <t>Pt3 row35 col3</t>
  </si>
  <si>
    <t>Pt2 line 3 col3</t>
  </si>
  <si>
    <t xml:space="preserve">Sums written off
</t>
  </si>
  <si>
    <t>Additional yield to finance SBRR</t>
  </si>
  <si>
    <t>NNDR3</t>
  </si>
  <si>
    <t xml:space="preserve">Net amount receivable from rate payers after taking account of transitional adjustments, empty property rate, mandatory and discretionary reliefs and accounting adjustments </t>
  </si>
  <si>
    <t>automatically calculated</t>
  </si>
  <si>
    <t>Pub Relief (where RV is less than £100,000)</t>
  </si>
  <si>
    <t>Discretionary Scheme Relief</t>
  </si>
  <si>
    <t>Discretionary scheme relief</t>
  </si>
  <si>
    <t>Relief threshold</t>
  </si>
  <si>
    <t xml:space="preserve"> 2017-18 Billing authority proportion</t>
  </si>
  <si>
    <t xml:space="preserve"> 2016-17 Billing authority proportion</t>
  </si>
  <si>
    <t>2016-17 upper tier proportion</t>
  </si>
  <si>
    <t>2016-17 fire proportion</t>
  </si>
  <si>
    <t>2016-17 Sum</t>
  </si>
  <si>
    <t>2017-18 upper tier proportion</t>
  </si>
  <si>
    <t>2017-18 fire proportion</t>
  </si>
  <si>
    <t>2017-18 Sum</t>
  </si>
  <si>
    <t>unlock</t>
  </si>
  <si>
    <t>E6354</t>
  </si>
  <si>
    <t>West of England CA</t>
  </si>
  <si>
    <t>No</t>
  </si>
  <si>
    <t>2. (less) deductions from central share</t>
  </si>
  <si>
    <t>&amp; in-year provision)</t>
  </si>
  <si>
    <t>Rural Rate Relief - BA</t>
  </si>
  <si>
    <t>Rural Rate Relief - Fire</t>
  </si>
  <si>
    <t>Supporting Small Businesses Relief - BA</t>
  </si>
  <si>
    <t>Supporting Small Business Relief - Fire</t>
  </si>
  <si>
    <t>Bedford</t>
  </si>
  <si>
    <t>Central Bedfordshire</t>
  </si>
  <si>
    <t>Cornwall</t>
  </si>
  <si>
    <t>Epsom and Ewell</t>
  </si>
  <si>
    <t>Isle of Wight</t>
  </si>
  <si>
    <t>Shropshire</t>
  </si>
  <si>
    <t>Telford &amp; Wrekin</t>
  </si>
  <si>
    <t>Wiltshire</t>
  </si>
  <si>
    <t>Windsor &amp; Maidenhead</t>
  </si>
  <si>
    <t>Redcar &amp; Cleveland</t>
  </si>
  <si>
    <t>Kingston-upon-Hull</t>
  </si>
  <si>
    <t>Durham</t>
  </si>
  <si>
    <t>Cheshire East</t>
  </si>
  <si>
    <t>Cheshire West &amp; Chester</t>
  </si>
  <si>
    <t>Northumberland</t>
  </si>
  <si>
    <t>Basing View</t>
  </si>
  <si>
    <t>Bath Enterprise Area</t>
  </si>
  <si>
    <t>Roseberry Place</t>
  </si>
  <si>
    <t>Old Mills</t>
  </si>
  <si>
    <t>Birmingham Curzon Extension</t>
  </si>
  <si>
    <t>Blackpool Airport Corridor</t>
  </si>
  <si>
    <t>Parry Lane</t>
  </si>
  <si>
    <t>Staithgate Lane</t>
  </si>
  <si>
    <t>Gain Lane</t>
  </si>
  <si>
    <t>Bristol Temple Quarter Enterprise Zone Expansion Area</t>
  </si>
  <si>
    <t>Clifton Business Park</t>
  </si>
  <si>
    <t>Carlisle Kingmoor Park EZ</t>
  </si>
  <si>
    <t>Loughborough Science and Enterprise Park</t>
  </si>
  <si>
    <t>Charnwood Campus</t>
  </si>
  <si>
    <t>Cheshire Science Corridor EZ: Alderley Park</t>
  </si>
  <si>
    <t>Cheshire Science Corridor EZ: South Road</t>
  </si>
  <si>
    <t>Cheshire Science Corridor EZ: Cloister Way (Andrews)</t>
  </si>
  <si>
    <t>Cheshire Science Corridor EZ: Cloister Way (CWAC)</t>
  </si>
  <si>
    <t>Cheshire Science Corridor EZ: Dufton Green</t>
  </si>
  <si>
    <t>Cheshire Science Corridor EZ: Former DSM Land</t>
  </si>
  <si>
    <t>Cheshire Science Corridor EZ: New Port Business Park</t>
  </si>
  <si>
    <t>Cheshire Science Corridor EZ: Stanney Mill Lane</t>
  </si>
  <si>
    <t>Cheshire Science Corridor EZ: Thornton Science Park</t>
  </si>
  <si>
    <t>Cheshire Science Corridor EZ: Hooton Park</t>
  </si>
  <si>
    <t>Cheshire Science Corridor EZ: Ince Park</t>
  </si>
  <si>
    <t>Cornwall Aerohub+ - Goon Hilly Earth Station</t>
  </si>
  <si>
    <t>Hayle North Quay</t>
  </si>
  <si>
    <t>Tolvaddon</t>
  </si>
  <si>
    <t>Falmouth Docks</t>
  </si>
  <si>
    <t>Kier site</t>
  </si>
  <si>
    <t>Spencer's Park (Phase 2) site</t>
  </si>
  <si>
    <t>HCA site</t>
  </si>
  <si>
    <t>DBC site</t>
  </si>
  <si>
    <t>Tees Valley EZ Growth Extension: Central Park</t>
  </si>
  <si>
    <t>Ebsfleet Central - Northfleet Rise</t>
  </si>
  <si>
    <t>Waterfront</t>
  </si>
  <si>
    <t>Archill</t>
  </si>
  <si>
    <t>Harts Hill</t>
  </si>
  <si>
    <t>Canal Walk</t>
  </si>
  <si>
    <t>Blackbrook Valley</t>
  </si>
  <si>
    <t>Pensnett</t>
  </si>
  <si>
    <t>Hawthorn Prestige Business Park</t>
  </si>
  <si>
    <t>Exeter Science Park</t>
  </si>
  <si>
    <t>Sky Park, Exeter</t>
  </si>
  <si>
    <t>Exeter Airport Business Park Expansion Area</t>
  </si>
  <si>
    <t>Cranbrook Commercial Area</t>
  </si>
  <si>
    <t>Louisburg</t>
  </si>
  <si>
    <t>Humber EZ: Capital Park Goole</t>
  </si>
  <si>
    <t>Humber EZ: Goole 36</t>
  </si>
  <si>
    <t>Humber EZ: Goole Intermodal Terminal</t>
  </si>
  <si>
    <t>Humber EZ: Melton Park</t>
  </si>
  <si>
    <t>Humber EZ: Melton West</t>
  </si>
  <si>
    <t>Development Area - Gateshead Quays and Baltic Business Centre</t>
  </si>
  <si>
    <t>Follingsby Business Park</t>
  </si>
  <si>
    <t>Northfleet Riverside East</t>
  </si>
  <si>
    <t>Northfleet Riverside West</t>
  </si>
  <si>
    <t>Beacon Park Phase 3</t>
  </si>
  <si>
    <t>Vanguard Point</t>
  </si>
  <si>
    <t>Havenshore Base South</t>
  </si>
  <si>
    <t>Victory Court</t>
  </si>
  <si>
    <t>New Anglia EZ: Futura Park</t>
  </si>
  <si>
    <t>New Anglia EZ: Princes Street</t>
  </si>
  <si>
    <t>New Anglia EZ: Waterfront Island</t>
  </si>
  <si>
    <t>New Anglia EZ: Nar Ouse</t>
  </si>
  <si>
    <t>Humber EZ: Bird's Eye</t>
  </si>
  <si>
    <t>Humber EZ: Priory Park</t>
  </si>
  <si>
    <t>Humber EZ: Former Cavaghan and Gray</t>
  </si>
  <si>
    <t>Humber EZ: Benchmark Pods</t>
  </si>
  <si>
    <t>Humber EZ: Energy Works</t>
  </si>
  <si>
    <t>Humber EZ: Rix Stoneberry</t>
  </si>
  <si>
    <t>Humber EZ: Foster Street</t>
  </si>
  <si>
    <t>Humber EZ: Ashcourt</t>
  </si>
  <si>
    <t>Humber EZ: Former Two Wheel Centre</t>
  </si>
  <si>
    <t>Humber EZ: St Mark Street</t>
  </si>
  <si>
    <t>Humber EZ: Former LA site</t>
  </si>
  <si>
    <t>Humber EZ: Sammy's Point</t>
  </si>
  <si>
    <t>Humber EZ: Albert Dock</t>
  </si>
  <si>
    <t>Humber EZ: John Street Car Park</t>
  </si>
  <si>
    <t>Humber EZ: Pepi's</t>
  </si>
  <si>
    <t>Humber EZ: Osborne Street</t>
  </si>
  <si>
    <t>Humber EZ: Albion Street</t>
  </si>
  <si>
    <t>Humber EZ: Former Bonus Site</t>
  </si>
  <si>
    <t>Humber EZ: Somerden Road</t>
  </si>
  <si>
    <t>Humber EZ: Queen Elizabeth Dock</t>
  </si>
  <si>
    <t>Lindley Moor East</t>
  </si>
  <si>
    <t>Lindley Moor West</t>
  </si>
  <si>
    <t>Moor Park, Mirfield</t>
  </si>
  <si>
    <t>Leicester Waterside</t>
  </si>
  <si>
    <t>East Quay</t>
  </si>
  <si>
    <t>Eastside North</t>
  </si>
  <si>
    <t>Eastside South</t>
  </si>
  <si>
    <t>North Quay</t>
  </si>
  <si>
    <t>Railway Quay</t>
  </si>
  <si>
    <t>Bevan Funnell</t>
  </si>
  <si>
    <t>Town Centre</t>
  </si>
  <si>
    <t>Avis Way</t>
  </si>
  <si>
    <t>Luton Airport EZ</t>
  </si>
  <si>
    <t>Kent Medical Campus</t>
  </si>
  <si>
    <t>Greater Manchester Life Science: MSP Central Campus</t>
  </si>
  <si>
    <t>Greater Manchester Life Science: CMFT Site</t>
  </si>
  <si>
    <t>Greater Manchester Airport City 2</t>
  </si>
  <si>
    <t>Rochester Airport Technology Park</t>
  </si>
  <si>
    <t>New Anglia EZ: Sproughton Road</t>
  </si>
  <si>
    <t>New Anglia EZ: Mill Lane</t>
  </si>
  <si>
    <t>Tees Valley EZ Growth Extension: Middlesbrough historic quarter</t>
  </si>
  <si>
    <t>North Bank of the Tyne extension</t>
  </si>
  <si>
    <t>Newcastle International Airport Business Park</t>
  </si>
  <si>
    <t>Ceramics Valley: Chatterley Valley West</t>
  </si>
  <si>
    <t>Humber EZ: Stallingborough Interchange</t>
  </si>
  <si>
    <t>Humber EZ: Great Coates Business Park</t>
  </si>
  <si>
    <t>Humber EZ: King's Road</t>
  </si>
  <si>
    <t>Humber EZ: Queen's Road</t>
  </si>
  <si>
    <t>Humber EZ: Abengoa</t>
  </si>
  <si>
    <t>Humber EZ: Huntsman Tioxide</t>
  </si>
  <si>
    <t>Humber EZ: Humberside Airport</t>
  </si>
  <si>
    <t>New Anglia EZ: Scottow Enterprise Park</t>
  </si>
  <si>
    <t>New Anglia EZ: Egmere Business Park</t>
  </si>
  <si>
    <t>Fairmoor</t>
  </si>
  <si>
    <t>Ashwood Business Park</t>
  </si>
  <si>
    <t>Ramparts Business Park</t>
  </si>
  <si>
    <t>South Yard</t>
  </si>
  <si>
    <t>Dorset Technology Park</t>
  </si>
  <si>
    <t>Longcross Park</t>
  </si>
  <si>
    <t>Huntspill Energy Park</t>
  </si>
  <si>
    <t>New Anglia EZ: Norwich Research Park</t>
  </si>
  <si>
    <t>Didcot Growth Accelerator: Didcot A (South Oxfordshire)</t>
  </si>
  <si>
    <t>Didcot Growth Accelerator: Southmead 1</t>
  </si>
  <si>
    <t>Didcot Growth Accelerator: Southmead 2</t>
  </si>
  <si>
    <t>Didcot Growth Accelerator: Southmead 3</t>
  </si>
  <si>
    <t>Development</t>
  </si>
  <si>
    <t>Tyne Dock Enterprise Park</t>
  </si>
  <si>
    <t>Crown Estates site</t>
  </si>
  <si>
    <t>Building Research Establishment site</t>
  </si>
  <si>
    <t>Rothamsted Research site</t>
  </si>
  <si>
    <t>New Anglia EZ: Suffolk Business Park</t>
  </si>
  <si>
    <t>Manchester City Airport</t>
  </si>
  <si>
    <t>Tees Valley EZ Growth Extension: Northshore</t>
  </si>
  <si>
    <t>Ceramics Valley: Chatterley Valley East</t>
  </si>
  <si>
    <t>Ceramics Valley: Tunstall Arrow</t>
  </si>
  <si>
    <t>Ceramics Valley: Highgate/Ravensdale</t>
  </si>
  <si>
    <t>Ceramics Valley: Etruria Valley</t>
  </si>
  <si>
    <t>Ceramics Valley: Cliffe Vale</t>
  </si>
  <si>
    <t>Port of Sunderland</t>
  </si>
  <si>
    <t>IAMP</t>
  </si>
  <si>
    <t>Didcot Growth Accelerator: Diageo Site</t>
  </si>
  <si>
    <t>Didcot Growth Accelerator: Didcot A (Vale of White Horse)</t>
  </si>
  <si>
    <t>Didcot Growth Accelerator: Didcot Park</t>
  </si>
  <si>
    <t>Didcot Growth Accelerator: Milton Interchange</t>
  </si>
  <si>
    <t>Oxfordshire Milton Park Extension- Site A</t>
  </si>
  <si>
    <t>Oxfordshire Milton Park Extension- Site B</t>
  </si>
  <si>
    <t>Oxfordshire Milton Park Extension- Site C</t>
  </si>
  <si>
    <t>Oxfordshire Milton Park Extension- Site D</t>
  </si>
  <si>
    <t>Oxfordshire Milton Park Extension- Site E</t>
  </si>
  <si>
    <t>Oxfordshire Milton Park Extension- Site F</t>
  </si>
  <si>
    <t>Langhthwaite Business Park extension</t>
  </si>
  <si>
    <t>South Kirby Business Park</t>
  </si>
  <si>
    <t>Cheshire Science Corridor EZ: Birchwood Sites</t>
  </si>
  <si>
    <t>Riverside Road</t>
  </si>
  <si>
    <t>Mobbs Way</t>
  </si>
  <si>
    <t>Wirral Waters</t>
  </si>
  <si>
    <t>Lancashire - Hillhouse Chemicals and Energy EZ</t>
  </si>
  <si>
    <t>York Central site</t>
  </si>
  <si>
    <t>Pt 2Row 11 col 1</t>
  </si>
  <si>
    <t>SBRR Threshold factors</t>
  </si>
  <si>
    <t>Pre-filled</t>
  </si>
  <si>
    <t>DEDUCTIONS FROM CENTRAL SHARE</t>
  </si>
  <si>
    <t>Isle of Wight UA</t>
  </si>
  <si>
    <t>Kingston upon Hull UA</t>
  </si>
  <si>
    <t>England</t>
  </si>
  <si>
    <t>SECTION 31 GRANTS TOTAL</t>
  </si>
  <si>
    <t>45. Adjustments to amount of relief provided in</t>
  </si>
  <si>
    <t>49. Adjustments to amount of relief provided in</t>
  </si>
  <si>
    <t>Part 4 adjustment factor</t>
  </si>
  <si>
    <t>Designated Area - Amount previously retained</t>
  </si>
  <si>
    <t xml:space="preserve"> 2018-19 Billing authority proportion</t>
  </si>
  <si>
    <t>2018-19 upper tier proportion</t>
  </si>
  <si>
    <t>2018-19 fire proportion</t>
  </si>
  <si>
    <t>2018-19 Sum</t>
  </si>
  <si>
    <t>Testing</t>
  </si>
  <si>
    <t>Brent Cross LGZ</t>
  </si>
  <si>
    <t>Croydon LGZ</t>
  </si>
  <si>
    <t>Folkestone &amp; Hythe</t>
  </si>
  <si>
    <t>Gross rates payable</t>
  </si>
  <si>
    <t>Telecomms relief</t>
  </si>
  <si>
    <t xml:space="preserve">6. Add: RV list amendments charged against the 2010 List regarding </t>
  </si>
  <si>
    <t>Dorset &amp; Wiltshire Fire Authority</t>
  </si>
  <si>
    <t>E6162</t>
  </si>
  <si>
    <t>Provision for alteration of lists and appeals</t>
  </si>
  <si>
    <t>the provision for alteration of lists and appeals</t>
  </si>
  <si>
    <t>7. Add: RV list amendments charged against the 2017 List regarding</t>
  </si>
  <si>
    <t>57. Adjustments to amount of relief provided in</t>
  </si>
  <si>
    <t>17. Amount deducted/retained (based on NNDR1)</t>
  </si>
  <si>
    <t>36. Sum due to (+) / from (-) authority (line 34 minus line 35)</t>
  </si>
  <si>
    <t>40. Sum due to (+) / from (-) authority (line 38 minus line 39)</t>
  </si>
  <si>
    <t>43. Sum due to (+) / from (-) authority (line 41 minus line 42)</t>
  </si>
  <si>
    <t>46. Sum due to (+) / from (-) authority (line 44 minus line 45)</t>
  </si>
  <si>
    <t>Validation</t>
  </si>
  <si>
    <t>Additional compensation for loss of supplementary multipler income - SBRR RV BA</t>
  </si>
  <si>
    <t>Additional compensation for loss of supplementary multipler income - SBRR RV DA</t>
  </si>
  <si>
    <t>Part 4 Line 25b</t>
  </si>
  <si>
    <t>Part 4 SBRR supplement</t>
  </si>
  <si>
    <t>Change in allowance for non collection - BA</t>
  </si>
  <si>
    <t>Change in allowance for non collection - DA</t>
  </si>
  <si>
    <t>Pt 2 Line 5</t>
  </si>
  <si>
    <t>Pt 2 warning</t>
  </si>
  <si>
    <t>30. Sum due to (+) / from (-) authority (line 28 minus line 29)</t>
  </si>
  <si>
    <t>Part 5 Line 25</t>
  </si>
  <si>
    <t>Updated for NNDR1 2018-19 published dataset</t>
  </si>
  <si>
    <t>Does it have shale gas relief</t>
  </si>
  <si>
    <t>Shale gas - upper tier</t>
  </si>
  <si>
    <t>Shale gas - UT share</t>
  </si>
  <si>
    <t>Shale gas - FRA</t>
  </si>
  <si>
    <t>FRA</t>
  </si>
  <si>
    <t>Shale gas - FRA share</t>
  </si>
  <si>
    <t>21. Change in provision: 2010 List (charged to Collection Fund)</t>
  </si>
  <si>
    <t>22. Change in provision: 2017 List (charged to Collection Fund)</t>
  </si>
  <si>
    <t>UnLock</t>
  </si>
  <si>
    <t>Part 2 DA Summary: Designated Areas</t>
  </si>
  <si>
    <t>Shale Oil and Gas scheme sites</t>
  </si>
  <si>
    <t>2. Adjustments to gross rates payable in respect of previous years</t>
  </si>
  <si>
    <t>PART 3: GROSS RATES PAYABLE AND RELIEFS</t>
  </si>
  <si>
    <t>14. Amount previously retained (based on NNDR1)</t>
  </si>
  <si>
    <t>7. add: amounts retained in respect of shale oil and gas scheme sites</t>
  </si>
  <si>
    <t>E1204</t>
  </si>
  <si>
    <t>E1203</t>
  </si>
  <si>
    <t>E3538</t>
  </si>
  <si>
    <t>E3336</t>
  </si>
  <si>
    <t>E3539</t>
  </si>
  <si>
    <t>Basingstoke and Deane</t>
  </si>
  <si>
    <t>Bath and North East Somerset UA</t>
  </si>
  <si>
    <t>Bournemouth, Christchurch &amp; Poole</t>
  </si>
  <si>
    <t>Brighton and Hove UA</t>
  </si>
  <si>
    <t>Dorset Council</t>
  </si>
  <si>
    <t>East Suffolk</t>
  </si>
  <si>
    <t>Isles of Scilly UA</t>
  </si>
  <si>
    <t>King’s Lynn and West Norfolk</t>
  </si>
  <si>
    <t>Redcar and Cleveland UA</t>
  </si>
  <si>
    <t>Somerset West &amp; Taunton</t>
  </si>
  <si>
    <t>St. Helens</t>
  </si>
  <si>
    <t>Telford and Wrekin UA</t>
  </si>
  <si>
    <t>West Suffolk</t>
  </si>
  <si>
    <t>Windsor and Maidenhead UA</t>
  </si>
  <si>
    <t>UNLOCK</t>
  </si>
  <si>
    <t>TPP Payment on account - from NNDR1: BA</t>
  </si>
  <si>
    <t>TPP Payment on account - from NNDR1: DA</t>
  </si>
  <si>
    <t>Pt 1 Row 6 col 1</t>
  </si>
  <si>
    <t>Allowance for cost of
collection (cost of collection + legal costs)</t>
  </si>
  <si>
    <t>Part 5 Line 25 col 1</t>
  </si>
  <si>
    <t>Part 5 Line 25 col 2</t>
  </si>
  <si>
    <t>Part 5 Line 25 col 3</t>
  </si>
  <si>
    <t>Part 5 Line 25 col 4</t>
  </si>
  <si>
    <t>Part 4 Line 39 col 1</t>
  </si>
  <si>
    <t>Part 4 Line 45 col 1</t>
  </si>
  <si>
    <t>Part 4 Line 39 col 2</t>
  </si>
  <si>
    <t>Part 4 Line 39 col 3</t>
  </si>
  <si>
    <t>Part 4 Line 45 col 2</t>
  </si>
  <si>
    <t>Part 4 Line 45 col 3</t>
  </si>
  <si>
    <t>Part 4 Line 48 col 1</t>
  </si>
  <si>
    <t>Part 4 Line 48 col 2</t>
  </si>
  <si>
    <t>Part 4 Line 48 col 3</t>
  </si>
  <si>
    <t>Part 4 Line 60 col 1</t>
  </si>
  <si>
    <t>Part 4 Line 60 col 2</t>
  </si>
  <si>
    <t>Part 4 Line 60 col 3</t>
  </si>
  <si>
    <t>59. Sum due to (+) / from (-) billing authority (line 57 minus line 58)</t>
  </si>
  <si>
    <t>Pt4 L23 col1</t>
  </si>
  <si>
    <t>NNDR Line reference</t>
  </si>
  <si>
    <t>Port of Bristol - Total</t>
  </si>
  <si>
    <t>25. Adjustments to amount of relief provided in respect of previous years</t>
  </si>
  <si>
    <t>38. Adjustments to amount of relief provided in respect of previous years</t>
  </si>
  <si>
    <t>46. Adjustments to amount of relief provided in</t>
  </si>
  <si>
    <t>58. Adjustments to amount of relief provided in</t>
  </si>
  <si>
    <t>4. Revenue foregone in respect of previous years' liability</t>
  </si>
  <si>
    <t>22. Adjustments to amount of relief provided in</t>
  </si>
  <si>
    <t>23. TOTAL MANDATORY RELIEFS</t>
  </si>
  <si>
    <t>27. Adjustments to amount of relief provided in respect of previous years</t>
  </si>
  <si>
    <t>28. TOTAL UNOCCUPIED PROPERTY "RELIEF"</t>
  </si>
  <si>
    <t>40. Adjustments to amount of relief provided in respect of previous years</t>
  </si>
  <si>
    <t>41. Relief given to Case A hereditaments</t>
  </si>
  <si>
    <t>42. Relief given to Case B hereditaments</t>
  </si>
  <si>
    <t>Pt5 row 17 col 1</t>
  </si>
  <si>
    <t>Pt5 row 17 col 2</t>
  </si>
  <si>
    <t>Pt5 row 17 col 3</t>
  </si>
  <si>
    <t>Pt5 row 17 col 4</t>
  </si>
  <si>
    <t>Pt5 row 17 col 5</t>
  </si>
  <si>
    <t>Pt1 row 13 col 1</t>
  </si>
  <si>
    <t>Main val test 14</t>
  </si>
  <si>
    <t>Main val test 1</t>
  </si>
  <si>
    <t>Main val test 2</t>
  </si>
  <si>
    <t>Main val - test 3</t>
  </si>
  <si>
    <t>Main val - test 4</t>
  </si>
  <si>
    <t>Main val - test 5</t>
  </si>
  <si>
    <t>Main val - test 6</t>
  </si>
  <si>
    <t>Main val - test 7</t>
  </si>
  <si>
    <t>2019-20 Billing authority proportion</t>
  </si>
  <si>
    <t>2019-20 upper tier proportion</t>
  </si>
  <si>
    <t>2019-20 fire proportion</t>
  </si>
  <si>
    <t>2019-20 Sum</t>
  </si>
  <si>
    <t>Essex Police, Fire &amp; Crime Commissioner</t>
  </si>
  <si>
    <t>Greater Manchester Combined Authority</t>
  </si>
  <si>
    <t>Staffordshire Police, Fire and Rescue and Crime Commissioner</t>
  </si>
  <si>
    <t>Northamptonshire PCC-Fire</t>
  </si>
  <si>
    <t>Dorset CC</t>
  </si>
  <si>
    <t>Baseline for 2019-20 NNDR1</t>
  </si>
  <si>
    <t>Pt2 Line 24</t>
  </si>
  <si>
    <t>Pt2 Line 25</t>
  </si>
  <si>
    <t>Amounts retained iro shale oil and gas - BA</t>
  </si>
  <si>
    <t>Amounts retained iro shale oil and gas - MPA</t>
  </si>
  <si>
    <t>Amounts retained iro shale oil and gas - FRA</t>
  </si>
  <si>
    <t>Pt 4 line 14 col 2</t>
  </si>
  <si>
    <t>Pt 4 line 14 col 3</t>
  </si>
  <si>
    <t>Pt 4 line 14 col 4</t>
  </si>
  <si>
    <t>Changes in provision for appeals - 2017 list - BA</t>
  </si>
  <si>
    <t>Changes in provision for appeals - 2017 list- DA</t>
  </si>
  <si>
    <t>Changes in provision for appeals - 2010 list - BA</t>
  </si>
  <si>
    <t>Changes in provision for appeals - 2010 list- DA</t>
  </si>
  <si>
    <t>Pt 2 Line 8</t>
  </si>
  <si>
    <t>Pt 2 L9 warning</t>
  </si>
  <si>
    <t>From published 19-20 NNDR1 data</t>
  </si>
  <si>
    <t>Pt 5 Line 30 col 4</t>
  </si>
  <si>
    <t>Part 5 Line 24 col 5</t>
  </si>
  <si>
    <t>Part 5 Line 24 col 1</t>
  </si>
  <si>
    <t>Part 5 Line 24 col 2</t>
  </si>
  <si>
    <t>Part 5 Line 24 col 3</t>
  </si>
  <si>
    <t>Part 5 Line 24 col 4</t>
  </si>
  <si>
    <t>Collection Fund opening balance</t>
  </si>
  <si>
    <t>Main val - test 8</t>
  </si>
  <si>
    <t>Main val - test 9</t>
  </si>
  <si>
    <t>Main val - test 10</t>
  </si>
  <si>
    <t>Main val - test 11</t>
  </si>
  <si>
    <t>Main val - test 12</t>
  </si>
  <si>
    <t>Main val - test 13</t>
  </si>
  <si>
    <t>Main val - test 16</t>
  </si>
  <si>
    <t>Main val - test 17</t>
  </si>
  <si>
    <t>Main val - test 18</t>
  </si>
  <si>
    <t>Main val - test 19</t>
  </si>
  <si>
    <t>Enterprise Zone Qualifying Relief for 100% Pilots - BA</t>
  </si>
  <si>
    <t>Enterprise Zone Qualifying Relief for 100% Pilots - Fire</t>
  </si>
  <si>
    <t>E6348</t>
  </si>
  <si>
    <t>n/a</t>
  </si>
  <si>
    <t>No longer in use</t>
  </si>
  <si>
    <t>Formats</t>
  </si>
  <si>
    <t>Pt5 L14 col 5</t>
  </si>
  <si>
    <t>Pt5 L14 col 1</t>
  </si>
  <si>
    <t>Pt5 L14 col 2</t>
  </si>
  <si>
    <t>Pt5 L14 col 3</t>
  </si>
  <si>
    <t>Pt5 L14 col 4</t>
  </si>
  <si>
    <t>Part 5 Line 27</t>
  </si>
  <si>
    <t>Pt 2 Line 8 warning</t>
  </si>
  <si>
    <t>Additional compensation for loss of supplementary multipler income - BA</t>
  </si>
  <si>
    <t>Additional compensation for loss of supplementary multipler income - FRA</t>
  </si>
  <si>
    <t>Pt 4 Line 26 col 2</t>
  </si>
  <si>
    <t>Pt 4 Line 26 col 3</t>
  </si>
  <si>
    <t>Pt 4 Line 26 col 4</t>
  </si>
  <si>
    <t>Pt5 L18 col 5</t>
  </si>
  <si>
    <t>Pt5 L18 col 4</t>
  </si>
  <si>
    <t>Pt5 L18 col 3</t>
  </si>
  <si>
    <t>Pt5 L18 col 2</t>
  </si>
  <si>
    <t>Pt5 L18 col 1</t>
  </si>
  <si>
    <t>Pt 5 Line 18a col 5</t>
  </si>
  <si>
    <t>Pt 5 Line 18b col 5</t>
  </si>
  <si>
    <t>Pt 5 Line 18a col 1</t>
  </si>
  <si>
    <t>Pt 5 Line 18a col 2</t>
  </si>
  <si>
    <t>Pt 5 Line 18a col 3</t>
  </si>
  <si>
    <t>Pt 5 Line 18a col 4</t>
  </si>
  <si>
    <t>Pt 5 Line 18b col 1</t>
  </si>
  <si>
    <t>Pt 5 Line 18b col 2</t>
  </si>
  <si>
    <t>Pt 5 Line 18b col 3</t>
  </si>
  <si>
    <t>Pt 5 Line 18b col 4</t>
  </si>
  <si>
    <t>35. Amount provisionally paid (based on grant determination) (not applicable)</t>
  </si>
  <si>
    <t>Difference</t>
  </si>
  <si>
    <t>Check on Part 5 Line 21</t>
  </si>
  <si>
    <t>AssetID</t>
  </si>
  <si>
    <t>AssetValue</t>
  </si>
  <si>
    <t>AssetComments</t>
  </si>
  <si>
    <t>AssetComments2</t>
  </si>
  <si>
    <t>AssetComments3</t>
  </si>
  <si>
    <t>AssetComments4</t>
  </si>
  <si>
    <t>AssetComments5</t>
  </si>
  <si>
    <t>Form</t>
  </si>
  <si>
    <t>FormVers</t>
  </si>
  <si>
    <t>Form Version</t>
  </si>
  <si>
    <t>OrgID</t>
  </si>
  <si>
    <t>The Organisation ID for the Local Authority submitting the Form</t>
  </si>
  <si>
    <t>Period</t>
  </si>
  <si>
    <t>The collection period</t>
  </si>
  <si>
    <t>Contact_Name</t>
  </si>
  <si>
    <t>The contact name of the person submitting the form</t>
  </si>
  <si>
    <t>Contact_Tele</t>
  </si>
  <si>
    <t>The contact Telephone Number of the person submitting the form</t>
  </si>
  <si>
    <t>Contact_Email</t>
  </si>
  <si>
    <t>The contact email address of the person submitting the form</t>
  </si>
  <si>
    <t>tpptola</t>
  </si>
  <si>
    <t>tppfromla</t>
  </si>
  <si>
    <t>cityoffset</t>
  </si>
  <si>
    <t>nndrincome</t>
  </si>
  <si>
    <t>PLEASE DO NOT AMEND</t>
  </si>
  <si>
    <t>Section</t>
  </si>
  <si>
    <t>E0402</t>
  </si>
  <si>
    <t>2020-21 Billing authority proportion</t>
  </si>
  <si>
    <t>2020-21 upper tier proportion</t>
  </si>
  <si>
    <t>2020-21 fire proportion</t>
  </si>
  <si>
    <t>2020-21 Sum</t>
  </si>
  <si>
    <t>Dorset &amp; Wiltshire Fire &amp; Rescue Authority</t>
  </si>
  <si>
    <t>Buckinghamshire UA</t>
  </si>
  <si>
    <t>Baseline for 2020-21 NNDR1</t>
  </si>
  <si>
    <t>From published 2020-21 NNDR Data</t>
  </si>
  <si>
    <t>9a. sums retained by billing authority</t>
  </si>
  <si>
    <t>9b. sums retained by major precepting authority</t>
  </si>
  <si>
    <t>Is an upper tier?</t>
  </si>
  <si>
    <t>Local Newspaper Relief</t>
  </si>
  <si>
    <t>60. Adjustments to amount of relief provided in</t>
  </si>
  <si>
    <t>Nursery Relief</t>
  </si>
  <si>
    <t>RowNumber</t>
  </si>
  <si>
    <t>Part1_Income</t>
  </si>
  <si>
    <t>Part2_CollectableRates</t>
  </si>
  <si>
    <t>interest_baa</t>
  </si>
  <si>
    <t>interest_da</t>
  </si>
  <si>
    <t>interest_tot</t>
  </si>
  <si>
    <t>writeoffs_noncoll_baa</t>
  </si>
  <si>
    <t>writeoffs_noncoll_da</t>
  </si>
  <si>
    <t>writeoffs_noncoll_tot</t>
  </si>
  <si>
    <t>writeoffs_excnoncoll_baa</t>
  </si>
  <si>
    <t>writeoffs_excnoncoll_da</t>
  </si>
  <si>
    <t>writeoffs_excnoncoll_tot</t>
  </si>
  <si>
    <t>change_noncoll_baa</t>
  </si>
  <si>
    <t>change_noncoll_da</t>
  </si>
  <si>
    <t>change_noncoll_tot</t>
  </si>
  <si>
    <t>rvamend_2010_baa</t>
  </si>
  <si>
    <t>rvamend_2010_da</t>
  </si>
  <si>
    <t>rvamend_2010_tot</t>
  </si>
  <si>
    <t>rvamend_2017_baa</t>
  </si>
  <si>
    <t>rvamend_2017_da</t>
  </si>
  <si>
    <t>rvamend_2017_tot</t>
  </si>
  <si>
    <t>rvamend_chg_2010_baa</t>
  </si>
  <si>
    <t>rvamend_chg_2010_da</t>
  </si>
  <si>
    <t>rvamend_chg_2010_tot</t>
  </si>
  <si>
    <t>rvamend_chg_2017_baa</t>
  </si>
  <si>
    <t>rvamend_chg_2017_da</t>
  </si>
  <si>
    <t>rvamend_chg_2017_tot</t>
  </si>
  <si>
    <t>netcollect_baa</t>
  </si>
  <si>
    <t>netcollect_da_1</t>
  </si>
  <si>
    <t>disreg_renew_baa</t>
  </si>
  <si>
    <t>disreg_shale_baa</t>
  </si>
  <si>
    <t>netcollect_tot_1</t>
  </si>
  <si>
    <t>tpp_tot</t>
  </si>
  <si>
    <t>disreg_tot</t>
  </si>
  <si>
    <t>costcoll_form</t>
  </si>
  <si>
    <t>costcoll_legal</t>
  </si>
  <si>
    <t>costcoll_allow</t>
  </si>
  <si>
    <t>ezrelief_pil_baa</t>
  </si>
  <si>
    <t>ezrelief_pil_da</t>
  </si>
  <si>
    <t>ezrelief_pil_tot</t>
  </si>
  <si>
    <t>ezrelief_nonpil_baa</t>
  </si>
  <si>
    <t>ezrelief_nonpil_da</t>
  </si>
  <si>
    <t>ezrelief_nonpil_tot</t>
  </si>
  <si>
    <t>portbristol_baa</t>
  </si>
  <si>
    <t>portbristol_tot</t>
  </si>
  <si>
    <t>tpp_da</t>
  </si>
  <si>
    <t>disreg_base_tot</t>
  </si>
  <si>
    <t>nndrcsdeduct_baa</t>
  </si>
  <si>
    <t>nndrcsdeduct_da</t>
  </si>
  <si>
    <t>sums_outstanding</t>
  </si>
  <si>
    <t>sums_owing</t>
  </si>
  <si>
    <t>netrates_baa</t>
  </si>
  <si>
    <t>netrates_da</t>
  </si>
  <si>
    <t>netrates_tot</t>
  </si>
  <si>
    <t>Part_2_Line_1_Col1</t>
  </si>
  <si>
    <t>Part_2_Line_1_Col2</t>
  </si>
  <si>
    <t>Part_2_Line_1_Col3</t>
  </si>
  <si>
    <t>Part_2_Line_2_Col1</t>
  </si>
  <si>
    <t>Part_2_Line_2_Col2</t>
  </si>
  <si>
    <t>Part_2_Line_2_Col3</t>
  </si>
  <si>
    <t>Part_2_Line_3_Col1</t>
  </si>
  <si>
    <t>Part_2_Line_3_Col2</t>
  </si>
  <si>
    <t>Part_2_Line_3_Col3</t>
  </si>
  <si>
    <t>Part_2_Line_4_Col1</t>
  </si>
  <si>
    <t>Part_2_Line_4_Col2</t>
  </si>
  <si>
    <t>Part_2_Line_4_Col3</t>
  </si>
  <si>
    <t>Part_2_Line_5_Col1</t>
  </si>
  <si>
    <t>Part_2_Line_5_Col2</t>
  </si>
  <si>
    <t>Part_2_Line_5_Col3</t>
  </si>
  <si>
    <t>Part_2_Line_6_Col1</t>
  </si>
  <si>
    <t>Part_2_Line_6_Col2</t>
  </si>
  <si>
    <t>Part_2_Line_6_Col3</t>
  </si>
  <si>
    <t>Part_2_Line_7_Col1</t>
  </si>
  <si>
    <t>Part_2_Line_7_Col2</t>
  </si>
  <si>
    <t>Part_2_Line_7_Col3</t>
  </si>
  <si>
    <t>Part_2_Line_8_Col1</t>
  </si>
  <si>
    <t>Part_2_Line_8_Col2</t>
  </si>
  <si>
    <t>Part_2_Line_8_Col3</t>
  </si>
  <si>
    <t>Part_2_Line_9_Col1</t>
  </si>
  <si>
    <t>Part_2_Line_9_Col2</t>
  </si>
  <si>
    <t>Part_2_Line_9_Col3</t>
  </si>
  <si>
    <t>Part_2_Line_10_Col1</t>
  </si>
  <si>
    <t>Part_2_Line_10_Col2</t>
  </si>
  <si>
    <t>Part_2_Line_10_Col3</t>
  </si>
  <si>
    <t>Part_2_Line_11_Col2</t>
  </si>
  <si>
    <t>Part_2_Line_11_Col3</t>
  </si>
  <si>
    <t>Part_2_Line_12_Col1</t>
  </si>
  <si>
    <t>Part_2_Line_12_Col2</t>
  </si>
  <si>
    <t>Part_2_Line_12_Col3</t>
  </si>
  <si>
    <t>Part_2_Line_13_Col2</t>
  </si>
  <si>
    <t>Part_2_Line_13_Col3</t>
  </si>
  <si>
    <t>Part_2_Line_14_Col2</t>
  </si>
  <si>
    <t>Part_2_Line_14_Col3</t>
  </si>
  <si>
    <t>Part_2_Line_15_Col2</t>
  </si>
  <si>
    <t>Part_2_Line_15_Col3</t>
  </si>
  <si>
    <t>Part_2_Line_16_Col3</t>
  </si>
  <si>
    <t>Part_2_Line_17_Col2</t>
  </si>
  <si>
    <t>Part_2_Line_17_Col3</t>
  </si>
  <si>
    <t>Part_2_Line_18_Col3</t>
  </si>
  <si>
    <t>Part_2_Line_22_Col3</t>
  </si>
  <si>
    <t>Part_2_Line_23_Col1</t>
  </si>
  <si>
    <t>Part_2_Line_23_Col3</t>
  </si>
  <si>
    <t>Part_2_Line_24_Col3</t>
  </si>
  <si>
    <t>Part_2_Line_25_Col3</t>
  </si>
  <si>
    <t>Part3_Reliefs</t>
  </si>
  <si>
    <t>grsrate_baa</t>
  </si>
  <si>
    <t>grsrate_da</t>
  </si>
  <si>
    <t>grsrate_tot</t>
  </si>
  <si>
    <t>grsrate_adj_baa</t>
  </si>
  <si>
    <t>grsrate_adj_da</t>
  </si>
  <si>
    <t>grsrate_adj_tot</t>
  </si>
  <si>
    <t>transarr_fgone_baa</t>
  </si>
  <si>
    <t>transarr_fgone_da</t>
  </si>
  <si>
    <t>transarr_fgone_tot</t>
  </si>
  <si>
    <t>transarr_netcost_baa</t>
  </si>
  <si>
    <t>transarr_netcost_da</t>
  </si>
  <si>
    <t>transarr_fgone_py_baa</t>
  </si>
  <si>
    <t>transarr_fgone_py_da</t>
  </si>
  <si>
    <t>transarr_fgone_py_tot</t>
  </si>
  <si>
    <t>transarr_inc_py_baa</t>
  </si>
  <si>
    <t>transarr_inc_py_da</t>
  </si>
  <si>
    <t>transarr_inc_py_tot</t>
  </si>
  <si>
    <t>transarr_netcost_tot</t>
  </si>
  <si>
    <t>sbrr_baa</t>
  </si>
  <si>
    <t>sbrr_da</t>
  </si>
  <si>
    <t>sbrr_tot</t>
  </si>
  <si>
    <t>sbrrsecprop_baa</t>
  </si>
  <si>
    <t>sbrrsecprop_da</t>
  </si>
  <si>
    <t>sbrrsecprop_tot</t>
  </si>
  <si>
    <t>sbrr_adj_baa</t>
  </si>
  <si>
    <t>sbrr_adj_da</t>
  </si>
  <si>
    <t>sbrr_adj_tot</t>
  </si>
  <si>
    <t>sbrr_adjprev_baa</t>
  </si>
  <si>
    <t>sbrr_adjprev_da</t>
  </si>
  <si>
    <t>sbrr_adjprev_tot</t>
  </si>
  <si>
    <t>sbrrsecprop_adjprev_baa</t>
  </si>
  <si>
    <t>sbrrsecprop_adjprev_da</t>
  </si>
  <si>
    <t>sbrrsecprop_adjprev_tot</t>
  </si>
  <si>
    <t>sbrr_adj1317_baa</t>
  </si>
  <si>
    <t>sbrr_adj1317_da</t>
  </si>
  <si>
    <t>sbrr_adj1317_tot</t>
  </si>
  <si>
    <t>sbrrsecprop_adj1317_baa</t>
  </si>
  <si>
    <t>sbrrsecprop_adj1317_da</t>
  </si>
  <si>
    <t>sbrrsecprop_adj1317_tot</t>
  </si>
  <si>
    <t>sbrr_adj1720_baa</t>
  </si>
  <si>
    <t>sbrr_adj1720_da</t>
  </si>
  <si>
    <t>sbrr_adj1720_tot</t>
  </si>
  <si>
    <t>sbrrsecprop_adj1720_baa</t>
  </si>
  <si>
    <t>sbrrsecprop_adj1720_da</t>
  </si>
  <si>
    <t>sbrrsecprop_adj1720_tot</t>
  </si>
  <si>
    <t>sbrr_addyield_baa</t>
  </si>
  <si>
    <t>sbrr_addyield_da</t>
  </si>
  <si>
    <t>sbrr_addyield_tot</t>
  </si>
  <si>
    <t>sbrr_addyield_adj_baa</t>
  </si>
  <si>
    <t>sbrr_addyield_adj_da</t>
  </si>
  <si>
    <t>sbrr_addyield_adj_tot</t>
  </si>
  <si>
    <t>mr_charity_baa</t>
  </si>
  <si>
    <t>mr_charity_da</t>
  </si>
  <si>
    <t>mr_charity_tot</t>
  </si>
  <si>
    <t>mr_casc_baa</t>
  </si>
  <si>
    <t>mr_casc_da</t>
  </si>
  <si>
    <t>mr_casc_tot</t>
  </si>
  <si>
    <t>mr_rural_baa</t>
  </si>
  <si>
    <t>mr_rural_da</t>
  </si>
  <si>
    <t>mr_rural_tot</t>
  </si>
  <si>
    <t>mr_tot_baa</t>
  </si>
  <si>
    <t>mr_tot_da</t>
  </si>
  <si>
    <t>mr_tot_tot</t>
  </si>
  <si>
    <t>mr_adj_charity_baa</t>
  </si>
  <si>
    <t>mr_adj_charity_da</t>
  </si>
  <si>
    <t>mr_adj_charity_tot</t>
  </si>
  <si>
    <t>mr_adj_casc_baa</t>
  </si>
  <si>
    <t>mr_adj_casc_da</t>
  </si>
  <si>
    <t>mr_adj_casc_tot</t>
  </si>
  <si>
    <t>mr_adj_rural_baa</t>
  </si>
  <si>
    <t>mr_adj_rural_da</t>
  </si>
  <si>
    <t>mr_adj_rural_tot</t>
  </si>
  <si>
    <t>mr_adj_telecom_baa</t>
  </si>
  <si>
    <t>mr_adj_telecom_da</t>
  </si>
  <si>
    <t>mr_adj_telecom_tot</t>
  </si>
  <si>
    <t>partocc_baa</t>
  </si>
  <si>
    <t>partocc_da</t>
  </si>
  <si>
    <t>partocc_tot</t>
  </si>
  <si>
    <t>empty_baa</t>
  </si>
  <si>
    <t>empty_da</t>
  </si>
  <si>
    <t>empty_tot</t>
  </si>
  <si>
    <t>emptytot_baa</t>
  </si>
  <si>
    <t>emptytot_da</t>
  </si>
  <si>
    <t>emptytot_tot</t>
  </si>
  <si>
    <t>partocc_adj_baa</t>
  </si>
  <si>
    <t>partocc_adj_da</t>
  </si>
  <si>
    <t>partocc_adj_tot</t>
  </si>
  <si>
    <t>empty_adj_baa</t>
  </si>
  <si>
    <t>empty_adj_da</t>
  </si>
  <si>
    <t>empty_adj_tot</t>
  </si>
  <si>
    <t>dr_charity_baa</t>
  </si>
  <si>
    <t>dr_charity_da</t>
  </si>
  <si>
    <t>dr_charity_tot</t>
  </si>
  <si>
    <t>dr_nonprof_baa</t>
  </si>
  <si>
    <t>dr_nonprof_da</t>
  </si>
  <si>
    <t>dr_nonprof_tot</t>
  </si>
  <si>
    <t>dr_casc_baa</t>
  </si>
  <si>
    <t>dr_casc_da</t>
  </si>
  <si>
    <t>dr_casc_tot</t>
  </si>
  <si>
    <t>dr_rshop_baa</t>
  </si>
  <si>
    <t>dr_rshop_da</t>
  </si>
  <si>
    <t>dr_rshop_tot</t>
  </si>
  <si>
    <t>dr_smlrural_baa</t>
  </si>
  <si>
    <t>dr_smlrural_da</t>
  </si>
  <si>
    <t>dr_smlrural_tot</t>
  </si>
  <si>
    <t>dr_other_baa</t>
  </si>
  <si>
    <t>dr_other_da</t>
  </si>
  <si>
    <t>dr_other_tot</t>
  </si>
  <si>
    <t>ezcasea</t>
  </si>
  <si>
    <t>ezcaseb</t>
  </si>
  <si>
    <t>dr_tot_baa</t>
  </si>
  <si>
    <t>dr_tot_da</t>
  </si>
  <si>
    <t>dr_tot_tot</t>
  </si>
  <si>
    <t>dr_adj_charity_baa</t>
  </si>
  <si>
    <t>dr_adj_charity_da</t>
  </si>
  <si>
    <t>dr_adj_charity_tot</t>
  </si>
  <si>
    <t>dr_adj_nonprof_baa</t>
  </si>
  <si>
    <t>dr_adj_nonprof_da</t>
  </si>
  <si>
    <t>dr_adj_nonprof_tot</t>
  </si>
  <si>
    <t>dr_adj_casc_baa</t>
  </si>
  <si>
    <t>dr_adj_casc_da</t>
  </si>
  <si>
    <t>dr_adj_casc_tot</t>
  </si>
  <si>
    <t>dr_adj_rshop_baa</t>
  </si>
  <si>
    <t>dr_adj_rshop_da</t>
  </si>
  <si>
    <t>dr_adj_rshop_tot</t>
  </si>
  <si>
    <t>dr_adj_smlrural_baa</t>
  </si>
  <si>
    <t>dr_adj_smlrural_da</t>
  </si>
  <si>
    <t>dr_adj_smlrural_tot</t>
  </si>
  <si>
    <t>dr_adj_other_baa</t>
  </si>
  <si>
    <t>dr_adj_other_da</t>
  </si>
  <si>
    <t>dr_adj_other_tot</t>
  </si>
  <si>
    <t>drs31_newempty_adj_baa</t>
  </si>
  <si>
    <t>drs31_newempty_adj_da</t>
  </si>
  <si>
    <t>drs31_newempty_adj_tot</t>
  </si>
  <si>
    <t>drs31_longempty_adj_baa</t>
  </si>
  <si>
    <t>drs31_longempty_adj_da</t>
  </si>
  <si>
    <t>drs31_longempty_adj_tot</t>
  </si>
  <si>
    <t>drs31_retail_adj_baa</t>
  </si>
  <si>
    <t>drs31_retail_adj_da</t>
  </si>
  <si>
    <t>drs31_retail_adj_tot</t>
  </si>
  <si>
    <t>drs31_flooding_baa</t>
  </si>
  <si>
    <t>drs31_flooding_da</t>
  </si>
  <si>
    <t>drs31_flooding_tot</t>
  </si>
  <si>
    <t>drs31_flooding_adj_baa</t>
  </si>
  <si>
    <t>drs31_flooding_adj_da</t>
  </si>
  <si>
    <t>drs31_flooding_adj_tot</t>
  </si>
  <si>
    <t>drs31_inlieu_adj_baa</t>
  </si>
  <si>
    <t>drs31_inlieu_adj_da</t>
  </si>
  <si>
    <t>drs31_inlieu_adj_tot</t>
  </si>
  <si>
    <t>drs31_rural_baa</t>
  </si>
  <si>
    <t>drs31_rural_da</t>
  </si>
  <si>
    <t>drs31_rural_tot</t>
  </si>
  <si>
    <t>drs31_rural_adj_baa</t>
  </si>
  <si>
    <t>drs31_rural_adj_da</t>
  </si>
  <si>
    <t>drs31_rural_adj_tot</t>
  </si>
  <si>
    <t>drs31_localnews_baa</t>
  </si>
  <si>
    <t>drs31_localnews_da</t>
  </si>
  <si>
    <t>drs31_localnews_tot</t>
  </si>
  <si>
    <t>drs31_localnews_adj_baa</t>
  </si>
  <si>
    <t>drs31_localnews_adj_da</t>
  </si>
  <si>
    <t>drs31_localnews_adj_tot</t>
  </si>
  <si>
    <t>drs31_smlsup_baa</t>
  </si>
  <si>
    <t>drs31_smlsup_da</t>
  </si>
  <si>
    <t>drs31_smlsup_tot</t>
  </si>
  <si>
    <t>drs31_smlsup_adj_baa</t>
  </si>
  <si>
    <t>drs31_smlsup_adj_da</t>
  </si>
  <si>
    <t>drs31_smlsup_adj_tot</t>
  </si>
  <si>
    <t>drs31_pub_adj_baa</t>
  </si>
  <si>
    <t>drs31_pub_adj_da</t>
  </si>
  <si>
    <t>drs31_pub_adj_tot</t>
  </si>
  <si>
    <t>drs31_expretail_adj_baa</t>
  </si>
  <si>
    <t>drs31_expretail_adj_da</t>
  </si>
  <si>
    <t>drs31_expretail_adj_tot</t>
  </si>
  <si>
    <t>drs31_tot_baa</t>
  </si>
  <si>
    <t>drs31_tot_da</t>
  </si>
  <si>
    <t>drs31_tot_tot</t>
  </si>
  <si>
    <t>drs31_hardship_baa</t>
  </si>
  <si>
    <t>drs31_hardship_da</t>
  </si>
  <si>
    <t>drs31_hardship_tot</t>
  </si>
  <si>
    <t>drs31_hardship_adj_baa</t>
  </si>
  <si>
    <t>drs31_hardship_adj_da</t>
  </si>
  <si>
    <t>drs31_hardship_adj_tot</t>
  </si>
  <si>
    <t>drs31_hardshiptot_baa</t>
  </si>
  <si>
    <t>drs31_hardshiptot_da</t>
  </si>
  <si>
    <t>drs31_hardshiptot_tot</t>
  </si>
  <si>
    <t>rec_grsrates_baa</t>
  </si>
  <si>
    <t>rec_grsrates_da</t>
  </si>
  <si>
    <t>rec_grsrates_tot</t>
  </si>
  <si>
    <t>rec_transrel_baa</t>
  </si>
  <si>
    <t>rec_transrel_da</t>
  </si>
  <si>
    <t>rec_transrel_tot</t>
  </si>
  <si>
    <t>rec_mr_baa</t>
  </si>
  <si>
    <t>rec_mr_da</t>
  </si>
  <si>
    <t>rec_mr_tot</t>
  </si>
  <si>
    <t>rec_empty_baa</t>
  </si>
  <si>
    <t>rec_empty_da</t>
  </si>
  <si>
    <t>rec_empty_tot</t>
  </si>
  <si>
    <t>rec_dr_baa</t>
  </si>
  <si>
    <t>rec_dr_da</t>
  </si>
  <si>
    <t>rec_dr_tot</t>
  </si>
  <si>
    <t>rec_drs31_baa</t>
  </si>
  <si>
    <t>rec_drs32_da</t>
  </si>
  <si>
    <t>rec_drs33_tot</t>
  </si>
  <si>
    <t>rec_hardship_baa</t>
  </si>
  <si>
    <t>rec_hardship_da</t>
  </si>
  <si>
    <t>rec_hardship_tot</t>
  </si>
  <si>
    <t>rec_totalrel_baa</t>
  </si>
  <si>
    <t>rec_totalrel_da</t>
  </si>
  <si>
    <t>rec_totalrel_tot</t>
  </si>
  <si>
    <t>rec_netrates_baa</t>
  </si>
  <si>
    <t>rec_netrates_da</t>
  </si>
  <si>
    <t>rec_netrates_tot</t>
  </si>
  <si>
    <t>Part_3_Line_10_Col1</t>
  </si>
  <si>
    <t>Part_3_Line_10_Col2</t>
  </si>
  <si>
    <t>Part_3_Line_10_Col3</t>
  </si>
  <si>
    <t>Part_3_Line_11_Col1</t>
  </si>
  <si>
    <t>Part_3_Line_11_Col2</t>
  </si>
  <si>
    <t>Part_3_Line_11_Col3</t>
  </si>
  <si>
    <t>Part_3_Line_12_Col1</t>
  </si>
  <si>
    <t>Part_3_Line_12_Col2</t>
  </si>
  <si>
    <t>Part_3_Line_12_Col3</t>
  </si>
  <si>
    <t>Part_3_Line_13_Col1</t>
  </si>
  <si>
    <t>Part_3_Line_13_Col2</t>
  </si>
  <si>
    <t>Part_3_Line_13_Col3</t>
  </si>
  <si>
    <t>Part_3_Line_14_Col1</t>
  </si>
  <si>
    <t>Part_3_Line_14_Col2</t>
  </si>
  <si>
    <t>Part_3_Line_14_Col3</t>
  </si>
  <si>
    <t>Part_3_Line_15_Col1</t>
  </si>
  <si>
    <t>Part_3_Line_15_Col2</t>
  </si>
  <si>
    <t>Part_3_Line_15_Col3</t>
  </si>
  <si>
    <t>Part_3_Line_16_Col1</t>
  </si>
  <si>
    <t>Part_3_Line_16_Col2</t>
  </si>
  <si>
    <t>Part_3_Line_16_Col3</t>
  </si>
  <si>
    <t>Part_3_Line_17_Col1</t>
  </si>
  <si>
    <t>Part_3_Line_17_Col2</t>
  </si>
  <si>
    <t>Part_3_Line_17_Col3</t>
  </si>
  <si>
    <t>Part_3_Line_18_Col1</t>
  </si>
  <si>
    <t>Part_3_Line_18_Col2</t>
  </si>
  <si>
    <t>Part_3_Line_18_Col3</t>
  </si>
  <si>
    <t>Part_3_Line_19_Col1</t>
  </si>
  <si>
    <t>Part_3_Line_19_Col2</t>
  </si>
  <si>
    <t>Part_3_Line_19_Col3</t>
  </si>
  <si>
    <t>Part_3_Line_20_Col1</t>
  </si>
  <si>
    <t>Part_3_Line_20_Col2</t>
  </si>
  <si>
    <t>Part_3_Line_20_Col3</t>
  </si>
  <si>
    <t>Part_3_Line_22_Col1</t>
  </si>
  <si>
    <t>Part_3_Line_22_Col2</t>
  </si>
  <si>
    <t>Part_3_Line_22_Col3</t>
  </si>
  <si>
    <t>Part_3_Line_23_Col1</t>
  </si>
  <si>
    <t>Part_3_Line_23_Col2</t>
  </si>
  <si>
    <t>Part_3_Line_23_Col3</t>
  </si>
  <si>
    <t>Part_3_Line_24_Col1</t>
  </si>
  <si>
    <t>Part_3_Line_24_Col2</t>
  </si>
  <si>
    <t>Part_3_Line_24_Col3</t>
  </si>
  <si>
    <t>Part_3_Line_25_Col1</t>
  </si>
  <si>
    <t>Part_3_Line_25_Col2</t>
  </si>
  <si>
    <t>Part_3_Line_25_Col3</t>
  </si>
  <si>
    <t>Part_3_Line_26_Col1</t>
  </si>
  <si>
    <t>Part_3_Line_26_Col2</t>
  </si>
  <si>
    <t>Part_3_Line_26_Col3</t>
  </si>
  <si>
    <t>Part_3_Line_27_Col1</t>
  </si>
  <si>
    <t>Part_3_Line_27_Col2</t>
  </si>
  <si>
    <t>Part_3_Line_27_Col3</t>
  </si>
  <si>
    <t>Part_3_Line_28_Col1</t>
  </si>
  <si>
    <t>Part_3_Line_28_Col2</t>
  </si>
  <si>
    <t>Part_3_Line_28_Col3</t>
  </si>
  <si>
    <t>Part_3_Line_29_Col1</t>
  </si>
  <si>
    <t>Part_3_Line_29_Col2</t>
  </si>
  <si>
    <t>Part_3_Line_29_Col3</t>
  </si>
  <si>
    <t>Part_3_Line_30_Col1</t>
  </si>
  <si>
    <t>Part_3_Line_30_Col2</t>
  </si>
  <si>
    <t>Part_3_Line_30_Col3</t>
  </si>
  <si>
    <t>Part_3_Line_31_Col1</t>
  </si>
  <si>
    <t>Part_3_Line_31_Col2</t>
  </si>
  <si>
    <t>Part_3_Line_31_Col3</t>
  </si>
  <si>
    <t>Part_3_Line_32_Col1</t>
  </si>
  <si>
    <t>Part_3_Line_32_Col2</t>
  </si>
  <si>
    <t>Part_3_Line_32_Col3</t>
  </si>
  <si>
    <t>Part_3_Line_33_Col1</t>
  </si>
  <si>
    <t>Part_3_Line_33_Col2</t>
  </si>
  <si>
    <t>Part_3_Line_33_Col3</t>
  </si>
  <si>
    <t>Part_3_Line_34_Col1</t>
  </si>
  <si>
    <t>Part_3_Line_34_Col2</t>
  </si>
  <si>
    <t>Part_3_Line_34_Col3</t>
  </si>
  <si>
    <t>Part_3_Line_35_Col1</t>
  </si>
  <si>
    <t>Part_3_Line_35_Col2</t>
  </si>
  <si>
    <t>Part_3_Line_35_Col3</t>
  </si>
  <si>
    <t>Part_3_Line_36_Col1</t>
  </si>
  <si>
    <t>Part_3_Line_36_Col2</t>
  </si>
  <si>
    <t>Part_3_Line_36_Col3</t>
  </si>
  <si>
    <t>Part_3_Line_37_Col1</t>
  </si>
  <si>
    <t>Part_3_Line_37_Col2</t>
  </si>
  <si>
    <t>Part_3_Line_37_Col3</t>
  </si>
  <si>
    <t>Part_3_Line_38_Col1</t>
  </si>
  <si>
    <t>Part_3_Line_38_Col2</t>
  </si>
  <si>
    <t>Part_3_Line_38_Col3</t>
  </si>
  <si>
    <t>Part_3_Line_39_Col1</t>
  </si>
  <si>
    <t>Part_3_Line_39_Col2</t>
  </si>
  <si>
    <t>Part_3_Line_39_Col3</t>
  </si>
  <si>
    <t>Part_3_Line_40_Col1</t>
  </si>
  <si>
    <t>Part_3_Line_40_Col2</t>
  </si>
  <si>
    <t>Part_3_Line_40_Col3</t>
  </si>
  <si>
    <t>Part_3_Line_43_Col2</t>
  </si>
  <si>
    <t>Part_3_Line_44_Col1</t>
  </si>
  <si>
    <t>Part_3_Line_45_Col1</t>
  </si>
  <si>
    <t>Part_3_Line_46_Col3</t>
  </si>
  <si>
    <t>Part_3_Line_46_Col1</t>
  </si>
  <si>
    <t>Part_3_Line_46_Col2</t>
  </si>
  <si>
    <t>Part_3_Line_47_Col3</t>
  </si>
  <si>
    <t>Part_3_Line_47_Col1</t>
  </si>
  <si>
    <t>Part_3_Line_47_Col2</t>
  </si>
  <si>
    <t>Part_3_Line_48_Col3</t>
  </si>
  <si>
    <t>Part_3_Line_48_Col1</t>
  </si>
  <si>
    <t>Part_3_Line_48_Col2</t>
  </si>
  <si>
    <t>Part_3_Line_49_Col3</t>
  </si>
  <si>
    <t>Part_3_Line_49_Col1</t>
  </si>
  <si>
    <t>Part_3_Line_49_Col2</t>
  </si>
  <si>
    <t>Part_3_Line_50_Col3</t>
  </si>
  <si>
    <t>Part_3_Line_50_Col1</t>
  </si>
  <si>
    <t>Part_3_Line_50_Col2</t>
  </si>
  <si>
    <t>Part_3_Line_51_Col3</t>
  </si>
  <si>
    <t>Part_3_Line_51_Col1</t>
  </si>
  <si>
    <t>Part_3_Line_51_Col2</t>
  </si>
  <si>
    <t>Part_3_Line_52_Col3</t>
  </si>
  <si>
    <t>Part_3_Line_52_Col1</t>
  </si>
  <si>
    <t>Part_3_Line_52_Col2</t>
  </si>
  <si>
    <t>Part_3_Line_53_Col3</t>
  </si>
  <si>
    <t>Part_3_Line_53_Col1</t>
  </si>
  <si>
    <t>Part_3_Line_53_Col2</t>
  </si>
  <si>
    <t>Part_3_Line_54_Col3</t>
  </si>
  <si>
    <t>Part_3_Line_54_Col1</t>
  </si>
  <si>
    <t>Part_3_Line_54_Col2</t>
  </si>
  <si>
    <t>Part_3_Line_55_Col3</t>
  </si>
  <si>
    <t>Part_3_Line_55_Col1</t>
  </si>
  <si>
    <t>Part_3_Line_55_Col2</t>
  </si>
  <si>
    <t>Part_3_Line_58_Col3</t>
  </si>
  <si>
    <t>Part_3_Line_58_Col1</t>
  </si>
  <si>
    <t>Part_3_Line_58_Col2</t>
  </si>
  <si>
    <t>Part_3_Line_59_Col3</t>
  </si>
  <si>
    <t>Part_3_Line_59_Col1</t>
  </si>
  <si>
    <t>Part_3_Line_59_Col2</t>
  </si>
  <si>
    <t>Part_3_Line_60_Col3</t>
  </si>
  <si>
    <t>Part_3_Line_60_Col1</t>
  </si>
  <si>
    <t>Part_3_Line_60_Col2</t>
  </si>
  <si>
    <t>Part_3_Line_62_Col3</t>
  </si>
  <si>
    <t>Part_3_Line_62_Col1</t>
  </si>
  <si>
    <t>Part_3_Line_62_Col2</t>
  </si>
  <si>
    <t>Part_3_Line_64_Col3</t>
  </si>
  <si>
    <t>Part_3_Line_64_Col1</t>
  </si>
  <si>
    <t>Part_3_Line_64_Col2</t>
  </si>
  <si>
    <t>Part_3_Line_65_Col3</t>
  </si>
  <si>
    <t>Part_3_Line_65_Col1</t>
  </si>
  <si>
    <t>Part_3_Line_65_Col2</t>
  </si>
  <si>
    <t>Part_3_Line_1_Col1</t>
  </si>
  <si>
    <t>Part_3_Line_1_Col2</t>
  </si>
  <si>
    <t>Part_3_Line_1_Col3</t>
  </si>
  <si>
    <t>Part_3_Line_2_Col1</t>
  </si>
  <si>
    <t>Part_3_Line_2_Col2</t>
  </si>
  <si>
    <t>Part_3_Line_2_Col3</t>
  </si>
  <si>
    <t>Part_3_Line_3_Col1</t>
  </si>
  <si>
    <t>Part_3_Line_3_Col2</t>
  </si>
  <si>
    <t>Part_3_Line_3_Col3</t>
  </si>
  <si>
    <t>Part_3_Line_4_Col1</t>
  </si>
  <si>
    <t>Part_3_Line_4_Col2</t>
  </si>
  <si>
    <t>Part_3_Line_4_Col3</t>
  </si>
  <si>
    <t>Part_3_Line_5_Col1</t>
  </si>
  <si>
    <t>Part_3_Line_5_Col2</t>
  </si>
  <si>
    <t>Part_3_Line_5_Col3</t>
  </si>
  <si>
    <t>Part_3_Line_6_Col1</t>
  </si>
  <si>
    <t>Part_3_Line_6_Col2</t>
  </si>
  <si>
    <t>Part_3_Line_6_Col3</t>
  </si>
  <si>
    <t>Part_3_Line_7_Col1</t>
  </si>
  <si>
    <t>Part_3_Line_7_Col2</t>
  </si>
  <si>
    <t>Part_3_Line_7_Col3</t>
  </si>
  <si>
    <t>Part_3_Line_8_Col1</t>
  </si>
  <si>
    <t>Part_3_Line_8_Col2</t>
  </si>
  <si>
    <t>Part_3_Line_8_Col3</t>
  </si>
  <si>
    <t>Part_3_Line_9_Col1</t>
  </si>
  <si>
    <t>Part_3_Line_9_Col2</t>
  </si>
  <si>
    <t>Part_3_Line_9_Col3</t>
  </si>
  <si>
    <t>Part_3_Rec_Line_1_Col1</t>
  </si>
  <si>
    <t>Part_3_Rec_Line_1_Col2</t>
  </si>
  <si>
    <t>Part_3_Rec_Line_1_Col3</t>
  </si>
  <si>
    <t>Part_3_Rec_Line_2_Col1</t>
  </si>
  <si>
    <t>Part_3_Rec_Line_2_Col2</t>
  </si>
  <si>
    <t>Part_3_Rec_Line_2_Col3</t>
  </si>
  <si>
    <t>Part_3_Rec_Line_3_Col1</t>
  </si>
  <si>
    <t>Part_3_Rec_Line_3_Col2</t>
  </si>
  <si>
    <t>Part_3_Rec_Line_3_Col3</t>
  </si>
  <si>
    <t>Part_3_Rec_Line_4_Col1</t>
  </si>
  <si>
    <t>Part_3_Rec_Line_4_Col2</t>
  </si>
  <si>
    <t>Part_3_Rec_Line_4_Col3</t>
  </si>
  <si>
    <t>Part_3_Rec_Line_5_Col1</t>
  </si>
  <si>
    <t>Part_3_Rec_Line_5_Col2</t>
  </si>
  <si>
    <t>Part_3_Rec_Line_5_Col3</t>
  </si>
  <si>
    <t>Part_3_Rec_Line_6_Col1</t>
  </si>
  <si>
    <t>Part_3_Rec_Line_6_Col2</t>
  </si>
  <si>
    <t>Part_3_Rec_Line_6_Col3</t>
  </si>
  <si>
    <t>Part_3_Rec_Line_7_Col1</t>
  </si>
  <si>
    <t>Part_3_Rec_Line_7_Col2</t>
  </si>
  <si>
    <t>Part_3_Rec_Line_7_Col3</t>
  </si>
  <si>
    <t>Part_3_Rec_Line_8_Col1</t>
  </si>
  <si>
    <t>Part_3_Rec_Line_8_Col2</t>
  </si>
  <si>
    <t>Part_3_Rec_Line_8_Col3</t>
  </si>
  <si>
    <t>Part_3_Rec_Line_9_Col1</t>
  </si>
  <si>
    <t>Part_3_Rec_Line_9_Col2</t>
  </si>
  <si>
    <t>Part_3_Rec_Line_9_Col3</t>
  </si>
  <si>
    <t>Part_3_Line_10a_Col1</t>
  </si>
  <si>
    <t>Part_3_Line_10a_Col2</t>
  </si>
  <si>
    <t>Part_3_Line_10a_Col3</t>
  </si>
  <si>
    <t>Part_3_Line_11a_Col1</t>
  </si>
  <si>
    <t>Part_3_Line_11a_Col2</t>
  </si>
  <si>
    <t>Part_3_Line_11a_Col3</t>
  </si>
  <si>
    <t>tpp_tot_baa</t>
  </si>
  <si>
    <t>tpp_tot_tot</t>
  </si>
  <si>
    <t>tpp_nndr1_baa</t>
  </si>
  <si>
    <t>tpp_nndr1_da</t>
  </si>
  <si>
    <t>tpp_nndr1_tot</t>
  </si>
  <si>
    <t>tpp_due_baa</t>
  </si>
  <si>
    <t>tpp_due_da</t>
  </si>
  <si>
    <t>tpp_due_tot</t>
  </si>
  <si>
    <t>Part4_Rec</t>
  </si>
  <si>
    <t>nndrshare_cg</t>
  </si>
  <si>
    <t>nndrshare_ua</t>
  </si>
  <si>
    <t>nndrshare_fra</t>
  </si>
  <si>
    <t>nndrshare_ba</t>
  </si>
  <si>
    <t>costcoll_nndr3_ba</t>
  </si>
  <si>
    <t>costcoll_nndr1_ba</t>
  </si>
  <si>
    <t>costcoll_due_ba</t>
  </si>
  <si>
    <t>ez_nndr3_ba</t>
  </si>
  <si>
    <t>ez_nndr1_ba</t>
  </si>
  <si>
    <t>ez_due_ba</t>
  </si>
  <si>
    <t>shale_nndr3_ba</t>
  </si>
  <si>
    <t>shale_nndr1_ba</t>
  </si>
  <si>
    <t>shale_due_ba</t>
  </si>
  <si>
    <t>shale_nndr3_ua</t>
  </si>
  <si>
    <t>shale_nndr1_ua</t>
  </si>
  <si>
    <t>shale_due_ua</t>
  </si>
  <si>
    <t>shale_nndr3_fra</t>
  </si>
  <si>
    <t>shale_nndr1_fra</t>
  </si>
  <si>
    <t>shale_due_fra</t>
  </si>
  <si>
    <t>renew_nndr3_ba</t>
  </si>
  <si>
    <t>renew_nndr1_ba</t>
  </si>
  <si>
    <t>renew_due_ba</t>
  </si>
  <si>
    <t>renew_nndr3_ua</t>
  </si>
  <si>
    <t>renew_nndr1_ua</t>
  </si>
  <si>
    <t>renew_due_ua</t>
  </si>
  <si>
    <t>ezrelpil_nndr3_ba</t>
  </si>
  <si>
    <t>ezrelpil_nndr1_ba</t>
  </si>
  <si>
    <t>ezrelpil_due_ba</t>
  </si>
  <si>
    <t>ezrelpil_nndr3_ua</t>
  </si>
  <si>
    <t>ezrelpil_nndr1_ua</t>
  </si>
  <si>
    <t>ezrelpil_due_ua</t>
  </si>
  <si>
    <t>ezrelpil_nndr3_fra</t>
  </si>
  <si>
    <t>ezrelpil_nndr1_fra</t>
  </si>
  <si>
    <t>ezrelpil_due_fra</t>
  </si>
  <si>
    <t>ezrelpil_nndr3_cg</t>
  </si>
  <si>
    <t>ezrelpil_nndr1_cg</t>
  </si>
  <si>
    <t>ezrelpil_due_cg</t>
  </si>
  <si>
    <t>portofbristol_nndr3_cg</t>
  </si>
  <si>
    <t>portofbristol_nndr1_cg</t>
  </si>
  <si>
    <t>portofbristol_due_cg</t>
  </si>
  <si>
    <t>portofbristol_nndr3_ba</t>
  </si>
  <si>
    <t>portofbristol_nndr1_ba</t>
  </si>
  <si>
    <t>portofbristol_due_ba</t>
  </si>
  <si>
    <t>sbrr_nndr3_double_ba</t>
  </si>
  <si>
    <t>sbrr_nndr3_double_ua</t>
  </si>
  <si>
    <t>sbrr_nndr3_double_fra</t>
  </si>
  <si>
    <t>sbrr_nndr3_loss_ba</t>
  </si>
  <si>
    <t>sbrr_nndr3_loss_ua</t>
  </si>
  <si>
    <t>sbrr_nndr3_loss_fra</t>
  </si>
  <si>
    <t>sbrr_nndr1_ba</t>
  </si>
  <si>
    <t>sbrr_nndr1_ua</t>
  </si>
  <si>
    <t>sbrr_nndr1_fra</t>
  </si>
  <si>
    <t>sbrr_due_ba</t>
  </si>
  <si>
    <t>sbrr_due_ua</t>
  </si>
  <si>
    <t>sbrr_due_fra</t>
  </si>
  <si>
    <t>sbrrsecprop_nndr3_ba</t>
  </si>
  <si>
    <t>sbrrsecprop_nndr3_ua</t>
  </si>
  <si>
    <t>sbrrsecprop_nndr3_fra</t>
  </si>
  <si>
    <t>sbrrsecprop_nndr1_ba</t>
  </si>
  <si>
    <t>sbrrsecprop_nndr1_ua</t>
  </si>
  <si>
    <t>sbrrsecprop_nndr1_fra</t>
  </si>
  <si>
    <t>sbrrsecprop_due_ba</t>
  </si>
  <si>
    <t>sbrrsecprop_due_ua</t>
  </si>
  <si>
    <t>sbrrsecprop_due_fra</t>
  </si>
  <si>
    <t>newempty_nndr3_ba</t>
  </si>
  <si>
    <t>newempty_nndr3_ua</t>
  </si>
  <si>
    <t>newempty_nndr3_fra</t>
  </si>
  <si>
    <t>longempty_nndr3_ba</t>
  </si>
  <si>
    <t>longempty_nndr3_ua</t>
  </si>
  <si>
    <t>longempty_nndr3_fra</t>
  </si>
  <si>
    <t>retailrel_nndr3_ba</t>
  </si>
  <si>
    <t>retailrel_nndr3_ua</t>
  </si>
  <si>
    <t>retailrel_nndr3_fra</t>
  </si>
  <si>
    <t>flooding_nndr3_ba</t>
  </si>
  <si>
    <t>flooding_nndr3_ua</t>
  </si>
  <si>
    <t>flooding_nndr3_fra</t>
  </si>
  <si>
    <t>flooding_nndr1_ba</t>
  </si>
  <si>
    <t>flooding_nndr1_ua</t>
  </si>
  <si>
    <t>flooding_nndr1_fra</t>
  </si>
  <si>
    <t>flooding_due_ba</t>
  </si>
  <si>
    <t>flooding_due_ua</t>
  </si>
  <si>
    <t>flooding_due_fra</t>
  </si>
  <si>
    <t>inlieu_nndr3_ba</t>
  </si>
  <si>
    <t>inlieu_nndr3_ua</t>
  </si>
  <si>
    <t>inlieu_nndr3_fra</t>
  </si>
  <si>
    <t>rural_nndr3_ba</t>
  </si>
  <si>
    <t>rural_nndr3_ua</t>
  </si>
  <si>
    <t>rural_nndr3_fra</t>
  </si>
  <si>
    <t>rural_nndr1_ba</t>
  </si>
  <si>
    <t>rural_nndr1_ua</t>
  </si>
  <si>
    <t>rural_nndr1_fra</t>
  </si>
  <si>
    <t>rural_due_ba</t>
  </si>
  <si>
    <t>rural_due_ua</t>
  </si>
  <si>
    <t>rural_due_fra</t>
  </si>
  <si>
    <t>localnews_nndr3_ba</t>
  </si>
  <si>
    <t>localnews_nndr3_ua</t>
  </si>
  <si>
    <t>localnews_nndr3_fra</t>
  </si>
  <si>
    <t>localnews_nndr1_ba</t>
  </si>
  <si>
    <t>localnews_nndr1_ua</t>
  </si>
  <si>
    <t>localnews_nndr1_fra</t>
  </si>
  <si>
    <t>localnews_due_ba</t>
  </si>
  <si>
    <t>localnews_due_ua</t>
  </si>
  <si>
    <t>localnews_due_fra</t>
  </si>
  <si>
    <t>smlsup_nndr3_ba</t>
  </si>
  <si>
    <t>smlsup_nndr3_ua</t>
  </si>
  <si>
    <t>smlsup_nndr3_fra</t>
  </si>
  <si>
    <t>smlsup_nndr1_ba</t>
  </si>
  <si>
    <t>smlsup_nndr1_ua</t>
  </si>
  <si>
    <t>smlsup_nndr1_fra</t>
  </si>
  <si>
    <t>smlsup_due_ba</t>
  </si>
  <si>
    <t>smlsup_due_ua</t>
  </si>
  <si>
    <t>smlsup_due_fra</t>
  </si>
  <si>
    <t>pub_nndr3_ba</t>
  </si>
  <si>
    <t>pub_nndr3_ua</t>
  </si>
  <si>
    <t>pub_nndr3_fra</t>
  </si>
  <si>
    <t>telecomms_nndr3_ba</t>
  </si>
  <si>
    <t>telecomms_nndr3_ua</t>
  </si>
  <si>
    <t>telecomms_nndr3_fra</t>
  </si>
  <si>
    <t>nursery_nndr3_ba</t>
  </si>
  <si>
    <t>nursery_nndr3_ua</t>
  </si>
  <si>
    <t>nursery_nndr3_fra</t>
  </si>
  <si>
    <t>multicap_nndr3_ba</t>
  </si>
  <si>
    <t>multicap_nndr3_ua</t>
  </si>
  <si>
    <t>multicap_nndr3_fra</t>
  </si>
  <si>
    <t>multicap_nndr1_ba</t>
  </si>
  <si>
    <t>multicap_nndr1_ua</t>
  </si>
  <si>
    <t>multicap_nndr1_fra</t>
  </si>
  <si>
    <t>multicap_due_ba</t>
  </si>
  <si>
    <t>multicap_due_ua</t>
  </si>
  <si>
    <t>multicap_due_fra</t>
  </si>
  <si>
    <t>s31relpil_nndr3_ba</t>
  </si>
  <si>
    <t>s31relpil_nndr3_ua</t>
  </si>
  <si>
    <t>s31relpil_nndr3_fra</t>
  </si>
  <si>
    <t>s31relpil_nndr1_ba</t>
  </si>
  <si>
    <t>s31relpil_nndr1_ua</t>
  </si>
  <si>
    <t>s31relpil_nndr1_fra</t>
  </si>
  <si>
    <t>s31relpil_due_ba</t>
  </si>
  <si>
    <t>s31relpil_due_ua</t>
  </si>
  <si>
    <t>s31relpil_due_fra</t>
  </si>
  <si>
    <t>s31rectotal_ba</t>
  </si>
  <si>
    <t>s31rectotal_ua</t>
  </si>
  <si>
    <t>s31rectotal_fra</t>
  </si>
  <si>
    <t>Part_4_Split_Col1</t>
  </si>
  <si>
    <t>Part_4_Split_Col2</t>
  </si>
  <si>
    <t>Part_4_Split_Col3</t>
  </si>
  <si>
    <t>Part_4_Line_1_Col1</t>
  </si>
  <si>
    <t>Part_4_Line_1_Col2</t>
  </si>
  <si>
    <t>Part_4_Line_1_Col3</t>
  </si>
  <si>
    <t>Part_4_Line_2_Col1</t>
  </si>
  <si>
    <t>Part_4_Line_2_Col2</t>
  </si>
  <si>
    <t>Part_4_Line_2_Col3</t>
  </si>
  <si>
    <t>Part_4_Line_3_Col1</t>
  </si>
  <si>
    <t>Part_4_Line_3_Col2</t>
  </si>
  <si>
    <t>Part_4_Line_3_Col3</t>
  </si>
  <si>
    <t>Part_4_Line_10_Col2</t>
  </si>
  <si>
    <t>Part_4_Line_11_Col2</t>
  </si>
  <si>
    <t>Part_4_Line_12_Col2</t>
  </si>
  <si>
    <t>Part_4_Line_13_Col2</t>
  </si>
  <si>
    <t>Part_4_Line_14_Col2</t>
  </si>
  <si>
    <t>Part_4_Line_15_Col2</t>
  </si>
  <si>
    <t>Part_4_Line_13_Col3</t>
  </si>
  <si>
    <t>Part_4_Line_14_Col3</t>
  </si>
  <si>
    <t>Part_4_Line_15_Col3</t>
  </si>
  <si>
    <t>Part_4_Line_16_Col1</t>
  </si>
  <si>
    <t>Part_4_Line_17_Col1</t>
  </si>
  <si>
    <t>Part_4_Line_18_Col1</t>
  </si>
  <si>
    <t>Part_4_Line_16_Col2</t>
  </si>
  <si>
    <t>Part_4_Line_17_Col2</t>
  </si>
  <si>
    <t>Part_4_Line_18_Col2</t>
  </si>
  <si>
    <t>Part_4_Line_16_Col3</t>
  </si>
  <si>
    <t>Part_4_Line_17_Col3</t>
  </si>
  <si>
    <t>Part_4_Line_18_Col3</t>
  </si>
  <si>
    <t>Part_4_Line_26_Col2</t>
  </si>
  <si>
    <t>Part_4_Line_26_Col3</t>
  </si>
  <si>
    <t>Part_4_Line_27_Col2</t>
  </si>
  <si>
    <t>Part_4_Line_27_Col3</t>
  </si>
  <si>
    <t>Part_4_Line_28_Col2</t>
  </si>
  <si>
    <t>Part_4_Line_28_Col3</t>
  </si>
  <si>
    <t>Part_4_Line_29_Col2</t>
  </si>
  <si>
    <t>Part_4_Line_29_Col3</t>
  </si>
  <si>
    <t>Part_4_Line_30_Col2</t>
  </si>
  <si>
    <t>Part_4_Line_30_Col3</t>
  </si>
  <si>
    <t>Part_4_Line_31_Col2</t>
  </si>
  <si>
    <t>Part_4_Line_31_Col3</t>
  </si>
  <si>
    <t>Part_4_Line_32_Col2</t>
  </si>
  <si>
    <t>Part_4_Line_32_Col3</t>
  </si>
  <si>
    <t>Part_4_Line_33_Col2</t>
  </si>
  <si>
    <t>Part_4_Line_33_Col3</t>
  </si>
  <si>
    <t>Part_4_Line_34_Col2</t>
  </si>
  <si>
    <t>Part_4_Line_34_Col3</t>
  </si>
  <si>
    <t>Part_4_Line_35_Col2</t>
  </si>
  <si>
    <t>Part_4_Line_35_Col3</t>
  </si>
  <si>
    <t>Part_4_Line_36_Col2</t>
  </si>
  <si>
    <t>Part_4_Line_36_Col3</t>
  </si>
  <si>
    <t>Part_4_Line_37_Col2</t>
  </si>
  <si>
    <t>Part_4_Line_37_Col3</t>
  </si>
  <si>
    <t>Part_4_Line_38_Col2</t>
  </si>
  <si>
    <t>Part_4_Line_38_Col3</t>
  </si>
  <si>
    <t>Part_4_Line_39_Col2</t>
  </si>
  <si>
    <t>Part_4_Line_39_Col3</t>
  </si>
  <si>
    <t>Part_4_Line_40_Col2</t>
  </si>
  <si>
    <t>Part_4_Line_40_Col3</t>
  </si>
  <si>
    <t>Part_4_Line_41_Col2</t>
  </si>
  <si>
    <t>Part_4_Line_41_Col3</t>
  </si>
  <si>
    <t>Part_4_Line_42_Col2</t>
  </si>
  <si>
    <t>Part_4_Line_42_Col3</t>
  </si>
  <si>
    <t>Part_4_Line_43_Col2</t>
  </si>
  <si>
    <t>Part_4_Line_43_Col3</t>
  </si>
  <si>
    <t>Part_4_Line_44_Col2</t>
  </si>
  <si>
    <t>Part_4_Line_44_Col3</t>
  </si>
  <si>
    <t>Part_4_Line_45_Col2</t>
  </si>
  <si>
    <t>Part_4_Line_45_Col3</t>
  </si>
  <si>
    <t>Part_4_Line_46_Col2</t>
  </si>
  <si>
    <t>Part_4_Line_46_Col3</t>
  </si>
  <si>
    <t>Part_4_Line_51_Col2</t>
  </si>
  <si>
    <t>Part_4_Line_51_Col3</t>
  </si>
  <si>
    <t>Part_4_Line_54_Col2</t>
  </si>
  <si>
    <t>Part_4_Line_54_Col3</t>
  </si>
  <si>
    <t>Part_4_Line_57_Col2</t>
  </si>
  <si>
    <t>Part_4_Line_57_Col3</t>
  </si>
  <si>
    <t>Part_4_Line_59_Col2</t>
  </si>
  <si>
    <t>Part_4_Line_59_Col3</t>
  </si>
  <si>
    <t>Part_4_Line_60_Col2</t>
  </si>
  <si>
    <t>Part_4_Line_60_Col3</t>
  </si>
  <si>
    <t>Part_4_Line_61_Col2</t>
  </si>
  <si>
    <t>Part_4_Line_61_Col3</t>
  </si>
  <si>
    <t>Part_4_Line_62_Col2</t>
  </si>
  <si>
    <t>Part_4_Line_62_Col3</t>
  </si>
  <si>
    <t>Part_4_Line_63_Col2</t>
  </si>
  <si>
    <t>Part_4_Line_63_Col3</t>
  </si>
  <si>
    <t>Part_4_Line_64_Col2</t>
  </si>
  <si>
    <t>Part_4_Line_64_Col3</t>
  </si>
  <si>
    <t>Part_4_Line_65_Col2</t>
  </si>
  <si>
    <t>Part_4_Line_65_Col3</t>
  </si>
  <si>
    <t>Part5_CollectionFund</t>
  </si>
  <si>
    <t>8. add: qualifying relief in Designated Areas</t>
  </si>
  <si>
    <t>nndrcsdeduct_cg</t>
  </si>
  <si>
    <t>nri_cg</t>
  </si>
  <si>
    <t>costcoll_allow_ba</t>
  </si>
  <si>
    <t>costcoll_allow_tot</t>
  </si>
  <si>
    <t>disreg_da_ba</t>
  </si>
  <si>
    <t>disreg_shale_ba</t>
  </si>
  <si>
    <t>disreg_shale_mpa</t>
  </si>
  <si>
    <t>disreg_shale_fra</t>
  </si>
  <si>
    <t>nndrsharepc_cg</t>
  </si>
  <si>
    <t>nndrsharepc_ba</t>
  </si>
  <si>
    <t>nndrsharepc_mpa</t>
  </si>
  <si>
    <t>nndrsharepc_fra</t>
  </si>
  <si>
    <t>nndrsharepc_tot</t>
  </si>
  <si>
    <t>disreg_da_tot</t>
  </si>
  <si>
    <t>daqual_ba</t>
  </si>
  <si>
    <t>daqual_mpa</t>
  </si>
  <si>
    <t>daqual_fra</t>
  </si>
  <si>
    <t>daqual_tot</t>
  </si>
  <si>
    <t>portofbristol_ba</t>
  </si>
  <si>
    <t>portofbristol_tot</t>
  </si>
  <si>
    <t>s31grant_ba</t>
  </si>
  <si>
    <t>s31grant_mpa</t>
  </si>
  <si>
    <t>s31grant_fra</t>
  </si>
  <si>
    <t>s31grant_tot</t>
  </si>
  <si>
    <t>sumsoutsowing_cg</t>
  </si>
  <si>
    <t>sumsoutsowing_ba</t>
  </si>
  <si>
    <t>sumsoutsowing_mpa</t>
  </si>
  <si>
    <t>sumsoutsowing_fra</t>
  </si>
  <si>
    <t>sumsoutsowing_tot</t>
  </si>
  <si>
    <t>sumsoutsowed_cg</t>
  </si>
  <si>
    <t>sumsoutsowed_ba</t>
  </si>
  <si>
    <t>sumsoutsowed_mpa</t>
  </si>
  <si>
    <t>sumsoutsowed_fra</t>
  </si>
  <si>
    <t>sumsoutsowed_tot</t>
  </si>
  <si>
    <t>noncoll_ob_cg</t>
  </si>
  <si>
    <t>noncoll_ob_ba</t>
  </si>
  <si>
    <t>noncoll_ob_mpa</t>
  </si>
  <si>
    <t>noncoll_ob_fra</t>
  </si>
  <si>
    <t>noncoll_ob_tot</t>
  </si>
  <si>
    <t>noncoll_chrgd_cg</t>
  </si>
  <si>
    <t>noncoll_chrgd_ba</t>
  </si>
  <si>
    <t>noncoll_chrgd_mpa</t>
  </si>
  <si>
    <t>noncoll_chrgd_fra</t>
  </si>
  <si>
    <t>noncoll_chrgd_tot</t>
  </si>
  <si>
    <t>noncoll_collfund_cg</t>
  </si>
  <si>
    <t>noncoll_collfund_ba</t>
  </si>
  <si>
    <t>noncoll_collfund_mpa</t>
  </si>
  <si>
    <t>noncoll_collfund_fra</t>
  </si>
  <si>
    <t>noncoll_collfund_tot</t>
  </si>
  <si>
    <t>noncoll_cb_cg</t>
  </si>
  <si>
    <t>noncoll_cb_ba</t>
  </si>
  <si>
    <t>noncoll_cb_mpa</t>
  </si>
  <si>
    <t>noncoll_cb_fra</t>
  </si>
  <si>
    <t>noncoll_cb_tot</t>
  </si>
  <si>
    <t>appeals_ob_cg</t>
  </si>
  <si>
    <t>appeals_ob_ba</t>
  </si>
  <si>
    <t>appeals_ob_mpa</t>
  </si>
  <si>
    <t>appeals_ob_fra</t>
  </si>
  <si>
    <t>appeals_ob_tot</t>
  </si>
  <si>
    <t>appeals_ob_2010_cg</t>
  </si>
  <si>
    <t>appeals_ob_2010_ba</t>
  </si>
  <si>
    <t>appeals_ob_2010_mpa</t>
  </si>
  <si>
    <t>appeals_ob_2010_fra</t>
  </si>
  <si>
    <t>appeals_ob_2010_tot</t>
  </si>
  <si>
    <t>appeals_ob_2017_cg</t>
  </si>
  <si>
    <t>appeals_ob_2017_ba</t>
  </si>
  <si>
    <t>appeals_ob_2017_mpa</t>
  </si>
  <si>
    <t>appeals_ob_2017_fra</t>
  </si>
  <si>
    <t>appeals_ob_2017_tot</t>
  </si>
  <si>
    <t>appeals_chrgd_2010_cg</t>
  </si>
  <si>
    <t>appeals_chrgd_2010_ba</t>
  </si>
  <si>
    <t>appeals_chrgd_2010_mpa</t>
  </si>
  <si>
    <t>appeals_chrgd_2010_fra</t>
  </si>
  <si>
    <t>appeals_chrgd_2010_tot</t>
  </si>
  <si>
    <t>appeals_chrgd_2017_cg</t>
  </si>
  <si>
    <t>appeals_chrgd_2017_ba</t>
  </si>
  <si>
    <t>appeals_chrgd_2017_mpa</t>
  </si>
  <si>
    <t>appeals_chrgd_2017_fra</t>
  </si>
  <si>
    <t>appeals_chrgd_2017_tot</t>
  </si>
  <si>
    <t>appeals_collfund_2010_cg</t>
  </si>
  <si>
    <t>appeals_collfund_2010_ba</t>
  </si>
  <si>
    <t>appeals_collfund_2010_mpa</t>
  </si>
  <si>
    <t>appeals_collfund_2010_fra</t>
  </si>
  <si>
    <t>appeals_collfund_2010_tot</t>
  </si>
  <si>
    <t>appeals_collfund_2017_cg</t>
  </si>
  <si>
    <t>appeals_collfund_2017_ba</t>
  </si>
  <si>
    <t>appeals_collfund_2017_mpa</t>
  </si>
  <si>
    <t>appeals_collfund_2017_fra</t>
  </si>
  <si>
    <t>appeals_collfund_2017_tot</t>
  </si>
  <si>
    <t>appeals_cb_cg</t>
  </si>
  <si>
    <t>appeals_cb_ba</t>
  </si>
  <si>
    <t>appeals_cb_mpa</t>
  </si>
  <si>
    <t>appeals_cb_fra</t>
  </si>
  <si>
    <t>appeals_cb_tot</t>
  </si>
  <si>
    <t>appeals_cb_2010_cg</t>
  </si>
  <si>
    <t>appeals_cb_2010_ba</t>
  </si>
  <si>
    <t>appeals_cb_2010_mpa</t>
  </si>
  <si>
    <t>appeals_cb_2010_fra</t>
  </si>
  <si>
    <t>appeals_cb_2010_tot</t>
  </si>
  <si>
    <t>appeals_cb_2017_cg</t>
  </si>
  <si>
    <t>appeals_cb_2017_ba</t>
  </si>
  <si>
    <t>appeals_cb_2017_mpa</t>
  </si>
  <si>
    <t>appeals_cb_2017_fra</t>
  </si>
  <si>
    <t>appeals_cb_2017_tot</t>
  </si>
  <si>
    <t>collfund_ob_cg</t>
  </si>
  <si>
    <t>collfund_ob_ba</t>
  </si>
  <si>
    <t>collfund_ob_mpa</t>
  </si>
  <si>
    <t>collfund_ob_fra</t>
  </si>
  <si>
    <t>collfund_ob_tot</t>
  </si>
  <si>
    <t>collfund_estsurpdef_cg</t>
  </si>
  <si>
    <t>collfund_estsurpdef_ba</t>
  </si>
  <si>
    <t>collfund_estsurpdef_mpa</t>
  </si>
  <si>
    <t>collfund_estsurpdef_fra</t>
  </si>
  <si>
    <t>collfund_estsurpdef_tot</t>
  </si>
  <si>
    <t>collfund_prioryear_cg</t>
  </si>
  <si>
    <t>collfund_prioryear_ba</t>
  </si>
  <si>
    <t>collfund_prioryear_mpa</t>
  </si>
  <si>
    <t>collfund_prioryear_fra</t>
  </si>
  <si>
    <t>collfund_prioryear_tot</t>
  </si>
  <si>
    <t>collfund_estinc_cg</t>
  </si>
  <si>
    <t>collfund_estinc_ba</t>
  </si>
  <si>
    <t>collfund_estinc_mpa</t>
  </si>
  <si>
    <t>collfund_estinc_fra</t>
  </si>
  <si>
    <t>collfund_estinc_tot</t>
  </si>
  <si>
    <t>collfund_actinc_cg</t>
  </si>
  <si>
    <t>collfund_actinc_ba</t>
  </si>
  <si>
    <t>collfund_actinc_mpa</t>
  </si>
  <si>
    <t>collfund_actinc_fra</t>
  </si>
  <si>
    <t>collfund_actinc_tot</t>
  </si>
  <si>
    <t>collfund_surpdef_cg</t>
  </si>
  <si>
    <t>collfund_surpdef_ba</t>
  </si>
  <si>
    <t>collfund_surpdef_mpa</t>
  </si>
  <si>
    <t>collfund_surpdef_fra</t>
  </si>
  <si>
    <t>collfund_surpdef_tot</t>
  </si>
  <si>
    <t>collfund_cb_cg</t>
  </si>
  <si>
    <t>collfund_cb_ba</t>
  </si>
  <si>
    <t>collfund_cb_mpa</t>
  </si>
  <si>
    <t>collfund_cb_fra</t>
  </si>
  <si>
    <t>collfund_cb_tot</t>
  </si>
  <si>
    <t>nndrrrsi_cg</t>
  </si>
  <si>
    <t>nndrrrsi_ba</t>
  </si>
  <si>
    <t>nndrrrsi_mpa</t>
  </si>
  <si>
    <t>nndrrrsi_fra</t>
  </si>
  <si>
    <t>nndrrrsi_tot</t>
  </si>
  <si>
    <t>Part_5_Line_12_Col1</t>
  </si>
  <si>
    <t>Part_5_Line_12_Col2</t>
  </si>
  <si>
    <t>Part_5_Line_12_Col3</t>
  </si>
  <si>
    <t>Part_5_Line_12_Col4</t>
  </si>
  <si>
    <t>Part_5_Line_13_Col1</t>
  </si>
  <si>
    <t>Part_5_Line_13_Col2</t>
  </si>
  <si>
    <t>Part_5_Line_13_Col3</t>
  </si>
  <si>
    <t>Part_5_Line_13_Col4</t>
  </si>
  <si>
    <t>Part_5_Line_14_Col1</t>
  </si>
  <si>
    <t>Part_5_Line_14_Col2</t>
  </si>
  <si>
    <t>Part_5_Line_14_Col3</t>
  </si>
  <si>
    <t>Part_5_Line_14_Col4</t>
  </si>
  <si>
    <t>Part_5_Line_15_Col1</t>
  </si>
  <si>
    <t>Part_5_Line_15_Col2</t>
  </si>
  <si>
    <t>Part_5_Line_15_Col3</t>
  </si>
  <si>
    <t>Part_5_Line_15_Col4</t>
  </si>
  <si>
    <t>Part_5_Line_16_Col1</t>
  </si>
  <si>
    <t>Part_5_Line_16_Col2</t>
  </si>
  <si>
    <t>Part_5_Line_16_Col3</t>
  </si>
  <si>
    <t>Part_5_Line_16_Col4</t>
  </si>
  <si>
    <t>Part_5_Line_17_Col1</t>
  </si>
  <si>
    <t>Part_5_Line_17_Col2</t>
  </si>
  <si>
    <t>Part_5_Line_17_Col3</t>
  </si>
  <si>
    <t>Part_5_Line_17_Col4</t>
  </si>
  <si>
    <t>Part_5_Line_18_Col1</t>
  </si>
  <si>
    <t>Part_5_Line_18_Col2</t>
  </si>
  <si>
    <t>Part_5_Line_18_Col3</t>
  </si>
  <si>
    <t>Part_5_Line_18_Col4</t>
  </si>
  <si>
    <t>Part_5_Line_19_Col1</t>
  </si>
  <si>
    <t>Part_5_Line_19_Col2</t>
  </si>
  <si>
    <t>Part_5_Line_19_Col3</t>
  </si>
  <si>
    <t>Part_5_Line_19_Col4</t>
  </si>
  <si>
    <t>Part_5_Line_20_Col1</t>
  </si>
  <si>
    <t>Part_5_Line_20_Col2</t>
  </si>
  <si>
    <t>Part_5_Line_20_Col3</t>
  </si>
  <si>
    <t>Part_5_Line_20_Col4</t>
  </si>
  <si>
    <t>Part_5_Line_21_Col1</t>
  </si>
  <si>
    <t>Part_5_Line_21_Col2</t>
  </si>
  <si>
    <t>Part_5_Line_21_Col3</t>
  </si>
  <si>
    <t>Part_5_Line_21_Col4</t>
  </si>
  <si>
    <t>Part_5_Line_22_Col1</t>
  </si>
  <si>
    <t>Part_5_Line_22_Col2</t>
  </si>
  <si>
    <t>Part_5_Line_22_Col3</t>
  </si>
  <si>
    <t>Part_5_Line_22_Col4</t>
  </si>
  <si>
    <t>Part_5_Line_23_Col1</t>
  </si>
  <si>
    <t>Part_5_Line_23_Col2</t>
  </si>
  <si>
    <t>Part_5_Line_23_Col3</t>
  </si>
  <si>
    <t>Part_5_Line_23_Col4</t>
  </si>
  <si>
    <t>Part_5_Line_24_Col1</t>
  </si>
  <si>
    <t>Part_5_Line_24_Col2</t>
  </si>
  <si>
    <t>Part_5_Line_24_Col3</t>
  </si>
  <si>
    <t>Part_5_Line_24_Col4</t>
  </si>
  <si>
    <t>Part_5_Line_25_Col1</t>
  </si>
  <si>
    <t>Part_5_Line_25_Col2</t>
  </si>
  <si>
    <t>Part_5_Line_25_Col3</t>
  </si>
  <si>
    <t>Part_5_Line_25_Col4</t>
  </si>
  <si>
    <t>Part_5_Line_26_Col1</t>
  </si>
  <si>
    <t>Part_5_Line_26_Col2</t>
  </si>
  <si>
    <t>Part_5_Line_26_Col3</t>
  </si>
  <si>
    <t>Part_5_Line_26_Col4</t>
  </si>
  <si>
    <t>Part_5_Line_27_Col1</t>
  </si>
  <si>
    <t>Part_5_Line_27_Col2</t>
  </si>
  <si>
    <t>Part_5_Line_27_Col3</t>
  </si>
  <si>
    <t>Part_5_Line_27_Col4</t>
  </si>
  <si>
    <t>Part_5_Line_28_Col1</t>
  </si>
  <si>
    <t>Part_5_Line_28_Col2</t>
  </si>
  <si>
    <t>Part_5_Line_28_Col3</t>
  </si>
  <si>
    <t>Part_5_Line_28_Col4</t>
  </si>
  <si>
    <t>Part_5_Line_29_Col1</t>
  </si>
  <si>
    <t>Part_5_Line_29_Col2</t>
  </si>
  <si>
    <t>Part_5_Line_29_Col3</t>
  </si>
  <si>
    <t>Part_5_Line_29_Col4</t>
  </si>
  <si>
    <t>Part_5_Share_Col1</t>
  </si>
  <si>
    <t>Part_5_Share_Col2</t>
  </si>
  <si>
    <t>Part_5_Share_Col3</t>
  </si>
  <si>
    <t>Part_5_Share_Col4</t>
  </si>
  <si>
    <t>Part_5_Line_1_Col1</t>
  </si>
  <si>
    <t>Part_5_Line_1_Col2</t>
  </si>
  <si>
    <t>Part_5_Line_1_Col3</t>
  </si>
  <si>
    <t>Part_5_Line_1_Col4</t>
  </si>
  <si>
    <t>Part_5_Line_5_Col4</t>
  </si>
  <si>
    <t>Part_5_Line_6_Col2</t>
  </si>
  <si>
    <t>Part_5_Line_7_Col2</t>
  </si>
  <si>
    <t>Part_5_Line_7_Col3</t>
  </si>
  <si>
    <t>Part_5_Line_7_Col4</t>
  </si>
  <si>
    <t>Part_5_Line_8_Col2</t>
  </si>
  <si>
    <t>Part_5_Line_8_Col3</t>
  </si>
  <si>
    <t>Part_5_Line_8_Col4</t>
  </si>
  <si>
    <t>Part_5_Line_10_Col4</t>
  </si>
  <si>
    <t>Part_5_Line_11_Col1</t>
  </si>
  <si>
    <t>Part_5_Line_11_Col2</t>
  </si>
  <si>
    <t>Part_5_Line_11_Col3</t>
  </si>
  <si>
    <t>Part_5_Line_11_Col4</t>
  </si>
  <si>
    <t>Part2DA_DesignatedAreas</t>
  </si>
  <si>
    <t>da_name_da1</t>
  </si>
  <si>
    <t>da_name_da2</t>
  </si>
  <si>
    <t>da_name_da3</t>
  </si>
  <si>
    <t>da_name_da4</t>
  </si>
  <si>
    <t>da_name_da5</t>
  </si>
  <si>
    <t>da_name_da6</t>
  </si>
  <si>
    <t>da_name_da7</t>
  </si>
  <si>
    <t>da_name_da8</t>
  </si>
  <si>
    <t>da_name_da9</t>
  </si>
  <si>
    <t>da_name_da10</t>
  </si>
  <si>
    <t>da_name_da11</t>
  </si>
  <si>
    <t>da_name_da12</t>
  </si>
  <si>
    <t>da_name_da13</t>
  </si>
  <si>
    <t>da_name_da14</t>
  </si>
  <si>
    <t>da_name_da15</t>
  </si>
  <si>
    <t>da_name_da16</t>
  </si>
  <si>
    <t>da_name_da17</t>
  </si>
  <si>
    <t>da_name_da18</t>
  </si>
  <si>
    <t>da_name_da19</t>
  </si>
  <si>
    <t>da_name_da20</t>
  </si>
  <si>
    <t>da_name_da21</t>
  </si>
  <si>
    <t>da_name_da22</t>
  </si>
  <si>
    <t>da_name_da23</t>
  </si>
  <si>
    <t>da_name_da24</t>
  </si>
  <si>
    <t>da_name_da25</t>
  </si>
  <si>
    <t>da_name_da26</t>
  </si>
  <si>
    <t>da_name_da27</t>
  </si>
  <si>
    <t>da_name_da28</t>
  </si>
  <si>
    <t>da_name_da29</t>
  </si>
  <si>
    <t>da_name_da30</t>
  </si>
  <si>
    <t>da_name_da31</t>
  </si>
  <si>
    <t>da_name_da32</t>
  </si>
  <si>
    <t>da_name_da33</t>
  </si>
  <si>
    <t>da_name_da34</t>
  </si>
  <si>
    <t>da_name_da35</t>
  </si>
  <si>
    <t>da_name_da36</t>
  </si>
  <si>
    <t>da_name_da37</t>
  </si>
  <si>
    <t>da_name_da38</t>
  </si>
  <si>
    <t>da_name_da39</t>
  </si>
  <si>
    <t>da_name_da40</t>
  </si>
  <si>
    <t>da_name_da41</t>
  </si>
  <si>
    <t>netcollect_da1</t>
  </si>
  <si>
    <t>netcollect_da2</t>
  </si>
  <si>
    <t>netcollect_da3</t>
  </si>
  <si>
    <t>netcollect_da4</t>
  </si>
  <si>
    <t>netcollect_da5</t>
  </si>
  <si>
    <t>netcollect_da6</t>
  </si>
  <si>
    <t>netcollect_da7</t>
  </si>
  <si>
    <t>netcollect_da8</t>
  </si>
  <si>
    <t>netcollect_da9</t>
  </si>
  <si>
    <t>netcollect_da10</t>
  </si>
  <si>
    <t>netcollect_da11</t>
  </si>
  <si>
    <t>netcollect_da12</t>
  </si>
  <si>
    <t>netcollect_da13</t>
  </si>
  <si>
    <t>netcollect_da14</t>
  </si>
  <si>
    <t>netcollect_da15</t>
  </si>
  <si>
    <t>netcollect_da16</t>
  </si>
  <si>
    <t>netcollect_da17</t>
  </si>
  <si>
    <t>netcollect_da18</t>
  </si>
  <si>
    <t>netcollect_da19</t>
  </si>
  <si>
    <t>netcollect_da20</t>
  </si>
  <si>
    <t>netcollect_da21</t>
  </si>
  <si>
    <t>netcollect_da22</t>
  </si>
  <si>
    <t>netcollect_da23</t>
  </si>
  <si>
    <t>netcollect_da24</t>
  </si>
  <si>
    <t>netcollect_da25</t>
  </si>
  <si>
    <t>netcollect_da26</t>
  </si>
  <si>
    <t>netcollect_da27</t>
  </si>
  <si>
    <t>netcollect_da28</t>
  </si>
  <si>
    <t>netcollect_da29</t>
  </si>
  <si>
    <t>netcollect_da30</t>
  </si>
  <si>
    <t>netcollect_da31</t>
  </si>
  <si>
    <t>netcollect_da32</t>
  </si>
  <si>
    <t>netcollect_da33</t>
  </si>
  <si>
    <t>netcollect_da34</t>
  </si>
  <si>
    <t>netcollect_da35</t>
  </si>
  <si>
    <t>netcollect_da36</t>
  </si>
  <si>
    <t>netcollect_da37</t>
  </si>
  <si>
    <t>netcollect_da38</t>
  </si>
  <si>
    <t>netcollect_da39</t>
  </si>
  <si>
    <t>netcollect_da40</t>
  </si>
  <si>
    <t>netcollect_da41</t>
  </si>
  <si>
    <t>disreg_renew_da1</t>
  </si>
  <si>
    <t>disreg_renew_da2</t>
  </si>
  <si>
    <t>disreg_renew_da3</t>
  </si>
  <si>
    <t>disreg_renew_da4</t>
  </si>
  <si>
    <t>disreg_renew_da5</t>
  </si>
  <si>
    <t>disreg_renew_da6</t>
  </si>
  <si>
    <t>disreg_renew_da7</t>
  </si>
  <si>
    <t>disreg_renew_da8</t>
  </si>
  <si>
    <t>disreg_renew_da9</t>
  </si>
  <si>
    <t>disreg_renew_da10</t>
  </si>
  <si>
    <t>disreg_renew_da11</t>
  </si>
  <si>
    <t>disreg_renew_da12</t>
  </si>
  <si>
    <t>disreg_renew_da13</t>
  </si>
  <si>
    <t>disreg_renew_da14</t>
  </si>
  <si>
    <t>disreg_renew_da15</t>
  </si>
  <si>
    <t>disreg_renew_da16</t>
  </si>
  <si>
    <t>disreg_renew_da17</t>
  </si>
  <si>
    <t>disreg_renew_da18</t>
  </si>
  <si>
    <t>disreg_renew_da19</t>
  </si>
  <si>
    <t>disreg_renew_da20</t>
  </si>
  <si>
    <t>disreg_renew_da21</t>
  </si>
  <si>
    <t>disreg_renew_da22</t>
  </si>
  <si>
    <t>disreg_renew_da23</t>
  </si>
  <si>
    <t>disreg_renew_da24</t>
  </si>
  <si>
    <t>disreg_renew_da25</t>
  </si>
  <si>
    <t>disreg_renew_da26</t>
  </si>
  <si>
    <t>disreg_renew_da27</t>
  </si>
  <si>
    <t>disreg_renew_da28</t>
  </si>
  <si>
    <t>disreg_renew_da29</t>
  </si>
  <si>
    <t>disreg_renew_da30</t>
  </si>
  <si>
    <t>disreg_renew_da31</t>
  </si>
  <si>
    <t>disreg_renew_da32</t>
  </si>
  <si>
    <t>disreg_renew_da33</t>
  </si>
  <si>
    <t>disreg_renew_da34</t>
  </si>
  <si>
    <t>disreg_renew_da35</t>
  </si>
  <si>
    <t>disreg_renew_da36</t>
  </si>
  <si>
    <t>disreg_renew_da37</t>
  </si>
  <si>
    <t>disreg_renew_da38</t>
  </si>
  <si>
    <t>disreg_renew_da39</t>
  </si>
  <si>
    <t>disreg_renew_da40</t>
  </si>
  <si>
    <t>disreg_renew_da41</t>
  </si>
  <si>
    <t>disreg_shale_da1</t>
  </si>
  <si>
    <t>disreg_shale_da2</t>
  </si>
  <si>
    <t>disreg_shale_da3</t>
  </si>
  <si>
    <t>disreg_shale_da4</t>
  </si>
  <si>
    <t>disreg_shale_da5</t>
  </si>
  <si>
    <t>disreg_shale_da6</t>
  </si>
  <si>
    <t>disreg_shale_da7</t>
  </si>
  <si>
    <t>disreg_shale_da8</t>
  </si>
  <si>
    <t>disreg_shale_da9</t>
  </si>
  <si>
    <t>disreg_shale_da10</t>
  </si>
  <si>
    <t>disreg_shale_da11</t>
  </si>
  <si>
    <t>disreg_shale_da12</t>
  </si>
  <si>
    <t>disreg_shale_da13</t>
  </si>
  <si>
    <t>disreg_shale_da14</t>
  </si>
  <si>
    <t>disreg_shale_da15</t>
  </si>
  <si>
    <t>disreg_shale_da16</t>
  </si>
  <si>
    <t>disreg_shale_da17</t>
  </si>
  <si>
    <t>disreg_shale_da18</t>
  </si>
  <si>
    <t>disreg_shale_da19</t>
  </si>
  <si>
    <t>disreg_shale_da20</t>
  </si>
  <si>
    <t>disreg_shale_da21</t>
  </si>
  <si>
    <t>disreg_shale_da22</t>
  </si>
  <si>
    <t>disreg_shale_da23</t>
  </si>
  <si>
    <t>disreg_shale_da24</t>
  </si>
  <si>
    <t>disreg_shale_da25</t>
  </si>
  <si>
    <t>disreg_shale_da26</t>
  </si>
  <si>
    <t>disreg_shale_da27</t>
  </si>
  <si>
    <t>disreg_shale_da28</t>
  </si>
  <si>
    <t>disreg_shale_da29</t>
  </si>
  <si>
    <t>disreg_shale_da30</t>
  </si>
  <si>
    <t>disreg_shale_da31</t>
  </si>
  <si>
    <t>disreg_shale_da32</t>
  </si>
  <si>
    <t>disreg_shale_da33</t>
  </si>
  <si>
    <t>disreg_shale_da34</t>
  </si>
  <si>
    <t>disreg_shale_da35</t>
  </si>
  <si>
    <t>disreg_shale_da36</t>
  </si>
  <si>
    <t>disreg_shale_da37</t>
  </si>
  <si>
    <t>disreg_shale_da38</t>
  </si>
  <si>
    <t>disreg_shale_da39</t>
  </si>
  <si>
    <t>disreg_shale_da40</t>
  </si>
  <si>
    <t>disreg_shale_da41</t>
  </si>
  <si>
    <t>tpp_tot_da1</t>
  </si>
  <si>
    <t>tpp_tot_da2</t>
  </si>
  <si>
    <t>tpp_tot_da3</t>
  </si>
  <si>
    <t>tpp_tot_da4</t>
  </si>
  <si>
    <t>tpp_tot_da5</t>
  </si>
  <si>
    <t>tpp_tot_da6</t>
  </si>
  <si>
    <t>tpp_tot_da7</t>
  </si>
  <si>
    <t>tpp_tot_da8</t>
  </si>
  <si>
    <t>tpp_tot_da9</t>
  </si>
  <si>
    <t>tpp_tot_da10</t>
  </si>
  <si>
    <t>tpp_tot_da11</t>
  </si>
  <si>
    <t>tpp_tot_da12</t>
  </si>
  <si>
    <t>tpp_tot_da13</t>
  </si>
  <si>
    <t>tpp_tot_da14</t>
  </si>
  <si>
    <t>tpp_tot_da15</t>
  </si>
  <si>
    <t>tpp_tot_da16</t>
  </si>
  <si>
    <t>tpp_tot_da17</t>
  </si>
  <si>
    <t>tpp_tot_da18</t>
  </si>
  <si>
    <t>tpp_tot_da19</t>
  </si>
  <si>
    <t>tpp_tot_da20</t>
  </si>
  <si>
    <t>tpp_tot_da21</t>
  </si>
  <si>
    <t>tpp_tot_da22</t>
  </si>
  <si>
    <t>tpp_tot_da23</t>
  </si>
  <si>
    <t>tpp_tot_da24</t>
  </si>
  <si>
    <t>tpp_tot_da25</t>
  </si>
  <si>
    <t>tpp_tot_da26</t>
  </si>
  <si>
    <t>tpp_tot_da27</t>
  </si>
  <si>
    <t>tpp_tot_da28</t>
  </si>
  <si>
    <t>tpp_tot_da29</t>
  </si>
  <si>
    <t>tpp_tot_da30</t>
  </si>
  <si>
    <t>tpp_tot_da31</t>
  </si>
  <si>
    <t>tpp_tot_da32</t>
  </si>
  <si>
    <t>tpp_tot_da33</t>
  </si>
  <si>
    <t>tpp_tot_da34</t>
  </si>
  <si>
    <t>tpp_tot_da35</t>
  </si>
  <si>
    <t>tpp_tot_da36</t>
  </si>
  <si>
    <t>tpp_tot_da37</t>
  </si>
  <si>
    <t>tpp_tot_da38</t>
  </si>
  <si>
    <t>tpp_tot_da39</t>
  </si>
  <si>
    <t>tpp_tot_da40</t>
  </si>
  <si>
    <t>tpp_tot_da41</t>
  </si>
  <si>
    <t>disreg_base_da1</t>
  </si>
  <si>
    <t>disreg_base_da2</t>
  </si>
  <si>
    <t>disreg_base_da3</t>
  </si>
  <si>
    <t>disreg_base_da4</t>
  </si>
  <si>
    <t>disreg_base_da5</t>
  </si>
  <si>
    <t>disreg_base_da6</t>
  </si>
  <si>
    <t>disreg_base_da7</t>
  </si>
  <si>
    <t>disreg_base_da8</t>
  </si>
  <si>
    <t>disreg_base_da9</t>
  </si>
  <si>
    <t>disreg_base_da10</t>
  </si>
  <si>
    <t>disreg_base_da11</t>
  </si>
  <si>
    <t>disreg_base_da12</t>
  </si>
  <si>
    <t>disreg_base_da13</t>
  </si>
  <si>
    <t>disreg_base_da14</t>
  </si>
  <si>
    <t>disreg_base_da15</t>
  </si>
  <si>
    <t>disreg_base_da16</t>
  </si>
  <si>
    <t>disreg_base_da17</t>
  </si>
  <si>
    <t>disreg_base_da18</t>
  </si>
  <si>
    <t>disreg_base_da19</t>
  </si>
  <si>
    <t>disreg_base_da20</t>
  </si>
  <si>
    <t>disreg_base_da21</t>
  </si>
  <si>
    <t>disreg_base_da22</t>
  </si>
  <si>
    <t>disreg_base_da23</t>
  </si>
  <si>
    <t>disreg_base_da24</t>
  </si>
  <si>
    <t>disreg_base_da25</t>
  </si>
  <si>
    <t>disreg_base_da26</t>
  </si>
  <si>
    <t>disreg_base_da27</t>
  </si>
  <si>
    <t>disreg_base_da28</t>
  </si>
  <si>
    <t>disreg_base_da29</t>
  </si>
  <si>
    <t>disreg_base_da30</t>
  </si>
  <si>
    <t>disreg_base_da31</t>
  </si>
  <si>
    <t>disreg_base_da32</t>
  </si>
  <si>
    <t>disreg_base_da33</t>
  </si>
  <si>
    <t>disreg_base_da34</t>
  </si>
  <si>
    <t>disreg_base_da35</t>
  </si>
  <si>
    <t>disreg_base_da36</t>
  </si>
  <si>
    <t>disreg_base_da37</t>
  </si>
  <si>
    <t>disreg_base_da38</t>
  </si>
  <si>
    <t>disreg_base_da39</t>
  </si>
  <si>
    <t>disreg_base_da40</t>
  </si>
  <si>
    <t>disreg_base_da41</t>
  </si>
  <si>
    <t>disreg_da1</t>
  </si>
  <si>
    <t>disreg_da2</t>
  </si>
  <si>
    <t>disreg_da3</t>
  </si>
  <si>
    <t>disreg_da4</t>
  </si>
  <si>
    <t>disreg_da5</t>
  </si>
  <si>
    <t>disreg_da6</t>
  </si>
  <si>
    <t>disreg_da7</t>
  </si>
  <si>
    <t>disreg_da8</t>
  </si>
  <si>
    <t>disreg_da9</t>
  </si>
  <si>
    <t>disreg_da10</t>
  </si>
  <si>
    <t>disreg_da11</t>
  </si>
  <si>
    <t>disreg_da12</t>
  </si>
  <si>
    <t>disreg_da13</t>
  </si>
  <si>
    <t>disreg_da14</t>
  </si>
  <si>
    <t>disreg_da15</t>
  </si>
  <si>
    <t>disreg_da16</t>
  </si>
  <si>
    <t>disreg_da17</t>
  </si>
  <si>
    <t>disreg_da18</t>
  </si>
  <si>
    <t>disreg_da19</t>
  </si>
  <si>
    <t>disreg_da20</t>
  </si>
  <si>
    <t>disreg_da21</t>
  </si>
  <si>
    <t>disreg_da22</t>
  </si>
  <si>
    <t>disreg_da23</t>
  </si>
  <si>
    <t>disreg_da24</t>
  </si>
  <si>
    <t>disreg_da25</t>
  </si>
  <si>
    <t>disreg_da26</t>
  </si>
  <si>
    <t>disreg_da27</t>
  </si>
  <si>
    <t>disreg_da28</t>
  </si>
  <si>
    <t>disreg_da29</t>
  </si>
  <si>
    <t>disreg_da30</t>
  </si>
  <si>
    <t>disreg_da31</t>
  </si>
  <si>
    <t>disreg_da32</t>
  </si>
  <si>
    <t>disreg_da33</t>
  </si>
  <si>
    <t>disreg_da34</t>
  </si>
  <si>
    <t>disreg_da35</t>
  </si>
  <si>
    <t>disreg_da36</t>
  </si>
  <si>
    <t>disreg_da37</t>
  </si>
  <si>
    <t>disreg_da38</t>
  </si>
  <si>
    <t>disreg_da39</t>
  </si>
  <si>
    <t>disreg_da40</t>
  </si>
  <si>
    <t>disreg_da41</t>
  </si>
  <si>
    <t>ezrelief_da</t>
  </si>
  <si>
    <t>ezrelief_da1</t>
  </si>
  <si>
    <t>ezrelief_da2</t>
  </si>
  <si>
    <t>ezrelief_da3</t>
  </si>
  <si>
    <t>ezrelief_da4</t>
  </si>
  <si>
    <t>ezrelief_da5</t>
  </si>
  <si>
    <t>ezrelief_da6</t>
  </si>
  <si>
    <t>ezrelief_da7</t>
  </si>
  <si>
    <t>ezrelief_da8</t>
  </si>
  <si>
    <t>ezrelief_da9</t>
  </si>
  <si>
    <t>ezrelief_da10</t>
  </si>
  <si>
    <t>ezrelief_da11</t>
  </si>
  <si>
    <t>ezrelief_da12</t>
  </si>
  <si>
    <t>ezrelief_da13</t>
  </si>
  <si>
    <t>ezrelief_da14</t>
  </si>
  <si>
    <t>ezrelief_da15</t>
  </si>
  <si>
    <t>ezrelief_da16</t>
  </si>
  <si>
    <t>ezrelief_da17</t>
  </si>
  <si>
    <t>ezrelief_da18</t>
  </si>
  <si>
    <t>ezrelief_da19</t>
  </si>
  <si>
    <t>ezrelief_da20</t>
  </si>
  <si>
    <t>ezrelief_da21</t>
  </si>
  <si>
    <t>ezrelief_da22</t>
  </si>
  <si>
    <t>ezrelief_da23</t>
  </si>
  <si>
    <t>ezrelief_da24</t>
  </si>
  <si>
    <t>ezrelief_da25</t>
  </si>
  <si>
    <t>ezrelief_da26</t>
  </si>
  <si>
    <t>ezrelief_da27</t>
  </si>
  <si>
    <t>ezrelief_da28</t>
  </si>
  <si>
    <t>ezrelief_da29</t>
  </si>
  <si>
    <t>ezrelief_da30</t>
  </si>
  <si>
    <t>ezrelief_da31</t>
  </si>
  <si>
    <t>ezrelief_da32</t>
  </si>
  <si>
    <t>ezrelief_da33</t>
  </si>
  <si>
    <t>ezrelief_da34</t>
  </si>
  <si>
    <t>ezrelief_da35</t>
  </si>
  <si>
    <t>ezrelief_da36</t>
  </si>
  <si>
    <t>ezrelief_da37</t>
  </si>
  <si>
    <t>ezrelief_da38</t>
  </si>
  <si>
    <t>ezrelief_da39</t>
  </si>
  <si>
    <t>ezrelief_da40</t>
  </si>
  <si>
    <t>ezrelief_da41</t>
  </si>
  <si>
    <t>ezrelief_comp_da</t>
  </si>
  <si>
    <t>ezrelief_comp_da1</t>
  </si>
  <si>
    <t>ezrelief_comp_da2</t>
  </si>
  <si>
    <t>ezrelief_comp_da3</t>
  </si>
  <si>
    <t>ezrelief_comp_da4</t>
  </si>
  <si>
    <t>ezrelief_comp_da5</t>
  </si>
  <si>
    <t>ezrelief_comp_da6</t>
  </si>
  <si>
    <t>ezrelief_comp_da7</t>
  </si>
  <si>
    <t>ezrelief_comp_da8</t>
  </si>
  <si>
    <t>ezrelief_comp_da9</t>
  </si>
  <si>
    <t>ezrelief_comp_da10</t>
  </si>
  <si>
    <t>ezrelief_comp_da11</t>
  </si>
  <si>
    <t>ezrelief_comp_da12</t>
  </si>
  <si>
    <t>ezrelief_comp_da13</t>
  </si>
  <si>
    <t>ezrelief_comp_da14</t>
  </si>
  <si>
    <t>ezrelief_comp_da15</t>
  </si>
  <si>
    <t>ezrelief_comp_da16</t>
  </si>
  <si>
    <t>ezrelief_comp_da17</t>
  </si>
  <si>
    <t>ezrelief_comp_da18</t>
  </si>
  <si>
    <t>ezrelief_comp_da19</t>
  </si>
  <si>
    <t>ezrelief_comp_da20</t>
  </si>
  <si>
    <t>ezrelief_comp_da21</t>
  </si>
  <si>
    <t>ezrelief_comp_da22</t>
  </si>
  <si>
    <t>ezrelief_comp_da23</t>
  </si>
  <si>
    <t>ezrelief_comp_da24</t>
  </si>
  <si>
    <t>ezrelief_comp_da25</t>
  </si>
  <si>
    <t>ezrelief_comp_da26</t>
  </si>
  <si>
    <t>ezrelief_comp_da27</t>
  </si>
  <si>
    <t>ezrelief_comp_da28</t>
  </si>
  <si>
    <t>ezrelief_comp_da29</t>
  </si>
  <si>
    <t>ezrelief_comp_da30</t>
  </si>
  <si>
    <t>ezrelief_comp_da31</t>
  </si>
  <si>
    <t>ezrelief_comp_da32</t>
  </si>
  <si>
    <t>ezrelief_comp_da33</t>
  </si>
  <si>
    <t>ezrelief_comp_da34</t>
  </si>
  <si>
    <t>ezrelief_comp_da35</t>
  </si>
  <si>
    <t>ezrelief_comp_da36</t>
  </si>
  <si>
    <t>ezrelief_comp_da37</t>
  </si>
  <si>
    <t>ezrelief_comp_da38</t>
  </si>
  <si>
    <t>ezrelief_comp_da39</t>
  </si>
  <si>
    <t>ezrelief_comp_da40</t>
  </si>
  <si>
    <t>ezrelief_comp_da41</t>
  </si>
  <si>
    <t>da_count</t>
  </si>
  <si>
    <t>Part_2DA_Line_1_Col1</t>
  </si>
  <si>
    <t>DA name for DA 1</t>
  </si>
  <si>
    <t>Part_2DA_Line_2_Col1</t>
  </si>
  <si>
    <t>DA name for DA 2</t>
  </si>
  <si>
    <t>Part_2DA_Line_3_Col1</t>
  </si>
  <si>
    <t>DA name for DA 3</t>
  </si>
  <si>
    <t>Part_2DA_Line_4_Col1</t>
  </si>
  <si>
    <t>DA name for DA 4</t>
  </si>
  <si>
    <t>Part_2DA_Line_5_Col1</t>
  </si>
  <si>
    <t>DA name for DA 5</t>
  </si>
  <si>
    <t>Part_2DA_Line_6_Col1</t>
  </si>
  <si>
    <t>DA name for DA 6</t>
  </si>
  <si>
    <t>Part_2DA_Line_7_Col1</t>
  </si>
  <si>
    <t>DA name for DA 7</t>
  </si>
  <si>
    <t>Part_2DA_Line_8_Col1</t>
  </si>
  <si>
    <t>DA name for DA 8</t>
  </si>
  <si>
    <t>Part_2DA_Line_9_Col1</t>
  </si>
  <si>
    <t>DA name for DA 9</t>
  </si>
  <si>
    <t>Part_2DA_Line_10_Col1</t>
  </si>
  <si>
    <t>DA name for DA 10</t>
  </si>
  <si>
    <t>Part_2DA_Line_11_Col1</t>
  </si>
  <si>
    <t>DA name for DA 11</t>
  </si>
  <si>
    <t>Part_2DA_Line_12_Col1</t>
  </si>
  <si>
    <t>DA name for DA 12</t>
  </si>
  <si>
    <t>Part_2DA_Line_13_Col1</t>
  </si>
  <si>
    <t>DA name for DA 13</t>
  </si>
  <si>
    <t>Part_2DA_Line_14_Col1</t>
  </si>
  <si>
    <t>DA name for DA 14</t>
  </si>
  <si>
    <t>Part_2DA_Line_15_Col1</t>
  </si>
  <si>
    <t>DA name for DA 15</t>
  </si>
  <si>
    <t>Part_2DA_Line_16_Col1</t>
  </si>
  <si>
    <t>DA name for DA 16</t>
  </si>
  <si>
    <t>Part_2DA_Line_17_Col1</t>
  </si>
  <si>
    <t>DA name for DA 17</t>
  </si>
  <si>
    <t>Part_2DA_Line_18_Col1</t>
  </si>
  <si>
    <t>DA name for DA 18</t>
  </si>
  <si>
    <t>Part_2DA_Line_19_Col1</t>
  </si>
  <si>
    <t>DA name for DA 19</t>
  </si>
  <si>
    <t>Part_2DA_Line_20_Col1</t>
  </si>
  <si>
    <t>DA name for DA 20</t>
  </si>
  <si>
    <t>Part_2DA_Line_21_Col1</t>
  </si>
  <si>
    <t>DA name for DA 21</t>
  </si>
  <si>
    <t>Part_2DA_Line_22_Col1</t>
  </si>
  <si>
    <t>DA name for DA 22</t>
  </si>
  <si>
    <t>Part_2DA_Line_23_Col1</t>
  </si>
  <si>
    <t>DA name for DA 23</t>
  </si>
  <si>
    <t>Part_2DA_Line_24_Col1</t>
  </si>
  <si>
    <t>DA name for DA 24</t>
  </si>
  <si>
    <t>Part_2DA_Line_25_Col1</t>
  </si>
  <si>
    <t>DA name for DA 25</t>
  </si>
  <si>
    <t>Part_2DA_Line_26_Col1</t>
  </si>
  <si>
    <t>DA name for DA 26</t>
  </si>
  <si>
    <t>Part_2DA_Line_27_Col1</t>
  </si>
  <si>
    <t>DA name for DA 27</t>
  </si>
  <si>
    <t>Part_2DA_Line_28_Col1</t>
  </si>
  <si>
    <t>DA name for DA 28</t>
  </si>
  <si>
    <t>Part_2DA_Line_29_Col1</t>
  </si>
  <si>
    <t>DA name for DA 29</t>
  </si>
  <si>
    <t>Part_2DA_Line_30_Col1</t>
  </si>
  <si>
    <t>DA name for DA 30</t>
  </si>
  <si>
    <t>Part_2DA_Line_31_Col1</t>
  </si>
  <si>
    <t>DA name for DA 31</t>
  </si>
  <si>
    <t>Part_2DA_Line_32_Col1</t>
  </si>
  <si>
    <t>DA name for DA 32</t>
  </si>
  <si>
    <t>Part_2DA_Line_33_Col1</t>
  </si>
  <si>
    <t>DA name for DA 33</t>
  </si>
  <si>
    <t>Part_2DA_Line_34_Col1</t>
  </si>
  <si>
    <t>DA name for DA 34</t>
  </si>
  <si>
    <t>Part_2DA_Line_35_Col1</t>
  </si>
  <si>
    <t>DA name for DA 35</t>
  </si>
  <si>
    <t>Part_2DA_Line_36_Col1</t>
  </si>
  <si>
    <t>DA name for DA 36</t>
  </si>
  <si>
    <t>Part_2DA_Line_37_Col1</t>
  </si>
  <si>
    <t>DA name for DA 37</t>
  </si>
  <si>
    <t>Part_2DA_Line_38_Col1</t>
  </si>
  <si>
    <t>DA name for DA 38</t>
  </si>
  <si>
    <t>Part_2DA_Line_39_Col1</t>
  </si>
  <si>
    <t>DA name for DA 39</t>
  </si>
  <si>
    <t>Part_2DA_Line_40_Col1</t>
  </si>
  <si>
    <t>DA name for DA 40</t>
  </si>
  <si>
    <t>Part_2DA_Line_41_Col1</t>
  </si>
  <si>
    <t>DA name for DA 41</t>
  </si>
  <si>
    <t>Part_2DA_Line_Total_Col2</t>
  </si>
  <si>
    <t>Net collectable for DA Total</t>
  </si>
  <si>
    <t>Part_2DA_Line_1_Col2</t>
  </si>
  <si>
    <t>Net collectable for DA 1</t>
  </si>
  <si>
    <t>Part_2DA_Line_2_Col2</t>
  </si>
  <si>
    <t>Net collectable for DA 2</t>
  </si>
  <si>
    <t>Part_2DA_Line_3_Col2</t>
  </si>
  <si>
    <t>Net collectable for DA 3</t>
  </si>
  <si>
    <t>Part_2DA_Line_4_Col2</t>
  </si>
  <si>
    <t>Net collectable for DA 4</t>
  </si>
  <si>
    <t>Part_2DA_Line_5_Col2</t>
  </si>
  <si>
    <t>Net collectable for DA 5</t>
  </si>
  <si>
    <t>Part_2DA_Line_6_Col2</t>
  </si>
  <si>
    <t>Net collectable for DA 6</t>
  </si>
  <si>
    <t>Part_2DA_Line_7_Col2</t>
  </si>
  <si>
    <t>Net collectable for DA 7</t>
  </si>
  <si>
    <t>Part_2DA_Line_8_Col2</t>
  </si>
  <si>
    <t>Net collectable for DA 8</t>
  </si>
  <si>
    <t>Part_2DA_Line_9_Col2</t>
  </si>
  <si>
    <t>Net collectable for DA 9</t>
  </si>
  <si>
    <t>Part_2DA_Line_10_Col2</t>
  </si>
  <si>
    <t>Net collectable for DA 10</t>
  </si>
  <si>
    <t>Part_2DA_Line_11_Col2</t>
  </si>
  <si>
    <t>Net collectable for DA 11</t>
  </si>
  <si>
    <t>Part_2DA_Line_12_Col2</t>
  </si>
  <si>
    <t>Net collectable for DA 12</t>
  </si>
  <si>
    <t>Part_2DA_Line_13_Col2</t>
  </si>
  <si>
    <t>Net collectable for DA 13</t>
  </si>
  <si>
    <t>Part_2DA_Line_14_Col2</t>
  </si>
  <si>
    <t>Net collectable for DA 14</t>
  </si>
  <si>
    <t>Part_2DA_Line_15_Col2</t>
  </si>
  <si>
    <t>Net collectable for DA 15</t>
  </si>
  <si>
    <t>Part_2DA_Line_16_Col2</t>
  </si>
  <si>
    <t>Net collectable for DA 16</t>
  </si>
  <si>
    <t>Part_2DA_Line_17_Col2</t>
  </si>
  <si>
    <t>Net collectable for DA 17</t>
  </si>
  <si>
    <t>Part_2DA_Line_18_Col2</t>
  </si>
  <si>
    <t>Net collectable for DA 18</t>
  </si>
  <si>
    <t>Part_2DA_Line_19_Col2</t>
  </si>
  <si>
    <t>Net collectable for DA 19</t>
  </si>
  <si>
    <t>Part_2DA_Line_20_Col2</t>
  </si>
  <si>
    <t>Net collectable for DA 20</t>
  </si>
  <si>
    <t>Part_2DA_Line_21_Col2</t>
  </si>
  <si>
    <t>Net collectable for DA 21</t>
  </si>
  <si>
    <t>Part_2DA_Line_22_Col2</t>
  </si>
  <si>
    <t>Net collectable for DA 22</t>
  </si>
  <si>
    <t>Part_2DA_Line_23_Col2</t>
  </si>
  <si>
    <t>Net collectable for DA 23</t>
  </si>
  <si>
    <t>Part_2DA_Line_24_Col2</t>
  </si>
  <si>
    <t>Net collectable for DA 24</t>
  </si>
  <si>
    <t>Part_2DA_Line_25_Col2</t>
  </si>
  <si>
    <t>Net collectable for DA 25</t>
  </si>
  <si>
    <t>Part_2DA_Line_26_Col2</t>
  </si>
  <si>
    <t>Net collectable for DA 26</t>
  </si>
  <si>
    <t>Part_2DA_Line_27_Col2</t>
  </si>
  <si>
    <t>Net collectable for DA 27</t>
  </si>
  <si>
    <t>Part_2DA_Line_28_Col2</t>
  </si>
  <si>
    <t>Net collectable for DA 28</t>
  </si>
  <si>
    <t>Part_2DA_Line_29_Col2</t>
  </si>
  <si>
    <t>Net collectable for DA 29</t>
  </si>
  <si>
    <t>Part_2DA_Line_30_Col2</t>
  </si>
  <si>
    <t>Net collectable for DA 30</t>
  </si>
  <si>
    <t>Part_2DA_Line_31_Col2</t>
  </si>
  <si>
    <t>Net collectable for DA 31</t>
  </si>
  <si>
    <t>Part_2DA_Line_32_Col2</t>
  </si>
  <si>
    <t>Net collectable for DA 32</t>
  </si>
  <si>
    <t>Part_2DA_Line_33_Col2</t>
  </si>
  <si>
    <t>Net collectable for DA 33</t>
  </si>
  <si>
    <t>Part_2DA_Line_34_Col2</t>
  </si>
  <si>
    <t>Net collectable for DA 34</t>
  </si>
  <si>
    <t>Part_2DA_Line_35_Col2</t>
  </si>
  <si>
    <t>Net collectable for DA 35</t>
  </si>
  <si>
    <t>Part_2DA_Line_36_Col2</t>
  </si>
  <si>
    <t>Net collectable for DA 36</t>
  </si>
  <si>
    <t>Part_2DA_Line_37_Col2</t>
  </si>
  <si>
    <t>Net collectable for DA 37</t>
  </si>
  <si>
    <t>Part_2DA_Line_38_Col2</t>
  </si>
  <si>
    <t>Net collectable for DA 38</t>
  </si>
  <si>
    <t>Part_2DA_Line_39_Col2</t>
  </si>
  <si>
    <t>Net collectable for DA 39</t>
  </si>
  <si>
    <t>Part_2DA_Line_40_Col2</t>
  </si>
  <si>
    <t>Net collectable for DA 40</t>
  </si>
  <si>
    <t>Part_2DA_Line_41_Col2</t>
  </si>
  <si>
    <t>Net collectable for DA 41</t>
  </si>
  <si>
    <t>Part_2DA_Line_Total_Col3</t>
  </si>
  <si>
    <t>Renewable energy disregarded for DA Total</t>
  </si>
  <si>
    <t>Part_2DA_Line_1_Col3</t>
  </si>
  <si>
    <t>Renewable energy disregarded for DA 1</t>
  </si>
  <si>
    <t>Part_2DA_Line_2_Col3</t>
  </si>
  <si>
    <t>Renewable energy disregarded for DA 2</t>
  </si>
  <si>
    <t>Part_2DA_Line_3_Col3</t>
  </si>
  <si>
    <t>Renewable energy disregarded for DA 3</t>
  </si>
  <si>
    <t>Part_2DA_Line_4_Col3</t>
  </si>
  <si>
    <t>Renewable energy disregarded for DA 4</t>
  </si>
  <si>
    <t>Part_2DA_Line_5_Col3</t>
  </si>
  <si>
    <t>Renewable energy disregarded for DA 5</t>
  </si>
  <si>
    <t>Part_2DA_Line_6_Col3</t>
  </si>
  <si>
    <t>Renewable energy disregarded for DA 6</t>
  </si>
  <si>
    <t>Part_2DA_Line_7_Col3</t>
  </si>
  <si>
    <t>Renewable energy disregarded for DA 7</t>
  </si>
  <si>
    <t>Part_2DA_Line_8_Col3</t>
  </si>
  <si>
    <t>Renewable energy disregarded for DA 8</t>
  </si>
  <si>
    <t>Part_2DA_Line_9_Col3</t>
  </si>
  <si>
    <t>Renewable energy disregarded for DA 9</t>
  </si>
  <si>
    <t>Part_2DA_Line_10_Col3</t>
  </si>
  <si>
    <t>Renewable energy disregarded for DA 10</t>
  </si>
  <si>
    <t>Part_2DA_Line_11_Col3</t>
  </si>
  <si>
    <t>Renewable energy disregarded for DA 11</t>
  </si>
  <si>
    <t>Part_2DA_Line_12_Col3</t>
  </si>
  <si>
    <t>Renewable energy disregarded for DA 12</t>
  </si>
  <si>
    <t>Part_2DA_Line_13_Col3</t>
  </si>
  <si>
    <t>Renewable energy disregarded for DA 13</t>
  </si>
  <si>
    <t>Part_2DA_Line_14_Col3</t>
  </si>
  <si>
    <t>Renewable energy disregarded for DA 14</t>
  </si>
  <si>
    <t>Part_2DA_Line_15_Col3</t>
  </si>
  <si>
    <t>Renewable energy disregarded for DA 15</t>
  </si>
  <si>
    <t>Part_2DA_Line_16_Col3</t>
  </si>
  <si>
    <t>Renewable energy disregarded for DA 16</t>
  </si>
  <si>
    <t>Part_2DA_Line_17_Col3</t>
  </si>
  <si>
    <t>Renewable energy disregarded for DA 17</t>
  </si>
  <si>
    <t>Part_2DA_Line_18_Col3</t>
  </si>
  <si>
    <t>Renewable energy disregarded for DA 18</t>
  </si>
  <si>
    <t>Part_2DA_Line_19_Col3</t>
  </si>
  <si>
    <t>Renewable energy disregarded for DA 19</t>
  </si>
  <si>
    <t>Part_2DA_Line_20_Col3</t>
  </si>
  <si>
    <t>Renewable energy disregarded for DA 20</t>
  </si>
  <si>
    <t>Part_2DA_Line_21_Col3</t>
  </si>
  <si>
    <t>Renewable energy disregarded for DA 21</t>
  </si>
  <si>
    <t>Part_2DA_Line_22_Col3</t>
  </si>
  <si>
    <t>Renewable energy disregarded for DA 22</t>
  </si>
  <si>
    <t>Part_2DA_Line_23_Col3</t>
  </si>
  <si>
    <t>Renewable energy disregarded for DA 23</t>
  </si>
  <si>
    <t>Part_2DA_Line_24_Col3</t>
  </si>
  <si>
    <t>Renewable energy disregarded for DA 24</t>
  </si>
  <si>
    <t>Part_2DA_Line_25_Col3</t>
  </si>
  <si>
    <t>Renewable energy disregarded for DA 25</t>
  </si>
  <si>
    <t>Part_2DA_Line_26_Col3</t>
  </si>
  <si>
    <t>Renewable energy disregarded for DA 26</t>
  </si>
  <si>
    <t>Part_2DA_Line_27_Col3</t>
  </si>
  <si>
    <t>Renewable energy disregarded for DA 27</t>
  </si>
  <si>
    <t>Part_2DA_Line_28_Col3</t>
  </si>
  <si>
    <t>Renewable energy disregarded for DA 28</t>
  </si>
  <si>
    <t>Part_2DA_Line_29_Col3</t>
  </si>
  <si>
    <t>Renewable energy disregarded for DA 29</t>
  </si>
  <si>
    <t>Part_2DA_Line_30_Col3</t>
  </si>
  <si>
    <t>Renewable energy disregarded for DA 30</t>
  </si>
  <si>
    <t>Part_2DA_Line_31_Col3</t>
  </si>
  <si>
    <t>Renewable energy disregarded for DA 31</t>
  </si>
  <si>
    <t>Part_2DA_Line_32_Col3</t>
  </si>
  <si>
    <t>Renewable energy disregarded for DA 32</t>
  </si>
  <si>
    <t>Part_2DA_Line_33_Col3</t>
  </si>
  <si>
    <t>Renewable energy disregarded for DA 33</t>
  </si>
  <si>
    <t>Part_2DA_Line_34_Col3</t>
  </si>
  <si>
    <t>Renewable energy disregarded for DA 34</t>
  </si>
  <si>
    <t>Part_2DA_Line_35_Col3</t>
  </si>
  <si>
    <t>Renewable energy disregarded for DA 35</t>
  </si>
  <si>
    <t>Part_2DA_Line_36_Col3</t>
  </si>
  <si>
    <t>Renewable energy disregarded for DA 36</t>
  </si>
  <si>
    <t>Part_2DA_Line_37_Col3</t>
  </si>
  <si>
    <t>Renewable energy disregarded for DA 37</t>
  </si>
  <si>
    <t>Part_2DA_Line_38_Col3</t>
  </si>
  <si>
    <t>Renewable energy disregarded for DA 38</t>
  </si>
  <si>
    <t>Part_2DA_Line_39_Col3</t>
  </si>
  <si>
    <t>Renewable energy disregarded for DA 39</t>
  </si>
  <si>
    <t>Part_2DA_Line_40_Col3</t>
  </si>
  <si>
    <t>Renewable energy disregarded for DA 40</t>
  </si>
  <si>
    <t>Part_2DA_Line_41_Col3</t>
  </si>
  <si>
    <t>Renewable energy disregarded for DA 41</t>
  </si>
  <si>
    <t>Part_2DA_Line_Total_Col4</t>
  </si>
  <si>
    <t>Shale oil and gas disregarded for DA Total</t>
  </si>
  <si>
    <t>Part_2DA_Line_1_Col4</t>
  </si>
  <si>
    <t>Shale oil and gas disregarded for DA 1</t>
  </si>
  <si>
    <t>Part_2DA_Line_2_Col4</t>
  </si>
  <si>
    <t>Shale oil and gas disregarded for DA 2</t>
  </si>
  <si>
    <t>Part_2DA_Line_3_Col4</t>
  </si>
  <si>
    <t>Shale oil and gas disregarded for DA 3</t>
  </si>
  <si>
    <t>Part_2DA_Line_4_Col4</t>
  </si>
  <si>
    <t>Shale oil and gas disregarded for DA 4</t>
  </si>
  <si>
    <t>Part_2DA_Line_5_Col4</t>
  </si>
  <si>
    <t>Shale oil and gas disregarded for DA 5</t>
  </si>
  <si>
    <t>Part_2DA_Line_6_Col4</t>
  </si>
  <si>
    <t>Shale oil and gas disregarded for DA 6</t>
  </si>
  <si>
    <t>Part_2DA_Line_7_Col4</t>
  </si>
  <si>
    <t>Shale oil and gas disregarded for DA 7</t>
  </si>
  <si>
    <t>Part_2DA_Line_8_Col4</t>
  </si>
  <si>
    <t>Shale oil and gas disregarded for DA 8</t>
  </si>
  <si>
    <t>Part_2DA_Line_9_Col4</t>
  </si>
  <si>
    <t>Shale oil and gas disregarded for DA 9</t>
  </si>
  <si>
    <t>Part_2DA_Line_10_Col4</t>
  </si>
  <si>
    <t>Shale oil and gas disregarded for DA 10</t>
  </si>
  <si>
    <t>Part_2DA_Line_11_Col4</t>
  </si>
  <si>
    <t>Shale oil and gas disregarded for DA 11</t>
  </si>
  <si>
    <t>Part_2DA_Line_12_Col4</t>
  </si>
  <si>
    <t>Shale oil and gas disregarded for DA 12</t>
  </si>
  <si>
    <t>Part_2DA_Line_13_Col4</t>
  </si>
  <si>
    <t>Shale oil and gas disregarded for DA 13</t>
  </si>
  <si>
    <t>Part_2DA_Line_14_Col4</t>
  </si>
  <si>
    <t>Shale oil and gas disregarded for DA 14</t>
  </si>
  <si>
    <t>Part_2DA_Line_15_Col4</t>
  </si>
  <si>
    <t>Shale oil and gas disregarded for DA 15</t>
  </si>
  <si>
    <t>Part_2DA_Line_16_Col4</t>
  </si>
  <si>
    <t>Shale oil and gas disregarded for DA 16</t>
  </si>
  <si>
    <t>Part_2DA_Line_17_Col4</t>
  </si>
  <si>
    <t>Shale oil and gas disregarded for DA 17</t>
  </si>
  <si>
    <t>Part_2DA_Line_18_Col4</t>
  </si>
  <si>
    <t>Shale oil and gas disregarded for DA 18</t>
  </si>
  <si>
    <t>Part_2DA_Line_19_Col4</t>
  </si>
  <si>
    <t>Shale oil and gas disregarded for DA 19</t>
  </si>
  <si>
    <t>Part_2DA_Line_20_Col4</t>
  </si>
  <si>
    <t>Shale oil and gas disregarded for DA 20</t>
  </si>
  <si>
    <t>Part_2DA_Line_21_Col4</t>
  </si>
  <si>
    <t>Shale oil and gas disregarded for DA 21</t>
  </si>
  <si>
    <t>Part_2DA_Line_22_Col4</t>
  </si>
  <si>
    <t>Shale oil and gas disregarded for DA 22</t>
  </si>
  <si>
    <t>Part_2DA_Line_23_Col4</t>
  </si>
  <si>
    <t>Shale oil and gas disregarded for DA 23</t>
  </si>
  <si>
    <t>Part_2DA_Line_24_Col4</t>
  </si>
  <si>
    <t>Shale oil and gas disregarded for DA 24</t>
  </si>
  <si>
    <t>Part_2DA_Line_25_Col4</t>
  </si>
  <si>
    <t>Shale oil and gas disregarded for DA 25</t>
  </si>
  <si>
    <t>Part_2DA_Line_26_Col4</t>
  </si>
  <si>
    <t>Shale oil and gas disregarded for DA 26</t>
  </si>
  <si>
    <t>Part_2DA_Line_27_Col4</t>
  </si>
  <si>
    <t>Shale oil and gas disregarded for DA 27</t>
  </si>
  <si>
    <t>Part_2DA_Line_28_Col4</t>
  </si>
  <si>
    <t>Shale oil and gas disregarded for DA 28</t>
  </si>
  <si>
    <t>Part_2DA_Line_29_Col4</t>
  </si>
  <si>
    <t>Shale oil and gas disregarded for DA 29</t>
  </si>
  <si>
    <t>Part_2DA_Line_30_Col4</t>
  </si>
  <si>
    <t>Shale oil and gas disregarded for DA 30</t>
  </si>
  <si>
    <t>Part_2DA_Line_31_Col4</t>
  </si>
  <si>
    <t>Shale oil and gas disregarded for DA 31</t>
  </si>
  <si>
    <t>Part_2DA_Line_32_Col4</t>
  </si>
  <si>
    <t>Shale oil and gas disregarded for DA 32</t>
  </si>
  <si>
    <t>Part_2DA_Line_33_Col4</t>
  </si>
  <si>
    <t>Shale oil and gas disregarded for DA 33</t>
  </si>
  <si>
    <t>Part_2DA_Line_34_Col4</t>
  </si>
  <si>
    <t>Shale oil and gas disregarded for DA 34</t>
  </si>
  <si>
    <t>Part_2DA_Line_35_Col4</t>
  </si>
  <si>
    <t>Shale oil and gas disregarded for DA 35</t>
  </si>
  <si>
    <t>Part_2DA_Line_36_Col4</t>
  </si>
  <si>
    <t>Shale oil and gas disregarded for DA 36</t>
  </si>
  <si>
    <t>Part_2DA_Line_37_Col4</t>
  </si>
  <si>
    <t>Shale oil and gas disregarded for DA 37</t>
  </si>
  <si>
    <t>Part_2DA_Line_38_Col4</t>
  </si>
  <si>
    <t>Shale oil and gas disregarded for DA 38</t>
  </si>
  <si>
    <t>Part_2DA_Line_39_Col4</t>
  </si>
  <si>
    <t>Shale oil and gas disregarded for DA 39</t>
  </si>
  <si>
    <t>Part_2DA_Line_40_Col4</t>
  </si>
  <si>
    <t>Shale oil and gas disregarded for DA 40</t>
  </si>
  <si>
    <t>Part_2DA_Line_41_Col4</t>
  </si>
  <si>
    <t>Shale oil and gas disregarded for DA 41</t>
  </si>
  <si>
    <t>Part_2DA_Line_Total_Col5</t>
  </si>
  <si>
    <t>Transitional Protection Payment disregarded for DA Total</t>
  </si>
  <si>
    <t>Part_2DA_Line_1_Col5</t>
  </si>
  <si>
    <t>Transitional Protection Payment disregarded for DA 1</t>
  </si>
  <si>
    <t>Part_2DA_Line_2_Col5</t>
  </si>
  <si>
    <t>Transitional Protection Payment disregarded for DA 2</t>
  </si>
  <si>
    <t>Part_2DA_Line_3_Col5</t>
  </si>
  <si>
    <t>Transitional Protection Payment disregarded for DA 3</t>
  </si>
  <si>
    <t>Part_2DA_Line_4_Col5</t>
  </si>
  <si>
    <t>Transitional Protection Payment disregarded for DA 4</t>
  </si>
  <si>
    <t>Part_2DA_Line_5_Col5</t>
  </si>
  <si>
    <t>Transitional Protection Payment disregarded for DA 5</t>
  </si>
  <si>
    <t>Part_2DA_Line_6_Col5</t>
  </si>
  <si>
    <t>Transitional Protection Payment disregarded for DA 6</t>
  </si>
  <si>
    <t>Part_2DA_Line_7_Col5</t>
  </si>
  <si>
    <t>Transitional Protection Payment disregarded for DA 7</t>
  </si>
  <si>
    <t>Part_2DA_Line_8_Col5</t>
  </si>
  <si>
    <t>Transitional Protection Payment disregarded for DA 8</t>
  </si>
  <si>
    <t>Part_2DA_Line_9_Col5</t>
  </si>
  <si>
    <t>Transitional Protection Payment disregarded for DA 9</t>
  </si>
  <si>
    <t>Part_2DA_Line_10_Col5</t>
  </si>
  <si>
    <t>Transitional Protection Payment disregarded for DA 10</t>
  </si>
  <si>
    <t>Part_2DA_Line_11_Col5</t>
  </si>
  <si>
    <t>Transitional Protection Payment disregarded for DA 11</t>
  </si>
  <si>
    <t>Part_2DA_Line_12_Col5</t>
  </si>
  <si>
    <t>Transitional Protection Payment disregarded for DA 12</t>
  </si>
  <si>
    <t>Part_2DA_Line_13_Col5</t>
  </si>
  <si>
    <t>Transitional Protection Payment disregarded for DA 13</t>
  </si>
  <si>
    <t>Part_2DA_Line_14_Col5</t>
  </si>
  <si>
    <t>Transitional Protection Payment disregarded for DA 14</t>
  </si>
  <si>
    <t>Part_2DA_Line_15_Col5</t>
  </si>
  <si>
    <t>Transitional Protection Payment disregarded for DA 15</t>
  </si>
  <si>
    <t>Part_2DA_Line_16_Col5</t>
  </si>
  <si>
    <t>Transitional Protection Payment disregarded for DA 16</t>
  </si>
  <si>
    <t>Part_2DA_Line_17_Col5</t>
  </si>
  <si>
    <t>Transitional Protection Payment disregarded for DA 17</t>
  </si>
  <si>
    <t>Part_2DA_Line_18_Col5</t>
  </si>
  <si>
    <t>Transitional Protection Payment disregarded for DA 18</t>
  </si>
  <si>
    <t>Part_2DA_Line_19_Col5</t>
  </si>
  <si>
    <t>Transitional Protection Payment disregarded for DA 19</t>
  </si>
  <si>
    <t>Part_2DA_Line_20_Col5</t>
  </si>
  <si>
    <t>Transitional Protection Payment disregarded for DA 20</t>
  </si>
  <si>
    <t>Part_2DA_Line_21_Col5</t>
  </si>
  <si>
    <t>Transitional Protection Payment disregarded for DA 21</t>
  </si>
  <si>
    <t>Part_2DA_Line_22_Col5</t>
  </si>
  <si>
    <t>Transitional Protection Payment disregarded for DA 22</t>
  </si>
  <si>
    <t>Part_2DA_Line_23_Col5</t>
  </si>
  <si>
    <t>Transitional Protection Payment disregarded for DA 23</t>
  </si>
  <si>
    <t>Part_2DA_Line_24_Col5</t>
  </si>
  <si>
    <t>Transitional Protection Payment disregarded for DA 24</t>
  </si>
  <si>
    <t>Part_2DA_Line_25_Col5</t>
  </si>
  <si>
    <t>Transitional Protection Payment disregarded for DA 25</t>
  </si>
  <si>
    <t>Part_2DA_Line_26_Col5</t>
  </si>
  <si>
    <t>Transitional Protection Payment disregarded for DA 26</t>
  </si>
  <si>
    <t>Part_2DA_Line_27_Col5</t>
  </si>
  <si>
    <t>Transitional Protection Payment disregarded for DA 27</t>
  </si>
  <si>
    <t>Part_2DA_Line_28_Col5</t>
  </si>
  <si>
    <t>Transitional Protection Payment disregarded for DA 28</t>
  </si>
  <si>
    <t>Part_2DA_Line_29_Col5</t>
  </si>
  <si>
    <t>Transitional Protection Payment disregarded for DA 29</t>
  </si>
  <si>
    <t>Part_2DA_Line_30_Col5</t>
  </si>
  <si>
    <t>Transitional Protection Payment disregarded for DA 30</t>
  </si>
  <si>
    <t>Part_2DA_Line_31_Col5</t>
  </si>
  <si>
    <t>Transitional Protection Payment disregarded for DA 31</t>
  </si>
  <si>
    <t>Part_2DA_Line_32_Col5</t>
  </si>
  <si>
    <t>Transitional Protection Payment disregarded for DA 32</t>
  </si>
  <si>
    <t>Part_2DA_Line_33_Col5</t>
  </si>
  <si>
    <t>Transitional Protection Payment disregarded for DA 33</t>
  </si>
  <si>
    <t>Part_2DA_Line_34_Col5</t>
  </si>
  <si>
    <t>Transitional Protection Payment disregarded for DA 34</t>
  </si>
  <si>
    <t>Part_2DA_Line_35_Col5</t>
  </si>
  <si>
    <t>Transitional Protection Payment disregarded for DA 35</t>
  </si>
  <si>
    <t>Part_2DA_Line_36_Col5</t>
  </si>
  <si>
    <t>Transitional Protection Payment disregarded for DA 36</t>
  </si>
  <si>
    <t>Part_2DA_Line_37_Col5</t>
  </si>
  <si>
    <t>Transitional Protection Payment disregarded for DA 37</t>
  </si>
  <si>
    <t>Part_2DA_Line_38_Col5</t>
  </si>
  <si>
    <t>Transitional Protection Payment disregarded for DA 38</t>
  </si>
  <si>
    <t>Part_2DA_Line_39_Col5</t>
  </si>
  <si>
    <t>Transitional Protection Payment disregarded for DA 39</t>
  </si>
  <si>
    <t>Part_2DA_Line_40_Col5</t>
  </si>
  <si>
    <t>Transitional Protection Payment disregarded for DA 40</t>
  </si>
  <si>
    <t>Part_2DA_Line_41_Col5</t>
  </si>
  <si>
    <t>Transitional Protection Payment disregarded for DA 41</t>
  </si>
  <si>
    <t>Part_2DA_Line_Total_Col6</t>
  </si>
  <si>
    <t>Baseline disregarded for DA Total</t>
  </si>
  <si>
    <t>Part_2DA_Line_1_Col6</t>
  </si>
  <si>
    <t>Baseline disregarded for DA 1</t>
  </si>
  <si>
    <t>Part_2DA_Line_2_Col6</t>
  </si>
  <si>
    <t>Baseline disregarded for DA 2</t>
  </si>
  <si>
    <t>Part_2DA_Line_3_Col6</t>
  </si>
  <si>
    <t>Baseline disregarded for DA 3</t>
  </si>
  <si>
    <t>Part_2DA_Line_4_Col6</t>
  </si>
  <si>
    <t>Baseline disregarded for DA 4</t>
  </si>
  <si>
    <t>Part_2DA_Line_5_Col6</t>
  </si>
  <si>
    <t>Baseline disregarded for DA 5</t>
  </si>
  <si>
    <t>Part_2DA_Line_6_Col6</t>
  </si>
  <si>
    <t>Baseline disregarded for DA 6</t>
  </si>
  <si>
    <t>Part_2DA_Line_7_Col6</t>
  </si>
  <si>
    <t>Baseline disregarded for DA 7</t>
  </si>
  <si>
    <t>Part_2DA_Line_8_Col6</t>
  </si>
  <si>
    <t>Baseline disregarded for DA 8</t>
  </si>
  <si>
    <t>Part_2DA_Line_9_Col6</t>
  </si>
  <si>
    <t>Baseline disregarded for DA 9</t>
  </si>
  <si>
    <t>Part_2DA_Line_10_Col6</t>
  </si>
  <si>
    <t>Baseline disregarded for DA 10</t>
  </si>
  <si>
    <t>Part_2DA_Line_11_Col6</t>
  </si>
  <si>
    <t>Baseline disregarded for DA 11</t>
  </si>
  <si>
    <t>Part_2DA_Line_12_Col6</t>
  </si>
  <si>
    <t>Baseline disregarded for DA 12</t>
  </si>
  <si>
    <t>Part_2DA_Line_13_Col6</t>
  </si>
  <si>
    <t>Baseline disregarded for DA 13</t>
  </si>
  <si>
    <t>Part_2DA_Line_14_Col6</t>
  </si>
  <si>
    <t>Baseline disregarded for DA 14</t>
  </si>
  <si>
    <t>Part_2DA_Line_15_Col6</t>
  </si>
  <si>
    <t>Baseline disregarded for DA 15</t>
  </si>
  <si>
    <t>Part_2DA_Line_16_Col6</t>
  </si>
  <si>
    <t>Baseline disregarded for DA 16</t>
  </si>
  <si>
    <t>Part_2DA_Line_17_Col6</t>
  </si>
  <si>
    <t>Baseline disregarded for DA 17</t>
  </si>
  <si>
    <t>Part_2DA_Line_18_Col6</t>
  </si>
  <si>
    <t>Baseline disregarded for DA 18</t>
  </si>
  <si>
    <t>Part_2DA_Line_19_Col6</t>
  </si>
  <si>
    <t>Baseline disregarded for DA 19</t>
  </si>
  <si>
    <t>Part_2DA_Line_20_Col6</t>
  </si>
  <si>
    <t>Baseline disregarded for DA 20</t>
  </si>
  <si>
    <t>Part_2DA_Line_21_Col6</t>
  </si>
  <si>
    <t>Baseline disregarded for DA 21</t>
  </si>
  <si>
    <t>Part_2DA_Line_22_Col6</t>
  </si>
  <si>
    <t>Baseline disregarded for DA 22</t>
  </si>
  <si>
    <t>Part_2DA_Line_23_Col6</t>
  </si>
  <si>
    <t>Baseline disregarded for DA 23</t>
  </si>
  <si>
    <t>Part_2DA_Line_24_Col6</t>
  </si>
  <si>
    <t>Baseline disregarded for DA 24</t>
  </si>
  <si>
    <t>Part_2DA_Line_25_Col6</t>
  </si>
  <si>
    <t>Baseline disregarded for DA 25</t>
  </si>
  <si>
    <t>Part_2DA_Line_26_Col6</t>
  </si>
  <si>
    <t>Baseline disregarded for DA 26</t>
  </si>
  <si>
    <t>Part_2DA_Line_27_Col6</t>
  </si>
  <si>
    <t>Baseline disregarded for DA 27</t>
  </si>
  <si>
    <t>Part_2DA_Line_28_Col6</t>
  </si>
  <si>
    <t>Baseline disregarded for DA 28</t>
  </si>
  <si>
    <t>Part_2DA_Line_29_Col6</t>
  </si>
  <si>
    <t>Baseline disregarded for DA 29</t>
  </si>
  <si>
    <t>Part_2DA_Line_30_Col6</t>
  </si>
  <si>
    <t>Baseline disregarded for DA 30</t>
  </si>
  <si>
    <t>Part_2DA_Line_31_Col6</t>
  </si>
  <si>
    <t>Baseline disregarded for DA 31</t>
  </si>
  <si>
    <t>Part_2DA_Line_32_Col6</t>
  </si>
  <si>
    <t>Baseline disregarded for DA 32</t>
  </si>
  <si>
    <t>Part_2DA_Line_33_Col6</t>
  </si>
  <si>
    <t>Baseline disregarded for DA 33</t>
  </si>
  <si>
    <t>Part_2DA_Line_34_Col6</t>
  </si>
  <si>
    <t>Baseline disregarded for DA 34</t>
  </si>
  <si>
    <t>Part_2DA_Line_35_Col6</t>
  </si>
  <si>
    <t>Baseline disregarded for DA 35</t>
  </si>
  <si>
    <t>Part_2DA_Line_36_Col6</t>
  </si>
  <si>
    <t>Baseline disregarded for DA 36</t>
  </si>
  <si>
    <t>Part_2DA_Line_37_Col6</t>
  </si>
  <si>
    <t>Baseline disregarded for DA 37</t>
  </si>
  <si>
    <t>Part_2DA_Line_38_Col6</t>
  </si>
  <si>
    <t>Baseline disregarded for DA 38</t>
  </si>
  <si>
    <t>Part_2DA_Line_39_Col6</t>
  </si>
  <si>
    <t>Baseline disregarded for DA 39</t>
  </si>
  <si>
    <t>Part_2DA_Line_40_Col6</t>
  </si>
  <si>
    <t>Baseline disregarded for DA 40</t>
  </si>
  <si>
    <t>Part_2DA_Line_41_Col6</t>
  </si>
  <si>
    <t>Baseline disregarded for DA 41</t>
  </si>
  <si>
    <t>Part_2DA_Line_Total_Col7</t>
  </si>
  <si>
    <t>Total disregarded for DA Total</t>
  </si>
  <si>
    <t>Part_2DA_Line_1_Col7</t>
  </si>
  <si>
    <t>Total disregarded for DA 1</t>
  </si>
  <si>
    <t>Part_2DA_Line_2_Col7</t>
  </si>
  <si>
    <t>Total disregarded for DA 2</t>
  </si>
  <si>
    <t>Part_2DA_Line_3_Col7</t>
  </si>
  <si>
    <t>Total disregarded for DA 3</t>
  </si>
  <si>
    <t>Part_2DA_Line_4_Col7</t>
  </si>
  <si>
    <t>Total disregarded for DA 4</t>
  </si>
  <si>
    <t>Part_2DA_Line_5_Col7</t>
  </si>
  <si>
    <t>Total disregarded for DA 5</t>
  </si>
  <si>
    <t>Part_2DA_Line_6_Col7</t>
  </si>
  <si>
    <t>Total disregarded for DA 6</t>
  </si>
  <si>
    <t>Part_2DA_Line_7_Col7</t>
  </si>
  <si>
    <t>Total disregarded for DA 7</t>
  </si>
  <si>
    <t>Part_2DA_Line_8_Col7</t>
  </si>
  <si>
    <t>Total disregarded for DA 8</t>
  </si>
  <si>
    <t>Part_2DA_Line_9_Col7</t>
  </si>
  <si>
    <t>Total disregarded for DA 9</t>
  </si>
  <si>
    <t>Part_2DA_Line_10_Col7</t>
  </si>
  <si>
    <t>Total disregarded for DA 10</t>
  </si>
  <si>
    <t>Part_2DA_Line_11_Col7</t>
  </si>
  <si>
    <t>Total disregarded for DA 11</t>
  </si>
  <si>
    <t>Part_2DA_Line_12_Col7</t>
  </si>
  <si>
    <t>Total disregarded for DA 12</t>
  </si>
  <si>
    <t>Part_2DA_Line_13_Col7</t>
  </si>
  <si>
    <t>Total disregarded for DA 13</t>
  </si>
  <si>
    <t>Part_2DA_Line_14_Col7</t>
  </si>
  <si>
    <t>Total disregarded for DA 14</t>
  </si>
  <si>
    <t>Part_2DA_Line_15_Col7</t>
  </si>
  <si>
    <t>Total disregarded for DA 15</t>
  </si>
  <si>
    <t>Part_2DA_Line_16_Col7</t>
  </si>
  <si>
    <t>Total disregarded for DA 16</t>
  </si>
  <si>
    <t>Part_2DA_Line_17_Col7</t>
  </si>
  <si>
    <t>Total disregarded for DA 17</t>
  </si>
  <si>
    <t>Part_2DA_Line_18_Col7</t>
  </si>
  <si>
    <t>Total disregarded for DA 18</t>
  </si>
  <si>
    <t>Part_2DA_Line_19_Col7</t>
  </si>
  <si>
    <t>Total disregarded for DA 19</t>
  </si>
  <si>
    <t>Part_2DA_Line_20_Col7</t>
  </si>
  <si>
    <t>Total disregarded for DA 20</t>
  </si>
  <si>
    <t>Part_2DA_Line_21_Col7</t>
  </si>
  <si>
    <t>Total disregarded for DA 21</t>
  </si>
  <si>
    <t>Part_2DA_Line_22_Col7</t>
  </si>
  <si>
    <t>Total disregarded for DA 22</t>
  </si>
  <si>
    <t>Part_2DA_Line_23_Col7</t>
  </si>
  <si>
    <t>Total disregarded for DA 23</t>
  </si>
  <si>
    <t>Part_2DA_Line_24_Col7</t>
  </si>
  <si>
    <t>Total disregarded for DA 24</t>
  </si>
  <si>
    <t>Part_2DA_Line_25_Col7</t>
  </si>
  <si>
    <t>Total disregarded for DA 25</t>
  </si>
  <si>
    <t>Part_2DA_Line_26_Col7</t>
  </si>
  <si>
    <t>Total disregarded for DA 26</t>
  </si>
  <si>
    <t>Part_2DA_Line_27_Col7</t>
  </si>
  <si>
    <t>Total disregarded for DA 27</t>
  </si>
  <si>
    <t>Part_2DA_Line_28_Col7</t>
  </si>
  <si>
    <t>Total disregarded for DA 28</t>
  </si>
  <si>
    <t>Part_2DA_Line_29_Col7</t>
  </si>
  <si>
    <t>Total disregarded for DA 29</t>
  </si>
  <si>
    <t>Part_2DA_Line_30_Col7</t>
  </si>
  <si>
    <t>Total disregarded for DA 30</t>
  </si>
  <si>
    <t>Part_2DA_Line_31_Col7</t>
  </si>
  <si>
    <t>Total disregarded for DA 31</t>
  </si>
  <si>
    <t>Part_2DA_Line_32_Col7</t>
  </si>
  <si>
    <t>Total disregarded for DA 32</t>
  </si>
  <si>
    <t>Part_2DA_Line_33_Col7</t>
  </si>
  <si>
    <t>Total disregarded for DA 33</t>
  </si>
  <si>
    <t>Part_2DA_Line_34_Col7</t>
  </si>
  <si>
    <t>Total disregarded for DA 34</t>
  </si>
  <si>
    <t>Part_2DA_Line_35_Col7</t>
  </si>
  <si>
    <t>Total disregarded for DA 35</t>
  </si>
  <si>
    <t>Part_2DA_Line_36_Col7</t>
  </si>
  <si>
    <t>Total disregarded for DA 36</t>
  </si>
  <si>
    <t>Part_2DA_Line_37_Col7</t>
  </si>
  <si>
    <t>Total disregarded for DA 37</t>
  </si>
  <si>
    <t>Part_2DA_Line_38_Col7</t>
  </si>
  <si>
    <t>Total disregarded for DA 38</t>
  </si>
  <si>
    <t>Part_2DA_Line_39_Col7</t>
  </si>
  <si>
    <t>Total disregarded for DA 39</t>
  </si>
  <si>
    <t>Part_2DA_Line_40_Col7</t>
  </si>
  <si>
    <t>Total disregarded for DA 40</t>
  </si>
  <si>
    <t>Part_2DA_Line_41_Col7</t>
  </si>
  <si>
    <t>Total disregarded for DA 41</t>
  </si>
  <si>
    <t>Part_2DA_Line_Total_Col8</t>
  </si>
  <si>
    <t>Relief given to Case A hereditaments for DA Total</t>
  </si>
  <si>
    <t>Part_2DA_Line_1_Col8</t>
  </si>
  <si>
    <t>Relief given to Case A hereditaments for DA 1</t>
  </si>
  <si>
    <t>Part_2DA_Line_2_Col8</t>
  </si>
  <si>
    <t>Relief given to Case A hereditaments for DA 2</t>
  </si>
  <si>
    <t>Part_2DA_Line_3_Col8</t>
  </si>
  <si>
    <t>Relief given to Case A hereditaments for DA 3</t>
  </si>
  <si>
    <t>Part_2DA_Line_4_Col8</t>
  </si>
  <si>
    <t>Relief given to Case A hereditaments for DA 4</t>
  </si>
  <si>
    <t>Part_2DA_Line_5_Col8</t>
  </si>
  <si>
    <t>Relief given to Case A hereditaments for DA 5</t>
  </si>
  <si>
    <t>Part_2DA_Line_6_Col8</t>
  </si>
  <si>
    <t>Relief given to Case A hereditaments for DA 6</t>
  </si>
  <si>
    <t>Part_2DA_Line_7_Col8</t>
  </si>
  <si>
    <t>Relief given to Case A hereditaments for DA 7</t>
  </si>
  <si>
    <t>Part_2DA_Line_8_Col8</t>
  </si>
  <si>
    <t>Relief given to Case A hereditaments for DA 8</t>
  </si>
  <si>
    <t>Part_2DA_Line_9_Col8</t>
  </si>
  <si>
    <t>Relief given to Case A hereditaments for DA 9</t>
  </si>
  <si>
    <t>Part_2DA_Line_10_Col8</t>
  </si>
  <si>
    <t>Relief given to Case A hereditaments for DA 10</t>
  </si>
  <si>
    <t>Part_2DA_Line_11_Col8</t>
  </si>
  <si>
    <t>Relief given to Case A hereditaments for DA 11</t>
  </si>
  <si>
    <t>Part_2DA_Line_12_Col8</t>
  </si>
  <si>
    <t>Relief given to Case A hereditaments for DA 12</t>
  </si>
  <si>
    <t>Part_2DA_Line_13_Col8</t>
  </si>
  <si>
    <t>Relief given to Case A hereditaments for DA 13</t>
  </si>
  <si>
    <t>Part_2DA_Line_14_Col8</t>
  </si>
  <si>
    <t>Relief given to Case A hereditaments for DA 14</t>
  </si>
  <si>
    <t>Part_2DA_Line_15_Col8</t>
  </si>
  <si>
    <t>Relief given to Case A hereditaments for DA 15</t>
  </si>
  <si>
    <t>Part_2DA_Line_16_Col8</t>
  </si>
  <si>
    <t>Relief given to Case A hereditaments for DA 16</t>
  </si>
  <si>
    <t>Part_2DA_Line_17_Col8</t>
  </si>
  <si>
    <t>Relief given to Case A hereditaments for DA 17</t>
  </si>
  <si>
    <t>Part_2DA_Line_18_Col8</t>
  </si>
  <si>
    <t>Relief given to Case A hereditaments for DA 18</t>
  </si>
  <si>
    <t>Part_2DA_Line_19_Col8</t>
  </si>
  <si>
    <t>Relief given to Case A hereditaments for DA 19</t>
  </si>
  <si>
    <t>Part_2DA_Line_20_Col8</t>
  </si>
  <si>
    <t>Relief given to Case A hereditaments for DA 20</t>
  </si>
  <si>
    <t>Part_2DA_Line_21_Col8</t>
  </si>
  <si>
    <t>Relief given to Case A hereditaments for DA 21</t>
  </si>
  <si>
    <t>Part_2DA_Line_22_Col8</t>
  </si>
  <si>
    <t>Relief given to Case A hereditaments for DA 22</t>
  </si>
  <si>
    <t>Part_2DA_Line_23_Col8</t>
  </si>
  <si>
    <t>Relief given to Case A hereditaments for DA 23</t>
  </si>
  <si>
    <t>Part_2DA_Line_24_Col8</t>
  </si>
  <si>
    <t>Relief given to Case A hereditaments for DA 24</t>
  </si>
  <si>
    <t>Part_2DA_Line_25_Col8</t>
  </si>
  <si>
    <t>Relief given to Case A hereditaments for DA 25</t>
  </si>
  <si>
    <t>Part_2DA_Line_26_Col8</t>
  </si>
  <si>
    <t>Relief given to Case A hereditaments for DA 26</t>
  </si>
  <si>
    <t>Part_2DA_Line_27_Col8</t>
  </si>
  <si>
    <t>Relief given to Case A hereditaments for DA 27</t>
  </si>
  <si>
    <t>Part_2DA_Line_28_Col8</t>
  </si>
  <si>
    <t>Relief given to Case A hereditaments for DA 28</t>
  </si>
  <si>
    <t>Part_2DA_Line_29_Col8</t>
  </si>
  <si>
    <t>Relief given to Case A hereditaments for DA 29</t>
  </si>
  <si>
    <t>Part_2DA_Line_30_Col8</t>
  </si>
  <si>
    <t>Relief given to Case A hereditaments for DA 30</t>
  </si>
  <si>
    <t>Part_2DA_Line_31_Col8</t>
  </si>
  <si>
    <t>Relief given to Case A hereditaments for DA 31</t>
  </si>
  <si>
    <t>Part_2DA_Line_32_Col8</t>
  </si>
  <si>
    <t>Relief given to Case A hereditaments for DA 32</t>
  </si>
  <si>
    <t>Part_2DA_Line_33_Col8</t>
  </si>
  <si>
    <t>Relief given to Case A hereditaments for DA 33</t>
  </si>
  <si>
    <t>Part_2DA_Line_34_Col8</t>
  </si>
  <si>
    <t>Relief given to Case A hereditaments for DA 34</t>
  </si>
  <si>
    <t>Part_2DA_Line_35_Col8</t>
  </si>
  <si>
    <t>Relief given to Case A hereditaments for DA 35</t>
  </si>
  <si>
    <t>Part_2DA_Line_36_Col8</t>
  </si>
  <si>
    <t>Relief given to Case A hereditaments for DA 36</t>
  </si>
  <si>
    <t>Part_2DA_Line_37_Col8</t>
  </si>
  <si>
    <t>Relief given to Case A hereditaments for DA 37</t>
  </si>
  <si>
    <t>Part_2DA_Line_38_Col8</t>
  </si>
  <si>
    <t>Relief given to Case A hereditaments for DA 38</t>
  </si>
  <si>
    <t>Part_2DA_Line_39_Col8</t>
  </si>
  <si>
    <t>Relief given to Case A hereditaments for DA 39</t>
  </si>
  <si>
    <t>Part_2DA_Line_40_Col8</t>
  </si>
  <si>
    <t>Relief given to Case A hereditaments for DA 40</t>
  </si>
  <si>
    <t>Part_2DA_Line_41_Col8</t>
  </si>
  <si>
    <t>Relief given to Case A hereditaments for DA 41</t>
  </si>
  <si>
    <t>Part_2DA_Line_Total_Col9</t>
  </si>
  <si>
    <t>Compensation due for DA Total</t>
  </si>
  <si>
    <t>Part_2DA_Line_1_Col9</t>
  </si>
  <si>
    <t>Compensation due for DA 1</t>
  </si>
  <si>
    <t>Part_2DA_Line_2_Col9</t>
  </si>
  <si>
    <t>Compensation due for DA 2</t>
  </si>
  <si>
    <t>Part_2DA_Line_3_Col9</t>
  </si>
  <si>
    <t>Compensation due for DA 3</t>
  </si>
  <si>
    <t>Part_2DA_Line_4_Col9</t>
  </si>
  <si>
    <t>Compensation due for DA 4</t>
  </si>
  <si>
    <t>Part_2DA_Line_5_Col9</t>
  </si>
  <si>
    <t>Compensation due for DA 5</t>
  </si>
  <si>
    <t>Part_2DA_Line_6_Col9</t>
  </si>
  <si>
    <t>Compensation due for DA 6</t>
  </si>
  <si>
    <t>Part_2DA_Line_7_Col9</t>
  </si>
  <si>
    <t>Compensation due for DA 7</t>
  </si>
  <si>
    <t>Part_2DA_Line_8_Col9</t>
  </si>
  <si>
    <t>Compensation due for DA 8</t>
  </si>
  <si>
    <t>Part_2DA_Line_9_Col9</t>
  </si>
  <si>
    <t>Compensation due for DA 9</t>
  </si>
  <si>
    <t>Part_2DA_Line_10_Col9</t>
  </si>
  <si>
    <t>Compensation due for DA 10</t>
  </si>
  <si>
    <t>Part_2DA_Line_11_Col9</t>
  </si>
  <si>
    <t>Compensation due for DA 11</t>
  </si>
  <si>
    <t>Part_2DA_Line_12_Col9</t>
  </si>
  <si>
    <t>Compensation due for DA 12</t>
  </si>
  <si>
    <t>Part_2DA_Line_13_Col9</t>
  </si>
  <si>
    <t>Compensation due for DA 13</t>
  </si>
  <si>
    <t>Part_2DA_Line_14_Col9</t>
  </si>
  <si>
    <t>Compensation due for DA 14</t>
  </si>
  <si>
    <t>Part_2DA_Line_15_Col9</t>
  </si>
  <si>
    <t>Compensation due for DA 15</t>
  </si>
  <si>
    <t>Part_2DA_Line_16_Col9</t>
  </si>
  <si>
    <t>Compensation due for DA 16</t>
  </si>
  <si>
    <t>Part_2DA_Line_17_Col9</t>
  </si>
  <si>
    <t>Compensation due for DA 17</t>
  </si>
  <si>
    <t>Part_2DA_Line_18_Col9</t>
  </si>
  <si>
    <t>Compensation due for DA 18</t>
  </si>
  <si>
    <t>Part_2DA_Line_19_Col9</t>
  </si>
  <si>
    <t>Compensation due for DA 19</t>
  </si>
  <si>
    <t>Part_2DA_Line_20_Col9</t>
  </si>
  <si>
    <t>Compensation due for DA 20</t>
  </si>
  <si>
    <t>Part_2DA_Line_21_Col9</t>
  </si>
  <si>
    <t>Compensation due for DA 21</t>
  </si>
  <si>
    <t>Part_2DA_Line_22_Col9</t>
  </si>
  <si>
    <t>Compensation due for DA 22</t>
  </si>
  <si>
    <t>Part_2DA_Line_23_Col9</t>
  </si>
  <si>
    <t>Compensation due for DA 23</t>
  </si>
  <si>
    <t>Part_2DA_Line_24_Col9</t>
  </si>
  <si>
    <t>Compensation due for DA 24</t>
  </si>
  <si>
    <t>Part_2DA_Line_25_Col9</t>
  </si>
  <si>
    <t>Compensation due for DA 25</t>
  </si>
  <si>
    <t>Part_2DA_Line_26_Col9</t>
  </si>
  <si>
    <t>Compensation due for DA 26</t>
  </si>
  <si>
    <t>Part_2DA_Line_27_Col9</t>
  </si>
  <si>
    <t>Compensation due for DA 27</t>
  </si>
  <si>
    <t>Part_2DA_Line_28_Col9</t>
  </si>
  <si>
    <t>Compensation due for DA 28</t>
  </si>
  <si>
    <t>Part_2DA_Line_29_Col9</t>
  </si>
  <si>
    <t>Compensation due for DA 29</t>
  </si>
  <si>
    <t>Part_2DA_Line_30_Col9</t>
  </si>
  <si>
    <t>Compensation due for DA 30</t>
  </si>
  <si>
    <t>Part_2DA_Line_31_Col9</t>
  </si>
  <si>
    <t>Compensation due for DA 31</t>
  </si>
  <si>
    <t>Part_2DA_Line_32_Col9</t>
  </si>
  <si>
    <t>Compensation due for DA 32</t>
  </si>
  <si>
    <t>Part_2DA_Line_33_Col9</t>
  </si>
  <si>
    <t>Compensation due for DA 33</t>
  </si>
  <si>
    <t>Part_2DA_Line_34_Col9</t>
  </si>
  <si>
    <t>Compensation due for DA 34</t>
  </si>
  <si>
    <t>Part_2DA_Line_35_Col9</t>
  </si>
  <si>
    <t>Compensation due for DA 35</t>
  </si>
  <si>
    <t>Part_2DA_Line_36_Col9</t>
  </si>
  <si>
    <t>Compensation due for DA 36</t>
  </si>
  <si>
    <t>Part_2DA_Line_37_Col9</t>
  </si>
  <si>
    <t>Compensation due for DA 37</t>
  </si>
  <si>
    <t>Part_2DA_Line_38_Col9</t>
  </si>
  <si>
    <t>Compensation due for DA 38</t>
  </si>
  <si>
    <t>Part_2DA_Line_39_Col9</t>
  </si>
  <si>
    <t>Compensation due for DA 39</t>
  </si>
  <si>
    <t>Part_2DA_Line_40_Col9</t>
  </si>
  <si>
    <t>Compensation due for DA 40</t>
  </si>
  <si>
    <t>Part_2DA_Line_41_Col9</t>
  </si>
  <si>
    <t>Compensation due for DA 41</t>
  </si>
  <si>
    <t>Part_2DA_LineCount</t>
  </si>
  <si>
    <t>Main_Validation</t>
  </si>
  <si>
    <t>val_sbrr_py</t>
  </si>
  <si>
    <t>val_addyield_py</t>
  </si>
  <si>
    <t>val_mr_charity_py</t>
  </si>
  <si>
    <t>val_mr_casc_py</t>
  </si>
  <si>
    <t>val_mr_rural_py</t>
  </si>
  <si>
    <t>val_mr_partocc_py</t>
  </si>
  <si>
    <t>val_mr_empty_py</t>
  </si>
  <si>
    <t>val_dr_charity_py</t>
  </si>
  <si>
    <t>val_dr_nonprofit_py</t>
  </si>
  <si>
    <t>val_dr_casc_py</t>
  </si>
  <si>
    <t>val_dr_ruralshop_py</t>
  </si>
  <si>
    <t>val_dr_othrural_py</t>
  </si>
  <si>
    <t>val_dr_other_py</t>
  </si>
  <si>
    <t>val_ndri_py</t>
  </si>
  <si>
    <t>val_grsrates_py</t>
  </si>
  <si>
    <t>val_netrates_py</t>
  </si>
  <si>
    <t>val_writeoff_py</t>
  </si>
  <si>
    <t>val_sumsoutsowed_py</t>
  </si>
  <si>
    <t>val_sumsoutowing_py</t>
  </si>
  <si>
    <t>val_appeals_cb_py</t>
  </si>
  <si>
    <t>val_noncoll_cb_py</t>
  </si>
  <si>
    <t>val_collfund_ob_py</t>
  </si>
  <si>
    <t>val_sbrr_change</t>
  </si>
  <si>
    <t>val_addyield_change</t>
  </si>
  <si>
    <t>val_mr_charity_change</t>
  </si>
  <si>
    <t>val_mr_casc_change</t>
  </si>
  <si>
    <t>val_mr_rural_change</t>
  </si>
  <si>
    <t>val_mr_partocc_change</t>
  </si>
  <si>
    <t>val_mr_empty_change</t>
  </si>
  <si>
    <t>val_dr_charity_change</t>
  </si>
  <si>
    <t>val_dr_nonprofit_change</t>
  </si>
  <si>
    <t>val_dr_casc_change</t>
  </si>
  <si>
    <t>val_dr_ruralshop_change</t>
  </si>
  <si>
    <t>val_dr_othrural_change</t>
  </si>
  <si>
    <t>val_dr_other_change</t>
  </si>
  <si>
    <t>val_ndri_change</t>
  </si>
  <si>
    <t>val_grsrates_change</t>
  </si>
  <si>
    <t>val_netrates_change</t>
  </si>
  <si>
    <t>val_writeoff_change</t>
  </si>
  <si>
    <t>val_sumsoutsowed_change</t>
  </si>
  <si>
    <t>val_sumsoutowing_change</t>
  </si>
  <si>
    <t>val_noncoll_cb_change</t>
  </si>
  <si>
    <t>val_appeals_cb_change</t>
  </si>
  <si>
    <t>val_collfund_ob_change</t>
  </si>
  <si>
    <t>val_sbrr_flag</t>
  </si>
  <si>
    <t>val_addyield_flag</t>
  </si>
  <si>
    <t>val_mr_charity_flag</t>
  </si>
  <si>
    <t>val_mr_casc_flag</t>
  </si>
  <si>
    <t>val_mr_rural_flag</t>
  </si>
  <si>
    <t>val_mr_partocc_flag</t>
  </si>
  <si>
    <t>val_mr_empty_flag</t>
  </si>
  <si>
    <t>val_dr_charity_flag</t>
  </si>
  <si>
    <t>val_dr_nonprofit_flag</t>
  </si>
  <si>
    <t>val_dr_casc_flag</t>
  </si>
  <si>
    <t>val_dr_ruralshop_flag</t>
  </si>
  <si>
    <t>val_dr_othrural_flag</t>
  </si>
  <si>
    <t>val_dr_other_flag</t>
  </si>
  <si>
    <t>val_ndri_flag</t>
  </si>
  <si>
    <t>val_grsrates_flag</t>
  </si>
  <si>
    <t>val_netrates_flag</t>
  </si>
  <si>
    <t>val_writeoff_flag</t>
  </si>
  <si>
    <t>val_sumsoutsowed_flag</t>
  </si>
  <si>
    <t>val_sumsoutowing_flag</t>
  </si>
  <si>
    <t>val_noncoll_cb_flag</t>
  </si>
  <si>
    <t>val_appeals_cb_flag</t>
  </si>
  <si>
    <t>val_collfund_ob_flag</t>
  </si>
  <si>
    <t>val_sbrr_comment</t>
  </si>
  <si>
    <t>val_addyield_comment</t>
  </si>
  <si>
    <t>val_mr_charity_comment</t>
  </si>
  <si>
    <t>val_mr_casc_comment</t>
  </si>
  <si>
    <t>val_mr_rural_comment</t>
  </si>
  <si>
    <t>val_mr_partocc_comment</t>
  </si>
  <si>
    <t>val_mr_empty_comment</t>
  </si>
  <si>
    <t>val_dr_charity_comment</t>
  </si>
  <si>
    <t>val_dr_nonprofit_comment</t>
  </si>
  <si>
    <t>val_dr_casc_comment</t>
  </si>
  <si>
    <t>val_dr_ruralshop_comment</t>
  </si>
  <si>
    <t>val_dr_othrural_comment</t>
  </si>
  <si>
    <t>val_dr_other_comment</t>
  </si>
  <si>
    <t>val_ndri_comment</t>
  </si>
  <si>
    <t>val_grsrates_comment</t>
  </si>
  <si>
    <t>val_netrates_comment</t>
  </si>
  <si>
    <t>val_writeoff_comment</t>
  </si>
  <si>
    <t>val_sumsoutsowed_comment</t>
  </si>
  <si>
    <t>val_sumsoutowing_comment</t>
  </si>
  <si>
    <t>val_noncoll_cb_comment</t>
  </si>
  <si>
    <t>val_appeals_cb_comment</t>
  </si>
  <si>
    <t>val_collfund_ob_comment</t>
  </si>
  <si>
    <t>MainVal_Val1_Prior</t>
  </si>
  <si>
    <t>MainVal_Val2_Prior</t>
  </si>
  <si>
    <t>MainVal_Val3_Prior</t>
  </si>
  <si>
    <t>MainVal_Val4_Prior</t>
  </si>
  <si>
    <t>MainVal_Val5_Prior</t>
  </si>
  <si>
    <t>MainVal_Val6_Prior</t>
  </si>
  <si>
    <t>MainVal_Val7_Prior</t>
  </si>
  <si>
    <t>MainVal_Val8_Prior</t>
  </si>
  <si>
    <t>MainVal_Val9_Prior</t>
  </si>
  <si>
    <t>MainVal_Val10_Prior</t>
  </si>
  <si>
    <t>MainVal_Val11_Prior</t>
  </si>
  <si>
    <t>MainVal_Val12_Prior</t>
  </si>
  <si>
    <t>MainVal_Val13_Prior</t>
  </si>
  <si>
    <t>MainVal_Val14_Prior</t>
  </si>
  <si>
    <t>MainVal_Val15_Prior</t>
  </si>
  <si>
    <t>MainVal_Val16_Prior</t>
  </si>
  <si>
    <t>MainVal_Val17_Prior</t>
  </si>
  <si>
    <t>MainVal_Val18_Prior</t>
  </si>
  <si>
    <t>MainVal_Val19_Prior</t>
  </si>
  <si>
    <t>MainVal_Val20_Prior</t>
  </si>
  <si>
    <t>MainVal_Val21_Prior</t>
  </si>
  <si>
    <t>MainVal_Val22_Prior</t>
  </si>
  <si>
    <t>MainVal_Val1_Change</t>
  </si>
  <si>
    <t>MainVal_Val2_Change</t>
  </si>
  <si>
    <t>MainVal_Val3_Change</t>
  </si>
  <si>
    <t>MainVal_Val4_Change</t>
  </si>
  <si>
    <t>MainVal_Val5_Change</t>
  </si>
  <si>
    <t>MainVal_Val6_Change</t>
  </si>
  <si>
    <t>MainVal_Val7_Change</t>
  </si>
  <si>
    <t>MainVal_Val8_Change</t>
  </si>
  <si>
    <t>MainVal_Val9_Change</t>
  </si>
  <si>
    <t>MainVal_Val10_Change</t>
  </si>
  <si>
    <t>MainVal_Val11_Change</t>
  </si>
  <si>
    <t>MainVal_Val12_Change</t>
  </si>
  <si>
    <t>MainVal_Val13_Change</t>
  </si>
  <si>
    <t>MainVal_Val14_Change</t>
  </si>
  <si>
    <t>MainVal_Val15_Change</t>
  </si>
  <si>
    <t>MainVal_Val16_Change</t>
  </si>
  <si>
    <t>MainVal_Val17_Change</t>
  </si>
  <si>
    <t>MainVal_Val18_Change</t>
  </si>
  <si>
    <t>MainVal_Val19_Change</t>
  </si>
  <si>
    <t>MainVal_Val20_Change</t>
  </si>
  <si>
    <t>MainVal_Val21_Change</t>
  </si>
  <si>
    <t>MainVal_Val22_Change</t>
  </si>
  <si>
    <t>MainVal_Val1_Comment_Flag</t>
  </si>
  <si>
    <t>MainVal_Val2_Comment_Flag</t>
  </si>
  <si>
    <t>MainVal_Val3_Comment_Flag</t>
  </si>
  <si>
    <t>MainVal_Val4_Comment_Flag</t>
  </si>
  <si>
    <t>MainVal_Val5_Comment_Flag</t>
  </si>
  <si>
    <t>MainVal_Val6_Comment_Flag</t>
  </si>
  <si>
    <t>MainVal_Val7_Comment_Flag</t>
  </si>
  <si>
    <t>MainVal_Val8_Comment_Flag</t>
  </si>
  <si>
    <t>MainVal_Val9_Comment_Flag</t>
  </si>
  <si>
    <t>MainVal_Val10_Comment_Flag</t>
  </si>
  <si>
    <t>MainVal_Val11_Comment_Flag</t>
  </si>
  <si>
    <t>MainVal_Val12_Comment_Flag</t>
  </si>
  <si>
    <t>MainVal_Val13_Comment_Flag</t>
  </si>
  <si>
    <t>MainVal_Val14_Comment_Flag</t>
  </si>
  <si>
    <t>MainVal_Val15_Comment_Flag</t>
  </si>
  <si>
    <t>MainVal_Val16_Comment_Flag</t>
  </si>
  <si>
    <t>MainVal_Val17_Comment_Flag</t>
  </si>
  <si>
    <t>MainVal_Val18_Comment_Flag</t>
  </si>
  <si>
    <t>MainVal_Val19_Comment_Flag</t>
  </si>
  <si>
    <t>MainVal_Val20_Comment_Flag</t>
  </si>
  <si>
    <t>MainVal_Val21_Comment_Flag</t>
  </si>
  <si>
    <t>MainVal_Val22_Comment_Flag</t>
  </si>
  <si>
    <t>MainVal_Val1_Comment</t>
  </si>
  <si>
    <t>MainVal_Val2_Comment</t>
  </si>
  <si>
    <t>MainVal_Val3_Comment</t>
  </si>
  <si>
    <t>MainVal_Val4_Comment</t>
  </si>
  <si>
    <t>MainVal_Val5_Comment</t>
  </si>
  <si>
    <t>MainVal_Val6_Comment</t>
  </si>
  <si>
    <t>MainVal_Val7_Comment</t>
  </si>
  <si>
    <t>MainVal_Val8_Comment</t>
  </si>
  <si>
    <t>MainVal_Val9_Comment</t>
  </si>
  <si>
    <t>MainVal_Val10_Comment</t>
  </si>
  <si>
    <t>MainVal_Val11_Comment</t>
  </si>
  <si>
    <t>MainVal_Val12_Comment</t>
  </si>
  <si>
    <t>MainVal_Val13_Comment</t>
  </si>
  <si>
    <t>MainVal_Val14_Comment</t>
  </si>
  <si>
    <t>MainVal_Val15_Comment</t>
  </si>
  <si>
    <t>MainVal_Val16_Comment</t>
  </si>
  <si>
    <t>MainVal_Val17_Comment</t>
  </si>
  <si>
    <t>MainVal_Val18_Comment</t>
  </si>
  <si>
    <t>MainVal_Val19_Comment</t>
  </si>
  <si>
    <t>MainVal_Val20_Comment</t>
  </si>
  <si>
    <t>MainVal_Val21_Comment</t>
  </si>
  <si>
    <t>MainVal_Val22_Comment</t>
  </si>
  <si>
    <t>Validation - Cost SBR relief prior year value</t>
  </si>
  <si>
    <t>Validation - Additional yield to finance SBRR prior year value</t>
  </si>
  <si>
    <t>Validation - Cost of Charity relief prior year value</t>
  </si>
  <si>
    <t>Validation - Cost of CASC relief prior year value</t>
  </si>
  <si>
    <t>Validation - Cost of Rural relief prior year value</t>
  </si>
  <si>
    <t>Validation - Cost of Partly Occupied relief prior year value</t>
  </si>
  <si>
    <t>Validation - Cost of Empty property relief prior year value</t>
  </si>
  <si>
    <t>Validation - Cost of non-profit bodies' relief prior year value</t>
  </si>
  <si>
    <t>Validation - Cost of CASC Relief prior year value</t>
  </si>
  <si>
    <t>Validation - Cost of rural shop relief prior year value</t>
  </si>
  <si>
    <t>Validation - Cost of other rural relief prior year value</t>
  </si>
  <si>
    <t>Validation - Cost of other discretionary relief prior year value</t>
  </si>
  <si>
    <t>Validation - Non-domestic rating income  prior year value</t>
  </si>
  <si>
    <t>Validation - Gross rates payable prior year value</t>
  </si>
  <si>
    <t>Validation - Net rates payable prior year value</t>
  </si>
  <si>
    <t>Validation - Sums written off prior year value</t>
  </si>
  <si>
    <t>Validation - Sums outstanding from ratepayers prior year value</t>
  </si>
  <si>
    <t>Validation - Sums outstanding owing to ratepayers prior year value</t>
  </si>
  <si>
    <t>Validation - Non-collection closing balance prior year value</t>
  </si>
  <si>
    <t>Validation - Provision for backdated appeals adjustments closing balance prior year value</t>
  </si>
  <si>
    <t>Validation - Collection Fund opening balance prior year value</t>
  </si>
  <si>
    <t>Validation - Cost SBR relief change value</t>
  </si>
  <si>
    <t>Validation - Additional yield to finance SBRR change value</t>
  </si>
  <si>
    <t>Validation - Cost of Charity relief change value</t>
  </si>
  <si>
    <t>Validation - Cost of CASC relief change value</t>
  </si>
  <si>
    <t>Validation - Cost of Rural relief change value</t>
  </si>
  <si>
    <t>Validation - Cost of Partly Occupied relief change value</t>
  </si>
  <si>
    <t>Validation - Cost of Empty property relief change value</t>
  </si>
  <si>
    <t>Validation - Cost of non-profit bodies' relief change value</t>
  </si>
  <si>
    <t>Validation - Cost of CASC Relief change value</t>
  </si>
  <si>
    <t>Validation - Cost of rural shop relief change value</t>
  </si>
  <si>
    <t>Validation - Cost of other rural relief change value</t>
  </si>
  <si>
    <t>Validation - Cost of other discretionary relief change value</t>
  </si>
  <si>
    <t>Validation - Non-domestic rating income  change value</t>
  </si>
  <si>
    <t>Validation - Gross rates payable change value</t>
  </si>
  <si>
    <t>Validation - Net rates payable change value</t>
  </si>
  <si>
    <t>Validation - Sums written off change value</t>
  </si>
  <si>
    <t>Validation - Sums outstanding from ratepayers change value</t>
  </si>
  <si>
    <t>Validation - Sums outstanding owing to ratepayers change value</t>
  </si>
  <si>
    <t>Validation - Non-collection closing balance change value</t>
  </si>
  <si>
    <t>Validation - Provision for backdated appeals adjustments closing balance change value</t>
  </si>
  <si>
    <t>Validation - Collection Fund opening balance change value</t>
  </si>
  <si>
    <t>Validation - Cost SBR relief validation flag</t>
  </si>
  <si>
    <t>Validation - Additional yield to finance SBRR validation flag</t>
  </si>
  <si>
    <t>Validation - Cost of Charity relief validation flag</t>
  </si>
  <si>
    <t>Validation - Cost of CASC relief validation flag</t>
  </si>
  <si>
    <t>Validation - Cost of Rural relief validation flag</t>
  </si>
  <si>
    <t>Validation - Cost of Partly Occupied relief validation flag</t>
  </si>
  <si>
    <t>Validation - Cost of Empty property relief validation flag</t>
  </si>
  <si>
    <t>Validation - Cost of non-profit bodies' relief validation flag</t>
  </si>
  <si>
    <t>Validation - Cost of CASC Relief validation flag</t>
  </si>
  <si>
    <t>Validation - Cost of rural shop relief validation flag</t>
  </si>
  <si>
    <t>Validation - Cost of other rural relief validation flag</t>
  </si>
  <si>
    <t>Validation - Cost of other discretionary relief validation flag</t>
  </si>
  <si>
    <t>Validation - Non-domestic rating income  validation flag</t>
  </si>
  <si>
    <t>Validation - Gross rates payable validation flag</t>
  </si>
  <si>
    <t>Validation - Net rates payable validation flag</t>
  </si>
  <si>
    <t>Validation - Sums written off validation flag</t>
  </si>
  <si>
    <t>Validation - Sums outstanding from ratepayers validation flag</t>
  </si>
  <si>
    <t>Validation - Sums outstanding owing to ratepayers validation flag</t>
  </si>
  <si>
    <t>Validation - Non-collection closing balance validation flag</t>
  </si>
  <si>
    <t>Validation - Provision for backdated appeals adjustments closing balance validation flag</t>
  </si>
  <si>
    <t>Validation - Collection Fund opening balance validation flag</t>
  </si>
  <si>
    <t>Validation - Cost SBR relief LA comment</t>
  </si>
  <si>
    <t>Validation - Additional yield to finance SBRR LA comment</t>
  </si>
  <si>
    <t>Validation - Cost of Charity relief LA comment</t>
  </si>
  <si>
    <t>Validation - Cost of CASC relief LA comment</t>
  </si>
  <si>
    <t>Validation - Cost of Rural relief LA comment</t>
  </si>
  <si>
    <t>Validation - Cost of Partly Occupied relief LA comment</t>
  </si>
  <si>
    <t>Validation - Cost of Empty property relief LA comment</t>
  </si>
  <si>
    <t>Validation - Cost of non-profit bodies' relief LA comment</t>
  </si>
  <si>
    <t>Validation - Cost of CASC Relief LA comment</t>
  </si>
  <si>
    <t>Validation - Cost of rural shop relief LA comment</t>
  </si>
  <si>
    <t>Validation - Cost of other rural relief LA comment</t>
  </si>
  <si>
    <t>Validation - Cost of other discretionary relief LA comment</t>
  </si>
  <si>
    <t>Validation - Non-domestic rating income  LA comment</t>
  </si>
  <si>
    <t>Validation - Gross rates payable LA comment</t>
  </si>
  <si>
    <t>Validation - Net rates payable LA comment</t>
  </si>
  <si>
    <t>Validation - Sums written off LA comment</t>
  </si>
  <si>
    <t>Validation - Sums outstanding from ratepayers LA comment</t>
  </si>
  <si>
    <t>Validation - Sums outstanding owing to ratepayers LA comment</t>
  </si>
  <si>
    <t>Validation - Non-collection closing balance LA comment</t>
  </si>
  <si>
    <t>Validation - Provision for backdated appeals adjustments closing balance LA comment</t>
  </si>
  <si>
    <t>Validation - Collection Fund opening balance LA comment</t>
  </si>
  <si>
    <t>Total:</t>
  </si>
  <si>
    <t xml:space="preserve">Please remember that a copy of this form should also be sent to your relevant Precepting Authorities, and Pool Leads (if applicable). </t>
  </si>
  <si>
    <t>Please attach certification by your Chief Financial or Section 151 Officer to this form.</t>
  </si>
  <si>
    <t>5. Please attach certification by your Chief Financial or Section 151 Officer to this form. This should include an electronic signature, and the text: "I confirm that the amounts entered in this form are in accordance with schedule 7B of the Local Government Finance Act 1988 and regulations made under it." When the form is finalised post-audit, the final form should be certified as well, with the additional text: "The amounts entered in this form are consistent with the amounts for non-domestic rates in the authority’s audited Statement of Accounts" and "I further certify that the amounts of s.47 rate relief for which the authority claims s.31 grant have been given to ratepayers in accordance with the relevant guidance issued by the Government."</t>
  </si>
  <si>
    <t>Local newspaper relief</t>
  </si>
  <si>
    <t>Pt5 row 25 col 1</t>
  </si>
  <si>
    <t>Pt5 row 25 col 2</t>
  </si>
  <si>
    <t>Pt5 row 25 col 3</t>
  </si>
  <si>
    <t>Pt5 row 25 col 4</t>
  </si>
  <si>
    <t>Pt5 row 25 col 5</t>
  </si>
  <si>
    <t>Pt 3 row 8 col3</t>
  </si>
  <si>
    <t>Pt 3 row 13 col3</t>
  </si>
  <si>
    <t>Pt3 row19 col3</t>
  </si>
  <si>
    <t>Pt3 row24 col3</t>
  </si>
  <si>
    <t>Pt3 row26 col3</t>
  </si>
  <si>
    <t>Pt3 row37 col3</t>
  </si>
  <si>
    <t>Pt3 row39 col3</t>
  </si>
  <si>
    <t>Pt3 row41 col2</t>
  </si>
  <si>
    <t>Pt3 row42 col1</t>
  </si>
  <si>
    <t>Pt5 Line 34 col 5</t>
  </si>
  <si>
    <t>Pt 5 Line 34 col 1</t>
  </si>
  <si>
    <t>Pt 5 Line 34 col 2</t>
  </si>
  <si>
    <t>Pt 5 Line 34 col 3</t>
  </si>
  <si>
    <t>Pt 3 Reconciliation line 1 col 3</t>
  </si>
  <si>
    <t>Pt 2 Line 9</t>
  </si>
  <si>
    <t>Pt 5 Line 26 col 5</t>
  </si>
  <si>
    <t>Pt 5 Line 27 col 5</t>
  </si>
  <si>
    <t>Pt 5 Line 26 col 1</t>
  </si>
  <si>
    <t>Pt 5 Line 26 col 2</t>
  </si>
  <si>
    <t>Pt 5 Line 26 col 3</t>
  </si>
  <si>
    <t>Pt 5 Line 26 col 4</t>
  </si>
  <si>
    <t>Pt 5 Line 27 col 1</t>
  </si>
  <si>
    <t>Pt 5 Line 27 col 2</t>
  </si>
  <si>
    <t>Pt 5 Line 27 col 3</t>
  </si>
  <si>
    <t>Pt 5 Line 27 col 4</t>
  </si>
  <si>
    <t>Main val - test 14</t>
  </si>
  <si>
    <t>Main val - test 15</t>
  </si>
  <si>
    <t>100% check</t>
  </si>
  <si>
    <t>11. Line 1 plus line 2, minus lines 3 and 6 - 10</t>
  </si>
  <si>
    <t>VARCHAR(100)</t>
  </si>
  <si>
    <t>INT</t>
  </si>
  <si>
    <t>BIGINT</t>
  </si>
  <si>
    <t>DECIMAL(15,5)</t>
  </si>
  <si>
    <t>VARCHAR(MAX)</t>
  </si>
  <si>
    <t>OrgName</t>
  </si>
  <si>
    <t>The name of the Local Authority submitting data</t>
  </si>
  <si>
    <t>s31duetotal_ba</t>
  </si>
  <si>
    <t>s31duetotal_fra</t>
  </si>
  <si>
    <t>netcollect_tot_p1</t>
  </si>
  <si>
    <t>netcollect_tot_p2</t>
  </si>
  <si>
    <t>disreg_da_p1</t>
  </si>
  <si>
    <t>disreg_renew_tot_p1</t>
  </si>
  <si>
    <t>disreg_renew_ba_p1</t>
  </si>
  <si>
    <t>disreg_renew_mpa_p1</t>
  </si>
  <si>
    <t>disreg_shale_tot_p1</t>
  </si>
  <si>
    <t>netcollect_da_p2</t>
  </si>
  <si>
    <t>disreg_renew_da_p2</t>
  </si>
  <si>
    <t>disreg_renew_tot_p2</t>
  </si>
  <si>
    <t>disreg_shale_da_p2</t>
  </si>
  <si>
    <t>disreg_shale_tot_p2</t>
  </si>
  <si>
    <t>disreg_base_da_p2</t>
  </si>
  <si>
    <t>nndrcsdeduct_tot_p2</t>
  </si>
  <si>
    <t>tpp_tot_da_p4</t>
  </si>
  <si>
    <t>nndrcsdeduct_tot_p5</t>
  </si>
  <si>
    <t>disreg_renew_ba_p5</t>
  </si>
  <si>
    <t>disreg_renew_mpa_p5</t>
  </si>
  <si>
    <t>disreg_renew_tot_p5</t>
  </si>
  <si>
    <t>disreg_shale_tot_p5</t>
  </si>
  <si>
    <t>netcollect_da_p2da</t>
  </si>
  <si>
    <t>disreg_renew_da_p2da</t>
  </si>
  <si>
    <t>disreg_shale_da_p2da</t>
  </si>
  <si>
    <t>tpp_tot_da_p2da</t>
  </si>
  <si>
    <t>disreg_base_da_p2da</t>
  </si>
  <si>
    <t>disreg_da_p2da</t>
  </si>
  <si>
    <t>s31duetotal_ua</t>
  </si>
  <si>
    <t>val_sbrr_ptchange</t>
  </si>
  <si>
    <t>val_addyield_ptchange</t>
  </si>
  <si>
    <t>val_mr_charity_ptchange</t>
  </si>
  <si>
    <t>val_mr_casc_ptchange</t>
  </si>
  <si>
    <t>val_mr_rural_ptchange</t>
  </si>
  <si>
    <t>val_mr_partocc_ptchange</t>
  </si>
  <si>
    <t>val_mr_empty_ptchange</t>
  </si>
  <si>
    <t>val_dr_charity_ptchange</t>
  </si>
  <si>
    <t>val_dr_nonprofit_ptchange</t>
  </si>
  <si>
    <t>val_dr_casc_ptchange</t>
  </si>
  <si>
    <t>val_dr_ruralshop_ptchange</t>
  </si>
  <si>
    <t>val_dr_othrural_ptchange</t>
  </si>
  <si>
    <t>val_dr_other_ptchange</t>
  </si>
  <si>
    <t>val_ndri_ptchange</t>
  </si>
  <si>
    <t>val_grsrates_ptchange</t>
  </si>
  <si>
    <t>val_netrates_ptchange</t>
  </si>
  <si>
    <t>val_writeoff_ptchange</t>
  </si>
  <si>
    <t>val_sumsoutsowed_ptchange</t>
  </si>
  <si>
    <t>val_sumsoutowing_ptchange</t>
  </si>
  <si>
    <t>val_noncoll_cb_ptchange</t>
  </si>
  <si>
    <t>val_appeals_cb_ptchange</t>
  </si>
  <si>
    <t>val_collfund_ob_ptchange</t>
  </si>
  <si>
    <t>MainVal_Val1_PtChange</t>
  </si>
  <si>
    <t>MainVal_Val2_PtChange</t>
  </si>
  <si>
    <t>MainVal_Val3_PtChange</t>
  </si>
  <si>
    <t>MainVal_Val4_PtChange</t>
  </si>
  <si>
    <t>MainVal_Val5_PtChange</t>
  </si>
  <si>
    <t>MainVal_Val6_PtChange</t>
  </si>
  <si>
    <t>MainVal_Val7_PtChange</t>
  </si>
  <si>
    <t>MainVal_Val8_PtChange</t>
  </si>
  <si>
    <t>MainVal_Val9_PtChange</t>
  </si>
  <si>
    <t>MainVal_Val10_PtChange</t>
  </si>
  <si>
    <t>MainVal_Val11_PtChange</t>
  </si>
  <si>
    <t>MainVal_Val12_PtChange</t>
  </si>
  <si>
    <t>MainVal_Val13_PtChange</t>
  </si>
  <si>
    <t>MainVal_Val14_PtChange</t>
  </si>
  <si>
    <t>MainVal_Val15_PtChange</t>
  </si>
  <si>
    <t>MainVal_Val16_PtChange</t>
  </si>
  <si>
    <t>MainVal_Val17_PtChange</t>
  </si>
  <si>
    <t>MainVal_Val18_PtChange</t>
  </si>
  <si>
    <t>MainVal_Val19_PtChange</t>
  </si>
  <si>
    <t>MainVal_Val20_PtChange</t>
  </si>
  <si>
    <t>MainVal_Val21_PtChange</t>
  </si>
  <si>
    <t>MainVal_Val22_PtChange</t>
  </si>
  <si>
    <t>Validation - Cost SBR relief % change value</t>
  </si>
  <si>
    <t>Validation - Additional yield to finance SBRR % change value</t>
  </si>
  <si>
    <t>Validation - Cost of Charity relief % change value</t>
  </si>
  <si>
    <t>Validation - Cost of CASC relief % change value</t>
  </si>
  <si>
    <t>Validation - Cost of Rural relief % change value</t>
  </si>
  <si>
    <t>Validation - Cost of Partly Occupied relief % change value</t>
  </si>
  <si>
    <t>Validation - Cost of Empty property relief % change value</t>
  </si>
  <si>
    <t>Validation - Cost of non-profit bodies' relief % change value</t>
  </si>
  <si>
    <t>Validation - Cost of CASC Relief % change value</t>
  </si>
  <si>
    <t>Validation - Cost of rural shop relief % change value</t>
  </si>
  <si>
    <t>Validation - Cost of other rural relief % change value</t>
  </si>
  <si>
    <t>Validation - Cost of other discretionary relief % change value</t>
  </si>
  <si>
    <t>Validation - Non-domestic rating income  % change value</t>
  </si>
  <si>
    <t>Validation - Gross rates payable % change value</t>
  </si>
  <si>
    <t>Validation - Net rates payable % change value</t>
  </si>
  <si>
    <t>Validation - Sums written off % change value</t>
  </si>
  <si>
    <t>Validation - Sums outstanding from ratepayers % change value</t>
  </si>
  <si>
    <t>Validation - Sums outstanding owing to ratepayers % change value</t>
  </si>
  <si>
    <t>Validation - Non-collection closing balance % change value</t>
  </si>
  <si>
    <t>Validation - Provision for backdated appeals adjustments closing balance % change value</t>
  </si>
  <si>
    <t>Validation - Collection Fund opening balance % change value</t>
  </si>
  <si>
    <t>SD</t>
  </si>
  <si>
    <t>OLB</t>
  </si>
  <si>
    <t>Met</t>
  </si>
  <si>
    <t>ILB</t>
  </si>
  <si>
    <t>OrgType</t>
  </si>
  <si>
    <t>Class of the Local Authority submitting data</t>
  </si>
  <si>
    <t>This section of the form deducts accounting adjustments which you enter from the net rates calculated from entries in Part 3.</t>
  </si>
  <si>
    <t>As well as using these to check for errors in data entry, your comments also help us to inform policy colleagues about the causes of patterns in the data, and the extent of the effect of different factors. Therefore, even if the reason for a change in a line seems obvious it is still useful for you to provide comments.</t>
  </si>
  <si>
    <t>Share of NNDR income - BA</t>
  </si>
  <si>
    <t>Share of NNDR income - FRA</t>
  </si>
  <si>
    <t>Share of City of London Offset - BA</t>
  </si>
  <si>
    <t>MainVal_Val24_Prior</t>
  </si>
  <si>
    <t>MainVal_Val24_Change</t>
  </si>
  <si>
    <t>MainVal_Val24_PtChange</t>
  </si>
  <si>
    <t>MainVal_Val24_Comment_Flag</t>
  </si>
  <si>
    <t>MainVal_Val24_Comment</t>
  </si>
  <si>
    <t xml:space="preserve">  </t>
  </si>
  <si>
    <t>Part_4_Line_66_Col2</t>
  </si>
  <si>
    <t>Part_4_Line_66_Col3</t>
  </si>
  <si>
    <t>2. There are three different type of cells:</t>
  </si>
  <si>
    <t>1. The form can be set up for each individual local authority by selecting the appropriate authority name from the list. The default local authority 'ZZZZ' will not include much of the pre-filled data. Once a local authority name is selected the spreadsheet will automatically complete the data for the white cells with a blue border.</t>
  </si>
  <si>
    <t>* White background, green border - These cells are information cells and have the appropriate formula in them. You will not be able to enter data in these cells.</t>
  </si>
  <si>
    <t>If you click on Column C you can see which line of the form the validation refers to.</t>
  </si>
  <si>
    <t>Status of submission</t>
  </si>
  <si>
    <t>Date of form submission</t>
  </si>
  <si>
    <t>Variable name</t>
  </si>
  <si>
    <t>surpdef</t>
  </si>
  <si>
    <t>Local share total</t>
  </si>
  <si>
    <t>From published 2021-22 NNDR Data</t>
  </si>
  <si>
    <t>Baseline for 2021-22 NNDR1</t>
  </si>
  <si>
    <t>Source variable</t>
  </si>
  <si>
    <t>Used in</t>
  </si>
  <si>
    <t>North Northamptonshire</t>
  </si>
  <si>
    <t>E2801</t>
  </si>
  <si>
    <t>West Northamptonshire</t>
  </si>
  <si>
    <t>E2802</t>
  </si>
  <si>
    <t>2021-22 upper tier proportion</t>
  </si>
  <si>
    <t>2021-22 fire proportion</t>
  </si>
  <si>
    <t>2021-22 Sum</t>
  </si>
  <si>
    <t>2021-22 Billing authority proportion</t>
  </si>
  <si>
    <t>E6163</t>
  </si>
  <si>
    <t>Hampshire and Isle of Wight Fire and Rescue</t>
  </si>
  <si>
    <t>E7028</t>
  </si>
  <si>
    <t>South Tees Development Corporation</t>
  </si>
  <si>
    <t>tpp_tot_da</t>
  </si>
  <si>
    <t>disreg_da_3</t>
  </si>
  <si>
    <t>disreg_renew_ba</t>
  </si>
  <si>
    <t>disreg_renew_mpa</t>
  </si>
  <si>
    <t>ezrelief_nonpil_ba</t>
  </si>
  <si>
    <t>ezrelief_nonpil_mpa</t>
  </si>
  <si>
    <t>ezrelief_nonpil_fra</t>
  </si>
  <si>
    <t>s31_sbrrdouble_ba</t>
  </si>
  <si>
    <t>s31_sbrrdouble_mpa</t>
  </si>
  <si>
    <t>s31_sbrrdouble_fra</t>
  </si>
  <si>
    <t>s31_sbrrloss_ba</t>
  </si>
  <si>
    <t>s31_sbrrloss_mpa</t>
  </si>
  <si>
    <t>s31_sbrrloss_fra</t>
  </si>
  <si>
    <t>s31_sbrrmcap_ba</t>
  </si>
  <si>
    <t>s31_sbrrmcap_mpa</t>
  </si>
  <si>
    <t>s31_sbrrmcap_fra</t>
  </si>
  <si>
    <t>s31_rural_ba</t>
  </si>
  <si>
    <t>s31_rural_mpa</t>
  </si>
  <si>
    <t>s31_rural_fra</t>
  </si>
  <si>
    <t>s31_smlsupp_ba</t>
  </si>
  <si>
    <t>s31_smlsupp_mpa</t>
  </si>
  <si>
    <t>s31_smlsupp_fra</t>
  </si>
  <si>
    <t>s31_ezr100pil_ba</t>
  </si>
  <si>
    <t>s31_ezr100pil_mpa</t>
  </si>
  <si>
    <t>s31_ezr100pil_fra</t>
  </si>
  <si>
    <t>portbristol_tot_1</t>
  </si>
  <si>
    <t>surpdef_cg</t>
  </si>
  <si>
    <t>surpdef_ba</t>
  </si>
  <si>
    <t>surpdef_mpa</t>
  </si>
  <si>
    <t>surpdef_fra</t>
  </si>
  <si>
    <t>nndrshare_mpa</t>
  </si>
  <si>
    <t>cityoffset_ba</t>
  </si>
  <si>
    <t>s31_sbrrfirst_ba</t>
  </si>
  <si>
    <t>s31_sbrrfirst_mpa</t>
  </si>
  <si>
    <t>s31_sbrrfirst_fra</t>
  </si>
  <si>
    <t>Pt 2 Row 11 col 2</t>
  </si>
  <si>
    <t>Pt1  Line 17 col 2</t>
  </si>
  <si>
    <t>Pt1 Line 9a col 1</t>
  </si>
  <si>
    <t>Pt 1 line 9b col 1</t>
  </si>
  <si>
    <r>
      <t>Pt1 row 20 col 2
(</t>
    </r>
    <r>
      <rPr>
        <b/>
        <i/>
        <sz val="10"/>
        <rFont val="Arial"/>
        <family val="2"/>
      </rPr>
      <t>col 1 on the backsheet)</t>
    </r>
  </si>
  <si>
    <r>
      <t>Pt1 row 20 col3
(</t>
    </r>
    <r>
      <rPr>
        <b/>
        <i/>
        <sz val="10"/>
        <rFont val="Arial"/>
        <family val="2"/>
      </rPr>
      <t>col 2 on the backsheet</t>
    </r>
    <r>
      <rPr>
        <i/>
        <sz val="10"/>
        <rFont val="Arial"/>
        <family val="2"/>
      </rPr>
      <t>)</t>
    </r>
  </si>
  <si>
    <r>
      <t>Pt1 row 20 col4
(</t>
    </r>
    <r>
      <rPr>
        <b/>
        <i/>
        <sz val="10"/>
        <rFont val="Arial"/>
        <family val="2"/>
      </rPr>
      <t>col 3 on the backsheet</t>
    </r>
    <r>
      <rPr>
        <i/>
        <sz val="10"/>
        <rFont val="Arial"/>
        <family val="2"/>
      </rPr>
      <t>)</t>
    </r>
  </si>
  <si>
    <r>
      <t>Pt1 row 26 col 2
(</t>
    </r>
    <r>
      <rPr>
        <b/>
        <i/>
        <sz val="10"/>
        <rFont val="Arial"/>
        <family val="2"/>
      </rPr>
      <t>col 1 on the backsheet)</t>
    </r>
  </si>
  <si>
    <r>
      <t>Pt1 row 26 col3
(</t>
    </r>
    <r>
      <rPr>
        <b/>
        <i/>
        <sz val="10"/>
        <rFont val="Arial"/>
        <family val="2"/>
      </rPr>
      <t>col 2 on the backsheet</t>
    </r>
    <r>
      <rPr>
        <i/>
        <sz val="10"/>
        <rFont val="Arial"/>
        <family val="2"/>
      </rPr>
      <t>)</t>
    </r>
  </si>
  <si>
    <r>
      <t>Pt1 row 26 col4
(</t>
    </r>
    <r>
      <rPr>
        <b/>
        <i/>
        <sz val="10"/>
        <rFont val="Arial"/>
        <family val="2"/>
      </rPr>
      <t>col 3 on the backsheet</t>
    </r>
    <r>
      <rPr>
        <i/>
        <sz val="10"/>
        <rFont val="Arial"/>
        <family val="2"/>
      </rPr>
      <t>)</t>
    </r>
  </si>
  <si>
    <t>SBRR scheme relief of 1st property - BA</t>
  </si>
  <si>
    <t>SBRR scheme relief of 1st property - FRA</t>
  </si>
  <si>
    <t>Pt1 row 27 col 2
(col 1 on the backsheet)</t>
  </si>
  <si>
    <t>Pt1 row 27 col3
(col 2 on the backsheet)</t>
  </si>
  <si>
    <t>Pt1 row 27 col4
(col 3 on the backsheet)</t>
  </si>
  <si>
    <t>Pt1 row 25 col 2
(col 1 on the backsheet)</t>
  </si>
  <si>
    <t>Pt1 row 25 col3
(col 2 on the backsheet)</t>
  </si>
  <si>
    <t>Pt1 row 25 col4
(col 3 on the backsheet)</t>
  </si>
  <si>
    <t>Pt1 row 28 col 2
(col 1 on the backsheet)</t>
  </si>
  <si>
    <t>Pt1 row 28 col3
(col 2 on the backsheet)</t>
  </si>
  <si>
    <t>Pt1 row 28 col4
(col 3 on the backsheet)</t>
  </si>
  <si>
    <t>Pt1 row 29 col 2
(col 1 on the backsheet)</t>
  </si>
  <si>
    <t>Pt1 row 29 col3
(col 2 on the backsheet)</t>
  </si>
  <si>
    <t>Pt1 row 29 col4
(col 3 on the backsheet)</t>
  </si>
  <si>
    <t>Pt1 row 30 col 2
(col 1 on the backsheet)</t>
  </si>
  <si>
    <t>Pt1 row 30 col3
(col 2 on the backsheet)</t>
  </si>
  <si>
    <t>Pt1 row 30 col4
(col 3 on the backsheet)</t>
  </si>
  <si>
    <t>Pt1 row 22 col5</t>
  </si>
  <si>
    <t>Pt1 row 19 col 2
(col 1 on the backsheet)</t>
  </si>
  <si>
    <t>Pt1 row 19 col3
(col 2 on the backsheet)</t>
  </si>
  <si>
    <t>Pt1 row 19 col4
(col 3 on the backsheet)</t>
  </si>
  <si>
    <t>Pt1 row 26a col 2
(col 1 on the backsheet)</t>
  </si>
  <si>
    <t>Pt1 row 26a col3
(col 2 on the backsheet)</t>
  </si>
  <si>
    <t>Pt1 row 26a col4
(col 3 on the backsheet)</t>
  </si>
  <si>
    <t>Pt4 Line 21</t>
  </si>
  <si>
    <t>Pt1 Line 11</t>
  </si>
  <si>
    <t>Pt1 Line 23 col 1</t>
  </si>
  <si>
    <t>Pt1 Line 23 col 2</t>
  </si>
  <si>
    <t>Pt1 Line 23 col 3</t>
  </si>
  <si>
    <t>Pt1 Line 23 col 4</t>
  </si>
  <si>
    <t>Part 1 lin 13 col 2</t>
  </si>
  <si>
    <t>Part 1 lin 13 col 3</t>
  </si>
  <si>
    <t>Part 1 lin 13 col 4</t>
  </si>
  <si>
    <t>Part 1 lin 21 col 1</t>
  </si>
  <si>
    <t>Public lavatories relief</t>
  </si>
  <si>
    <t>Part 3 Line 37 Warning</t>
  </si>
  <si>
    <t>Pt1 row 32 col 2
(col 1 on the backsheet)</t>
  </si>
  <si>
    <t>Pt1 row 32 col3
(col 2 on the backsheet)</t>
  </si>
  <si>
    <t>Pt1 row 32 col4
(col 3 on the backsheet)</t>
  </si>
  <si>
    <t>s31_localnews_ba</t>
  </si>
  <si>
    <t>s31_localnews_mpa</t>
  </si>
  <si>
    <t>s31_localnews_fra</t>
  </si>
  <si>
    <t>Local Newspaper Relief - BA</t>
  </si>
  <si>
    <t>Local Newspaper Relief - Fire</t>
  </si>
  <si>
    <t>Part 4 Line 42 col 1</t>
  </si>
  <si>
    <t>Part 4 Line 42 col 2</t>
  </si>
  <si>
    <t>Part 4 Line 42 col 3</t>
  </si>
  <si>
    <t>mr_toilets_baa</t>
  </si>
  <si>
    <t>mr_toilets_da</t>
  </si>
  <si>
    <t>mr_toilets_tot</t>
  </si>
  <si>
    <t>mr_adj_toilets_baa</t>
  </si>
  <si>
    <t>mr_adj_toilets_da</t>
  </si>
  <si>
    <t>mr_adj_toilets_tot</t>
  </si>
  <si>
    <t>drs31_nursery_adj_baa</t>
  </si>
  <si>
    <t>drs31_nursery_adj_da</t>
  </si>
  <si>
    <t>drs31_nursery_adj_tot</t>
  </si>
  <si>
    <t>toilets_nndr3_ba</t>
  </si>
  <si>
    <t>toilets_nndr3_ua</t>
  </si>
  <si>
    <t>toilets_nndr3_fra</t>
  </si>
  <si>
    <t>Part_4_Line_58_Col2</t>
  </si>
  <si>
    <t>Part_4_Line_58_Col3</t>
  </si>
  <si>
    <t>drs31_discsch_adj_baa</t>
  </si>
  <si>
    <t>Part_3_Line_57_Col3</t>
  </si>
  <si>
    <t>drs31_discsch_adj_da</t>
  </si>
  <si>
    <t>Part_3_Line_57_Col1</t>
  </si>
  <si>
    <t>drs31_discsch_adj_tot</t>
  </si>
  <si>
    <t>Part_3_Line_57_Col2</t>
  </si>
  <si>
    <t>discscheme_due_ba</t>
  </si>
  <si>
    <t>discscheme_due_ua</t>
  </si>
  <si>
    <t>discscheme_due_fra</t>
  </si>
  <si>
    <t>E6128</t>
  </si>
  <si>
    <t>24. Sum due to (+) / from (-) authority (line 22a plus line 22b minus line 23)</t>
  </si>
  <si>
    <t>27. Sum due to (+) / from (-) authority (line 25 minus line 26)</t>
  </si>
  <si>
    <t>56. Sum due to (+) / from (-) billing authority (line 54 minus line 55)</t>
  </si>
  <si>
    <t>47. Adjustments to amount of relief provided in</t>
  </si>
  <si>
    <t>Freeports Relief</t>
  </si>
  <si>
    <t>Part_3_Line_41_Col2</t>
  </si>
  <si>
    <t>s31freeports_nndr3_ba</t>
  </si>
  <si>
    <t>s31freeports_nndr3_ua</t>
  </si>
  <si>
    <t>s31freeports_nndr3_fra</t>
  </si>
  <si>
    <t>COVID-19 Additional Relief Fund Relief</t>
  </si>
  <si>
    <t>Authority</t>
  </si>
  <si>
    <t>Allocation (£)</t>
  </si>
  <si>
    <t>Bournemouth, Christchurch and Poole</t>
  </si>
  <si>
    <t>Buckinghamshire</t>
  </si>
  <si>
    <t>Dorset</t>
  </si>
  <si>
    <t>Folkestone and Hythe</t>
  </si>
  <si>
    <t>Please e-mail to : nndr.statistics@levellingup.gov.uk</t>
  </si>
  <si>
    <r>
      <t>4.  When the data have been checked and verified please email the complete file to</t>
    </r>
    <r>
      <rPr>
        <sz val="14"/>
        <color indexed="12"/>
        <rFont val="Arial"/>
        <family val="2"/>
      </rPr>
      <t xml:space="preserve"> nndr.statistics@levellingup.gov.uk </t>
    </r>
  </si>
  <si>
    <t>nndr.statistics@levellingup.gov.uk</t>
  </si>
  <si>
    <t>freeports_income_baa</t>
  </si>
  <si>
    <t>freeports_income_tot</t>
  </si>
  <si>
    <t>freeports_renew_baa</t>
  </si>
  <si>
    <t>freeports_renew_tot</t>
  </si>
  <si>
    <t>freeports_shale_baa</t>
  </si>
  <si>
    <t>freeports_shale_tot</t>
  </si>
  <si>
    <t>freeports_tpp_baa</t>
  </si>
  <si>
    <t>freeports_tpp_tot</t>
  </si>
  <si>
    <t>freeports_baseline_baa</t>
  </si>
  <si>
    <t>freeports_baseline_tot</t>
  </si>
  <si>
    <t>s31freeportsextra_nndr3_ba</t>
  </si>
  <si>
    <t>s31freeportsextra_nndr3_ua</t>
  </si>
  <si>
    <t>s31freeportsextra_nndr3_fra</t>
  </si>
  <si>
    <t>disreg_da_mpa</t>
  </si>
  <si>
    <t>10. add: Section 31 grants</t>
  </si>
  <si>
    <t>11. Sums outstanding from ratepayers</t>
  </si>
  <si>
    <t>12. Sums outstanding owed to ratepayers</t>
  </si>
  <si>
    <t>14. Amounts charged to allowances</t>
  </si>
  <si>
    <t>15. Change in allowance (charged to Collection Fund)</t>
  </si>
  <si>
    <t xml:space="preserve">     17a. In relation to 2010 List</t>
  </si>
  <si>
    <t xml:space="preserve">     17b. In relation to 2017 List</t>
  </si>
  <si>
    <t>18. Amounts charged to provision from 2010 List</t>
  </si>
  <si>
    <t>19. Amounts charged to provision from 2017 List</t>
  </si>
  <si>
    <t>s31_carf_nndr3_ba</t>
  </si>
  <si>
    <t>s31_carf_nndr3_ua</t>
  </si>
  <si>
    <t>s31_carf_nndr3_fra</t>
  </si>
  <si>
    <t>val_carf_comment</t>
  </si>
  <si>
    <t>val_carf_flag</t>
  </si>
  <si>
    <t>val_carf_change</t>
  </si>
  <si>
    <t>val_carf_py</t>
  </si>
  <si>
    <t xml:space="preserve">This completed Excel form should be e-mailed to nndr.statistics@levellingup.gov.uk and any relevant precepting authorities by the Chief Financial / Section 151 Officer. The email should include the officer’s electronic signature and the following statement:
"I confirm that the amounts entered in this form are in accordance with schedule 7B of the Local Government Finance Act 1988 and regulations made under it."
If your authority's audit is complete, this form should be resubmitted again by the Chief Financial / Section 151 Officer with the following expanded statement:
"I certify that the amounts entered in this form are in accordance with schedule 7B of the Local Government Finance Act 1988 and regulations made under it and are consistent with the amounts for non-domestic rates in the authority’s audited Statement of Accounts.
I further certify that the amounts of s.47 rate relief for which the authority claims s.31 grant have been given to ratepayers in accordance with the relevant guidance issued by the Government."
</t>
  </si>
  <si>
    <t>SQL Master Data</t>
  </si>
  <si>
    <t>Authority ONS Code</t>
  </si>
  <si>
    <t>Region</t>
  </si>
  <si>
    <t>ONSCode</t>
  </si>
  <si>
    <t>OrgRegion</t>
  </si>
  <si>
    <t>Part_2_Line_19_Col2</t>
  </si>
  <si>
    <t>Part_2_Line_19_Col3</t>
  </si>
  <si>
    <t>Part_2_Line_20_Col1</t>
  </si>
  <si>
    <t>Part_2_Line_20_Col2</t>
  </si>
  <si>
    <t>Part_2_Line_20_Col3</t>
  </si>
  <si>
    <t>Part_2_Line_21_Col1</t>
  </si>
  <si>
    <t>Part_2_Line_21_Col3</t>
  </si>
  <si>
    <t>Part_2_Line_22_Col1</t>
  </si>
  <si>
    <t>Part_2_Line_24_Col1</t>
  </si>
  <si>
    <t>Part_2_Line_25_Col1</t>
  </si>
  <si>
    <t>Part_2_Line_26_Col3</t>
  </si>
  <si>
    <t>Part_2_Line_27_Col3</t>
  </si>
  <si>
    <t>Part_3_Line_41_Col1</t>
  </si>
  <si>
    <t>Part_3_Line_56_Col1</t>
  </si>
  <si>
    <t>Part_3_Line_56_Col2</t>
  </si>
  <si>
    <t>Part_3_Line_56_Col3</t>
  </si>
  <si>
    <t>Part_3_Line_66_Col1</t>
  </si>
  <si>
    <t>Part_3_Line_66_Col2</t>
  </si>
  <si>
    <t>Part_3_Line_66_Col3</t>
  </si>
  <si>
    <t>Part_3_Line_67_Col1</t>
  </si>
  <si>
    <t>Part_3_Line_67_Col2</t>
  </si>
  <si>
    <t>Part_3_Line_67_Col3</t>
  </si>
  <si>
    <t>Part_3_Line_68_Col1</t>
  </si>
  <si>
    <t>Part_3_Line_68_Col2</t>
  </si>
  <si>
    <t>Part_3_Line_68_Col3</t>
  </si>
  <si>
    <t>Part_4_Line_19_Col1</t>
  </si>
  <si>
    <t>Part_4_Line_21_Col1</t>
  </si>
  <si>
    <t>Part_4_Line_22a_Col2</t>
  </si>
  <si>
    <t>Part_4_Line_22a_Col3</t>
  </si>
  <si>
    <t>Part_4_Line_22b_Col2</t>
  </si>
  <si>
    <t>Part_4_Line_22b_Col3</t>
  </si>
  <si>
    <t>Part_4_Line_23_Col2</t>
  </si>
  <si>
    <t>Part_4_Line_23_Col3</t>
  </si>
  <si>
    <t>Part_4_Line_24_Col2</t>
  </si>
  <si>
    <t>Part_4_Line_24_Col3</t>
  </si>
  <si>
    <t>Part_4_Line_25_Col2</t>
  </si>
  <si>
    <t>Part_4_Line_25_Col3</t>
  </si>
  <si>
    <t>Part_4_Line_47_Col2</t>
  </si>
  <si>
    <t>Part_4_Line_47_Col3</t>
  </si>
  <si>
    <t>Part_4_Line_55_Col2</t>
  </si>
  <si>
    <t>Part_4_Line_55_Col3</t>
  </si>
  <si>
    <t>Part_4_Line_56_Col2</t>
  </si>
  <si>
    <t>Part_4_Line_56_Col3</t>
  </si>
  <si>
    <t>Part_5_Line_5_Col2</t>
  </si>
  <si>
    <t>Part_5_Line_10_Col2</t>
  </si>
  <si>
    <t>Part_5_Line_10_Col3</t>
  </si>
  <si>
    <t>Part_5_Line_17a_Col1</t>
  </si>
  <si>
    <t>Part_5_Line_17a_Col2</t>
  </si>
  <si>
    <t>Part_5_Line_17a_Col3</t>
  </si>
  <si>
    <t>Part_5_Line_17a_Col4</t>
  </si>
  <si>
    <t>Part_5_Line_17b_Col1</t>
  </si>
  <si>
    <t>Part_5_Line_17b_Col2</t>
  </si>
  <si>
    <t>Part_5_Line_17b_Col3</t>
  </si>
  <si>
    <t>Part_5_Line_17b_Col4</t>
  </si>
  <si>
    <t>2022-23</t>
  </si>
  <si>
    <t>Control for 100% area</t>
  </si>
  <si>
    <t>costofcollection</t>
  </si>
  <si>
    <t>checkforua</t>
  </si>
  <si>
    <t>localsharetotal</t>
  </si>
  <si>
    <t>cg_share</t>
  </si>
  <si>
    <t>mpa_share</t>
  </si>
  <si>
    <t>fra_share</t>
  </si>
  <si>
    <t>ba_share</t>
  </si>
  <si>
    <t>mpa_shaleshare</t>
  </si>
  <si>
    <t>fra_shaleshare</t>
  </si>
  <si>
    <t>sbrr_threshold</t>
  </si>
  <si>
    <t>sbrr_comp_ba</t>
  </si>
  <si>
    <t>sbrr_comp_da</t>
  </si>
  <si>
    <t>sbrr_supplement</t>
  </si>
  <si>
    <t>noncoll_opbal</t>
  </si>
  <si>
    <t>appeals_opbal</t>
  </si>
  <si>
    <t>appeals_opbal2010</t>
  </si>
  <si>
    <t>appeals_opbal2017</t>
  </si>
  <si>
    <t>collfund_estbal</t>
  </si>
  <si>
    <t>collfund_estinc</t>
  </si>
  <si>
    <t>collfund_opbal_tot</t>
  </si>
  <si>
    <t>collfund_opbal_cg</t>
  </si>
  <si>
    <t>collfund_opbal_ba</t>
  </si>
  <si>
    <t>collfund_opbal_mpa</t>
  </si>
  <si>
    <t>collfund_opbal_fra</t>
  </si>
  <si>
    <t>Retail, Hospitality and Leisure Relief</t>
  </si>
  <si>
    <t>Low Carbon Heat Network Relief</t>
  </si>
  <si>
    <t>drs31_flooding1920_adj_baa</t>
  </si>
  <si>
    <t>drs31_flooding1920_adj_da</t>
  </si>
  <si>
    <t>drs31_flooding1920_adj_tot</t>
  </si>
  <si>
    <t>drs31_rhl_baa</t>
  </si>
  <si>
    <t>drs31_rhl_da</t>
  </si>
  <si>
    <t>drs31_rhl_tot</t>
  </si>
  <si>
    <t>liability</t>
  </si>
  <si>
    <t>drs31_carf_adj_baa</t>
  </si>
  <si>
    <t>drs31_carf_adj_da</t>
  </si>
  <si>
    <t>drs31_carf_adj_tot</t>
  </si>
  <si>
    <t>drs31_lowcarbheat_baa</t>
  </si>
  <si>
    <t>drs31_lowcarbheat_da</t>
  </si>
  <si>
    <t>drs31_lowcarbheat_tot</t>
  </si>
  <si>
    <t>s31_publictoil_ba</t>
  </si>
  <si>
    <t>s31_publictoil_mpa</t>
  </si>
  <si>
    <t>s31_publictoil_fra</t>
  </si>
  <si>
    <t>Pt4 L28 col2</t>
  </si>
  <si>
    <t>Pt4 L28 col3</t>
  </si>
  <si>
    <t>Pt4 L28 col4</t>
  </si>
  <si>
    <t>Public Lavatories Relief - BA</t>
  </si>
  <si>
    <t>Public Lavatories Relief - Fire</t>
  </si>
  <si>
    <t>toilets_nndr1_ba</t>
  </si>
  <si>
    <t>toilets_nndr1_ua</t>
  </si>
  <si>
    <t>toilets_nndr1_fra</t>
  </si>
  <si>
    <t>toilets_due_ba</t>
  </si>
  <si>
    <t>toilets_due_ua</t>
  </si>
  <si>
    <t>toilets_due_fra</t>
  </si>
  <si>
    <t>Nursery relief</t>
  </si>
  <si>
    <t>Retail, Hospitality and Leisure Relief - BA</t>
  </si>
  <si>
    <t>s31_rhl_ba</t>
  </si>
  <si>
    <t>Retail, Hospitality and Leisure Relief - Fire</t>
  </si>
  <si>
    <t>s31_rhl_mpa</t>
  </si>
  <si>
    <t>s31_rhl_fra</t>
  </si>
  <si>
    <t>rhl_nndr3_ba</t>
  </si>
  <si>
    <t>rhl_nndr3_ua</t>
  </si>
  <si>
    <t>rhl_nndr3_fra</t>
  </si>
  <si>
    <t>rhl_nndr1_ba</t>
  </si>
  <si>
    <t>rhl_nndr1_ua</t>
  </si>
  <si>
    <t>rhl_nndr1_fra</t>
  </si>
  <si>
    <t>rhl_due_ba</t>
  </si>
  <si>
    <t>rhl_due_ua</t>
  </si>
  <si>
    <t>rhl_due_fra</t>
  </si>
  <si>
    <t>Low carbon heat networks relief</t>
  </si>
  <si>
    <t>s31_lowcarbheat_nndr3_ba</t>
  </si>
  <si>
    <t>s31_lowcarbheat_nndr3_ua</t>
  </si>
  <si>
    <t>s31_lowcarbheat_nndr3_fra</t>
  </si>
  <si>
    <t>Pt3 row 21 col3</t>
  </si>
  <si>
    <t>Mandatory relief-Cost of the relief public lavatories</t>
  </si>
  <si>
    <t>Baseline for 2022-23 NNDR1</t>
  </si>
  <si>
    <t>2022-23 Billing authority proportion</t>
  </si>
  <si>
    <t>2022-23 upper tier proportion</t>
  </si>
  <si>
    <t>2022-23 fire proportion</t>
  </si>
  <si>
    <t>2022-23 Sum</t>
  </si>
  <si>
    <t>drs31_carf_tot</t>
  </si>
  <si>
    <t>Part 4 Line 60b col 1</t>
  </si>
  <si>
    <t>Part 4 Line 60b col 2</t>
  </si>
  <si>
    <t>Part 4 Line 60b col 3</t>
  </si>
  <si>
    <t>Allocation</t>
  </si>
  <si>
    <t>Agreed adjustment with BRR Ops?</t>
  </si>
  <si>
    <t>respect of previous years (called Retail Discount relief in previous years)</t>
  </si>
  <si>
    <t>BRR Ops</t>
  </si>
  <si>
    <t>Has the authority agreed an opening balance adjustment with BRR Ops?</t>
  </si>
  <si>
    <t>Part 5 line 25</t>
  </si>
  <si>
    <t>collfund_ob_adj_cg</t>
  </si>
  <si>
    <t>collfund_ob_adj_ba</t>
  </si>
  <si>
    <t>collfund_ob_adj_mpa</t>
  </si>
  <si>
    <t>collfund_ob_adj_fra</t>
  </si>
  <si>
    <t>collfund_ob_adj_tot</t>
  </si>
  <si>
    <t>Cost of Public lavatories relief</t>
  </si>
  <si>
    <t>val_mr_toilets_py</t>
  </si>
  <si>
    <t>val_mr_toilets_change</t>
  </si>
  <si>
    <t>val_mr_toilets_ptchange</t>
  </si>
  <si>
    <t>val_mr_toilets_flag</t>
  </si>
  <si>
    <t>val_mr_toilets_comment</t>
  </si>
  <si>
    <t>Business Relief provided in respect of previous years</t>
  </si>
  <si>
    <t>61. Adjustments to amount of relief provided in</t>
  </si>
  <si>
    <t>52. Sum due to (+) / from (-) billing authority (line 50 minus line 51)</t>
  </si>
  <si>
    <t>NNDR3 21-22  Closing Balance</t>
  </si>
  <si>
    <t>NNDR1 23-24 Opening Balance</t>
  </si>
  <si>
    <t>PART 2: COLLECTABLE RATES AND DISREGARDED AMOUNTS</t>
  </si>
  <si>
    <t xml:space="preserve">COLLECTABLE RATES </t>
  </si>
  <si>
    <t>for all years, of which:</t>
  </si>
  <si>
    <t>COVID-19 Additional Relief Fund relief in respect of 2021-22 liability</t>
  </si>
  <si>
    <t>Provision for alteration of lists and appeals adjustments closing balance</t>
  </si>
  <si>
    <t>RHL Validation</t>
  </si>
  <si>
    <t>openbal</t>
  </si>
  <si>
    <t>Net rates payable</t>
  </si>
  <si>
    <t>Non-domestic rating income</t>
  </si>
  <si>
    <t>carf_capped_ba</t>
  </si>
  <si>
    <t>carf_capped_da</t>
  </si>
  <si>
    <t>This section shows the sums due to the billing authority, central government and major precepting authorities, along with the various accounting entries each authority will need to complete its financial statements. It does not require input but you can amend the collection fund opening balance if it was amended in NNDR1 2023-24.</t>
  </si>
  <si>
    <t>We recommend you complete Part 3 first, then Part 2 and the Part 2 DA Summary, then Part 1, then check the calculated figures in Part 4 and Part 5.</t>
  </si>
  <si>
    <t>Cost of SBR relief</t>
  </si>
  <si>
    <t>Source line (note that line references might be outdated - use the variable name for clarity)</t>
  </si>
  <si>
    <t>carf_allocation</t>
  </si>
  <si>
    <t>carf_py</t>
  </si>
  <si>
    <t xml:space="preserve">     of which:</t>
  </si>
  <si>
    <t>Relief in respect of years prior to and including 21-22</t>
  </si>
  <si>
    <t>drs31_smlsup2223_adj_baa</t>
  </si>
  <si>
    <t>drs31_smlsup2223_adj_da</t>
  </si>
  <si>
    <t>drs31_smlsup2223_adj_tot</t>
  </si>
  <si>
    <t>drs31_smlsup2122_adj_baa</t>
  </si>
  <si>
    <t>drs31_smlsup2122_adj_da</t>
  </si>
  <si>
    <t>drs31_smlsup2122_adj_tot</t>
  </si>
  <si>
    <t>drs31_lowcarbheat_adj_baa</t>
  </si>
  <si>
    <t>drs31_lowcarbheat_adj_da</t>
  </si>
  <si>
    <t>drs31_lowcarbheat_adj_tot</t>
  </si>
  <si>
    <t>FOR INFORMATION: Breakdown of Collectable Rates</t>
  </si>
  <si>
    <t>Part 2, Line 5</t>
  </si>
  <si>
    <t>Part 2, Line 8</t>
  </si>
  <si>
    <t>Collectable Rates</t>
  </si>
  <si>
    <t>9. Add/(Less): changes in provision for alteration of lists and appeals: 2010 list</t>
  </si>
  <si>
    <t>10. Add/(Less): changes in provision for alteration of lists and appeals: 2017 list</t>
  </si>
  <si>
    <t>12. Net Rates payable less accounting adjustments</t>
  </si>
  <si>
    <t>Part 2 , Line 1</t>
  </si>
  <si>
    <t>Part 2, Line 12</t>
  </si>
  <si>
    <t>Part 2, Line 11</t>
  </si>
  <si>
    <t>Part 2, Line 2</t>
  </si>
  <si>
    <t>Part 2, Line 4</t>
  </si>
  <si>
    <t>Part 2, Line 6</t>
  </si>
  <si>
    <t>Part 2, Line 7</t>
  </si>
  <si>
    <t>Part 2, Line 9</t>
  </si>
  <si>
    <t>Part 2, Line 10</t>
  </si>
  <si>
    <t xml:space="preserve">Changes in provision for alteration of 2010 lists / appeals  </t>
  </si>
  <si>
    <t xml:space="preserve">Net rates payable by ratepayers  </t>
  </si>
  <si>
    <t xml:space="preserve">Interest paid on refunds to ratepayers  </t>
  </si>
  <si>
    <t xml:space="preserve">Changes in provision for alteration of 2017 lists / appeals  </t>
  </si>
  <si>
    <t xml:space="preserve">RV list amendments charged against the 2010 list  </t>
  </si>
  <si>
    <t xml:space="preserve">RV list amendments charged against the 2017 list  </t>
  </si>
  <si>
    <t xml:space="preserve">Change in allowance for non collection  </t>
  </si>
  <si>
    <t xml:space="preserve">Sums written off or written back for non-collection  </t>
  </si>
  <si>
    <t>2023-24 Billing authority proportion</t>
  </si>
  <si>
    <t>2023-24 upper tier proportion</t>
  </si>
  <si>
    <t>2023-24 fire proportion</t>
  </si>
  <si>
    <t>2023-24 Sum</t>
  </si>
  <si>
    <t>E0901</t>
  </si>
  <si>
    <t>Cumberland</t>
  </si>
  <si>
    <t>E6135</t>
  </si>
  <si>
    <t>Cumbria Police, Fire and Crime Commissioner</t>
  </si>
  <si>
    <t>E2702</t>
  </si>
  <si>
    <t>E3301</t>
  </si>
  <si>
    <t>E0902</t>
  </si>
  <si>
    <t>Westmorland and Furness</t>
  </si>
  <si>
    <t>Cumberland predecessors</t>
  </si>
  <si>
    <t>Westmorland and Furness predecessors</t>
  </si>
  <si>
    <t>North Yorkshire predecessors</t>
  </si>
  <si>
    <t>Somerset predecessors</t>
  </si>
  <si>
    <t>2023-24</t>
  </si>
  <si>
    <t>NNDR3 2023-24</t>
  </si>
  <si>
    <t>Data from NNDR1 2023-24</t>
  </si>
  <si>
    <t>Baseline for 2023-24 NNDR1</t>
  </si>
  <si>
    <t>Freeport East</t>
  </si>
  <si>
    <t>Solent Freeport</t>
  </si>
  <si>
    <t>Liverpool City Region Freeport</t>
  </si>
  <si>
    <t>Isle of Wight Council</t>
  </si>
  <si>
    <t>Kings Lynn and West Norfolk</t>
  </si>
  <si>
    <t>East Midlands Freeport</t>
  </si>
  <si>
    <t>Plymouth and South Devon Freeport</t>
  </si>
  <si>
    <t>Teesside Freeport</t>
  </si>
  <si>
    <t>Shepway</t>
  </si>
  <si>
    <t>Telford and the Wrekin</t>
  </si>
  <si>
    <t>E3831EZ1</t>
  </si>
  <si>
    <t>E1031EZ1</t>
  </si>
  <si>
    <t>E3832EZ1</t>
  </si>
  <si>
    <t>E3031EZ1</t>
  </si>
  <si>
    <t>E2231EZ1</t>
  </si>
  <si>
    <t>E3531EZ1</t>
  </si>
  <si>
    <t>E5031EZ1</t>
  </si>
  <si>
    <t>E4401EZ1</t>
  </si>
  <si>
    <t>E1531EZ1</t>
  </si>
  <si>
    <t>E1731EZ1</t>
  </si>
  <si>
    <t>E3032EZ1</t>
  </si>
  <si>
    <t>E0101EZ1</t>
  </si>
  <si>
    <t>E0101EZ2</t>
  </si>
  <si>
    <t>E0101EZ3</t>
  </si>
  <si>
    <t>E0101EZ4</t>
  </si>
  <si>
    <t>E0202EZ1</t>
  </si>
  <si>
    <t>E5032EZ1</t>
  </si>
  <si>
    <t>E4601EZ1</t>
  </si>
  <si>
    <t>E4601EZ2</t>
  </si>
  <si>
    <t>E2431EZ1</t>
  </si>
  <si>
    <t>E2301EZ1</t>
  </si>
  <si>
    <t>E2302EZ1</t>
  </si>
  <si>
    <t>E1032EZ1</t>
  </si>
  <si>
    <t>E4201EZ1</t>
  </si>
  <si>
    <t>E2531EZ1</t>
  </si>
  <si>
    <t>E1204EZ1</t>
  </si>
  <si>
    <t>E0301EZ1</t>
  </si>
  <si>
    <t>E4701EZ1</t>
  </si>
  <si>
    <t>E4701EZ2</t>
  </si>
  <si>
    <t>E4701EZ3</t>
  </si>
  <si>
    <t>E1532EZ1</t>
  </si>
  <si>
    <t>E2631EZ1</t>
  </si>
  <si>
    <t>E5033EZ1</t>
  </si>
  <si>
    <t>E1533EZ1</t>
  </si>
  <si>
    <t>E1401EZ1</t>
  </si>
  <si>
    <t>E0102EZ1</t>
  </si>
  <si>
    <t>E0102EZ2</t>
  </si>
  <si>
    <t>E0102EZ3</t>
  </si>
  <si>
    <t>E2632EZ1</t>
  </si>
  <si>
    <t>E5034EZ1</t>
  </si>
  <si>
    <t>E1831EZ1</t>
  </si>
  <si>
    <t>E1931EZ1</t>
  </si>
  <si>
    <t>E3033EZ1</t>
  </si>
  <si>
    <t>E0402EZ1</t>
  </si>
  <si>
    <t>E0402EZ2</t>
  </si>
  <si>
    <t>E0402EZ3</t>
  </si>
  <si>
    <t>E2333EZ1</t>
  </si>
  <si>
    <t>E4202EZ1</t>
  </si>
  <si>
    <t>E4702EZ1</t>
  </si>
  <si>
    <t>E0531EZ1</t>
  </si>
  <si>
    <t>E5011EZ1</t>
  </si>
  <si>
    <t>E3431EZ1</t>
  </si>
  <si>
    <t>E2232EZ1</t>
  </si>
  <si>
    <t>E1534EZ1</t>
  </si>
  <si>
    <t>E0203EZ1</t>
  </si>
  <si>
    <t>E2432EZ1</t>
  </si>
  <si>
    <t>E2432EZ2</t>
  </si>
  <si>
    <t>E1535EZ1</t>
  </si>
  <si>
    <t>E1631EZ1</t>
  </si>
  <si>
    <t>E3131EZ1</t>
  </si>
  <si>
    <t>E0603EZ1</t>
  </si>
  <si>
    <t>E0604EZ1</t>
  </si>
  <si>
    <t>E0604EZ2</t>
  </si>
  <si>
    <t>E0604EZ3</t>
  </si>
  <si>
    <t>E0604EZ4</t>
  </si>
  <si>
    <t>E0604EZ5</t>
  </si>
  <si>
    <t>E0604EZ6</t>
  </si>
  <si>
    <t>E0604EZ7</t>
  </si>
  <si>
    <t>E0604EZ8</t>
  </si>
  <si>
    <t>E0604EZ9</t>
  </si>
  <si>
    <t>E0604EZ10</t>
  </si>
  <si>
    <t>E1033EZ1</t>
  </si>
  <si>
    <t>E3833EZ1</t>
  </si>
  <si>
    <t>E2334EZ1</t>
  </si>
  <si>
    <t>E5010EZ1</t>
  </si>
  <si>
    <t>E1536EZ1</t>
  </si>
  <si>
    <t>E0801EZ1</t>
  </si>
  <si>
    <t>E0801EZ2</t>
  </si>
  <si>
    <t>E0801EZ3</t>
  </si>
  <si>
    <t>E0801EZ4</t>
  </si>
  <si>
    <t>E0801EZ5</t>
  </si>
  <si>
    <t>E1632EZ1</t>
  </si>
  <si>
    <t>E4602EZ1</t>
  </si>
  <si>
    <t>E3834EZ1</t>
  </si>
  <si>
    <t>E5035EZ1</t>
  </si>
  <si>
    <t>E0901EZ1</t>
  </si>
  <si>
    <t>E1932EZ1</t>
  </si>
  <si>
    <t>E1932EZ2</t>
  </si>
  <si>
    <t>E1932EZ3</t>
  </si>
  <si>
    <t>E1932EZ4</t>
  </si>
  <si>
    <t>E1301EZ1</t>
  </si>
  <si>
    <t>E2233EZ1</t>
  </si>
  <si>
    <t>E1001EZ1</t>
  </si>
  <si>
    <t>E1001EZ2</t>
  </si>
  <si>
    <t>E1035EZ1</t>
  </si>
  <si>
    <t>E4402EZ1</t>
  </si>
  <si>
    <t>E1203EZ1</t>
  </si>
  <si>
    <t>E2234EZ1</t>
  </si>
  <si>
    <t>E4603EZ1</t>
  </si>
  <si>
    <t>E4603EZ2</t>
  </si>
  <si>
    <t>E4603EZ3</t>
  </si>
  <si>
    <t>E4603EZ4</t>
  </si>
  <si>
    <t>E4603EZ5</t>
  </si>
  <si>
    <t>E4603EZ6</t>
  </si>
  <si>
    <t>E1302EZ1</t>
  </si>
  <si>
    <t>E5036EZ1</t>
  </si>
  <si>
    <t>E0532EZ1</t>
  </si>
  <si>
    <t>E1131EZ1</t>
  </si>
  <si>
    <t>E1131EZ2</t>
  </si>
  <si>
    <t>E1131EZ3</t>
  </si>
  <si>
    <t>E1131EZ4</t>
  </si>
  <si>
    <t>E1732EZ1</t>
  </si>
  <si>
    <t>E1933EZ1</t>
  </si>
  <si>
    <t>E2532EZ1</t>
  </si>
  <si>
    <t>E2001EZ1</t>
  </si>
  <si>
    <t>E2001EZ2</t>
  </si>
  <si>
    <t>E2001EZ3</t>
  </si>
  <si>
    <t>E2001EZ4</t>
  </si>
  <si>
    <t>E2001EZ5</t>
  </si>
  <si>
    <t>E2001EZ6</t>
  </si>
  <si>
    <t>E2001EZ7</t>
  </si>
  <si>
    <t>E3432EZ1</t>
  </si>
  <si>
    <t>E3538EZ1</t>
  </si>
  <si>
    <t>E3538EZ2</t>
  </si>
  <si>
    <t>E3538EZ3</t>
  </si>
  <si>
    <t>E3538EZ4</t>
  </si>
  <si>
    <t>E1432EZ1</t>
  </si>
  <si>
    <t>E1733EZ1</t>
  </si>
  <si>
    <t>E3631EZ1</t>
  </si>
  <si>
    <t>E5037EZ1</t>
  </si>
  <si>
    <t>E1537EZ1</t>
  </si>
  <si>
    <t>E3632EZ1</t>
  </si>
  <si>
    <t>E1036EZ1</t>
  </si>
  <si>
    <t>E1132EZ1</t>
  </si>
  <si>
    <t>E1734EZ1</t>
  </si>
  <si>
    <t>E0533EZ1</t>
  </si>
  <si>
    <t>E1633EZ1</t>
  </si>
  <si>
    <t>E2335EZ1</t>
  </si>
  <si>
    <t>E2335EZ2</t>
  </si>
  <si>
    <t>E4501EZ1</t>
  </si>
  <si>
    <t>E4501EZ2</t>
  </si>
  <si>
    <t>E3034EZ1</t>
  </si>
  <si>
    <t>E1634EZ1</t>
  </si>
  <si>
    <t>E1735EZ1</t>
  </si>
  <si>
    <t>E2236EZ1</t>
  </si>
  <si>
    <t>E2236EZ2</t>
  </si>
  <si>
    <t>E2236EZ3</t>
  </si>
  <si>
    <t>E2633EZ1</t>
  </si>
  <si>
    <t>E2633EZ2</t>
  </si>
  <si>
    <t>E2633EZ3</t>
  </si>
  <si>
    <t>E2633EZ4</t>
  </si>
  <si>
    <t>E2633EZ5</t>
  </si>
  <si>
    <t>E5012EZ1</t>
  </si>
  <si>
    <t>E3633EZ1</t>
  </si>
  <si>
    <t>E5013EZ1</t>
  </si>
  <si>
    <t>E0601EZ1</t>
  </si>
  <si>
    <t>E0601EZ2</t>
  </si>
  <si>
    <t>E5014EZ1</t>
  </si>
  <si>
    <t>E2433EZ1</t>
  </si>
  <si>
    <t>E5038EZ1</t>
  </si>
  <si>
    <t>E1538EZ1</t>
  </si>
  <si>
    <t>E5039EZ1</t>
  </si>
  <si>
    <t>E1736EZ1</t>
  </si>
  <si>
    <t>E0701EZ1</t>
  </si>
  <si>
    <t>E1433EZ1</t>
  </si>
  <si>
    <t>E1737EZ1</t>
  </si>
  <si>
    <t>E5040EZ1</t>
  </si>
  <si>
    <t>E1801EZ1</t>
  </si>
  <si>
    <t>E1934EZ1</t>
  </si>
  <si>
    <t>E1037EZ1</t>
  </si>
  <si>
    <t>E5041EZ1</t>
  </si>
  <si>
    <t>E2434EZ1</t>
  </si>
  <si>
    <t>E2434EZ2</t>
  </si>
  <si>
    <t>E3835EZ1</t>
  </si>
  <si>
    <t>E5042EZ1</t>
  </si>
  <si>
    <t>E0551EZ1</t>
  </si>
  <si>
    <t>E2336EZ1</t>
  </si>
  <si>
    <t>E3533EZ1</t>
  </si>
  <si>
    <t>E3533EZ2</t>
  </si>
  <si>
    <t>E3533EZ3</t>
  </si>
  <si>
    <t>E2101EZ1</t>
  </si>
  <si>
    <t>E4001EZ1</t>
  </si>
  <si>
    <t>E5015EZ1</t>
  </si>
  <si>
    <t>E5016EZ1</t>
  </si>
  <si>
    <t>E2634EZ1</t>
  </si>
  <si>
    <t>E2002EZ1</t>
  </si>
  <si>
    <t>E2002EZ2</t>
  </si>
  <si>
    <t>E2002EZ3</t>
  </si>
  <si>
    <t>E2002EZ4</t>
  </si>
  <si>
    <t>E2002EZ5</t>
  </si>
  <si>
    <t>E2002EZ6</t>
  </si>
  <si>
    <t>E2002EZ7</t>
  </si>
  <si>
    <t>E2002EZ8</t>
  </si>
  <si>
    <t>E2002EZ9</t>
  </si>
  <si>
    <t>E2002EZ10</t>
  </si>
  <si>
    <t>E2002EZ11</t>
  </si>
  <si>
    <t>E2002EZ12</t>
  </si>
  <si>
    <t>E2002EZ13</t>
  </si>
  <si>
    <t>E2002EZ14</t>
  </si>
  <si>
    <t>E2002EZ15</t>
  </si>
  <si>
    <t>E2002EZ16</t>
  </si>
  <si>
    <t>E2002EZ17</t>
  </si>
  <si>
    <t>E2002EZ18</t>
  </si>
  <si>
    <t>E2002EZ19</t>
  </si>
  <si>
    <t>E2002EZ20</t>
  </si>
  <si>
    <t>E2002EZ21</t>
  </si>
  <si>
    <t>E2002EZ22</t>
  </si>
  <si>
    <t>E5043EZ1</t>
  </si>
  <si>
    <t>E4703EZ1</t>
  </si>
  <si>
    <t>E4703EZ2</t>
  </si>
  <si>
    <t>E4703EZ3</t>
  </si>
  <si>
    <t>E4301EZ1</t>
  </si>
  <si>
    <t>E5017EZ1</t>
  </si>
  <si>
    <t>E2337EZ1</t>
  </si>
  <si>
    <t>E4704EZ1</t>
  </si>
  <si>
    <t>E2401EZ1</t>
  </si>
  <si>
    <t>E1435EZ1</t>
  </si>
  <si>
    <t>E1435EZ2</t>
  </si>
  <si>
    <t>E1435EZ3</t>
  </si>
  <si>
    <t>E1435EZ4</t>
  </si>
  <si>
    <t>E1435EZ5</t>
  </si>
  <si>
    <t>E1435EZ6</t>
  </si>
  <si>
    <t>E1435EZ7</t>
  </si>
  <si>
    <t>E1435EZ8</t>
  </si>
  <si>
    <t>E5018EZ1</t>
  </si>
  <si>
    <t>E3433EZ1</t>
  </si>
  <si>
    <t>E2533EZ1</t>
  </si>
  <si>
    <t>E4302EZ1</t>
  </si>
  <si>
    <t>E4302EZ2</t>
  </si>
  <si>
    <t>E0201EZ1</t>
  </si>
  <si>
    <t>E2237EZ1</t>
  </si>
  <si>
    <t>E1539EZ1</t>
  </si>
  <si>
    <t>E1851EZ1</t>
  </si>
  <si>
    <t>E4203EZ1</t>
  </si>
  <si>
    <t>E4203EZ2</t>
  </si>
  <si>
    <t>E4203EZ3</t>
  </si>
  <si>
    <t>E4203EZ4</t>
  </si>
  <si>
    <t>E3035EZ1</t>
  </si>
  <si>
    <t>E2201EZ1</t>
  </si>
  <si>
    <t>E2436EZ1</t>
  </si>
  <si>
    <t>E5044EZ1</t>
  </si>
  <si>
    <t>E1133EZ1</t>
  </si>
  <si>
    <t>E3534EZ1</t>
  </si>
  <si>
    <t>E3534EZ2</t>
  </si>
  <si>
    <t>E3836EZ1</t>
  </si>
  <si>
    <t>E0702EZ1</t>
  </si>
  <si>
    <t>E0702EZ2</t>
  </si>
  <si>
    <t>E0401EZ1</t>
  </si>
  <si>
    <t>E3634EZ1</t>
  </si>
  <si>
    <t>E1738EZ1</t>
  </si>
  <si>
    <t>E3036EZ1</t>
  </si>
  <si>
    <t>E4502EZ1</t>
  </si>
  <si>
    <t>E4502EZ2</t>
  </si>
  <si>
    <t>E4502EZ3</t>
  </si>
  <si>
    <t>E4502EZ4</t>
  </si>
  <si>
    <t>E3434EZ1</t>
  </si>
  <si>
    <t>E5045EZ1</t>
  </si>
  <si>
    <t>E1134EZ1</t>
  </si>
  <si>
    <t>E1038EZ1</t>
  </si>
  <si>
    <t>E2003EZ1</t>
  </si>
  <si>
    <t>E2003EZ2</t>
  </si>
  <si>
    <t>E2003EZ3</t>
  </si>
  <si>
    <t>E2003EZ4</t>
  </si>
  <si>
    <t>E2003EZ5</t>
  </si>
  <si>
    <t>E2003EZ6</t>
  </si>
  <si>
    <t>E2003EZ7</t>
  </si>
  <si>
    <t>E2003EZ8</t>
  </si>
  <si>
    <t>E1935EZ1</t>
  </si>
  <si>
    <t>E2534EZ1</t>
  </si>
  <si>
    <t>E2004EZ1</t>
  </si>
  <si>
    <t>E2004EZ2</t>
  </si>
  <si>
    <t>E2635EZ1</t>
  </si>
  <si>
    <t>E2635EZ2</t>
  </si>
  <si>
    <t>E2801EZ1</t>
  </si>
  <si>
    <t>E0104EZ1</t>
  </si>
  <si>
    <t>E4503EZ1</t>
  </si>
  <si>
    <t>E3731EZ1</t>
  </si>
  <si>
    <t>E2437EZ1</t>
  </si>
  <si>
    <t>E2702EZ1</t>
  </si>
  <si>
    <t>E2901EZ1</t>
  </si>
  <si>
    <t>E2901EZ2</t>
  </si>
  <si>
    <t>E2901EZ3</t>
  </si>
  <si>
    <t>E2901EZ4</t>
  </si>
  <si>
    <t>E2636EZ1</t>
  </si>
  <si>
    <t>E3001EZ1</t>
  </si>
  <si>
    <t>E3001EZ2</t>
  </si>
  <si>
    <t>E3732EZ1</t>
  </si>
  <si>
    <t>E2438EZ1</t>
  </si>
  <si>
    <t>E4204EZ1</t>
  </si>
  <si>
    <t>E3132EZ1</t>
  </si>
  <si>
    <t>E2338EZ1</t>
  </si>
  <si>
    <t>E0501EZ1</t>
  </si>
  <si>
    <t>E1101EZ1</t>
  </si>
  <si>
    <t>E1101EZ2</t>
  </si>
  <si>
    <t>E1701EZ1</t>
  </si>
  <si>
    <t>E2339EZ1</t>
  </si>
  <si>
    <t>E0303EZ1</t>
  </si>
  <si>
    <t>E5046EZ1</t>
  </si>
  <si>
    <t>E0703EZ1</t>
  </si>
  <si>
    <t>E0703EZ2</t>
  </si>
  <si>
    <t>E0703EZ3</t>
  </si>
  <si>
    <t>E1835EZ1</t>
  </si>
  <si>
    <t>E3635EZ1</t>
  </si>
  <si>
    <t>E2340EZ1</t>
  </si>
  <si>
    <t>E5047EZ1</t>
  </si>
  <si>
    <t>E4205EZ1</t>
  </si>
  <si>
    <t>E1540EZ1</t>
  </si>
  <si>
    <t>E2341EZ1</t>
  </si>
  <si>
    <t>E1436EZ1</t>
  </si>
  <si>
    <t>E4403EZ1</t>
  </si>
  <si>
    <t>E3733EZ1</t>
  </si>
  <si>
    <t>E3636EZ1</t>
  </si>
  <si>
    <t>E3038EZ1</t>
  </si>
  <si>
    <t>E1740EZ1</t>
  </si>
  <si>
    <t>E2402EZ1</t>
  </si>
  <si>
    <t>E4206EZ1</t>
  </si>
  <si>
    <t>E4604EZ1</t>
  </si>
  <si>
    <t>E4304EZ1</t>
  </si>
  <si>
    <t>E2239EZ1</t>
  </si>
  <si>
    <t>E4404EZ1</t>
  </si>
  <si>
    <t>E4404EZ2</t>
  </si>
  <si>
    <t>E2240EZ1</t>
  </si>
  <si>
    <t>E3202EZ1</t>
  </si>
  <si>
    <t>E0304EZ1</t>
  </si>
  <si>
    <t>E4605EZ1</t>
  </si>
  <si>
    <t>E3301EZ1</t>
  </si>
  <si>
    <t>E0536EZ1</t>
  </si>
  <si>
    <t>E0536EZ2</t>
  </si>
  <si>
    <t>E0536EZ3</t>
  </si>
  <si>
    <t>E1039EZ1</t>
  </si>
  <si>
    <t>E0103EZ1</t>
  </si>
  <si>
    <t>E1136EZ1</t>
  </si>
  <si>
    <t>E2535EZ1</t>
  </si>
  <si>
    <t>E2536EZ1</t>
  </si>
  <si>
    <t>E2637EZ1</t>
  </si>
  <si>
    <t>E3133EZ1</t>
  </si>
  <si>
    <t>E3133EZ2</t>
  </si>
  <si>
    <t>E3133EZ3</t>
  </si>
  <si>
    <t>E3133EZ4</t>
  </si>
  <si>
    <t>E2342EZ1</t>
  </si>
  <si>
    <t>E3435EZ1</t>
  </si>
  <si>
    <t>E4504EZ1</t>
  </si>
  <si>
    <t>E4504EZ2</t>
  </si>
  <si>
    <t>E1702EZ1</t>
  </si>
  <si>
    <t>E1501EZ1</t>
  </si>
  <si>
    <t>E5019EZ1</t>
  </si>
  <si>
    <t>E3637EZ1</t>
  </si>
  <si>
    <t>E1936EZ1</t>
  </si>
  <si>
    <t>E1936EZ2</t>
  </si>
  <si>
    <t>E1936EZ3</t>
  </si>
  <si>
    <t>E4303EZ1</t>
  </si>
  <si>
    <t>E3436EZ1</t>
  </si>
  <si>
    <t>E3437EZ1</t>
  </si>
  <si>
    <t>E1937EZ1</t>
  </si>
  <si>
    <t>E4207EZ1</t>
  </si>
  <si>
    <t>E0704EZ1</t>
  </si>
  <si>
    <t>E0704EZ2</t>
  </si>
  <si>
    <t>E3401EZ1</t>
  </si>
  <si>
    <t>E3401EZ2</t>
  </si>
  <si>
    <t>E3401EZ3</t>
  </si>
  <si>
    <t>E3401EZ4</t>
  </si>
  <si>
    <t>E3401EZ5</t>
  </si>
  <si>
    <t>E3734EZ1</t>
  </si>
  <si>
    <t>E1635EZ1</t>
  </si>
  <si>
    <t>E4505EZ1</t>
  </si>
  <si>
    <t>E4505EZ2</t>
  </si>
  <si>
    <t>E4505EZ3</t>
  </si>
  <si>
    <t>E3638EZ1</t>
  </si>
  <si>
    <t>E5048EZ1</t>
  </si>
  <si>
    <t>E2241EZ1</t>
  </si>
  <si>
    <t>E3901EZ1</t>
  </si>
  <si>
    <t>E4208EZ1</t>
  </si>
  <si>
    <t>E3439EZ1</t>
  </si>
  <si>
    <t>E3639EZ1</t>
  </si>
  <si>
    <t>E1137EZ1</t>
  </si>
  <si>
    <t>E3201EZ1</t>
  </si>
  <si>
    <t>E1542EZ1</t>
  </si>
  <si>
    <t>E1742EZ1</t>
  </si>
  <si>
    <t>E1636EZ1</t>
  </si>
  <si>
    <t>E2242EZ1</t>
  </si>
  <si>
    <t>E1938EZ1</t>
  </si>
  <si>
    <t>E2243EZ1</t>
  </si>
  <si>
    <t>E1102EZ1</t>
  </si>
  <si>
    <t>E1139EZ1</t>
  </si>
  <si>
    <t>E5020EZ1</t>
  </si>
  <si>
    <t>E4209EZ1</t>
  </si>
  <si>
    <t>E2244EZ1</t>
  </si>
  <si>
    <t>E1544EZ1</t>
  </si>
  <si>
    <t>E3134EZ1</t>
  </si>
  <si>
    <t>E3134EZ2</t>
  </si>
  <si>
    <t>E3134EZ3</t>
  </si>
  <si>
    <t>E3134EZ4</t>
  </si>
  <si>
    <t>E3134EZ5</t>
  </si>
  <si>
    <t>E3134EZ6</t>
  </si>
  <si>
    <t>E3134EZ7</t>
  </si>
  <si>
    <t>E3134EZ8</t>
  </si>
  <si>
    <t>E3134EZ9</t>
  </si>
  <si>
    <t>E3134EZ10</t>
  </si>
  <si>
    <t>E3134EZ11</t>
  </si>
  <si>
    <t>E4705EZ1</t>
  </si>
  <si>
    <t>E4705EZ2</t>
  </si>
  <si>
    <t>E4606EZ1</t>
  </si>
  <si>
    <t>E5049EZ1</t>
  </si>
  <si>
    <t>E5021EZ1</t>
  </si>
  <si>
    <t>E0602EZ1</t>
  </si>
  <si>
    <t>E3735EZ1</t>
  </si>
  <si>
    <t>E1939EZ1</t>
  </si>
  <si>
    <t>E3640EZ1</t>
  </si>
  <si>
    <t>E1437EZ1</t>
  </si>
  <si>
    <t>E1940EZ1</t>
  </si>
  <si>
    <t>E0302EZ1</t>
  </si>
  <si>
    <t>E1140EZ1</t>
  </si>
  <si>
    <t>E2343EZ1</t>
  </si>
  <si>
    <t>E2537EZ1</t>
  </si>
  <si>
    <t>E2802EZ1</t>
  </si>
  <si>
    <t>E3135EZ1</t>
  </si>
  <si>
    <t>E3539EZ1</t>
  </si>
  <si>
    <t>E3539EZ2</t>
  </si>
  <si>
    <t>E5022EZ1</t>
  </si>
  <si>
    <t>E0902EZ1</t>
  </si>
  <si>
    <t>E4210EZ1</t>
  </si>
  <si>
    <t>E3902EZ1</t>
  </si>
  <si>
    <t>E1743EZ1</t>
  </si>
  <si>
    <t>E0305EZ1</t>
  </si>
  <si>
    <t>E4305EZ1</t>
  </si>
  <si>
    <t>E4305EZ2</t>
  </si>
  <si>
    <t>E4305EZ3</t>
  </si>
  <si>
    <t>E3641EZ1</t>
  </si>
  <si>
    <t>E0306EZ1</t>
  </si>
  <si>
    <t>E4607EZ1</t>
  </si>
  <si>
    <t>E1837EZ1</t>
  </si>
  <si>
    <t>E3837EZ1</t>
  </si>
  <si>
    <t>E1838EZ1</t>
  </si>
  <si>
    <t>E2344EZ1</t>
  </si>
  <si>
    <t>E1839EZ1</t>
  </si>
  <si>
    <t>E2701EZ1</t>
  </si>
  <si>
    <t>Provisional forms should be returned to the Department for Levelling Up, Housing and Communities by
Tuesday 30th April 2024</t>
  </si>
  <si>
    <t>Final Forms (post- audit) should be returned to the Department for Levelling Up, Housing and Communities by the statutory audit deadline.
(30 September 2024)</t>
  </si>
  <si>
    <t>3. Once the form has been completed, go to the validation sheet and check if any of the data require any further explanation. The data are compared with the NNDR3 for 2022-23 and if the change in number or percentage terms is higher or lower than we would normally expect you are asked to provide an explanation for the change in the box provided.</t>
  </si>
  <si>
    <t>For further details on the types of checks we do see Validation notes for NNDR3 2023-24.</t>
  </si>
  <si>
    <t>Please e-mail to: nndr.statistics@levellingup.gov.uk by no later than 30 April 2024 (provisional) and 30 September 2024 (final).</t>
  </si>
  <si>
    <t>This section of the form uses entries from other parts to calculate the net rates income for the authority in 2023-24. Note that you still need to enter data for line 5 and line 9a, but otherwise it is all calculated.</t>
  </si>
  <si>
    <t>This section of the form is for you to enter the gross rates for the authority and the amounts of various reliefs given in 2023-24. At the end of the section there is a calculated reconciliation down to net rates payable.</t>
  </si>
  <si>
    <t>1. Gross Rates Payable in respect of 2023-24 liability</t>
  </si>
  <si>
    <t>5. Additional income received in respect of previous years' liability</t>
  </si>
  <si>
    <t>3. Revenue foregone in respect of 2023-24 liability</t>
  </si>
  <si>
    <t>6. Net cost of transitional arrangements</t>
  </si>
  <si>
    <t xml:space="preserve">7a.  relief on existing properties where a </t>
  </si>
  <si>
    <t>7. Amount of relief in respect of 2023-24 liability</t>
  </si>
  <si>
    <t>8. Adjustments to relief provided in respect of previous years</t>
  </si>
  <si>
    <t>9. adjustments in respect of 2012-13 and earlier</t>
  </si>
  <si>
    <t>9a. adjustments to relief on existing properties where a 2nd property is occupied in respect of 2012-13 and earlier</t>
  </si>
  <si>
    <t>10. adjustments in respect of 2013-14 to 2016-17</t>
  </si>
  <si>
    <t>10a. adjustments to relief on existing properties where a 2nd property is occupied in respect of 2013-14 to 2016-17</t>
  </si>
  <si>
    <t>12. Additional yield from the small business supplement in 2023-24</t>
  </si>
  <si>
    <t>13. Adjustments to the yield from the small business supplement in respect of previous years</t>
  </si>
  <si>
    <t>14. Amount of relief in respect of 2023-24 liability</t>
  </si>
  <si>
    <t>15. Adjustments to amount of relief provided in respect of previous years</t>
  </si>
  <si>
    <t>16. Amount of relief in respect of 2023-24 liability</t>
  </si>
  <si>
    <t>17. Adjustments to amount of relief provided in respect of previous years</t>
  </si>
  <si>
    <t>18. Amount of relief in respect of 2023-24 liability</t>
  </si>
  <si>
    <t>19. Adjustments to amount of relief provided in respect of previous years</t>
  </si>
  <si>
    <t>20. Adjustments to amount of relief provided in</t>
  </si>
  <si>
    <t>21. Amount of relief in respect of 2023-24 liability</t>
  </si>
  <si>
    <t>24. Amount of relief in respect of 2023-24 liability</t>
  </si>
  <si>
    <t>26. Amount of relief in respect of 2023-24 liability</t>
  </si>
  <si>
    <t>29. Amount of relief in respect of 2023-24 liability</t>
  </si>
  <si>
    <t>31. Amount of relief in respect of 2023-24 liability</t>
  </si>
  <si>
    <t>33. Amount of relief in respect of 2023-24 liability</t>
  </si>
  <si>
    <t>35. Amount of relief in respect of 2023-24 liability</t>
  </si>
  <si>
    <t>37. Amount of relief in respect of 2023-24 liability</t>
  </si>
  <si>
    <t>39. Amount of relief in respect of 2023-24 liability</t>
  </si>
  <si>
    <t>43. Relief given to Freeports</t>
  </si>
  <si>
    <t>44. TOTAL DISCRETIONARY RELIEFS (UNFUNDED)</t>
  </si>
  <si>
    <t>This section reconciles entries from Part 3 with the payment already received based on NNDR1 2023-24. This is for information and does not require any input.</t>
  </si>
  <si>
    <t>1. Transitional protection payment due to (+) / from (-) the authority for 2023-24</t>
  </si>
  <si>
    <t>This section reconciles entries from Parts 1, 2 and 3 with the payment already received based on NNDR1 2023-24. This is for information and does not require any input.</t>
  </si>
  <si>
    <t>4. Amount to be retained by billing authority in 2023-24</t>
  </si>
  <si>
    <t>7. Amount to be retained by billing authority in 2023-24</t>
  </si>
  <si>
    <t>10. Amount to be retained by authority in 2023-24</t>
  </si>
  <si>
    <t>13. Amount to be retained by authority in 2023-24</t>
  </si>
  <si>
    <t>22a. Amount due to authority in 2023-24 for SBRR doubling and changes in thresholds</t>
  </si>
  <si>
    <t>22b. Amount due to authority in 2023-24 for loss of supplementary multiplier income</t>
  </si>
  <si>
    <t xml:space="preserve">23. Amount provisionally paid (based on NNDR1 2023-24 [Part 1C] </t>
  </si>
  <si>
    <t xml:space="preserve">25. Amount due to authority in 2023-24 </t>
  </si>
  <si>
    <t>26. Amount provisionally paid (based on NNDR1 2023-24 [Part 1C])</t>
  </si>
  <si>
    <t>28. Amount due to authority in 2023-24</t>
  </si>
  <si>
    <t>29. Amount provisionally paid (based on NNDR1 2023-24 [Part 1C])</t>
  </si>
  <si>
    <t>31. Amount due to (+) / from (-) authority in 2023-24 (in respect of previous years)</t>
  </si>
  <si>
    <t xml:space="preserve">32. Amount due to (+) / from (-) authority in 2023-24 (in respect of previous years) </t>
  </si>
  <si>
    <t>33. Amount due to (+) / from (-) authority in 2023-24  (in respect of previous years)</t>
  </si>
  <si>
    <t xml:space="preserve">34. Amount due to authority in 2023-24 </t>
  </si>
  <si>
    <t>37. Amount due to billing authority in 2023-24 (in respect of previous years)</t>
  </si>
  <si>
    <t xml:space="preserve">38. Amount due to authority in 2023-24 </t>
  </si>
  <si>
    <t>39. Amount provisionally paid (based on NNDR1 2023-24 [Part 1C])</t>
  </si>
  <si>
    <t xml:space="preserve">41. Amount due to authority in 2023-24 </t>
  </si>
  <si>
    <t>42. Amount provisionally paid (based on NNDR1 2023-24 [Part 1C])</t>
  </si>
  <si>
    <t>44. Amount due to authority in 2023-24</t>
  </si>
  <si>
    <t>47. Amount due to (+) / from (-) authority in 2023-24  (in respect of previous years)</t>
  </si>
  <si>
    <t>48. Amount due to (+) / from (-) authority in 2023-24  (in respect of previous years)</t>
  </si>
  <si>
    <t>49. Amount due to (+) / from (-) authority in 2023-24 (in respect of previous years)</t>
  </si>
  <si>
    <t>50. Amount due to authority in 2023-24</t>
  </si>
  <si>
    <t>51. Amount provisionally paid (based on NNDR1 2023-24 [Part 1C])</t>
  </si>
  <si>
    <t>53. Amount due to (+) / from (-) authority in 2023-24  (in respect of previous years)</t>
  </si>
  <si>
    <t>54. Amount due to authority in 2023-24</t>
  </si>
  <si>
    <t>55. Amount provisionally paid (based on NNDR1 2023-24 [Part 1C])</t>
  </si>
  <si>
    <t>The note NNDR3 Validation Checks 2023-24 provides further details on the validations we carry out. Please consult this when completing this validation sheet</t>
  </si>
  <si>
    <t>Baseline for 2018-19 NNDR1</t>
  </si>
  <si>
    <t>Data from 2022-23 NNDR3</t>
  </si>
  <si>
    <t>Part_3_Line_45_Col2</t>
  </si>
  <si>
    <t>ezfreeports_baa</t>
  </si>
  <si>
    <t>ezfreeports_da</t>
  </si>
  <si>
    <t>ez_nndr3_ua</t>
  </si>
  <si>
    <t>Part_4_Line_7_Col2</t>
  </si>
  <si>
    <t>ez_nndr1_ua</t>
  </si>
  <si>
    <t>Part_4_Line_8_Col2</t>
  </si>
  <si>
    <t>ez_due_ua</t>
  </si>
  <si>
    <t>Part_4_Line_9_Col2</t>
  </si>
  <si>
    <t>Addcomp_BA</t>
  </si>
  <si>
    <t>Addcomp_DA</t>
  </si>
  <si>
    <t>Is the authority part of the Flooding relief scheme in 2023-24?</t>
  </si>
  <si>
    <t>2022-23 NNDR3</t>
  </si>
  <si>
    <t>17-18 data (from 23-24 NNDR1)</t>
  </si>
  <si>
    <t>s31_lowcarbheat_nndr1_ba</t>
  </si>
  <si>
    <t>s31_lowcarbheat_nndr1_ua</t>
  </si>
  <si>
    <t>s31_lowcarbheat_nndr1_fra</t>
  </si>
  <si>
    <t>s31_lowcarbheat_due_ba</t>
  </si>
  <si>
    <t>s31_lowcarbheat_due_ua</t>
  </si>
  <si>
    <t>s31_lowcarbheat_due_fra</t>
  </si>
  <si>
    <t>Additional NNDR1 Variables</t>
  </si>
  <si>
    <t>Additional NNDR3 Variables</t>
  </si>
  <si>
    <t>s31_lowcarbheat_ba</t>
  </si>
  <si>
    <t>s31_lowcarbheat_mpa</t>
  </si>
  <si>
    <t>s31_lowcarbheat_fra</t>
  </si>
  <si>
    <t>PY's Amount</t>
  </si>
  <si>
    <t>22-23 Amount</t>
  </si>
  <si>
    <t>21-22 Amount</t>
  </si>
  <si>
    <t>E07000223</t>
  </si>
  <si>
    <t>E07000032</t>
  </si>
  <si>
    <t>E07000224</t>
  </si>
  <si>
    <t>E07000170</t>
  </si>
  <si>
    <t>E07000105</t>
  </si>
  <si>
    <t>E07000200</t>
  </si>
  <si>
    <t>E09000002</t>
  </si>
  <si>
    <t>E09000003</t>
  </si>
  <si>
    <t>E08000016</t>
  </si>
  <si>
    <t>E07000066</t>
  </si>
  <si>
    <t>E07000084</t>
  </si>
  <si>
    <t>E07000171</t>
  </si>
  <si>
    <t>E06000022</t>
  </si>
  <si>
    <t>E06000055</t>
  </si>
  <si>
    <t>E09000004</t>
  </si>
  <si>
    <t>E08000025</t>
  </si>
  <si>
    <t>E07000129</t>
  </si>
  <si>
    <t>E06000008</t>
  </si>
  <si>
    <t>E06000009</t>
  </si>
  <si>
    <t>E07000033</t>
  </si>
  <si>
    <t>E08000001</t>
  </si>
  <si>
    <t>E07000136</t>
  </si>
  <si>
    <t>E06000058</t>
  </si>
  <si>
    <t>E06000036</t>
  </si>
  <si>
    <t>E08000032</t>
  </si>
  <si>
    <t>E07000067</t>
  </si>
  <si>
    <t>E07000143</t>
  </si>
  <si>
    <t>E09000005</t>
  </si>
  <si>
    <t>E07000068</t>
  </si>
  <si>
    <t>E06000043</t>
  </si>
  <si>
    <t>E06000023</t>
  </si>
  <si>
    <t>E07000144</t>
  </si>
  <si>
    <t>E09000006</t>
  </si>
  <si>
    <t>E07000234</t>
  </si>
  <si>
    <t>E07000095</t>
  </si>
  <si>
    <t>E07000172</t>
  </si>
  <si>
    <t>E06000060</t>
  </si>
  <si>
    <t>E07000117</t>
  </si>
  <si>
    <t>E08000002</t>
  </si>
  <si>
    <t>E08000033</t>
  </si>
  <si>
    <t>E07000008</t>
  </si>
  <si>
    <t>E09000007</t>
  </si>
  <si>
    <t>E07000192</t>
  </si>
  <si>
    <t>E07000106</t>
  </si>
  <si>
    <t>E07000069</t>
  </si>
  <si>
    <t>E06000056</t>
  </si>
  <si>
    <t>E07000130</t>
  </si>
  <si>
    <t>E07000070</t>
  </si>
  <si>
    <t>E07000078</t>
  </si>
  <si>
    <t>E07000177</t>
  </si>
  <si>
    <t>E06000049</t>
  </si>
  <si>
    <t>E06000050</t>
  </si>
  <si>
    <t>E07000034</t>
  </si>
  <si>
    <t>E07000225</t>
  </si>
  <si>
    <t>E07000118</t>
  </si>
  <si>
    <t>E09000001</t>
  </si>
  <si>
    <t>E07000071</t>
  </si>
  <si>
    <t>E06000052</t>
  </si>
  <si>
    <t>E07000079</t>
  </si>
  <si>
    <t>E08000026</t>
  </si>
  <si>
    <t>E07000226</t>
  </si>
  <si>
    <t>E09000008</t>
  </si>
  <si>
    <t>E06000063</t>
  </si>
  <si>
    <t>E07000096</t>
  </si>
  <si>
    <t>E06000005</t>
  </si>
  <si>
    <t>E07000107</t>
  </si>
  <si>
    <t>E06000015</t>
  </si>
  <si>
    <t>E07000035</t>
  </si>
  <si>
    <t>E08000017</t>
  </si>
  <si>
    <t>E06000059</t>
  </si>
  <si>
    <t>E07000108</t>
  </si>
  <si>
    <t>E08000027</t>
  </si>
  <si>
    <t>E06000047</t>
  </si>
  <si>
    <t>E09000009</t>
  </si>
  <si>
    <t>E07000009</t>
  </si>
  <si>
    <t>E07000040</t>
  </si>
  <si>
    <t>E07000085</t>
  </si>
  <si>
    <t>E07000242</t>
  </si>
  <si>
    <t>E07000137</t>
  </si>
  <si>
    <t>E06000011</t>
  </si>
  <si>
    <t>E07000193</t>
  </si>
  <si>
    <t>E07000244</t>
  </si>
  <si>
    <t>E07000061</t>
  </si>
  <si>
    <t>E07000086</t>
  </si>
  <si>
    <t>E07000207</t>
  </si>
  <si>
    <t>E09000010</t>
  </si>
  <si>
    <t>E07000072</t>
  </si>
  <si>
    <t>E07000208</t>
  </si>
  <si>
    <t>E07000036</t>
  </si>
  <si>
    <t>E07000041</t>
  </si>
  <si>
    <t>E07000087</t>
  </si>
  <si>
    <t>E07000010</t>
  </si>
  <si>
    <t>E07000112</t>
  </si>
  <si>
    <t>E07000080</t>
  </si>
  <si>
    <t>E07000119</t>
  </si>
  <si>
    <t>E08000037</t>
  </si>
  <si>
    <t>E07000173</t>
  </si>
  <si>
    <t>E07000081</t>
  </si>
  <si>
    <t>E07000088</t>
  </si>
  <si>
    <t>E07000109</t>
  </si>
  <si>
    <t>E07000145</t>
  </si>
  <si>
    <t>E09000011</t>
  </si>
  <si>
    <t>E07000209</t>
  </si>
  <si>
    <t>E09000012</t>
  </si>
  <si>
    <t>E06000006</t>
  </si>
  <si>
    <t>E09000013</t>
  </si>
  <si>
    <t>E07000131</t>
  </si>
  <si>
    <t>E09000014</t>
  </si>
  <si>
    <t>E07000073</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</si>
  <si>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</si>
  <si>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</si>
  <si>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</si>
  <si>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</si>
  <si>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</si>
  <si>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</si>
  <si>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</si>
  <si>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</si>
  <si>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</si>
  <si>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</si>
  <si>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</si>
  <si>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</si>
  <si>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</si>
  <si>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</si>
  <si>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</si>
  <si>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</si>
  <si>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</si>
  <si>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</si>
  <si>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</si>
  <si>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</si>
  <si>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</si>
  <si>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</si>
  <si>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</si>
  <si>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</si>
  <si>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</si>
  <si>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</si>
  <si>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</si>
  <si>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</si>
  <si>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</si>
  <si>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</si>
  <si>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</si>
  <si>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</si>
  <si>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</si>
  <si>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</si>
  <si>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</si>
  <si>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</si>
  <si>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</si>
  <si>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</si>
  <si>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</si>
  <si>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</si>
  <si>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</si>
  <si>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</si>
  <si>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E09000024</t>
  </si>
  <si>
    <t>E07000042</t>
  </si>
  <si>
    <t>E07000203</t>
  </si>
  <si>
    <t>E07000228</t>
  </si>
  <si>
    <t>E06000002</t>
  </si>
  <si>
    <t>E06000042</t>
  </si>
  <si>
    <t>E07000210</t>
  </si>
  <si>
    <t>E07000091</t>
  </si>
  <si>
    <t>E07000175</t>
  </si>
  <si>
    <t>E08000021</t>
  </si>
  <si>
    <t>E07000195</t>
  </si>
  <si>
    <t>E09000025</t>
  </si>
  <si>
    <t>E07000043</t>
  </si>
  <si>
    <t>E07000038</t>
  </si>
  <si>
    <t>E06000012</t>
  </si>
  <si>
    <t>E07000099</t>
  </si>
  <si>
    <t>E07000139</t>
  </si>
  <si>
    <t>E06000013</t>
  </si>
  <si>
    <t>E07000147</t>
  </si>
  <si>
    <t>E06000061</t>
  </si>
  <si>
    <t>E06000024</t>
  </si>
  <si>
    <t>E08000022</t>
  </si>
  <si>
    <t>E07000218</t>
  </si>
  <si>
    <t>E07000134</t>
  </si>
  <si>
    <t>E06000065</t>
  </si>
  <si>
    <t>E06000057</t>
  </si>
  <si>
    <t>E07000148</t>
  </si>
  <si>
    <t>E06000018</t>
  </si>
  <si>
    <t>E07000219</t>
  </si>
  <si>
    <t>E07000135</t>
  </si>
  <si>
    <t>E08000004</t>
  </si>
  <si>
    <t>E07000178</t>
  </si>
  <si>
    <t>E07000122</t>
  </si>
  <si>
    <t>E06000031</t>
  </si>
  <si>
    <t>E06000026</t>
  </si>
  <si>
    <t>E06000044</t>
  </si>
  <si>
    <t>E07000123</t>
  </si>
  <si>
    <t>E06000038</t>
  </si>
  <si>
    <t>E09000026</t>
  </si>
  <si>
    <t>E06000003</t>
  </si>
  <si>
    <t>E07000236</t>
  </si>
  <si>
    <t>E07000211</t>
  </si>
  <si>
    <t>E07000124</t>
  </si>
  <si>
    <t>E09000027</t>
  </si>
  <si>
    <t>E08000005</t>
  </si>
  <si>
    <t>E07000075</t>
  </si>
  <si>
    <t>E07000125</t>
  </si>
  <si>
    <t>E07000064</t>
  </si>
  <si>
    <t>E08000018</t>
  </si>
  <si>
    <t>E07000220</t>
  </si>
  <si>
    <t>E07000212</t>
  </si>
  <si>
    <t>E07000176</t>
  </si>
  <si>
    <t>E07000092</t>
  </si>
  <si>
    <t>E06000017</t>
  </si>
  <si>
    <t>E08000006</t>
  </si>
  <si>
    <t>E08000028</t>
  </si>
  <si>
    <t>E08000014</t>
  </si>
  <si>
    <t>E07000111</t>
  </si>
  <si>
    <t>E08000019</t>
  </si>
  <si>
    <t>E06000051</t>
  </si>
  <si>
    <t>E06000039</t>
  </si>
  <si>
    <t>E08000029</t>
  </si>
  <si>
    <t>E06000066</t>
  </si>
  <si>
    <t>E07000012</t>
  </si>
  <si>
    <t>E07000039</t>
  </si>
  <si>
    <t>E06000025</t>
  </si>
  <si>
    <t>E07000044</t>
  </si>
  <si>
    <t>E07000140</t>
  </si>
  <si>
    <t>E07000141</t>
  </si>
  <si>
    <t>E07000149</t>
  </si>
  <si>
    <t>E07000179</t>
  </si>
  <si>
    <t>E07000126</t>
  </si>
  <si>
    <t>E07000196</t>
  </si>
  <si>
    <t>E08000023</t>
  </si>
  <si>
    <t>E06000045</t>
  </si>
  <si>
    <t>E06000033</t>
  </si>
  <si>
    <t>E09000028</t>
  </si>
  <si>
    <t>E07000213</t>
  </si>
  <si>
    <t>E07000240</t>
  </si>
  <si>
    <t>E08000013</t>
  </si>
  <si>
    <t>E07000197</t>
  </si>
  <si>
    <t>E07000198</t>
  </si>
  <si>
    <t>E07000243</t>
  </si>
  <si>
    <t>E08000007</t>
  </si>
  <si>
    <t>E06000004</t>
  </si>
  <si>
    <t>E06000021</t>
  </si>
  <si>
    <t>E07000221</t>
  </si>
  <si>
    <t>E07000082</t>
  </si>
  <si>
    <t>E08000024</t>
  </si>
  <si>
    <t>E07000214</t>
  </si>
  <si>
    <t>E09000029</t>
  </si>
  <si>
    <t>E07000113</t>
  </si>
  <si>
    <t>E06000030</t>
  </si>
  <si>
    <t>E08000008</t>
  </si>
  <si>
    <t>E07000199</t>
  </si>
  <si>
    <t>E07000215</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</si>
  <si>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</si>
  <si>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</si>
  <si>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</si>
  <si>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</si>
  <si>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</si>
  <si>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</si>
  <si>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</si>
  <si>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</si>
  <si>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</si>
  <si>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</si>
  <si>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</si>
  <si>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</si>
  <si>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</si>
  <si>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</si>
  <si>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</si>
  <si>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</si>
  <si>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</si>
  <si>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</si>
  <si>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</si>
  <si>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</si>
  <si>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</si>
  <si>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</si>
  <si>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</si>
  <si>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E07000216</t>
  </si>
  <si>
    <t>E07000065</t>
  </si>
  <si>
    <t>E07000241</t>
  </si>
  <si>
    <t>E06000037</t>
  </si>
  <si>
    <t>E07000047</t>
  </si>
  <si>
    <t>E07000127</t>
  </si>
  <si>
    <t>E07000142</t>
  </si>
  <si>
    <t>E06000062</t>
  </si>
  <si>
    <t>E07000181</t>
  </si>
  <si>
    <t>E07000245</t>
  </si>
  <si>
    <t>E09000033</t>
  </si>
  <si>
    <t>E06000064</t>
  </si>
  <si>
    <t>E08000010</t>
  </si>
  <si>
    <t>E06000054</t>
  </si>
  <si>
    <t>E07000094</t>
  </si>
  <si>
    <t>E06000040</t>
  </si>
  <si>
    <t>E08000015</t>
  </si>
  <si>
    <t>E07000217</t>
  </si>
  <si>
    <t>E06000041</t>
  </si>
  <si>
    <t>E08000031</t>
  </si>
  <si>
    <t>E07000237</t>
  </si>
  <si>
    <t>E07000229</t>
  </si>
  <si>
    <t>E07000238</t>
  </si>
  <si>
    <t>E07000128</t>
  </si>
  <si>
    <t>E07000239</t>
  </si>
  <si>
    <t>E06000014</t>
  </si>
  <si>
    <t>South East</t>
  </si>
  <si>
    <t>East Midlands</t>
  </si>
  <si>
    <t>East of England</t>
  </si>
  <si>
    <t>London</t>
  </si>
  <si>
    <t>Yorkshire and The Humber</t>
  </si>
  <si>
    <t>South West</t>
  </si>
  <si>
    <t>West Midlands</t>
  </si>
  <si>
    <t>North West</t>
  </si>
  <si>
    <t>2024-25 NNDR1</t>
  </si>
  <si>
    <t>13. Net Rates Payable less accounting adjustments</t>
  </si>
  <si>
    <t>14. Renewable Energy</t>
  </si>
  <si>
    <t>15. Shale Oil and Gas Scheme sites</t>
  </si>
  <si>
    <t xml:space="preserve">16. Transitional Protection Payment </t>
  </si>
  <si>
    <t xml:space="preserve">17. Baseline </t>
  </si>
  <si>
    <t>18. Total Disregarded Amounts</t>
  </si>
  <si>
    <t>22. Total Deductions</t>
  </si>
  <si>
    <t>23. Collectable Rates: net rates payable less accounting adjustments</t>
  </si>
  <si>
    <t>24. Renewable Energy</t>
  </si>
  <si>
    <t>25. Shale Oil and Gas Scheme sites</t>
  </si>
  <si>
    <t xml:space="preserve">26. Transitional Protection Payment </t>
  </si>
  <si>
    <t xml:space="preserve">27. Baseline </t>
  </si>
  <si>
    <t xml:space="preserve">      Ver</t>
  </si>
  <si>
    <t>Look-up data</t>
  </si>
  <si>
    <t>Today's Date</t>
  </si>
  <si>
    <t>Date Control</t>
  </si>
  <si>
    <t>51. Amount of relief in respect of 2023-24 liability</t>
  </si>
  <si>
    <t>52. Adjustments to amount of relief provided in</t>
  </si>
  <si>
    <t>53. Amount of relief in respect of 2023-24 liability</t>
  </si>
  <si>
    <t>54. Adjustments to amount of relief provided in</t>
  </si>
  <si>
    <t xml:space="preserve">56. Adjustments only to amount of Supporting Small </t>
  </si>
  <si>
    <t>56a. Adjustments only to amount of Supporting Small Business</t>
  </si>
  <si>
    <t>56b. Adjustments only to amount of Supporting Small Business</t>
  </si>
  <si>
    <t>59. Amount of relief in respect of 2023-24 liability</t>
  </si>
  <si>
    <t>62. Adjustments to amount of relief in respect of 2021-22</t>
  </si>
  <si>
    <t>63. Amount of relief in respect of 2023-24 liability</t>
  </si>
  <si>
    <t>64. Adjustments to amount of relief provided in</t>
  </si>
  <si>
    <t>65. TOTAL DISCRETIONARY RELIEF (FUNDED S.31)</t>
  </si>
  <si>
    <t>66. Amount of relief in respect of 2023-24 liability</t>
  </si>
  <si>
    <t>67. Adjustments to amount of relief provided in respect of previous years</t>
  </si>
  <si>
    <t>68. TOTAL HARDSHIP RELIEF</t>
  </si>
  <si>
    <t>Validation - Cost of Public lavatories relief prior year value</t>
  </si>
  <si>
    <t>Validation - Cost of RHL relief prior year value</t>
  </si>
  <si>
    <t>val_dr_rhl_py</t>
  </si>
  <si>
    <t>MainVal_Val23_Prior</t>
  </si>
  <si>
    <t>MainVal_Val25_Prior</t>
  </si>
  <si>
    <t>MainVal_Val23_Change</t>
  </si>
  <si>
    <t>MainVal_Val25_Change</t>
  </si>
  <si>
    <t>Validation - Cost of Public lavatories relief change value</t>
  </si>
  <si>
    <t>val_dr_rhl_change</t>
  </si>
  <si>
    <t>Validation - Cost of RHL relief change value</t>
  </si>
  <si>
    <t>MainVal_Val23_PtChange</t>
  </si>
  <si>
    <t>val_dr_rhl_ptchange</t>
  </si>
  <si>
    <t>Validation - Cost of RHL relief % change value</t>
  </si>
  <si>
    <t>Validation - Cost of Public lavatories relief % change value</t>
  </si>
  <si>
    <t>MainVal_Val23_Comment_Flag</t>
  </si>
  <si>
    <t>MainVal_Val25_Comment_Flag</t>
  </si>
  <si>
    <t>val_dr_rhl_flag</t>
  </si>
  <si>
    <t>Validation - Cost of Public lavatories relief validation flag</t>
  </si>
  <si>
    <t>Validation - Cost of RHL relief validation flag</t>
  </si>
  <si>
    <t>MainVal_Val23_Comment</t>
  </si>
  <si>
    <t>MainVal_Val25_Comment</t>
  </si>
  <si>
    <t>val_dr_rhl_comment</t>
  </si>
  <si>
    <t>Validation - Cost of RHL relief LA comment</t>
  </si>
  <si>
    <t>28. Sums outstanding from ratepayers (debtors)</t>
  </si>
  <si>
    <t>29. Sums owed to ratepayers</t>
  </si>
  <si>
    <t xml:space="preserve">     24a. In relation to 2010 List</t>
  </si>
  <si>
    <t xml:space="preserve">     24b. In relation to 2017 List</t>
  </si>
  <si>
    <t>26. Agreed adjustments to Collection Fund (in respect of brought forward discrepancies)</t>
  </si>
  <si>
    <t>Non-Domestic Rating Income for 2023-24</t>
  </si>
  <si>
    <t>Other Income for 2023-24</t>
  </si>
  <si>
    <t>13. Opening balance as at 1 April 2023</t>
  </si>
  <si>
    <t>16. Closing balance on 31 March 2024</t>
  </si>
  <si>
    <t>17. Opening balance as at 1 April 2023</t>
  </si>
  <si>
    <t>24. Closing balance on 31 March 2024</t>
  </si>
  <si>
    <t>25. Opening balance on 1 April 2023 (surplus(+)/deficit(-))</t>
  </si>
  <si>
    <t>27.  Estimated Surplus(+)/Deficit(-) Payable in 2023-24</t>
  </si>
  <si>
    <t>29. Estimated non-domestic income 2023-24</t>
  </si>
  <si>
    <t>30. Actual non-domestic rating income 2023-24</t>
  </si>
  <si>
    <t>32. Closing balance at 31 March 2024 (surplus(+)/deficit(-))</t>
  </si>
  <si>
    <t>28.  Prior-year surplus(+)/deficit(-) included in closing balance (line 25 plus line 26 minus line 27)</t>
  </si>
  <si>
    <t>31. In-year surplus(+)/deficit(-) (line 30 minus line 29)</t>
  </si>
  <si>
    <t>Part_1_Ref_Line_1</t>
  </si>
  <si>
    <t>Part_1_Ref_Line_2</t>
  </si>
  <si>
    <t>Part_1_Ref_Line_3</t>
  </si>
  <si>
    <t>Part_1_Ref_Line_4</t>
  </si>
  <si>
    <t>Part_1_Ref_Line_5</t>
  </si>
  <si>
    <t>Part_1_Ref_Line_6</t>
  </si>
  <si>
    <t>Part_1_Ref_Line_7</t>
  </si>
  <si>
    <t>Part_1_Ref_Line_8</t>
  </si>
  <si>
    <t>Part_1_Ref_Line_9</t>
  </si>
  <si>
    <t>Part_1_Ref_Line_10</t>
  </si>
  <si>
    <t>Part_1_Ref_Line_11</t>
  </si>
  <si>
    <t>Part_1_Ref_Line_12</t>
  </si>
  <si>
    <t>Part_1_Ref_Line_13</t>
  </si>
  <si>
    <t>Part_1_Ref_Line_14</t>
  </si>
  <si>
    <t>Part_1_Ref_Line_15</t>
  </si>
  <si>
    <t>Part_1_Ref_Line_16</t>
  </si>
  <si>
    <t>Part_1_Ref_Line_17</t>
  </si>
  <si>
    <t>Part_1_Ref_Line_18</t>
  </si>
  <si>
    <t>Part_1_Ref_Line_19</t>
  </si>
  <si>
    <t>Part_1_Ref_Line_20</t>
  </si>
  <si>
    <t>Part_1_Ref_Line_21</t>
  </si>
  <si>
    <t>Part_1_Ref_Line_22</t>
  </si>
  <si>
    <t>Part_1_Ref_Line_23</t>
  </si>
  <si>
    <t>Part_1_Ref_Line_24</t>
  </si>
  <si>
    <t>Part_1_Ref_Line_25</t>
  </si>
  <si>
    <t>Part_1_Ref_Line_26</t>
  </si>
  <si>
    <t>Part_1_Ref_Line_27</t>
  </si>
  <si>
    <t>Part_1_Ref_Line_28</t>
  </si>
  <si>
    <t>Pre-calculated cost of collection</t>
  </si>
  <si>
    <t>Binary check on if the authority is unitary</t>
  </si>
  <si>
    <t>Total business rates retention split to the authority and non-central preceptors</t>
  </si>
  <si>
    <t>Tier split share to central government</t>
  </si>
  <si>
    <t>Tier split share to billing authority</t>
  </si>
  <si>
    <t>Tier split share to major preceptor</t>
  </si>
  <si>
    <t>Tier split share to fire authority</t>
  </si>
  <si>
    <t>Shale gas share to major preceptor</t>
  </si>
  <si>
    <t>Shale gas share to fire authority</t>
  </si>
  <si>
    <t>SBRR threshold factor</t>
  </si>
  <si>
    <t>SBRR supplementary multiplier</t>
  </si>
  <si>
    <t>Additional compensation for loss of supplementary multipler income for the billing authority</t>
  </si>
  <si>
    <t>Additional compensation for loss of supplementary multipler income for designated areas</t>
  </si>
  <si>
    <t>Pre-filled opening balance for the allowance for non-collection</t>
  </si>
  <si>
    <t>Pre-filled opening balance for the allowance for appeals</t>
  </si>
  <si>
    <t>Pre-filled opening balance for the allowance for appeals against the 2010 list</t>
  </si>
  <si>
    <t>Pre-filled opening balance for the allowance for appeals against the 2017 list</t>
  </si>
  <si>
    <t>Pre-filled opening balance for the collection fund, share for central government</t>
  </si>
  <si>
    <t>Pre-filled opening balance for the collection fund, share for billing authority</t>
  </si>
  <si>
    <t>Pre-filled opening balance for the collection fund, share for major preceptor</t>
  </si>
  <si>
    <t>Pre-filled opening balance for the collection fund, share for fire authority</t>
  </si>
  <si>
    <t>Pre-filled opening balance for the collection fund, total</t>
  </si>
  <si>
    <t>Estimated surplus/deficit payable in NNDR1</t>
  </si>
  <si>
    <t>Estimated income in NNDR1</t>
  </si>
  <si>
    <t>Amount of CARF relief given in the BA adjusted for the pre-adjustment cap</t>
  </si>
  <si>
    <t>Amount of CARF relief given in the DA adjusted for the pre-adjustment cap</t>
  </si>
  <si>
    <t>Amount of CARF allocated to the authority</t>
  </si>
  <si>
    <t>Amount of CARF granted by the authority in the previous year</t>
  </si>
  <si>
    <t>Name of the form</t>
  </si>
  <si>
    <t>Version number to filter out test sheets</t>
  </si>
  <si>
    <t>The Organisation ID for the Local Authority submitting the Form (ONS version)</t>
  </si>
  <si>
    <t>Region of the LA submitting the form</t>
  </si>
  <si>
    <t>Net amount receivable from rate payers</t>
  </si>
  <si>
    <t>Sums due to the authority for transitional protection payment</t>
  </si>
  <si>
    <t>Sums due from the authority  for transitional protection payment</t>
  </si>
  <si>
    <t>Cost of collection (from formula)</t>
  </si>
  <si>
    <t>Legal costs of collection</t>
  </si>
  <si>
    <t>Allowance for cost of collection</t>
  </si>
  <si>
    <t>City of London offset</t>
  </si>
  <si>
    <t>Amounts retained in respect of Designated Areas</t>
  </si>
  <si>
    <t>Amounts retained in respect of Renewable Energy Schemes</t>
  </si>
  <si>
    <t>Renewable Energy sums retained by billing authority</t>
  </si>
  <si>
    <t>Renewable Energy sums retained by major precepting authority</t>
  </si>
  <si>
    <t>Amounts retained in respect of Shale Oil and Gas Schemes sites</t>
  </si>
  <si>
    <t>Non-Domestic rating income</t>
  </si>
  <si>
    <t>61. Amount due to authority in 2023-24</t>
  </si>
  <si>
    <t>62. Amount provisionally paid (based on NNDR1 2023-24 [Part 1C])</t>
  </si>
  <si>
    <t>64. Amount due to authority in 2023-24</t>
  </si>
  <si>
    <t>65. Amount due to authority in 2023-24</t>
  </si>
  <si>
    <t>66. Total Amount due to authority in 2023-24</t>
  </si>
  <si>
    <t>67. Sum due to (+) / from (-) authority</t>
  </si>
  <si>
    <t>appeals_opbal2022</t>
  </si>
  <si>
    <t>Part_1_Line_1_Col1</t>
  </si>
  <si>
    <t>Part_1_Line_2_Col1</t>
  </si>
  <si>
    <t>Part_1_Line_3_Col1</t>
  </si>
  <si>
    <t>Part_1_Line_4_Col1</t>
  </si>
  <si>
    <t>Part_1_Line_5_Col1</t>
  </si>
  <si>
    <t>Part_1_Line_6_Col1</t>
  </si>
  <si>
    <t>Part_1_Line_7_Col1</t>
  </si>
  <si>
    <t>Part_1_Line_8_Col1</t>
  </si>
  <si>
    <t>Part_1_Line_9_Col1</t>
  </si>
  <si>
    <t>Part_1_Line_9a_Col1</t>
  </si>
  <si>
    <t>Part_1_Line_9b_Col1</t>
  </si>
  <si>
    <t>Part_1_Line_10_Col1</t>
  </si>
  <si>
    <t>Part_1_Line_11_Col1</t>
  </si>
  <si>
    <t>Part_1_Ref_Line_29</t>
  </si>
  <si>
    <t>Part_2_Line_11_Col1</t>
  </si>
  <si>
    <t>Part_2_Line_14_Col1</t>
  </si>
  <si>
    <t>Part_2_Line_15_Col1</t>
  </si>
  <si>
    <t>Part_2_Line_16_Col2</t>
  </si>
  <si>
    <t>Part_2_Line_19_Col1</t>
  </si>
  <si>
    <t>Part_2_Line_22_Col2</t>
  </si>
  <si>
    <t>Part_2_Line_26_Col1</t>
  </si>
  <si>
    <t>Part_2_Line_27_Col1</t>
  </si>
  <si>
    <t>Part_2_Line_28_Col3</t>
  </si>
  <si>
    <t>Part_2_Line_29_Col3</t>
  </si>
  <si>
    <t>Part_3_Line_7a_Col1</t>
  </si>
  <si>
    <t>Part_3_Line_7a_Col2</t>
  </si>
  <si>
    <t>Part_3_Line_7a_Col3</t>
  </si>
  <si>
    <t>Part_3_Line_9a_Col1</t>
  </si>
  <si>
    <t>Part_3_Line_9a_Col2</t>
  </si>
  <si>
    <t>Part_3_Line_9a_Col3</t>
  </si>
  <si>
    <t>Part_3_Line_21_Col1</t>
  </si>
  <si>
    <t>Part_3_Line_21_Col2</t>
  </si>
  <si>
    <t>Part_3_Line_21_Col3</t>
  </si>
  <si>
    <t>Part_3_Line_43_Col1</t>
  </si>
  <si>
    <t>Part_3_Line_44_Col2</t>
  </si>
  <si>
    <t>Part_3_Line_44_Col3</t>
  </si>
  <si>
    <t>Part_3_Line_45_Col3</t>
  </si>
  <si>
    <t>Part_3_Line_49a_Col1</t>
  </si>
  <si>
    <t>Part_3_Line_49a_Col2</t>
  </si>
  <si>
    <t>Part_3_Line_49a_Col3</t>
  </si>
  <si>
    <t>Part_3_Line_56a_Col1</t>
  </si>
  <si>
    <t>Part_3_Line_56a_Col2</t>
  </si>
  <si>
    <t>Part_3_Line_56a_Col3</t>
  </si>
  <si>
    <t>Part_3_Line_56b_Col1</t>
  </si>
  <si>
    <t>Part_3_Line_56b_Col2</t>
  </si>
  <si>
    <t>Part_3_Line_56b_Col3</t>
  </si>
  <si>
    <t>Part_3_Line_61_Col1</t>
  </si>
  <si>
    <t>Part_3_Line_61_Col2</t>
  </si>
  <si>
    <t>Part_3_Line_61_Col3</t>
  </si>
  <si>
    <t>Part_3_Line_63_Col1</t>
  </si>
  <si>
    <t>Part_3_Line_63_Col2</t>
  </si>
  <si>
    <t>Part_3_Line_63_Col3</t>
  </si>
  <si>
    <t>Part_4_Split_Col4</t>
  </si>
  <si>
    <t>Part_4_Line_4_Col2</t>
  </si>
  <si>
    <t>Part_4_Line_5_Col2</t>
  </si>
  <si>
    <t>Part_4_Line_6_Col2</t>
  </si>
  <si>
    <t>Part_4_Line_7_Col3</t>
  </si>
  <si>
    <t>Part_4_Line_8_Col3</t>
  </si>
  <si>
    <t>Part_4_Line_9_Col3</t>
  </si>
  <si>
    <t>Part_4_Line_10_Col3</t>
  </si>
  <si>
    <t>Part_4_Line_11_Col3</t>
  </si>
  <si>
    <t>Part_4_Line_12_Col3</t>
  </si>
  <si>
    <t>Part_4_Line_13_Col4</t>
  </si>
  <si>
    <t>Part_4_Line_14_Col4</t>
  </si>
  <si>
    <t>Part_4_Line_15_Col4</t>
  </si>
  <si>
    <t>Part_4_Line_16_Col4</t>
  </si>
  <si>
    <t>Part_4_Line_17_Col4</t>
  </si>
  <si>
    <t>Part_4_Line_18_Col4</t>
  </si>
  <si>
    <t>Part_4_Line_19_Col2</t>
  </si>
  <si>
    <t>Part_4_Line_20_Col1</t>
  </si>
  <si>
    <t>Part_4_Line_20_Col2</t>
  </si>
  <si>
    <t>Part_4_Line_21_Col2</t>
  </si>
  <si>
    <t>Part_4_Line_22a_Col4</t>
  </si>
  <si>
    <t>Part_4_Line_22b_Col4</t>
  </si>
  <si>
    <t>Part_4_Line_23_Col4</t>
  </si>
  <si>
    <t>Part_4_Line_24_Col4</t>
  </si>
  <si>
    <t>Part_4_Line_25_Col4</t>
  </si>
  <si>
    <t>Part_4_Line_26_Col4</t>
  </si>
  <si>
    <t>Part_4_Line_27_Col4</t>
  </si>
  <si>
    <t>Part_4_Line_28_Col4</t>
  </si>
  <si>
    <t>Part_4_Line_29_Col4</t>
  </si>
  <si>
    <t>Part_4_Line_30_Col4</t>
  </si>
  <si>
    <t>Part_4_Line_31_Col4</t>
  </si>
  <si>
    <t>Part_4_Line_32_Col4</t>
  </si>
  <si>
    <t>Part_4_Line_33_Col4</t>
  </si>
  <si>
    <t>Part_4_Line_34_Col4</t>
  </si>
  <si>
    <t>Part_4_Line_35_Col4</t>
  </si>
  <si>
    <t>Part_4_Line_36_Col4</t>
  </si>
  <si>
    <t>Part_4_Line_37_Col4</t>
  </si>
  <si>
    <t>Part_4_Line_38_Col4</t>
  </si>
  <si>
    <t>Part_4_Line_39_Col4</t>
  </si>
  <si>
    <t>Part_4_Line_40_Col4</t>
  </si>
  <si>
    <t>Part_4_Line_41_Col4</t>
  </si>
  <si>
    <t>Part_4_Line_42_Col4</t>
  </si>
  <si>
    <t>Part_4_Line_43_Col4</t>
  </si>
  <si>
    <t>Part_4_Line_44_Col4</t>
  </si>
  <si>
    <t>Part_4_Line_45_Col4</t>
  </si>
  <si>
    <t>Part_4_Line_46_Col4</t>
  </si>
  <si>
    <t>Part_4_Line_47_Col4</t>
  </si>
  <si>
    <t>Part_4_Line_48_Col2</t>
  </si>
  <si>
    <t>Part_4_Line_48_Col3</t>
  </si>
  <si>
    <t>Part_4_Line_48_Col4</t>
  </si>
  <si>
    <t>Part_4_Line_49_Col2</t>
  </si>
  <si>
    <t>Part_4_Line_49_Col3</t>
  </si>
  <si>
    <t>Part_4_Line_49_Col4</t>
  </si>
  <si>
    <t>Part_4_Line_50_Col2</t>
  </si>
  <si>
    <t>Part_4_Line_50_Col3</t>
  </si>
  <si>
    <t>Part_4_Line_50_Col4</t>
  </si>
  <si>
    <t>Part_4_Line_51_Col4</t>
  </si>
  <si>
    <t>Part_4_Line_52_Col2</t>
  </si>
  <si>
    <t>Part_4_Line_52_Col3</t>
  </si>
  <si>
    <t>Part_4_Line_52_Col4</t>
  </si>
  <si>
    <t>Part_4_Line_53_Col2</t>
  </si>
  <si>
    <t>Part_4_Line_53_Col3</t>
  </si>
  <si>
    <t>Part_4_Line_53_Col4</t>
  </si>
  <si>
    <t>Part_4_Line_54_Col4</t>
  </si>
  <si>
    <t>Part_4_Line_55_Col4</t>
  </si>
  <si>
    <t>Part_4_Line_56_Col4</t>
  </si>
  <si>
    <t>Part_4_Line_57_Col4</t>
  </si>
  <si>
    <t>Part_4_Line_58_Col4</t>
  </si>
  <si>
    <t>Part_4_Line_59_Col4</t>
  </si>
  <si>
    <t>Part_4_Line_60_Col4</t>
  </si>
  <si>
    <t>Part_4_Line_61_Col4</t>
  </si>
  <si>
    <t>Part_4_Line_62_Col4</t>
  </si>
  <si>
    <t>Part_4_Line_63_Col4</t>
  </si>
  <si>
    <t>Part_4_Line_64_Col4</t>
  </si>
  <si>
    <t>Part_4_Line_65_Col4</t>
  </si>
  <si>
    <t>Part_4_Line_66_Col4</t>
  </si>
  <si>
    <t>Part_4_Line_67_Col2</t>
  </si>
  <si>
    <t>Part_4_Line_67_Col3</t>
  </si>
  <si>
    <t>Part_4_Line_67_Col4</t>
  </si>
  <si>
    <t>Part_5_Share_Col5</t>
  </si>
  <si>
    <t>Part_5_Line_1_Col5</t>
  </si>
  <si>
    <t>Part_5_Line_2_Col1</t>
  </si>
  <si>
    <t>Part_5_Line_2_Col5</t>
  </si>
  <si>
    <t>Part_5_Line_3_Col1</t>
  </si>
  <si>
    <t>Part_5_Line_4_Col2</t>
  </si>
  <si>
    <t>Part_5_Line_4_Col5</t>
  </si>
  <si>
    <t>Part_5_Line_5_Col5</t>
  </si>
  <si>
    <t>Part_5_Line_6_Col3</t>
  </si>
  <si>
    <t>Part_5_Line_6_Col5</t>
  </si>
  <si>
    <t>Part_5_Line_7_Col5</t>
  </si>
  <si>
    <t>Part_5_Line_8_Col5</t>
  </si>
  <si>
    <t>Part_5_Line_9_Col2</t>
  </si>
  <si>
    <t>Part_5_Line_9_Col5</t>
  </si>
  <si>
    <t>Part_5_Line_10_Col5</t>
  </si>
  <si>
    <t>Part_5_Line_11_Col5</t>
  </si>
  <si>
    <t>Part_5_Line_12_Col5</t>
  </si>
  <si>
    <t>Part_5_Line_13_Col5</t>
  </si>
  <si>
    <t>Part_5_Line_14_Col5</t>
  </si>
  <si>
    <t>Part_5_Line_15_Col5</t>
  </si>
  <si>
    <t>Part_5_Line_16_Col5</t>
  </si>
  <si>
    <t>Part_5_Line_17_Col5</t>
  </si>
  <si>
    <t>Part_5_Line_17a_Col5</t>
  </si>
  <si>
    <t>Part_5_Line_17b_Col5</t>
  </si>
  <si>
    <t>Part_5_Line_17c_Col1</t>
  </si>
  <si>
    <t>Part_5_Line_17c_Col2</t>
  </si>
  <si>
    <t>Part_5_Line_17c_Col3</t>
  </si>
  <si>
    <t>Part_5_Line_17c_Col4</t>
  </si>
  <si>
    <t>Part_5_Line_17c_Col5</t>
  </si>
  <si>
    <t>Part_5_Line_18_Col5</t>
  </si>
  <si>
    <t>Part_5_Line_19_Col5</t>
  </si>
  <si>
    <t>Part_5_Line_20_Col5</t>
  </si>
  <si>
    <t>Part_5_Line_21_Col5</t>
  </si>
  <si>
    <t>Part_5_Line_22_Col5</t>
  </si>
  <si>
    <t>Part_5_Line_23_Col5</t>
  </si>
  <si>
    <t>Part_5_Line_24_Col5</t>
  </si>
  <si>
    <t>Part_5_Line_24a_Col1</t>
  </si>
  <si>
    <t>Part_5_Line_24a_Col2</t>
  </si>
  <si>
    <t>Part_5_Line_24a_Col3</t>
  </si>
  <si>
    <t>Part_5_Line_24a_Col4</t>
  </si>
  <si>
    <t>Part_5_Line_24a_Col5</t>
  </si>
  <si>
    <t>Part_5_Line_24b_Col1</t>
  </si>
  <si>
    <t>Part_5_Line_24b_Col2</t>
  </si>
  <si>
    <t>Part_5_Line_24b_Col3</t>
  </si>
  <si>
    <t>Part_5_Line_24b_Col4</t>
  </si>
  <si>
    <t>Part_5_Line_24b_Col5</t>
  </si>
  <si>
    <t>Part_5_Line_24c_Col1</t>
  </si>
  <si>
    <t>Part_5_Line_24c_Col2</t>
  </si>
  <si>
    <t>Part_5_Line_24c_Col3</t>
  </si>
  <si>
    <t>Part_5_Line_24c_Col4</t>
  </si>
  <si>
    <t>Part_5_Line_24c_Col5</t>
  </si>
  <si>
    <t>Part_5_Line_25_Col5</t>
  </si>
  <si>
    <t>Part_5_Line_26_Col5</t>
  </si>
  <si>
    <t>Part_5_Line_27_Col5</t>
  </si>
  <si>
    <t>Part_5_Line_28_Col5</t>
  </si>
  <si>
    <t>Part_5_Line_29_Col5</t>
  </si>
  <si>
    <t>Part_5_Line_30_Col1</t>
  </si>
  <si>
    <t>Part_5_Line_30_Col2</t>
  </si>
  <si>
    <t>Part_5_Line_30_Col3</t>
  </si>
  <si>
    <t>Part_5_Line_30_Col4</t>
  </si>
  <si>
    <t>Part_5_Line_30_Col5</t>
  </si>
  <si>
    <t>Part_5_Line_31_Col1</t>
  </si>
  <si>
    <t>Part_5_Line_31_Col2</t>
  </si>
  <si>
    <t>Part_5_Line_31_Col3</t>
  </si>
  <si>
    <t>Part_5_Line_31_Col4</t>
  </si>
  <si>
    <t>Part_5_Line_31_Col5</t>
  </si>
  <si>
    <t>Part_5_Line_32_Col1</t>
  </si>
  <si>
    <t>Part_5_Line_32_Col2</t>
  </si>
  <si>
    <t>Part_5_Line_32_Col3</t>
  </si>
  <si>
    <t>Part_5_Line_32_Col4</t>
  </si>
  <si>
    <t>Part_5_Line_32_Col5</t>
  </si>
  <si>
    <t>Pre-filled opening balance for the allowance for appeals against the 2022 list</t>
  </si>
  <si>
    <t>Net Rates Payable by Ratepayers (BA)</t>
  </si>
  <si>
    <t>Net Rates Payable by Ratepayers (DA)</t>
  </si>
  <si>
    <t>Net Rates Payable by Ratepayers (Total)</t>
  </si>
  <si>
    <t>Interest paid on refunds to ratepayers (BA)</t>
  </si>
  <si>
    <t>Interest paid on refunds to ratepayers (DA)</t>
  </si>
  <si>
    <t>Interest paid on refunds to ratepayers (Total)</t>
  </si>
  <si>
    <t>Write-offs charged to the allowance for non-collection (BA)</t>
  </si>
  <si>
    <t>Write-offs charged to the allowance for non-collection (DA)</t>
  </si>
  <si>
    <t>Write-offs charged to the allowance for non-collection (Total)</t>
  </si>
  <si>
    <t>Any sums written off or written back during year in excess of the allowance for non-collection (BA)</t>
  </si>
  <si>
    <t>Any sums written off or written back during year in excess of the allowance for non-collection (DA)</t>
  </si>
  <si>
    <t>Any sums written off or written back during year in excess of the allowance for non-collection (Total)</t>
  </si>
  <si>
    <t>Change in allowance for non collection (BA)</t>
  </si>
  <si>
    <t>Change in allowance for non collection (DA)</t>
  </si>
  <si>
    <t>Change in allowance for non collection (Total)</t>
  </si>
  <si>
    <t>RV list amendments charged against the 2010 List regarding  (BA)</t>
  </si>
  <si>
    <t>RV list amendments charged against the 2010 List regarding  (DA)</t>
  </si>
  <si>
    <t>RV list amendments charged against the 2010 List regarding  (Total)</t>
  </si>
  <si>
    <t>RV list amendments charged against the 2017 List regarding (BA)</t>
  </si>
  <si>
    <t>RV list amendments charged against the 2017 List regarding (DA)</t>
  </si>
  <si>
    <t>RV list amendments charged against the 2017 List regarding (Total)</t>
  </si>
  <si>
    <t>Changes in provision for alteration of lists and appeals: 2010 list (BA)</t>
  </si>
  <si>
    <t>Changes in provision for alteration of lists and appeals: 2010 list (DA)</t>
  </si>
  <si>
    <t>Changes in provision for alteration of lists and appeals: 2010 list (Total)</t>
  </si>
  <si>
    <t>Changes in provision for alteration of lists and appeals: 2017 list (BA)</t>
  </si>
  <si>
    <t>Changes in provision for alteration of lists and appeals: 2017 list (DA)</t>
  </si>
  <si>
    <t>Changes in provision for alteration of lists and appeals: 2017 list (Total)</t>
  </si>
  <si>
    <t>Net rates payable less accounting adjustments (BA)</t>
  </si>
  <si>
    <t>Net rates payable less accounting adjustments (DA)</t>
  </si>
  <si>
    <t>Net rates payable less accounting adjustments (Total)</t>
  </si>
  <si>
    <t>Net Rates Payable less accounting adjustments in designated areas (DA)</t>
  </si>
  <si>
    <t>Net Rates Payable less accounting adjustments in designated areas (Total)</t>
  </si>
  <si>
    <t>Disregarded amounts in respect of Renewable Energy (BA)</t>
  </si>
  <si>
    <t>Disregarded amounts in respect of Renewable Energy (DA)</t>
  </si>
  <si>
    <t>Disregarded amounts in respect of Renewable Energy (Total)</t>
  </si>
  <si>
    <t>Disregarded amounts in respect of Shale Oil and Gas Scheme sites (BA)</t>
  </si>
  <si>
    <t>Disregarded amounts in respect of Shale Oil and Gas Scheme sites (DA)</t>
  </si>
  <si>
    <t>Disregarded amounts in respect of Shale Oil and Gas Scheme sites (Total)</t>
  </si>
  <si>
    <t>Disregarded amounts in respect of Transitional Protection Payment  (DA)</t>
  </si>
  <si>
    <t>Disregarded amounts in respect of Transitional Protection Payment  (Total)</t>
  </si>
  <si>
    <t>Designated areas baseline (DA)</t>
  </si>
  <si>
    <t>Designated areas baseline (Total)</t>
  </si>
  <si>
    <t>Total Disregarded Amounts (Total)</t>
  </si>
  <si>
    <t>Designated Area Qualifying Relief (S31 grants in 100% business rates retention areas) (BA)</t>
  </si>
  <si>
    <t>Designated Area Qualifying Relief (S31 grants in 100% business rates retention areas) (DA)</t>
  </si>
  <si>
    <t>Designated Area Qualifying Relief (S31 grants in 100% business rates retention areas) (Total)</t>
  </si>
  <si>
    <t>Designated Area Qualifying Relief (Deduction from Central Share in non-100% retention areas) (BA)</t>
  </si>
  <si>
    <t>Designated Area Qualifying Relief (Deduction from Central Share in non-100% retention areas) (DA)</t>
  </si>
  <si>
    <t>Designated Area Qualifying Relief (Deduction from Central Share in non-100% retention areas) (Total)</t>
  </si>
  <si>
    <t>Deductions in respect of Port of Bristol (BA)</t>
  </si>
  <si>
    <t>Deductions in respect of Port of Bristol (Total)</t>
  </si>
  <si>
    <t>Total deductions from central share (BA)</t>
  </si>
  <si>
    <t>Total deductions from central share (DA)</t>
  </si>
  <si>
    <t>Total deductions from central share (Total)</t>
  </si>
  <si>
    <t>Freeports income (BA)</t>
  </si>
  <si>
    <t>Freeports income (Tot)</t>
  </si>
  <si>
    <t>Freeports renewable energy amounts (BA)</t>
  </si>
  <si>
    <t>Freeports renewable energy amounts (Tot)</t>
  </si>
  <si>
    <t>Freeports shale gas amounts (BA)</t>
  </si>
  <si>
    <t>Freeports shale gas amounts (Tot)</t>
  </si>
  <si>
    <t>Freeports TPP amounts (BA)</t>
  </si>
  <si>
    <t>Freeports TPP amounts (Tot)</t>
  </si>
  <si>
    <t>Freeports baseline (BA)</t>
  </si>
  <si>
    <t>Freeports baseline (Tot)</t>
  </si>
  <si>
    <t>Sums outstanding from ratepayers (debtors) (Total)</t>
  </si>
  <si>
    <t>Sums owed to ratepayers (Total)</t>
  </si>
  <si>
    <t>Gross Rates Payable in respect of in-year liability (BA)</t>
  </si>
  <si>
    <t>Gross Rates Payable in respect of in-year liability (DA)</t>
  </si>
  <si>
    <t>Gross Rates Payable in respect of in-year liability (Total)</t>
  </si>
  <si>
    <t>Adjustments to gross rates payable in respect of previous years (BA)</t>
  </si>
  <si>
    <t>Adjustments to gross rates payable in respect of previous years (DA)</t>
  </si>
  <si>
    <t>Adjustments to gross rates payable in respect of previous years (Total)</t>
  </si>
  <si>
    <t>Revenue foregone for transitional arrangements in respect of in-year liability (BA)</t>
  </si>
  <si>
    <t>Revenue foregone for transitional arrangements in respect of in-year liability (DA)</t>
  </si>
  <si>
    <t>Revenue foregone for transitional arrangements in respect of in-year liability (Total)</t>
  </si>
  <si>
    <t>Revenue foregone for transitional arrangements in respect of previous years' liability (BA)</t>
  </si>
  <si>
    <t>Revenue foregone for transitional arrangements in respect of previous years' liability (DA)</t>
  </si>
  <si>
    <t>Revenue foregone for transitional arrangements in respect of previous years' liability (Total)</t>
  </si>
  <si>
    <t>Additional income received for transitional arrangements in respect of previous years' liability (BA)</t>
  </si>
  <si>
    <t>Additional income received for transitional arrangements in respect of previous years' liability (DA)</t>
  </si>
  <si>
    <t>Additional income received for transitional arrangements in respect of previous years' liability (Total)</t>
  </si>
  <si>
    <t>Net cost of transitional arrangments (BA)</t>
  </si>
  <si>
    <t>Net cost of transitional arrangments (DA)</t>
  </si>
  <si>
    <t>Net cost of transitional arrangments (Total)</t>
  </si>
  <si>
    <t>Amount of small business rate relief in respect of in-year liability (BA)</t>
  </si>
  <si>
    <t>Amount of small business rate relief in respect of in-year liability (DA)</t>
  </si>
  <si>
    <t>Amount of small business rate relief in respect of in-year liability (Total)</t>
  </si>
  <si>
    <t>Small business rates relief of which relief on existing properties where a second property is occupied (BA)</t>
  </si>
  <si>
    <t>Small business rates relief of which relief on existing properties where a second property is occupied (DA)</t>
  </si>
  <si>
    <t>Small business rates relief of which relief on existing properties where a second property is occupied (Total)</t>
  </si>
  <si>
    <t>Adjustments to small business rate relief provided in respect of previous years (BA)</t>
  </si>
  <si>
    <t>Adjustments to small business rate relief provided in respect of previous years (DA)</t>
  </si>
  <si>
    <t>Adjustments to small business rate relief provided in respect of previous years (Total)</t>
  </si>
  <si>
    <t>Adjustments to small business rate relief in respect of 2012-13 and earlier (BA)</t>
  </si>
  <si>
    <t>Adjustments to small business rate relief in respect of 2012-13 and earlier (DA)</t>
  </si>
  <si>
    <t>Adjustments to small business rate relief in respect of 2012-13 and earlier (Total)</t>
  </si>
  <si>
    <t>Small business rate relief - adjustments to relief on existing properties where a 2nd property is occupied in respect of 2012-13 and earlier (BA)</t>
  </si>
  <si>
    <t>Small business rate relief - adjustments to relief on existing properties where a 2nd property is occupied in respect of 2012-13 and earlier (DA)</t>
  </si>
  <si>
    <t>Small business rate relief - adjustments to relief on existing properties where a 2nd property is occupied in respect of 2012-13 and earlier (Total)</t>
  </si>
  <si>
    <t>Adjustments to small business rate relief in respect of 2013-14 to 2016-17 (BA)</t>
  </si>
  <si>
    <t>Adjustments to small business rate relief in respect of 2013-14 to 2016-17 (DA)</t>
  </si>
  <si>
    <t>Adjustments to small business rate relief in respect of 2013-14 to 2016-17 (Total)</t>
  </si>
  <si>
    <t>Small business rate relief - adjustments to relief on existing properties where a 2nd property is occupied in respect of 2013-14 to 2016-17 (BA)</t>
  </si>
  <si>
    <t>Small business rate relief - adjustments to relief on existing properties where a 2nd property is occupied in respect of 2013-14 to 2016-17 (DA)</t>
  </si>
  <si>
    <t>Small business rate relief - adjustments to relief on existing properties where a 2nd property is occupied in respect of 2013-14 to 2016-17 (Total)</t>
  </si>
  <si>
    <t>Adjustments to small business rate relief in respect of 2017-18 to previous year (BA)</t>
  </si>
  <si>
    <t>Adjustments to small business rate relief in respect of 2017-18 to previous year (DA)</t>
  </si>
  <si>
    <t>Adjustments to small business rate relief in respect of 2017-18 to previous year (Total)</t>
  </si>
  <si>
    <t>Small business rate relief - adjustments to relief on existing properties where a 2nd property is occupied in respect of 2017-18 to previous year (BA)</t>
  </si>
  <si>
    <t>Small business rate relief - adjustments to relief on existing properties where a 2nd property is occupied in respect of 2017-18 to previous year (DA)</t>
  </si>
  <si>
    <t>Small business rate relief - adjustments to relief on existing properties where a 2nd property is occupied in respect of 2017-18 to previous year (Total)</t>
  </si>
  <si>
    <t>Additional yield from the small business supplement in-year (BA)</t>
  </si>
  <si>
    <t>Additional yield from the small business supplement in-year (DA)</t>
  </si>
  <si>
    <t>Additional yield from the small business supplement in-year (Total)</t>
  </si>
  <si>
    <t>Adjustments to the yield from the small business supplement in respect of previous years (BA)</t>
  </si>
  <si>
    <t>Adjustments to the yield from the small business supplement in respect of previous years (DA)</t>
  </si>
  <si>
    <t>Adjustments to the yield from the small business supplement in respect of previous years (Total)</t>
  </si>
  <si>
    <t>Amount of mandatory charity relief in respect of in-year liability (BA)</t>
  </si>
  <si>
    <t>Amount of mandatory charity relief in respect of in-year liability (DA)</t>
  </si>
  <si>
    <t>Amount of mandatory charity relief in respect of in-year liability (Total)</t>
  </si>
  <si>
    <t>Adjustments to amount of mandatory charity relief provided in respect of previous years (BA)</t>
  </si>
  <si>
    <t>Adjustments to amount of mandatory charity relief provided in respect of previous years (DA)</t>
  </si>
  <si>
    <t>Adjustments to amount of mandatory charity relief provided in respect of previous years (Total)</t>
  </si>
  <si>
    <t>Amount of mandatory community amateur sport club relief in respect of in-year liability (BA)</t>
  </si>
  <si>
    <t>Amount of mandatory community amateur sport club relief in respect of in-year liability (DA)</t>
  </si>
  <si>
    <t>Amount of mandatory community amateur sport club relief in respect of in-year liability (Total)</t>
  </si>
  <si>
    <t>Adjustments to amount of community amateur sport club relief provided in respect of previous years (BA)</t>
  </si>
  <si>
    <t>Adjustments to amount of community amateur sport club relief provided in respect of previous years (DA)</t>
  </si>
  <si>
    <t>Adjustments to amount of community amateur sport club relief provided in respect of previous years (Total)</t>
  </si>
  <si>
    <t>Amount of mandatory rural relief in respect of in-year liability (BA)</t>
  </si>
  <si>
    <t>Amount of mandatory rural relief in respect of in-year liability (DA)</t>
  </si>
  <si>
    <t>Amount of mandatory rural relief in respect of in-year liability (Total)</t>
  </si>
  <si>
    <t>Adjustments to amount of mandatory rural relief provided in respect of previous years (BA)</t>
  </si>
  <si>
    <t>Adjustments to amount of mandatory rural relief provided in respect of previous years (DA)</t>
  </si>
  <si>
    <t>Adjustments to amount of mandatory rural relief provided in respect of previous years (Total)</t>
  </si>
  <si>
    <t>Adjustments to amount of telecoms relief provided in respect of previous years (BA)</t>
  </si>
  <si>
    <t>Adjustments to amount of telecoms relief provided in respect of previous years (DA)</t>
  </si>
  <si>
    <t>Adjustments to amount of telecoms relief provided in respect of previous years (Total)</t>
  </si>
  <si>
    <t>Amount of public lavatories relief in respect of in-year liability (BA)</t>
  </si>
  <si>
    <t>Amount of public lavatories relief in respect of in-year liability (DA)</t>
  </si>
  <si>
    <t>Amount of public lavatories relief in respect of in-year liability (Total)</t>
  </si>
  <si>
    <t>Adjustments to amount of public lavatories relief provided in respect of previous years (BA)</t>
  </si>
  <si>
    <t>Adjustments to amount of public lavatories relief provided in respect of previous years (DA)</t>
  </si>
  <si>
    <t>Adjustments to amount of public lavatories relief provided in respect of previous years (Total)</t>
  </si>
  <si>
    <t>TOTAL MANDATORY RELIEFS (BA)</t>
  </si>
  <si>
    <t>TOTAL MANDATORY RELIEFS (DA)</t>
  </si>
  <si>
    <t>TOTAL MANDATORY RELIEFS (Total)</t>
  </si>
  <si>
    <t>Amount of partly occupied relief in respect of in-year liability (BA)</t>
  </si>
  <si>
    <t>Amount of partly occupied relief in respect of in-year liability (DA)</t>
  </si>
  <si>
    <t>Amount of partly occupied relief in respect of in-year liability (Total)</t>
  </si>
  <si>
    <t>Adjustments to amount of partly occupied relief provided in respect of previous years (BA)</t>
  </si>
  <si>
    <t>Adjustments to amount of partly occupied relief provided in respect of previous years (DA)</t>
  </si>
  <si>
    <t>Adjustments to amount of partly occupied relief provided in respect of previous years (Total)</t>
  </si>
  <si>
    <t>Amount of empty premises relief in respect of in-year liability (BA)</t>
  </si>
  <si>
    <t>Amount of empty premises relief in respect of in-year liability (DA)</t>
  </si>
  <si>
    <t>Amount of empty premises relief in respect of in-year liability (Total)</t>
  </si>
  <si>
    <t>Adjustments to amount of empty premises relief provided in respect of previous years (BA)</t>
  </si>
  <si>
    <t>Adjustments to amount of empty premises relief provided in respect of previous years (DA)</t>
  </si>
  <si>
    <t>Adjustments to amount of empty premises relief provided in respect of previous years (Total)</t>
  </si>
  <si>
    <t>TOTAL UNOCCUPIED PROPERTY RELIEF (BA)</t>
  </si>
  <si>
    <t>TOTAL UNOCCUPIED PROPERTY RELIEF (DA)</t>
  </si>
  <si>
    <t>TOTAL UNOCCUPIED PROPERTY RELIEF (Total)</t>
  </si>
  <si>
    <t>Amount of discretionary charity relief in respect of in-year liability (BA)</t>
  </si>
  <si>
    <t>Amount of discretionary charity relief in respect of in-year liability (DA)</t>
  </si>
  <si>
    <t>Amount of discretionary charity relief in respect of in-year liability (Total)</t>
  </si>
  <si>
    <t>Adjustments to amount of discretionary charity relief provided in respect of previous years (BA)</t>
  </si>
  <si>
    <t>Adjustments to amount of discretionary charity relief provided in respect of previous years (DA)</t>
  </si>
  <si>
    <t>Adjustments to amount of discretionary charity relief provided in respect of previous years (Total)</t>
  </si>
  <si>
    <t>Amount of non-profit relief in respect of in-year liability (BA)</t>
  </si>
  <si>
    <t>Amount of non-profit relief in respect of in-year liability (DA)</t>
  </si>
  <si>
    <t>Amount of non-profit relief in respect of in-year liability (Total)</t>
  </si>
  <si>
    <t>Adjustments to amount of non-profit relief provided in respect of previous years (BA)</t>
  </si>
  <si>
    <t>Adjustments to amount of non-profit relief provided in respect of previous years (DA)</t>
  </si>
  <si>
    <t>Adjustments to amount of non-profit relief provided in respect of previous years (Total)</t>
  </si>
  <si>
    <t>Amount of discretionary community amateur sport club relief in respect of in-year liability (BA)</t>
  </si>
  <si>
    <t>Amount of discretionary community amateur sport club relief in respect of in-year liability (DA)</t>
  </si>
  <si>
    <t>Amount of discretionary community amateur sport club relief in respect of in-year liability (Total)</t>
  </si>
  <si>
    <t>Adjustments to amount of discretionary community amateur sport club relief provided in respect of previous years (BA)</t>
  </si>
  <si>
    <t>Adjustments to amount of discretionary community amateur sport club relief provided in respect of previous years (DA)</t>
  </si>
  <si>
    <t>Adjustments to amount of discretionary community amateur sport club relief provided in respect of previous years (Total)</t>
  </si>
  <si>
    <t>Amount of rural shops etc. relief in respect of in-year liability (BA)</t>
  </si>
  <si>
    <t>Amount of rural shops etc. relief in respect of in-year liability (DA)</t>
  </si>
  <si>
    <t>Amount of rural shops etc. relief in respect of in-year liability (Total)</t>
  </si>
  <si>
    <t>Adjustments to amount of rural shops etc. relief provided in respect of previous years (BA)</t>
  </si>
  <si>
    <t>Adjustments to amount of rural shops etc. relief provided in respect of previous years (DA)</t>
  </si>
  <si>
    <t>Adjustments to amount of rural shops etc. relief provided in respect of previous years (Total)</t>
  </si>
  <si>
    <t>Amount of small rural businesses relief in respect of in-year liability (BA)</t>
  </si>
  <si>
    <t>Amount of small rural businesses relief in respect of in-year liability (DA)</t>
  </si>
  <si>
    <t>Amount of small rural businesses relief in respect of in-year liability (Total)</t>
  </si>
  <si>
    <t>Adjustments to amount of small rural businesses relief provided in respect of previous years (BA)</t>
  </si>
  <si>
    <t>Adjustments to amount of small rural businesses relief provided in respect of previous years (DA)</t>
  </si>
  <si>
    <t>Adjustments to amount of small rural businesses relief provided in respect of previous years (Total)</t>
  </si>
  <si>
    <t>Amount of other discretionary relief in respect of in-year liability (BA)</t>
  </si>
  <si>
    <t>Amount of other discretionary relief in respect of in-year liability (DA)</t>
  </si>
  <si>
    <t>Amount of other discretionary relief in respect of in-year liability (Total)</t>
  </si>
  <si>
    <t>Adjustments to amount of other discretionary relief provided in respect of previous years (BA)</t>
  </si>
  <si>
    <t>Adjustments to amount of other discretionary relief provided in respect of previous years (DA)</t>
  </si>
  <si>
    <t>Adjustments to amount of other discretionary relief provided in respect of previous years (Total)</t>
  </si>
  <si>
    <t>Relief given to Case A hereditaments (BA)</t>
  </si>
  <si>
    <t>Relief given to Case B hereditaments (BA)</t>
  </si>
  <si>
    <t>Relief given to Freeport hereditaments (BA)</t>
  </si>
  <si>
    <t>Relief given to Freeport hereditaments (DA)</t>
  </si>
  <si>
    <t>TOTAL DISCRETIONARY RELIEFS (UNFUNDED) (BA)</t>
  </si>
  <si>
    <t>TOTAL DISCRETIONARY RELIEFS (UNFUNDED) (DA)</t>
  </si>
  <si>
    <t>TOTAL DISCRETIONARY RELIEFS (UNFUNDED) (Total)</t>
  </si>
  <si>
    <t>Adjustments to amount of new empty property relief provided in respect of previous years (BA)</t>
  </si>
  <si>
    <t>Adjustments to amount of new empty property relief provided in respect of previous years (DA)</t>
  </si>
  <si>
    <t>Adjustments to amount of new empty property relief provided in respect of previous years (Total)</t>
  </si>
  <si>
    <t>Adjustments to amount of long-term empty property relief provided in respect of previous years (BA)</t>
  </si>
  <si>
    <t>Adjustments to amount of long-term empty property relief provided in respect of previous years (DA)</t>
  </si>
  <si>
    <t>Adjustments to amount of long-term empty property relief provided in respect of previous years (Total)</t>
  </si>
  <si>
    <t>Adjustments to amount of retail relief provided in respect of previous years (BA)</t>
  </si>
  <si>
    <t>Adjustments to amount of retail relief provided in respect of previous years (DA)</t>
  </si>
  <si>
    <t>Adjustments to amount of retail relief provided in respect of previous years (Total)</t>
  </si>
  <si>
    <t>Amount of flooding relief in respect of in-year liability (BA)</t>
  </si>
  <si>
    <t>Amount of flooding relief in respect of in-year liability (DA)</t>
  </si>
  <si>
    <t>Amount of flooding relief in respect of in-year liability (Total)</t>
  </si>
  <si>
    <t>Adjustments to amount of flooding relief provided in respect of previous years (BA)</t>
  </si>
  <si>
    <t>Adjustments to amount of flooding relief provided in respect of previous years (DA)</t>
  </si>
  <si>
    <t>Adjustments to amount of flooding relief provided in respect of previous years (Total)</t>
  </si>
  <si>
    <t>Adjustments to amount of flooding relief provided in respect of previous years in respect of 19/20 floods (BA)</t>
  </si>
  <si>
    <t>Adjustments to amount of flooding relief provided in respect of previous years in respect of 19/20 floods (DA)</t>
  </si>
  <si>
    <t>Adjustments to amount of flooding relief provided in respect of previous years in respect of 19/20 floods (Total)</t>
  </si>
  <si>
    <t>Adjustments to amount of in lieu of transitional relief provided in respect of previous years (BA)</t>
  </si>
  <si>
    <t>Adjustments to amount of in lieu of transitional relief provided in respect of previous years (DA)</t>
  </si>
  <si>
    <t>Adjustments to amount of in lieu of transitional relief provided in respect of previous years (Total)</t>
  </si>
  <si>
    <t>Amount of section 31 rural relief in respect of in-year liability (BA)</t>
  </si>
  <si>
    <t>Amount of section 31 rural relief in respect of in-year liability (DA)</t>
  </si>
  <si>
    <t>Amount of section 31 rural relief in respect of in-year liability (Total)</t>
  </si>
  <si>
    <t>Adjustments to amount of section 31 rural relief provided in respect of previous years (BA)</t>
  </si>
  <si>
    <t>Adjustments to amount of section 31 rural relief provided in respect of previous years (DA)</t>
  </si>
  <si>
    <t>Adjustments to amount of section 31 rural relief provided in respect of previous years (Total)</t>
  </si>
  <si>
    <t>Amount of local newspaper relief in respect of in-year liability (BA)</t>
  </si>
  <si>
    <t>Amount of local newspaper relief in respect of in-year liability (DA)</t>
  </si>
  <si>
    <t>Amount of local newspaper relief in respect of in-year liability (Total)</t>
  </si>
  <si>
    <t>Adjustments to amount of local newspaper relief provided in respect of previous years (BA)</t>
  </si>
  <si>
    <t>Adjustments to amount of local newspaper relief provided in respect of previous years (DA)</t>
  </si>
  <si>
    <t>Adjustments to amount of local newspaper relief provided in respect of previous years (Total)</t>
  </si>
  <si>
    <t>Amount of supporting small business relief in respect of in-year liability (BA)</t>
  </si>
  <si>
    <t>Amount of supporting small business relief in respect of in-year liability (DA)</t>
  </si>
  <si>
    <t>Amount of supporting small business relief in respect of in-year liability (Total)</t>
  </si>
  <si>
    <t>Adjustments to amount of supporting small business relief provided in respect of previous years (BA)</t>
  </si>
  <si>
    <t>Adjustments to amount of supporting small business relief provided in respect of previous years (DA)</t>
  </si>
  <si>
    <t>Adjustments to amount of supporting small business relief provided in respect of previous years (Total)</t>
  </si>
  <si>
    <t>Adjustments to amount of supporting small business relief provided in respect of 22/23 (BA)</t>
  </si>
  <si>
    <t>Adjustments to amount of supporting small business relief provided in respect of 22/23 (DA)</t>
  </si>
  <si>
    <t>Adjustments to amount of supporting small business relief provided in respect of 22/23 (Total)</t>
  </si>
  <si>
    <t>Adjustments to amount of supporting small business relief provided in respect of 21/22 (BA)</t>
  </si>
  <si>
    <t>Adjustments to amount of supporting small business relief provided in respect of 21/22 (DA)</t>
  </si>
  <si>
    <t>Adjustments to amount of supporting small business relief provided in respect of 21/22 (Total)</t>
  </si>
  <si>
    <t>Adjustments to amount of discretionary scheme relief provided in respect of previous years (BA)</t>
  </si>
  <si>
    <t>Adjustments to amount of discretionary scheme relief provided in respect of previous years (DA)</t>
  </si>
  <si>
    <t>Adjustments to amount of discretionary scheme relief provided in respect of previous years (Total)</t>
  </si>
  <si>
    <t>Adjustments to amount of pub relief provided in respect of previous years (BA)</t>
  </si>
  <si>
    <t>Adjustments to amount of pub relief provided in respect of previous years (DA)</t>
  </si>
  <si>
    <t>Adjustments to amount of pub relief provided in respect of previous years (Total)</t>
  </si>
  <si>
    <t>Amount of retail, hospitality and leisure relief in respect of in-year liability (BA)</t>
  </si>
  <si>
    <t>Amount of retail, hospitality and leisure relief in respect of in-year liability (DA)</t>
  </si>
  <si>
    <t>Amount of retail, hospitality and leisure relief in respect of in-year liability (Total)</t>
  </si>
  <si>
    <t>Adjustments to amount of expanded retail discount relief provided in respect of previous years (BA)</t>
  </si>
  <si>
    <t>Adjustments to amount of expanded retail discount relief provided in respect of previous years (DA)</t>
  </si>
  <si>
    <t>Adjustments to amount of expanded retail discount relief provided in respect of previous years (Total)</t>
  </si>
  <si>
    <t>Adjustments to amount of nursery relief provided in respect of previous years (BA)</t>
  </si>
  <si>
    <t>Adjustments to amount of nursery relief provided in respect of previous years (DA)</t>
  </si>
  <si>
    <t>Adjustments to amount of nursery relief provided in respect of previous years (Total)</t>
  </si>
  <si>
    <t>Adjustments to amount of CARF relief provided in respect of previous years (BA)</t>
  </si>
  <si>
    <t>Adjustments to amount of CARF relief provided in respect of previous years (DA)</t>
  </si>
  <si>
    <t>Adjustments to amount of CARF relief provided in respect of previous years (Total)</t>
  </si>
  <si>
    <t>Amount of low carbon heat networks relief in respect of in-year liability (BA)</t>
  </si>
  <si>
    <t>Amount of low carbon heat networks relief in respect of in-year liability (DA)</t>
  </si>
  <si>
    <t>Amount of low carbon heat networks relief in respect of in-year liability (Total)</t>
  </si>
  <si>
    <t>Adjustments to amount of low carbon heat networks relief provided in respect of previous years (BA)</t>
  </si>
  <si>
    <t>Adjustments to amount of low carbon heat networks relief provided in respect of previous years (DA)</t>
  </si>
  <si>
    <t>Adjustments to amount of low carbon heat networks relief provided in respect of previous years (Total)</t>
  </si>
  <si>
    <t>TOTAL DISCRETIONARY RELIEF (FUNDED S.31) (BA)</t>
  </si>
  <si>
    <t>TOTAL DISCRETIONARY RELIEF (FUNDED S.31) (DA)</t>
  </si>
  <si>
    <t>TOTAL DISCRETIONARY RELIEF (FUNDED S.31) (Total)</t>
  </si>
  <si>
    <t>Amount of hardship relief in respect of in-year liability (BA)</t>
  </si>
  <si>
    <t>Amount of hardship relief in respect of in-year liability (DA)</t>
  </si>
  <si>
    <t>Amount of hardship relief in respect of in-year liability (Total)</t>
  </si>
  <si>
    <t>Adjustments to amount of hardship relief provided in respect of previous years respect of previous years (BA)</t>
  </si>
  <si>
    <t>Adjustments to amount of hardship relief provided in respect of previous years respect of previous years (DA)</t>
  </si>
  <si>
    <t>Adjustments to amount of hardship relief provided in respect of previous years respect of previous years (Total)</t>
  </si>
  <si>
    <t>TOTAL HARDSHIP RELIEF (BA)</t>
  </si>
  <si>
    <t>TOTAL HARDSHIP RELIEF (DA)</t>
  </si>
  <si>
    <t>TOTAL HARDSHIP RELIEF (Total)</t>
  </si>
  <si>
    <t>Reconciliation - Gross Rates Payable by Ratepayers (BA)</t>
  </si>
  <si>
    <t>Reconciliation - Gross Rates Payable by Ratepayers (DA)</t>
  </si>
  <si>
    <t>Reconciliation - Gross Rates Payable by Ratepayers (Total)</t>
  </si>
  <si>
    <t>Reconciliation - Transitional Relief (BA)</t>
  </si>
  <si>
    <t>Reconciliation - Transitional Relief (DA)</t>
  </si>
  <si>
    <t>Reconciliation - Transitional Relief (Total)</t>
  </si>
  <si>
    <t>Reconciliation - Mandatory Reliefs (BA)</t>
  </si>
  <si>
    <t>Reconciliation - Mandatory Reliefs (DA)</t>
  </si>
  <si>
    <t>Reconciliation - Mandatory Reliefs (Total)</t>
  </si>
  <si>
    <t>Reconciliation - Unoccupied Property Relief (BA)</t>
  </si>
  <si>
    <t>Reconciliation - Unoccupied Property Relief (DA)</t>
  </si>
  <si>
    <t>Reconciliation - Unoccupied Property Relief (Total)</t>
  </si>
  <si>
    <t>Reconciliation - Discretionary Reliefs (unfunded) (BA)</t>
  </si>
  <si>
    <t>Reconciliation - Discretionary Reliefs (unfunded) (DA)</t>
  </si>
  <si>
    <t>Reconciliation - Discretionary Reliefs (unfunded) (Total)</t>
  </si>
  <si>
    <t>Reconciliation - Discretionary Reliefs (funded through S.31 grant) (BA)</t>
  </si>
  <si>
    <t>Reconciliation - Discretionary Reliefs (funded through S.31 grant) (DA)</t>
  </si>
  <si>
    <t>Reconciliation - Discretionary Reliefs (funded through S.31 grant) (Total)</t>
  </si>
  <si>
    <t>Reconciliation - Hardship Relief (BA)</t>
  </si>
  <si>
    <t>Reconciliation - Hardship Relief (DA)</t>
  </si>
  <si>
    <t>Reconciliation - Hardship Relief (Total)</t>
  </si>
  <si>
    <t>Reconciliation - Total Cost of Reliefs (BA)</t>
  </si>
  <si>
    <t>Reconciliation - Total Cost of Reliefs (DA)</t>
  </si>
  <si>
    <t>Reconciliation - Total Cost of Reliefs (Total)</t>
  </si>
  <si>
    <t>Reconciliation - Net Rates Payable by Ratepayers (BA)</t>
  </si>
  <si>
    <t>Reconciliation - Net Rates Payable by Ratepayers (DA)</t>
  </si>
  <si>
    <t>Reconciliation - Net Rates Payable by Ratepayers (Total)</t>
  </si>
  <si>
    <t>Transitional protection payment due to (+) / from (-) the authority in-year (BA)</t>
  </si>
  <si>
    <t>Transitional protection payment due to (+) / from (-) the authority in-year (DA)</t>
  </si>
  <si>
    <t>Transitional protection payment due to (+) / from (-) the authority in-year (Total)</t>
  </si>
  <si>
    <t>Transitional protection payment on account received by or paid by the authority (BA)</t>
  </si>
  <si>
    <t>Transitional protection payment on account received by or paid by the authority (DA)</t>
  </si>
  <si>
    <t>Transitional protection payment on account received by or paid by the authority (Total)</t>
  </si>
  <si>
    <t>Transitional protection payment sum due toor from authority (BA)</t>
  </si>
  <si>
    <t>Transitional protection payment sum due toor from authority (DA)</t>
  </si>
  <si>
    <t>Transitional protection payment sum due toor from authority (Total)</t>
  </si>
  <si>
    <t>% of non-domestic rating income to be allocated (CG)</t>
  </si>
  <si>
    <t>% of non-domestic rating income to be allocated (BA)</t>
  </si>
  <si>
    <t>% of non-domestic rating income to be allocated (UA)</t>
  </si>
  <si>
    <t>% of non-domestic rating income to be allocated (FRA)</t>
  </si>
  <si>
    <t>Amount of cost of collection to be retained by billing authority in in-year (BA)</t>
  </si>
  <si>
    <t>Amount of cost of collection previously retained (based on NNDR1) (BA)</t>
  </si>
  <si>
    <t>Sum of cost of collection due to (+) / from (-) billing authority (BA)</t>
  </si>
  <si>
    <t>Designated Areas Amount to be retained by billing authority in in-year (BA)</t>
  </si>
  <si>
    <t>Designated Areas Amount to be retained by billing authority in in-year (UA)</t>
  </si>
  <si>
    <t>Designated Areas Amount previously retained (based on NNDR1) (BA)</t>
  </si>
  <si>
    <t>Designated Areas Amount previously retained (based on NNDR1) (UA)</t>
  </si>
  <si>
    <t>Designated Area Sum due to (+) / from (-) billing authority (BA)</t>
  </si>
  <si>
    <t>Designated Area Sum due to (+) / from (-) billing authority (UA)</t>
  </si>
  <si>
    <t>Renewable Energy Amount to be retained by authority in in-year (BA)</t>
  </si>
  <si>
    <t>Renewable Energy Amount to be retained by authority in in-year (UA)</t>
  </si>
  <si>
    <t>Renewable Energy Amount previously retained (based on NNDR1) (BA)</t>
  </si>
  <si>
    <t>Renewable Energy Amount previously retained (based on NNDR1) (UA)</t>
  </si>
  <si>
    <t>Renewable Energy Sum due to (+) / from (-) authority (BA)</t>
  </si>
  <si>
    <t>Renewable Energy Sum due to (+) / from (-) authority (UA)</t>
  </si>
  <si>
    <t>Shale gas Amount to be retained by authority in in-year (BA)</t>
  </si>
  <si>
    <t>Shale gas Amount to be retained by authority in in-year (UA)</t>
  </si>
  <si>
    <t>Shale gas Amount to be retained by authority in in-year (FRA)</t>
  </si>
  <si>
    <t>Shale gas Amount previously retained (based on NNDR1) (BA)</t>
  </si>
  <si>
    <t>Shale gas Amount previously retained (based on NNDR1) (UA)</t>
  </si>
  <si>
    <t>Shale gas Amount previously retained (based on NNDR1) (FRA)</t>
  </si>
  <si>
    <t>Shale gas Sum due to (+) / from (-) authority (BA)</t>
  </si>
  <si>
    <t>Shale gas Sum due to (+) / from (-) authority (UA)</t>
  </si>
  <si>
    <t>Shale gas Sum due to (+) / from (-) authority (FRA)</t>
  </si>
  <si>
    <t>Desingated Areas qualifying relief Amount deducted from central share and retained by authorities (CG)</t>
  </si>
  <si>
    <t>Desingated Areas qualifying relief Amount deducted from central share and retained by authorities (BA)</t>
  </si>
  <si>
    <t>Desingated Areas qualifying relief Amount deducted from central share and retained by authorities (UA)</t>
  </si>
  <si>
    <t>Desingated Areas qualifying relief Amount deducted from central share and retained by authorities (FRA)</t>
  </si>
  <si>
    <t>Desingated Areas qualifying relief Amount deducted/retained (based on NNDR1) (CG)</t>
  </si>
  <si>
    <t>Desingated Areas qualifying relief Amount deducted/retained (based on NNDR1) (BA)</t>
  </si>
  <si>
    <t>Desingated Areas qualifying relief Amount deducted/retained (based on NNDR1) (UA)</t>
  </si>
  <si>
    <t>Desingated Areas qualifying relief Amount deducted/retained (based on NNDR1) (FRA)</t>
  </si>
  <si>
    <t>Desingated Areas qualifying relief Sum due to (+) / from (-) authority (CG)</t>
  </si>
  <si>
    <t>Desingated Areas qualifying relief Sum due to (+) / from (-) authority (BA)</t>
  </si>
  <si>
    <t>Desingated Areas qualifying relief Sum due to (+) / from (-) authority (UA)</t>
  </si>
  <si>
    <t>Desingated Areas qualifying relief Sum due to (+) / from (-) authority (FRA)</t>
  </si>
  <si>
    <t>Port of Bristol Amount deducted from central share and retained by North Somerset (CG)</t>
  </si>
  <si>
    <t>Port of Bristol Amount deducted from central share and retained by North Somerset (BA)</t>
  </si>
  <si>
    <t>Port of Bristol Amount deducted/retained (based on NNDR1) (CG)</t>
  </si>
  <si>
    <t>Port of Bristol Amount deducted/retained (based on NNDR1) (BA)</t>
  </si>
  <si>
    <t>Port of Bristol Sum due to (+) / from (-) authority (CG)</t>
  </si>
  <si>
    <t>Port of Bristol Sum due to (+) / from (-) authority (BA)</t>
  </si>
  <si>
    <t>Amount due to authority in-year for SBRR doubling and changes in thresholds (BA)</t>
  </si>
  <si>
    <t>Amount due to authority in-year for SBRR doubling and changes in thresholds (UA)</t>
  </si>
  <si>
    <t>Amount due to authority in-year for SBRR doubling and changes in thresholds (FRA)</t>
  </si>
  <si>
    <t>Amount due to authority in-year for loss of supplementary multiplier income (BA)</t>
  </si>
  <si>
    <t>Amount due to authority in-year for loss of supplementary multiplier income (UA)</t>
  </si>
  <si>
    <t>Amount due to authority in-year for loss of supplementary multiplier income (FRA)</t>
  </si>
  <si>
    <t>Amount provisionally paid for SBRR (based on NNDR1) (BA)</t>
  </si>
  <si>
    <t>Amount provisionally paid for SBRR (based on NNDR1) (UA)</t>
  </si>
  <si>
    <t>Amount provisionally paid for SBRR (based on NNDR1) (FRA)</t>
  </si>
  <si>
    <t>Sum due to (+) / from (-) authority for SBRR (BA)</t>
  </si>
  <si>
    <t>Sum due to (+) / from (-) authority for SBRR (UA)</t>
  </si>
  <si>
    <t>Sum due to (+) / from (-) authority for SBRR (FRA)</t>
  </si>
  <si>
    <t>Amount due to authority in-year for SBRR where 2nd property is occupied (BA)</t>
  </si>
  <si>
    <t>Amount due to authority in-year for SBRR where 2nd property is occupied (UA)</t>
  </si>
  <si>
    <t>Amount due to authority in-year for SBRR where 2nd property is occupied (FRA)</t>
  </si>
  <si>
    <t>Amount provisionally paid (based on NNDR1) for SBRR where 2nd property is occupied (BA)</t>
  </si>
  <si>
    <t>Amount provisionally paid (based on NNDR1) for SBRR where 2nd property is occupied (UA)</t>
  </si>
  <si>
    <t>Amount provisionally paid (based on NNDR1) for SBRR where 2nd property is occupied (FRA)</t>
  </si>
  <si>
    <t>Sum due to (+) / from (-) authority for SBRR where 2nd property is occupied (BA)</t>
  </si>
  <si>
    <t>Sum due to (+) / from (-) authority for SBRR where 2nd property is occupied (UA)</t>
  </si>
  <si>
    <t>Sum due to (+) / from (-) authority for SBRR where 2nd property is occupied (FRA)</t>
  </si>
  <si>
    <t>Amount due to authority in-year (in respect of previous years) for public lavatories (BA)</t>
  </si>
  <si>
    <t>Amount due to authority in-year (in respect of previous years) for public lavatories (UA)</t>
  </si>
  <si>
    <t>Amount due to authority in-year (in respect of previous years) for public lavatories (FRA)</t>
  </si>
  <si>
    <t>Amount provisionally paid (based on grant determination) for public lavatories relief (BA)</t>
  </si>
  <si>
    <t>Amount provisionally paid (based on grant determination) for public lavatories relief (UA)</t>
  </si>
  <si>
    <t>Amount provisionally paid (based on grant determination) for public lavatories relief (FRA)</t>
  </si>
  <si>
    <t>Sum due to (+) / from (-) authority for public lavatories relief (BA)</t>
  </si>
  <si>
    <t>Sum due to (+) / from (-) authority for public lavatories relief (UA)</t>
  </si>
  <si>
    <t>Sum due to (+) / from (-) authority for public lavatories relief (FRA)</t>
  </si>
  <si>
    <t>Amount due to authority in-year (in respect of previous years) for new empty properties (BA)</t>
  </si>
  <si>
    <t>Amount due to authority in-year (in respect of previous years) for new empty properties (UA)</t>
  </si>
  <si>
    <t>Amount due to authority in-year (in respect of previous years) for new empty properties (FRA)</t>
  </si>
  <si>
    <t>Amount due to authority in-year (in respect of previous years) for long-term empty properties (BA)</t>
  </si>
  <si>
    <t>Amount due to authority in-year (in respect of previous years) for long-term empty properties (UA)</t>
  </si>
  <si>
    <t>Amount due to authority in-year (in respect of previous years) for long-term empty properties (FRA)</t>
  </si>
  <si>
    <t>Amount due to authority in-year (in respect of previous years) for retail relief (BA)</t>
  </si>
  <si>
    <t>Amount due to authority in-year (in respect of previous years) for retail relief (UA)</t>
  </si>
  <si>
    <t>Amount due to authority in-year (in respect of previous years) for retail relief (FRA)</t>
  </si>
  <si>
    <t>Amount due to authority in-year for flooding relief (BA)</t>
  </si>
  <si>
    <t>Amount due to authority in-year for flooding relief (UA)</t>
  </si>
  <si>
    <t>Amount due to authority in-year for flooding relief (FRA)</t>
  </si>
  <si>
    <t>Amount provisionally paid (based on grant determination) for flooding relief (BA)</t>
  </si>
  <si>
    <t>Amount provisionally paid (based on grant determination) for flooding relief (UA)</t>
  </si>
  <si>
    <t>Amount provisionally paid (based on grant determination) for flooding relief (FRA)</t>
  </si>
  <si>
    <t>Sum due to (+) / from (-) authority for flooding relief (BA)</t>
  </si>
  <si>
    <t>Sum due to (+) / from (-) authority for flooding relief (UA)</t>
  </si>
  <si>
    <t>Sum due to (+) / from (-) authority for flooding relief (FRA)</t>
  </si>
  <si>
    <t>Amount due to billing authority in-year (in respect of previous years) in lieu of transitional relief (BA)</t>
  </si>
  <si>
    <t>Amount due to billing authority in-year (in respect of previous years) in lieu of transitional relief (UA)</t>
  </si>
  <si>
    <t>Amount due to billing authority in-year (in respect of previous years) in lieu of transitional relief (FRA)</t>
  </si>
  <si>
    <t>Amount due to authority in-year for S31 rural relief (BA)</t>
  </si>
  <si>
    <t>Amount due to authority in-year for S31 rural relief (UA)</t>
  </si>
  <si>
    <t>Amount due to authority in-year for S31 rural relief (FRA)</t>
  </si>
  <si>
    <t>Amount provisionally paid (based on NNDR1) for S31 rural relief (BA)</t>
  </si>
  <si>
    <t>Amount provisionally paid (based on NNDR1) for S31 rural relief (UA)</t>
  </si>
  <si>
    <t>Amount provisionally paid (based on NNDR1) for S31 rural relief (FRA)</t>
  </si>
  <si>
    <t>Sum due to (+) / from (-) authority for S31 rural relief (BA)</t>
  </si>
  <si>
    <t>Sum due to (+) / from (-) authority for S31 rural relief (UA)</t>
  </si>
  <si>
    <t>Sum due to (+) / from (-) authority for S31 rural relief (FRA)</t>
  </si>
  <si>
    <t>Amount due to authority in-year for local newspaper relief (BA)</t>
  </si>
  <si>
    <t>Amount due to authority in-year for local newspaper relief (UA)</t>
  </si>
  <si>
    <t>Amount due to authority in-year for local newspaper relief (FRA)</t>
  </si>
  <si>
    <t>Amount provisionally paid (based on NNDR1) for local newspaper relief (BA)</t>
  </si>
  <si>
    <t>Amount provisionally paid (based on NNDR1) for local newspaper relief (UA)</t>
  </si>
  <si>
    <t>Amount provisionally paid (based on NNDR1) for local newspaper relief (FRA)</t>
  </si>
  <si>
    <t>Sum due to (+) / from (-) authority for local newspaper relief (BA)</t>
  </si>
  <si>
    <t>Sum due to (+) / from (-) authority for local newspaper relief (UA)</t>
  </si>
  <si>
    <t>Sum due to (+) / from (-) authority for local newspaper relief (FRA)</t>
  </si>
  <si>
    <t>Amount due to authority in-year for supporting small businesses relief (BA)</t>
  </si>
  <si>
    <t>Amount due to authority in-year for supporting small businesses relief (UA)</t>
  </si>
  <si>
    <t>Amount due to authority in-year for supporting small businesses relief (FRA)</t>
  </si>
  <si>
    <t>Amount provisionally paid in respect of in-year (based on NNDR1) for supporting small businesses relief (BA)</t>
  </si>
  <si>
    <t>Amount provisionally paid in respect of in-year (based on NNDR1) for supporting small businesses relief (UA)</t>
  </si>
  <si>
    <t>Amount provisionally paid in respect of in-year (based on NNDR1) for supporting small businesses relief (FRA)</t>
  </si>
  <si>
    <t>Sum due to (+) / from (-) authority for supporting small businesses relief (BA)</t>
  </si>
  <si>
    <t>Sum due to (+) / from (-) authority for supporting small businesses relief (UA)</t>
  </si>
  <si>
    <t>Sum due to (+) / from (-) authority for supporting small businesses relief (FRA)</t>
  </si>
  <si>
    <t>Sum due to (+) / from (-) authority for discretionary scheme relief (BA)</t>
  </si>
  <si>
    <t>Sum due to (+) / from (-) authority for discretionary scheme relief (UA)</t>
  </si>
  <si>
    <t>Sum due to (+) / from (-) authority for discretionary scheme relief (FRA)</t>
  </si>
  <si>
    <t>Amount due to authority in-year (in respect of previous years) for pub relief (BA)</t>
  </si>
  <si>
    <t>Amount due to authority in-year (in respect of previous years) for pub relief (UA)</t>
  </si>
  <si>
    <t>Amount due to authority in-year (in respect of previous years) for pub relief (FRA)</t>
  </si>
  <si>
    <t>Amount due to authority in-year for telecomms relief (BA)</t>
  </si>
  <si>
    <t>Amount due to authority in-year for telecomms relief (UA)</t>
  </si>
  <si>
    <t>Amount due to authority in-year for telecomms relief (FRA)</t>
  </si>
  <si>
    <t>Amount due to authority in-year for retail, hospitality and leisure relief (BA)</t>
  </si>
  <si>
    <t>Amount due to authority in-year for retail, hospitality and leisure relief (UA)</t>
  </si>
  <si>
    <t>Amount due to authority in-year for retail, hospitality and leisure relief (FRA)</t>
  </si>
  <si>
    <t>Amount provisionally paid in respect of in-year (based on NNDR1) for retail, hospitality and leisure relief (BA)</t>
  </si>
  <si>
    <t>Amount provisionally paid in respect of in-year (based on NNDR1) for retail, hospitality and leisure relief (UA)</t>
  </si>
  <si>
    <t>Amount provisionally paid in respect of in-year (based on NNDR1) for retail, hospitality and leisure relief (FRA)</t>
  </si>
  <si>
    <t>Sum due to (+) / from (-) authority for retail, hospitality and leisure relief (BA)</t>
  </si>
  <si>
    <t>Sum due to (+) / from (-) authority for retail, hospitality and leisure relief (UA)</t>
  </si>
  <si>
    <t>Sum due to (+) / from (-) authority for retail, hospitality and leisure relief (FRA)</t>
  </si>
  <si>
    <t>Amount due to authority in-year for nursery relief (BA)</t>
  </si>
  <si>
    <t>Amount due to authority in-year for nursery relief (UA)</t>
  </si>
  <si>
    <t>Amount due to authority in-year for nursery relief (FRA)</t>
  </si>
  <si>
    <t>Amount due to authority in-year for multiplier cap (BA)</t>
  </si>
  <si>
    <t>Amount due to authority in-year for multiplier cap (UA)</t>
  </si>
  <si>
    <t>Amount due to authority in-year for multiplier cap (FRA)</t>
  </si>
  <si>
    <t>Amount provisionally paid (based on NNDR1) for multiplier cap (BA)</t>
  </si>
  <si>
    <t>Amount provisionally paid (based on NNDR1) for multiplier cap (UA)</t>
  </si>
  <si>
    <t>Amount provisionally paid (based on NNDR1) for multiplier cap (FRA)</t>
  </si>
  <si>
    <t>Sum due to (+) / from (-) billing authority for multiplier cap (BA)</t>
  </si>
  <si>
    <t>Sum due to (+) / from (-) billing authority for multiplier cap (UA)</t>
  </si>
  <si>
    <t>Sum due to (+) / from (-) billing authority for multiplier cap (FRA)</t>
  </si>
  <si>
    <t>Amount due to authority in-year for DA relief in 100% pilot areas (BA)</t>
  </si>
  <si>
    <t>Amount due to authority in-year for DA relief in 100% pilot areas (UA)</t>
  </si>
  <si>
    <t>Amount due to authority in-year for DA relief in 100% pilot areas (FRA)</t>
  </si>
  <si>
    <t>Amount provisionally paid (based on NNDR1) for DA relief in 100% pilot areas (BA)</t>
  </si>
  <si>
    <t>Amount provisionally paid (based on NNDR1) for DA relief in 100% pilot areas (UA)</t>
  </si>
  <si>
    <t>Amount provisionally paid (based on NNDR1) for DA relief in 100% pilot areas (FRA)</t>
  </si>
  <si>
    <t>Sum due to (+) / from (-) billing authority for DA relief in 100% pilot areas (BA)</t>
  </si>
  <si>
    <t>Sum due to (+) / from (-) billing authority for DA relief in 100% pilot areas (UA)</t>
  </si>
  <si>
    <t>Sum due to (+) / from (-) billing authority for DA relief in 100% pilot areas (FRA)</t>
  </si>
  <si>
    <t>Amount due to authority in-year for CARF relief (BA)</t>
  </si>
  <si>
    <t>Amount due to authority in-year for CARF relief (UA)</t>
  </si>
  <si>
    <t>Amount due to authority in-year for CARF relief (FRA)</t>
  </si>
  <si>
    <t>Amount due to authority in-year for low carbon heat networks relief (BA)</t>
  </si>
  <si>
    <t>Amount due to authority in-year for low carbon heat networks relief (UA)</t>
  </si>
  <si>
    <t>Amount due to authority in-year for low carbon heat networks relief (FRA)</t>
  </si>
  <si>
    <t>Amount provisionally paid to authority in-year for low carbon heat networks relief (BA)</t>
  </si>
  <si>
    <t>Amount provisionally paid to authority in-year for low carbon heat networks relief (UA)</t>
  </si>
  <si>
    <t>Amount provisionally paid to authority in-year for low carbon heat networks relief (FRA)</t>
  </si>
  <si>
    <t>Sum due to (+) / from (-) billing authority for low carbon heat networks relief (BA)</t>
  </si>
  <si>
    <t>Sum due to (+) / from (-) billing authority for low carbon heat networks relief (UA)</t>
  </si>
  <si>
    <t>Sum due to (+) / from (-) billing authority for low carbon heat networks relief (FRA)</t>
  </si>
  <si>
    <t>Sum due to (+) / from (-) billing authority for DA relief in Freeports (BA)</t>
  </si>
  <si>
    <t>Sum due to (+) / from (-) billing authority for DA relief in Freeports (UA)</t>
  </si>
  <si>
    <t>Sum due to (+) / from (-) billing authority for DA relief in Freeports (FRA)</t>
  </si>
  <si>
    <t>Sum due to (+) / from (-) billing authority for Amounts above the baseline in Freeports (BA)</t>
  </si>
  <si>
    <t>Sum due to (+) / from (-) billing authority for Amounts above the baseline in Freeports (UA)</t>
  </si>
  <si>
    <t>Sum due to (+) / from (-) billing authority for Amounts above the baseline in Freeports (FRA)</t>
  </si>
  <si>
    <t>Total Amount of S31 grant due to authority (BA)</t>
  </si>
  <si>
    <t>Total Amount of S31 grant due to authority (UA)</t>
  </si>
  <si>
    <t>Total Amount of S31 grant due to authority (FRA)</t>
  </si>
  <si>
    <t>Sum due for S31 grant to (+) / from (-) billing authority (BA)</t>
  </si>
  <si>
    <t>Sum due for S31 grant to (+) / from (-) billing authority (UA)</t>
  </si>
  <si>
    <t>Sum due for S31 grant to (+) / from (-) billing authority (FRA)</t>
  </si>
  <si>
    <t>% of non-domestic rating income to be allocated to each authority (CG)</t>
  </si>
  <si>
    <t>% of non-domestic rating income to be allocated to each authority (BA)</t>
  </si>
  <si>
    <t>% of non-domestic rating income to be allocated to each authority (UA)</t>
  </si>
  <si>
    <t>% of non-domestic rating income to be allocated to each authority (FRA)</t>
  </si>
  <si>
    <t>% of non-domestic rating income to be allocated to each authority (Total)</t>
  </si>
  <si>
    <t>Non-domestic rating income from rates retention scheme  (CG)</t>
  </si>
  <si>
    <t>Non-domestic rating income from rates retention scheme  (BA)</t>
  </si>
  <si>
    <t>Non-domestic rating income from rates retention scheme  (UA)</t>
  </si>
  <si>
    <t>Non-domestic rating income from rates retention scheme  (FRA)</t>
  </si>
  <si>
    <t>Non-domestic rating income from rates retention scheme  (Total)</t>
  </si>
  <si>
    <t>(less) deductions from central share (CG)</t>
  </si>
  <si>
    <t>(less) deductions from central share (Total)</t>
  </si>
  <si>
    <t>total nndr income (CG)</t>
  </si>
  <si>
    <t>add: cost of collection allowance (BA)</t>
  </si>
  <si>
    <t>add: cost of collection allowance (Total)</t>
  </si>
  <si>
    <t>add: amounts retained in respect of Designated Areas  (BA)</t>
  </si>
  <si>
    <t>add: amounts retained in respect of Designated Areas  (MPA)</t>
  </si>
  <si>
    <t>add: amounts retained in respect of Designated Areas  (Total)</t>
  </si>
  <si>
    <t>add: amounts retained in respect of renewable energy schemes  (BA)</t>
  </si>
  <si>
    <t>add: amounts retained in respect of renewable energy schemes  (UA)</t>
  </si>
  <si>
    <t>add: amounts retained in respect of renewable energy schemes  (Total)</t>
  </si>
  <si>
    <t>add: amounts retained in respect of shale oil and gas scheme sites (BA)</t>
  </si>
  <si>
    <t>add: amounts retained in respect of shale oil and gas scheme sites (UA)</t>
  </si>
  <si>
    <t>add: amounts retained in respect of shale oil and gas scheme sites (FRA)</t>
  </si>
  <si>
    <t>add: amounts retained in respect of shale oil and gas scheme sites (Total)</t>
  </si>
  <si>
    <t>add: qualifying relief in Designated Areas (BA)</t>
  </si>
  <si>
    <t>add: qualifying relief in Designated Areas (UA)</t>
  </si>
  <si>
    <t>add: qualifying relief in Designated Areas (FRA)</t>
  </si>
  <si>
    <t>add: qualifying relief in Designated Areas (Total)</t>
  </si>
  <si>
    <t>add: Port of Bristol: not applicable (BA)</t>
  </si>
  <si>
    <t>add: Port of Bristol: not applicable (Total)</t>
  </si>
  <si>
    <t>add: Section 31 grants (BA)</t>
  </si>
  <si>
    <t>add: Section 31 grants (UA)</t>
  </si>
  <si>
    <t>add: Section 31 grants (FRA)</t>
  </si>
  <si>
    <t>add: Section 31 grants (Total)</t>
  </si>
  <si>
    <t>Sums outstanding from ratepayers (CG)</t>
  </si>
  <si>
    <t>Sums outstanding from ratepayers (BA)</t>
  </si>
  <si>
    <t>Sums outstanding from ratepayers (UA)</t>
  </si>
  <si>
    <t>Sums outstanding from ratepayers (FRA)</t>
  </si>
  <si>
    <t>Sums outstanding from ratepayers (Total)</t>
  </si>
  <si>
    <t>Sums outstanding owed to ratepayers (CG)</t>
  </si>
  <si>
    <t>Sums outstanding owed to ratepayers (BA)</t>
  </si>
  <si>
    <t>Sums outstanding owed to ratepayers (UA)</t>
  </si>
  <si>
    <t>Sums outstanding owed to ratepayers (FRA)</t>
  </si>
  <si>
    <t>Sums outstanding owed to ratepayers (Total)</t>
  </si>
  <si>
    <t>Opening balance as at 1 April - allowance for non collection (CG)</t>
  </si>
  <si>
    <t>Opening balance as at 1 April - allowance for non collection (BA)</t>
  </si>
  <si>
    <t>Opening balance as at 1 April - allowance for non collection (UA)</t>
  </si>
  <si>
    <t>Opening balance as at 1 April - allowance for non collection (FRA)</t>
  </si>
  <si>
    <t>Opening balance as at 1 April - allowance for non collection (Total)</t>
  </si>
  <si>
    <t>Amounts charged to allowances - allowance for non collection (CG)</t>
  </si>
  <si>
    <t>Amounts charged to allowances - allowance for non collection (BA)</t>
  </si>
  <si>
    <t>Amounts charged to allowances - allowance for non collection (UA)</t>
  </si>
  <si>
    <t>Amounts charged to allowances - allowance for non collection (FRA)</t>
  </si>
  <si>
    <t>Amounts charged to allowances - allowance for non collection (Total)</t>
  </si>
  <si>
    <t>Change in allowance (charged to Collection Fund) - allowance for non collection (CG)</t>
  </si>
  <si>
    <t>Change in allowance (charged to Collection Fund) - allowance for non collection (BA)</t>
  </si>
  <si>
    <t>Change in allowance (charged to Collection Fund) - allowance for non collection (UA)</t>
  </si>
  <si>
    <t>Change in allowance (charged to Collection Fund) - allowance for non collection (FRA)</t>
  </si>
  <si>
    <t>Change in allowance (charged to Collection Fund) - allowance for non collection (Total)</t>
  </si>
  <si>
    <t>Closing balance on 31 March - allowance for non collection (CG)</t>
  </si>
  <si>
    <t>Closing balance on 31 March - allowance for non collection (BA)</t>
  </si>
  <si>
    <t>Closing balance on 31 March - allowance for non collection (UA)</t>
  </si>
  <si>
    <t>Closing balance on 31 March - allowance for non collection (FRA)</t>
  </si>
  <si>
    <t>Closing balance on 31 March - allowance for non collection (Total)</t>
  </si>
  <si>
    <t>Opening balance as at 1 April - provision for alteration of lists and appeals (CG)</t>
  </si>
  <si>
    <t>Opening balance as at 1 April - provision for alteration of lists and appeals (BA)</t>
  </si>
  <si>
    <t>Opening balance as at 1 April - provision for alteration of lists and appeals (UA)</t>
  </si>
  <si>
    <t>Opening balance as at 1 April - provision for alteration of lists and appeals (FRA)</t>
  </si>
  <si>
    <t>Opening balance as at 1 April - provision for alteration of lists and appeals (Total)</t>
  </si>
  <si>
    <t>In relation to 2010 List - provision for alteration of lists and appeals opening balance (CG)</t>
  </si>
  <si>
    <t>In relation to 2010 List - provision for alteration of lists and appeals opening balance (BA)</t>
  </si>
  <si>
    <t>In relation to 2010 List - provision for alteration of lists and appeals opening balance (UA)</t>
  </si>
  <si>
    <t>In relation to 2010 List - provision for alteration of lists and appeals opening balance (FRA)</t>
  </si>
  <si>
    <t>In relation to 2010 List - provision for alteration of lists and appeals opening balance (Total)</t>
  </si>
  <si>
    <t>In relation to 2017 List - provision for alteration of lists and appeals opening balance (CG)</t>
  </si>
  <si>
    <t>In relation to 2017 List - provision for alteration of lists and appeals opening balance (BA)</t>
  </si>
  <si>
    <t>In relation to 2017 List - provision for alteration of lists and appeals opening balance (UA)</t>
  </si>
  <si>
    <t>In relation to 2017 List - provision for alteration of lists and appeals opening balance (FRA)</t>
  </si>
  <si>
    <t>In relation to 2017 List - provision for alteration of lists and appeals opening balance (Total)</t>
  </si>
  <si>
    <t>Amounts charged to provision from 2010 List - provision for alteration of lists and appeals (CG)</t>
  </si>
  <si>
    <t>Amounts charged to provision from 2010 List - provision for alteration of lists and appeals (BA)</t>
  </si>
  <si>
    <t>Amounts charged to provision from 2010 List - provision for alteration of lists and appeals (UA)</t>
  </si>
  <si>
    <t>Amounts charged to provision from 2010 List - provision for alteration of lists and appeals (FRA)</t>
  </si>
  <si>
    <t>Amounts charged to provision from 2010 List - provision for alteration of lists and appeals (Total)</t>
  </si>
  <si>
    <t>Amounts charged to provision from 2017 List - provision for alteration of lists and appeals (CG)</t>
  </si>
  <si>
    <t>Amounts charged to provision from 2017 List - provision for alteration of lists and appeals (BA)</t>
  </si>
  <si>
    <t>Amounts charged to provision from 2017 List - provision for alteration of lists and appeals (UA)</t>
  </si>
  <si>
    <t>Amounts charged to provision from 2017 List - provision for alteration of lists and appeals (FRA)</t>
  </si>
  <si>
    <t>Amounts charged to provision from 2017 List - provision for alteration of lists and appeals (Total)</t>
  </si>
  <si>
    <t>Change in provision: 2010 List (charged to Collection Fund) - provision for alteration of lists and appeals (CG)</t>
  </si>
  <si>
    <t>Change in provision: 2010 List (charged to Collection Fund) - provision for alteration of lists and appeals (BA)</t>
  </si>
  <si>
    <t>Change in provision: 2010 List (charged to Collection Fund) - provision for alteration of lists and appeals (UA)</t>
  </si>
  <si>
    <t>Change in provision: 2010 List (charged to Collection Fund) - provision for alteration of lists and appeals (FRA)</t>
  </si>
  <si>
    <t>Change in provision: 2010 List (charged to Collection Fund) - provision for alteration of lists and appeals (Total)</t>
  </si>
  <si>
    <t>Change in provision: 2017 List (charged to Collection Fund) - provision for alteration of lists and appeals (CG)</t>
  </si>
  <si>
    <t>Change in provision: 2017 List (charged to Collection Fund) - provision for alteration of lists and appeals (BA)</t>
  </si>
  <si>
    <t>Change in provision: 2017 List (charged to Collection Fund) - provision for alteration of lists and appeals (UA)</t>
  </si>
  <si>
    <t>Change in provision: 2017 List (charged to Collection Fund) - provision for alteration of lists and appeals (FRA)</t>
  </si>
  <si>
    <t>Change in provision: 2017 List (charged to Collection Fund) - provision for alteration of lists and appeals (Total)</t>
  </si>
  <si>
    <t>Closing balance on 31 March - provision for alteration of lists and appeals (CG)</t>
  </si>
  <si>
    <t>Closing balance on 31 March - provision for alteration of lists and appeals (BA)</t>
  </si>
  <si>
    <t>Closing balance on 31 March - provision for alteration of lists and appeals (UA)</t>
  </si>
  <si>
    <t>Closing balance on 31 March - provision for alteration of lists and appeals (FRA)</t>
  </si>
  <si>
    <t>Closing balance on 31 March - provision for alteration of lists and appeals (Total)</t>
  </si>
  <si>
    <t>In relation to 2010 List - provision for alteration of lists and appeals closing balance (CG)</t>
  </si>
  <si>
    <t>In relation to 2010 List - provision for alteration of lists and appeals closing balance (BA)</t>
  </si>
  <si>
    <t>In relation to 2010 List - provision for alteration of lists and appeals closing balance (UA)</t>
  </si>
  <si>
    <t>In relation to 2010 List - provision for alteration of lists and appeals closing balance (FRA)</t>
  </si>
  <si>
    <t>In relation to 2010 List - provision for alteration of lists and appeals closing balance (Total)</t>
  </si>
  <si>
    <t>In relation to 2017 List - provision for alteration of lists and appeals closing balance (CG)</t>
  </si>
  <si>
    <t>In relation to 2017 List - provision for alteration of lists and appeals closing balance (BA)</t>
  </si>
  <si>
    <t>In relation to 2017 List - provision for alteration of lists and appeals closing balance (UA)</t>
  </si>
  <si>
    <t>In relation to 2017 List - provision for alteration of lists and appeals closing balance (FRA)</t>
  </si>
  <si>
    <t>In relation to 2017 List - provision for alteration of lists and appeals closing balance (Total)</t>
  </si>
  <si>
    <t>Opening balance on 1 April (surplus(+)/deficit(-)) - collection fund (CG)</t>
  </si>
  <si>
    <t>Opening balance on 1 April (surplus(+)/deficit(-)) - collection fund (BA)</t>
  </si>
  <si>
    <t>Opening balance on 1 April (surplus(+)/deficit(-)) - collection fund (UA)</t>
  </si>
  <si>
    <t>Opening balance on 1 April (surplus(+)/deficit(-)) - collection fund (FRA)</t>
  </si>
  <si>
    <t>Opening balance on 1 April (surplus(+)/deficit(-)) - collection fund (Total)</t>
  </si>
  <si>
    <t>Adjustment to opening balance of the collection fund agreed with DLUHC to amend a discrepancy (CG)</t>
  </si>
  <si>
    <t>Adjustment to opening balance of the collection fund agreed with DLUHC to amend a discrepancy (BA)</t>
  </si>
  <si>
    <t>Adjustment to opening balance of the collection fund agreed with DLUHC to amend a discrepancy (MPA)</t>
  </si>
  <si>
    <t>Adjustment to opening balance of the collection fund agreed with DLUHC to amend a discrepancy (FRA)</t>
  </si>
  <si>
    <t>Adjustment to opening balance of the collection fund agreed with DLUHC to amend a discrepancy (Total)</t>
  </si>
  <si>
    <t>Estimated Surplus(+)/Deficit(-) Payable in in-year - collection fund (CG)</t>
  </si>
  <si>
    <t>Estimated Surplus(+)/Deficit(-) Payable in in-year - collection fund (BA)</t>
  </si>
  <si>
    <t>Estimated Surplus(+)/Deficit(-) Payable in in-year - collection fund (UA)</t>
  </si>
  <si>
    <t>Estimated Surplus(+)/Deficit(-) Payable in in-year - collection fund (FRA)</t>
  </si>
  <si>
    <t>Estimated Surplus(+)/Deficit(-) Payable in in-year - collection fund (Total)</t>
  </si>
  <si>
    <t>Prior-year surplus(+)/deficit(-) included in closing balance - collection fund (CG)</t>
  </si>
  <si>
    <t>Prior-year surplus(+)/deficit(-) included in closing balance - collection fund (BA)</t>
  </si>
  <si>
    <t>Prior-year surplus(+)/deficit(-) included in closing balance - collection fund (UA)</t>
  </si>
  <si>
    <t>Prior-year surplus(+)/deficit(-) included in closing balance - collection fund (FRA)</t>
  </si>
  <si>
    <t>Prior-year surplus(+)/deficit(-) included in closing balance - collection fund (Total)</t>
  </si>
  <si>
    <t>Estimated non-domestic income in-year - collection fund (CG)</t>
  </si>
  <si>
    <t>Estimated non-domestic income in-year - collection fund (BA)</t>
  </si>
  <si>
    <t>Estimated non-domestic income in-year - collection fund (UA)</t>
  </si>
  <si>
    <t>Estimated non-domestic income in-year - collection fund (FRA)</t>
  </si>
  <si>
    <t>Estimated non-domestic income in-year - collection fund (Total)</t>
  </si>
  <si>
    <t>Actual non-domestic rating income in-year - collection fund (CG)</t>
  </si>
  <si>
    <t>Actual non-domestic rating income in-year - collection fund (BA)</t>
  </si>
  <si>
    <t>Actual non-domestic rating income in-year - collection fund (UA)</t>
  </si>
  <si>
    <t>Actual non-domestic rating income in-year - collection fund (FRA)</t>
  </si>
  <si>
    <t>Actual non-domestic rating income in-year - collection fund (Total)</t>
  </si>
  <si>
    <t>In-year surplus(+)/deficit(-) - collection fund (CG)</t>
  </si>
  <si>
    <t>In-year surplus(+)/deficit(-) - collection fund (BA)</t>
  </si>
  <si>
    <t>In-year surplus(+)/deficit(-) - collection fund (UA)</t>
  </si>
  <si>
    <t>In-year surplus(+)/deficit(-) - collection fund (FRA)</t>
  </si>
  <si>
    <t>In-year surplus(+)/deficit(-) - collection fund (Total)</t>
  </si>
  <si>
    <t>Closing balance at 31 March (surplus(+)/deficit(-)) - collection fund (CG)</t>
  </si>
  <si>
    <t>Closing balance at 31 March (surplus(+)/deficit(-)) - collection fund (BA)</t>
  </si>
  <si>
    <t>Closing balance at 31 March (surplus(+)/deficit(-)) - collection fund (UA)</t>
  </si>
  <si>
    <t>Closing balance at 31 March (surplus(+)/deficit(-)) - collection fund (FRA)</t>
  </si>
  <si>
    <t>Closing balance at 31 March (surplus(+)/deficit(-)) - collection fund (Total)</t>
  </si>
  <si>
    <t>Number of DAs for checking</t>
  </si>
  <si>
    <t>Validation - CARF relief in respect of in-year liability prior year value</t>
  </si>
  <si>
    <t>Validation - CARF relief in respect of in-year liability change value</t>
  </si>
  <si>
    <t>Validation - CARF relief in respect of in-year liability validation flag</t>
  </si>
  <si>
    <t>Validation - Cost ofPublic lavatories relief LA comment</t>
  </si>
  <si>
    <t>Validation - CARF relief in respect of in-year liability LA comment</t>
  </si>
  <si>
    <t>Sum from 2021-22 to 2023-24</t>
  </si>
  <si>
    <t>55. Amount of relief in respect of 2023-24 liability</t>
  </si>
  <si>
    <t>COLLECTABLE RATES (See Note A)</t>
  </si>
  <si>
    <t>COST OF COLLECTION (See Note B)</t>
  </si>
  <si>
    <t>9. Amounts retained in respect of Renewable Energy Schemes
(See Note C)</t>
  </si>
  <si>
    <r>
      <t>DISREGARDED AMOUNTS</t>
    </r>
    <r>
      <rPr>
        <sz val="12"/>
        <rFont val="Arial"/>
        <family val="2"/>
      </rPr>
      <t xml:space="preserve"> (See Note E)</t>
    </r>
  </si>
  <si>
    <r>
      <t>DEBTORS AND PRE-PAYMENTS</t>
    </r>
    <r>
      <rPr>
        <sz val="12"/>
        <rFont val="Arial"/>
        <family val="2"/>
      </rPr>
      <t xml:space="preserve"> (See Note G)</t>
    </r>
  </si>
  <si>
    <t>GROSS RATES PAYABLE (See Note H)</t>
  </si>
  <si>
    <t>TRANSITIONAL ARRANGEMENTS (See Note I)</t>
  </si>
  <si>
    <t>MANDATORY RELIEFS (See Note J)</t>
  </si>
  <si>
    <t>Telecoms Relief (see Note K)</t>
  </si>
  <si>
    <t>Public lavatories relief (see Note L)</t>
  </si>
  <si>
    <t>UNOCCUPIED PROPERTY (See Note M)</t>
  </si>
  <si>
    <t>DISCRETIONARY RELIEFS (UNFUNDED) (See Note N)</t>
  </si>
  <si>
    <t>DISCRETIONARY RELIEFS FUNDED THROUGH SECTION 31 GRANT (See Note O)</t>
  </si>
  <si>
    <t>Flooding relief (see Note P)</t>
  </si>
  <si>
    <t>In lieu of Transitional Relief (See Note Q)</t>
  </si>
  <si>
    <r>
      <t>PART 4B: RECONCILIATIONS</t>
    </r>
    <r>
      <rPr>
        <sz val="12"/>
        <rFont val="Arial"/>
        <family val="2"/>
      </rPr>
      <t xml:space="preserve"> (See Note R)</t>
    </r>
  </si>
  <si>
    <r>
      <t>Qualifying relief in Designated Areas in non-100% business rates retention areas</t>
    </r>
    <r>
      <rPr>
        <sz val="12"/>
        <rFont val="Arial"/>
        <family val="2"/>
      </rPr>
      <t xml:space="preserve"> (See Note S)</t>
    </r>
  </si>
  <si>
    <r>
      <t xml:space="preserve">SECTION 31 GRANTS </t>
    </r>
    <r>
      <rPr>
        <sz val="12"/>
        <rFont val="Arial"/>
        <family val="2"/>
      </rPr>
      <t>(See Note T)</t>
    </r>
  </si>
  <si>
    <t>2023-24 Multiplier Cap</t>
  </si>
  <si>
    <t>Non-domestic rating income for 2022-23</t>
  </si>
  <si>
    <t>10. Amounts retained in respect of Shale Oil and Gas Scheme sites (see Note D)</t>
  </si>
  <si>
    <r>
      <t xml:space="preserve">FREEPORTS NOT DESIGNATED IN 2023-24 </t>
    </r>
    <r>
      <rPr>
        <sz val="12"/>
        <rFont val="Arial"/>
        <family val="2"/>
      </rPr>
      <t>(see Note F)</t>
    </r>
  </si>
  <si>
    <t>2. Payment on account received by authority (+), or paid by the authority (-) (based on NNDR1 2023-24)</t>
  </si>
  <si>
    <t>58. Amount provisionally paid (based on NNDR1 2023-24 [Part 1C])</t>
  </si>
  <si>
    <t>50. Adjustments to amount of relief provided in respect of</t>
  </si>
  <si>
    <t>Supporting Small Business Relief in 2023-24 (See Note Q)</t>
  </si>
  <si>
    <t xml:space="preserve">Supporting Small Business Relief in respect of previous </t>
  </si>
  <si>
    <t>years and Transitional Relief in lieu in 2022-23 (See Note Q)</t>
  </si>
  <si>
    <t>Relief and Transitional Relief in lieu in respect of 22-23</t>
  </si>
  <si>
    <t>Supporting Small Businesses Relief and Transitional Relief in lieu in respect of 2022-23</t>
  </si>
  <si>
    <t>5. Amount previously retained (based on NNDR1)</t>
  </si>
  <si>
    <t>Freeports in non-Designated Areas additional growth</t>
  </si>
  <si>
    <t xml:space="preserve">RV list amendments charged against the 2023 list  </t>
  </si>
  <si>
    <t xml:space="preserve">Changes in provision for alteration of 2023 lists / appeals  </t>
  </si>
  <si>
    <t xml:space="preserve">8. Add: RV list amendments charged against the 2023 List regarding </t>
  </si>
  <si>
    <t>rvamend_2023_baa</t>
  </si>
  <si>
    <t>rvamend_2023_da</t>
  </si>
  <si>
    <t>rvamend_2023_tot</t>
  </si>
  <si>
    <t>rvamend_chg_2023_da</t>
  </si>
  <si>
    <t>rvamend_chg_2023_tot</t>
  </si>
  <si>
    <t>rvamend_chg_2023_baa</t>
  </si>
  <si>
    <t>RV list amendments charged against the 2023 List regarding (BA)</t>
  </si>
  <si>
    <t>RV list amendments charged against the 2023 List regarding (DA)</t>
  </si>
  <si>
    <t>RV list amendments charged against the 2023 List regarding (Total)</t>
  </si>
  <si>
    <t>Changes in provision for alteration of lists and appeals: 2023 list (BA)</t>
  </si>
  <si>
    <t>Changes in provision for alteration of lists and appeals: 2023 list (DA)</t>
  </si>
  <si>
    <t>Changes in provision for alteration of lists and appeals: 2023 list (Total)</t>
  </si>
  <si>
    <t xml:space="preserve">     17c. In relation to 2023 List</t>
  </si>
  <si>
    <t>20. Amounts charged to provision from 2023 List</t>
  </si>
  <si>
    <t>23. Change in provision: 2023 List (charged to Collection Fund)</t>
  </si>
  <si>
    <t xml:space="preserve">     24c. In relation to 2023 List</t>
  </si>
  <si>
    <t>appeals_ob_2023_cg</t>
  </si>
  <si>
    <t>appeals_ob_2023_ba</t>
  </si>
  <si>
    <t>appeals_ob_2023_mpa</t>
  </si>
  <si>
    <t>appeals_ob_2023_fra</t>
  </si>
  <si>
    <t>appeals_ob_2023_tot</t>
  </si>
  <si>
    <t>In relation to 2023 List - provision for alteration of lists and appeals opening balance (CG)</t>
  </si>
  <si>
    <t>In relation to 2023 List - provision for alteration of lists and appeals opening balance (BA)</t>
  </si>
  <si>
    <t>In relation to 2023 List - provision for alteration of lists and appeals opening balance (UA)</t>
  </si>
  <si>
    <t>In relation to 2023 List - provision for alteration of lists and appeals opening balance (FRA)</t>
  </si>
  <si>
    <t>In relation to 2023 List - provision for alteration of lists and appeals opening balance (Total)</t>
  </si>
  <si>
    <t>appeals_chrgd_2023_cg</t>
  </si>
  <si>
    <t>appeals_chrgd_2023_ba</t>
  </si>
  <si>
    <t>appeals_chrgd_2023_mpa</t>
  </si>
  <si>
    <t>appeals_chrgd_2023_fra</t>
  </si>
  <si>
    <t>appeals_chrgd_2023_tot</t>
  </si>
  <si>
    <t>Amounts charged to provision from 2023 List - provision for alteration of lists and appeals (CG)</t>
  </si>
  <si>
    <t>Amounts charged to provision from 2023 List - provision for alteration of lists and appeals (BA)</t>
  </si>
  <si>
    <t>Amounts charged to provision from 2023 List - provision for alteration of lists and appeals (UA)</t>
  </si>
  <si>
    <t>Amounts charged to provision from 2023 List - provision for alteration of lists and appeals (FRA)</t>
  </si>
  <si>
    <t>Amounts charged to provision from 2023 List - provision for alteration of lists and appeals (Total)</t>
  </si>
  <si>
    <t>appeals_collfund_2023_cg</t>
  </si>
  <si>
    <t>appeals_collfund_2023_ba</t>
  </si>
  <si>
    <t>appeals_collfund_2023_mpa</t>
  </si>
  <si>
    <t>appeals_collfund_2023_fra</t>
  </si>
  <si>
    <t>appeals_collfund_2023_tot</t>
  </si>
  <si>
    <t>Change in provision: 2023 List (charged to Collection Fund) - provision for alteration of lists and appeals (CG)</t>
  </si>
  <si>
    <t>Change in provision: 2023 List (charged to Collection Fund) - provision for alteration of lists and appeals (BA)</t>
  </si>
  <si>
    <t>Change in provision: 2023 List (charged to Collection Fund) - provision for alteration of lists and appeals (UA)</t>
  </si>
  <si>
    <t>Change in provision: 2023 List (charged to Collection Fund) - provision for alteration of lists and appeals (FRA)</t>
  </si>
  <si>
    <t>Change in provision: 2023 List (charged to Collection Fund) - provision for alteration of lists and appeals (Total)</t>
  </si>
  <si>
    <t>appeals_cb_2023_cg</t>
  </si>
  <si>
    <t>appeals_cb_2023_ba</t>
  </si>
  <si>
    <t>appeals_cb_2023_mpa</t>
  </si>
  <si>
    <t>appeals_cb_2023_fra</t>
  </si>
  <si>
    <t>appeals_cb_2023_tot</t>
  </si>
  <si>
    <t>In relation to 2023 List - provision for alteration of lists and appeals closing balance (CG)</t>
  </si>
  <si>
    <t>In relation to 2023 List - provision for alteration of lists and appeals closing balance (BA)</t>
  </si>
  <si>
    <t>In relation to 2023 List - provision for alteration of lists and appeals closing balance (UA)</t>
  </si>
  <si>
    <t>In relation to 2023 List - provision for alteration of lists and appeals closing balance (FRA)</t>
  </si>
  <si>
    <t>In relation to 2023 List - provision for alteration of lists and appeals closing balance (Total)</t>
  </si>
  <si>
    <t xml:space="preserve">       business rates retention areas)</t>
  </si>
  <si>
    <t>19. Designated Area excluding Freeports Qualifying Relief (S31 grants in 100%</t>
  </si>
  <si>
    <t>20. Designated Area excluding Freeports Qualifying Relief (Deduction from Central Share)</t>
  </si>
  <si>
    <t>11. adjustments in respect of 2017-18 to 2022-23</t>
  </si>
  <si>
    <t>11a. adjustments to relief on existing properties where a 2nd property is occupied in respect of 2017-18 to 2022-23</t>
  </si>
  <si>
    <t>48. Amount of relief in respect of 2023-24 liability</t>
  </si>
  <si>
    <t>respect of 2019-20</t>
  </si>
  <si>
    <t>Does the authority have a non-designated Freeport(s)?</t>
  </si>
  <si>
    <t>Provisional</t>
  </si>
  <si>
    <t>Are any adjustment conditions met?</t>
  </si>
  <si>
    <t>Was NNDR3 22-23 provisional?</t>
  </si>
  <si>
    <t>P</t>
  </si>
  <si>
    <t>F</t>
  </si>
  <si>
    <t>Used for formatting in Part 5 Line 26</t>
  </si>
  <si>
    <t xml:space="preserve"> * White background, blue border - actual data pre-filled by the Department for Levelling Up, Housing and Communities into these cells. These data are usually taken from the NNDR1 2023-24 unless advised otherwise in the guidance. You will not be able to enter data in these cells.</t>
  </si>
  <si>
    <t>This section of the form calculates disregarded amounts and other deductions from your entries in Part 2A, Part 3 and some entries in this section. Please note line 28 and 29 at the end which cover debtors and over/prepayments. Lines 23 through 27 cover Freeports which have not yet been designated as DAs, please enter data here if you do have figure for a Freeport in 2023-24, which will feed through to a section 31 payment calculation in Part 4.</t>
  </si>
  <si>
    <t>45. Amount provisionally paid in respect of 2023-24 (based on NNDR1 2023-24 [Part 1C])</t>
  </si>
  <si>
    <t>Shale Oil and Gas Scheme sites</t>
  </si>
  <si>
    <t>60. Amount due to (+) / from (-) authority in 2023-24 (in respect of previous years)</t>
  </si>
  <si>
    <t>63. Sum due to (+) / from (-) billing authority (line 61 minus line 62)</t>
  </si>
  <si>
    <t>2015-16 and 2016-17</t>
  </si>
  <si>
    <t>Non-designated Freeport(s) Baseline</t>
  </si>
  <si>
    <t>Does the authority have a designated Freeport?</t>
  </si>
  <si>
    <t>11. Add changes in provision for alteration of lists and appeals: 2023 list</t>
  </si>
  <si>
    <t>Does Part 5 Line 26 = 0 ?</t>
  </si>
  <si>
    <t>Is the authority part of the Flooding relief scheme in 2019-20?</t>
  </si>
  <si>
    <t>On the Flooding team list for 23-24?</t>
  </si>
  <si>
    <t>On the Flooding team list for 19-20?</t>
  </si>
  <si>
    <r>
      <rPr>
        <vertAlign val="superscript"/>
        <sz val="12"/>
        <rFont val="Arial"/>
        <family val="2"/>
      </rPr>
      <t>1</t>
    </r>
    <r>
      <rPr>
        <sz val="12"/>
        <rFont val="Arial"/>
        <family val="2"/>
      </rPr>
      <t xml:space="preserve"> The RHL relief is compared to the 2022-23 outturn but we are aware that the relief in 2022-23 was granted at 50% instead of 75% in 2023-24, so we have set the parameter wider to reflect this.</t>
    </r>
  </si>
  <si>
    <r>
      <t>Cost of RHL relief</t>
    </r>
    <r>
      <rPr>
        <vertAlign val="superscript"/>
        <sz val="12"/>
        <rFont val="Arial"/>
        <family val="2"/>
      </rPr>
      <t>1</t>
    </r>
  </si>
  <si>
    <t>Estimated non-domestic income</t>
  </si>
  <si>
    <t>Share of NNDR income - MPA</t>
  </si>
  <si>
    <t>Qualifying relief in Enterprise Zones - MPA</t>
  </si>
  <si>
    <t>Estimated Surplus/Deficit Payable - Central Government</t>
  </si>
  <si>
    <t>Estimated Surplus/Deficit Payable - Billing Authority</t>
  </si>
  <si>
    <t>Estimated Surplus/Deficit Payable - MPA</t>
  </si>
  <si>
    <t>Estimated Surplus/Deficit Payable - Fire</t>
  </si>
  <si>
    <t>Small business rates relief Multiplier cap - BA</t>
  </si>
  <si>
    <t>Small business rates relief Multiplier cap - MPA</t>
  </si>
  <si>
    <t>Small business rates relief Multiplier cap - FRA</t>
  </si>
  <si>
    <t>Doubling of SBRR scheme - MPA</t>
  </si>
  <si>
    <t>Additional compensation for loss of supplementary multipler income - MPA</t>
  </si>
  <si>
    <t>SBRR scheme relief of 1st property - MPA</t>
  </si>
  <si>
    <t>Public Lavatories Relief - MPA</t>
  </si>
  <si>
    <t>Rural Rate Relief - MPA</t>
  </si>
  <si>
    <t>Supporting Small Businesses Relief - MPA</t>
  </si>
  <si>
    <t>Enterprise Zone Qualifying Relief for 100% Pilots - MPA</t>
  </si>
  <si>
    <t>Local Newspaper Relief - MPA</t>
  </si>
  <si>
    <t>Estimated Surplus/Deficit Payable - Total</t>
  </si>
  <si>
    <t>Retail, Hospitality and Leisure Relief - MPA</t>
  </si>
  <si>
    <t>Flooding relief - amount provisionally paid - MPA</t>
  </si>
  <si>
    <t>Allowance for non collection - closing balance - MPA</t>
  </si>
  <si>
    <t xml:space="preserve">Appeal &amp; provision for backdated appeal adjustments - closing balance - MPA </t>
  </si>
  <si>
    <t>Opening Balance at 1 April 2022 (ie closing balance at 31 Mar 2022 from NNDR3 22-23) - total</t>
  </si>
  <si>
    <t>Opening Balance at 1 April 2022 (ie closing balance at 31 Mar 2022 from NNDR3 22-23) - CG</t>
  </si>
  <si>
    <t>Opening Balance at 1 April 2022 (ie closing balance at 31 Mar 2022 from NNDR3 22-23) - BA</t>
  </si>
  <si>
    <t>Opening Balance at 1 April 2022 (ie closing balance at 31 Mar 2022 from NNDR3 22-23) - MPA</t>
  </si>
  <si>
    <t>Opening Balance at 1 April 2022 (ie closing balance at 31 Mar 2022 from NNDR3 22-23) - Fire</t>
  </si>
  <si>
    <t>Mandatory relief: Cost of Small Business Rates relief</t>
  </si>
  <si>
    <t>Provision for appeals -  Closing balance on 31 March 2022: In relation to 2010 list</t>
  </si>
  <si>
    <t>Provision for appeals -  Closing balance on 31 March 2022: In relation to 2017 list</t>
  </si>
  <si>
    <t>Provision for appeals -  Closing balance on 31 March 2022: In relation to 2023 list</t>
  </si>
  <si>
    <t>Provision for appeals -  Closing balance on 31 March 2022: In relation to 2010 list - CG</t>
  </si>
  <si>
    <t>Provision for appeals -  Closing balance on 31 March 2022: In relation to 2010 list - BA</t>
  </si>
  <si>
    <t>Provision for appeals -  Closing balance on 31 March 2022: In relation to 2010 list - County</t>
  </si>
  <si>
    <t>Provision for appeals -  Closing balance on 31 March 2022: In relation to 2010 list - FRA</t>
  </si>
  <si>
    <t>Provision for appeals -  Closing balance on 31 March 2022: In relation to 2017 list - CG</t>
  </si>
  <si>
    <t>CARF Relief Section 31 Payment Due in 2022-23 - BA</t>
  </si>
  <si>
    <t>CARF Relief Section 31 Payment Due in 2022-23 - MPA</t>
  </si>
  <si>
    <t>Provision for appeals -  Closing balance on 31 March 2022: In relation to 2017 list - BA</t>
  </si>
  <si>
    <t>Provision for appeals -  Closing balance on 31 March 2022: In relation to 2017 list - MPA</t>
  </si>
  <si>
    <t>Provision for appeals -  Closing balance on 31 March 2022: In relation to 2017 list - FRA</t>
  </si>
  <si>
    <t>CARF Relief Section 31 Payment Due in 2022-23 - FRA</t>
  </si>
  <si>
    <t>Opening Balance as at 1 April 2023</t>
  </si>
  <si>
    <t>Part 4 Line 60a col 1</t>
  </si>
  <si>
    <t>Part 4 Line 60a col 2</t>
  </si>
  <si>
    <t>Part 4 Line 60a col 3</t>
  </si>
  <si>
    <t>NNDR1 23-24 backsheet</t>
  </si>
  <si>
    <t>Part 4 Line 1 (NNDR1 24-25)</t>
  </si>
  <si>
    <t>Part 3 Line 60, column 3</t>
  </si>
  <si>
    <t>NNDR1 2023-24 Part 2 DA summary column 8</t>
  </si>
  <si>
    <t>Part 2, line 27, col 1</t>
  </si>
  <si>
    <t>Low carbon heat network relief - S31 paymen - BA</t>
  </si>
  <si>
    <t>Low carbon heat network relief - S31 paymen - MPA</t>
  </si>
  <si>
    <t>Low carbon heat network relief - S31 paymen - Fire</t>
  </si>
  <si>
    <t>CARF relief- adjustment to previous years in 2022-23 - total</t>
  </si>
  <si>
    <t>CARF relief in 2021-22- total</t>
  </si>
  <si>
    <t>Provisional/final status of 2022-23 NNDR3 data used in 2023-24 NNDR3 form</t>
  </si>
  <si>
    <t>Part 1 Line 35 col 2</t>
  </si>
  <si>
    <t>Part 1 Line 35 col 3</t>
  </si>
  <si>
    <t>Part 1 Line 35 col 4</t>
  </si>
  <si>
    <t>Part 3 Line 63, col 3</t>
  </si>
  <si>
    <t>Part 3 Line 65, col 3</t>
  </si>
  <si>
    <t>Part 4 line 62, col 2</t>
  </si>
  <si>
    <t>Part 4 line 62, col 3</t>
  </si>
  <si>
    <t>Part 4 line 62, col 4</t>
  </si>
  <si>
    <t>Main validation and Part 3 warning</t>
  </si>
  <si>
    <t>DLUHC info</t>
  </si>
  <si>
    <t>Richmond-upon-Thames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</si>
</sst>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0.000"/>
    <numFmt numFmtId="166" formatCode="#,##0.000000000000"/>
    <numFmt numFmtId="167" formatCode="#,##0.000000000000000"/>
    <numFmt numFmtId="168" formatCode="0.0"/>
    <numFmt numFmtId="169" formatCode="#,##0.0"/>
    <numFmt numFmtId="170" formatCode="&quot; &quot;[$£-809]#,##0.00&quot; &quot;;&quot;-&quot;[$£-809]#,##0.00&quot; &quot;;&quot; &quot;[$£-809]&quot;-&quot;#&quot; &quot;;&quot; &quot;@&quot; &quot;"/>
    <numFmt numFmtId="171" formatCode="0.00000"/>
    <numFmt numFmtId="172" formatCode="0.000"/>
    <numFmt numFmtId="173" formatCode="_-* #,##0_-;\-* #,##0_-;_-* &quot;-&quot;??_-;_-@_-"/>
  </numFmts>
  <fonts count="1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0"/>
      <name val="Arial"/>
      <family val="2"/>
    </font>
    <font>
      <b/>
      <sz val="10"/>
      <name val="Arial"/>
      <family val="2"/>
    </font>
    <font>
      <sz val="10"/>
      <name val="Arial"/>
      <family val="2"/>
    </font>
    <font>
      <sz val="8"/>
      <name val="Arial"/>
      <family val="2"/>
    </font>
    <font>
      <sz val="12"/>
      <name val="Arial"/>
      <family val="2"/>
    </font>
    <font>
      <b/>
      <u/>
      <sz val="12"/>
      <name val="Arial"/>
      <family val="2"/>
    </font>
    <font>
      <b/>
      <sz val="12"/>
      <name val="Arial"/>
      <family val="2"/>
    </font>
    <font>
      <sz val="12"/>
      <color indexed="17"/>
      <name val="Arial"/>
      <family val="2"/>
    </font>
    <font>
      <b/>
      <sz val="12"/>
      <name val="Arial"/>
      <family val="2"/>
    </font>
    <font>
      <sz val="12"/>
      <name val="Arial"/>
      <family val="2"/>
    </font>
    <font>
      <sz val="12"/>
      <color indexed="6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sz val="18"/>
      <name val="Arial"/>
      <family val="2"/>
    </font>
    <font>
      <b/>
      <u/>
      <sz val="12"/>
      <name val="Arial"/>
      <family val="2"/>
    </font>
    <font>
      <b/>
      <sz val="14"/>
      <name val="Arial"/>
      <family val="2"/>
    </font>
    <font>
      <b/>
      <sz val="16"/>
      <name val="Arial"/>
      <family val="2"/>
    </font>
    <font>
      <sz val="14"/>
      <name val="Arial"/>
      <family val="2"/>
    </font>
    <font>
      <sz val="14"/>
      <name val="Arial"/>
      <family val="2"/>
    </font>
    <font>
      <b/>
      <u/>
      <sz val="14"/>
      <name val="Arial"/>
      <family val="2"/>
    </font>
    <font>
      <i/>
      <sz val="14"/>
      <name val="Arial"/>
      <family val="2"/>
    </font>
    <font>
      <b/>
      <i/>
      <sz val="14"/>
      <name val="Arial"/>
      <family val="2"/>
    </font>
    <font>
      <sz val="14"/>
      <color indexed="12"/>
      <name val="Arial"/>
      <family val="2"/>
    </font>
    <font>
      <b/>
      <sz val="14"/>
      <name val="Arial"/>
      <family val="2"/>
    </font>
    <font>
      <sz val="12"/>
      <color indexed="10"/>
      <name val="Arial"/>
      <family val="2"/>
    </font>
    <font>
      <b/>
      <sz val="12"/>
      <color indexed="10"/>
      <name val="Arial"/>
      <family val="2"/>
    </font>
    <font>
      <i/>
      <sz val="12"/>
      <name val="Arial"/>
      <family val="2"/>
    </font>
    <font>
      <sz val="12"/>
      <color indexed="10"/>
      <name val="Arial"/>
      <family val="2"/>
    </font>
    <font>
      <b/>
      <sz val="12"/>
      <color indexed="10"/>
      <name val="Arial"/>
      <family val="2"/>
    </font>
    <font>
      <sz val="10"/>
      <color indexed="10"/>
      <name val="Arial"/>
      <family val="2"/>
    </font>
    <font>
      <i/>
      <sz val="10"/>
      <name val="Arial"/>
      <family val="2"/>
    </font>
    <font>
      <sz val="12"/>
      <color indexed="44"/>
      <name val="Arial"/>
      <family val="2"/>
    </font>
    <font>
      <sz val="12"/>
      <color indexed="10"/>
      <name val="Arial"/>
      <family val="2"/>
    </font>
    <font>
      <sz val="12"/>
      <color indexed="9"/>
      <name val="Arial"/>
      <family val="2"/>
    </font>
    <font>
      <b/>
      <sz val="12"/>
      <color indexed="10"/>
      <name val="Arial"/>
      <family val="2"/>
    </font>
    <font>
      <sz val="9"/>
      <name val="Arial"/>
      <family val="2"/>
    </font>
    <font>
      <b/>
      <sz val="9"/>
      <name val="Arial"/>
      <family val="2"/>
    </font>
    <font>
      <sz val="10"/>
      <color theme="1"/>
      <name val="Arial"/>
      <family val="2"/>
    </font>
    <font>
      <b/>
      <sz val="12"/>
      <color theme="1"/>
      <name val="Arial"/>
      <family val="2"/>
    </font>
    <font>
      <sz val="11"/>
      <color theme="1"/>
      <name val="Arial"/>
      <family val="2"/>
    </font>
    <font>
      <b/>
      <sz val="12"/>
      <color rgb="FFFF0000"/>
      <name val="Arial"/>
      <family val="2"/>
    </font>
    <font>
      <sz val="12"/>
      <color rgb="FFFF0000"/>
      <name val="Arial"/>
      <family val="2"/>
    </font>
    <font>
      <b/>
      <sz val="14"/>
      <color rgb="FFFF0000"/>
      <name val="Arial"/>
      <family val="2"/>
    </font>
    <font>
      <sz val="10"/>
      <color rgb="FFFF0000"/>
      <name val="Arial"/>
      <family val="2"/>
    </font>
    <font>
      <b/>
      <u/>
      <sz val="10"/>
      <name val="Arial"/>
      <family val="2"/>
    </font>
    <font>
      <sz val="11"/>
      <color rgb="FFFF0000"/>
      <name val="Calibri"/>
      <family val="2"/>
    </font>
    <font>
      <sz val="11"/>
      <color theme="1"/>
      <name val="Calibri"/>
      <family val="2"/>
    </font>
    <font>
      <b/>
      <sz val="11"/>
      <color theme="1"/>
      <name val="Calibri"/>
      <family val="2"/>
    </font>
    <font>
      <b/>
      <sz val="11"/>
      <name val="Arial"/>
      <family val="2"/>
    </font>
    <font>
      <b/>
      <sz val="11"/>
      <color theme="1"/>
      <name val="Arial"/>
      <family val="2"/>
    </font>
    <font>
      <b/>
      <sz val="10"/>
      <color rgb="FFFF0000"/>
      <name val="Arial"/>
      <family val="2"/>
    </font>
    <font>
      <b/>
      <sz val="11"/>
      <color rgb="FFFF0000"/>
      <name val="Arial"/>
      <family val="2"/>
    </font>
    <font>
      <b/>
      <i/>
      <sz val="10"/>
      <name val="Arial"/>
      <family val="2"/>
    </font>
    <font>
      <i/>
      <u/>
      <sz val="14"/>
      <name val="Arial"/>
      <family val="2"/>
    </font>
    <font>
      <sz val="10"/>
      <color indexed="22"/>
      <name val="Arial"/>
      <family val="2"/>
    </font>
    <font>
      <b/>
      <sz val="18"/>
      <name val="Arial"/>
      <family val="2"/>
    </font>
    <font>
      <b/>
      <sz val="12"/>
      <color theme="0"/>
      <name val="Arial"/>
      <family val="2"/>
    </font>
    <font>
      <u/>
      <sz val="10"/>
      <color theme="10"/>
      <name val="Arial"/>
      <family val="2"/>
    </font>
    <font>
      <i/>
      <sz val="12"/>
      <color rgb="FFFF0000"/>
      <name val="Arial"/>
      <family val="2"/>
    </font>
    <font>
      <sz val="12"/>
      <color rgb="FF99CCFF"/>
      <name val="Arial"/>
      <family val="2"/>
    </font>
    <font>
      <sz val="11"/>
      <color theme="1"/>
      <name val="Calibri"/>
      <family val="2"/>
      <scheme val="minor"/>
    </font>
    <font>
      <sz val="10"/>
      <color theme="0" tint="-0.34998626667073579"/>
      <name val="Arial"/>
      <family val="2"/>
    </font>
    <font>
      <sz val="11"/>
      <color theme="0" tint="-0.34998626667073579"/>
      <name val="Calibri"/>
      <family val="2"/>
    </font>
    <font>
      <b/>
      <sz val="16"/>
      <color rgb="FFFF0000"/>
      <name val="Arial"/>
      <family val="2"/>
    </font>
    <font>
      <sz val="16"/>
      <color rgb="FFFF0000"/>
      <name val="Arial"/>
      <family val="2"/>
    </font>
    <font>
      <b/>
      <sz val="8"/>
      <color indexed="81"/>
      <name val="Tahoma"/>
      <family val="2"/>
    </font>
    <font>
      <sz val="8"/>
      <color indexed="81"/>
      <name val="Tahoma"/>
      <family val="2"/>
    </font>
    <font>
      <sz val="10"/>
      <color theme="0"/>
      <name val="Arial"/>
      <family val="2"/>
    </font>
    <font>
      <sz val="11"/>
      <color theme="0"/>
      <name val="Calibri"/>
      <family val="2"/>
    </font>
    <font>
      <sz val="10"/>
      <color indexed="43"/>
      <name val="Arial"/>
      <family val="2"/>
    </font>
    <font>
      <sz val="10"/>
      <color indexed="9"/>
      <name val="Arial"/>
      <family val="2"/>
    </font>
    <font>
      <sz val="10"/>
      <color theme="0" tint="-0.249977111117893"/>
      <name val="Arial"/>
      <family val="2"/>
    </font>
    <font>
      <b/>
      <sz val="10"/>
      <color indexed="10"/>
      <name val="Arial"/>
      <family val="2"/>
    </font>
    <font>
      <b/>
      <sz val="13"/>
      <name val="Arial"/>
      <family val="2"/>
    </font>
    <font>
      <b/>
      <sz val="14"/>
      <color rgb="FFFFFF99"/>
      <name val="Arial"/>
      <family val="2"/>
    </font>
    <font>
      <sz val="14"/>
      <color rgb="FFFFFF99"/>
      <name val="Arial"/>
      <family val="2"/>
    </font>
    <font>
      <sz val="14"/>
      <color indexed="10"/>
      <name val="Arial"/>
      <family val="2"/>
    </font>
    <font>
      <sz val="12"/>
      <color theme="0"/>
      <name val="Arial"/>
      <family val="2"/>
    </font>
    <font>
      <b/>
      <sz val="12"/>
      <color rgb="FF0070C0"/>
      <name val="Arial"/>
      <family val="2"/>
    </font>
    <font>
      <sz val="12"/>
      <color rgb="FFFFFFCC"/>
      <name val="Arial"/>
      <family val="2"/>
    </font>
    <font>
      <sz val="10"/>
      <color rgb="FFFFFFCC"/>
      <name val="Arial"/>
      <family val="2"/>
    </font>
    <font>
      <b/>
      <sz val="12"/>
      <color rgb="FFFFFFCC"/>
      <name val="Arial"/>
      <family val="2"/>
    </font>
    <font>
      <u/>
      <sz val="10"/>
      <color theme="10"/>
      <name val="Arial"/>
      <family val="2"/>
    </font>
    <font>
      <u/>
      <sz val="14"/>
      <color theme="10"/>
      <name val="Arial"/>
      <family val="2"/>
    </font>
    <font>
      <u/>
      <sz val="10"/>
      <color indexed="12"/>
      <name val="Arial"/>
      <family val="2"/>
    </font>
    <font>
      <u/>
      <sz val="12"/>
      <color indexed="12"/>
      <name val="Arial"/>
      <family val="2"/>
    </font>
    <font>
      <sz val="9"/>
      <color rgb="FFFF0000"/>
      <name val="Arial"/>
      <family val="2"/>
    </font>
    <font>
      <sz val="10"/>
      <color theme="9" tint="-0.249977111117893"/>
      <name val="Arial"/>
      <family val="2"/>
    </font>
    <font>
      <b/>
      <sz val="9"/>
      <color rgb="FFFF0000"/>
      <name val="Arial"/>
      <family val="2"/>
    </font>
    <font>
      <sz val="10"/>
      <color theme="0" tint="-0.14999847407452621"/>
      <name val="Arial"/>
      <family val="2"/>
    </font>
    <font>
      <sz val="8"/>
      <color theme="0" tint="-0.14999847407452621"/>
      <name val="Arial"/>
      <family val="2"/>
    </font>
    <font>
      <sz val="9"/>
      <color theme="0" tint="-0.14999847407452621"/>
      <name val="Arial"/>
      <family val="2"/>
    </font>
    <font>
      <sz val="10"/>
      <color indexed="20"/>
      <name val="Arial"/>
      <family val="2"/>
    </font>
    <font>
      <b/>
      <sz val="10"/>
      <color indexed="20"/>
      <name val="Arial"/>
      <family val="2"/>
    </font>
    <font>
      <sz val="10.5"/>
      <name val="Segoe UI"/>
      <family val="2"/>
    </font>
    <font>
      <sz val="10"/>
      <color rgb="FF141414"/>
      <name val="Arial"/>
      <family val="2"/>
    </font>
    <font>
      <sz val="8"/>
      <name val="Arial"/>
      <family val="2"/>
    </font>
    <font>
      <b/>
      <sz val="10"/>
      <color rgb="FF00B050"/>
      <name val="Arial"/>
      <family val="2"/>
    </font>
    <font>
      <b/>
      <sz val="8"/>
      <color rgb="FFFF0000"/>
      <name val="Arial"/>
      <family val="2"/>
    </font>
    <font>
      <sz val="8"/>
      <color rgb="FFFF0000"/>
      <name val="Arial"/>
      <family val="2"/>
    </font>
    <font>
      <vertAlign val="superscript"/>
      <sz val="12"/>
      <name val="Arial"/>
      <family val="2"/>
    </font>
    <font>
      <sz val="11"/>
      <color rgb="FF000000"/>
      <name val="Calibri"/>
      <family val="2"/>
    </font>
    <font>
      <b/>
      <sz val="11"/>
      <color rgb="FF000000"/>
      <name val="Calibri"/>
      <family val="2"/>
    </font>
    <font>
      <sz val="10"/>
      <name val="Arial"/>
      <family val="2"/>
    </font>
    <font>
      <sz val="12"/>
      <color rgb="FFC4D79B"/>
      <name val="Arial"/>
      <family val="2"/>
    </font>
    <font>
      <sz val="10"/>
      <color rgb="FF008000"/>
      <name val="Arial"/>
      <family val="2"/>
    </font>
    <font>
      <u/>
      <sz val="12"/>
      <name val="Arial"/>
      <family val="2"/>
    </font>
    <font>
      <u/>
      <sz val="10"/>
      <name val="Arial"/>
      <family val="2"/>
    </font>
    <font>
      <sz val="12"/>
      <color rgb="FF008000"/>
      <name val="Arial"/>
      <family val="2"/>
    </font>
    <font>
      <sz val="10"/>
      <color theme="6" tint="-0.499984740745262"/>
      <name val="Arial"/>
      <family val="2"/>
    </font>
    <font>
      <sz val="10"/>
      <color theme="3" tint="0.39997558519241921"/>
      <name val="Arial"/>
      <family val="2"/>
    </font>
    <font>
      <b/>
      <i/>
      <sz val="11"/>
      <name val="Arial"/>
      <family val="2"/>
    </font>
    <font>
      <b/>
      <sz val="10"/>
      <color rgb="FF7030A0"/>
      <name val="Arial"/>
      <family val="2"/>
    </font>
  </fonts>
  <fills count="47">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6"/>
        <bgColor indexed="64"/>
      </patternFill>
    </fill>
    <fill>
      <patternFill patternType="solid">
        <fgColor indexed="44"/>
        <bgColor indexed="64"/>
      </patternFill>
    </fill>
    <fill>
      <patternFill patternType="solid">
        <fgColor theme="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indexed="43"/>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6" tint="0.3999450666829432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B7DEE8"/>
        <bgColor indexed="64"/>
      </patternFill>
    </fill>
    <fill>
      <patternFill patternType="solid">
        <fgColor rgb="FFFFFF00"/>
        <bgColor indexed="64"/>
      </patternFill>
    </fill>
    <fill>
      <patternFill patternType="solid">
        <fgColor rgb="FF99CCFF"/>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C4D79B"/>
        <bgColor indexed="64"/>
      </patternFill>
    </fill>
    <fill>
      <patternFill patternType="solid">
        <fgColor rgb="FF92D050"/>
        <bgColor indexed="64"/>
      </patternFill>
    </fill>
    <fill>
      <patternFill patternType="solid">
        <fgColor rgb="FFFDE9D9"/>
        <bgColor indexed="64"/>
      </patternFill>
    </fill>
    <fill>
      <patternFill patternType="solid">
        <fgColor rgb="FFD8E4BC"/>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CC66FF"/>
        <bgColor indexed="64"/>
      </patternFill>
    </fill>
  </fills>
  <borders count="19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53"/>
      </top>
      <bottom/>
      <diagonal/>
    </border>
    <border>
      <left/>
      <right style="medium">
        <color indexed="53"/>
      </right>
      <top style="medium">
        <color indexed="53"/>
      </top>
      <bottom/>
      <diagonal/>
    </border>
    <border>
      <left/>
      <right style="medium">
        <color indexed="53"/>
      </right>
      <top/>
      <bottom/>
      <diagonal/>
    </border>
    <border>
      <left/>
      <right/>
      <top/>
      <bottom style="medium">
        <color indexed="53"/>
      </bottom>
      <diagonal/>
    </border>
    <border>
      <left/>
      <right style="medium">
        <color indexed="53"/>
      </right>
      <top/>
      <bottom style="medium">
        <color indexed="53"/>
      </bottom>
      <diagonal/>
    </border>
    <border>
      <left style="medium">
        <color indexed="53"/>
      </left>
      <right/>
      <top style="medium">
        <color indexed="53"/>
      </top>
      <bottom/>
      <diagonal/>
    </border>
    <border>
      <left style="medium">
        <color indexed="53"/>
      </left>
      <right/>
      <top/>
      <bottom/>
      <diagonal/>
    </border>
    <border>
      <left style="medium">
        <color indexed="53"/>
      </left>
      <right/>
      <top/>
      <bottom style="medium">
        <color indexed="53"/>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17"/>
      </left>
      <right style="thick">
        <color indexed="17"/>
      </right>
      <top style="thick">
        <color indexed="17"/>
      </top>
      <bottom style="thick">
        <color indexed="17"/>
      </bottom>
      <diagonal/>
    </border>
    <border>
      <left style="thick">
        <color indexed="39"/>
      </left>
      <right style="thick">
        <color indexed="39"/>
      </right>
      <top style="thick">
        <color indexed="39"/>
      </top>
      <bottom style="thick">
        <color indexed="3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17"/>
      </left>
      <right/>
      <top style="medium">
        <color indexed="17"/>
      </top>
      <bottom style="medium">
        <color indexed="17"/>
      </bottom>
      <diagonal/>
    </border>
    <border>
      <left style="medium">
        <color indexed="39"/>
      </left>
      <right/>
      <top style="medium">
        <color indexed="39"/>
      </top>
      <bottom style="medium">
        <color indexed="39"/>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FF"/>
      </left>
      <right/>
      <top style="medium">
        <color rgb="FF0000FF"/>
      </top>
      <bottom style="medium">
        <color rgb="FF0000FF"/>
      </bottom>
      <diagonal/>
    </border>
    <border>
      <left style="medium">
        <color indexed="17"/>
      </left>
      <right/>
      <top style="medium">
        <color indexed="17"/>
      </top>
      <bottom style="medium">
        <color indexed="1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17"/>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bottom style="medium">
        <color rgb="FF00B050"/>
      </bottom>
      <diagonal/>
    </border>
    <border>
      <left style="medium">
        <color indexed="64"/>
      </left>
      <right style="medium">
        <color indexed="64"/>
      </right>
      <top style="medium">
        <color indexed="64"/>
      </top>
      <bottom style="medium">
        <color indexed="64"/>
      </bottom>
      <diagonal/>
    </border>
    <border>
      <left style="medium">
        <color rgb="FF008000"/>
      </left>
      <right style="medium">
        <color rgb="FF008000"/>
      </right>
      <top style="medium">
        <color rgb="FF008000"/>
      </top>
      <bottom style="medium">
        <color rgb="FF008000"/>
      </bottom>
      <diagonal/>
    </border>
    <border>
      <left style="medium">
        <color rgb="FF0000FF"/>
      </left>
      <right style="medium">
        <color rgb="FF0000FF"/>
      </right>
      <top style="medium">
        <color rgb="FF0000FF"/>
      </top>
      <bottom style="medium">
        <color rgb="FF0000FF"/>
      </bottom>
      <diagonal/>
    </border>
    <border>
      <left style="medium">
        <color rgb="FF008000"/>
      </left>
      <right/>
      <top style="medium">
        <color rgb="FF008000"/>
      </top>
      <bottom style="medium">
        <color rgb="FF008000"/>
      </bottom>
      <diagonal/>
    </border>
    <border>
      <left/>
      <right style="medium">
        <color rgb="FF008000"/>
      </right>
      <top style="medium">
        <color rgb="FF008000"/>
      </top>
      <bottom style="medium">
        <color rgb="FF008000"/>
      </bottom>
      <diagonal/>
    </border>
    <border>
      <left style="medium">
        <color auto="1"/>
      </left>
      <right/>
      <top style="medium">
        <color auto="1"/>
      </top>
      <bottom style="medium">
        <color auto="1"/>
      </bottom>
      <diagonal/>
    </border>
    <border>
      <left style="medium">
        <color indexed="17"/>
      </left>
      <right/>
      <top style="medium">
        <color indexed="17"/>
      </top>
      <bottom style="medium">
        <color indexed="17"/>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right/>
      <top style="medium">
        <color indexed="64"/>
      </top>
      <bottom style="medium">
        <color indexed="64"/>
      </bottom>
      <diagonal/>
    </border>
    <border>
      <left style="medium">
        <color indexed="17"/>
      </left>
      <right/>
      <top style="medium">
        <color indexed="17"/>
      </top>
      <bottom style="medium">
        <color indexed="17"/>
      </bottom>
      <diagonal/>
    </border>
    <border>
      <left/>
      <right/>
      <top style="medium">
        <color indexed="64"/>
      </top>
      <bottom/>
      <diagonal/>
    </border>
    <border>
      <left/>
      <right/>
      <top style="medium">
        <color indexed="64"/>
      </top>
      <bottom style="medium">
        <color indexed="53"/>
      </bottom>
      <diagonal/>
    </border>
    <border>
      <left style="medium">
        <color auto="1"/>
      </left>
      <right/>
      <top/>
      <bottom/>
      <diagonal/>
    </border>
    <border>
      <left style="medium">
        <color auto="1"/>
      </left>
      <right style="medium">
        <color auto="1"/>
      </right>
      <top/>
      <bottom/>
      <diagonal/>
    </border>
    <border>
      <left/>
      <right style="medium">
        <color auto="1"/>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style="medium">
        <color indexed="64"/>
      </top>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17"/>
      </left>
      <right/>
      <top style="medium">
        <color indexed="17"/>
      </top>
      <bottom style="medium">
        <color indexed="17"/>
      </bottom>
      <diagonal/>
    </border>
    <border>
      <left/>
      <right/>
      <top style="medium">
        <color indexed="64"/>
      </top>
      <bottom/>
      <diagonal/>
    </border>
    <border>
      <left/>
      <right style="medium">
        <color indexed="64"/>
      </right>
      <top/>
      <bottom style="medium">
        <color indexed="64"/>
      </bottom>
      <diagonal/>
    </border>
    <border>
      <left/>
      <right style="medium">
        <color auto="1"/>
      </right>
      <top/>
      <bottom/>
      <diagonal/>
    </border>
    <border>
      <left/>
      <right/>
      <top style="medium">
        <color indexed="17"/>
      </top>
      <bottom style="medium">
        <color indexed="17"/>
      </bottom>
      <diagonal/>
    </border>
    <border>
      <left/>
      <right style="medium">
        <color auto="1"/>
      </right>
      <top/>
      <bottom/>
      <diagonal/>
    </border>
    <border>
      <left/>
      <right style="medium">
        <color auto="1"/>
      </right>
      <top/>
      <bottom/>
      <diagonal/>
    </border>
    <border>
      <left/>
      <right style="medium">
        <color indexed="64"/>
      </right>
      <top/>
      <bottom/>
      <diagonal/>
    </border>
    <border>
      <left style="medium">
        <color indexed="17"/>
      </left>
      <right style="medium">
        <color rgb="FF008000"/>
      </right>
      <top style="medium">
        <color indexed="17"/>
      </top>
      <bottom style="medium">
        <color indexed="17"/>
      </bottom>
      <diagonal/>
    </border>
    <border>
      <left style="medium">
        <color rgb="FF008000"/>
      </left>
      <right/>
      <top/>
      <bottom/>
      <diagonal/>
    </border>
    <border>
      <left style="medium">
        <color rgb="FF0000FF"/>
      </left>
      <right/>
      <top/>
      <bottom/>
      <diagonal/>
    </border>
    <border>
      <left style="medium">
        <color indexed="39"/>
      </left>
      <right style="medium">
        <color rgb="FF0000FF"/>
      </right>
      <top style="medium">
        <color indexed="39"/>
      </top>
      <bottom style="medium">
        <color indexed="39"/>
      </bottom>
      <diagonal/>
    </border>
    <border>
      <left style="medium">
        <color indexed="64"/>
      </left>
      <right style="medium">
        <color theme="9" tint="-0.24994659260841701"/>
      </right>
      <top/>
      <bottom/>
      <diagonal/>
    </border>
    <border>
      <left style="medium">
        <color rgb="FF008000"/>
      </left>
      <right style="medium">
        <color theme="9"/>
      </right>
      <top/>
      <bottom/>
      <diagonal/>
    </border>
    <border>
      <left style="medium">
        <color indexed="17"/>
      </left>
      <right/>
      <top style="medium">
        <color indexed="17"/>
      </top>
      <bottom style="medium">
        <color rgb="FF008000"/>
      </bottom>
      <diagonal/>
    </border>
    <border>
      <left style="medium">
        <color rgb="FF008000"/>
      </left>
      <right style="medium">
        <color indexed="53"/>
      </right>
      <top/>
      <bottom/>
      <diagonal/>
    </border>
    <border>
      <left/>
      <right style="medium">
        <color rgb="FF008000"/>
      </right>
      <top/>
      <bottom/>
      <diagonal/>
    </border>
    <border>
      <left style="medium">
        <color rgb="FF008000"/>
      </left>
      <right style="medium">
        <color theme="4"/>
      </right>
      <top/>
      <bottom/>
      <diagonal/>
    </border>
    <border>
      <left style="medium">
        <color indexed="17"/>
      </left>
      <right style="medium">
        <color rgb="FF008000"/>
      </right>
      <top style="medium">
        <color indexed="17"/>
      </top>
      <bottom style="medium">
        <color rgb="FF008000"/>
      </bottom>
      <diagonal/>
    </border>
    <border>
      <left style="medium">
        <color rgb="FF0000FF"/>
      </left>
      <right style="medium">
        <color rgb="FF008000"/>
      </right>
      <top style="medium">
        <color rgb="FF0000FF"/>
      </top>
      <bottom style="medium">
        <color rgb="FF0000FF"/>
      </bottom>
      <diagonal/>
    </border>
    <border>
      <left style="medium">
        <color rgb="FF0000FF"/>
      </left>
      <right style="medium">
        <color indexed="64"/>
      </right>
      <top/>
      <bottom/>
      <diagonal/>
    </border>
    <border>
      <left style="medium">
        <color indexed="17"/>
      </left>
      <right/>
      <top style="medium">
        <color rgb="FF008000"/>
      </top>
      <bottom style="medium">
        <color indexed="17"/>
      </bottom>
      <diagonal/>
    </border>
    <border>
      <left/>
      <right/>
      <top style="medium">
        <color rgb="FF008000"/>
      </top>
      <bottom style="medium">
        <color indexed="17"/>
      </bottom>
      <diagonal/>
    </border>
    <border>
      <left/>
      <right/>
      <top style="medium">
        <color rgb="FF008000"/>
      </top>
      <bottom style="medium">
        <color indexed="64"/>
      </bottom>
      <diagonal/>
    </border>
    <border>
      <left style="medium">
        <color auto="1"/>
      </left>
      <right style="medium">
        <color indexed="64"/>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medium">
        <color auto="1"/>
      </left>
      <right style="medium">
        <color auto="1"/>
      </right>
      <top style="thin">
        <color indexed="64"/>
      </top>
      <bottom style="thin">
        <color indexed="64"/>
      </bottom>
      <diagonal/>
    </border>
    <border>
      <left style="medium">
        <color indexed="17"/>
      </left>
      <right style="medium">
        <color rgb="FF008000"/>
      </right>
      <top style="medium">
        <color indexed="17"/>
      </top>
      <bottom style="medium">
        <color rgb="FF008000"/>
      </bottom>
      <diagonal/>
    </border>
    <border>
      <left style="medium">
        <color indexed="64"/>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auto="1"/>
      </left>
      <right style="medium">
        <color indexed="64"/>
      </right>
      <top style="medium">
        <color auto="1"/>
      </top>
      <bottom style="medium">
        <color auto="1"/>
      </bottom>
      <diagonal/>
    </border>
    <border>
      <left/>
      <right/>
      <top style="medium">
        <color indexed="53"/>
      </top>
      <bottom/>
      <diagonal/>
    </border>
    <border>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auto="1"/>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rgb="FF008000"/>
      </left>
      <right style="medium">
        <color indexed="64"/>
      </right>
      <top/>
      <bottom/>
      <diagonal/>
    </border>
    <border>
      <left/>
      <right/>
      <top style="medium">
        <color rgb="FF008000"/>
      </top>
      <bottom/>
      <diagonal/>
    </border>
    <border>
      <left/>
      <right/>
      <top style="medium">
        <color rgb="FF0000FF"/>
      </top>
      <bottom style="medium">
        <color rgb="FFFFC000"/>
      </bottom>
      <diagonal/>
    </border>
    <border>
      <left/>
      <right style="medium">
        <color rgb="FF0000FF"/>
      </right>
      <top/>
      <bottom/>
      <diagonal/>
    </border>
    <border>
      <left/>
      <right style="medium">
        <color rgb="FF0000FF"/>
      </right>
      <top style="medium">
        <color rgb="FF0000FF"/>
      </top>
      <bottom style="medium">
        <color rgb="FF0000FF"/>
      </bottom>
      <diagonal/>
    </border>
    <border>
      <left/>
      <right/>
      <top style="medium">
        <color rgb="FF0000FF"/>
      </top>
      <bottom/>
      <diagonal/>
    </border>
    <border>
      <left/>
      <right/>
      <top/>
      <bottom style="medium">
        <color rgb="FF0000FF"/>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s>
  <cellStyleXfs count="97">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 applyNumberFormat="0" applyAlignment="0" applyProtection="0"/>
    <xf numFmtId="3" fontId="8" fillId="17" borderId="2">
      <alignment horizontal="right"/>
    </xf>
    <xf numFmtId="3" fontId="7" fillId="17" borderId="3">
      <alignment horizontal="right"/>
    </xf>
    <xf numFmtId="3" fontId="8" fillId="17" borderId="3">
      <alignment horizontal="right"/>
    </xf>
    <xf numFmtId="0" fontId="22" fillId="18" borderId="4" applyNumberFormat="0" applyAlignment="0" applyProtection="0"/>
    <xf numFmtId="164" fontId="8"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8" applyNumberFormat="0" applyFill="0" applyAlignment="0" applyProtection="0"/>
    <xf numFmtId="0" fontId="30" fillId="7" borderId="0" applyNumberFormat="0" applyBorder="0" applyAlignment="0" applyProtection="0"/>
    <xf numFmtId="0" fontId="6" fillId="4" borderId="9" applyNumberFormat="0" applyFont="0" applyAlignment="0" applyProtection="0"/>
    <xf numFmtId="0" fontId="31" fillId="16" borderId="10" applyNumberFormat="0" applyAlignment="0" applyProtection="0"/>
    <xf numFmtId="9" fontId="6" fillId="0" borderId="0" applyFont="0" applyFill="0" applyBorder="0" applyAlignment="0" applyProtection="0"/>
    <xf numFmtId="0" fontId="32" fillId="0" borderId="0" applyNumberFormat="0" applyFill="0" applyBorder="0" applyAlignment="0" applyProtection="0"/>
    <xf numFmtId="0" fontId="33" fillId="0" borderId="11" applyNumberFormat="0" applyFill="0" applyAlignment="0" applyProtection="0"/>
    <xf numFmtId="0" fontId="29" fillId="0" borderId="0" applyNumberFormat="0" applyFill="0" applyBorder="0" applyAlignment="0" applyProtection="0"/>
    <xf numFmtId="3" fontId="6" fillId="17" borderId="2">
      <alignment horizontal="right"/>
    </xf>
    <xf numFmtId="3" fontId="6" fillId="17" borderId="3">
      <alignment horizontal="right"/>
    </xf>
    <xf numFmtId="0" fontId="6" fillId="0" borderId="0"/>
    <xf numFmtId="164" fontId="6" fillId="0" borderId="0" applyFont="0" applyFill="0" applyBorder="0" applyAlignment="0" applyProtection="0"/>
    <xf numFmtId="0" fontId="78" fillId="0" borderId="0" applyNumberFormat="0" applyFill="0" applyBorder="0" applyAlignment="0" applyProtection="0"/>
    <xf numFmtId="0" fontId="81" fillId="0" borderId="0"/>
    <xf numFmtId="0" fontId="6" fillId="0" borderId="0"/>
    <xf numFmtId="0" fontId="6" fillId="0" borderId="0"/>
    <xf numFmtId="0" fontId="10" fillId="0" borderId="0"/>
    <xf numFmtId="0" fontId="6" fillId="0" borderId="0"/>
    <xf numFmtId="164" fontId="6" fillId="0" borderId="0" applyFont="0" applyFill="0" applyBorder="0" applyAlignment="0" applyProtection="0"/>
    <xf numFmtId="0" fontId="103"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 fillId="0" borderId="0"/>
    <xf numFmtId="0" fontId="30" fillId="7" borderId="0" applyNumberFormat="0" applyBorder="0" applyAlignment="0" applyProtection="0"/>
    <xf numFmtId="0" fontId="5" fillId="0" borderId="0"/>
    <xf numFmtId="9" fontId="6" fillId="0" borderId="0" applyFont="0" applyFill="0" applyBorder="0" applyAlignment="0" applyProtection="0"/>
    <xf numFmtId="0" fontId="4" fillId="0" borderId="0"/>
    <xf numFmtId="43" fontId="6" fillId="0" borderId="0" applyFont="0" applyFill="0" applyBorder="0" applyAlignment="0" applyProtection="0"/>
    <xf numFmtId="0" fontId="6" fillId="0" borderId="0"/>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6" fillId="0" borderId="0"/>
    <xf numFmtId="0" fontId="3" fillId="0" borderId="0"/>
    <xf numFmtId="0" fontId="6" fillId="0" borderId="0"/>
    <xf numFmtId="0" fontId="2" fillId="0" borderId="0"/>
    <xf numFmtId="0" fontId="21" fillId="16" borderId="1" applyNumberFormat="0" applyAlignment="0" applyProtection="0"/>
    <xf numFmtId="3" fontId="7" fillId="17" borderId="3">
      <alignment horizontal="right"/>
    </xf>
    <xf numFmtId="3" fontId="6" fillId="17" borderId="3">
      <alignment horizontal="right"/>
    </xf>
    <xf numFmtId="43" fontId="6" fillId="0" borderId="0" applyFont="0" applyFill="0" applyBorder="0" applyAlignment="0" applyProtection="0"/>
    <xf numFmtId="0" fontId="28" fillId="7" borderId="1" applyNumberFormat="0" applyAlignment="0" applyProtection="0"/>
    <xf numFmtId="0" fontId="6" fillId="4" borderId="9" applyNumberFormat="0" applyFont="0" applyAlignment="0" applyProtection="0"/>
    <xf numFmtId="0" fontId="31" fillId="16" borderId="10" applyNumberFormat="0" applyAlignment="0" applyProtection="0"/>
    <xf numFmtId="0" fontId="33" fillId="0" borderId="11" applyNumberFormat="0" applyFill="0" applyAlignment="0" applyProtection="0"/>
    <xf numFmtId="3" fontId="6" fillId="17" borderId="3">
      <alignment horizontal="right"/>
    </xf>
    <xf numFmtId="43" fontId="6" fillId="0" borderId="0" applyFont="0" applyFill="0" applyBorder="0" applyAlignment="0" applyProtection="0"/>
    <xf numFmtId="0" fontId="2" fillId="0" borderId="0"/>
    <xf numFmtId="0" fontId="1" fillId="0" borderId="0"/>
    <xf numFmtId="0" fontId="1" fillId="0" borderId="0"/>
    <xf numFmtId="0" fontId="6" fillId="0" borderId="0"/>
    <xf numFmtId="43" fontId="6"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22" fillId="0" borderId="0"/>
    <xf numFmtId="170" fontId="122" fillId="0" borderId="0" applyFont="0" applyFill="0" applyBorder="0" applyAlignment="0" applyProtection="0"/>
    <xf numFmtId="43" fontId="124" fillId="0" borderId="0" applyFont="0" applyFill="0" applyBorder="0" applyAlignment="0" applyProtection="0"/>
  </cellStyleXfs>
  <cellXfs count="1780">
    <xf numFmtId="0" fontId="0" fillId="0" borderId="0" xfId="0"/>
    <xf numFmtId="0" fontId="0" fillId="19" borderId="0" xfId="0" applyFill="1" applyAlignment="1">
      <alignment horizontal="center"/>
    </xf>
    <xf numFmtId="0" fontId="0" fillId="19" borderId="0" xfId="0" applyFill="1"/>
    <xf numFmtId="0" fontId="7" fillId="19" borderId="0" xfId="0" applyFont="1" applyFill="1" applyAlignment="1">
      <alignment horizontal="center"/>
    </xf>
    <xf numFmtId="0" fontId="10" fillId="17" borderId="0" xfId="0" applyFont="1" applyFill="1"/>
    <xf numFmtId="0" fontId="10" fillId="0" borderId="0" xfId="0" applyFont="1"/>
    <xf numFmtId="0" fontId="10" fillId="19" borderId="0" xfId="0" applyFont="1" applyFill="1"/>
    <xf numFmtId="0" fontId="10" fillId="19" borderId="12" xfId="0" applyFont="1" applyFill="1" applyBorder="1"/>
    <xf numFmtId="0" fontId="10" fillId="19" borderId="13" xfId="0" applyFont="1" applyFill="1" applyBorder="1"/>
    <xf numFmtId="0" fontId="12" fillId="19" borderId="0" xfId="0" applyFont="1" applyFill="1" applyAlignment="1">
      <alignment horizontal="center"/>
    </xf>
    <xf numFmtId="0" fontId="10" fillId="19" borderId="0" xfId="0" applyFont="1" applyFill="1" applyAlignment="1">
      <alignment horizontal="left"/>
    </xf>
    <xf numFmtId="0" fontId="10" fillId="20" borderId="14" xfId="0" applyFont="1" applyFill="1" applyBorder="1"/>
    <xf numFmtId="0" fontId="10" fillId="20" borderId="15" xfId="0" applyFont="1" applyFill="1" applyBorder="1"/>
    <xf numFmtId="0" fontId="10" fillId="20" borderId="16" xfId="0" applyFont="1" applyFill="1" applyBorder="1"/>
    <xf numFmtId="0" fontId="0" fillId="19" borderId="12" xfId="0" applyFill="1" applyBorder="1"/>
    <xf numFmtId="0" fontId="0" fillId="19" borderId="17" xfId="0" applyFill="1" applyBorder="1"/>
    <xf numFmtId="0" fontId="0" fillId="19" borderId="18" xfId="0" applyFill="1" applyBorder="1"/>
    <xf numFmtId="0" fontId="15" fillId="19" borderId="0" xfId="0" applyFont="1" applyFill="1"/>
    <xf numFmtId="0" fontId="15" fillId="19" borderId="13" xfId="0" applyFont="1" applyFill="1" applyBorder="1"/>
    <xf numFmtId="0" fontId="15" fillId="17" borderId="23" xfId="0" applyFont="1" applyFill="1" applyBorder="1"/>
    <xf numFmtId="0" fontId="15" fillId="0" borderId="0" xfId="0" applyFont="1"/>
    <xf numFmtId="0" fontId="15" fillId="17" borderId="24" xfId="0" applyFont="1" applyFill="1" applyBorder="1"/>
    <xf numFmtId="0" fontId="15" fillId="17" borderId="25" xfId="0" applyFont="1" applyFill="1" applyBorder="1"/>
    <xf numFmtId="0" fontId="15" fillId="17" borderId="26" xfId="0" applyFont="1" applyFill="1" applyBorder="1"/>
    <xf numFmtId="0" fontId="14" fillId="19" borderId="12" xfId="0" applyFont="1" applyFill="1" applyBorder="1" applyAlignment="1">
      <alignment horizontal="left"/>
    </xf>
    <xf numFmtId="0" fontId="15" fillId="19" borderId="12" xfId="0" applyFont="1" applyFill="1" applyBorder="1"/>
    <xf numFmtId="0" fontId="14" fillId="19" borderId="0" xfId="0" applyFont="1" applyFill="1"/>
    <xf numFmtId="0" fontId="0" fillId="20" borderId="0" xfId="0" applyFill="1" applyAlignment="1" applyProtection="1">
      <alignment horizontal="center"/>
      <protection locked="0"/>
    </xf>
    <xf numFmtId="0" fontId="0" fillId="20" borderId="0" xfId="0" applyFill="1" applyProtection="1">
      <protection locked="0"/>
    </xf>
    <xf numFmtId="0" fontId="10" fillId="20" borderId="0" xfId="0" applyFont="1" applyFill="1"/>
    <xf numFmtId="0" fontId="10" fillId="20" borderId="13" xfId="0" applyFont="1" applyFill="1" applyBorder="1"/>
    <xf numFmtId="0" fontId="10" fillId="20" borderId="17" xfId="0" applyFont="1" applyFill="1" applyBorder="1"/>
    <xf numFmtId="0" fontId="10" fillId="20" borderId="18" xfId="0" applyFont="1" applyFill="1" applyBorder="1"/>
    <xf numFmtId="0" fontId="10" fillId="20" borderId="27" xfId="0" applyFont="1" applyFill="1" applyBorder="1"/>
    <xf numFmtId="0" fontId="0" fillId="20" borderId="14" xfId="0" applyFill="1" applyBorder="1"/>
    <xf numFmtId="0" fontId="0" fillId="20" borderId="15" xfId="0" applyFill="1" applyBorder="1"/>
    <xf numFmtId="0" fontId="0" fillId="20" borderId="16" xfId="0" applyFill="1" applyBorder="1"/>
    <xf numFmtId="0" fontId="0" fillId="20" borderId="12" xfId="0" applyFill="1" applyBorder="1"/>
    <xf numFmtId="0" fontId="0" fillId="20" borderId="0" xfId="0" applyFill="1"/>
    <xf numFmtId="0" fontId="0" fillId="20" borderId="13" xfId="0" applyFill="1" applyBorder="1"/>
    <xf numFmtId="0" fontId="35" fillId="20" borderId="12" xfId="0" applyFont="1" applyFill="1" applyBorder="1" applyAlignment="1">
      <alignment horizontal="center"/>
    </xf>
    <xf numFmtId="0" fontId="35" fillId="20" borderId="0" xfId="0" applyFont="1" applyFill="1" applyAlignment="1">
      <alignment horizontal="center"/>
    </xf>
    <xf numFmtId="0" fontId="35" fillId="20" borderId="13" xfId="0" applyFont="1" applyFill="1" applyBorder="1" applyAlignment="1">
      <alignment horizontal="center"/>
    </xf>
    <xf numFmtId="0" fontId="36" fillId="20" borderId="12" xfId="0" applyFont="1" applyFill="1" applyBorder="1" applyAlignment="1">
      <alignment horizontal="center"/>
    </xf>
    <xf numFmtId="0" fontId="36" fillId="20" borderId="0" xfId="0" applyFont="1" applyFill="1" applyAlignment="1">
      <alignment horizontal="center"/>
    </xf>
    <xf numFmtId="0" fontId="36" fillId="20" borderId="13" xfId="0" applyFont="1" applyFill="1" applyBorder="1" applyAlignment="1">
      <alignment horizontal="center"/>
    </xf>
    <xf numFmtId="0" fontId="14" fillId="20" borderId="12" xfId="0" applyFont="1" applyFill="1" applyBorder="1" applyAlignment="1">
      <alignment horizontal="center"/>
    </xf>
    <xf numFmtId="0" fontId="14" fillId="20" borderId="0" xfId="0" applyFont="1" applyFill="1" applyAlignment="1">
      <alignment horizontal="center"/>
    </xf>
    <xf numFmtId="0" fontId="15" fillId="20" borderId="0" xfId="0" applyFont="1" applyFill="1" applyAlignment="1">
      <alignment horizontal="center"/>
    </xf>
    <xf numFmtId="0" fontId="15" fillId="20" borderId="13" xfId="0" applyFont="1" applyFill="1" applyBorder="1" applyAlignment="1">
      <alignment horizontal="center"/>
    </xf>
    <xf numFmtId="0" fontId="15" fillId="20" borderId="12" xfId="0" applyFont="1" applyFill="1" applyBorder="1" applyAlignment="1">
      <alignment horizontal="center"/>
    </xf>
    <xf numFmtId="0" fontId="14" fillId="20" borderId="12" xfId="0" applyFont="1" applyFill="1" applyBorder="1" applyAlignment="1">
      <alignment horizontal="center" vertical="top"/>
    </xf>
    <xf numFmtId="0" fontId="14" fillId="20" borderId="13" xfId="0" applyFont="1" applyFill="1" applyBorder="1" applyAlignment="1">
      <alignment horizontal="center" vertical="top"/>
    </xf>
    <xf numFmtId="0" fontId="14" fillId="20" borderId="13" xfId="0" applyFont="1" applyFill="1" applyBorder="1" applyAlignment="1">
      <alignment horizontal="center"/>
    </xf>
    <xf numFmtId="0" fontId="0" fillId="20" borderId="12" xfId="0" applyFill="1" applyBorder="1" applyAlignment="1">
      <alignment horizontal="center"/>
    </xf>
    <xf numFmtId="0" fontId="0" fillId="20" borderId="0" xfId="0" applyFill="1" applyAlignment="1">
      <alignment horizontal="center"/>
    </xf>
    <xf numFmtId="0" fontId="0" fillId="20" borderId="13" xfId="0" applyFill="1" applyBorder="1" applyAlignment="1">
      <alignment horizontal="center"/>
    </xf>
    <xf numFmtId="0" fontId="0" fillId="20" borderId="17" xfId="0" applyFill="1" applyBorder="1"/>
    <xf numFmtId="0" fontId="0" fillId="20" borderId="18" xfId="0" applyFill="1" applyBorder="1"/>
    <xf numFmtId="0" fontId="7" fillId="20" borderId="27" xfId="0" applyFont="1" applyFill="1" applyBorder="1" applyAlignment="1">
      <alignment horizontal="right" indent="1"/>
    </xf>
    <xf numFmtId="0" fontId="0" fillId="17" borderId="14" xfId="0" applyFill="1" applyBorder="1"/>
    <xf numFmtId="0" fontId="0" fillId="17" borderId="15" xfId="0" applyFill="1" applyBorder="1"/>
    <xf numFmtId="0" fontId="0" fillId="17" borderId="16" xfId="0" applyFill="1" applyBorder="1"/>
    <xf numFmtId="0" fontId="7" fillId="17" borderId="12" xfId="0" applyFont="1" applyFill="1" applyBorder="1" applyAlignment="1">
      <alignment horizontal="center"/>
    </xf>
    <xf numFmtId="0" fontId="0" fillId="17" borderId="13" xfId="0" applyFill="1" applyBorder="1"/>
    <xf numFmtId="0" fontId="0" fillId="17" borderId="17" xfId="0" applyFill="1" applyBorder="1"/>
    <xf numFmtId="0" fontId="0" fillId="17" borderId="18" xfId="0" applyFill="1" applyBorder="1"/>
    <xf numFmtId="0" fontId="0" fillId="17" borderId="27" xfId="0" applyFill="1" applyBorder="1"/>
    <xf numFmtId="0" fontId="0" fillId="0" borderId="12" xfId="0" applyBorder="1"/>
    <xf numFmtId="0" fontId="0" fillId="0" borderId="13" xfId="0" applyBorder="1"/>
    <xf numFmtId="0" fontId="39" fillId="0" borderId="12" xfId="0" applyFont="1" applyBorder="1"/>
    <xf numFmtId="0" fontId="40" fillId="17" borderId="0" xfId="0" applyFont="1" applyFill="1"/>
    <xf numFmtId="0" fontId="39" fillId="0" borderId="0" xfId="0" applyFont="1"/>
    <xf numFmtId="0" fontId="39" fillId="0" borderId="13" xfId="0" applyFont="1" applyBorder="1"/>
    <xf numFmtId="0" fontId="39" fillId="17" borderId="0" xfId="0" applyFont="1" applyFill="1"/>
    <xf numFmtId="0" fontId="41" fillId="0" borderId="28" xfId="0" applyFont="1" applyBorder="1"/>
    <xf numFmtId="0" fontId="42" fillId="17" borderId="0" xfId="0" applyFont="1" applyFill="1"/>
    <xf numFmtId="0" fontId="10" fillId="17" borderId="29" xfId="0" applyFont="1" applyFill="1" applyBorder="1"/>
    <xf numFmtId="0" fontId="41" fillId="0" borderId="30" xfId="0" applyFont="1" applyBorder="1"/>
    <xf numFmtId="0" fontId="42" fillId="17" borderId="0" xfId="0" applyFont="1" applyFill="1" applyAlignment="1">
      <alignment wrapText="1"/>
    </xf>
    <xf numFmtId="0" fontId="44" fillId="17" borderId="0" xfId="0" applyFont="1" applyFill="1"/>
    <xf numFmtId="0" fontId="39" fillId="0" borderId="17" xfId="0" applyFont="1" applyBorder="1"/>
    <xf numFmtId="0" fontId="39" fillId="0" borderId="18" xfId="0" applyFont="1" applyBorder="1"/>
    <xf numFmtId="0" fontId="39" fillId="0" borderId="27" xfId="0" applyFont="1" applyBorder="1"/>
    <xf numFmtId="0" fontId="0" fillId="19" borderId="14" xfId="0" applyFill="1" applyBorder="1"/>
    <xf numFmtId="0" fontId="0" fillId="19" borderId="15" xfId="0" applyFill="1" applyBorder="1"/>
    <xf numFmtId="0" fontId="0" fillId="19" borderId="16" xfId="0" applyFill="1" applyBorder="1"/>
    <xf numFmtId="0" fontId="0" fillId="19" borderId="13" xfId="0" applyFill="1" applyBorder="1"/>
    <xf numFmtId="0" fontId="0" fillId="19" borderId="27" xfId="0" applyFill="1" applyBorder="1"/>
    <xf numFmtId="0" fontId="15" fillId="19" borderId="0" xfId="0" applyFont="1" applyFill="1" applyAlignment="1">
      <alignment vertical="top"/>
    </xf>
    <xf numFmtId="0" fontId="14" fillId="19" borderId="0" xfId="0" applyFont="1" applyFill="1" applyAlignment="1">
      <alignment horizontal="center"/>
    </xf>
    <xf numFmtId="0" fontId="10" fillId="20" borderId="15" xfId="0" applyFont="1" applyFill="1" applyBorder="1" applyAlignment="1">
      <alignment horizontal="center"/>
    </xf>
    <xf numFmtId="0" fontId="15" fillId="19" borderId="0" xfId="0" applyFont="1" applyFill="1" applyAlignment="1">
      <alignment horizontal="center"/>
    </xf>
    <xf numFmtId="3" fontId="15" fillId="19" borderId="0" xfId="0" applyNumberFormat="1" applyFont="1" applyFill="1" applyAlignment="1">
      <alignment horizontal="right" vertical="center" indent="1"/>
    </xf>
    <xf numFmtId="3" fontId="14" fillId="19" borderId="0" xfId="0" applyNumberFormat="1" applyFont="1" applyFill="1" applyAlignment="1">
      <alignment horizontal="right" vertical="center" indent="1"/>
    </xf>
    <xf numFmtId="3" fontId="15" fillId="17" borderId="0" xfId="0" applyNumberFormat="1" applyFont="1" applyFill="1" applyAlignment="1">
      <alignment horizontal="right" vertical="center" indent="1"/>
    </xf>
    <xf numFmtId="0" fontId="49" fillId="19" borderId="0" xfId="0" applyFont="1" applyFill="1" applyAlignment="1">
      <alignment horizontal="center"/>
    </xf>
    <xf numFmtId="0" fontId="36" fillId="19" borderId="0" xfId="0" applyFont="1" applyFill="1" applyAlignment="1">
      <alignment horizontal="left"/>
    </xf>
    <xf numFmtId="0" fontId="38" fillId="17" borderId="0" xfId="0" applyFont="1" applyFill="1"/>
    <xf numFmtId="3" fontId="10" fillId="19" borderId="0" xfId="0" applyNumberFormat="1" applyFont="1" applyFill="1" applyAlignment="1">
      <alignment horizontal="right" vertical="center" indent="1"/>
    </xf>
    <xf numFmtId="3" fontId="13" fillId="19" borderId="0" xfId="0" applyNumberFormat="1" applyFont="1" applyFill="1" applyAlignment="1">
      <alignment horizontal="right" vertical="center" indent="1"/>
    </xf>
    <xf numFmtId="3" fontId="13" fillId="19" borderId="0" xfId="0" applyNumberFormat="1" applyFont="1" applyFill="1" applyAlignment="1">
      <alignment horizontal="left" vertical="center" indent="1"/>
    </xf>
    <xf numFmtId="3" fontId="10" fillId="19" borderId="0" xfId="0" applyNumberFormat="1" applyFont="1" applyFill="1" applyAlignment="1">
      <alignment horizontal="left" vertical="center" indent="1"/>
    </xf>
    <xf numFmtId="0" fontId="15" fillId="19" borderId="18" xfId="0" applyFont="1" applyFill="1" applyBorder="1"/>
    <xf numFmtId="0" fontId="45" fillId="0" borderId="0" xfId="0" applyFont="1"/>
    <xf numFmtId="0" fontId="52" fillId="20" borderId="15" xfId="0" applyFont="1" applyFill="1" applyBorder="1"/>
    <xf numFmtId="0" fontId="15" fillId="19" borderId="0" xfId="0" applyFont="1" applyFill="1" applyAlignment="1">
      <alignment horizontal="right"/>
    </xf>
    <xf numFmtId="0" fontId="49" fillId="19" borderId="13" xfId="0" applyFont="1" applyFill="1" applyBorder="1" applyAlignment="1">
      <alignment horizontal="center"/>
    </xf>
    <xf numFmtId="0" fontId="10" fillId="19" borderId="0" xfId="0" applyFont="1" applyFill="1" applyAlignment="1">
      <alignment vertical="top"/>
    </xf>
    <xf numFmtId="3" fontId="53" fillId="19" borderId="0" xfId="0" applyNumberFormat="1" applyFont="1" applyFill="1" applyAlignment="1">
      <alignment horizontal="left" vertical="center" indent="1"/>
    </xf>
    <xf numFmtId="3" fontId="12" fillId="19" borderId="0" xfId="0" applyNumberFormat="1" applyFont="1" applyFill="1" applyAlignment="1">
      <alignment horizontal="right" vertical="center" indent="1"/>
    </xf>
    <xf numFmtId="0" fontId="46" fillId="19" borderId="0" xfId="0" applyFont="1" applyFill="1" applyAlignment="1">
      <alignment horizontal="center"/>
    </xf>
    <xf numFmtId="0" fontId="10" fillId="20" borderId="12" xfId="0" applyFont="1" applyFill="1" applyBorder="1" applyAlignment="1">
      <alignment horizontal="center"/>
    </xf>
    <xf numFmtId="0" fontId="10" fillId="20" borderId="0" xfId="0" applyFont="1" applyFill="1" applyAlignment="1">
      <alignment horizontal="center"/>
    </xf>
    <xf numFmtId="0" fontId="10" fillId="20" borderId="13" xfId="0" applyFont="1" applyFill="1" applyBorder="1" applyAlignment="1">
      <alignment horizontal="center"/>
    </xf>
    <xf numFmtId="9" fontId="48" fillId="17" borderId="0" xfId="43" applyFont="1" applyFill="1" applyAlignment="1">
      <alignment vertical="center"/>
    </xf>
    <xf numFmtId="0" fontId="50" fillId="17" borderId="0" xfId="0" applyFont="1" applyFill="1" applyAlignment="1">
      <alignment vertical="center"/>
    </xf>
    <xf numFmtId="0" fontId="48" fillId="17" borderId="0" xfId="0" applyFont="1" applyFill="1" applyAlignment="1">
      <alignment vertical="center"/>
    </xf>
    <xf numFmtId="0" fontId="11" fillId="20" borderId="12" xfId="0" applyFont="1" applyFill="1" applyBorder="1" applyAlignment="1">
      <alignment horizontal="center"/>
    </xf>
    <xf numFmtId="0" fontId="15" fillId="19" borderId="24" xfId="0" applyFont="1" applyFill="1" applyBorder="1"/>
    <xf numFmtId="0" fontId="15" fillId="19" borderId="19" xfId="0" applyFont="1" applyFill="1" applyBorder="1"/>
    <xf numFmtId="3" fontId="14" fillId="19" borderId="19" xfId="0" applyNumberFormat="1" applyFont="1" applyFill="1" applyBorder="1" applyAlignment="1">
      <alignment horizontal="right" vertical="center" indent="1"/>
    </xf>
    <xf numFmtId="0" fontId="15" fillId="19" borderId="25" xfId="0" applyFont="1" applyFill="1" applyBorder="1"/>
    <xf numFmtId="0" fontId="14" fillId="19" borderId="25" xfId="0" applyFont="1" applyFill="1" applyBorder="1"/>
    <xf numFmtId="0" fontId="15" fillId="19" borderId="26" xfId="0" applyFont="1" applyFill="1" applyBorder="1"/>
    <xf numFmtId="0" fontId="15" fillId="19" borderId="22" xfId="0" applyFont="1" applyFill="1" applyBorder="1"/>
    <xf numFmtId="3" fontId="15" fillId="19" borderId="22" xfId="0" applyNumberFormat="1" applyFont="1" applyFill="1" applyBorder="1" applyAlignment="1">
      <alignment horizontal="right" vertical="center" indent="1"/>
    </xf>
    <xf numFmtId="9" fontId="45" fillId="17" borderId="0" xfId="43" applyFont="1" applyFill="1" applyAlignment="1">
      <alignment vertical="center"/>
    </xf>
    <xf numFmtId="0" fontId="45" fillId="0" borderId="0" xfId="0" applyFont="1" applyAlignment="1">
      <alignment vertical="center"/>
    </xf>
    <xf numFmtId="0" fontId="53" fillId="0" borderId="0" xfId="0" applyFont="1"/>
    <xf numFmtId="0" fontId="12" fillId="19" borderId="0" xfId="0" applyFont="1" applyFill="1" applyAlignment="1">
      <alignment horizontal="left"/>
    </xf>
    <xf numFmtId="3" fontId="15" fillId="19" borderId="34" xfId="0" applyNumberFormat="1" applyFont="1" applyFill="1" applyBorder="1" applyAlignment="1">
      <alignment horizontal="right" vertical="center" indent="1"/>
    </xf>
    <xf numFmtId="3" fontId="15" fillId="19" borderId="35" xfId="0" applyNumberFormat="1" applyFont="1" applyFill="1" applyBorder="1" applyAlignment="1">
      <alignment horizontal="right" vertical="center" indent="1"/>
    </xf>
    <xf numFmtId="3" fontId="50" fillId="17" borderId="0" xfId="0" applyNumberFormat="1" applyFont="1" applyFill="1" applyAlignment="1">
      <alignment vertical="center"/>
    </xf>
    <xf numFmtId="3" fontId="10" fillId="19" borderId="0" xfId="0" applyNumberFormat="1" applyFont="1" applyFill="1" applyAlignment="1">
      <alignment horizontal="center" vertical="center"/>
    </xf>
    <xf numFmtId="3" fontId="12" fillId="19" borderId="0" xfId="0" applyNumberFormat="1" applyFont="1" applyFill="1" applyAlignment="1">
      <alignment horizontal="center" vertical="center" wrapText="1"/>
    </xf>
    <xf numFmtId="0" fontId="12" fillId="19" borderId="0" xfId="0" applyFont="1" applyFill="1"/>
    <xf numFmtId="0" fontId="15" fillId="17" borderId="22" xfId="0" applyFont="1" applyFill="1" applyBorder="1" applyAlignment="1">
      <alignment horizontal="right" vertical="center" indent="1"/>
    </xf>
    <xf numFmtId="0" fontId="15" fillId="19" borderId="0" xfId="0" applyFont="1" applyFill="1" applyAlignment="1">
      <alignment horizontal="right" vertical="center" indent="1"/>
    </xf>
    <xf numFmtId="0" fontId="10" fillId="21" borderId="0" xfId="0" applyFont="1" applyFill="1"/>
    <xf numFmtId="0" fontId="0" fillId="21" borderId="32" xfId="0" applyFill="1" applyBorder="1"/>
    <xf numFmtId="0" fontId="12" fillId="19" borderId="0" xfId="0" applyFont="1" applyFill="1" applyAlignment="1">
      <alignment vertical="top"/>
    </xf>
    <xf numFmtId="0" fontId="10" fillId="22" borderId="18" xfId="0" applyFont="1" applyFill="1" applyBorder="1"/>
    <xf numFmtId="0" fontId="54" fillId="22" borderId="17" xfId="0" applyFont="1" applyFill="1" applyBorder="1"/>
    <xf numFmtId="0" fontId="10" fillId="22" borderId="27" xfId="0" applyFont="1" applyFill="1" applyBorder="1"/>
    <xf numFmtId="3" fontId="14" fillId="22" borderId="18" xfId="0" applyNumberFormat="1" applyFont="1" applyFill="1" applyBorder="1" applyAlignment="1">
      <alignment horizontal="right" vertical="center" indent="1"/>
    </xf>
    <xf numFmtId="3" fontId="15" fillId="22" borderId="18" xfId="0" applyNumberFormat="1" applyFont="1" applyFill="1" applyBorder="1" applyAlignment="1">
      <alignment horizontal="right" vertical="center" indent="1"/>
    </xf>
    <xf numFmtId="3" fontId="15" fillId="22" borderId="0" xfId="0" applyNumberFormat="1" applyFont="1" applyFill="1" applyAlignment="1">
      <alignment horizontal="right" vertical="center" indent="1"/>
    </xf>
    <xf numFmtId="0" fontId="10" fillId="19" borderId="0" xfId="0" applyFont="1" applyFill="1" applyAlignment="1">
      <alignment horizontal="left" vertical="top"/>
    </xf>
    <xf numFmtId="0" fontId="14" fillId="19" borderId="0" xfId="0" applyFont="1" applyFill="1" applyAlignment="1">
      <alignment vertical="top"/>
    </xf>
    <xf numFmtId="0" fontId="0" fillId="19" borderId="0" xfId="0" applyFill="1" applyAlignment="1">
      <alignment vertical="top"/>
    </xf>
    <xf numFmtId="0" fontId="15" fillId="19" borderId="18" xfId="0" applyFont="1" applyFill="1" applyBorder="1" applyAlignment="1">
      <alignment vertical="top"/>
    </xf>
    <xf numFmtId="0" fontId="0" fillId="19" borderId="12" xfId="0" applyFill="1" applyBorder="1" applyAlignment="1">
      <alignment vertical="top"/>
    </xf>
    <xf numFmtId="0" fontId="0" fillId="19" borderId="17" xfId="0" applyFill="1" applyBorder="1" applyAlignment="1">
      <alignment vertical="top"/>
    </xf>
    <xf numFmtId="0" fontId="0" fillId="19" borderId="18" xfId="0" applyFill="1" applyBorder="1" applyAlignment="1">
      <alignment vertical="top"/>
    </xf>
    <xf numFmtId="0" fontId="0" fillId="22" borderId="0" xfId="0" applyFill="1" applyAlignment="1">
      <alignment vertical="top" wrapText="1"/>
    </xf>
    <xf numFmtId="0" fontId="15" fillId="22" borderId="0" xfId="0" applyFont="1" applyFill="1" applyAlignment="1">
      <alignment vertical="top"/>
    </xf>
    <xf numFmtId="0" fontId="14" fillId="19" borderId="0" xfId="0" applyFont="1" applyFill="1" applyAlignment="1">
      <alignment horizontal="left" vertical="top"/>
    </xf>
    <xf numFmtId="0" fontId="15" fillId="19" borderId="19" xfId="0" applyFont="1" applyFill="1" applyBorder="1" applyAlignment="1">
      <alignment vertical="top" wrapText="1"/>
    </xf>
    <xf numFmtId="0" fontId="15" fillId="19" borderId="22" xfId="0" applyFont="1" applyFill="1" applyBorder="1" applyAlignment="1">
      <alignment vertical="top"/>
    </xf>
    <xf numFmtId="0" fontId="15" fillId="17" borderId="19" xfId="0" applyFont="1" applyFill="1" applyBorder="1" applyAlignment="1">
      <alignment vertical="top"/>
    </xf>
    <xf numFmtId="0" fontId="14" fillId="17" borderId="0" xfId="0" applyFont="1" applyFill="1" applyAlignment="1">
      <alignment vertical="top"/>
    </xf>
    <xf numFmtId="0" fontId="15" fillId="17" borderId="0" xfId="0" applyFont="1" applyFill="1" applyAlignment="1">
      <alignment vertical="top"/>
    </xf>
    <xf numFmtId="0" fontId="15" fillId="17" borderId="22" xfId="0" applyFont="1" applyFill="1" applyBorder="1" applyAlignment="1">
      <alignment vertical="top"/>
    </xf>
    <xf numFmtId="0" fontId="12" fillId="19" borderId="0" xfId="0" applyFont="1" applyFill="1" applyAlignment="1">
      <alignment horizontal="left" vertical="top"/>
    </xf>
    <xf numFmtId="0" fontId="10" fillId="17" borderId="0" xfId="0" applyFont="1" applyFill="1" applyAlignment="1">
      <alignment vertical="top"/>
    </xf>
    <xf numFmtId="0" fontId="10" fillId="19" borderId="0" xfId="0" applyFont="1" applyFill="1" applyAlignment="1">
      <alignment vertical="top" wrapText="1"/>
    </xf>
    <xf numFmtId="0" fontId="15" fillId="22" borderId="0" xfId="0" applyFont="1" applyFill="1"/>
    <xf numFmtId="0" fontId="0" fillId="19" borderId="41" xfId="0" applyFill="1" applyBorder="1" applyAlignment="1">
      <alignment vertical="top"/>
    </xf>
    <xf numFmtId="3" fontId="10" fillId="19" borderId="42" xfId="0" applyNumberFormat="1" applyFont="1" applyFill="1" applyBorder="1" applyAlignment="1">
      <alignment horizontal="right" vertical="center" indent="1"/>
    </xf>
    <xf numFmtId="0" fontId="0" fillId="19" borderId="44" xfId="0" applyFill="1" applyBorder="1" applyAlignment="1">
      <alignment vertical="top"/>
    </xf>
    <xf numFmtId="0" fontId="0" fillId="19" borderId="46" xfId="0" applyFill="1" applyBorder="1" applyAlignment="1">
      <alignment vertical="top"/>
    </xf>
    <xf numFmtId="0" fontId="10" fillId="19" borderId="47" xfId="0" applyFont="1" applyFill="1" applyBorder="1" applyAlignment="1">
      <alignment horizontal="left" vertical="top" wrapText="1"/>
    </xf>
    <xf numFmtId="0" fontId="0" fillId="19" borderId="47" xfId="0" applyFill="1" applyBorder="1"/>
    <xf numFmtId="3" fontId="12" fillId="19" borderId="42" xfId="0" applyNumberFormat="1" applyFont="1" applyFill="1" applyBorder="1" applyAlignment="1">
      <alignment horizontal="right" vertical="center" indent="1"/>
    </xf>
    <xf numFmtId="3" fontId="12" fillId="19" borderId="47" xfId="0" applyNumberFormat="1" applyFont="1" applyFill="1" applyBorder="1" applyAlignment="1">
      <alignment horizontal="right" vertical="center" indent="1"/>
    </xf>
    <xf numFmtId="3" fontId="10" fillId="19" borderId="47" xfId="0" applyNumberFormat="1" applyFont="1" applyFill="1" applyBorder="1" applyAlignment="1">
      <alignment horizontal="right" vertical="center" indent="1"/>
    </xf>
    <xf numFmtId="0" fontId="0" fillId="22" borderId="0" xfId="0" applyFill="1" applyAlignment="1">
      <alignment vertical="top"/>
    </xf>
    <xf numFmtId="0" fontId="0" fillId="22" borderId="42" xfId="0" applyFill="1" applyBorder="1" applyAlignment="1">
      <alignment vertical="top" wrapText="1"/>
    </xf>
    <xf numFmtId="0" fontId="0" fillId="22" borderId="47" xfId="0" applyFill="1" applyBorder="1" applyAlignment="1">
      <alignment vertical="top" wrapText="1"/>
    </xf>
    <xf numFmtId="0" fontId="10" fillId="19" borderId="42" xfId="0" applyFont="1" applyFill="1" applyBorder="1" applyAlignment="1">
      <alignment vertical="top"/>
    </xf>
    <xf numFmtId="0" fontId="10" fillId="19" borderId="47" xfId="0" applyFont="1" applyFill="1" applyBorder="1" applyAlignment="1">
      <alignment vertical="top"/>
    </xf>
    <xf numFmtId="0" fontId="0" fillId="19" borderId="46" xfId="0" applyFill="1" applyBorder="1"/>
    <xf numFmtId="0" fontId="10" fillId="19" borderId="18" xfId="0" applyFont="1" applyFill="1" applyBorder="1" applyAlignment="1">
      <alignment vertical="top"/>
    </xf>
    <xf numFmtId="0" fontId="10" fillId="23" borderId="0" xfId="0" applyFont="1" applyFill="1" applyAlignment="1">
      <alignment vertical="top"/>
    </xf>
    <xf numFmtId="0" fontId="58" fillId="24" borderId="0" xfId="0" applyFont="1" applyFill="1"/>
    <xf numFmtId="0" fontId="59" fillId="24" borderId="0" xfId="0" applyFont="1" applyFill="1"/>
    <xf numFmtId="0" fontId="60" fillId="24" borderId="0" xfId="0" applyFont="1" applyFill="1"/>
    <xf numFmtId="3" fontId="14" fillId="17" borderId="0" xfId="0" applyNumberFormat="1" applyFont="1" applyFill="1" applyAlignment="1">
      <alignment horizontal="center" vertical="center"/>
    </xf>
    <xf numFmtId="0" fontId="50" fillId="0" borderId="0" xfId="0" applyFont="1" applyAlignment="1">
      <alignment vertical="center"/>
    </xf>
    <xf numFmtId="3" fontId="14" fillId="22" borderId="0" xfId="0" applyNumberFormat="1" applyFont="1" applyFill="1" applyAlignment="1">
      <alignment horizontal="right" vertical="center" indent="1"/>
    </xf>
    <xf numFmtId="3" fontId="14" fillId="22" borderId="19" xfId="0" applyNumberFormat="1" applyFont="1" applyFill="1" applyBorder="1" applyAlignment="1">
      <alignment horizontal="right" vertical="center" indent="1"/>
    </xf>
    <xf numFmtId="3" fontId="15" fillId="22" borderId="22" xfId="0" applyNumberFormat="1" applyFont="1" applyFill="1" applyBorder="1" applyAlignment="1">
      <alignment horizontal="right" vertical="center" indent="1"/>
    </xf>
    <xf numFmtId="0" fontId="15" fillId="19" borderId="14" xfId="0" applyFont="1" applyFill="1" applyBorder="1"/>
    <xf numFmtId="0" fontId="15" fillId="19" borderId="15" xfId="0" applyFont="1" applyFill="1" applyBorder="1"/>
    <xf numFmtId="0" fontId="15" fillId="19" borderId="15" xfId="0" applyFont="1" applyFill="1" applyBorder="1" applyAlignment="1">
      <alignment vertical="top"/>
    </xf>
    <xf numFmtId="0" fontId="15" fillId="19" borderId="16" xfId="0" applyFont="1" applyFill="1" applyBorder="1"/>
    <xf numFmtId="0" fontId="6" fillId="0" borderId="0" xfId="0" applyFont="1"/>
    <xf numFmtId="0" fontId="62" fillId="0" borderId="0" xfId="0" applyFont="1"/>
    <xf numFmtId="0" fontId="0" fillId="21" borderId="0" xfId="0" applyFill="1"/>
    <xf numFmtId="0" fontId="6" fillId="21" borderId="0" xfId="0" applyFont="1" applyFill="1"/>
    <xf numFmtId="3" fontId="12" fillId="19" borderId="0" xfId="0" applyNumberFormat="1" applyFont="1" applyFill="1" applyAlignment="1">
      <alignment horizontal="center" vertical="center"/>
    </xf>
    <xf numFmtId="0" fontId="6" fillId="20" borderId="0" xfId="0" applyFont="1" applyFill="1"/>
    <xf numFmtId="1" fontId="6" fillId="26" borderId="12" xfId="0" applyNumberFormat="1" applyFont="1" applyFill="1" applyBorder="1" applyAlignment="1">
      <alignment horizontal="center"/>
    </xf>
    <xf numFmtId="3" fontId="0" fillId="21" borderId="0" xfId="0" applyNumberFormat="1" applyFill="1"/>
    <xf numFmtId="0" fontId="45" fillId="17" borderId="0" xfId="0" applyFont="1" applyFill="1"/>
    <xf numFmtId="0" fontId="45" fillId="17" borderId="0" xfId="0" applyFont="1" applyFill="1" applyAlignment="1">
      <alignment vertical="center"/>
    </xf>
    <xf numFmtId="0" fontId="6" fillId="17" borderId="0" xfId="0" applyFont="1" applyFill="1"/>
    <xf numFmtId="0" fontId="6" fillId="17" borderId="0" xfId="0" applyFont="1" applyFill="1" applyAlignment="1">
      <alignment horizontal="center"/>
    </xf>
    <xf numFmtId="3" fontId="0" fillId="0" borderId="0" xfId="0" applyNumberFormat="1"/>
    <xf numFmtId="0" fontId="30" fillId="21" borderId="0" xfId="40" applyFill="1"/>
    <xf numFmtId="0" fontId="7" fillId="17" borderId="0" xfId="0" applyFont="1" applyFill="1" applyAlignment="1">
      <alignment horizontal="right" vertical="top" wrapText="1"/>
    </xf>
    <xf numFmtId="0" fontId="7" fillId="21" borderId="0" xfId="0" applyFont="1" applyFill="1" applyAlignment="1">
      <alignment horizontal="right" vertical="top" wrapText="1"/>
    </xf>
    <xf numFmtId="0" fontId="6" fillId="20" borderId="63" xfId="0" applyFont="1" applyFill="1" applyBorder="1" applyAlignment="1">
      <alignment horizontal="center" wrapText="1"/>
    </xf>
    <xf numFmtId="0" fontId="6" fillId="20" borderId="63" xfId="0" applyFont="1" applyFill="1" applyBorder="1" applyAlignment="1">
      <alignment horizontal="left" wrapText="1"/>
    </xf>
    <xf numFmtId="0" fontId="69" fillId="17" borderId="0" xfId="0" applyFont="1" applyFill="1" applyAlignment="1">
      <alignment horizontal="left" vertical="center"/>
    </xf>
    <xf numFmtId="0" fontId="69" fillId="20" borderId="18" xfId="0" applyFont="1" applyFill="1" applyBorder="1" applyAlignment="1">
      <alignment horizontal="center" vertical="center"/>
    </xf>
    <xf numFmtId="0" fontId="6" fillId="27" borderId="0" xfId="0" applyFont="1" applyFill="1"/>
    <xf numFmtId="0" fontId="6" fillId="20" borderId="0" xfId="0" applyFont="1" applyFill="1" applyAlignment="1">
      <alignment horizontal="center"/>
    </xf>
    <xf numFmtId="0" fontId="61" fillId="0" borderId="0" xfId="0" applyFont="1"/>
    <xf numFmtId="0" fontId="64" fillId="0" borderId="0" xfId="0" applyFont="1" applyAlignment="1">
      <alignment wrapText="1"/>
    </xf>
    <xf numFmtId="9" fontId="10" fillId="19" borderId="0" xfId="43" applyFont="1" applyFill="1" applyAlignment="1">
      <alignment horizontal="right" vertical="center" indent="1"/>
    </xf>
    <xf numFmtId="0" fontId="62" fillId="21" borderId="0" xfId="0" applyFont="1" applyFill="1"/>
    <xf numFmtId="0" fontId="12" fillId="21" borderId="0" xfId="0" applyFont="1" applyFill="1"/>
    <xf numFmtId="3" fontId="10" fillId="21" borderId="0" xfId="0" applyNumberFormat="1" applyFont="1" applyFill="1"/>
    <xf numFmtId="0" fontId="6" fillId="0" borderId="0" xfId="0" applyFont="1" applyAlignment="1">
      <alignment horizontal="left" wrapText="1" indent="2"/>
    </xf>
    <xf numFmtId="0" fontId="10" fillId="21" borderId="0" xfId="0" applyFont="1" applyFill="1" applyAlignment="1">
      <alignment horizontal="center"/>
    </xf>
    <xf numFmtId="0" fontId="62" fillId="21" borderId="0" xfId="0" applyFont="1" applyFill="1" applyAlignment="1">
      <alignment horizontal="center"/>
    </xf>
    <xf numFmtId="3" fontId="10" fillId="21" borderId="0" xfId="0" applyNumberFormat="1" applyFont="1" applyFill="1" applyAlignment="1">
      <alignment horizontal="center" vertical="center"/>
    </xf>
    <xf numFmtId="0" fontId="0" fillId="21" borderId="0" xfId="0" applyFill="1" applyAlignment="1">
      <alignment horizontal="center"/>
    </xf>
    <xf numFmtId="0" fontId="61" fillId="21" borderId="0" xfId="0" applyFont="1" applyFill="1"/>
    <xf numFmtId="0" fontId="61" fillId="21" borderId="0" xfId="0" applyFont="1" applyFill="1" applyAlignment="1">
      <alignment horizontal="center"/>
    </xf>
    <xf numFmtId="0" fontId="15" fillId="21" borderId="0" xfId="0" applyFont="1" applyFill="1" applyAlignment="1">
      <alignment horizontal="center"/>
    </xf>
    <xf numFmtId="3" fontId="15" fillId="30" borderId="0" xfId="0" applyNumberFormat="1" applyFont="1" applyFill="1" applyAlignment="1">
      <alignment horizontal="right" vertical="center" indent="1"/>
    </xf>
    <xf numFmtId="0" fontId="0" fillId="30" borderId="0" xfId="0" applyFill="1"/>
    <xf numFmtId="0" fontId="15" fillId="30" borderId="0" xfId="0" applyFont="1" applyFill="1"/>
    <xf numFmtId="3" fontId="14" fillId="30" borderId="0" xfId="0" applyNumberFormat="1" applyFont="1" applyFill="1" applyAlignment="1">
      <alignment horizontal="right" vertical="center" indent="1"/>
    </xf>
    <xf numFmtId="0" fontId="0" fillId="30" borderId="43" xfId="0" applyFill="1" applyBorder="1"/>
    <xf numFmtId="0" fontId="0" fillId="30" borderId="45" xfId="0" applyFill="1" applyBorder="1"/>
    <xf numFmtId="0" fontId="0" fillId="30" borderId="48" xfId="0" applyFill="1" applyBorder="1"/>
    <xf numFmtId="3" fontId="15" fillId="30" borderId="18" xfId="0" applyNumberFormat="1" applyFont="1" applyFill="1" applyBorder="1" applyAlignment="1">
      <alignment horizontal="right" vertical="center" indent="1"/>
    </xf>
    <xf numFmtId="3" fontId="14" fillId="30" borderId="18" xfId="0" applyNumberFormat="1" applyFont="1" applyFill="1" applyBorder="1" applyAlignment="1">
      <alignment horizontal="right" vertical="center" indent="1"/>
    </xf>
    <xf numFmtId="0" fontId="0" fillId="30" borderId="18" xfId="0" applyFill="1" applyBorder="1"/>
    <xf numFmtId="0" fontId="6" fillId="21" borderId="0" xfId="0" applyFont="1" applyFill="1" applyAlignment="1">
      <alignment horizontal="center"/>
    </xf>
    <xf numFmtId="0" fontId="71" fillId="21" borderId="0" xfId="0" applyFont="1" applyFill="1" applyAlignment="1">
      <alignment horizontal="center"/>
    </xf>
    <xf numFmtId="0" fontId="61" fillId="21" borderId="0" xfId="0" applyFont="1" applyFill="1" applyAlignment="1">
      <alignment horizontal="center" vertical="center"/>
    </xf>
    <xf numFmtId="0" fontId="7" fillId="21" borderId="0" xfId="0" applyFont="1" applyFill="1" applyAlignment="1">
      <alignment horizontal="center"/>
    </xf>
    <xf numFmtId="0" fontId="15" fillId="30" borderId="0" xfId="0" applyFont="1" applyFill="1" applyAlignment="1">
      <alignment horizontal="center"/>
    </xf>
    <xf numFmtId="0" fontId="15" fillId="30" borderId="20" xfId="0" applyFont="1" applyFill="1" applyBorder="1" applyAlignment="1">
      <alignment horizontal="center"/>
    </xf>
    <xf numFmtId="0" fontId="15" fillId="30" borderId="21" xfId="0" applyFont="1" applyFill="1" applyBorder="1"/>
    <xf numFmtId="0" fontId="15" fillId="30" borderId="23" xfId="0" applyFont="1" applyFill="1" applyBorder="1"/>
    <xf numFmtId="3" fontId="15" fillId="30" borderId="35" xfId="0" applyNumberFormat="1" applyFont="1" applyFill="1" applyBorder="1" applyAlignment="1">
      <alignment horizontal="right" vertical="center" indent="1"/>
    </xf>
    <xf numFmtId="0" fontId="61" fillId="17" borderId="0" xfId="0" applyFont="1" applyFill="1"/>
    <xf numFmtId="0" fontId="72" fillId="30" borderId="0" xfId="0" applyFont="1" applyFill="1" applyAlignment="1">
      <alignment vertical="center" wrapText="1"/>
    </xf>
    <xf numFmtId="0" fontId="61" fillId="21" borderId="12" xfId="0" applyFont="1" applyFill="1" applyBorder="1" applyAlignment="1">
      <alignment vertical="top" wrapText="1"/>
    </xf>
    <xf numFmtId="0" fontId="61" fillId="19" borderId="0" xfId="0" applyFont="1" applyFill="1" applyAlignment="1">
      <alignment vertical="top"/>
    </xf>
    <xf numFmtId="0" fontId="11" fillId="20" borderId="14" xfId="0" applyFont="1" applyFill="1" applyBorder="1" applyAlignment="1">
      <alignment horizontal="center"/>
    </xf>
    <xf numFmtId="0" fontId="11" fillId="20" borderId="15" xfId="0" applyFont="1" applyFill="1" applyBorder="1" applyAlignment="1">
      <alignment horizontal="center"/>
    </xf>
    <xf numFmtId="0" fontId="11" fillId="20" borderId="16" xfId="0" applyFont="1" applyFill="1" applyBorder="1" applyAlignment="1">
      <alignment horizontal="center"/>
    </xf>
    <xf numFmtId="0" fontId="11" fillId="21" borderId="0" xfId="0" applyFont="1" applyFill="1" applyAlignment="1">
      <alignment horizontal="center"/>
    </xf>
    <xf numFmtId="0" fontId="10" fillId="21" borderId="14" xfId="0" applyFont="1" applyFill="1" applyBorder="1"/>
    <xf numFmtId="0" fontId="10" fillId="21" borderId="15" xfId="0" applyFont="1" applyFill="1" applyBorder="1"/>
    <xf numFmtId="0" fontId="10" fillId="21" borderId="15" xfId="0" applyFont="1" applyFill="1" applyBorder="1" applyAlignment="1">
      <alignment horizontal="center"/>
    </xf>
    <xf numFmtId="0" fontId="10" fillId="21" borderId="16" xfId="0" applyFont="1" applyFill="1" applyBorder="1"/>
    <xf numFmtId="0" fontId="7" fillId="21" borderId="0" xfId="0" applyFont="1" applyFill="1" applyAlignment="1">
      <alignment horizontal="center" vertical="center" wrapText="1"/>
    </xf>
    <xf numFmtId="0" fontId="7" fillId="21" borderId="0" xfId="0" quotePrefix="1" applyFont="1" applyFill="1" applyAlignment="1">
      <alignment horizontal="center" vertical="center" wrapText="1"/>
    </xf>
    <xf numFmtId="0" fontId="10" fillId="21" borderId="12" xfId="0" applyFont="1" applyFill="1" applyBorder="1"/>
    <xf numFmtId="0" fontId="12" fillId="21" borderId="0" xfId="0" applyFont="1" applyFill="1" applyAlignment="1">
      <alignment horizontal="left"/>
    </xf>
    <xf numFmtId="0" fontId="10" fillId="21" borderId="13" xfId="0" applyFont="1" applyFill="1" applyBorder="1"/>
    <xf numFmtId="0" fontId="75" fillId="21" borderId="0" xfId="0" applyFont="1" applyFill="1" applyAlignment="1">
      <alignment horizontal="center" vertical="center"/>
    </xf>
    <xf numFmtId="0" fontId="0" fillId="21" borderId="0" xfId="0" applyFill="1" applyAlignment="1">
      <alignment horizontal="center" vertical="center"/>
    </xf>
    <xf numFmtId="3" fontId="0" fillId="21" borderId="0" xfId="0" applyNumberFormat="1" applyFill="1" applyAlignment="1">
      <alignment vertical="center"/>
    </xf>
    <xf numFmtId="0" fontId="10" fillId="21" borderId="0" xfId="0" applyFont="1" applyFill="1" applyAlignment="1">
      <alignment horizontal="left"/>
    </xf>
    <xf numFmtId="0" fontId="12" fillId="0" borderId="0" xfId="0" applyFont="1" applyAlignment="1">
      <alignment horizontal="center"/>
    </xf>
    <xf numFmtId="0" fontId="12" fillId="21" borderId="0" xfId="0" applyFont="1" applyFill="1" applyAlignment="1">
      <alignment horizontal="right"/>
    </xf>
    <xf numFmtId="0" fontId="10" fillId="21" borderId="0" xfId="0" applyFont="1" applyFill="1" applyAlignment="1">
      <alignment horizontal="center" vertical="top"/>
    </xf>
    <xf numFmtId="0" fontId="10" fillId="21" borderId="0" xfId="0" applyFont="1" applyFill="1" applyAlignment="1">
      <alignment horizontal="left" vertical="top"/>
    </xf>
    <xf numFmtId="3" fontId="10" fillId="21" borderId="0" xfId="0" applyNumberFormat="1" applyFont="1" applyFill="1" applyAlignment="1">
      <alignment vertical="top"/>
    </xf>
    <xf numFmtId="9" fontId="10" fillId="21" borderId="0" xfId="43" applyFont="1" applyFill="1" applyAlignment="1">
      <alignment horizontal="right" vertical="top"/>
    </xf>
    <xf numFmtId="9" fontId="10" fillId="21" borderId="0" xfId="43" applyFont="1" applyFill="1" applyAlignment="1">
      <alignment vertical="top"/>
    </xf>
    <xf numFmtId="0" fontId="77" fillId="21" borderId="0" xfId="0" applyFont="1" applyFill="1" applyAlignment="1">
      <alignment horizontal="center" vertical="top"/>
    </xf>
    <xf numFmtId="0" fontId="77" fillId="21" borderId="0" xfId="0" applyFont="1" applyFill="1" applyAlignment="1">
      <alignment horizontal="left" vertical="top"/>
    </xf>
    <xf numFmtId="0" fontId="10" fillId="21" borderId="13" xfId="0" applyFont="1" applyFill="1" applyBorder="1" applyAlignment="1">
      <alignment vertical="top"/>
    </xf>
    <xf numFmtId="0" fontId="12" fillId="21" borderId="0" xfId="0" applyFont="1" applyFill="1" applyAlignment="1">
      <alignment horizontal="left" vertical="top"/>
    </xf>
    <xf numFmtId="0" fontId="10" fillId="21" borderId="64" xfId="0" applyFont="1" applyFill="1" applyBorder="1" applyAlignment="1">
      <alignment horizontal="center" vertical="top"/>
    </xf>
    <xf numFmtId="0" fontId="10" fillId="21" borderId="65" xfId="0" applyFont="1" applyFill="1" applyBorder="1" applyAlignment="1">
      <alignment horizontal="left" vertical="top"/>
    </xf>
    <xf numFmtId="3" fontId="10" fillId="21" borderId="65" xfId="0" applyNumberFormat="1" applyFont="1" applyFill="1" applyBorder="1" applyAlignment="1">
      <alignment vertical="top"/>
    </xf>
    <xf numFmtId="9" fontId="10" fillId="21" borderId="65" xfId="43" applyFont="1" applyFill="1" applyBorder="1" applyAlignment="1">
      <alignment horizontal="right" vertical="top"/>
    </xf>
    <xf numFmtId="9" fontId="10" fillId="21" borderId="65" xfId="43" applyFont="1" applyFill="1" applyBorder="1" applyAlignment="1">
      <alignment vertical="top"/>
    </xf>
    <xf numFmtId="0" fontId="10" fillId="21" borderId="61" xfId="0" applyFont="1" applyFill="1" applyBorder="1" applyAlignment="1">
      <alignment horizontal="center" vertical="top"/>
    </xf>
    <xf numFmtId="0" fontId="10" fillId="21" borderId="68" xfId="0" applyFont="1" applyFill="1" applyBorder="1" applyAlignment="1">
      <alignment horizontal="center" vertical="top"/>
    </xf>
    <xf numFmtId="0" fontId="10" fillId="21" borderId="63" xfId="0" applyFont="1" applyFill="1" applyBorder="1" applyAlignment="1">
      <alignment horizontal="left" vertical="top"/>
    </xf>
    <xf numFmtId="3" fontId="10" fillId="21" borderId="63" xfId="0" applyNumberFormat="1" applyFont="1" applyFill="1" applyBorder="1" applyAlignment="1">
      <alignment vertical="top"/>
    </xf>
    <xf numFmtId="9" fontId="10" fillId="21" borderId="63" xfId="43" applyFont="1" applyFill="1" applyBorder="1" applyAlignment="1">
      <alignment horizontal="right" vertical="top"/>
    </xf>
    <xf numFmtId="9" fontId="10" fillId="21" borderId="63" xfId="43" applyFont="1" applyFill="1" applyBorder="1" applyAlignment="1">
      <alignment vertical="top"/>
    </xf>
    <xf numFmtId="0" fontId="10" fillId="21" borderId="0" xfId="0" applyFont="1" applyFill="1" applyAlignment="1">
      <alignment vertical="top"/>
    </xf>
    <xf numFmtId="0" fontId="12" fillId="0" borderId="65" xfId="0" applyFont="1" applyBorder="1" applyAlignment="1">
      <alignment horizontal="center" vertical="top"/>
    </xf>
    <xf numFmtId="0" fontId="12" fillId="0" borderId="0" xfId="0" applyFont="1" applyAlignment="1">
      <alignment horizontal="center" vertical="top"/>
    </xf>
    <xf numFmtId="0" fontId="12" fillId="21" borderId="0" xfId="0" applyFont="1" applyFill="1" applyAlignment="1">
      <alignment horizontal="center" vertical="top"/>
    </xf>
    <xf numFmtId="0" fontId="10" fillId="21" borderId="0" xfId="0" applyFont="1" applyFill="1" applyAlignment="1">
      <alignment horizontal="center" vertical="center"/>
    </xf>
    <xf numFmtId="3" fontId="10" fillId="21" borderId="0" xfId="0" applyNumberFormat="1" applyFont="1" applyFill="1" applyAlignment="1">
      <alignment vertical="center"/>
    </xf>
    <xf numFmtId="0" fontId="10" fillId="21" borderId="0" xfId="0" applyFont="1" applyFill="1" applyAlignment="1">
      <alignment vertical="center"/>
    </xf>
    <xf numFmtId="0" fontId="10" fillId="21" borderId="38" xfId="0" applyFont="1" applyFill="1" applyBorder="1" applyAlignment="1">
      <alignment horizontal="center"/>
    </xf>
    <xf numFmtId="0" fontId="10" fillId="21" borderId="0" xfId="0" applyFont="1" applyFill="1" applyAlignment="1">
      <alignment horizontal="right"/>
    </xf>
    <xf numFmtId="0" fontId="10" fillId="0" borderId="12" xfId="0" applyFont="1" applyBorder="1"/>
    <xf numFmtId="0" fontId="10" fillId="21" borderId="17" xfId="0" applyFont="1" applyFill="1" applyBorder="1"/>
    <xf numFmtId="0" fontId="10" fillId="21" borderId="18" xfId="0" applyFont="1" applyFill="1" applyBorder="1"/>
    <xf numFmtId="0" fontId="10" fillId="21" borderId="18" xfId="0" applyFont="1" applyFill="1" applyBorder="1" applyAlignment="1">
      <alignment horizontal="center"/>
    </xf>
    <xf numFmtId="0" fontId="10" fillId="21" borderId="27" xfId="0" applyFont="1" applyFill="1" applyBorder="1"/>
    <xf numFmtId="0" fontId="10" fillId="0" borderId="0" xfId="0" applyFont="1" applyAlignment="1">
      <alignment horizontal="center"/>
    </xf>
    <xf numFmtId="0" fontId="10" fillId="20" borderId="12" xfId="0" applyFont="1" applyFill="1" applyBorder="1"/>
    <xf numFmtId="3" fontId="15" fillId="0" borderId="0" xfId="0" applyNumberFormat="1" applyFont="1"/>
    <xf numFmtId="0" fontId="12" fillId="19" borderId="0" xfId="0" applyFont="1" applyFill="1" applyAlignment="1">
      <alignment horizontal="center" wrapText="1"/>
    </xf>
    <xf numFmtId="0" fontId="15" fillId="19" borderId="0" xfId="0" applyFont="1" applyFill="1" applyAlignment="1">
      <alignment vertical="top" wrapText="1"/>
    </xf>
    <xf numFmtId="0" fontId="14" fillId="19" borderId="0" xfId="0" applyFont="1" applyFill="1" applyAlignment="1">
      <alignment horizontal="left"/>
    </xf>
    <xf numFmtId="0" fontId="64" fillId="0" borderId="0" xfId="0" applyFont="1"/>
    <xf numFmtId="4" fontId="64" fillId="0" borderId="0" xfId="0" applyNumberFormat="1" applyFont="1"/>
    <xf numFmtId="0" fontId="70" fillId="24" borderId="0" xfId="0" applyFont="1" applyFill="1"/>
    <xf numFmtId="0" fontId="10" fillId="19" borderId="12" xfId="0" applyFont="1" applyFill="1" applyBorder="1" applyAlignment="1">
      <alignment vertical="center"/>
    </xf>
    <xf numFmtId="0" fontId="10" fillId="19" borderId="0" xfId="0" applyFont="1" applyFill="1" applyAlignment="1">
      <alignment vertical="center"/>
    </xf>
    <xf numFmtId="0" fontId="10" fillId="19" borderId="13" xfId="0" applyFont="1" applyFill="1" applyBorder="1" applyAlignment="1">
      <alignment vertical="center"/>
    </xf>
    <xf numFmtId="165" fontId="10" fillId="0" borderId="0" xfId="0" applyNumberFormat="1" applyFont="1" applyAlignment="1">
      <alignment vertical="center"/>
    </xf>
    <xf numFmtId="0" fontId="10" fillId="0" borderId="0" xfId="0" applyFont="1" applyAlignment="1">
      <alignment vertical="center"/>
    </xf>
    <xf numFmtId="0" fontId="0" fillId="19" borderId="0" xfId="0" applyFill="1" applyAlignment="1">
      <alignment vertical="center"/>
    </xf>
    <xf numFmtId="0" fontId="10" fillId="19" borderId="0" xfId="0" applyFont="1" applyFill="1" applyAlignment="1">
      <alignment horizontal="left" vertical="center"/>
    </xf>
    <xf numFmtId="0" fontId="12" fillId="19" borderId="0" xfId="0" applyFont="1" applyFill="1" applyAlignment="1">
      <alignment horizontal="right" vertical="center"/>
    </xf>
    <xf numFmtId="0" fontId="12" fillId="19" borderId="0" xfId="0" applyFont="1" applyFill="1" applyAlignment="1">
      <alignment vertical="center"/>
    </xf>
    <xf numFmtId="0" fontId="12" fillId="21" borderId="0" xfId="0" applyFont="1" applyFill="1" applyAlignment="1">
      <alignment vertical="center"/>
    </xf>
    <xf numFmtId="0" fontId="0" fillId="19" borderId="12" xfId="0" applyFill="1" applyBorder="1" applyAlignment="1">
      <alignment vertical="center"/>
    </xf>
    <xf numFmtId="3" fontId="56" fillId="21" borderId="0" xfId="0" applyNumberFormat="1" applyFont="1" applyFill="1" applyAlignment="1">
      <alignment vertical="center"/>
    </xf>
    <xf numFmtId="0" fontId="15" fillId="19" borderId="0" xfId="0" applyFont="1" applyFill="1" applyAlignment="1">
      <alignment vertical="center"/>
    </xf>
    <xf numFmtId="0" fontId="0" fillId="22" borderId="0" xfId="0" applyFill="1" applyAlignment="1">
      <alignment vertical="center"/>
    </xf>
    <xf numFmtId="0" fontId="10" fillId="22" borderId="13" xfId="0" applyFont="1" applyFill="1" applyBorder="1" applyAlignment="1">
      <alignment vertical="center"/>
    </xf>
    <xf numFmtId="3" fontId="57" fillId="21" borderId="0" xfId="0" applyNumberFormat="1" applyFont="1" applyFill="1" applyAlignment="1">
      <alignment vertical="center"/>
    </xf>
    <xf numFmtId="0" fontId="14" fillId="19" borderId="0" xfId="0" applyFont="1" applyFill="1" applyAlignment="1">
      <alignment vertical="center"/>
    </xf>
    <xf numFmtId="0" fontId="15" fillId="21" borderId="0" xfId="0" applyFont="1" applyFill="1"/>
    <xf numFmtId="0" fontId="79" fillId="21" borderId="0" xfId="0" applyFont="1" applyFill="1"/>
    <xf numFmtId="0" fontId="61" fillId="21" borderId="0" xfId="0" applyFont="1" applyFill="1" applyAlignment="1">
      <alignment vertical="center"/>
    </xf>
    <xf numFmtId="0" fontId="0" fillId="30" borderId="13" xfId="0" applyFill="1" applyBorder="1"/>
    <xf numFmtId="0" fontId="58" fillId="24" borderId="18" xfId="0" applyFont="1" applyFill="1" applyBorder="1"/>
    <xf numFmtId="0" fontId="0" fillId="30" borderId="27" xfId="0" applyFill="1" applyBorder="1"/>
    <xf numFmtId="0" fontId="0" fillId="24" borderId="12" xfId="0" applyFill="1" applyBorder="1"/>
    <xf numFmtId="0" fontId="0" fillId="24" borderId="17" xfId="0" applyFill="1" applyBorder="1"/>
    <xf numFmtId="165" fontId="10" fillId="21" borderId="0" xfId="0" applyNumberFormat="1" applyFont="1" applyFill="1" applyAlignment="1">
      <alignment vertical="center"/>
    </xf>
    <xf numFmtId="3" fontId="10" fillId="19" borderId="18" xfId="0" applyNumberFormat="1" applyFont="1" applyFill="1" applyBorder="1" applyAlignment="1">
      <alignment horizontal="right" vertical="center" indent="1"/>
    </xf>
    <xf numFmtId="0" fontId="80" fillId="20" borderId="15" xfId="0" applyFont="1" applyFill="1" applyBorder="1" applyProtection="1">
      <protection locked="0"/>
    </xf>
    <xf numFmtId="0" fontId="15" fillId="19" borderId="0" xfId="0" applyFont="1" applyFill="1" applyAlignment="1">
      <alignment horizontal="right" indent="1"/>
    </xf>
    <xf numFmtId="0" fontId="0" fillId="19" borderId="0" xfId="0" applyFill="1" applyAlignment="1">
      <alignment horizontal="right" indent="1"/>
    </xf>
    <xf numFmtId="0" fontId="15" fillId="19" borderId="0" xfId="0" applyFont="1" applyFill="1" applyAlignment="1">
      <alignment horizontal="right" vertical="top" indent="1"/>
    </xf>
    <xf numFmtId="0" fontId="71" fillId="0" borderId="0" xfId="0" applyFont="1"/>
    <xf numFmtId="3" fontId="58" fillId="24" borderId="0" xfId="0" applyNumberFormat="1" applyFont="1" applyFill="1" applyAlignment="1">
      <alignment horizontal="right" indent="1"/>
    </xf>
    <xf numFmtId="0" fontId="62" fillId="21" borderId="60" xfId="0" applyFont="1" applyFill="1" applyBorder="1" applyAlignment="1">
      <alignment horizontal="center"/>
    </xf>
    <xf numFmtId="3" fontId="62" fillId="21" borderId="60" xfId="0" applyNumberFormat="1" applyFont="1" applyFill="1" applyBorder="1" applyAlignment="1">
      <alignment horizontal="center"/>
    </xf>
    <xf numFmtId="0" fontId="62" fillId="21" borderId="3" xfId="0" applyFont="1" applyFill="1" applyBorder="1" applyAlignment="1">
      <alignment horizontal="center"/>
    </xf>
    <xf numFmtId="0" fontId="15" fillId="0" borderId="0" xfId="0" applyFont="1" applyAlignment="1">
      <alignment horizontal="center"/>
    </xf>
    <xf numFmtId="0" fontId="15" fillId="21" borderId="60" xfId="0" applyFont="1" applyFill="1" applyBorder="1" applyAlignment="1">
      <alignment horizontal="center"/>
    </xf>
    <xf numFmtId="0" fontId="10" fillId="21" borderId="60" xfId="0" applyFont="1" applyFill="1" applyBorder="1" applyAlignment="1">
      <alignment horizontal="center"/>
    </xf>
    <xf numFmtId="0" fontId="15" fillId="0" borderId="60" xfId="0" applyFont="1" applyBorder="1" applyAlignment="1">
      <alignment horizontal="center"/>
    </xf>
    <xf numFmtId="0" fontId="61" fillId="21" borderId="60" xfId="0" applyFont="1" applyFill="1" applyBorder="1" applyAlignment="1">
      <alignment horizontal="center"/>
    </xf>
    <xf numFmtId="3" fontId="15" fillId="0" borderId="0" xfId="0" applyNumberFormat="1" applyFont="1" applyAlignment="1">
      <alignment horizontal="center"/>
    </xf>
    <xf numFmtId="0" fontId="61" fillId="0" borderId="3" xfId="0" applyFont="1" applyBorder="1" applyAlignment="1">
      <alignment horizontal="center" wrapText="1"/>
    </xf>
    <xf numFmtId="0" fontId="62" fillId="21" borderId="59" xfId="0" applyFont="1" applyFill="1" applyBorder="1" applyAlignment="1">
      <alignment horizontal="center"/>
    </xf>
    <xf numFmtId="0" fontId="63" fillId="21" borderId="0" xfId="0" applyFont="1" applyFill="1" applyAlignment="1">
      <alignment horizontal="center"/>
    </xf>
    <xf numFmtId="0" fontId="0" fillId="21" borderId="0" xfId="0" applyFill="1" applyAlignment="1">
      <alignment horizontal="right"/>
    </xf>
    <xf numFmtId="0" fontId="63" fillId="21" borderId="0" xfId="0" applyFont="1" applyFill="1" applyAlignment="1">
      <alignment horizontal="right"/>
    </xf>
    <xf numFmtId="0" fontId="62" fillId="21" borderId="59" xfId="0" applyFont="1" applyFill="1" applyBorder="1" applyAlignment="1">
      <alignment horizontal="center" vertical="center"/>
    </xf>
    <xf numFmtId="0" fontId="10" fillId="21" borderId="60" xfId="0" applyFont="1" applyFill="1" applyBorder="1" applyAlignment="1">
      <alignment horizontal="center" vertical="center"/>
    </xf>
    <xf numFmtId="0" fontId="62" fillId="21" borderId="60" xfId="0" applyFont="1" applyFill="1" applyBorder="1" applyAlignment="1">
      <alignment horizontal="center" vertical="center"/>
    </xf>
    <xf numFmtId="0" fontId="10" fillId="21" borderId="62" xfId="0" applyFont="1" applyFill="1" applyBorder="1" applyAlignment="1">
      <alignment horizontal="center" vertical="center"/>
    </xf>
    <xf numFmtId="0" fontId="61" fillId="21" borderId="3" xfId="0" applyFont="1" applyFill="1" applyBorder="1" applyAlignment="1">
      <alignment horizontal="center" vertical="center" wrapText="1"/>
    </xf>
    <xf numFmtId="0" fontId="62" fillId="21" borderId="3" xfId="0" applyFont="1" applyFill="1" applyBorder="1" applyAlignment="1">
      <alignment horizontal="center" vertical="center"/>
    </xf>
    <xf numFmtId="0" fontId="15" fillId="19" borderId="73" xfId="0" applyFont="1" applyFill="1" applyBorder="1"/>
    <xf numFmtId="0" fontId="6" fillId="21" borderId="0" xfId="0" applyFont="1" applyFill="1" applyAlignment="1">
      <alignment horizontal="left" vertical="top" wrapText="1" indent="1"/>
    </xf>
    <xf numFmtId="0" fontId="38" fillId="17" borderId="0" xfId="0" applyFont="1" applyFill="1" applyAlignment="1">
      <alignment wrapText="1"/>
    </xf>
    <xf numFmtId="0" fontId="38" fillId="17" borderId="0" xfId="0" applyFont="1" applyFill="1" applyAlignment="1">
      <alignment horizontal="left"/>
    </xf>
    <xf numFmtId="165" fontId="0" fillId="0" borderId="0" xfId="0" applyNumberFormat="1"/>
    <xf numFmtId="3" fontId="12" fillId="19" borderId="0" xfId="0" applyNumberFormat="1" applyFont="1" applyFill="1" applyAlignment="1">
      <alignment horizontal="center" wrapText="1"/>
    </xf>
    <xf numFmtId="3" fontId="10" fillId="0" borderId="0" xfId="0" applyNumberFormat="1" applyFont="1"/>
    <xf numFmtId="3" fontId="10" fillId="19" borderId="0" xfId="0" applyNumberFormat="1" applyFont="1" applyFill="1" applyAlignment="1">
      <alignment horizontal="center"/>
    </xf>
    <xf numFmtId="3" fontId="10" fillId="19" borderId="0" xfId="0" applyNumberFormat="1" applyFont="1" applyFill="1" applyAlignment="1">
      <alignment horizontal="right"/>
    </xf>
    <xf numFmtId="0" fontId="10" fillId="21" borderId="0" xfId="0" applyFont="1" applyFill="1" applyAlignment="1">
      <alignment horizontal="left" vertical="top" wrapText="1"/>
    </xf>
    <xf numFmtId="0" fontId="16" fillId="30" borderId="0" xfId="0" applyFont="1" applyFill="1" applyAlignment="1">
      <alignment horizontal="center"/>
    </xf>
    <xf numFmtId="3" fontId="15" fillId="17" borderId="19" xfId="0" applyNumberFormat="1" applyFont="1" applyFill="1" applyBorder="1" applyAlignment="1">
      <alignment horizontal="right" vertical="center" indent="1"/>
    </xf>
    <xf numFmtId="0" fontId="15" fillId="17" borderId="20" xfId="0" applyFont="1" applyFill="1" applyBorder="1"/>
    <xf numFmtId="3" fontId="15" fillId="17" borderId="0" xfId="0" applyNumberFormat="1" applyFont="1" applyFill="1" applyAlignment="1">
      <alignment horizontal="center" vertical="center"/>
    </xf>
    <xf numFmtId="0" fontId="15" fillId="17" borderId="21" xfId="0" applyFont="1" applyFill="1" applyBorder="1"/>
    <xf numFmtId="0" fontId="12" fillId="21" borderId="59" xfId="0" applyFont="1" applyFill="1" applyBorder="1" applyAlignment="1">
      <alignment horizontal="left"/>
    </xf>
    <xf numFmtId="0" fontId="39" fillId="0" borderId="12" xfId="0" applyFont="1" applyBorder="1" applyAlignment="1">
      <alignment vertical="top"/>
    </xf>
    <xf numFmtId="0" fontId="39" fillId="0" borderId="13" xfId="0" applyFont="1" applyBorder="1" applyAlignment="1">
      <alignment vertical="top"/>
    </xf>
    <xf numFmtId="0" fontId="39" fillId="0" borderId="0" xfId="0" applyFont="1" applyAlignment="1">
      <alignment vertical="top"/>
    </xf>
    <xf numFmtId="0" fontId="38" fillId="0" borderId="0" xfId="0" applyFont="1"/>
    <xf numFmtId="3" fontId="12" fillId="22" borderId="0" xfId="0" applyNumberFormat="1" applyFont="1" applyFill="1" applyAlignment="1">
      <alignment horizontal="right" vertical="center" indent="1"/>
    </xf>
    <xf numFmtId="3" fontId="10" fillId="22" borderId="0" xfId="0" applyNumberFormat="1" applyFont="1" applyFill="1" applyAlignment="1">
      <alignment horizontal="right" vertical="center" indent="1"/>
    </xf>
    <xf numFmtId="0" fontId="82" fillId="21" borderId="0" xfId="0" applyFont="1" applyFill="1" applyAlignment="1">
      <alignment horizontal="right"/>
    </xf>
    <xf numFmtId="3" fontId="12" fillId="19" borderId="0" xfId="0" applyNumberFormat="1" applyFont="1" applyFill="1" applyAlignment="1">
      <alignment horizontal="right" vertical="center" wrapText="1" indent="1"/>
    </xf>
    <xf numFmtId="3" fontId="0" fillId="19" borderId="0" xfId="0" applyNumberFormat="1" applyFill="1" applyAlignment="1">
      <alignment horizontal="right" vertical="center" indent="1"/>
    </xf>
    <xf numFmtId="0" fontId="38" fillId="17" borderId="0" xfId="0" applyFont="1" applyFill="1" applyAlignment="1">
      <alignment horizontal="left" vertical="top" wrapText="1"/>
    </xf>
    <xf numFmtId="3" fontId="0" fillId="19" borderId="0" xfId="0" applyNumberFormat="1" applyFill="1"/>
    <xf numFmtId="3" fontId="15" fillId="19" borderId="0" xfId="0" applyNumberFormat="1" applyFont="1" applyFill="1"/>
    <xf numFmtId="3" fontId="14" fillId="22" borderId="75" xfId="0" applyNumberFormat="1" applyFont="1" applyFill="1" applyBorder="1" applyAlignment="1">
      <alignment horizontal="right" vertical="center" indent="1"/>
    </xf>
    <xf numFmtId="0" fontId="0" fillId="19" borderId="72" xfId="0" applyFill="1" applyBorder="1"/>
    <xf numFmtId="0" fontId="0" fillId="19" borderId="73" xfId="0" applyFill="1" applyBorder="1"/>
    <xf numFmtId="3" fontId="10" fillId="19" borderId="73" xfId="0" applyNumberFormat="1" applyFont="1" applyFill="1" applyBorder="1" applyAlignment="1">
      <alignment horizontal="center" vertical="center"/>
    </xf>
    <xf numFmtId="0" fontId="10" fillId="19" borderId="74" xfId="0" applyFont="1" applyFill="1" applyBorder="1"/>
    <xf numFmtId="0" fontId="15" fillId="28" borderId="78" xfId="0" applyFont="1" applyFill="1" applyBorder="1"/>
    <xf numFmtId="0" fontId="15" fillId="28" borderId="76" xfId="0" applyFont="1" applyFill="1" applyBorder="1"/>
    <xf numFmtId="0" fontId="0" fillId="28" borderId="76" xfId="0" applyFill="1" applyBorder="1"/>
    <xf numFmtId="3" fontId="10" fillId="28" borderId="76" xfId="0" applyNumberFormat="1" applyFont="1" applyFill="1" applyBorder="1" applyAlignment="1">
      <alignment horizontal="center" vertical="center"/>
    </xf>
    <xf numFmtId="0" fontId="0" fillId="28" borderId="77" xfId="0" applyFill="1" applyBorder="1"/>
    <xf numFmtId="0" fontId="12" fillId="28" borderId="12" xfId="0" applyFont="1" applyFill="1" applyBorder="1"/>
    <xf numFmtId="0" fontId="15" fillId="28" borderId="0" xfId="0" applyFont="1" applyFill="1"/>
    <xf numFmtId="0" fontId="0" fillId="28" borderId="0" xfId="0" applyFill="1"/>
    <xf numFmtId="3" fontId="10" fillId="28" borderId="0" xfId="0" applyNumberFormat="1" applyFont="1" applyFill="1" applyAlignment="1">
      <alignment horizontal="center" vertical="center"/>
    </xf>
    <xf numFmtId="0" fontId="0" fillId="28" borderId="13" xfId="0" applyFill="1" applyBorder="1"/>
    <xf numFmtId="0" fontId="15" fillId="28" borderId="12" xfId="0" applyFont="1" applyFill="1" applyBorder="1"/>
    <xf numFmtId="0" fontId="12" fillId="28" borderId="0" xfId="0" applyFont="1" applyFill="1"/>
    <xf numFmtId="0" fontId="10" fillId="28" borderId="0" xfId="0" applyFont="1" applyFill="1" applyAlignment="1">
      <alignment vertical="center"/>
    </xf>
    <xf numFmtId="0" fontId="0" fillId="28" borderId="0" xfId="0" applyFill="1" applyAlignment="1">
      <alignment vertical="center"/>
    </xf>
    <xf numFmtId="0" fontId="10" fillId="28" borderId="0" xfId="53" applyFont="1" applyFill="1" applyAlignment="1">
      <alignment vertical="center"/>
    </xf>
    <xf numFmtId="0" fontId="15" fillId="28" borderId="17" xfId="0" applyFont="1" applyFill="1" applyBorder="1"/>
    <xf numFmtId="0" fontId="15" fillId="28" borderId="18" xfId="0" applyFont="1" applyFill="1" applyBorder="1"/>
    <xf numFmtId="0" fontId="0" fillId="28" borderId="18" xfId="0" applyFill="1" applyBorder="1"/>
    <xf numFmtId="3" fontId="10" fillId="28" borderId="18" xfId="0" applyNumberFormat="1" applyFont="1" applyFill="1" applyBorder="1" applyAlignment="1">
      <alignment horizontal="center" vertical="center"/>
    </xf>
    <xf numFmtId="0" fontId="0" fillId="28" borderId="27" xfId="0" applyFill="1" applyBorder="1"/>
    <xf numFmtId="0" fontId="10" fillId="28" borderId="0" xfId="0" applyFont="1" applyFill="1"/>
    <xf numFmtId="0" fontId="20" fillId="21" borderId="0" xfId="25" applyFill="1"/>
    <xf numFmtId="0" fontId="83" fillId="21" borderId="0" xfId="25" applyFont="1" applyFill="1"/>
    <xf numFmtId="4" fontId="20" fillId="21" borderId="0" xfId="25" applyNumberFormat="1" applyFill="1"/>
    <xf numFmtId="0" fontId="88" fillId="0" borderId="0" xfId="0" applyFont="1"/>
    <xf numFmtId="0" fontId="89" fillId="21" borderId="0" xfId="25" applyFont="1" applyFill="1"/>
    <xf numFmtId="0" fontId="89" fillId="21" borderId="0" xfId="25" applyFont="1" applyFill="1" applyAlignment="1">
      <alignment horizontal="right"/>
    </xf>
    <xf numFmtId="0" fontId="14" fillId="19" borderId="0" xfId="0" applyFont="1" applyFill="1" applyAlignment="1">
      <alignment horizontal="center" wrapText="1"/>
    </xf>
    <xf numFmtId="0" fontId="0" fillId="30" borderId="47" xfId="0" applyFill="1" applyBorder="1"/>
    <xf numFmtId="3" fontId="58" fillId="24" borderId="0" xfId="0" applyNumberFormat="1" applyFont="1" applyFill="1"/>
    <xf numFmtId="3" fontId="15" fillId="19" borderId="19" xfId="0" applyNumberFormat="1" applyFont="1" applyFill="1" applyBorder="1" applyAlignment="1">
      <alignment horizontal="right" vertical="center" indent="1"/>
    </xf>
    <xf numFmtId="3" fontId="15" fillId="30" borderId="19" xfId="0" applyNumberFormat="1" applyFont="1" applyFill="1" applyBorder="1" applyAlignment="1">
      <alignment horizontal="right" vertical="center" indent="1"/>
    </xf>
    <xf numFmtId="3" fontId="14" fillId="30" borderId="19" xfId="0" applyNumberFormat="1" applyFont="1" applyFill="1" applyBorder="1" applyAlignment="1">
      <alignment horizontal="right" vertical="center" indent="1"/>
    </xf>
    <xf numFmtId="3" fontId="15" fillId="19" borderId="15" xfId="0" applyNumberFormat="1" applyFont="1" applyFill="1" applyBorder="1" applyAlignment="1">
      <alignment horizontal="right" vertical="center" indent="1"/>
    </xf>
    <xf numFmtId="3" fontId="15" fillId="30" borderId="22" xfId="0" applyNumberFormat="1" applyFont="1" applyFill="1" applyBorder="1" applyAlignment="1">
      <alignment horizontal="right" vertical="center" indent="1"/>
    </xf>
    <xf numFmtId="49" fontId="61" fillId="19" borderId="0" xfId="0" applyNumberFormat="1" applyFont="1" applyFill="1" applyAlignment="1">
      <alignment vertical="center"/>
    </xf>
    <xf numFmtId="0" fontId="10" fillId="19" borderId="27" xfId="0" applyFont="1" applyFill="1" applyBorder="1"/>
    <xf numFmtId="0" fontId="61" fillId="19" borderId="0" xfId="0" applyFont="1" applyFill="1"/>
    <xf numFmtId="3" fontId="62" fillId="21" borderId="0" xfId="0" applyNumberFormat="1" applyFont="1" applyFill="1"/>
    <xf numFmtId="3" fontId="62" fillId="0" borderId="0" xfId="0" applyNumberFormat="1" applyFont="1"/>
    <xf numFmtId="0" fontId="64" fillId="21" borderId="0" xfId="0" applyFont="1" applyFill="1"/>
    <xf numFmtId="3" fontId="64" fillId="21" borderId="0" xfId="0" applyNumberFormat="1" applyFont="1" applyFill="1"/>
    <xf numFmtId="0" fontId="61" fillId="21" borderId="36" xfId="0" applyFont="1" applyFill="1" applyBorder="1" applyAlignment="1">
      <alignment vertical="center"/>
    </xf>
    <xf numFmtId="0" fontId="0" fillId="21" borderId="37" xfId="0" applyFill="1" applyBorder="1"/>
    <xf numFmtId="0" fontId="0" fillId="21" borderId="38" xfId="0" applyFill="1" applyBorder="1"/>
    <xf numFmtId="0" fontId="62" fillId="21" borderId="0" xfId="0" applyFont="1" applyFill="1" applyAlignment="1">
      <alignment horizontal="center" vertical="center"/>
    </xf>
    <xf numFmtId="3" fontId="10" fillId="28" borderId="0" xfId="0" applyNumberFormat="1" applyFont="1" applyFill="1" applyAlignment="1">
      <alignment horizontal="center"/>
    </xf>
    <xf numFmtId="3" fontId="12" fillId="28" borderId="0" xfId="0" applyNumberFormat="1" applyFont="1" applyFill="1" applyAlignment="1">
      <alignment horizontal="center" wrapText="1"/>
    </xf>
    <xf numFmtId="3" fontId="10" fillId="28" borderId="0" xfId="0" applyNumberFormat="1" applyFont="1" applyFill="1" applyAlignment="1">
      <alignment horizontal="right"/>
    </xf>
    <xf numFmtId="0" fontId="10" fillId="33" borderId="0" xfId="0" applyFont="1" applyFill="1" applyAlignment="1">
      <alignment vertical="top"/>
    </xf>
    <xf numFmtId="0" fontId="10" fillId="33" borderId="0" xfId="0" applyFont="1" applyFill="1"/>
    <xf numFmtId="3" fontId="10" fillId="33" borderId="0" xfId="0" applyNumberFormat="1" applyFont="1" applyFill="1" applyAlignment="1">
      <alignment horizontal="right" vertical="center" indent="1"/>
    </xf>
    <xf numFmtId="3" fontId="15" fillId="33" borderId="0" xfId="0" applyNumberFormat="1" applyFont="1" applyFill="1" applyAlignment="1">
      <alignment horizontal="right" vertical="center" indent="1"/>
    </xf>
    <xf numFmtId="0" fontId="11" fillId="20" borderId="0" xfId="0" applyFont="1" applyFill="1" applyAlignment="1">
      <alignment horizontal="center"/>
    </xf>
    <xf numFmtId="0" fontId="88" fillId="17" borderId="0" xfId="0" applyFont="1" applyFill="1"/>
    <xf numFmtId="0" fontId="7" fillId="20" borderId="18" xfId="0" applyFont="1" applyFill="1" applyBorder="1" applyAlignment="1">
      <alignment horizontal="right"/>
    </xf>
    <xf numFmtId="0" fontId="10" fillId="22" borderId="0" xfId="0" applyFont="1" applyFill="1" applyAlignment="1">
      <alignment vertical="center"/>
    </xf>
    <xf numFmtId="0" fontId="72" fillId="19" borderId="0" xfId="0" applyFont="1" applyFill="1" applyAlignment="1">
      <alignment horizontal="center" vertical="center" wrapText="1"/>
    </xf>
    <xf numFmtId="0" fontId="10" fillId="20" borderId="78" xfId="0" applyFont="1" applyFill="1" applyBorder="1"/>
    <xf numFmtId="0" fontId="10" fillId="20" borderId="76" xfId="0" applyFont="1" applyFill="1" applyBorder="1"/>
    <xf numFmtId="0" fontId="10" fillId="20" borderId="77" xfId="0" applyFont="1" applyFill="1" applyBorder="1"/>
    <xf numFmtId="0" fontId="0" fillId="19" borderId="78" xfId="0" applyFill="1" applyBorder="1"/>
    <xf numFmtId="0" fontId="0" fillId="19" borderId="76" xfId="0" applyFill="1" applyBorder="1"/>
    <xf numFmtId="0" fontId="0" fillId="19" borderId="77" xfId="0" applyFill="1" applyBorder="1"/>
    <xf numFmtId="3" fontId="10" fillId="30" borderId="0" xfId="0" applyNumberFormat="1" applyFont="1" applyFill="1" applyAlignment="1">
      <alignment horizontal="right" vertical="center" indent="1"/>
    </xf>
    <xf numFmtId="0" fontId="10" fillId="30" borderId="0" xfId="0" applyFont="1" applyFill="1"/>
    <xf numFmtId="3" fontId="12" fillId="30" borderId="0" xfId="0" applyNumberFormat="1" applyFont="1" applyFill="1" applyAlignment="1">
      <alignment horizontal="right" vertical="center" indent="1"/>
    </xf>
    <xf numFmtId="0" fontId="10" fillId="19" borderId="42" xfId="0" applyFont="1" applyFill="1" applyBorder="1" applyAlignment="1">
      <alignment vertical="top" wrapText="1"/>
    </xf>
    <xf numFmtId="0" fontId="10" fillId="19" borderId="42" xfId="0" applyFont="1" applyFill="1" applyBorder="1"/>
    <xf numFmtId="3" fontId="10" fillId="30" borderId="42" xfId="0" applyNumberFormat="1" applyFont="1" applyFill="1" applyBorder="1" applyAlignment="1">
      <alignment horizontal="right" vertical="center" indent="1"/>
    </xf>
    <xf numFmtId="0" fontId="10" fillId="19" borderId="47" xfId="0" applyFont="1" applyFill="1" applyBorder="1"/>
    <xf numFmtId="0" fontId="10" fillId="30" borderId="47" xfId="0" applyFont="1" applyFill="1" applyBorder="1"/>
    <xf numFmtId="3" fontId="10" fillId="19" borderId="12" xfId="0" applyNumberFormat="1" applyFont="1" applyFill="1" applyBorder="1" applyAlignment="1">
      <alignment horizontal="right" vertical="top"/>
    </xf>
    <xf numFmtId="3" fontId="10" fillId="19" borderId="0" xfId="0" applyNumberFormat="1" applyFont="1" applyFill="1" applyAlignment="1">
      <alignment horizontal="right" vertical="top"/>
    </xf>
    <xf numFmtId="0" fontId="10" fillId="23" borderId="0" xfId="0" applyFont="1" applyFill="1"/>
    <xf numFmtId="3" fontId="10" fillId="23" borderId="0" xfId="0" applyNumberFormat="1" applyFont="1" applyFill="1" applyAlignment="1">
      <alignment horizontal="right" vertical="center" indent="1"/>
    </xf>
    <xf numFmtId="0" fontId="10" fillId="22" borderId="0" xfId="0" applyFont="1" applyFill="1"/>
    <xf numFmtId="3" fontId="12" fillId="30" borderId="42" xfId="0" applyNumberFormat="1" applyFont="1" applyFill="1" applyBorder="1" applyAlignment="1">
      <alignment horizontal="right" vertical="center" indent="1"/>
    </xf>
    <xf numFmtId="3" fontId="10" fillId="30" borderId="47" xfId="0" applyNumberFormat="1" applyFont="1" applyFill="1" applyBorder="1" applyAlignment="1">
      <alignment horizontal="right" vertical="center" indent="1"/>
    </xf>
    <xf numFmtId="3" fontId="12" fillId="30" borderId="47" xfId="0" applyNumberFormat="1" applyFont="1" applyFill="1" applyBorder="1" applyAlignment="1">
      <alignment horizontal="right" vertical="center" indent="1"/>
    </xf>
    <xf numFmtId="3" fontId="10" fillId="30" borderId="18" xfId="0" applyNumberFormat="1" applyFont="1" applyFill="1" applyBorder="1" applyAlignment="1">
      <alignment horizontal="right" vertical="center" indent="1"/>
    </xf>
    <xf numFmtId="0" fontId="10" fillId="30" borderId="42" xfId="0" applyFont="1" applyFill="1" applyBorder="1"/>
    <xf numFmtId="0" fontId="0" fillId="24" borderId="78" xfId="0" applyFill="1" applyBorder="1"/>
    <xf numFmtId="0" fontId="58" fillId="24" borderId="76" xfId="0" applyFont="1" applyFill="1" applyBorder="1"/>
    <xf numFmtId="0" fontId="0" fillId="30" borderId="77" xfId="0" applyFill="1" applyBorder="1"/>
    <xf numFmtId="0" fontId="5" fillId="24" borderId="0" xfId="0" applyFont="1" applyFill="1"/>
    <xf numFmtId="0" fontId="10" fillId="20" borderId="73" xfId="0" applyFont="1" applyFill="1" applyBorder="1"/>
    <xf numFmtId="0" fontId="0" fillId="0" borderId="0" xfId="54" applyFont="1"/>
    <xf numFmtId="0" fontId="0" fillId="19" borderId="12" xfId="54" applyFont="1" applyFill="1" applyBorder="1"/>
    <xf numFmtId="0" fontId="12" fillId="19" borderId="0" xfId="54" applyFont="1" applyFill="1" applyAlignment="1">
      <alignment horizontal="left" vertical="center"/>
    </xf>
    <xf numFmtId="0" fontId="7" fillId="19" borderId="0" xfId="54" applyFont="1" applyFill="1" applyAlignment="1">
      <alignment horizontal="left" vertical="center"/>
    </xf>
    <xf numFmtId="3" fontId="90" fillId="19" borderId="0" xfId="54" applyNumberFormat="1" applyFont="1" applyFill="1" applyAlignment="1">
      <alignment horizontal="right" vertical="center"/>
    </xf>
    <xf numFmtId="0" fontId="91" fillId="19" borderId="0" xfId="54" applyFont="1" applyFill="1" applyAlignment="1">
      <alignment horizontal="right" vertical="center"/>
    </xf>
    <xf numFmtId="3" fontId="91" fillId="19" borderId="0" xfId="54" applyNumberFormat="1" applyFont="1" applyFill="1" applyAlignment="1">
      <alignment horizontal="right" vertical="center"/>
    </xf>
    <xf numFmtId="0" fontId="7" fillId="19" borderId="0" xfId="54" applyFont="1" applyFill="1" applyAlignment="1">
      <alignment horizontal="center"/>
    </xf>
    <xf numFmtId="0" fontId="0" fillId="19" borderId="0" xfId="54" applyFont="1" applyFill="1" applyAlignment="1">
      <alignment vertical="center"/>
    </xf>
    <xf numFmtId="0" fontId="0" fillId="19" borderId="0" xfId="54" applyFont="1" applyFill="1"/>
    <xf numFmtId="0" fontId="0" fillId="19" borderId="13" xfId="54" applyFont="1" applyFill="1" applyBorder="1"/>
    <xf numFmtId="0" fontId="76" fillId="19" borderId="0" xfId="54" applyFont="1" applyFill="1" applyAlignment="1">
      <alignment vertical="center"/>
    </xf>
    <xf numFmtId="0" fontId="36" fillId="19" borderId="0" xfId="54" applyFont="1" applyFill="1" applyAlignment="1">
      <alignment vertical="center"/>
    </xf>
    <xf numFmtId="0" fontId="93" fillId="19" borderId="0" xfId="54" applyFont="1" applyFill="1" applyAlignment="1">
      <alignment horizontal="left" vertical="center"/>
    </xf>
    <xf numFmtId="0" fontId="94" fillId="19" borderId="0" xfId="54" applyFont="1" applyFill="1" applyAlignment="1">
      <alignment horizontal="left" vertical="top" wrapText="1"/>
    </xf>
    <xf numFmtId="0" fontId="0" fillId="19" borderId="0" xfId="54" applyFont="1" applyFill="1" applyAlignment="1">
      <alignment horizontal="left" vertical="center"/>
    </xf>
    <xf numFmtId="0" fontId="45" fillId="19" borderId="0" xfId="54" applyFont="1" applyFill="1" applyAlignment="1">
      <alignment vertical="center"/>
    </xf>
    <xf numFmtId="0" fontId="37" fillId="19" borderId="0" xfId="54" applyFont="1" applyFill="1" applyAlignment="1">
      <alignment horizontal="left" vertical="center"/>
    </xf>
    <xf numFmtId="0" fontId="95" fillId="19" borderId="0" xfId="54" applyFont="1" applyFill="1" applyAlignment="1">
      <alignment horizontal="left" vertical="center"/>
    </xf>
    <xf numFmtId="3" fontId="36" fillId="17" borderId="82" xfId="54" applyNumberFormat="1" applyFont="1" applyFill="1" applyBorder="1" applyAlignment="1">
      <alignment horizontal="right" vertical="center" indent="1"/>
    </xf>
    <xf numFmtId="0" fontId="36" fillId="19" borderId="0" xfId="54" applyFont="1" applyFill="1" applyAlignment="1">
      <alignment horizontal="right" vertical="center" indent="1"/>
    </xf>
    <xf numFmtId="0" fontId="38" fillId="19" borderId="0" xfId="54" applyFont="1" applyFill="1" applyAlignment="1">
      <alignment horizontal="right" vertical="center" indent="1"/>
    </xf>
    <xf numFmtId="0" fontId="6" fillId="19" borderId="12" xfId="54" applyFill="1" applyBorder="1"/>
    <xf numFmtId="0" fontId="7" fillId="19" borderId="0" xfId="54" quotePrefix="1" applyFont="1" applyFill="1" applyAlignment="1">
      <alignment horizontal="center"/>
    </xf>
    <xf numFmtId="0" fontId="6" fillId="19" borderId="0" xfId="54" applyFill="1"/>
    <xf numFmtId="0" fontId="50" fillId="19" borderId="0" xfId="54" applyFont="1" applyFill="1" applyAlignment="1">
      <alignment vertical="center"/>
    </xf>
    <xf numFmtId="0" fontId="6" fillId="19" borderId="13" xfId="54" applyFill="1" applyBorder="1"/>
    <xf numFmtId="0" fontId="6" fillId="0" borderId="0" xfId="54"/>
    <xf numFmtId="0" fontId="37" fillId="19" borderId="0" xfId="54" applyFont="1" applyFill="1" applyAlignment="1">
      <alignment horizontal="left" vertical="center" wrapText="1"/>
    </xf>
    <xf numFmtId="0" fontId="7" fillId="19" borderId="0" xfId="54" applyFont="1" applyFill="1" applyAlignment="1">
      <alignment horizontal="center" vertical="center"/>
    </xf>
    <xf numFmtId="0" fontId="37" fillId="19" borderId="0" xfId="54" quotePrefix="1" applyFont="1" applyFill="1" applyAlignment="1">
      <alignment horizontal="center" vertical="center"/>
    </xf>
    <xf numFmtId="0" fontId="12" fillId="19" borderId="0" xfId="54" applyFont="1" applyFill="1" applyAlignment="1">
      <alignment horizontal="center" vertical="center"/>
    </xf>
    <xf numFmtId="0" fontId="12" fillId="19" borderId="0" xfId="54" quotePrefix="1" applyFont="1" applyFill="1" applyAlignment="1">
      <alignment horizontal="center" vertical="center"/>
    </xf>
    <xf numFmtId="0" fontId="36" fillId="19" borderId="0" xfId="54" applyFont="1" applyFill="1" applyAlignment="1">
      <alignment horizontal="left" vertical="center"/>
    </xf>
    <xf numFmtId="0" fontId="69" fillId="19" borderId="0" xfId="54" applyFont="1" applyFill="1" applyAlignment="1">
      <alignment horizontal="center" vertical="center" wrapText="1"/>
    </xf>
    <xf numFmtId="0" fontId="69" fillId="19" borderId="0" xfId="54" applyFont="1" applyFill="1" applyAlignment="1">
      <alignment horizontal="left" vertical="center"/>
    </xf>
    <xf numFmtId="0" fontId="69" fillId="19" borderId="0" xfId="54" applyFont="1" applyFill="1" applyAlignment="1">
      <alignment horizontal="center"/>
    </xf>
    <xf numFmtId="0" fontId="17" fillId="19" borderId="0" xfId="54" applyFont="1" applyFill="1"/>
    <xf numFmtId="0" fontId="69" fillId="19" borderId="0" xfId="54" applyFont="1" applyFill="1" applyAlignment="1">
      <alignment horizontal="center" vertical="center"/>
    </xf>
    <xf numFmtId="0" fontId="96" fillId="19" borderId="12" xfId="54" applyFont="1" applyFill="1" applyBorder="1" applyAlignment="1">
      <alignment vertical="center"/>
    </xf>
    <xf numFmtId="0" fontId="36" fillId="19" borderId="13" xfId="54" applyFont="1" applyFill="1" applyBorder="1" applyAlignment="1">
      <alignment horizontal="left" vertical="center" wrapText="1"/>
    </xf>
    <xf numFmtId="0" fontId="38" fillId="0" borderId="0" xfId="54" applyFont="1" applyAlignment="1">
      <alignment vertical="center"/>
    </xf>
    <xf numFmtId="0" fontId="93" fillId="19" borderId="17" xfId="54" applyFont="1" applyFill="1" applyBorder="1" applyAlignment="1">
      <alignment horizontal="left" vertical="center"/>
    </xf>
    <xf numFmtId="0" fontId="93" fillId="19" borderId="18" xfId="54" applyFont="1" applyFill="1" applyBorder="1" applyAlignment="1">
      <alignment horizontal="left" vertical="center"/>
    </xf>
    <xf numFmtId="0" fontId="36" fillId="19" borderId="27" xfId="54" applyFont="1" applyFill="1" applyBorder="1" applyAlignment="1">
      <alignment horizontal="left" vertical="center" wrapText="1"/>
    </xf>
    <xf numFmtId="0" fontId="36" fillId="19" borderId="0" xfId="54" applyFont="1" applyFill="1" applyAlignment="1">
      <alignment horizontal="left" vertical="center" wrapText="1"/>
    </xf>
    <xf numFmtId="0" fontId="51" fillId="17" borderId="0" xfId="54" applyFont="1" applyFill="1"/>
    <xf numFmtId="0" fontId="10" fillId="17" borderId="0" xfId="54" applyFont="1" applyFill="1"/>
    <xf numFmtId="4" fontId="6" fillId="17" borderId="0" xfId="56" applyNumberFormat="1" applyFill="1" applyAlignment="1">
      <alignment wrapText="1"/>
    </xf>
    <xf numFmtId="0" fontId="0" fillId="17" borderId="0" xfId="54" applyFont="1" applyFill="1"/>
    <xf numFmtId="0" fontId="88" fillId="21" borderId="0" xfId="0" applyFont="1" applyFill="1"/>
    <xf numFmtId="0" fontId="6" fillId="21" borderId="0" xfId="54" applyFill="1"/>
    <xf numFmtId="0" fontId="7" fillId="17" borderId="0" xfId="54" applyFont="1" applyFill="1"/>
    <xf numFmtId="0" fontId="94" fillId="19" borderId="61" xfId="54" applyFont="1" applyFill="1" applyBorder="1" applyAlignment="1">
      <alignment horizontal="left" vertical="top" wrapText="1"/>
    </xf>
    <xf numFmtId="0" fontId="7" fillId="19" borderId="61" xfId="54" applyFont="1" applyFill="1" applyBorder="1" applyAlignment="1">
      <alignment horizontal="left" vertical="center"/>
    </xf>
    <xf numFmtId="0" fontId="12" fillId="19" borderId="61" xfId="54" applyFont="1" applyFill="1" applyBorder="1" applyAlignment="1">
      <alignment horizontal="center" vertical="center"/>
    </xf>
    <xf numFmtId="0" fontId="36" fillId="19" borderId="59" xfId="54" applyFont="1" applyFill="1" applyBorder="1" applyAlignment="1">
      <alignment horizontal="center" vertical="center"/>
    </xf>
    <xf numFmtId="0" fontId="94" fillId="19" borderId="60" xfId="54" applyFont="1" applyFill="1" applyBorder="1" applyAlignment="1">
      <alignment horizontal="left" vertical="top" wrapText="1"/>
    </xf>
    <xf numFmtId="0" fontId="7" fillId="19" borderId="60" xfId="54" applyFont="1" applyFill="1" applyBorder="1" applyAlignment="1">
      <alignment horizontal="left" vertical="center"/>
    </xf>
    <xf numFmtId="0" fontId="12" fillId="19" borderId="60" xfId="54" applyFont="1" applyFill="1" applyBorder="1" applyAlignment="1">
      <alignment horizontal="center" vertical="center"/>
    </xf>
    <xf numFmtId="0" fontId="12" fillId="19" borderId="62" xfId="54" applyFont="1" applyFill="1" applyBorder="1" applyAlignment="1">
      <alignment horizontal="center" vertical="center" wrapText="1"/>
    </xf>
    <xf numFmtId="0" fontId="45" fillId="19" borderId="67" xfId="54" applyFont="1" applyFill="1" applyBorder="1" applyAlignment="1">
      <alignment vertical="center"/>
    </xf>
    <xf numFmtId="0" fontId="7" fillId="19" borderId="67" xfId="54" quotePrefix="1" applyFont="1" applyFill="1" applyBorder="1" applyAlignment="1">
      <alignment horizontal="center"/>
    </xf>
    <xf numFmtId="0" fontId="12" fillId="19" borderId="67" xfId="54" quotePrefix="1" applyFont="1" applyFill="1" applyBorder="1" applyAlignment="1">
      <alignment horizontal="center" vertical="center"/>
    </xf>
    <xf numFmtId="0" fontId="12" fillId="19" borderId="68" xfId="54" applyFont="1" applyFill="1" applyBorder="1" applyAlignment="1">
      <alignment horizontal="center" vertical="center" wrapText="1"/>
    </xf>
    <xf numFmtId="0" fontId="12" fillId="19" borderId="63" xfId="54" applyFont="1" applyFill="1" applyBorder="1" applyAlignment="1">
      <alignment horizontal="center" vertical="center" wrapText="1"/>
    </xf>
    <xf numFmtId="0" fontId="0" fillId="19" borderId="63" xfId="54" applyFont="1" applyFill="1" applyBorder="1" applyAlignment="1">
      <alignment horizontal="center" vertical="center"/>
    </xf>
    <xf numFmtId="0" fontId="12" fillId="19" borderId="69" xfId="54" applyFont="1" applyFill="1" applyBorder="1" applyAlignment="1">
      <alignment horizontal="center" vertical="center" wrapText="1"/>
    </xf>
    <xf numFmtId="0" fontId="93" fillId="19" borderId="60" xfId="54" applyFont="1" applyFill="1" applyBorder="1" applyAlignment="1">
      <alignment horizontal="left" vertical="center"/>
    </xf>
    <xf numFmtId="3" fontId="12" fillId="17" borderId="21" xfId="0" applyNumberFormat="1" applyFont="1" applyFill="1" applyBorder="1" applyAlignment="1">
      <alignment vertical="center"/>
    </xf>
    <xf numFmtId="0" fontId="64" fillId="20" borderId="58" xfId="0" applyFont="1" applyFill="1" applyBorder="1" applyAlignment="1">
      <alignment horizontal="center"/>
    </xf>
    <xf numFmtId="0" fontId="64" fillId="21" borderId="0" xfId="0" applyFont="1" applyFill="1" applyAlignment="1">
      <alignment horizontal="center"/>
    </xf>
    <xf numFmtId="0" fontId="0" fillId="19" borderId="67" xfId="54" applyFont="1" applyFill="1" applyBorder="1" applyAlignment="1">
      <alignment horizontal="left" vertical="center"/>
    </xf>
    <xf numFmtId="0" fontId="7" fillId="19" borderId="61" xfId="54" quotePrefix="1" applyFont="1" applyFill="1" applyBorder="1" applyAlignment="1">
      <alignment horizontal="center"/>
    </xf>
    <xf numFmtId="0" fontId="12" fillId="19" borderId="67" xfId="54" quotePrefix="1" applyFont="1" applyFill="1" applyBorder="1" applyAlignment="1">
      <alignment horizontal="center" vertical="center" wrapText="1"/>
    </xf>
    <xf numFmtId="0" fontId="12" fillId="19" borderId="61" xfId="54" quotePrefix="1" applyFont="1" applyFill="1" applyBorder="1" applyAlignment="1">
      <alignment horizontal="center" vertical="center"/>
    </xf>
    <xf numFmtId="0" fontId="12" fillId="19" borderId="68" xfId="54" applyFont="1" applyFill="1" applyBorder="1" applyAlignment="1">
      <alignment horizontal="left" vertical="center" wrapText="1"/>
    </xf>
    <xf numFmtId="0" fontId="7" fillId="19" borderId="63" xfId="54" applyFont="1" applyFill="1" applyBorder="1" applyAlignment="1">
      <alignment horizontal="left" vertical="center"/>
    </xf>
    <xf numFmtId="0" fontId="12" fillId="19" borderId="69" xfId="54" applyFont="1" applyFill="1" applyBorder="1" applyAlignment="1">
      <alignment horizontal="left" vertical="center"/>
    </xf>
    <xf numFmtId="0" fontId="50" fillId="21" borderId="0" xfId="54" applyFont="1" applyFill="1"/>
    <xf numFmtId="169" fontId="45" fillId="21" borderId="0" xfId="54" applyNumberFormat="1" applyFont="1" applyFill="1"/>
    <xf numFmtId="0" fontId="45" fillId="21" borderId="0" xfId="54" applyFont="1" applyFill="1"/>
    <xf numFmtId="0" fontId="10" fillId="21" borderId="0" xfId="54" applyFont="1" applyFill="1"/>
    <xf numFmtId="0" fontId="0" fillId="21" borderId="0" xfId="54" applyFont="1" applyFill="1"/>
    <xf numFmtId="0" fontId="50" fillId="21" borderId="0" xfId="54" applyFont="1" applyFill="1" applyAlignment="1">
      <alignment vertical="center"/>
    </xf>
    <xf numFmtId="0" fontId="92" fillId="21" borderId="0" xfId="0" applyFont="1" applyFill="1"/>
    <xf numFmtId="0" fontId="61" fillId="21" borderId="0" xfId="54" applyFont="1" applyFill="1"/>
    <xf numFmtId="169" fontId="50" fillId="21" borderId="0" xfId="54" applyNumberFormat="1" applyFont="1" applyFill="1"/>
    <xf numFmtId="0" fontId="97" fillId="21" borderId="0" xfId="54" applyFont="1" applyFill="1" applyAlignment="1">
      <alignment vertical="center"/>
    </xf>
    <xf numFmtId="164" fontId="97" fillId="21" borderId="0" xfId="54" applyNumberFormat="1" applyFont="1" applyFill="1" applyAlignment="1">
      <alignment vertical="center"/>
    </xf>
    <xf numFmtId="0" fontId="38" fillId="21" borderId="0" xfId="54" applyFont="1" applyFill="1" applyAlignment="1">
      <alignment vertical="center"/>
    </xf>
    <xf numFmtId="3" fontId="10" fillId="21" borderId="65" xfId="40" applyNumberFormat="1" applyFont="1" applyFill="1" applyBorder="1" applyAlignment="1">
      <alignment vertical="top"/>
    </xf>
    <xf numFmtId="3" fontId="10" fillId="21" borderId="0" xfId="40" applyNumberFormat="1" applyFont="1" applyFill="1" applyAlignment="1">
      <alignment vertical="top"/>
    </xf>
    <xf numFmtId="3" fontId="10" fillId="21" borderId="63" xfId="40" applyNumberFormat="1" applyFont="1" applyFill="1" applyBorder="1" applyAlignment="1">
      <alignment vertical="top"/>
    </xf>
    <xf numFmtId="0" fontId="10" fillId="21" borderId="0" xfId="0" applyFont="1" applyFill="1" applyAlignment="1">
      <alignment horizontal="right" vertical="top"/>
    </xf>
    <xf numFmtId="0" fontId="10" fillId="21" borderId="38" xfId="0" applyFont="1" applyFill="1" applyBorder="1" applyAlignment="1" applyProtection="1">
      <alignment horizontal="left" vertical="top" wrapText="1"/>
      <protection locked="0"/>
    </xf>
    <xf numFmtId="0" fontId="10" fillId="21" borderId="59" xfId="0" applyFont="1" applyFill="1" applyBorder="1" applyAlignment="1">
      <alignment horizontal="center" vertical="top"/>
    </xf>
    <xf numFmtId="0" fontId="10" fillId="21" borderId="60" xfId="0" applyFont="1" applyFill="1" applyBorder="1" applyAlignment="1">
      <alignment horizontal="center" vertical="top"/>
    </xf>
    <xf numFmtId="0" fontId="10" fillId="21" borderId="62" xfId="0" applyFont="1" applyFill="1" applyBorder="1" applyAlignment="1">
      <alignment horizontal="center" vertical="top"/>
    </xf>
    <xf numFmtId="0" fontId="66" fillId="21" borderId="0" xfId="25" applyFont="1" applyFill="1"/>
    <xf numFmtId="0" fontId="64" fillId="21" borderId="0" xfId="0" applyFont="1" applyFill="1" applyAlignment="1">
      <alignment horizontal="right"/>
    </xf>
    <xf numFmtId="4" fontId="66" fillId="21" borderId="0" xfId="25" applyNumberFormat="1" applyFont="1" applyFill="1"/>
    <xf numFmtId="0" fontId="12" fillId="22" borderId="0" xfId="0" applyFont="1" applyFill="1" applyAlignment="1">
      <alignment vertical="top"/>
    </xf>
    <xf numFmtId="0" fontId="10" fillId="22" borderId="0" xfId="0" applyFont="1" applyFill="1" applyAlignment="1">
      <alignment vertical="top"/>
    </xf>
    <xf numFmtId="0" fontId="10" fillId="24" borderId="12" xfId="0" applyFont="1" applyFill="1" applyBorder="1"/>
    <xf numFmtId="0" fontId="10" fillId="24" borderId="0" xfId="0" applyFont="1" applyFill="1"/>
    <xf numFmtId="0" fontId="12" fillId="24" borderId="0" xfId="0" applyFont="1" applyFill="1"/>
    <xf numFmtId="0" fontId="0" fillId="22" borderId="0" xfId="0" applyFill="1"/>
    <xf numFmtId="0" fontId="7" fillId="20" borderId="63" xfId="0" applyFont="1" applyFill="1" applyBorder="1" applyAlignment="1">
      <alignment horizontal="center" vertical="center" wrapText="1"/>
    </xf>
    <xf numFmtId="0" fontId="98" fillId="0" borderId="0" xfId="0" applyFont="1"/>
    <xf numFmtId="0" fontId="98" fillId="21" borderId="0" xfId="0" applyFont="1" applyFill="1" applyAlignment="1">
      <alignment horizontal="center"/>
    </xf>
    <xf numFmtId="0" fontId="98" fillId="21" borderId="0" xfId="0" applyFont="1" applyFill="1"/>
    <xf numFmtId="0" fontId="47" fillId="19" borderId="0" xfId="0" applyFont="1" applyFill="1" applyAlignment="1">
      <alignment vertical="top"/>
    </xf>
    <xf numFmtId="0" fontId="47" fillId="22" borderId="0" xfId="0" applyFont="1" applyFill="1" applyAlignment="1">
      <alignment vertical="top"/>
    </xf>
    <xf numFmtId="3" fontId="0" fillId="22" borderId="0" xfId="0" applyNumberFormat="1" applyFill="1"/>
    <xf numFmtId="0" fontId="0" fillId="22" borderId="12" xfId="0" applyFill="1" applyBorder="1"/>
    <xf numFmtId="0" fontId="0" fillId="22" borderId="13" xfId="0" applyFill="1" applyBorder="1"/>
    <xf numFmtId="3" fontId="6" fillId="21" borderId="0" xfId="0" applyNumberFormat="1" applyFont="1" applyFill="1"/>
    <xf numFmtId="0" fontId="99" fillId="22" borderId="0" xfId="0" applyFont="1" applyFill="1" applyAlignment="1">
      <alignment vertical="top"/>
    </xf>
    <xf numFmtId="0" fontId="10" fillId="19" borderId="0" xfId="0" applyFont="1" applyFill="1" applyAlignment="1">
      <alignment horizontal="left" vertical="top" wrapText="1"/>
    </xf>
    <xf numFmtId="3" fontId="15" fillId="21" borderId="0" xfId="0" applyNumberFormat="1" applyFont="1" applyFill="1" applyAlignment="1">
      <alignment horizontal="right" vertical="center" indent="1"/>
    </xf>
    <xf numFmtId="0" fontId="15" fillId="21" borderId="0" xfId="0" applyFont="1" applyFill="1" applyAlignment="1">
      <alignment vertical="top"/>
    </xf>
    <xf numFmtId="49" fontId="61" fillId="21" borderId="0" xfId="0" applyNumberFormat="1" applyFont="1" applyFill="1" applyAlignment="1">
      <alignment vertical="center"/>
    </xf>
    <xf numFmtId="0" fontId="10" fillId="21" borderId="88" xfId="0" applyFont="1" applyFill="1" applyBorder="1" applyAlignment="1">
      <alignment vertical="top"/>
    </xf>
    <xf numFmtId="0" fontId="15" fillId="21" borderId="89" xfId="0" applyFont="1" applyFill="1" applyBorder="1" applyAlignment="1">
      <alignment vertical="top"/>
    </xf>
    <xf numFmtId="3" fontId="15" fillId="21" borderId="89" xfId="0" applyNumberFormat="1" applyFont="1" applyFill="1" applyBorder="1" applyAlignment="1">
      <alignment horizontal="right" vertical="center" indent="1"/>
    </xf>
    <xf numFmtId="49" fontId="61" fillId="21" borderId="89" xfId="0" applyNumberFormat="1" applyFont="1" applyFill="1" applyBorder="1" applyAlignment="1">
      <alignment vertical="center"/>
    </xf>
    <xf numFmtId="3" fontId="15" fillId="30" borderId="89" xfId="0" applyNumberFormat="1" applyFont="1" applyFill="1" applyBorder="1" applyAlignment="1">
      <alignment horizontal="right" vertical="center" indent="1"/>
    </xf>
    <xf numFmtId="3" fontId="12" fillId="30" borderId="89" xfId="0" applyNumberFormat="1" applyFont="1" applyFill="1" applyBorder="1" applyAlignment="1">
      <alignment horizontal="right" vertical="center" indent="1"/>
    </xf>
    <xf numFmtId="0" fontId="15" fillId="30" borderId="90" xfId="0" applyFont="1" applyFill="1" applyBorder="1"/>
    <xf numFmtId="0" fontId="12" fillId="21" borderId="91" xfId="0" applyFont="1" applyFill="1" applyBorder="1" applyAlignment="1">
      <alignment vertical="top"/>
    </xf>
    <xf numFmtId="0" fontId="15" fillId="30" borderId="92" xfId="0" applyFont="1" applyFill="1" applyBorder="1"/>
    <xf numFmtId="0" fontId="10" fillId="21" borderId="91" xfId="0" applyFont="1" applyFill="1" applyBorder="1" applyAlignment="1">
      <alignment vertical="top"/>
    </xf>
    <xf numFmtId="0" fontId="10" fillId="21" borderId="93" xfId="0" applyFont="1" applyFill="1" applyBorder="1" applyAlignment="1">
      <alignment vertical="top"/>
    </xf>
    <xf numFmtId="0" fontId="15" fillId="21" borderId="94" xfId="0" applyFont="1" applyFill="1" applyBorder="1" applyAlignment="1">
      <alignment vertical="top"/>
    </xf>
    <xf numFmtId="3" fontId="15" fillId="21" borderId="94" xfId="0" applyNumberFormat="1" applyFont="1" applyFill="1" applyBorder="1" applyAlignment="1">
      <alignment horizontal="right" vertical="center" indent="1"/>
    </xf>
    <xf numFmtId="49" fontId="61" fillId="21" borderId="94" xfId="0" applyNumberFormat="1" applyFont="1" applyFill="1" applyBorder="1" applyAlignment="1">
      <alignment vertical="center"/>
    </xf>
    <xf numFmtId="3" fontId="15" fillId="30" borderId="94" xfId="0" applyNumberFormat="1" applyFont="1" applyFill="1" applyBorder="1" applyAlignment="1">
      <alignment horizontal="right" vertical="center" indent="1"/>
    </xf>
    <xf numFmtId="3" fontId="15" fillId="30" borderId="95" xfId="0" applyNumberFormat="1" applyFont="1" applyFill="1" applyBorder="1" applyAlignment="1">
      <alignment horizontal="right" vertical="center" indent="1"/>
    </xf>
    <xf numFmtId="0" fontId="49" fillId="21" borderId="0" xfId="0" applyFont="1" applyFill="1" applyAlignment="1">
      <alignment horizontal="center"/>
    </xf>
    <xf numFmtId="0" fontId="15" fillId="21" borderId="0" xfId="0" applyFont="1" applyFill="1" applyAlignment="1">
      <alignment horizontal="right"/>
    </xf>
    <xf numFmtId="0" fontId="46" fillId="21" borderId="0" xfId="0" applyFont="1" applyFill="1" applyAlignment="1">
      <alignment horizontal="center"/>
    </xf>
    <xf numFmtId="0" fontId="15" fillId="21" borderId="96" xfId="0" applyFont="1" applyFill="1" applyBorder="1" applyAlignment="1">
      <alignment vertical="top"/>
    </xf>
    <xf numFmtId="0" fontId="15" fillId="21" borderId="97" xfId="0" applyFont="1" applyFill="1" applyBorder="1" applyAlignment="1">
      <alignment vertical="top"/>
    </xf>
    <xf numFmtId="0" fontId="15" fillId="21" borderId="97" xfId="0" applyFont="1" applyFill="1" applyBorder="1"/>
    <xf numFmtId="0" fontId="49" fillId="21" borderId="97" xfId="0" applyFont="1" applyFill="1" applyBorder="1" applyAlignment="1">
      <alignment horizontal="center"/>
    </xf>
    <xf numFmtId="0" fontId="15" fillId="21" borderId="97" xfId="0" applyFont="1" applyFill="1" applyBorder="1" applyAlignment="1">
      <alignment horizontal="right"/>
    </xf>
    <xf numFmtId="0" fontId="46" fillId="21" borderId="97" xfId="0" applyFont="1" applyFill="1" applyBorder="1" applyAlignment="1">
      <alignment horizontal="center"/>
    </xf>
    <xf numFmtId="0" fontId="15" fillId="21" borderId="98" xfId="0" applyFont="1" applyFill="1" applyBorder="1"/>
    <xf numFmtId="0" fontId="12" fillId="21" borderId="99" xfId="0" applyFont="1" applyFill="1" applyBorder="1" applyAlignment="1">
      <alignment vertical="top"/>
    </xf>
    <xf numFmtId="0" fontId="15" fillId="21" borderId="100" xfId="0" applyFont="1" applyFill="1" applyBorder="1"/>
    <xf numFmtId="0" fontId="10" fillId="21" borderId="99" xfId="0" applyFont="1" applyFill="1" applyBorder="1" applyAlignment="1">
      <alignment vertical="top"/>
    </xf>
    <xf numFmtId="0" fontId="10" fillId="21" borderId="101" xfId="0" applyFont="1" applyFill="1" applyBorder="1" applyAlignment="1">
      <alignment vertical="top"/>
    </xf>
    <xf numFmtId="0" fontId="15" fillId="21" borderId="102" xfId="0" applyFont="1" applyFill="1" applyBorder="1" applyAlignment="1">
      <alignment vertical="top"/>
    </xf>
    <xf numFmtId="0" fontId="15" fillId="21" borderId="102" xfId="0" applyFont="1" applyFill="1" applyBorder="1"/>
    <xf numFmtId="0" fontId="49" fillId="21" borderId="102" xfId="0" applyFont="1" applyFill="1" applyBorder="1" applyAlignment="1">
      <alignment horizontal="center"/>
    </xf>
    <xf numFmtId="0" fontId="15" fillId="21" borderId="102" xfId="0" applyFont="1" applyFill="1" applyBorder="1" applyAlignment="1">
      <alignment horizontal="right"/>
    </xf>
    <xf numFmtId="0" fontId="46" fillId="21" borderId="102" xfId="0" applyFont="1" applyFill="1" applyBorder="1" applyAlignment="1">
      <alignment horizontal="center"/>
    </xf>
    <xf numFmtId="0" fontId="15" fillId="21" borderId="103" xfId="0" applyFont="1" applyFill="1" applyBorder="1"/>
    <xf numFmtId="0" fontId="6" fillId="22" borderId="0" xfId="0" applyFont="1" applyFill="1" applyAlignment="1">
      <alignment wrapText="1"/>
    </xf>
    <xf numFmtId="0" fontId="63" fillId="21" borderId="0" xfId="0" applyFont="1" applyFill="1"/>
    <xf numFmtId="0" fontId="10" fillId="21" borderId="65" xfId="0" applyFont="1" applyFill="1" applyBorder="1" applyAlignment="1">
      <alignment horizontal="left" vertical="top" wrapText="1"/>
    </xf>
    <xf numFmtId="0" fontId="10" fillId="21" borderId="65" xfId="0" applyFont="1" applyFill="1" applyBorder="1" applyAlignment="1">
      <alignment horizontal="center" vertical="top"/>
    </xf>
    <xf numFmtId="0" fontId="10" fillId="21" borderId="3" xfId="0" applyFont="1" applyFill="1" applyBorder="1" applyAlignment="1" applyProtection="1">
      <alignment horizontal="left" vertical="top" wrapText="1"/>
      <protection locked="0"/>
    </xf>
    <xf numFmtId="0" fontId="12" fillId="0" borderId="59" xfId="0" applyFont="1" applyBorder="1" applyAlignment="1">
      <alignment horizontal="center" vertical="top"/>
    </xf>
    <xf numFmtId="0" fontId="104" fillId="17" borderId="0" xfId="58" applyFont="1" applyFill="1"/>
    <xf numFmtId="0" fontId="17" fillId="0" borderId="0" xfId="0" applyFont="1"/>
    <xf numFmtId="14" fontId="10" fillId="0" borderId="0" xfId="0" applyNumberFormat="1" applyFont="1"/>
    <xf numFmtId="0" fontId="64" fillId="19" borderId="12" xfId="0" applyFont="1" applyFill="1" applyBorder="1"/>
    <xf numFmtId="0" fontId="64" fillId="19" borderId="0" xfId="0" applyFont="1" applyFill="1"/>
    <xf numFmtId="0" fontId="62" fillId="19" borderId="0" xfId="0" applyFont="1" applyFill="1" applyAlignment="1">
      <alignment vertical="top"/>
    </xf>
    <xf numFmtId="0" fontId="62" fillId="19" borderId="0" xfId="0" applyFont="1" applyFill="1"/>
    <xf numFmtId="0" fontId="64" fillId="19" borderId="13" xfId="0" applyFont="1" applyFill="1" applyBorder="1"/>
    <xf numFmtId="0" fontId="62" fillId="21" borderId="12" xfId="0" applyFont="1" applyFill="1" applyBorder="1"/>
    <xf numFmtId="3" fontId="62" fillId="21" borderId="0" xfId="0" applyNumberFormat="1" applyFont="1" applyFill="1" applyAlignment="1">
      <alignment vertical="top"/>
    </xf>
    <xf numFmtId="9" fontId="62" fillId="21" borderId="0" xfId="43" applyFont="1" applyFill="1" applyAlignment="1">
      <alignment vertical="top"/>
    </xf>
    <xf numFmtId="0" fontId="62" fillId="21" borderId="60" xfId="0" applyFont="1" applyFill="1" applyBorder="1" applyAlignment="1">
      <alignment horizontal="center" vertical="top"/>
    </xf>
    <xf numFmtId="0" fontId="62" fillId="21" borderId="13" xfId="0" applyFont="1" applyFill="1" applyBorder="1"/>
    <xf numFmtId="3" fontId="61" fillId="22" borderId="0" xfId="0" applyNumberFormat="1" applyFont="1" applyFill="1" applyAlignment="1">
      <alignment horizontal="right" vertical="center" indent="1"/>
    </xf>
    <xf numFmtId="3" fontId="62" fillId="22" borderId="0" xfId="0" applyNumberFormat="1" applyFont="1" applyFill="1" applyAlignment="1">
      <alignment horizontal="right" vertical="center" indent="1"/>
    </xf>
    <xf numFmtId="3" fontId="62" fillId="19" borderId="0" xfId="0" applyNumberFormat="1" applyFont="1" applyFill="1" applyAlignment="1">
      <alignment horizontal="right" vertical="center" indent="1"/>
    </xf>
    <xf numFmtId="0" fontId="62" fillId="19" borderId="12" xfId="0" applyFont="1" applyFill="1" applyBorder="1"/>
    <xf numFmtId="0" fontId="62" fillId="30" borderId="0" xfId="0" applyFont="1" applyFill="1"/>
    <xf numFmtId="0" fontId="62" fillId="19" borderId="13" xfId="0" applyFont="1" applyFill="1" applyBorder="1"/>
    <xf numFmtId="0" fontId="64" fillId="19" borderId="12" xfId="0" applyFont="1" applyFill="1" applyBorder="1" applyAlignment="1">
      <alignment vertical="center"/>
    </xf>
    <xf numFmtId="0" fontId="64" fillId="19" borderId="0" xfId="0" applyFont="1" applyFill="1" applyAlignment="1">
      <alignment vertical="center"/>
    </xf>
    <xf numFmtId="0" fontId="62" fillId="19" borderId="0" xfId="0" applyFont="1" applyFill="1" applyAlignment="1">
      <alignment vertical="center"/>
    </xf>
    <xf numFmtId="3" fontId="62" fillId="19" borderId="0" xfId="0" applyNumberFormat="1" applyFont="1" applyFill="1" applyAlignment="1">
      <alignment horizontal="center" vertical="center"/>
    </xf>
    <xf numFmtId="0" fontId="62" fillId="19" borderId="13" xfId="0" applyFont="1" applyFill="1" applyBorder="1" applyAlignment="1">
      <alignment vertical="center"/>
    </xf>
    <xf numFmtId="3" fontId="62" fillId="21" borderId="0" xfId="0" applyNumberFormat="1" applyFont="1" applyFill="1" applyAlignment="1">
      <alignment vertical="center"/>
    </xf>
    <xf numFmtId="0" fontId="62" fillId="21" borderId="0" xfId="0" applyFont="1" applyFill="1" applyAlignment="1">
      <alignment vertical="center"/>
    </xf>
    <xf numFmtId="0" fontId="62" fillId="0" borderId="0" xfId="0" applyFont="1" applyAlignment="1">
      <alignment vertical="center"/>
    </xf>
    <xf numFmtId="3" fontId="64" fillId="19" borderId="0" xfId="0" applyNumberFormat="1" applyFont="1" applyFill="1" applyAlignment="1">
      <alignment horizontal="right" vertical="center" indent="1"/>
    </xf>
    <xf numFmtId="0" fontId="62" fillId="22" borderId="0" xfId="0" applyFont="1" applyFill="1"/>
    <xf numFmtId="3" fontId="61" fillId="22" borderId="0" xfId="0" applyNumberFormat="1" applyFont="1" applyFill="1" applyAlignment="1">
      <alignment vertical="center"/>
    </xf>
    <xf numFmtId="0" fontId="62" fillId="30" borderId="0" xfId="0" applyFont="1" applyFill="1" applyAlignment="1">
      <alignment horizontal="center"/>
    </xf>
    <xf numFmtId="0" fontId="62" fillId="22" borderId="0" xfId="0" applyFont="1" applyFill="1" applyAlignment="1">
      <alignment vertical="top"/>
    </xf>
    <xf numFmtId="0" fontId="64" fillId="19" borderId="12" xfId="0" applyFont="1" applyFill="1" applyBorder="1" applyAlignment="1">
      <alignment vertical="top"/>
    </xf>
    <xf numFmtId="0" fontId="64" fillId="22" borderId="0" xfId="0" applyFont="1" applyFill="1" applyAlignment="1">
      <alignment vertical="top"/>
    </xf>
    <xf numFmtId="0" fontId="64" fillId="30" borderId="0" xfId="0" applyFont="1" applyFill="1"/>
    <xf numFmtId="3" fontId="62" fillId="19" borderId="0" xfId="0" applyNumberFormat="1" applyFont="1" applyFill="1" applyAlignment="1">
      <alignment horizontal="left" vertical="center" indent="1"/>
    </xf>
    <xf numFmtId="0" fontId="71" fillId="19" borderId="0" xfId="54" applyFont="1" applyFill="1" applyAlignment="1">
      <alignment horizontal="left" vertical="center"/>
    </xf>
    <xf numFmtId="0" fontId="64" fillId="19" borderId="0" xfId="54" applyFont="1" applyFill="1" applyAlignment="1">
      <alignment horizontal="right" vertical="center"/>
    </xf>
    <xf numFmtId="0" fontId="64" fillId="19" borderId="0" xfId="54" applyFont="1" applyFill="1" applyAlignment="1">
      <alignment horizontal="left" vertical="center"/>
    </xf>
    <xf numFmtId="0" fontId="71" fillId="19" borderId="18" xfId="54" applyFont="1" applyFill="1" applyBorder="1" applyAlignment="1">
      <alignment horizontal="left" vertical="center"/>
    </xf>
    <xf numFmtId="0" fontId="62" fillId="17" borderId="0" xfId="54" applyFont="1" applyFill="1"/>
    <xf numFmtId="0" fontId="64" fillId="17" borderId="0" xfId="54" applyFont="1" applyFill="1"/>
    <xf numFmtId="0" fontId="64" fillId="0" borderId="0" xfId="54" applyFont="1"/>
    <xf numFmtId="0" fontId="62" fillId="19" borderId="12" xfId="0" applyFont="1" applyFill="1" applyBorder="1" applyAlignment="1">
      <alignment vertical="center"/>
    </xf>
    <xf numFmtId="165" fontId="62" fillId="21" borderId="0" xfId="0" applyNumberFormat="1" applyFont="1" applyFill="1" applyAlignment="1">
      <alignment vertical="center"/>
    </xf>
    <xf numFmtId="165" fontId="62" fillId="0" borderId="0" xfId="0" applyNumberFormat="1" applyFont="1" applyAlignment="1">
      <alignment vertical="center"/>
    </xf>
    <xf numFmtId="3" fontId="62" fillId="21" borderId="62" xfId="0" applyNumberFormat="1" applyFont="1" applyFill="1" applyBorder="1" applyAlignment="1">
      <alignment horizontal="center"/>
    </xf>
    <xf numFmtId="0" fontId="6" fillId="0" borderId="0" xfId="0" quotePrefix="1" applyFont="1"/>
    <xf numFmtId="0" fontId="47" fillId="19" borderId="0" xfId="0" applyFont="1" applyFill="1" applyAlignment="1">
      <alignment vertical="center"/>
    </xf>
    <xf numFmtId="0" fontId="0" fillId="40" borderId="0" xfId="0" applyFill="1"/>
    <xf numFmtId="0" fontId="6" fillId="21" borderId="0" xfId="0" quotePrefix="1" applyFont="1" applyFill="1"/>
    <xf numFmtId="0" fontId="5" fillId="19" borderId="0" xfId="0" applyFont="1" applyFill="1" applyAlignment="1">
      <alignment vertical="top"/>
    </xf>
    <xf numFmtId="0" fontId="5" fillId="19" borderId="0" xfId="0" applyFont="1" applyFill="1"/>
    <xf numFmtId="0" fontId="59" fillId="19" borderId="0" xfId="0" applyFont="1" applyFill="1" applyAlignment="1">
      <alignment vertical="top"/>
    </xf>
    <xf numFmtId="3" fontId="5" fillId="19" borderId="0" xfId="0" applyNumberFormat="1" applyFont="1" applyFill="1" applyAlignment="1">
      <alignment horizontal="right" vertical="center" indent="1"/>
    </xf>
    <xf numFmtId="0" fontId="5" fillId="19" borderId="0" xfId="0" applyFont="1" applyFill="1" applyAlignment="1">
      <alignment vertical="center"/>
    </xf>
    <xf numFmtId="0" fontId="58" fillId="19" borderId="0" xfId="0" applyFont="1" applyFill="1" applyAlignment="1">
      <alignment vertical="center"/>
    </xf>
    <xf numFmtId="3" fontId="5" fillId="19" borderId="0" xfId="0" applyNumberFormat="1" applyFont="1" applyFill="1" applyAlignment="1">
      <alignment horizontal="center" vertical="center"/>
    </xf>
    <xf numFmtId="3" fontId="58" fillId="19" borderId="0" xfId="0" applyNumberFormat="1" applyFont="1" applyFill="1" applyAlignment="1">
      <alignment horizontal="right" vertical="center" indent="1"/>
    </xf>
    <xf numFmtId="0" fontId="10" fillId="19" borderId="0" xfId="0" applyFont="1" applyFill="1" applyAlignment="1">
      <alignment horizontal="center"/>
    </xf>
    <xf numFmtId="0" fontId="72" fillId="30" borderId="0" xfId="0" applyFont="1" applyFill="1" applyAlignment="1">
      <alignment horizontal="center" vertical="center" wrapText="1"/>
    </xf>
    <xf numFmtId="0" fontId="10" fillId="19" borderId="18" xfId="0" applyFont="1" applyFill="1" applyBorder="1"/>
    <xf numFmtId="0" fontId="7" fillId="0" borderId="0" xfId="0" applyFont="1"/>
    <xf numFmtId="0" fontId="64" fillId="19" borderId="0" xfId="0" applyFont="1" applyFill="1" applyAlignment="1">
      <alignment vertical="top"/>
    </xf>
    <xf numFmtId="0" fontId="61" fillId="21" borderId="0" xfId="0" applyFont="1" applyFill="1" applyAlignment="1">
      <alignment horizontal="center" vertical="center" wrapText="1"/>
    </xf>
    <xf numFmtId="0" fontId="7" fillId="21" borderId="0" xfId="0" applyFont="1" applyFill="1" applyAlignment="1">
      <alignment wrapText="1"/>
    </xf>
    <xf numFmtId="169" fontId="6" fillId="0" borderId="109" xfId="0" applyNumberFormat="1" applyFont="1" applyBorder="1" applyAlignment="1">
      <alignment horizontal="left"/>
    </xf>
    <xf numFmtId="169" fontId="0" fillId="0" borderId="0" xfId="0" applyNumberFormat="1"/>
    <xf numFmtId="0" fontId="62" fillId="19" borderId="0" xfId="0" applyFont="1" applyFill="1" applyAlignment="1">
      <alignment horizontal="right" indent="1"/>
    </xf>
    <xf numFmtId="0" fontId="64" fillId="19" borderId="108" xfId="0" applyFont="1" applyFill="1" applyBorder="1" applyAlignment="1">
      <alignment vertical="top"/>
    </xf>
    <xf numFmtId="0" fontId="64" fillId="19" borderId="110" xfId="0" applyFont="1" applyFill="1" applyBorder="1"/>
    <xf numFmtId="0" fontId="6" fillId="42" borderId="0" xfId="0" applyFont="1" applyFill="1"/>
    <xf numFmtId="0" fontId="6" fillId="17" borderId="0" xfId="0" applyFont="1" applyFill="1" applyAlignment="1">
      <alignment vertical="center"/>
    </xf>
    <xf numFmtId="0" fontId="7" fillId="20" borderId="63" xfId="0" applyFont="1" applyFill="1" applyBorder="1" applyAlignment="1">
      <alignment horizontal="center" wrapText="1"/>
    </xf>
    <xf numFmtId="0" fontId="7" fillId="20" borderId="111" xfId="0" applyFont="1" applyFill="1" applyBorder="1" applyAlignment="1">
      <alignment horizontal="center" wrapText="1"/>
    </xf>
    <xf numFmtId="0" fontId="7" fillId="20" borderId="112" xfId="0" applyFont="1" applyFill="1" applyBorder="1" applyAlignment="1">
      <alignment horizontal="left" wrapText="1"/>
    </xf>
    <xf numFmtId="0" fontId="7" fillId="20" borderId="112" xfId="0" applyFont="1" applyFill="1" applyBorder="1" applyAlignment="1">
      <alignment horizontal="center" wrapText="1"/>
    </xf>
    <xf numFmtId="0" fontId="7" fillId="20" borderId="113" xfId="0" applyFont="1" applyFill="1" applyBorder="1" applyAlignment="1">
      <alignment horizontal="center" wrapText="1"/>
    </xf>
    <xf numFmtId="169" fontId="6" fillId="21" borderId="0" xfId="0" applyNumberFormat="1" applyFont="1" applyFill="1" applyAlignment="1">
      <alignment horizontal="left"/>
    </xf>
    <xf numFmtId="3" fontId="10" fillId="19" borderId="0" xfId="0" applyNumberFormat="1" applyFont="1" applyFill="1" applyAlignment="1">
      <alignment horizontal="left" vertical="center" wrapText="1"/>
    </xf>
    <xf numFmtId="3" fontId="62" fillId="23" borderId="0" xfId="0" applyNumberFormat="1" applyFont="1" applyFill="1" applyAlignment="1">
      <alignment horizontal="left" vertical="center" indent="1"/>
    </xf>
    <xf numFmtId="3" fontId="61" fillId="21" borderId="0" xfId="0" applyNumberFormat="1" applyFont="1" applyFill="1"/>
    <xf numFmtId="9" fontId="10" fillId="21" borderId="0" xfId="43" applyFont="1" applyFill="1" applyBorder="1" applyAlignment="1">
      <alignment horizontal="right" vertical="top"/>
    </xf>
    <xf numFmtId="9" fontId="10" fillId="21" borderId="0" xfId="43" applyFont="1" applyFill="1" applyBorder="1" applyAlignment="1">
      <alignment vertical="top"/>
    </xf>
    <xf numFmtId="0" fontId="10" fillId="21" borderId="114" xfId="0" applyFont="1" applyFill="1" applyBorder="1"/>
    <xf numFmtId="0" fontId="12" fillId="0" borderId="3" xfId="0" applyFont="1" applyBorder="1" applyAlignment="1">
      <alignment horizontal="center" vertical="top"/>
    </xf>
    <xf numFmtId="3" fontId="62" fillId="21" borderId="0" xfId="0" applyNumberFormat="1" applyFont="1" applyFill="1" applyAlignment="1">
      <alignment horizontal="center"/>
    </xf>
    <xf numFmtId="0" fontId="10" fillId="21" borderId="108" xfId="0" applyFont="1" applyFill="1" applyBorder="1"/>
    <xf numFmtId="3" fontId="10" fillId="21" borderId="0" xfId="40" applyNumberFormat="1" applyFont="1" applyFill="1" applyBorder="1" applyAlignment="1">
      <alignment vertical="top"/>
    </xf>
    <xf numFmtId="9" fontId="10" fillId="21" borderId="0" xfId="43" applyFont="1" applyFill="1" applyBorder="1" applyAlignment="1">
      <alignment horizontal="right" vertical="center"/>
    </xf>
    <xf numFmtId="9" fontId="10" fillId="21" borderId="0" xfId="43" applyFont="1" applyFill="1" applyBorder="1" applyAlignment="1">
      <alignment vertical="center"/>
    </xf>
    <xf numFmtId="9" fontId="10" fillId="21" borderId="67" xfId="43" applyFont="1" applyFill="1" applyBorder="1" applyAlignment="1">
      <alignment horizontal="right" vertical="center"/>
    </xf>
    <xf numFmtId="9" fontId="10" fillId="38" borderId="65" xfId="43" applyFont="1" applyFill="1" applyBorder="1" applyAlignment="1">
      <alignment horizontal="right" vertical="top"/>
    </xf>
    <xf numFmtId="3" fontId="10" fillId="38" borderId="0" xfId="0" applyNumberFormat="1" applyFont="1" applyFill="1" applyAlignment="1">
      <alignment horizontal="right" vertical="top"/>
    </xf>
    <xf numFmtId="9" fontId="10" fillId="38" borderId="0" xfId="43" applyFont="1" applyFill="1" applyAlignment="1">
      <alignment horizontal="right" vertical="top"/>
    </xf>
    <xf numFmtId="9" fontId="10" fillId="38" borderId="63" xfId="43" applyFont="1" applyFill="1" applyBorder="1" applyAlignment="1">
      <alignment horizontal="right" vertical="top"/>
    </xf>
    <xf numFmtId="0" fontId="10" fillId="38" borderId="0" xfId="0" applyFont="1" applyFill="1" applyAlignment="1">
      <alignment horizontal="center" vertical="top"/>
    </xf>
    <xf numFmtId="9" fontId="10" fillId="38" borderId="0" xfId="43" applyFont="1" applyFill="1" applyBorder="1" applyAlignment="1">
      <alignment horizontal="right" vertical="top"/>
    </xf>
    <xf numFmtId="3" fontId="10" fillId="38" borderId="0" xfId="0" applyNumberFormat="1" applyFont="1" applyFill="1" applyAlignment="1">
      <alignment horizontal="right" vertical="center"/>
    </xf>
    <xf numFmtId="9" fontId="10" fillId="38" borderId="0" xfId="43" applyFont="1" applyFill="1" applyBorder="1" applyAlignment="1">
      <alignment horizontal="right" vertical="center"/>
    </xf>
    <xf numFmtId="0" fontId="12" fillId="38" borderId="0" xfId="0" applyFont="1" applyFill="1" applyAlignment="1">
      <alignment horizontal="right"/>
    </xf>
    <xf numFmtId="0" fontId="6" fillId="21" borderId="0" xfId="54" applyFill="1" applyAlignment="1">
      <alignment vertical="center"/>
    </xf>
    <xf numFmtId="169" fontId="10" fillId="21" borderId="0" xfId="54" applyNumberFormat="1" applyFont="1" applyFill="1" applyAlignment="1">
      <alignment vertical="center"/>
    </xf>
    <xf numFmtId="0" fontId="10" fillId="21" borderId="0" xfId="54" applyFont="1" applyFill="1" applyAlignment="1">
      <alignment vertical="center"/>
    </xf>
    <xf numFmtId="0" fontId="6" fillId="0" borderId="0" xfId="54" applyAlignment="1">
      <alignment vertical="center"/>
    </xf>
    <xf numFmtId="0" fontId="6" fillId="36" borderId="0" xfId="0" applyFont="1" applyFill="1"/>
    <xf numFmtId="0" fontId="110" fillId="0" borderId="0" xfId="0" applyFont="1"/>
    <xf numFmtId="0" fontId="111" fillId="0" borderId="0" xfId="0" applyFont="1"/>
    <xf numFmtId="0" fontId="6" fillId="19" borderId="12" xfId="0" applyFont="1" applyFill="1" applyBorder="1" applyAlignment="1">
      <alignment vertical="top"/>
    </xf>
    <xf numFmtId="0" fontId="6" fillId="19" borderId="0" xfId="0" applyFont="1" applyFill="1" applyAlignment="1">
      <alignment vertical="top"/>
    </xf>
    <xf numFmtId="0" fontId="6" fillId="30" borderId="0" xfId="0" applyFont="1" applyFill="1"/>
    <xf numFmtId="0" fontId="6" fillId="19" borderId="13" xfId="0" applyFont="1" applyFill="1" applyBorder="1"/>
    <xf numFmtId="0" fontId="6" fillId="21" borderId="0" xfId="0" applyFont="1" applyFill="1" applyAlignment="1">
      <alignment horizontal="right"/>
    </xf>
    <xf numFmtId="0" fontId="6" fillId="19" borderId="41" xfId="0" applyFont="1" applyFill="1" applyBorder="1" applyAlignment="1">
      <alignment vertical="top"/>
    </xf>
    <xf numFmtId="0" fontId="6" fillId="30" borderId="43" xfId="0" applyFont="1" applyFill="1" applyBorder="1"/>
    <xf numFmtId="0" fontId="6" fillId="19" borderId="44" xfId="0" applyFont="1" applyFill="1" applyBorder="1" applyAlignment="1">
      <alignment vertical="top"/>
    </xf>
    <xf numFmtId="0" fontId="6" fillId="30" borderId="45" xfId="0" applyFont="1" applyFill="1" applyBorder="1"/>
    <xf numFmtId="0" fontId="36" fillId="21" borderId="0" xfId="0" applyFont="1" applyFill="1" applyAlignment="1">
      <alignment horizontal="right"/>
    </xf>
    <xf numFmtId="0" fontId="6" fillId="19" borderId="46" xfId="0" applyFont="1" applyFill="1" applyBorder="1" applyAlignment="1">
      <alignment vertical="top"/>
    </xf>
    <xf numFmtId="0" fontId="6" fillId="30" borderId="48" xfId="0" applyFont="1" applyFill="1" applyBorder="1"/>
    <xf numFmtId="0" fontId="6" fillId="22" borderId="0" xfId="0" applyFont="1" applyFill="1" applyAlignment="1">
      <alignment vertical="top"/>
    </xf>
    <xf numFmtId="0" fontId="6" fillId="22" borderId="0" xfId="0" applyFont="1" applyFill="1" applyAlignment="1">
      <alignment vertical="top" wrapText="1"/>
    </xf>
    <xf numFmtId="0" fontId="6" fillId="22" borderId="41" xfId="0" applyFont="1" applyFill="1" applyBorder="1" applyAlignment="1">
      <alignment vertical="top"/>
    </xf>
    <xf numFmtId="0" fontId="6" fillId="22" borderId="42" xfId="0" applyFont="1" applyFill="1" applyBorder="1" applyAlignment="1">
      <alignment vertical="top" wrapText="1"/>
    </xf>
    <xf numFmtId="0" fontId="10" fillId="22" borderId="42" xfId="0" applyFont="1" applyFill="1" applyBorder="1"/>
    <xf numFmtId="0" fontId="6" fillId="22" borderId="44" xfId="0" applyFont="1" applyFill="1" applyBorder="1" applyAlignment="1">
      <alignment vertical="top"/>
    </xf>
    <xf numFmtId="0" fontId="6" fillId="22" borderId="46" xfId="0" applyFont="1" applyFill="1" applyBorder="1" applyAlignment="1">
      <alignment vertical="top"/>
    </xf>
    <xf numFmtId="0" fontId="6" fillId="22" borderId="47" xfId="0" applyFont="1" applyFill="1" applyBorder="1" applyAlignment="1">
      <alignment vertical="top" wrapText="1"/>
    </xf>
    <xf numFmtId="0" fontId="10" fillId="22" borderId="47" xfId="0" applyFont="1" applyFill="1" applyBorder="1"/>
    <xf numFmtId="0" fontId="47" fillId="23" borderId="0" xfId="0" applyFont="1" applyFill="1" applyAlignment="1">
      <alignment vertical="top"/>
    </xf>
    <xf numFmtId="0" fontId="6" fillId="23" borderId="0" xfId="0" applyFont="1" applyFill="1" applyAlignment="1">
      <alignment vertical="top"/>
    </xf>
    <xf numFmtId="0" fontId="69" fillId="19" borderId="0" xfId="0" applyFont="1" applyFill="1" applyAlignment="1">
      <alignment horizontal="center" vertical="center" wrapText="1"/>
    </xf>
    <xf numFmtId="0" fontId="69" fillId="30" borderId="0" xfId="0" applyFont="1" applyFill="1" applyAlignment="1">
      <alignment horizontal="center" vertical="center" wrapText="1"/>
    </xf>
    <xf numFmtId="3" fontId="10" fillId="33" borderId="0" xfId="0" applyNumberFormat="1" applyFont="1" applyFill="1" applyAlignment="1">
      <alignment horizontal="left" vertical="center" wrapText="1"/>
    </xf>
    <xf numFmtId="0" fontId="100" fillId="22" borderId="0" xfId="0" applyFont="1" applyFill="1"/>
    <xf numFmtId="0" fontId="6" fillId="19" borderId="12" xfId="0" applyFont="1" applyFill="1" applyBorder="1"/>
    <xf numFmtId="0" fontId="6" fillId="19" borderId="0" xfId="0" applyFont="1" applyFill="1"/>
    <xf numFmtId="0" fontId="112" fillId="0" borderId="0" xfId="0" applyFont="1"/>
    <xf numFmtId="0" fontId="62" fillId="17" borderId="0" xfId="0" applyFont="1" applyFill="1"/>
    <xf numFmtId="3" fontId="107" fillId="21" borderId="0" xfId="0" applyNumberFormat="1" applyFont="1" applyFill="1" applyAlignment="1">
      <alignment vertical="center"/>
    </xf>
    <xf numFmtId="3" fontId="109" fillId="21" borderId="0" xfId="0" applyNumberFormat="1" applyFont="1" applyFill="1" applyAlignment="1">
      <alignment vertical="center"/>
    </xf>
    <xf numFmtId="1" fontId="6" fillId="26" borderId="117" xfId="0" applyNumberFormat="1" applyFont="1" applyFill="1" applyBorder="1" applyAlignment="1">
      <alignment horizontal="center"/>
    </xf>
    <xf numFmtId="169" fontId="6" fillId="0" borderId="118" xfId="0" applyNumberFormat="1" applyFont="1" applyBorder="1" applyAlignment="1">
      <alignment horizontal="left"/>
    </xf>
    <xf numFmtId="1" fontId="6" fillId="34" borderId="31" xfId="0" applyNumberFormat="1" applyFont="1" applyFill="1" applyBorder="1" applyAlignment="1">
      <alignment horizontal="center"/>
    </xf>
    <xf numFmtId="0" fontId="7" fillId="34" borderId="81" xfId="0" applyFont="1" applyFill="1" applyBorder="1"/>
    <xf numFmtId="3" fontId="71" fillId="34" borderId="81" xfId="0" applyNumberFormat="1" applyFont="1" applyFill="1" applyBorder="1" applyAlignment="1">
      <alignment horizontal="right"/>
    </xf>
    <xf numFmtId="3" fontId="0" fillId="34" borderId="33" xfId="0" applyNumberFormat="1" applyFill="1" applyBorder="1"/>
    <xf numFmtId="3" fontId="6" fillId="34" borderId="33" xfId="0" applyNumberFormat="1" applyFont="1" applyFill="1" applyBorder="1"/>
    <xf numFmtId="169" fontId="6" fillId="0" borderId="117" xfId="0" applyNumberFormat="1" applyFont="1" applyBorder="1"/>
    <xf numFmtId="0" fontId="7" fillId="34" borderId="81" xfId="0" applyFont="1" applyFill="1" applyBorder="1" applyAlignment="1">
      <alignment horizontal="left"/>
    </xf>
    <xf numFmtId="0" fontId="7" fillId="41" borderId="0" xfId="25" applyFont="1" applyFill="1"/>
    <xf numFmtId="0" fontId="113" fillId="41" borderId="0" xfId="25" applyFont="1" applyFill="1" applyAlignment="1">
      <alignment horizontal="center"/>
    </xf>
    <xf numFmtId="1" fontId="6" fillId="20" borderId="121" xfId="0" applyNumberFormat="1" applyFont="1" applyFill="1" applyBorder="1"/>
    <xf numFmtId="0" fontId="6" fillId="20" borderId="119" xfId="0" applyFont="1" applyFill="1" applyBorder="1"/>
    <xf numFmtId="0" fontId="7" fillId="41" borderId="0" xfId="25" applyFont="1" applyFill="1" applyBorder="1"/>
    <xf numFmtId="0" fontId="113" fillId="41" borderId="0" xfId="25" applyFont="1" applyFill="1" applyBorder="1"/>
    <xf numFmtId="1" fontId="6" fillId="20" borderId="122" xfId="0" applyNumberFormat="1" applyFont="1" applyFill="1" applyBorder="1"/>
    <xf numFmtId="0" fontId="6" fillId="20" borderId="122" xfId="0" applyFont="1" applyFill="1" applyBorder="1"/>
    <xf numFmtId="0" fontId="6" fillId="35" borderId="122" xfId="0" applyFont="1" applyFill="1" applyBorder="1"/>
    <xf numFmtId="3" fontId="0" fillId="20" borderId="122" xfId="0" applyNumberFormat="1" applyFill="1" applyBorder="1"/>
    <xf numFmtId="0" fontId="0" fillId="20" borderId="122" xfId="0" applyFill="1" applyBorder="1"/>
    <xf numFmtId="3" fontId="0" fillId="20" borderId="122" xfId="0" applyNumberFormat="1" applyFill="1" applyBorder="1" applyAlignment="1">
      <alignment vertical="top" wrapText="1"/>
    </xf>
    <xf numFmtId="0" fontId="0" fillId="20" borderId="122" xfId="0" applyFill="1" applyBorder="1" applyAlignment="1">
      <alignment vertical="top" wrapText="1"/>
    </xf>
    <xf numFmtId="1" fontId="6" fillId="20" borderId="118" xfId="0" applyNumberFormat="1" applyFont="1" applyFill="1" applyBorder="1" applyAlignment="1">
      <alignment horizontal="center"/>
    </xf>
    <xf numFmtId="1" fontId="64" fillId="20" borderId="58" xfId="0" applyNumberFormat="1" applyFont="1" applyFill="1" applyBorder="1" applyAlignment="1">
      <alignment horizontal="center"/>
    </xf>
    <xf numFmtId="0" fontId="51" fillId="20" borderId="123" xfId="0" applyFont="1" applyFill="1" applyBorder="1" applyAlignment="1">
      <alignment horizontal="left" vertical="top" wrapText="1"/>
    </xf>
    <xf numFmtId="0" fontId="51" fillId="20" borderId="124" xfId="0" applyFont="1" applyFill="1" applyBorder="1" applyAlignment="1">
      <alignment horizontal="left" vertical="top" wrapText="1"/>
    </xf>
    <xf numFmtId="0" fontId="51" fillId="35" borderId="124" xfId="0" applyFont="1" applyFill="1" applyBorder="1" applyAlignment="1">
      <alignment horizontal="left" vertical="top" wrapText="1"/>
    </xf>
    <xf numFmtId="3" fontId="51" fillId="20" borderId="124" xfId="0" applyNumberFormat="1" applyFont="1" applyFill="1" applyBorder="1" applyAlignment="1">
      <alignment horizontal="left" vertical="top" wrapText="1"/>
    </xf>
    <xf numFmtId="1" fontId="51" fillId="20" borderId="123" xfId="0" applyNumberFormat="1" applyFont="1" applyFill="1" applyBorder="1" applyAlignment="1">
      <alignment horizontal="left" vertical="top" wrapText="1"/>
    </xf>
    <xf numFmtId="1" fontId="65" fillId="20" borderId="81" xfId="0" applyNumberFormat="1" applyFont="1" applyFill="1" applyBorder="1" applyAlignment="1">
      <alignment horizontal="left" vertical="top"/>
    </xf>
    <xf numFmtId="0" fontId="65" fillId="20" borderId="81" xfId="0" applyFont="1" applyFill="1" applyBorder="1" applyAlignment="1">
      <alignment horizontal="left" vertical="top"/>
    </xf>
    <xf numFmtId="0" fontId="7" fillId="20" borderId="81" xfId="0" applyFont="1" applyFill="1" applyBorder="1" applyAlignment="1">
      <alignment horizontal="left" vertical="top" wrapText="1"/>
    </xf>
    <xf numFmtId="0" fontId="7" fillId="35" borderId="81" xfId="0" applyFont="1" applyFill="1" applyBorder="1" applyAlignment="1">
      <alignment horizontal="left" vertical="top" wrapText="1"/>
    </xf>
    <xf numFmtId="3" fontId="7" fillId="20" borderId="81" xfId="0" applyNumberFormat="1" applyFont="1" applyFill="1" applyBorder="1" applyAlignment="1">
      <alignment horizontal="left" vertical="top" wrapText="1"/>
    </xf>
    <xf numFmtId="1" fontId="7" fillId="35" borderId="81" xfId="66" applyNumberFormat="1" applyFont="1" applyFill="1" applyBorder="1" applyAlignment="1">
      <alignment horizontal="left" vertical="top" wrapText="1"/>
    </xf>
    <xf numFmtId="3" fontId="56" fillId="19" borderId="0" xfId="0" applyNumberFormat="1" applyFont="1" applyFill="1" applyAlignment="1">
      <alignment horizontal="right" vertical="center" indent="1"/>
    </xf>
    <xf numFmtId="3" fontId="15" fillId="19" borderId="73" xfId="0" applyNumberFormat="1" applyFont="1" applyFill="1" applyBorder="1" applyAlignment="1">
      <alignment horizontal="right" vertical="center" indent="1"/>
    </xf>
    <xf numFmtId="3" fontId="15" fillId="19" borderId="0" xfId="0" applyNumberFormat="1" applyFont="1" applyFill="1" applyAlignment="1">
      <alignment horizontal="center" vertical="center"/>
    </xf>
    <xf numFmtId="0" fontId="72" fillId="21" borderId="89" xfId="0" applyFont="1" applyFill="1" applyBorder="1" applyAlignment="1">
      <alignment horizontal="center" vertical="center" wrapText="1"/>
    </xf>
    <xf numFmtId="0" fontId="72" fillId="21" borderId="0" xfId="0" applyFont="1" applyFill="1" applyAlignment="1">
      <alignment horizontal="center" vertical="center" wrapText="1"/>
    </xf>
    <xf numFmtId="0" fontId="72" fillId="21" borderId="94" xfId="0" applyFont="1" applyFill="1" applyBorder="1" applyAlignment="1">
      <alignment horizontal="center" vertical="center" wrapText="1"/>
    </xf>
    <xf numFmtId="0" fontId="15" fillId="17" borderId="22" xfId="0" applyFont="1" applyFill="1" applyBorder="1"/>
    <xf numFmtId="0" fontId="10" fillId="21" borderId="66" xfId="0" applyFont="1" applyFill="1" applyBorder="1" applyAlignment="1">
      <alignment horizontal="left" vertical="top" wrapText="1"/>
    </xf>
    <xf numFmtId="0" fontId="0" fillId="20" borderId="126" xfId="0" applyFill="1" applyBorder="1" applyAlignment="1">
      <alignment vertical="top" wrapText="1"/>
    </xf>
    <xf numFmtId="1" fontId="7" fillId="35" borderId="118" xfId="66" applyNumberFormat="1" applyFont="1" applyFill="1" applyBorder="1" applyAlignment="1">
      <alignment horizontal="left" vertical="top" wrapText="1"/>
    </xf>
    <xf numFmtId="0" fontId="51" fillId="20" borderId="58" xfId="0" applyFont="1" applyFill="1" applyBorder="1" applyAlignment="1">
      <alignment horizontal="left" vertical="top" wrapText="1"/>
    </xf>
    <xf numFmtId="0" fontId="10" fillId="31" borderId="0" xfId="0" applyFont="1" applyFill="1" applyAlignment="1">
      <alignment vertical="top"/>
    </xf>
    <xf numFmtId="0" fontId="15" fillId="31" borderId="0" xfId="0" applyFont="1" applyFill="1" applyAlignment="1">
      <alignment vertical="top"/>
    </xf>
    <xf numFmtId="0" fontId="15" fillId="31" borderId="0" xfId="0" applyFont="1" applyFill="1"/>
    <xf numFmtId="0" fontId="0" fillId="31" borderId="0" xfId="0" applyFill="1"/>
    <xf numFmtId="0" fontId="0" fillId="19" borderId="117" xfId="0" applyFill="1" applyBorder="1"/>
    <xf numFmtId="0" fontId="7" fillId="35" borderId="58" xfId="0" applyFont="1" applyFill="1" applyBorder="1" applyAlignment="1">
      <alignment horizontal="left" vertical="top" wrapText="1"/>
    </xf>
    <xf numFmtId="0" fontId="7" fillId="0" borderId="0" xfId="0" applyFont="1" applyAlignment="1">
      <alignment horizontal="left"/>
    </xf>
    <xf numFmtId="0" fontId="115" fillId="0" borderId="0" xfId="0" applyFont="1" applyAlignment="1">
      <alignment horizontal="left" vertical="center" wrapText="1"/>
    </xf>
    <xf numFmtId="0" fontId="116" fillId="0" borderId="0" xfId="0" applyFont="1" applyAlignment="1">
      <alignment horizontal="left" vertical="top"/>
    </xf>
    <xf numFmtId="0" fontId="6" fillId="22" borderId="0" xfId="0" applyFont="1" applyFill="1"/>
    <xf numFmtId="0" fontId="10" fillId="21" borderId="68" xfId="0" applyFont="1" applyFill="1" applyBorder="1" applyAlignment="1">
      <alignment horizontal="center" vertical="center"/>
    </xf>
    <xf numFmtId="0" fontId="10" fillId="21" borderId="63" xfId="0" applyFont="1" applyFill="1" applyBorder="1" applyAlignment="1">
      <alignment horizontal="center" vertical="center"/>
    </xf>
    <xf numFmtId="3" fontId="10" fillId="21" borderId="63" xfId="0" applyNumberFormat="1" applyFont="1" applyFill="1" applyBorder="1" applyAlignment="1">
      <alignment vertical="center"/>
    </xf>
    <xf numFmtId="0" fontId="10" fillId="21" borderId="63" xfId="0" applyFont="1" applyFill="1" applyBorder="1" applyAlignment="1">
      <alignment vertical="center"/>
    </xf>
    <xf numFmtId="0" fontId="12" fillId="21" borderId="63" xfId="0" applyFont="1" applyFill="1" applyBorder="1" applyAlignment="1">
      <alignment horizontal="center" vertical="center"/>
    </xf>
    <xf numFmtId="0" fontId="10" fillId="21" borderId="63" xfId="0" applyFont="1" applyFill="1" applyBorder="1" applyAlignment="1">
      <alignment horizontal="center"/>
    </xf>
    <xf numFmtId="0" fontId="10" fillId="21" borderId="69" xfId="0" applyFont="1" applyFill="1" applyBorder="1" applyAlignment="1">
      <alignment wrapText="1"/>
    </xf>
    <xf numFmtId="0" fontId="7" fillId="21" borderId="0" xfId="0" applyFont="1" applyFill="1"/>
    <xf numFmtId="0" fontId="64" fillId="0" borderId="0" xfId="0" applyFont="1" applyAlignment="1">
      <alignment horizontal="center"/>
    </xf>
    <xf numFmtId="0" fontId="0" fillId="0" borderId="0" xfId="0" applyAlignment="1">
      <alignment horizontal="left" vertical="top"/>
    </xf>
    <xf numFmtId="0" fontId="0" fillId="0" borderId="0" xfId="0" applyAlignment="1">
      <alignment wrapText="1"/>
    </xf>
    <xf numFmtId="0" fontId="0" fillId="0" borderId="0" xfId="0" applyAlignment="1">
      <alignment horizontal="center" wrapText="1"/>
    </xf>
    <xf numFmtId="3" fontId="10" fillId="19" borderId="34" xfId="0" applyNumberFormat="1" applyFont="1" applyFill="1" applyBorder="1" applyAlignment="1">
      <alignment horizontal="right" vertical="center" indent="1"/>
    </xf>
    <xf numFmtId="3" fontId="10" fillId="19" borderId="35" xfId="0" applyNumberFormat="1" applyFont="1" applyFill="1" applyBorder="1" applyAlignment="1">
      <alignment horizontal="right" vertical="center" indent="1"/>
    </xf>
    <xf numFmtId="3" fontId="10" fillId="19" borderId="34" xfId="0" applyNumberFormat="1" applyFont="1" applyFill="1" applyBorder="1" applyAlignment="1">
      <alignment horizontal="center" vertical="center"/>
    </xf>
    <xf numFmtId="169" fontId="6" fillId="0" borderId="57" xfId="0" applyNumberFormat="1" applyFont="1" applyBorder="1" applyAlignment="1">
      <alignment horizontal="left"/>
    </xf>
    <xf numFmtId="0" fontId="7" fillId="0" borderId="0" xfId="0" applyFont="1" applyAlignment="1">
      <alignment wrapText="1"/>
    </xf>
    <xf numFmtId="0" fontId="51" fillId="35" borderId="123" xfId="0" applyFont="1" applyFill="1" applyBorder="1" applyAlignment="1">
      <alignment horizontal="left" vertical="top" wrapText="1"/>
    </xf>
    <xf numFmtId="0" fontId="15" fillId="0" borderId="49" xfId="0" applyFont="1" applyBorder="1"/>
    <xf numFmtId="0" fontId="15" fillId="0" borderId="50" xfId="0" applyFont="1" applyBorder="1" applyAlignment="1">
      <alignment vertical="top"/>
    </xf>
    <xf numFmtId="0" fontId="15" fillId="0" borderId="50" xfId="0" applyFont="1" applyBorder="1"/>
    <xf numFmtId="0" fontId="15" fillId="0" borderId="50" xfId="0" applyFont="1" applyBorder="1" applyAlignment="1">
      <alignment horizontal="right" vertical="center" indent="1"/>
    </xf>
    <xf numFmtId="0" fontId="15" fillId="0" borderId="51" xfId="0" applyFont="1" applyBorder="1"/>
    <xf numFmtId="0" fontId="15" fillId="0" borderId="52" xfId="0" applyFont="1" applyBorder="1"/>
    <xf numFmtId="0" fontId="12" fillId="0" borderId="0" xfId="0" applyFont="1" applyAlignment="1">
      <alignment vertical="top"/>
    </xf>
    <xf numFmtId="0" fontId="15" fillId="0" borderId="0" xfId="0" applyFont="1" applyAlignment="1">
      <alignment vertical="top"/>
    </xf>
    <xf numFmtId="0" fontId="15" fillId="0" borderId="0" xfId="0" applyFont="1" applyAlignment="1">
      <alignment horizontal="right" vertical="center" indent="1"/>
    </xf>
    <xf numFmtId="0" fontId="15" fillId="0" borderId="53" xfId="0" applyFont="1" applyBorder="1"/>
    <xf numFmtId="0" fontId="10" fillId="0" borderId="0" xfId="0" applyFont="1" applyAlignment="1">
      <alignment vertical="top"/>
    </xf>
    <xf numFmtId="0" fontId="15" fillId="0" borderId="53" xfId="0" applyFont="1" applyBorder="1" applyAlignment="1">
      <alignment horizontal="center"/>
    </xf>
    <xf numFmtId="0" fontId="15" fillId="0" borderId="54" xfId="0" applyFont="1" applyBorder="1"/>
    <xf numFmtId="0" fontId="15" fillId="0" borderId="55" xfId="0" applyFont="1" applyBorder="1"/>
    <xf numFmtId="0" fontId="15" fillId="0" borderId="56" xfId="0" applyFont="1" applyBorder="1"/>
    <xf numFmtId="0" fontId="47" fillId="33" borderId="0" xfId="0" applyFont="1" applyFill="1" applyAlignment="1">
      <alignment vertical="top"/>
    </xf>
    <xf numFmtId="0" fontId="10" fillId="19" borderId="117" xfId="0" applyFont="1" applyFill="1" applyBorder="1"/>
    <xf numFmtId="0" fontId="10" fillId="19" borderId="114" xfId="0" applyFont="1" applyFill="1" applyBorder="1"/>
    <xf numFmtId="3" fontId="61" fillId="33" borderId="0" xfId="0" applyNumberFormat="1" applyFont="1" applyFill="1" applyAlignment="1">
      <alignment horizontal="right" vertical="center" indent="1"/>
    </xf>
    <xf numFmtId="0" fontId="0" fillId="19" borderId="117" xfId="0" applyFill="1" applyBorder="1" applyAlignment="1">
      <alignment vertical="top"/>
    </xf>
    <xf numFmtId="0" fontId="0" fillId="19" borderId="114" xfId="0" applyFill="1" applyBorder="1"/>
    <xf numFmtId="0" fontId="0" fillId="22" borderId="114" xfId="0" applyFill="1" applyBorder="1"/>
    <xf numFmtId="0" fontId="0" fillId="19" borderId="78" xfId="0" applyFill="1" applyBorder="1" applyAlignment="1">
      <alignment vertical="top"/>
    </xf>
    <xf numFmtId="0" fontId="0" fillId="19" borderId="76" xfId="0" applyFill="1" applyBorder="1" applyAlignment="1">
      <alignment vertical="top"/>
    </xf>
    <xf numFmtId="0" fontId="12" fillId="19" borderId="76" xfId="0" applyFont="1" applyFill="1" applyBorder="1" applyAlignment="1">
      <alignment vertical="top"/>
    </xf>
    <xf numFmtId="0" fontId="10" fillId="19" borderId="76" xfId="0" applyFont="1" applyFill="1" applyBorder="1" applyAlignment="1">
      <alignment vertical="top"/>
    </xf>
    <xf numFmtId="0" fontId="10" fillId="19" borderId="76" xfId="0" applyFont="1" applyFill="1" applyBorder="1"/>
    <xf numFmtId="3" fontId="10" fillId="19" borderId="76" xfId="0" applyNumberFormat="1" applyFont="1" applyFill="1" applyBorder="1" applyAlignment="1">
      <alignment horizontal="right" vertical="center" indent="1"/>
    </xf>
    <xf numFmtId="3" fontId="10" fillId="30" borderId="76" xfId="0" applyNumberFormat="1" applyFont="1" applyFill="1" applyBorder="1" applyAlignment="1">
      <alignment horizontal="right" vertical="center" indent="1"/>
    </xf>
    <xf numFmtId="0" fontId="0" fillId="30" borderId="76" xfId="0" applyFill="1" applyBorder="1"/>
    <xf numFmtId="0" fontId="6" fillId="19" borderId="117" xfId="0" applyFont="1" applyFill="1" applyBorder="1" applyAlignment="1">
      <alignment vertical="top"/>
    </xf>
    <xf numFmtId="0" fontId="6" fillId="19" borderId="114" xfId="0" applyFont="1" applyFill="1" applyBorder="1"/>
    <xf numFmtId="0" fontId="72" fillId="19" borderId="47" xfId="0" applyFont="1" applyFill="1" applyBorder="1"/>
    <xf numFmtId="0" fontId="0" fillId="42" borderId="0" xfId="0" applyFill="1"/>
    <xf numFmtId="3" fontId="6" fillId="22" borderId="0" xfId="0" applyNumberFormat="1" applyFont="1" applyFill="1" applyAlignment="1">
      <alignment horizontal="left"/>
    </xf>
    <xf numFmtId="3" fontId="6" fillId="22" borderId="0" xfId="0" applyNumberFormat="1" applyFont="1" applyFill="1" applyAlignment="1">
      <alignment horizontal="left" vertical="center"/>
    </xf>
    <xf numFmtId="0" fontId="0" fillId="33" borderId="0" xfId="0" applyFill="1"/>
    <xf numFmtId="0" fontId="6" fillId="33" borderId="0" xfId="0" applyFont="1" applyFill="1"/>
    <xf numFmtId="0" fontId="0" fillId="43" borderId="0" xfId="0" applyFill="1"/>
    <xf numFmtId="0" fontId="6" fillId="43" borderId="0" xfId="0" applyFont="1" applyFill="1"/>
    <xf numFmtId="0" fontId="0" fillId="36" borderId="0" xfId="0" applyFill="1"/>
    <xf numFmtId="0" fontId="0" fillId="27" borderId="0" xfId="0" applyFill="1"/>
    <xf numFmtId="0" fontId="97" fillId="21" borderId="0" xfId="55" applyFont="1" applyFill="1" applyAlignment="1">
      <alignment horizontal="right" vertical="center"/>
    </xf>
    <xf numFmtId="0" fontId="0" fillId="38" borderId="0" xfId="0" applyFill="1"/>
    <xf numFmtId="0" fontId="6" fillId="38" borderId="0" xfId="0" applyFont="1" applyFill="1"/>
    <xf numFmtId="0" fontId="0" fillId="28" borderId="114" xfId="0" applyFill="1" applyBorder="1"/>
    <xf numFmtId="0" fontId="39" fillId="0" borderId="114" xfId="0" applyFont="1" applyBorder="1"/>
    <xf numFmtId="0" fontId="36" fillId="17" borderId="83" xfId="54" applyFont="1" applyFill="1" applyBorder="1" applyAlignment="1">
      <alignment horizontal="left" vertical="center"/>
    </xf>
    <xf numFmtId="3" fontId="36" fillId="17" borderId="83" xfId="54" applyNumberFormat="1" applyFont="1" applyFill="1" applyBorder="1" applyAlignment="1">
      <alignment horizontal="right" vertical="center"/>
    </xf>
    <xf numFmtId="0" fontId="10" fillId="20" borderId="128" xfId="0" applyFont="1" applyFill="1" applyBorder="1"/>
    <xf numFmtId="0" fontId="10" fillId="20" borderId="125" xfId="0" applyFont="1" applyFill="1" applyBorder="1"/>
    <xf numFmtId="0" fontId="0" fillId="19" borderId="125" xfId="0" applyFill="1" applyBorder="1"/>
    <xf numFmtId="0" fontId="10" fillId="33" borderId="0" xfId="0" applyFont="1" applyFill="1" applyAlignment="1">
      <alignment vertical="center"/>
    </xf>
    <xf numFmtId="0" fontId="0" fillId="33" borderId="0" xfId="0" applyFill="1" applyAlignment="1">
      <alignment vertical="center"/>
    </xf>
    <xf numFmtId="3" fontId="0" fillId="33" borderId="0" xfId="0" applyNumberFormat="1" applyFill="1" applyAlignment="1">
      <alignment horizontal="right" vertical="center" indent="1"/>
    </xf>
    <xf numFmtId="3" fontId="10" fillId="33" borderId="0" xfId="0" applyNumberFormat="1" applyFont="1" applyFill="1" applyAlignment="1">
      <alignment horizontal="center" vertical="center"/>
    </xf>
    <xf numFmtId="0" fontId="10" fillId="33" borderId="13" xfId="0" applyFont="1" applyFill="1" applyBorder="1" applyAlignment="1">
      <alignment vertical="center"/>
    </xf>
    <xf numFmtId="3" fontId="62" fillId="33" borderId="0" xfId="0" applyNumberFormat="1" applyFont="1" applyFill="1" applyAlignment="1">
      <alignment horizontal="right" vertical="center" indent="1"/>
    </xf>
    <xf numFmtId="3" fontId="64" fillId="33" borderId="0" xfId="0" applyNumberFormat="1" applyFont="1" applyFill="1" applyAlignment="1">
      <alignment horizontal="right" vertical="center" indent="1"/>
    </xf>
    <xf numFmtId="3" fontId="62" fillId="33" borderId="0" xfId="0" applyNumberFormat="1" applyFont="1" applyFill="1" applyAlignment="1">
      <alignment horizontal="center" vertical="center"/>
    </xf>
    <xf numFmtId="3" fontId="71" fillId="30" borderId="0" xfId="0" applyNumberFormat="1" applyFont="1" applyFill="1" applyAlignment="1">
      <alignment horizontal="right" vertical="center" indent="1"/>
    </xf>
    <xf numFmtId="3" fontId="0" fillId="19" borderId="0" xfId="0" applyNumberFormat="1" applyFill="1" applyAlignment="1">
      <alignment vertical="center"/>
    </xf>
    <xf numFmtId="3" fontId="64" fillId="33" borderId="0" xfId="0" applyNumberFormat="1" applyFont="1" applyFill="1" applyAlignment="1">
      <alignment horizontal="left" vertical="top" indent="1"/>
    </xf>
    <xf numFmtId="3" fontId="47" fillId="33" borderId="0" xfId="0" applyNumberFormat="1" applyFont="1" applyFill="1" applyAlignment="1">
      <alignment horizontal="right" vertical="center" indent="1"/>
    </xf>
    <xf numFmtId="0" fontId="0" fillId="0" borderId="0" xfId="0" applyAlignment="1">
      <alignment horizontal="left"/>
    </xf>
    <xf numFmtId="3" fontId="6" fillId="0" borderId="0" xfId="0" applyNumberFormat="1" applyFont="1" applyAlignment="1">
      <alignment horizontal="left"/>
    </xf>
    <xf numFmtId="0" fontId="6" fillId="0" borderId="0" xfId="0" applyFont="1" applyAlignment="1">
      <alignment horizontal="left"/>
    </xf>
    <xf numFmtId="1" fontId="6" fillId="22" borderId="0" xfId="0" applyNumberFormat="1" applyFont="1" applyFill="1" applyAlignment="1">
      <alignment horizontal="left"/>
    </xf>
    <xf numFmtId="0" fontId="0" fillId="42" borderId="0" xfId="0" applyFill="1" applyAlignment="1">
      <alignment horizontal="left"/>
    </xf>
    <xf numFmtId="0" fontId="0" fillId="33" borderId="0" xfId="0" applyFill="1" applyAlignment="1">
      <alignment horizontal="left"/>
    </xf>
    <xf numFmtId="0" fontId="0" fillId="43" borderId="0" xfId="0" applyFill="1" applyAlignment="1">
      <alignment horizontal="left"/>
    </xf>
    <xf numFmtId="0" fontId="0" fillId="36" borderId="0" xfId="0" applyFill="1" applyAlignment="1">
      <alignment horizontal="left"/>
    </xf>
    <xf numFmtId="0" fontId="0" fillId="27" borderId="0" xfId="0" applyFill="1" applyAlignment="1">
      <alignment horizontal="left"/>
    </xf>
    <xf numFmtId="0" fontId="0" fillId="38" borderId="0" xfId="0" applyFill="1" applyAlignment="1">
      <alignment horizontal="left"/>
    </xf>
    <xf numFmtId="0" fontId="116" fillId="0" borderId="0" xfId="0" applyFont="1" applyAlignment="1">
      <alignment horizontal="left"/>
    </xf>
    <xf numFmtId="0" fontId="119" fillId="28" borderId="0" xfId="0" applyFont="1" applyFill="1" applyAlignment="1">
      <alignment wrapText="1"/>
    </xf>
    <xf numFmtId="0" fontId="100" fillId="19" borderId="0" xfId="0" applyFont="1" applyFill="1"/>
    <xf numFmtId="0" fontId="14" fillId="19" borderId="117" xfId="0" applyFont="1" applyFill="1" applyBorder="1" applyAlignment="1">
      <alignment horizontal="left"/>
    </xf>
    <xf numFmtId="0" fontId="15" fillId="19" borderId="114" xfId="0" applyFont="1" applyFill="1" applyBorder="1"/>
    <xf numFmtId="0" fontId="61" fillId="21" borderId="117" xfId="0" applyFont="1" applyFill="1" applyBorder="1" applyAlignment="1">
      <alignment vertical="top" wrapText="1"/>
    </xf>
    <xf numFmtId="0" fontId="15" fillId="19" borderId="117" xfId="0" applyFont="1" applyFill="1" applyBorder="1"/>
    <xf numFmtId="3" fontId="109" fillId="19" borderId="0" xfId="0" applyNumberFormat="1" applyFont="1" applyFill="1" applyAlignment="1">
      <alignment horizontal="left" vertical="center" wrapText="1"/>
    </xf>
    <xf numFmtId="3" fontId="109" fillId="19" borderId="0" xfId="0" applyNumberFormat="1" applyFont="1" applyFill="1" applyAlignment="1">
      <alignment horizontal="center" vertical="center" wrapText="1"/>
    </xf>
    <xf numFmtId="0" fontId="0" fillId="21" borderId="128" xfId="0" applyFill="1" applyBorder="1"/>
    <xf numFmtId="0" fontId="0" fillId="21" borderId="120" xfId="0" applyFill="1" applyBorder="1"/>
    <xf numFmtId="0" fontId="0" fillId="21" borderId="114" xfId="0" applyFill="1" applyBorder="1"/>
    <xf numFmtId="0" fontId="0" fillId="21" borderId="125" xfId="0" applyFill="1" applyBorder="1"/>
    <xf numFmtId="0" fontId="0" fillId="21" borderId="129" xfId="0" applyFill="1" applyBorder="1"/>
    <xf numFmtId="3" fontId="36" fillId="17" borderId="81" xfId="54" applyNumberFormat="1" applyFont="1" applyFill="1" applyBorder="1" applyAlignment="1" applyProtection="1">
      <alignment vertical="center"/>
      <protection locked="0"/>
    </xf>
    <xf numFmtId="0" fontId="63" fillId="19" borderId="0" xfId="54" applyFont="1" applyFill="1" applyAlignment="1">
      <alignment vertical="center"/>
    </xf>
    <xf numFmtId="3" fontId="36" fillId="0" borderId="81" xfId="54" applyNumberFormat="1" applyFont="1" applyBorder="1" applyAlignment="1" applyProtection="1">
      <alignment vertical="center"/>
      <protection locked="0"/>
    </xf>
    <xf numFmtId="0" fontId="10" fillId="20" borderId="114" xfId="0" applyFont="1" applyFill="1" applyBorder="1"/>
    <xf numFmtId="0" fontId="51" fillId="35" borderId="118" xfId="0" applyFont="1" applyFill="1" applyBorder="1" applyAlignment="1">
      <alignment horizontal="left" vertical="top"/>
    </xf>
    <xf numFmtId="1" fontId="51" fillId="20" borderId="118" xfId="0" applyNumberFormat="1" applyFont="1" applyFill="1" applyBorder="1" applyAlignment="1">
      <alignment horizontal="left" vertical="top"/>
    </xf>
    <xf numFmtId="0" fontId="51" fillId="20" borderId="118" xfId="0" applyFont="1" applyFill="1" applyBorder="1" applyAlignment="1">
      <alignment horizontal="left" vertical="top"/>
    </xf>
    <xf numFmtId="0" fontId="6" fillId="41" borderId="0" xfId="25" applyFont="1" applyFill="1" applyBorder="1" applyAlignment="1"/>
    <xf numFmtId="0" fontId="113" fillId="41" borderId="18" xfId="25" applyFont="1" applyFill="1" applyBorder="1" applyAlignment="1"/>
    <xf numFmtId="0" fontId="114" fillId="41" borderId="18" xfId="25" applyFont="1" applyFill="1" applyBorder="1" applyAlignment="1"/>
    <xf numFmtId="0" fontId="7" fillId="41" borderId="0" xfId="0" applyFont="1" applyFill="1"/>
    <xf numFmtId="0" fontId="7" fillId="37" borderId="125" xfId="25" applyFont="1" applyFill="1" applyBorder="1" applyAlignment="1"/>
    <xf numFmtId="3" fontId="6" fillId="22" borderId="0" xfId="0" applyNumberFormat="1" applyFont="1" applyFill="1"/>
    <xf numFmtId="0" fontId="6" fillId="21" borderId="0" xfId="0" applyFont="1" applyFill="1" applyAlignment="1">
      <alignment horizontal="left"/>
    </xf>
    <xf numFmtId="2" fontId="6" fillId="21" borderId="108" xfId="0" applyNumberFormat="1" applyFont="1" applyFill="1" applyBorder="1" applyAlignment="1">
      <alignment horizontal="center"/>
    </xf>
    <xf numFmtId="4" fontId="6" fillId="21" borderId="0" xfId="0" applyNumberFormat="1" applyFont="1" applyFill="1" applyAlignment="1">
      <alignment horizontal="center"/>
    </xf>
    <xf numFmtId="4" fontId="6" fillId="21" borderId="110" xfId="0" applyNumberFormat="1" applyFont="1" applyFill="1" applyBorder="1" applyAlignment="1">
      <alignment horizontal="center"/>
    </xf>
    <xf numFmtId="2" fontId="6" fillId="21" borderId="12" xfId="0" applyNumberFormat="1" applyFont="1" applyFill="1" applyBorder="1" applyAlignment="1">
      <alignment horizontal="center"/>
    </xf>
    <xf numFmtId="169" fontId="6" fillId="21" borderId="0" xfId="0" applyNumberFormat="1" applyFont="1" applyFill="1"/>
    <xf numFmtId="4" fontId="6" fillId="21" borderId="114" xfId="0" applyNumberFormat="1" applyFont="1" applyFill="1" applyBorder="1" applyAlignment="1">
      <alignment horizontal="center"/>
    </xf>
    <xf numFmtId="4" fontId="6" fillId="21" borderId="0" xfId="0" applyNumberFormat="1" applyFont="1" applyFill="1" applyAlignment="1">
      <alignment horizontal="center" vertical="top"/>
    </xf>
    <xf numFmtId="0" fontId="6" fillId="21" borderId="0" xfId="0" applyFont="1" applyFill="1" applyAlignment="1">
      <alignment vertical="top"/>
    </xf>
    <xf numFmtId="0" fontId="113" fillId="41" borderId="0" xfId="25" applyFont="1" applyFill="1" applyAlignment="1"/>
    <xf numFmtId="0" fontId="64" fillId="19" borderId="130" xfId="0" applyFont="1" applyFill="1" applyBorder="1"/>
    <xf numFmtId="0" fontId="6" fillId="19" borderId="130" xfId="0" applyFont="1" applyFill="1" applyBorder="1"/>
    <xf numFmtId="0" fontId="51" fillId="35" borderId="58" xfId="0" applyFont="1" applyFill="1" applyBorder="1" applyAlignment="1">
      <alignment horizontal="left" vertical="top"/>
    </xf>
    <xf numFmtId="0" fontId="0" fillId="21" borderId="0" xfId="0" applyFill="1" applyAlignment="1">
      <alignment horizontal="left"/>
    </xf>
    <xf numFmtId="0" fontId="0" fillId="19" borderId="130" xfId="0" applyFill="1" applyBorder="1"/>
    <xf numFmtId="3" fontId="6" fillId="34" borderId="104" xfId="0" applyNumberFormat="1" applyFont="1" applyFill="1" applyBorder="1"/>
    <xf numFmtId="3" fontId="51" fillId="35" borderId="123" xfId="0" applyNumberFormat="1" applyFont="1" applyFill="1" applyBorder="1" applyAlignment="1">
      <alignment horizontal="left" vertical="top" wrapText="1"/>
    </xf>
    <xf numFmtId="3" fontId="51" fillId="35" borderId="118" xfId="0" applyNumberFormat="1" applyFont="1" applyFill="1" applyBorder="1" applyAlignment="1">
      <alignment horizontal="left" vertical="top"/>
    </xf>
    <xf numFmtId="3" fontId="36" fillId="17" borderId="82" xfId="54" applyNumberFormat="1" applyFont="1" applyFill="1" applyBorder="1" applyAlignment="1">
      <alignment vertical="center"/>
    </xf>
    <xf numFmtId="3" fontId="64" fillId="33" borderId="0" xfId="0" applyNumberFormat="1" applyFont="1" applyFill="1" applyAlignment="1">
      <alignment horizontal="left" vertical="center" indent="1"/>
    </xf>
    <xf numFmtId="0" fontId="10" fillId="22" borderId="0" xfId="0" applyFont="1" applyFill="1" applyAlignment="1">
      <alignment horizontal="left" vertical="top" wrapText="1"/>
    </xf>
    <xf numFmtId="0" fontId="0" fillId="22" borderId="0" xfId="0" applyFill="1" applyAlignment="1">
      <alignment horizontal="left" vertical="top" wrapText="1"/>
    </xf>
    <xf numFmtId="0" fontId="101" fillId="22" borderId="0" xfId="0" applyFont="1" applyFill="1" applyAlignment="1">
      <alignment horizontal="left" vertical="top" wrapText="1"/>
    </xf>
    <xf numFmtId="3" fontId="10" fillId="24" borderId="0" xfId="0" applyNumberFormat="1" applyFont="1" applyFill="1" applyAlignment="1">
      <alignment horizontal="right" vertical="center" indent="1"/>
    </xf>
    <xf numFmtId="3" fontId="12" fillId="24" borderId="0" xfId="0" applyNumberFormat="1" applyFont="1" applyFill="1" applyAlignment="1">
      <alignment horizontal="right" vertical="center" indent="1"/>
    </xf>
    <xf numFmtId="0" fontId="0" fillId="24" borderId="0" xfId="0" applyFill="1"/>
    <xf numFmtId="0" fontId="0" fillId="22" borderId="130" xfId="0" applyFill="1" applyBorder="1"/>
    <xf numFmtId="0" fontId="122" fillId="0" borderId="0" xfId="94"/>
    <xf numFmtId="0" fontId="123" fillId="0" borderId="0" xfId="94" applyFont="1"/>
    <xf numFmtId="3" fontId="122" fillId="0" borderId="0" xfId="95" applyNumberFormat="1"/>
    <xf numFmtId="0" fontId="10" fillId="33" borderId="0" xfId="0" applyFont="1" applyFill="1" applyAlignment="1">
      <alignment horizontal="left" vertical="top"/>
    </xf>
    <xf numFmtId="3" fontId="100" fillId="22" borderId="0" xfId="0" applyNumberFormat="1" applyFont="1" applyFill="1" applyAlignment="1">
      <alignment horizontal="right" vertical="center" indent="1"/>
    </xf>
    <xf numFmtId="0" fontId="15" fillId="19" borderId="132" xfId="0" applyFont="1" applyFill="1" applyBorder="1"/>
    <xf numFmtId="0" fontId="12" fillId="33" borderId="0" xfId="0" applyFont="1" applyFill="1" applyAlignment="1">
      <alignment vertical="top"/>
    </xf>
    <xf numFmtId="0" fontId="12" fillId="33" borderId="0" xfId="0" applyFont="1" applyFill="1"/>
    <xf numFmtId="3" fontId="47" fillId="33" borderId="0" xfId="0" applyNumberFormat="1" applyFont="1" applyFill="1" applyAlignment="1">
      <alignment horizontal="left" vertical="center" indent="1"/>
    </xf>
    <xf numFmtId="0" fontId="0" fillId="19" borderId="132" xfId="0" applyFill="1" applyBorder="1"/>
    <xf numFmtId="0" fontId="64" fillId="19" borderId="117" xfId="0" applyFont="1" applyFill="1" applyBorder="1"/>
    <xf numFmtId="0" fontId="10" fillId="21" borderId="117" xfId="0" applyFont="1" applyFill="1" applyBorder="1"/>
    <xf numFmtId="3" fontId="62" fillId="33" borderId="0" xfId="0" applyNumberFormat="1" applyFont="1" applyFill="1" applyAlignment="1">
      <alignment horizontal="left" vertical="center" indent="1"/>
    </xf>
    <xf numFmtId="3" fontId="101" fillId="19" borderId="0" xfId="54" applyNumberFormat="1" applyFont="1" applyFill="1" applyAlignment="1">
      <alignment horizontal="right" vertical="center"/>
    </xf>
    <xf numFmtId="3" fontId="102" fillId="22" borderId="0" xfId="0" applyNumberFormat="1" applyFont="1" applyFill="1" applyAlignment="1">
      <alignment horizontal="right" vertical="center" indent="1"/>
    </xf>
    <xf numFmtId="0" fontId="15" fillId="40" borderId="0" xfId="0" applyFont="1" applyFill="1" applyAlignment="1">
      <alignment horizontal="right" vertical="center" indent="1"/>
    </xf>
    <xf numFmtId="0" fontId="15" fillId="40" borderId="0" xfId="0" applyFont="1" applyFill="1"/>
    <xf numFmtId="0" fontId="0" fillId="19" borderId="133" xfId="0" applyFill="1" applyBorder="1"/>
    <xf numFmtId="3" fontId="62" fillId="22" borderId="0" xfId="0" applyNumberFormat="1" applyFont="1" applyFill="1" applyAlignment="1">
      <alignment horizontal="left" vertical="center" indent="1"/>
    </xf>
    <xf numFmtId="0" fontId="6" fillId="19" borderId="133" xfId="0" applyFont="1" applyFill="1" applyBorder="1"/>
    <xf numFmtId="3" fontId="12" fillId="40" borderId="0" xfId="0" applyNumberFormat="1" applyFont="1" applyFill="1" applyAlignment="1">
      <alignment horizontal="right" vertical="center" indent="1"/>
    </xf>
    <xf numFmtId="0" fontId="10" fillId="40" borderId="0" xfId="0" applyFont="1" applyFill="1"/>
    <xf numFmtId="0" fontId="0" fillId="22" borderId="133" xfId="0" applyFill="1" applyBorder="1"/>
    <xf numFmtId="0" fontId="6" fillId="20" borderId="126" xfId="0" applyFont="1" applyFill="1" applyBorder="1"/>
    <xf numFmtId="0" fontId="64" fillId="19" borderId="133" xfId="0" applyFont="1" applyFill="1" applyBorder="1"/>
    <xf numFmtId="0" fontId="71" fillId="35" borderId="58" xfId="0" applyFont="1" applyFill="1" applyBorder="1" applyAlignment="1">
      <alignment horizontal="center"/>
    </xf>
    <xf numFmtId="0" fontId="71" fillId="35" borderId="58" xfId="0" applyFont="1" applyFill="1" applyBorder="1" applyAlignment="1">
      <alignment horizontal="center" vertical="top" wrapText="1"/>
    </xf>
    <xf numFmtId="0" fontId="64" fillId="35" borderId="58" xfId="0" applyFont="1" applyFill="1" applyBorder="1" applyAlignment="1">
      <alignment horizontal="center" vertical="top" wrapText="1"/>
    </xf>
    <xf numFmtId="0" fontId="118" fillId="35" borderId="58" xfId="0" applyFont="1" applyFill="1" applyBorder="1" applyAlignment="1">
      <alignment horizontal="center"/>
    </xf>
    <xf numFmtId="0" fontId="118" fillId="35" borderId="58" xfId="0" applyFont="1" applyFill="1" applyBorder="1" applyAlignment="1">
      <alignment horizontal="center" vertical="top" wrapText="1"/>
    </xf>
    <xf numFmtId="3" fontId="0" fillId="20" borderId="126" xfId="0" applyNumberFormat="1" applyFill="1" applyBorder="1"/>
    <xf numFmtId="3" fontId="64" fillId="35" borderId="58" xfId="0" applyNumberFormat="1" applyFont="1" applyFill="1" applyBorder="1" applyAlignment="1">
      <alignment horizontal="center"/>
    </xf>
    <xf numFmtId="0" fontId="64" fillId="35" borderId="58" xfId="0" applyFont="1" applyFill="1" applyBorder="1" applyAlignment="1">
      <alignment horizontal="center"/>
    </xf>
    <xf numFmtId="3" fontId="64" fillId="35" borderId="58" xfId="0" applyNumberFormat="1" applyFont="1" applyFill="1" applyBorder="1" applyAlignment="1">
      <alignment horizontal="center" vertical="top" wrapText="1"/>
    </xf>
    <xf numFmtId="0" fontId="7" fillId="35" borderId="111" xfId="0" applyFont="1" applyFill="1" applyBorder="1" applyAlignment="1">
      <alignment horizontal="center" wrapText="1"/>
    </xf>
    <xf numFmtId="0" fontId="7" fillId="35" borderId="112" xfId="0" applyFont="1" applyFill="1" applyBorder="1" applyAlignment="1">
      <alignment horizontal="left" wrapText="1"/>
    </xf>
    <xf numFmtId="0" fontId="7" fillId="35" borderId="112" xfId="0" applyFont="1" applyFill="1" applyBorder="1" applyAlignment="1">
      <alignment horizontal="center" wrapText="1"/>
    </xf>
    <xf numFmtId="0" fontId="7" fillId="35" borderId="113" xfId="0" applyFont="1" applyFill="1" applyBorder="1" applyAlignment="1">
      <alignment horizontal="center" wrapText="1"/>
    </xf>
    <xf numFmtId="0" fontId="120" fillId="28" borderId="0" xfId="0" applyFont="1" applyFill="1" applyAlignment="1">
      <alignment horizontal="left" vertical="top" wrapText="1"/>
    </xf>
    <xf numFmtId="3" fontId="12" fillId="21" borderId="65" xfId="0" applyNumberFormat="1" applyFont="1" applyFill="1" applyBorder="1" applyAlignment="1">
      <alignment horizontal="left" vertical="top"/>
    </xf>
    <xf numFmtId="0" fontId="15" fillId="28" borderId="117" xfId="0" applyFont="1" applyFill="1" applyBorder="1"/>
    <xf numFmtId="0" fontId="120" fillId="28" borderId="133" xfId="0" applyFont="1" applyFill="1" applyBorder="1" applyAlignment="1">
      <alignment horizontal="left" vertical="top" wrapText="1"/>
    </xf>
    <xf numFmtId="0" fontId="10" fillId="19" borderId="133" xfId="0" applyFont="1" applyFill="1" applyBorder="1"/>
    <xf numFmtId="0" fontId="10" fillId="21" borderId="133" xfId="0" applyFont="1" applyFill="1" applyBorder="1" applyAlignment="1">
      <alignment vertical="top"/>
    </xf>
    <xf numFmtId="0" fontId="62" fillId="19" borderId="0" xfId="0" applyFont="1" applyFill="1" applyAlignment="1">
      <alignment horizontal="right" vertical="center" indent="1"/>
    </xf>
    <xf numFmtId="0" fontId="7" fillId="35" borderId="118" xfId="0" applyFont="1" applyFill="1" applyBorder="1" applyAlignment="1">
      <alignment horizontal="left" vertical="top" wrapText="1"/>
    </xf>
    <xf numFmtId="0" fontId="62" fillId="28" borderId="0" xfId="0" applyFont="1" applyFill="1"/>
    <xf numFmtId="0" fontId="62" fillId="33" borderId="0" xfId="0" applyFont="1" applyFill="1"/>
    <xf numFmtId="0" fontId="47" fillId="19" borderId="0" xfId="0" applyFont="1" applyFill="1"/>
    <xf numFmtId="0" fontId="7" fillId="35" borderId="57" xfId="0" applyFont="1" applyFill="1" applyBorder="1" applyAlignment="1">
      <alignment horizontal="left" vertical="top" wrapText="1"/>
    </xf>
    <xf numFmtId="0" fontId="10" fillId="21" borderId="134" xfId="0" applyFont="1" applyFill="1" applyBorder="1"/>
    <xf numFmtId="3" fontId="10" fillId="38" borderId="65" xfId="0" applyNumberFormat="1" applyFont="1" applyFill="1" applyBorder="1" applyAlignment="1">
      <alignment horizontal="right" vertical="top"/>
    </xf>
    <xf numFmtId="3" fontId="10" fillId="38" borderId="63" xfId="0" applyNumberFormat="1" applyFont="1" applyFill="1" applyBorder="1" applyAlignment="1">
      <alignment horizontal="right" vertical="top"/>
    </xf>
    <xf numFmtId="0" fontId="12" fillId="22" borderId="0" xfId="0" applyFont="1" applyFill="1"/>
    <xf numFmtId="0" fontId="39" fillId="0" borderId="134" xfId="0" applyFont="1" applyBorder="1"/>
    <xf numFmtId="3" fontId="6" fillId="0" borderId="0" xfId="0" applyNumberFormat="1" applyFont="1"/>
    <xf numFmtId="3" fontId="108" fillId="0" borderId="60" xfId="0" applyNumberFormat="1" applyFont="1" applyBorder="1" applyAlignment="1">
      <alignment horizontal="right" indent="1"/>
    </xf>
    <xf numFmtId="0" fontId="10" fillId="21" borderId="66" xfId="0" applyFont="1" applyFill="1" applyBorder="1" applyAlignment="1" applyProtection="1">
      <alignment horizontal="left" vertical="top" wrapText="1"/>
      <protection locked="0"/>
    </xf>
    <xf numFmtId="3" fontId="12" fillId="17" borderId="39" xfId="0" applyNumberFormat="1" applyFont="1" applyFill="1" applyBorder="1" applyAlignment="1">
      <alignment horizontal="right" vertical="center" indent="1"/>
    </xf>
    <xf numFmtId="3" fontId="12" fillId="17" borderId="31" xfId="0" applyNumberFormat="1" applyFont="1" applyFill="1" applyBorder="1" applyAlignment="1" applyProtection="1">
      <alignment horizontal="right" vertical="center" indent="1"/>
      <protection locked="0"/>
    </xf>
    <xf numFmtId="3" fontId="12" fillId="17" borderId="40" xfId="0" applyNumberFormat="1" applyFont="1" applyFill="1" applyBorder="1" applyAlignment="1">
      <alignment horizontal="right" vertical="center" indent="1"/>
    </xf>
    <xf numFmtId="3" fontId="12" fillId="17" borderId="79" xfId="0" applyNumberFormat="1" applyFont="1" applyFill="1" applyBorder="1" applyAlignment="1" applyProtection="1">
      <alignment horizontal="right" vertical="center" indent="1"/>
      <protection locked="0"/>
    </xf>
    <xf numFmtId="3" fontId="12" fillId="17" borderId="84" xfId="0" applyNumberFormat="1" applyFont="1" applyFill="1" applyBorder="1" applyAlignment="1">
      <alignment horizontal="right" vertical="center" indent="1"/>
    </xf>
    <xf numFmtId="3" fontId="12" fillId="21" borderId="39" xfId="0" applyNumberFormat="1" applyFont="1" applyFill="1" applyBorder="1" applyAlignment="1">
      <alignment horizontal="right" vertical="center" indent="1"/>
    </xf>
    <xf numFmtId="3" fontId="14" fillId="17" borderId="39" xfId="0" applyNumberFormat="1" applyFont="1" applyFill="1" applyBorder="1" applyAlignment="1">
      <alignment horizontal="right" vertical="center" indent="1"/>
    </xf>
    <xf numFmtId="3" fontId="14" fillId="30" borderId="39" xfId="0" applyNumberFormat="1" applyFont="1" applyFill="1" applyBorder="1" applyAlignment="1">
      <alignment horizontal="right" vertical="center" indent="1"/>
    </xf>
    <xf numFmtId="3" fontId="14" fillId="0" borderId="31" xfId="0" applyNumberFormat="1" applyFont="1" applyBorder="1" applyAlignment="1" applyProtection="1">
      <alignment horizontal="right" vertical="center" indent="1"/>
      <protection locked="0"/>
    </xf>
    <xf numFmtId="3" fontId="14" fillId="21" borderId="84" xfId="0" applyNumberFormat="1" applyFont="1" applyFill="1" applyBorder="1" applyAlignment="1">
      <alignment horizontal="right" vertical="center" indent="1"/>
    </xf>
    <xf numFmtId="3" fontId="12" fillId="30" borderId="39" xfId="0" applyNumberFormat="1" applyFont="1" applyFill="1" applyBorder="1" applyAlignment="1">
      <alignment horizontal="right" vertical="center" indent="1"/>
    </xf>
    <xf numFmtId="3" fontId="12" fillId="21" borderId="84" xfId="0" applyNumberFormat="1" applyFont="1" applyFill="1" applyBorder="1" applyAlignment="1">
      <alignment horizontal="right" vertical="center" indent="1"/>
    </xf>
    <xf numFmtId="3" fontId="12" fillId="30" borderId="84" xfId="0" applyNumberFormat="1" applyFont="1" applyFill="1" applyBorder="1" applyAlignment="1">
      <alignment horizontal="right" vertical="center" indent="1"/>
    </xf>
    <xf numFmtId="3" fontId="14" fillId="30" borderId="84" xfId="0" applyNumberFormat="1" applyFont="1" applyFill="1" applyBorder="1" applyAlignment="1">
      <alignment horizontal="right" vertical="center" indent="1"/>
    </xf>
    <xf numFmtId="3" fontId="14" fillId="17" borderId="31" xfId="0" applyNumberFormat="1" applyFont="1" applyFill="1" applyBorder="1" applyAlignment="1" applyProtection="1">
      <alignment horizontal="right" vertical="center" indent="1"/>
      <protection locked="0"/>
    </xf>
    <xf numFmtId="3" fontId="14" fillId="21" borderId="39" xfId="0" applyNumberFormat="1" applyFont="1" applyFill="1" applyBorder="1" applyAlignment="1">
      <alignment horizontal="right" vertical="center" indent="1"/>
    </xf>
    <xf numFmtId="0" fontId="14" fillId="30" borderId="0" xfId="0" applyFont="1" applyFill="1" applyAlignment="1">
      <alignment horizontal="center"/>
    </xf>
    <xf numFmtId="3" fontId="14" fillId="21" borderId="31" xfId="0" applyNumberFormat="1" applyFont="1" applyFill="1" applyBorder="1" applyAlignment="1" applyProtection="1">
      <alignment horizontal="right" vertical="center" indent="1"/>
      <protection locked="0"/>
    </xf>
    <xf numFmtId="3" fontId="12" fillId="21" borderId="31" xfId="0" applyNumberFormat="1" applyFont="1" applyFill="1" applyBorder="1" applyAlignment="1" applyProtection="1">
      <alignment horizontal="right" vertical="center" indent="1"/>
      <protection locked="0"/>
    </xf>
    <xf numFmtId="3" fontId="107" fillId="22" borderId="106" xfId="0" applyNumberFormat="1" applyFont="1" applyFill="1" applyBorder="1" applyAlignment="1">
      <alignment horizontal="center" vertical="center" wrapText="1"/>
    </xf>
    <xf numFmtId="3" fontId="107" fillId="19" borderId="106" xfId="0" applyNumberFormat="1" applyFont="1" applyFill="1" applyBorder="1" applyAlignment="1">
      <alignment horizontal="center" vertical="center" wrapText="1"/>
    </xf>
    <xf numFmtId="3" fontId="107" fillId="19" borderId="107" xfId="0" applyNumberFormat="1" applyFont="1" applyFill="1" applyBorder="1" applyAlignment="1">
      <alignment horizontal="left" vertical="center" wrapText="1"/>
    </xf>
    <xf numFmtId="3" fontId="107" fillId="19" borderId="116" xfId="0" applyNumberFormat="1" applyFont="1" applyFill="1" applyBorder="1" applyAlignment="1">
      <alignment horizontal="center" vertical="center" wrapText="1"/>
    </xf>
    <xf numFmtId="3" fontId="119" fillId="30" borderId="131" xfId="0" applyNumberFormat="1" applyFont="1" applyFill="1" applyBorder="1" applyAlignment="1">
      <alignment horizontal="center" vertical="center" wrapText="1"/>
    </xf>
    <xf numFmtId="3" fontId="12" fillId="30" borderId="0" xfId="0" applyNumberFormat="1" applyFont="1" applyFill="1" applyAlignment="1">
      <alignment horizontal="center" vertical="center" wrapText="1"/>
    </xf>
    <xf numFmtId="3" fontId="12" fillId="30" borderId="71" xfId="0" applyNumberFormat="1" applyFont="1" applyFill="1" applyBorder="1" applyAlignment="1">
      <alignment horizontal="right" vertical="center" indent="1"/>
    </xf>
    <xf numFmtId="3" fontId="59" fillId="24" borderId="71" xfId="0" applyNumberFormat="1" applyFont="1" applyFill="1" applyBorder="1" applyAlignment="1">
      <alignment horizontal="right" vertical="center" indent="1"/>
    </xf>
    <xf numFmtId="3" fontId="12" fillId="17" borderId="71" xfId="0" applyNumberFormat="1" applyFont="1" applyFill="1" applyBorder="1" applyAlignment="1">
      <alignment horizontal="right" vertical="center" indent="1"/>
    </xf>
    <xf numFmtId="3" fontId="12" fillId="40" borderId="71" xfId="0" applyNumberFormat="1" applyFont="1" applyFill="1" applyBorder="1" applyAlignment="1">
      <alignment horizontal="right" vertical="center" indent="1"/>
    </xf>
    <xf numFmtId="3" fontId="12" fillId="24" borderId="127" xfId="0" applyNumberFormat="1" applyFont="1" applyFill="1" applyBorder="1" applyAlignment="1">
      <alignment horizontal="right" vertical="center" indent="1"/>
    </xf>
    <xf numFmtId="3" fontId="12" fillId="21" borderId="71" xfId="0" applyNumberFormat="1" applyFont="1" applyFill="1" applyBorder="1" applyAlignment="1">
      <alignment horizontal="right" vertical="center" indent="1"/>
    </xf>
    <xf numFmtId="3" fontId="64" fillId="23" borderId="115" xfId="0" applyNumberFormat="1" applyFont="1" applyFill="1" applyBorder="1" applyAlignment="1">
      <alignment horizontal="left" vertical="center" wrapText="1"/>
    </xf>
    <xf numFmtId="3" fontId="64" fillId="33" borderId="119" xfId="0" applyNumberFormat="1" applyFont="1" applyFill="1" applyBorder="1" applyAlignment="1">
      <alignment horizontal="left" vertical="center" wrapText="1"/>
    </xf>
    <xf numFmtId="3" fontId="12" fillId="30" borderId="0" xfId="0" applyNumberFormat="1" applyFont="1" applyFill="1" applyAlignment="1">
      <alignment horizontal="center" vertical="center"/>
    </xf>
    <xf numFmtId="3" fontId="12" fillId="31" borderId="70" xfId="0" applyNumberFormat="1" applyFont="1" applyFill="1" applyBorder="1" applyAlignment="1">
      <alignment horizontal="right" vertical="center" indent="1"/>
    </xf>
    <xf numFmtId="3" fontId="14" fillId="0" borderId="70" xfId="0" applyNumberFormat="1" applyFont="1" applyBorder="1" applyAlignment="1">
      <alignment horizontal="right" vertical="center" indent="1"/>
    </xf>
    <xf numFmtId="3" fontId="12" fillId="21" borderId="70" xfId="0" applyNumberFormat="1" applyFont="1" applyFill="1" applyBorder="1" applyAlignment="1">
      <alignment horizontal="right" vertical="center" indent="1"/>
    </xf>
    <xf numFmtId="3" fontId="14" fillId="0" borderId="39" xfId="0" applyNumberFormat="1" applyFont="1" applyBorder="1" applyAlignment="1">
      <alignment horizontal="right" vertical="center" indent="1"/>
    </xf>
    <xf numFmtId="3" fontId="12" fillId="0" borderId="39" xfId="0" applyNumberFormat="1" applyFont="1" applyBorder="1" applyAlignment="1">
      <alignment horizontal="right" vertical="center" indent="1"/>
    </xf>
    <xf numFmtId="0" fontId="59" fillId="19" borderId="75" xfId="0" applyFont="1" applyFill="1" applyBorder="1" applyAlignment="1">
      <alignment horizontal="center" vertical="top"/>
    </xf>
    <xf numFmtId="3" fontId="12" fillId="0" borderId="71" xfId="0" applyNumberFormat="1" applyFont="1" applyBorder="1" applyAlignment="1">
      <alignment horizontal="right" vertical="center" indent="1"/>
    </xf>
    <xf numFmtId="3" fontId="14" fillId="19" borderId="0" xfId="0" applyNumberFormat="1" applyFont="1" applyFill="1" applyAlignment="1">
      <alignment horizontal="center" vertical="center"/>
    </xf>
    <xf numFmtId="0" fontId="12" fillId="19" borderId="0" xfId="0" applyFont="1" applyFill="1" applyAlignment="1">
      <alignment horizontal="center" vertical="center"/>
    </xf>
    <xf numFmtId="3" fontId="14" fillId="30" borderId="0" xfId="0" applyNumberFormat="1" applyFont="1" applyFill="1" applyAlignment="1">
      <alignment horizontal="center" vertical="center"/>
    </xf>
    <xf numFmtId="3" fontId="12" fillId="17" borderId="39" xfId="0" quotePrefix="1" applyNumberFormat="1" applyFont="1" applyFill="1" applyBorder="1" applyAlignment="1">
      <alignment horizontal="right" vertical="center" indent="1"/>
    </xf>
    <xf numFmtId="3" fontId="14" fillId="17" borderId="70" xfId="0" applyNumberFormat="1" applyFont="1" applyFill="1" applyBorder="1" applyAlignment="1">
      <alignment horizontal="right" vertical="center" indent="1"/>
    </xf>
    <xf numFmtId="3" fontId="12" fillId="21" borderId="84" xfId="0" applyNumberFormat="1" applyFont="1" applyFill="1" applyBorder="1" applyAlignment="1">
      <alignment horizontal="right" indent="1"/>
    </xf>
    <xf numFmtId="3" fontId="12" fillId="17" borderId="87" xfId="0" applyNumberFormat="1" applyFont="1" applyFill="1" applyBorder="1" applyAlignment="1">
      <alignment horizontal="right" vertical="center" indent="1"/>
    </xf>
    <xf numFmtId="3" fontId="12" fillId="28" borderId="86" xfId="0" applyNumberFormat="1" applyFont="1" applyFill="1" applyBorder="1" applyAlignment="1" applyProtection="1">
      <alignment horizontal="right" vertical="center" indent="1"/>
      <protection locked="0"/>
    </xf>
    <xf numFmtId="3" fontId="12" fillId="28" borderId="0" xfId="0" applyNumberFormat="1" applyFont="1" applyFill="1" applyAlignment="1">
      <alignment horizontal="center" vertical="center"/>
    </xf>
    <xf numFmtId="3" fontId="59" fillId="17" borderId="39" xfId="0" applyNumberFormat="1" applyFont="1" applyFill="1" applyBorder="1" applyAlignment="1">
      <alignment horizontal="right" vertical="center" indent="1"/>
    </xf>
    <xf numFmtId="3" fontId="12" fillId="28" borderId="70" xfId="0" applyNumberFormat="1" applyFont="1" applyFill="1" applyBorder="1" applyAlignment="1">
      <alignment horizontal="right" vertical="center" indent="1"/>
    </xf>
    <xf numFmtId="3" fontId="12" fillId="28" borderId="70" xfId="0" applyNumberFormat="1" applyFont="1" applyFill="1" applyBorder="1" applyAlignment="1" applyProtection="1">
      <alignment horizontal="right" vertical="center" indent="1"/>
      <protection locked="0"/>
    </xf>
    <xf numFmtId="3" fontId="12" fillId="17" borderId="70" xfId="0" applyNumberFormat="1" applyFont="1" applyFill="1" applyBorder="1" applyAlignment="1" applyProtection="1">
      <alignment horizontal="right" vertical="center" indent="1"/>
      <protection locked="0"/>
    </xf>
    <xf numFmtId="3" fontId="59" fillId="17" borderId="105" xfId="0" applyNumberFormat="1" applyFont="1" applyFill="1" applyBorder="1" applyAlignment="1">
      <alignment horizontal="right" vertical="center" indent="1"/>
    </xf>
    <xf numFmtId="9" fontId="12" fillId="17" borderId="39" xfId="43" applyFont="1" applyFill="1" applyBorder="1" applyAlignment="1">
      <alignment horizontal="right" vertical="center" indent="1"/>
    </xf>
    <xf numFmtId="3" fontId="64" fillId="19" borderId="0" xfId="0" applyNumberFormat="1" applyFont="1" applyFill="1" applyAlignment="1">
      <alignment horizontal="left" vertical="top" wrapText="1"/>
    </xf>
    <xf numFmtId="3" fontId="12" fillId="28" borderId="39" xfId="0" applyNumberFormat="1" applyFont="1" applyFill="1" applyBorder="1" applyAlignment="1">
      <alignment horizontal="right" vertical="center" indent="1"/>
    </xf>
    <xf numFmtId="3" fontId="12" fillId="28" borderId="80" xfId="0" applyNumberFormat="1" applyFont="1" applyFill="1" applyBorder="1" applyAlignment="1">
      <alignment horizontal="center" vertical="center"/>
    </xf>
    <xf numFmtId="3" fontId="12" fillId="17" borderId="127" xfId="0" applyNumberFormat="1" applyFont="1" applyFill="1" applyBorder="1" applyAlignment="1">
      <alignment horizontal="right" vertical="center" indent="1"/>
    </xf>
    <xf numFmtId="3" fontId="12" fillId="17" borderId="135" xfId="0" applyNumberFormat="1" applyFont="1" applyFill="1" applyBorder="1" applyAlignment="1">
      <alignment horizontal="right" vertical="center" indent="1"/>
    </xf>
    <xf numFmtId="3" fontId="12" fillId="21" borderId="135" xfId="0" applyNumberFormat="1" applyFont="1" applyFill="1" applyBorder="1" applyAlignment="1">
      <alignment horizontal="right" vertical="center" indent="1"/>
    </xf>
    <xf numFmtId="3" fontId="10" fillId="19" borderId="136" xfId="0" applyNumberFormat="1" applyFont="1" applyFill="1" applyBorder="1" applyAlignment="1">
      <alignment horizontal="right" vertical="center" indent="1"/>
    </xf>
    <xf numFmtId="3" fontId="12" fillId="17" borderId="82" xfId="0" applyNumberFormat="1" applyFont="1" applyFill="1" applyBorder="1" applyAlignment="1">
      <alignment horizontal="right" vertical="center" indent="1"/>
    </xf>
    <xf numFmtId="3" fontId="62" fillId="19" borderId="136" xfId="0" applyNumberFormat="1" applyFont="1" applyFill="1" applyBorder="1" applyAlignment="1">
      <alignment horizontal="right" vertical="center" indent="1"/>
    </xf>
    <xf numFmtId="3" fontId="10" fillId="19" borderId="137" xfId="0" applyNumberFormat="1" applyFont="1" applyFill="1" applyBorder="1" applyAlignment="1">
      <alignment horizontal="right" vertical="center" indent="1"/>
    </xf>
    <xf numFmtId="3" fontId="12" fillId="21" borderId="138" xfId="0" applyNumberFormat="1" applyFont="1" applyFill="1" applyBorder="1" applyAlignment="1">
      <alignment horizontal="right" vertical="center" indent="1"/>
    </xf>
    <xf numFmtId="3" fontId="10" fillId="33" borderId="12" xfId="0" applyNumberFormat="1" applyFont="1" applyFill="1" applyBorder="1" applyAlignment="1">
      <alignment horizontal="right" vertical="center" indent="1"/>
    </xf>
    <xf numFmtId="3" fontId="10" fillId="19" borderId="12" xfId="0" applyNumberFormat="1" applyFont="1" applyFill="1" applyBorder="1" applyAlignment="1">
      <alignment horizontal="right" vertical="center" indent="1"/>
    </xf>
    <xf numFmtId="0" fontId="7" fillId="20" borderId="18" xfId="0" applyFont="1" applyFill="1" applyBorder="1" applyAlignment="1">
      <alignment horizontal="center"/>
    </xf>
    <xf numFmtId="3" fontId="14" fillId="21" borderId="81" xfId="0" applyNumberFormat="1" applyFont="1" applyFill="1" applyBorder="1" applyAlignment="1" applyProtection="1">
      <alignment horizontal="right" vertical="center" indent="1"/>
      <protection locked="0"/>
    </xf>
    <xf numFmtId="3" fontId="15" fillId="19" borderId="12" xfId="0" applyNumberFormat="1" applyFont="1" applyFill="1" applyBorder="1" applyAlignment="1">
      <alignment horizontal="right" vertical="center" indent="1"/>
    </xf>
    <xf numFmtId="3" fontId="14" fillId="17" borderId="81" xfId="0" applyNumberFormat="1" applyFont="1" applyFill="1" applyBorder="1" applyAlignment="1" applyProtection="1">
      <alignment horizontal="right" vertical="center" indent="1"/>
      <protection locked="0"/>
    </xf>
    <xf numFmtId="3" fontId="12" fillId="21" borderId="81" xfId="0" applyNumberFormat="1" applyFont="1" applyFill="1" applyBorder="1" applyAlignment="1" applyProtection="1">
      <alignment horizontal="right" vertical="center" indent="1"/>
      <protection locked="0"/>
    </xf>
    <xf numFmtId="0" fontId="12" fillId="19" borderId="12" xfId="0" applyFont="1" applyFill="1" applyBorder="1"/>
    <xf numFmtId="3" fontId="12" fillId="17" borderId="81" xfId="0" applyNumberFormat="1" applyFont="1" applyFill="1" applyBorder="1" applyAlignment="1" applyProtection="1">
      <alignment horizontal="right" vertical="center" indent="1"/>
      <protection locked="0"/>
    </xf>
    <xf numFmtId="3" fontId="12" fillId="22" borderId="12" xfId="0" applyNumberFormat="1" applyFont="1" applyFill="1" applyBorder="1" applyAlignment="1">
      <alignment horizontal="right" vertical="center" indent="1"/>
    </xf>
    <xf numFmtId="0" fontId="15" fillId="19" borderId="12" xfId="0" applyFont="1" applyFill="1" applyBorder="1" applyAlignment="1">
      <alignment horizontal="right" vertical="center" indent="1"/>
    </xf>
    <xf numFmtId="3" fontId="14" fillId="0" borderId="81" xfId="0" applyNumberFormat="1" applyFont="1" applyBorder="1" applyAlignment="1" applyProtection="1">
      <alignment horizontal="right" vertical="center" indent="1"/>
      <protection locked="0"/>
    </xf>
    <xf numFmtId="0" fontId="15" fillId="0" borderId="139" xfId="0" applyFont="1" applyBorder="1" applyAlignment="1">
      <alignment horizontal="center"/>
    </xf>
    <xf numFmtId="3" fontId="12" fillId="30" borderId="135" xfId="0" applyNumberFormat="1" applyFont="1" applyFill="1" applyBorder="1" applyAlignment="1">
      <alignment horizontal="right" vertical="center" indent="1"/>
    </xf>
    <xf numFmtId="3" fontId="12" fillId="21" borderId="82" xfId="0" applyNumberFormat="1" applyFont="1" applyFill="1" applyBorder="1" applyAlignment="1">
      <alignment horizontal="right" vertical="center" indent="1"/>
    </xf>
    <xf numFmtId="3" fontId="15" fillId="30" borderId="140" xfId="0" applyNumberFormat="1" applyFont="1" applyFill="1" applyBorder="1" applyAlignment="1">
      <alignment horizontal="right" vertical="center" indent="1"/>
    </xf>
    <xf numFmtId="3" fontId="14" fillId="21" borderId="141" xfId="0" applyNumberFormat="1" applyFont="1" applyFill="1" applyBorder="1" applyAlignment="1">
      <alignment horizontal="right" vertical="center" indent="1"/>
    </xf>
    <xf numFmtId="0" fontId="15" fillId="19" borderId="136" xfId="0" applyFont="1" applyFill="1" applyBorder="1"/>
    <xf numFmtId="3" fontId="14" fillId="30" borderId="135" xfId="0" applyNumberFormat="1" applyFont="1" applyFill="1" applyBorder="1" applyAlignment="1">
      <alignment horizontal="right" vertical="center" indent="1"/>
    </xf>
    <xf numFmtId="0" fontId="62" fillId="30" borderId="136" xfId="0" applyFont="1" applyFill="1" applyBorder="1" applyAlignment="1">
      <alignment horizontal="center"/>
    </xf>
    <xf numFmtId="0" fontId="15" fillId="30" borderId="142" xfId="0" applyFont="1" applyFill="1" applyBorder="1" applyAlignment="1">
      <alignment horizontal="center"/>
    </xf>
    <xf numFmtId="3" fontId="14" fillId="17" borderId="135" xfId="0" applyNumberFormat="1" applyFont="1" applyFill="1" applyBorder="1" applyAlignment="1">
      <alignment horizontal="right" vertical="center" indent="1"/>
    </xf>
    <xf numFmtId="3" fontId="15" fillId="19" borderId="136" xfId="0" applyNumberFormat="1" applyFont="1" applyFill="1" applyBorder="1" applyAlignment="1">
      <alignment horizontal="right" vertical="center" indent="1"/>
    </xf>
    <xf numFmtId="0" fontId="15" fillId="30" borderId="136" xfId="0" applyFont="1" applyFill="1" applyBorder="1"/>
    <xf numFmtId="0" fontId="15" fillId="30" borderId="136" xfId="0" applyFont="1" applyFill="1" applyBorder="1" applyAlignment="1">
      <alignment horizontal="center"/>
    </xf>
    <xf numFmtId="3" fontId="14" fillId="30" borderId="82" xfId="0" applyNumberFormat="1" applyFont="1" applyFill="1" applyBorder="1" applyAlignment="1">
      <alignment horizontal="right" vertical="center" indent="1"/>
    </xf>
    <xf numFmtId="0" fontId="15" fillId="17" borderId="142" xfId="0" applyFont="1" applyFill="1" applyBorder="1"/>
    <xf numFmtId="0" fontId="71" fillId="0" borderId="0" xfId="0" applyFont="1" applyAlignment="1">
      <alignment horizontal="right" vertical="center"/>
    </xf>
    <xf numFmtId="0" fontId="71" fillId="0" borderId="55" xfId="0" applyFont="1" applyBorder="1" applyAlignment="1">
      <alignment horizontal="right" vertical="center"/>
    </xf>
    <xf numFmtId="3" fontId="125" fillId="30" borderId="0" xfId="0" applyNumberFormat="1" applyFont="1" applyFill="1" applyAlignment="1">
      <alignment horizontal="center"/>
    </xf>
    <xf numFmtId="0" fontId="95" fillId="19" borderId="136" xfId="54" applyFont="1" applyFill="1" applyBorder="1" applyAlignment="1">
      <alignment horizontal="left" vertical="center"/>
    </xf>
    <xf numFmtId="3" fontId="36" fillId="17" borderId="85" xfId="54" applyNumberFormat="1" applyFont="1" applyFill="1" applyBorder="1" applyAlignment="1">
      <alignment horizontal="right" vertical="center" indent="1"/>
    </xf>
    <xf numFmtId="0" fontId="38" fillId="19" borderId="143" xfId="54" applyFont="1" applyFill="1" applyBorder="1" applyAlignment="1">
      <alignment horizontal="right" vertical="center" indent="1"/>
    </xf>
    <xf numFmtId="0" fontId="64" fillId="30" borderId="136" xfId="0" applyFont="1" applyFill="1" applyBorder="1"/>
    <xf numFmtId="0" fontId="0" fillId="30" borderId="136" xfId="0" applyFill="1" applyBorder="1"/>
    <xf numFmtId="0" fontId="6" fillId="30" borderId="136" xfId="0" applyFont="1" applyFill="1" applyBorder="1"/>
    <xf numFmtId="0" fontId="0" fillId="30" borderId="144" xfId="0" applyFill="1" applyBorder="1"/>
    <xf numFmtId="3" fontId="12" fillId="40" borderId="135" xfId="0" applyNumberFormat="1" applyFont="1" applyFill="1" applyBorder="1" applyAlignment="1">
      <alignment horizontal="right" vertical="center" indent="1"/>
    </xf>
    <xf numFmtId="0" fontId="0" fillId="40" borderId="136" xfId="0" applyFill="1" applyBorder="1"/>
    <xf numFmtId="3" fontId="12" fillId="30" borderId="141" xfId="0" applyNumberFormat="1" applyFont="1" applyFill="1" applyBorder="1" applyAlignment="1">
      <alignment horizontal="right" vertical="center" indent="1"/>
    </xf>
    <xf numFmtId="0" fontId="0" fillId="24" borderId="136" xfId="0" applyFill="1" applyBorder="1"/>
    <xf numFmtId="0" fontId="10" fillId="19" borderId="136" xfId="0" applyFont="1" applyFill="1" applyBorder="1"/>
    <xf numFmtId="3" fontId="59" fillId="24" borderId="135" xfId="0" applyNumberFormat="1" applyFont="1" applyFill="1" applyBorder="1" applyAlignment="1">
      <alignment horizontal="right" vertical="center" indent="1"/>
    </xf>
    <xf numFmtId="3" fontId="59" fillId="24" borderId="145" xfId="0" applyNumberFormat="1" applyFont="1" applyFill="1" applyBorder="1" applyAlignment="1">
      <alignment horizontal="right" vertical="center" indent="1"/>
    </xf>
    <xf numFmtId="3" fontId="58" fillId="24" borderId="136" xfId="0" applyNumberFormat="1" applyFont="1" applyFill="1" applyBorder="1" applyAlignment="1">
      <alignment horizontal="right" indent="1"/>
    </xf>
    <xf numFmtId="3" fontId="10" fillId="22" borderId="12" xfId="0" applyNumberFormat="1" applyFont="1" applyFill="1" applyBorder="1" applyAlignment="1">
      <alignment horizontal="right" vertical="center" indent="1"/>
    </xf>
    <xf numFmtId="3" fontId="10" fillId="23" borderId="12" xfId="0" applyNumberFormat="1" applyFont="1" applyFill="1" applyBorder="1" applyAlignment="1">
      <alignment horizontal="right" vertical="center" indent="1"/>
    </xf>
    <xf numFmtId="0" fontId="10" fillId="22" borderId="12" xfId="0" applyFont="1" applyFill="1" applyBorder="1"/>
    <xf numFmtId="0" fontId="10" fillId="33" borderId="12" xfId="0" applyFont="1" applyFill="1" applyBorder="1"/>
    <xf numFmtId="3" fontId="12" fillId="0" borderId="81" xfId="0" applyNumberFormat="1" applyFont="1" applyBorder="1" applyAlignment="1" applyProtection="1">
      <alignment horizontal="right" vertical="center" indent="1"/>
      <protection locked="0"/>
    </xf>
    <xf numFmtId="9" fontId="12" fillId="17" borderId="135" xfId="43" applyFont="1" applyFill="1" applyBorder="1" applyAlignment="1">
      <alignment horizontal="center" vertical="center"/>
    </xf>
    <xf numFmtId="0" fontId="0" fillId="19" borderId="136" xfId="0" applyFill="1" applyBorder="1"/>
    <xf numFmtId="3" fontId="12" fillId="21" borderId="82" xfId="96" applyNumberFormat="1" applyFont="1" applyFill="1" applyBorder="1" applyAlignment="1">
      <alignment horizontal="right" vertical="center" indent="1"/>
    </xf>
    <xf numFmtId="3" fontId="12" fillId="0" borderId="135" xfId="0" applyNumberFormat="1" applyFont="1" applyBorder="1" applyAlignment="1">
      <alignment horizontal="right" vertical="center" indent="1"/>
    </xf>
    <xf numFmtId="3" fontId="0" fillId="19" borderId="136" xfId="0" applyNumberFormat="1" applyFill="1" applyBorder="1"/>
    <xf numFmtId="3" fontId="14" fillId="0" borderId="135" xfId="0" applyNumberFormat="1" applyFont="1" applyBorder="1" applyAlignment="1">
      <alignment horizontal="right" vertical="center" indent="1"/>
    </xf>
    <xf numFmtId="3" fontId="14" fillId="21" borderId="135" xfId="0" applyNumberFormat="1" applyFont="1" applyFill="1" applyBorder="1" applyAlignment="1">
      <alignment horizontal="right" vertical="center" indent="1"/>
    </xf>
    <xf numFmtId="0" fontId="62" fillId="19" borderId="136" xfId="0" applyFont="1" applyFill="1" applyBorder="1"/>
    <xf numFmtId="0" fontId="15" fillId="22" borderId="136" xfId="0" applyFont="1" applyFill="1" applyBorder="1"/>
    <xf numFmtId="0" fontId="6" fillId="19" borderId="136" xfId="0" applyFont="1" applyFill="1" applyBorder="1"/>
    <xf numFmtId="3" fontId="14" fillId="0" borderId="146" xfId="0" applyNumberFormat="1" applyFont="1" applyBorder="1" applyAlignment="1">
      <alignment horizontal="right" vertical="center" indent="1"/>
    </xf>
    <xf numFmtId="0" fontId="100" fillId="19" borderId="136" xfId="0" applyFont="1" applyFill="1" applyBorder="1"/>
    <xf numFmtId="0" fontId="49" fillId="21" borderId="136" xfId="0" applyFont="1" applyFill="1" applyBorder="1" applyAlignment="1">
      <alignment horizontal="center"/>
    </xf>
    <xf numFmtId="3" fontId="14" fillId="17" borderId="83" xfId="0" applyNumberFormat="1" applyFont="1" applyFill="1" applyBorder="1" applyAlignment="1">
      <alignment horizontal="right" vertical="center" indent="1"/>
    </xf>
    <xf numFmtId="3" fontId="12" fillId="17" borderId="138" xfId="0" applyNumberFormat="1" applyFont="1" applyFill="1" applyBorder="1" applyAlignment="1">
      <alignment horizontal="right" vertical="center" indent="1"/>
    </xf>
    <xf numFmtId="3" fontId="12" fillId="21" borderId="83" xfId="0" applyNumberFormat="1" applyFont="1" applyFill="1" applyBorder="1" applyAlignment="1">
      <alignment horizontal="right" indent="1"/>
    </xf>
    <xf numFmtId="0" fontId="0" fillId="19" borderId="137" xfId="0" applyFill="1" applyBorder="1"/>
    <xf numFmtId="0" fontId="0" fillId="22" borderId="137" xfId="0" applyFill="1" applyBorder="1"/>
    <xf numFmtId="3" fontId="12" fillId="17" borderId="83" xfId="0" applyNumberFormat="1" applyFont="1" applyFill="1" applyBorder="1" applyAlignment="1">
      <alignment horizontal="right" vertical="center" indent="1"/>
    </xf>
    <xf numFmtId="3" fontId="12" fillId="0" borderId="83" xfId="0" applyNumberFormat="1" applyFont="1" applyBorder="1" applyAlignment="1">
      <alignment horizontal="right" vertical="center" indent="1"/>
    </xf>
    <xf numFmtId="3" fontId="14" fillId="0" borderId="83" xfId="0" applyNumberFormat="1" applyFont="1" applyBorder="1" applyAlignment="1">
      <alignment horizontal="right" vertical="center" indent="1"/>
    </xf>
    <xf numFmtId="3" fontId="12" fillId="21" borderId="83" xfId="0" applyNumberFormat="1" applyFont="1" applyFill="1" applyBorder="1" applyAlignment="1">
      <alignment horizontal="right" vertical="center" indent="1"/>
    </xf>
    <xf numFmtId="0" fontId="15" fillId="19" borderId="137" xfId="0" applyFont="1" applyFill="1" applyBorder="1"/>
    <xf numFmtId="0" fontId="0" fillId="31" borderId="137" xfId="0" applyFill="1" applyBorder="1"/>
    <xf numFmtId="3" fontId="14" fillId="31" borderId="83" xfId="0" applyNumberFormat="1" applyFont="1" applyFill="1" applyBorder="1" applyAlignment="1">
      <alignment horizontal="right" vertical="center" indent="1"/>
    </xf>
    <xf numFmtId="3" fontId="12" fillId="31" borderId="83" xfId="0" applyNumberFormat="1" applyFont="1" applyFill="1" applyBorder="1" applyAlignment="1">
      <alignment horizontal="right" vertical="center" indent="1"/>
    </xf>
    <xf numFmtId="3" fontId="12" fillId="21" borderId="145" xfId="0" applyNumberFormat="1" applyFont="1" applyFill="1" applyBorder="1" applyAlignment="1">
      <alignment horizontal="right" vertical="center" indent="1"/>
    </xf>
    <xf numFmtId="0" fontId="15" fillId="19" borderId="136" xfId="0" applyFont="1" applyFill="1" applyBorder="1" applyAlignment="1">
      <alignment vertical="top"/>
    </xf>
    <xf numFmtId="3" fontId="12" fillId="17" borderId="83" xfId="0" applyNumberFormat="1" applyFont="1" applyFill="1" applyBorder="1" applyAlignment="1" applyProtection="1">
      <alignment horizontal="right" vertical="center" indent="1"/>
      <protection locked="0"/>
    </xf>
    <xf numFmtId="0" fontId="0" fillId="33" borderId="137" xfId="0" applyFill="1" applyBorder="1" applyAlignment="1">
      <alignment vertical="center"/>
    </xf>
    <xf numFmtId="3" fontId="12" fillId="28" borderId="83" xfId="0" applyNumberFormat="1" applyFont="1" applyFill="1" applyBorder="1" applyAlignment="1" applyProtection="1">
      <alignment horizontal="right" vertical="center" indent="1"/>
      <protection locked="0"/>
    </xf>
    <xf numFmtId="0" fontId="0" fillId="28" borderId="137" xfId="0" applyFill="1" applyBorder="1"/>
    <xf numFmtId="0" fontId="0" fillId="28" borderId="147" xfId="0" applyFill="1" applyBorder="1"/>
    <xf numFmtId="3" fontId="12" fillId="28" borderId="83" xfId="0" applyNumberFormat="1" applyFont="1" applyFill="1" applyBorder="1" applyAlignment="1">
      <alignment horizontal="right" vertical="center" indent="1"/>
    </xf>
    <xf numFmtId="3" fontId="10" fillId="19" borderId="136" xfId="0" applyNumberFormat="1" applyFont="1" applyFill="1" applyBorder="1" applyAlignment="1">
      <alignment horizontal="center" vertical="center"/>
    </xf>
    <xf numFmtId="9" fontId="12" fillId="17" borderId="135" xfId="43" applyFont="1" applyFill="1" applyBorder="1" applyAlignment="1">
      <alignment horizontal="right" vertical="center" indent="1"/>
    </xf>
    <xf numFmtId="3" fontId="12" fillId="0" borderId="82" xfId="0" applyNumberFormat="1" applyFont="1" applyBorder="1" applyAlignment="1">
      <alignment horizontal="right" vertical="center"/>
    </xf>
    <xf numFmtId="0" fontId="10" fillId="19" borderId="136" xfId="0" applyFont="1" applyFill="1" applyBorder="1" applyAlignment="1">
      <alignment vertical="center"/>
    </xf>
    <xf numFmtId="3" fontId="12" fillId="17" borderId="148" xfId="0" applyNumberFormat="1" applyFont="1" applyFill="1" applyBorder="1" applyAlignment="1">
      <alignment horizontal="right" vertical="center" indent="1"/>
    </xf>
    <xf numFmtId="3" fontId="12" fillId="17" borderId="141" xfId="0" applyNumberFormat="1" applyFont="1" applyFill="1" applyBorder="1" applyAlignment="1">
      <alignment horizontal="right" vertical="center" indent="1"/>
    </xf>
    <xf numFmtId="0" fontId="0" fillId="19" borderId="136" xfId="0" applyFill="1" applyBorder="1" applyAlignment="1">
      <alignment vertical="center"/>
    </xf>
    <xf numFmtId="3" fontId="59" fillId="17" borderId="135" xfId="0" applyNumberFormat="1" applyFont="1" applyFill="1" applyBorder="1" applyAlignment="1">
      <alignment horizontal="right" vertical="center" indent="1"/>
    </xf>
    <xf numFmtId="3" fontId="10" fillId="33" borderId="136" xfId="0" applyNumberFormat="1" applyFont="1" applyFill="1" applyBorder="1" applyAlignment="1">
      <alignment horizontal="right" vertical="center" indent="1"/>
    </xf>
    <xf numFmtId="3" fontId="10" fillId="33" borderId="136" xfId="0" applyNumberFormat="1" applyFont="1" applyFill="1" applyBorder="1" applyAlignment="1">
      <alignment horizontal="center" vertical="center"/>
    </xf>
    <xf numFmtId="3" fontId="5" fillId="19" borderId="136" xfId="0" applyNumberFormat="1" applyFont="1" applyFill="1" applyBorder="1" applyAlignment="1">
      <alignment horizontal="right" vertical="center" indent="1"/>
    </xf>
    <xf numFmtId="3" fontId="5" fillId="19" borderId="136" xfId="0" applyNumberFormat="1" applyFont="1" applyFill="1" applyBorder="1" applyAlignment="1">
      <alignment horizontal="center" vertical="center"/>
    </xf>
    <xf numFmtId="3" fontId="59" fillId="17" borderId="141" xfId="0" applyNumberFormat="1" applyFont="1" applyFill="1" applyBorder="1" applyAlignment="1">
      <alignment horizontal="right" vertical="center" indent="1"/>
    </xf>
    <xf numFmtId="0" fontId="64" fillId="19" borderId="136" xfId="0" applyFont="1" applyFill="1" applyBorder="1" applyAlignment="1">
      <alignment vertical="center"/>
    </xf>
    <xf numFmtId="3" fontId="58" fillId="19" borderId="149" xfId="0" applyNumberFormat="1" applyFont="1" applyFill="1" applyBorder="1" applyAlignment="1">
      <alignment horizontal="right" vertical="center" indent="1"/>
    </xf>
    <xf numFmtId="3" fontId="59" fillId="17" borderId="145" xfId="0" applyNumberFormat="1" applyFont="1" applyFill="1" applyBorder="1" applyAlignment="1">
      <alignment horizontal="right" vertical="center" indent="1"/>
    </xf>
    <xf numFmtId="0" fontId="0" fillId="33" borderId="136" xfId="0" applyFill="1" applyBorder="1" applyAlignment="1">
      <alignment vertical="center"/>
    </xf>
    <xf numFmtId="3" fontId="12" fillId="28" borderId="135" xfId="0" applyNumberFormat="1" applyFont="1" applyFill="1" applyBorder="1" applyAlignment="1">
      <alignment horizontal="right" vertical="center" indent="1"/>
    </xf>
    <xf numFmtId="0" fontId="0" fillId="28" borderId="136" xfId="0" applyFill="1" applyBorder="1"/>
    <xf numFmtId="3" fontId="12" fillId="28" borderId="82" xfId="0" applyNumberFormat="1" applyFont="1" applyFill="1" applyBorder="1" applyAlignment="1">
      <alignment horizontal="right" vertical="center" indent="1"/>
    </xf>
    <xf numFmtId="3" fontId="10" fillId="28" borderId="136" xfId="0" applyNumberFormat="1" applyFont="1" applyFill="1" applyBorder="1" applyAlignment="1">
      <alignment horizontal="center" vertical="center"/>
    </xf>
    <xf numFmtId="0" fontId="0" fillId="28" borderId="150" xfId="0" applyFill="1" applyBorder="1"/>
    <xf numFmtId="3" fontId="12" fillId="28" borderId="145" xfId="0" applyNumberFormat="1" applyFont="1" applyFill="1" applyBorder="1" applyAlignment="1">
      <alignment horizontal="right" vertical="center" indent="1"/>
    </xf>
    <xf numFmtId="3" fontId="10" fillId="28" borderId="12" xfId="0" applyNumberFormat="1" applyFont="1" applyFill="1" applyBorder="1" applyAlignment="1">
      <alignment horizontal="center" vertical="center"/>
    </xf>
    <xf numFmtId="3" fontId="12" fillId="28" borderId="151" xfId="0" applyNumberFormat="1" applyFont="1" applyFill="1" applyBorder="1" applyAlignment="1" applyProtection="1">
      <alignment horizontal="right" vertical="center" indent="1"/>
      <protection locked="0"/>
    </xf>
    <xf numFmtId="0" fontId="0" fillId="28" borderId="12" xfId="0" applyFill="1" applyBorder="1"/>
    <xf numFmtId="0" fontId="6" fillId="19" borderId="134" xfId="0" applyFont="1" applyFill="1" applyBorder="1"/>
    <xf numFmtId="0" fontId="10" fillId="33" borderId="134" xfId="0" applyFont="1" applyFill="1" applyBorder="1" applyAlignment="1">
      <alignment vertical="center"/>
    </xf>
    <xf numFmtId="0" fontId="62" fillId="19" borderId="134" xfId="0" applyFont="1" applyFill="1" applyBorder="1" applyAlignment="1">
      <alignment vertical="center"/>
    </xf>
    <xf numFmtId="0" fontId="62" fillId="19" borderId="134" xfId="0" applyFont="1" applyFill="1" applyBorder="1"/>
    <xf numFmtId="3" fontId="12" fillId="17" borderId="145" xfId="0" applyNumberFormat="1" applyFont="1" applyFill="1" applyBorder="1" applyAlignment="1">
      <alignment horizontal="right" vertical="center" indent="1"/>
    </xf>
    <xf numFmtId="3" fontId="12" fillId="17" borderId="82" xfId="0" applyNumberFormat="1" applyFont="1" applyFill="1" applyBorder="1" applyAlignment="1">
      <alignment vertical="center"/>
    </xf>
    <xf numFmtId="0" fontId="10" fillId="20" borderId="15" xfId="0" applyFont="1" applyFill="1" applyBorder="1" applyAlignment="1">
      <alignment horizontal="left"/>
    </xf>
    <xf numFmtId="0" fontId="10" fillId="20" borderId="0" xfId="0" applyFont="1" applyFill="1" applyAlignment="1">
      <alignment horizontal="left"/>
    </xf>
    <xf numFmtId="0" fontId="14" fillId="20" borderId="0" xfId="0" applyFont="1" applyFill="1" applyAlignment="1">
      <alignment horizontal="left"/>
    </xf>
    <xf numFmtId="0" fontId="10" fillId="22" borderId="18" xfId="0" applyFont="1" applyFill="1" applyBorder="1" applyAlignment="1">
      <alignment horizontal="left"/>
    </xf>
    <xf numFmtId="0" fontId="0" fillId="21" borderId="32" xfId="0" applyFill="1" applyBorder="1" applyAlignment="1">
      <alignment horizontal="left"/>
    </xf>
    <xf numFmtId="0" fontId="0" fillId="21" borderId="128" xfId="0" applyFill="1" applyBorder="1" applyAlignment="1">
      <alignment horizontal="left"/>
    </xf>
    <xf numFmtId="0" fontId="0" fillId="21" borderId="125" xfId="0" applyFill="1" applyBorder="1" applyAlignment="1">
      <alignment horizontal="left"/>
    </xf>
    <xf numFmtId="0" fontId="10" fillId="0" borderId="0" xfId="0" applyFont="1" applyAlignment="1">
      <alignment horizontal="left"/>
    </xf>
    <xf numFmtId="0" fontId="98" fillId="0" borderId="0" xfId="0" applyFont="1" applyAlignment="1">
      <alignment horizontal="left"/>
    </xf>
    <xf numFmtId="3" fontId="10" fillId="22" borderId="0" xfId="0" applyNumberFormat="1" applyFont="1" applyFill="1" applyAlignment="1">
      <alignment horizontal="left" vertical="center" indent="1"/>
    </xf>
    <xf numFmtId="0" fontId="10" fillId="22" borderId="0" xfId="0" applyFont="1" applyFill="1" applyAlignment="1">
      <alignment horizontal="right"/>
    </xf>
    <xf numFmtId="3" fontId="10" fillId="19" borderId="0" xfId="0" applyNumberFormat="1" applyFont="1" applyFill="1" applyAlignment="1">
      <alignment vertical="top" wrapText="1"/>
    </xf>
    <xf numFmtId="3" fontId="10" fillId="19" borderId="0" xfId="0" applyNumberFormat="1" applyFont="1" applyFill="1" applyAlignment="1">
      <alignment wrapText="1"/>
    </xf>
    <xf numFmtId="3" fontId="12" fillId="22" borderId="0" xfId="0" applyNumberFormat="1" applyFont="1" applyFill="1" applyAlignment="1">
      <alignment horizontal="left" vertical="center" indent="1"/>
    </xf>
    <xf numFmtId="3" fontId="12" fillId="19" borderId="0" xfId="0" applyNumberFormat="1" applyFont="1" applyFill="1" applyAlignment="1">
      <alignment horizontal="left" vertical="center" indent="1"/>
    </xf>
    <xf numFmtId="0" fontId="10" fillId="19" borderId="128" xfId="0" applyFont="1" applyFill="1" applyBorder="1"/>
    <xf numFmtId="0" fontId="10" fillId="22" borderId="128" xfId="0" applyFont="1" applyFill="1" applyBorder="1"/>
    <xf numFmtId="0" fontId="10" fillId="19" borderId="128" xfId="0" applyFont="1" applyFill="1" applyBorder="1" applyAlignment="1">
      <alignment horizontal="left"/>
    </xf>
    <xf numFmtId="0" fontId="10" fillId="19" borderId="120" xfId="0" applyFont="1" applyFill="1" applyBorder="1"/>
    <xf numFmtId="0" fontId="10" fillId="19" borderId="134" xfId="0" applyFont="1" applyFill="1" applyBorder="1"/>
    <xf numFmtId="3" fontId="10" fillId="19" borderId="134" xfId="0" applyNumberFormat="1" applyFont="1" applyFill="1" applyBorder="1" applyAlignment="1">
      <alignment horizontal="right" vertical="center" indent="1"/>
    </xf>
    <xf numFmtId="3" fontId="13" fillId="19" borderId="125" xfId="0" applyNumberFormat="1" applyFont="1" applyFill="1" applyBorder="1" applyAlignment="1">
      <alignment horizontal="left" vertical="center" indent="1"/>
    </xf>
    <xf numFmtId="3" fontId="13" fillId="19" borderId="125" xfId="0" applyNumberFormat="1" applyFont="1" applyFill="1" applyBorder="1" applyAlignment="1">
      <alignment horizontal="right" vertical="center" indent="1"/>
    </xf>
    <xf numFmtId="3" fontId="10" fillId="19" borderId="129" xfId="0" applyNumberFormat="1" applyFont="1" applyFill="1" applyBorder="1" applyAlignment="1">
      <alignment horizontal="right" vertical="center" indent="1"/>
    </xf>
    <xf numFmtId="0" fontId="11" fillId="19" borderId="128" xfId="0" applyFont="1" applyFill="1" applyBorder="1"/>
    <xf numFmtId="0" fontId="69" fillId="20" borderId="125" xfId="0" applyFont="1" applyFill="1" applyBorder="1" applyAlignment="1">
      <alignment horizontal="center" vertical="center"/>
    </xf>
    <xf numFmtId="0" fontId="6" fillId="21" borderId="12" xfId="0" applyFont="1" applyFill="1" applyBorder="1" applyAlignment="1">
      <alignment vertical="top"/>
    </xf>
    <xf numFmtId="0" fontId="6" fillId="21" borderId="125" xfId="0" applyFont="1" applyFill="1" applyBorder="1"/>
    <xf numFmtId="0" fontId="6" fillId="21" borderId="134" xfId="0" applyFont="1" applyFill="1" applyBorder="1" applyAlignment="1">
      <alignment horizontal="left"/>
    </xf>
    <xf numFmtId="169" fontId="6" fillId="0" borderId="153" xfId="0" applyNumberFormat="1" applyFont="1" applyBorder="1" applyAlignment="1">
      <alignment horizontal="left"/>
    </xf>
    <xf numFmtId="169" fontId="6" fillId="39" borderId="154" xfId="0" applyNumberFormat="1" applyFont="1" applyFill="1" applyBorder="1"/>
    <xf numFmtId="169" fontId="6" fillId="39" borderId="117" xfId="0" applyNumberFormat="1" applyFont="1" applyFill="1" applyBorder="1"/>
    <xf numFmtId="3" fontId="7" fillId="21" borderId="0" xfId="0" applyNumberFormat="1" applyFont="1" applyFill="1"/>
    <xf numFmtId="2" fontId="7" fillId="21" borderId="0" xfId="0" applyNumberFormat="1" applyFont="1" applyFill="1"/>
    <xf numFmtId="168" fontId="64" fillId="21" borderId="0" xfId="0" applyNumberFormat="1" applyFont="1" applyFill="1"/>
    <xf numFmtId="3" fontId="73" fillId="21" borderId="0" xfId="0" applyNumberFormat="1" applyFont="1" applyFill="1"/>
    <xf numFmtId="3" fontId="0" fillId="34" borderId="104" xfId="0" applyNumberFormat="1" applyFill="1" applyBorder="1"/>
    <xf numFmtId="0" fontId="62" fillId="0" borderId="0" xfId="0" applyFont="1" applyAlignment="1">
      <alignment horizontal="left"/>
    </xf>
    <xf numFmtId="2" fontId="6" fillId="21" borderId="117" xfId="0" applyNumberFormat="1" applyFont="1" applyFill="1" applyBorder="1" applyAlignment="1">
      <alignment horizontal="center"/>
    </xf>
    <xf numFmtId="4" fontId="6" fillId="21" borderId="130" xfId="0" applyNumberFormat="1" applyFont="1" applyFill="1" applyBorder="1" applyAlignment="1">
      <alignment horizontal="center"/>
    </xf>
    <xf numFmtId="0" fontId="7" fillId="21" borderId="0" xfId="0" applyFont="1" applyFill="1" applyAlignment="1">
      <alignment horizontal="left" wrapText="1"/>
    </xf>
    <xf numFmtId="0" fontId="7" fillId="21" borderId="0" xfId="0" applyFont="1" applyFill="1" applyAlignment="1">
      <alignment horizontal="center" wrapText="1"/>
    </xf>
    <xf numFmtId="0" fontId="7" fillId="21" borderId="108" xfId="0" applyFont="1" applyFill="1" applyBorder="1" applyAlignment="1">
      <alignment horizontal="center" wrapText="1"/>
    </xf>
    <xf numFmtId="0" fontId="7" fillId="21" borderId="65" xfId="0" applyFont="1" applyFill="1" applyBorder="1" applyAlignment="1">
      <alignment horizontal="left" wrapText="1"/>
    </xf>
    <xf numFmtId="0" fontId="7" fillId="21" borderId="0" xfId="0" applyFont="1" applyFill="1" applyAlignment="1">
      <alignment horizontal="left" vertical="center" wrapText="1"/>
    </xf>
    <xf numFmtId="0" fontId="7" fillId="21" borderId="110" xfId="0" applyFont="1" applyFill="1" applyBorder="1" applyAlignment="1">
      <alignment horizontal="center" wrapText="1"/>
    </xf>
    <xf numFmtId="0" fontId="6" fillId="21" borderId="12" xfId="0" applyFont="1" applyFill="1" applyBorder="1" applyAlignment="1">
      <alignment horizontal="center"/>
    </xf>
    <xf numFmtId="0" fontId="6" fillId="21" borderId="134" xfId="0" quotePrefix="1" applyFont="1" applyFill="1" applyBorder="1" applyAlignment="1">
      <alignment horizontal="left"/>
    </xf>
    <xf numFmtId="0" fontId="6" fillId="21" borderId="0" xfId="0" quotePrefix="1" applyFont="1" applyFill="1" applyAlignment="1">
      <alignment horizontal="left"/>
    </xf>
    <xf numFmtId="0" fontId="6" fillId="21" borderId="0" xfId="0" quotePrefix="1" applyFont="1" applyFill="1" applyAlignment="1">
      <alignment horizontal="center"/>
    </xf>
    <xf numFmtId="0" fontId="6" fillId="21" borderId="134" xfId="0" applyFont="1" applyFill="1" applyBorder="1"/>
    <xf numFmtId="0" fontId="6" fillId="21" borderId="125" xfId="0" applyFont="1" applyFill="1" applyBorder="1" applyAlignment="1">
      <alignment horizontal="center"/>
    </xf>
    <xf numFmtId="0" fontId="6" fillId="21" borderId="125" xfId="0" applyFont="1" applyFill="1" applyBorder="1" applyAlignment="1">
      <alignment horizontal="left"/>
    </xf>
    <xf numFmtId="0" fontId="6" fillId="21" borderId="125" xfId="0" applyFont="1" applyFill="1" applyBorder="1" applyAlignment="1">
      <alignment vertical="center"/>
    </xf>
    <xf numFmtId="0" fontId="6" fillId="21" borderId="0" xfId="0" applyFont="1" applyFill="1" applyAlignment="1">
      <alignment vertical="center"/>
    </xf>
    <xf numFmtId="0" fontId="6" fillId="45" borderId="0" xfId="0" applyFont="1" applyFill="1" applyAlignment="1">
      <alignment horizontal="left"/>
    </xf>
    <xf numFmtId="0" fontId="6" fillId="45" borderId="134" xfId="0" applyFont="1" applyFill="1" applyBorder="1" applyAlignment="1">
      <alignment horizontal="left"/>
    </xf>
    <xf numFmtId="0" fontId="6" fillId="45" borderId="0" xfId="0" applyFont="1" applyFill="1" applyAlignment="1">
      <alignment horizontal="center"/>
    </xf>
    <xf numFmtId="2" fontId="6" fillId="45" borderId="12" xfId="0" applyNumberFormat="1" applyFont="1" applyFill="1" applyBorder="1" applyAlignment="1">
      <alignment horizontal="center"/>
    </xf>
    <xf numFmtId="4" fontId="6" fillId="45" borderId="0" xfId="0" applyNumberFormat="1" applyFont="1" applyFill="1" applyAlignment="1">
      <alignment horizontal="center"/>
    </xf>
    <xf numFmtId="4" fontId="6" fillId="45" borderId="152" xfId="0" applyNumberFormat="1" applyFont="1" applyFill="1" applyBorder="1" applyAlignment="1">
      <alignment horizontal="center"/>
    </xf>
    <xf numFmtId="169" fontId="6" fillId="45" borderId="0" xfId="0" applyNumberFormat="1" applyFont="1" applyFill="1" applyAlignment="1">
      <alignment horizontal="left"/>
    </xf>
    <xf numFmtId="169" fontId="6" fillId="45" borderId="0" xfId="0" applyNumberFormat="1" applyFont="1" applyFill="1"/>
    <xf numFmtId="4" fontId="6" fillId="45" borderId="0" xfId="0" applyNumberFormat="1" applyFont="1" applyFill="1" applyAlignment="1">
      <alignment horizontal="center" vertical="top"/>
    </xf>
    <xf numFmtId="0" fontId="6" fillId="45" borderId="0" xfId="0" applyFont="1" applyFill="1" applyAlignment="1">
      <alignment vertical="top"/>
    </xf>
    <xf numFmtId="0" fontId="6" fillId="45" borderId="0" xfId="0" applyFont="1" applyFill="1"/>
    <xf numFmtId="4" fontId="6" fillId="45" borderId="0" xfId="0" applyNumberFormat="1" applyFont="1" applyFill="1"/>
    <xf numFmtId="0" fontId="6" fillId="35" borderId="0" xfId="0" applyFont="1" applyFill="1"/>
    <xf numFmtId="0" fontId="6" fillId="35" borderId="0" xfId="0" applyFont="1" applyFill="1" applyAlignment="1">
      <alignment horizontal="center"/>
    </xf>
    <xf numFmtId="0" fontId="6" fillId="35" borderId="0" xfId="0" applyFont="1" applyFill="1" applyAlignment="1">
      <alignment vertical="center"/>
    </xf>
    <xf numFmtId="0" fontId="7" fillId="35" borderId="0" xfId="0" applyFont="1" applyFill="1" applyAlignment="1">
      <alignment horizontal="center"/>
    </xf>
    <xf numFmtId="0" fontId="6" fillId="45" borderId="0" xfId="0" applyFont="1" applyFill="1" applyAlignment="1">
      <alignment horizontal="center" vertical="top"/>
    </xf>
    <xf numFmtId="0" fontId="58" fillId="45" borderId="0" xfId="0" applyFont="1" applyFill="1" applyAlignment="1">
      <alignment horizontal="center" vertical="top"/>
    </xf>
    <xf numFmtId="0" fontId="6" fillId="21" borderId="152" xfId="0" applyFont="1" applyFill="1" applyBorder="1" applyAlignment="1">
      <alignment horizontal="left"/>
    </xf>
    <xf numFmtId="0" fontId="6" fillId="45" borderId="77" xfId="0" applyFont="1" applyFill="1" applyBorder="1" applyAlignment="1">
      <alignment vertical="top"/>
    </xf>
    <xf numFmtId="0" fontId="6" fillId="21" borderId="152" xfId="0" applyFont="1" applyFill="1" applyBorder="1" applyAlignment="1">
      <alignment vertical="top"/>
    </xf>
    <xf numFmtId="0" fontId="6" fillId="45" borderId="152" xfId="0" applyFont="1" applyFill="1" applyBorder="1"/>
    <xf numFmtId="0" fontId="6" fillId="21" borderId="17" xfId="0" applyFont="1" applyFill="1" applyBorder="1" applyAlignment="1">
      <alignment vertical="top"/>
    </xf>
    <xf numFmtId="0" fontId="6" fillId="21" borderId="129" xfId="0" applyFont="1" applyFill="1" applyBorder="1" applyAlignment="1">
      <alignment vertical="top"/>
    </xf>
    <xf numFmtId="4" fontId="6" fillId="21" borderId="125" xfId="0" applyNumberFormat="1" applyFont="1" applyFill="1" applyBorder="1" applyAlignment="1">
      <alignment horizontal="center" vertical="top"/>
    </xf>
    <xf numFmtId="0" fontId="6" fillId="21" borderId="125" xfId="0" applyFont="1" applyFill="1" applyBorder="1" applyAlignment="1">
      <alignment vertical="top"/>
    </xf>
    <xf numFmtId="0" fontId="6" fillId="45" borderId="154" xfId="0" applyFont="1" applyFill="1" applyBorder="1"/>
    <xf numFmtId="0" fontId="6" fillId="45" borderId="77" xfId="0" applyFont="1" applyFill="1" applyBorder="1"/>
    <xf numFmtId="0" fontId="6" fillId="45" borderId="76" xfId="0" applyFont="1" applyFill="1" applyBorder="1"/>
    <xf numFmtId="0" fontId="6" fillId="45" borderId="76" xfId="0" applyFont="1" applyFill="1" applyBorder="1" applyAlignment="1">
      <alignment horizontal="center" vertical="top"/>
    </xf>
    <xf numFmtId="0" fontId="6" fillId="45" borderId="76" xfId="0" applyFont="1" applyFill="1" applyBorder="1" applyAlignment="1">
      <alignment vertical="top"/>
    </xf>
    <xf numFmtId="0" fontId="6" fillId="21" borderId="117" xfId="0" applyFont="1" applyFill="1" applyBorder="1" applyAlignment="1">
      <alignment vertical="top"/>
    </xf>
    <xf numFmtId="4" fontId="6" fillId="21" borderId="152" xfId="0" applyNumberFormat="1" applyFont="1" applyFill="1" applyBorder="1" applyAlignment="1">
      <alignment horizontal="center" vertical="top"/>
    </xf>
    <xf numFmtId="4" fontId="6" fillId="21" borderId="129" xfId="0" applyNumberFormat="1" applyFont="1" applyFill="1" applyBorder="1" applyAlignment="1">
      <alignment horizontal="center" vertical="top"/>
    </xf>
    <xf numFmtId="0" fontId="6" fillId="25" borderId="153" xfId="0" applyFont="1" applyFill="1" applyBorder="1"/>
    <xf numFmtId="0" fontId="6" fillId="25" borderId="57" xfId="0" applyFont="1" applyFill="1" applyBorder="1"/>
    <xf numFmtId="0" fontId="6" fillId="25" borderId="58" xfId="0" applyFont="1" applyFill="1" applyBorder="1"/>
    <xf numFmtId="0" fontId="6" fillId="45" borderId="152" xfId="0" applyFont="1" applyFill="1" applyBorder="1" applyAlignment="1">
      <alignment vertical="top"/>
    </xf>
    <xf numFmtId="0" fontId="7" fillId="21" borderId="158" xfId="0" applyFont="1" applyFill="1" applyBorder="1" applyAlignment="1">
      <alignment horizontal="right" wrapText="1"/>
    </xf>
    <xf numFmtId="4" fontId="6" fillId="21" borderId="152" xfId="0" applyNumberFormat="1" applyFont="1" applyFill="1" applyBorder="1"/>
    <xf numFmtId="4" fontId="6" fillId="45" borderId="152" xfId="0" applyNumberFormat="1" applyFont="1" applyFill="1" applyBorder="1"/>
    <xf numFmtId="0" fontId="7" fillId="35" borderId="152" xfId="0" applyFont="1" applyFill="1" applyBorder="1" applyAlignment="1">
      <alignment horizontal="center"/>
    </xf>
    <xf numFmtId="0" fontId="6" fillId="20" borderId="152" xfId="0" applyFont="1" applyFill="1" applyBorder="1"/>
    <xf numFmtId="0" fontId="69" fillId="20" borderId="129" xfId="0" applyFont="1" applyFill="1" applyBorder="1" applyAlignment="1">
      <alignment horizontal="center" vertical="center"/>
    </xf>
    <xf numFmtId="0" fontId="7" fillId="20" borderId="159" xfId="0" applyFont="1" applyFill="1" applyBorder="1" applyAlignment="1">
      <alignment horizontal="center" vertical="center" wrapText="1"/>
    </xf>
    <xf numFmtId="0" fontId="7" fillId="21" borderId="158" xfId="0" applyFont="1" applyFill="1" applyBorder="1" applyAlignment="1">
      <alignment horizontal="left" wrapText="1"/>
    </xf>
    <xf numFmtId="0" fontId="6" fillId="21" borderId="152" xfId="0" quotePrefix="1" applyFont="1" applyFill="1" applyBorder="1" applyAlignment="1">
      <alignment horizontal="left"/>
    </xf>
    <xf numFmtId="0" fontId="6" fillId="21" borderId="152" xfId="0" applyFont="1" applyFill="1" applyBorder="1"/>
    <xf numFmtId="0" fontId="6" fillId="45" borderId="152" xfId="0" applyFont="1" applyFill="1" applyBorder="1" applyAlignment="1">
      <alignment horizontal="left"/>
    </xf>
    <xf numFmtId="0" fontId="6" fillId="20" borderId="160" xfId="0" applyFont="1" applyFill="1" applyBorder="1" applyAlignment="1">
      <alignment horizontal="left" wrapText="1"/>
    </xf>
    <xf numFmtId="0" fontId="7" fillId="21" borderId="152" xfId="0" applyFont="1" applyFill="1" applyBorder="1" applyAlignment="1">
      <alignment horizontal="left" wrapText="1"/>
    </xf>
    <xf numFmtId="4" fontId="6" fillId="45" borderId="152" xfId="0" applyNumberFormat="1" applyFont="1" applyFill="1" applyBorder="1" applyAlignment="1">
      <alignment horizontal="center" vertical="top"/>
    </xf>
    <xf numFmtId="0" fontId="7" fillId="20" borderId="161" xfId="0" applyFont="1" applyFill="1" applyBorder="1" applyAlignment="1">
      <alignment horizontal="center" vertical="center" wrapText="1"/>
    </xf>
    <xf numFmtId="0" fontId="6" fillId="45" borderId="77" xfId="0" applyFont="1" applyFill="1" applyBorder="1" applyAlignment="1">
      <alignment horizontal="center" vertical="top"/>
    </xf>
    <xf numFmtId="0" fontId="6" fillId="45" borderId="152" xfId="0" applyFont="1" applyFill="1" applyBorder="1" applyAlignment="1">
      <alignment horizontal="center" vertical="top"/>
    </xf>
    <xf numFmtId="0" fontId="7" fillId="21" borderId="162" xfId="0" applyFont="1" applyFill="1" applyBorder="1" applyAlignment="1">
      <alignment horizontal="center" wrapText="1"/>
    </xf>
    <xf numFmtId="0" fontId="7" fillId="21" borderId="162" xfId="0" applyFont="1" applyFill="1" applyBorder="1" applyAlignment="1">
      <alignment horizontal="left" wrapText="1"/>
    </xf>
    <xf numFmtId="0" fontId="6" fillId="21" borderId="0" xfId="0" applyFont="1" applyFill="1" applyAlignment="1">
      <alignment horizontal="left" vertical="center"/>
    </xf>
    <xf numFmtId="0" fontId="69" fillId="25" borderId="57" xfId="0" applyFont="1" applyFill="1" applyBorder="1" applyAlignment="1">
      <alignment horizontal="left" vertical="center"/>
    </xf>
    <xf numFmtId="0" fontId="7" fillId="25" borderId="57" xfId="0" applyFont="1" applyFill="1" applyBorder="1" applyAlignment="1">
      <alignment horizontal="right" vertical="top" wrapText="1"/>
    </xf>
    <xf numFmtId="0" fontId="6" fillId="25" borderId="151" xfId="0" applyFont="1" applyFill="1" applyBorder="1"/>
    <xf numFmtId="0" fontId="6" fillId="21" borderId="86" xfId="0" applyFont="1" applyFill="1" applyBorder="1" applyAlignment="1">
      <alignment horizontal="left"/>
    </xf>
    <xf numFmtId="0" fontId="6" fillId="21" borderId="163" xfId="0" applyFont="1" applyFill="1" applyBorder="1" applyAlignment="1">
      <alignment horizontal="left"/>
    </xf>
    <xf numFmtId="0" fontId="6" fillId="21" borderId="163" xfId="0" applyFont="1" applyFill="1" applyBorder="1" applyAlignment="1">
      <alignment horizontal="center"/>
    </xf>
    <xf numFmtId="2" fontId="6" fillId="21" borderId="163" xfId="0" applyNumberFormat="1" applyFont="1" applyFill="1" applyBorder="1" applyAlignment="1">
      <alignment horizontal="center"/>
    </xf>
    <xf numFmtId="169" fontId="6" fillId="21" borderId="163" xfId="0" applyNumberFormat="1" applyFont="1" applyFill="1" applyBorder="1" applyAlignment="1">
      <alignment horizontal="left"/>
    </xf>
    <xf numFmtId="169" fontId="6" fillId="21" borderId="163" xfId="0" applyNumberFormat="1" applyFont="1" applyFill="1" applyBorder="1"/>
    <xf numFmtId="4" fontId="6" fillId="21" borderId="163" xfId="0" applyNumberFormat="1" applyFont="1" applyFill="1" applyBorder="1" applyAlignment="1">
      <alignment horizontal="center"/>
    </xf>
    <xf numFmtId="4" fontId="6" fillId="21" borderId="163" xfId="0" applyNumberFormat="1" applyFont="1" applyFill="1" applyBorder="1" applyAlignment="1">
      <alignment horizontal="center" vertical="top"/>
    </xf>
    <xf numFmtId="0" fontId="6" fillId="21" borderId="163" xfId="0" applyFont="1" applyFill="1" applyBorder="1" applyAlignment="1">
      <alignment vertical="top"/>
    </xf>
    <xf numFmtId="0" fontId="6" fillId="21" borderId="163" xfId="0" applyFont="1" applyFill="1" applyBorder="1"/>
    <xf numFmtId="4" fontId="6" fillId="21" borderId="163" xfId="0" applyNumberFormat="1" applyFont="1" applyFill="1" applyBorder="1"/>
    <xf numFmtId="0" fontId="6" fillId="21" borderId="157" xfId="0" applyFont="1" applyFill="1" applyBorder="1" applyAlignment="1">
      <alignment horizontal="left"/>
    </xf>
    <xf numFmtId="0" fontId="6" fillId="21" borderId="157" xfId="0" applyFont="1" applyFill="1" applyBorder="1" applyAlignment="1">
      <alignment horizontal="center"/>
    </xf>
    <xf numFmtId="2" fontId="6" fillId="21" borderId="86" xfId="0" applyNumberFormat="1" applyFont="1" applyFill="1" applyBorder="1" applyAlignment="1">
      <alignment horizontal="center"/>
    </xf>
    <xf numFmtId="4" fontId="6" fillId="21" borderId="157" xfId="0" applyNumberFormat="1" applyFont="1" applyFill="1" applyBorder="1" applyAlignment="1">
      <alignment horizontal="center"/>
    </xf>
    <xf numFmtId="4" fontId="6" fillId="21" borderId="86" xfId="0" applyNumberFormat="1" applyFont="1" applyFill="1" applyBorder="1" applyAlignment="1">
      <alignment horizontal="center"/>
    </xf>
    <xf numFmtId="0" fontId="30" fillId="21" borderId="86" xfId="40" applyFill="1" applyBorder="1"/>
    <xf numFmtId="0" fontId="51" fillId="35" borderId="164" xfId="0" applyFont="1" applyFill="1" applyBorder="1" applyAlignment="1">
      <alignment horizontal="left" vertical="top"/>
    </xf>
    <xf numFmtId="0" fontId="0" fillId="19" borderId="152" xfId="0" applyFill="1" applyBorder="1"/>
    <xf numFmtId="3" fontId="14" fillId="17" borderId="165" xfId="0" applyNumberFormat="1" applyFont="1" applyFill="1" applyBorder="1" applyAlignment="1">
      <alignment horizontal="right" vertical="center" indent="1"/>
    </xf>
    <xf numFmtId="0" fontId="126" fillId="43" borderId="0" xfId="0" applyFont="1" applyFill="1"/>
    <xf numFmtId="0" fontId="126" fillId="43" borderId="0" xfId="0" applyFont="1" applyFill="1" applyAlignment="1">
      <alignment horizontal="left"/>
    </xf>
    <xf numFmtId="0" fontId="126" fillId="0" borderId="0" xfId="0" applyFont="1"/>
    <xf numFmtId="0" fontId="0" fillId="20" borderId="166" xfId="0" applyFill="1" applyBorder="1" applyAlignment="1">
      <alignment vertical="top" wrapText="1"/>
    </xf>
    <xf numFmtId="3" fontId="0" fillId="0" borderId="0" xfId="0" applyNumberFormat="1" applyAlignment="1">
      <alignment horizontal="right" indent="1"/>
    </xf>
    <xf numFmtId="3" fontId="61" fillId="30" borderId="0" xfId="0" applyNumberFormat="1" applyFont="1" applyFill="1" applyAlignment="1">
      <alignment horizontal="right" vertical="top"/>
    </xf>
    <xf numFmtId="0" fontId="126" fillId="33" borderId="0" xfId="0" applyFont="1" applyFill="1"/>
    <xf numFmtId="0" fontId="126" fillId="33" borderId="0" xfId="0" applyFont="1" applyFill="1" applyAlignment="1">
      <alignment horizontal="left"/>
    </xf>
    <xf numFmtId="0" fontId="10" fillId="21" borderId="167" xfId="0" applyFont="1" applyFill="1" applyBorder="1" applyAlignment="1">
      <alignment vertical="top"/>
    </xf>
    <xf numFmtId="0" fontId="12" fillId="19" borderId="0" xfId="0" applyFont="1" applyFill="1" applyAlignment="1">
      <alignment horizontal="center" vertical="center" wrapText="1"/>
    </xf>
    <xf numFmtId="3" fontId="10" fillId="0" borderId="0" xfId="0" applyNumberFormat="1" applyFont="1" applyAlignment="1">
      <alignment horizontal="center" vertical="center"/>
    </xf>
    <xf numFmtId="3" fontId="12" fillId="21" borderId="169" xfId="0" applyNumberFormat="1" applyFont="1" applyFill="1" applyBorder="1" applyAlignment="1" applyProtection="1">
      <alignment horizontal="right" vertical="center" indent="1"/>
      <protection locked="0"/>
    </xf>
    <xf numFmtId="3" fontId="10" fillId="33" borderId="168" xfId="0" applyNumberFormat="1" applyFont="1" applyFill="1" applyBorder="1" applyAlignment="1">
      <alignment horizontal="right" vertical="center" indent="1"/>
    </xf>
    <xf numFmtId="0" fontId="14" fillId="19" borderId="0" xfId="0" applyFont="1" applyFill="1" applyAlignment="1">
      <alignment horizontal="center" vertical="center"/>
    </xf>
    <xf numFmtId="0" fontId="7" fillId="19" borderId="0" xfId="0" applyFont="1" applyFill="1" applyAlignment="1">
      <alignment horizontal="center" vertical="center"/>
    </xf>
    <xf numFmtId="0" fontId="6" fillId="36" borderId="0" xfId="0" applyFont="1" applyFill="1" applyAlignment="1">
      <alignment horizontal="left"/>
    </xf>
    <xf numFmtId="0" fontId="127" fillId="21" borderId="64" xfId="0" applyFont="1" applyFill="1" applyBorder="1" applyAlignment="1">
      <alignment horizontal="center" vertical="center"/>
    </xf>
    <xf numFmtId="0" fontId="128" fillId="0" borderId="61" xfId="0" applyFont="1" applyBorder="1" applyAlignment="1">
      <alignment horizontal="center" vertical="center"/>
    </xf>
    <xf numFmtId="0" fontId="6" fillId="21" borderId="65" xfId="0" applyFont="1" applyFill="1" applyBorder="1" applyAlignment="1">
      <alignment horizontal="center" vertical="center"/>
    </xf>
    <xf numFmtId="3" fontId="10" fillId="21" borderId="66" xfId="0" applyNumberFormat="1" applyFont="1" applyFill="1" applyBorder="1" applyAlignment="1">
      <alignment horizontal="center" vertical="center"/>
    </xf>
    <xf numFmtId="0" fontId="6" fillId="21" borderId="0" xfId="0" applyFont="1" applyFill="1" applyAlignment="1">
      <alignment horizontal="center" vertical="center"/>
    </xf>
    <xf numFmtId="3" fontId="10" fillId="21" borderId="67" xfId="0" applyNumberFormat="1" applyFont="1" applyFill="1" applyBorder="1" applyAlignment="1">
      <alignment horizontal="center" vertical="center"/>
    </xf>
    <xf numFmtId="0" fontId="128" fillId="21" borderId="0" xfId="0" applyFont="1" applyFill="1" applyAlignment="1">
      <alignment horizontal="center" vertical="center"/>
    </xf>
    <xf numFmtId="0" fontId="128" fillId="21" borderId="67" xfId="0" applyFont="1" applyFill="1" applyBorder="1" applyAlignment="1">
      <alignment horizontal="center" vertical="center"/>
    </xf>
    <xf numFmtId="3" fontId="6" fillId="0" borderId="61" xfId="96" applyNumberFormat="1" applyFont="1" applyBorder="1" applyAlignment="1">
      <alignment horizontal="center" vertical="center"/>
    </xf>
    <xf numFmtId="3" fontId="6" fillId="0" borderId="68" xfId="96" applyNumberFormat="1" applyFont="1" applyBorder="1" applyAlignment="1">
      <alignment horizontal="center" vertical="center"/>
    </xf>
    <xf numFmtId="3" fontId="6" fillId="21" borderId="63" xfId="96" applyNumberFormat="1" applyFont="1" applyFill="1" applyBorder="1" applyAlignment="1">
      <alignment horizontal="center" vertical="center"/>
    </xf>
    <xf numFmtId="3" fontId="6" fillId="0" borderId="69" xfId="96" applyNumberFormat="1" applyFont="1" applyBorder="1" applyAlignment="1">
      <alignment horizontal="center" vertical="center"/>
    </xf>
    <xf numFmtId="0" fontId="10" fillId="20" borderId="172" xfId="0" applyFont="1" applyFill="1" applyBorder="1"/>
    <xf numFmtId="3" fontId="15" fillId="19" borderId="171" xfId="0" applyNumberFormat="1" applyFont="1" applyFill="1" applyBorder="1" applyAlignment="1">
      <alignment horizontal="right" vertical="center" indent="1"/>
    </xf>
    <xf numFmtId="3" fontId="15" fillId="19" borderId="172" xfId="0" applyNumberFormat="1" applyFont="1" applyFill="1" applyBorder="1" applyAlignment="1">
      <alignment horizontal="right" vertical="center" indent="1"/>
    </xf>
    <xf numFmtId="3" fontId="15" fillId="17" borderId="171" xfId="0" applyNumberFormat="1" applyFont="1" applyFill="1" applyBorder="1" applyAlignment="1">
      <alignment horizontal="right" vertical="center" indent="1"/>
    </xf>
    <xf numFmtId="3" fontId="12" fillId="21" borderId="136" xfId="0" applyNumberFormat="1" applyFont="1" applyFill="1" applyBorder="1" applyAlignment="1">
      <alignment horizontal="right" vertical="center" indent="1"/>
    </xf>
    <xf numFmtId="0" fontId="0" fillId="19" borderId="172" xfId="0" applyFill="1" applyBorder="1"/>
    <xf numFmtId="3" fontId="15" fillId="19" borderId="167" xfId="0" applyNumberFormat="1" applyFont="1" applyFill="1" applyBorder="1" applyAlignment="1">
      <alignment horizontal="right" vertical="center" indent="1"/>
    </xf>
    <xf numFmtId="3" fontId="12" fillId="19" borderId="167" xfId="0" applyNumberFormat="1" applyFont="1" applyFill="1" applyBorder="1" applyAlignment="1">
      <alignment horizontal="right" vertical="center" indent="1"/>
    </xf>
    <xf numFmtId="0" fontId="72" fillId="19" borderId="35" xfId="0" applyFont="1" applyFill="1" applyBorder="1" applyAlignment="1">
      <alignment horizontal="center" vertical="center" wrapText="1"/>
    </xf>
    <xf numFmtId="0" fontId="72" fillId="21" borderId="143" xfId="0" applyFont="1" applyFill="1" applyBorder="1" applyAlignment="1">
      <alignment horizontal="center" vertical="center" wrapText="1"/>
    </xf>
    <xf numFmtId="3" fontId="129" fillId="19" borderId="15" xfId="0" applyNumberFormat="1" applyFont="1" applyFill="1" applyBorder="1" applyAlignment="1">
      <alignment horizontal="right" vertical="center" indent="1"/>
    </xf>
    <xf numFmtId="168" fontId="7" fillId="20" borderId="18" xfId="0" applyNumberFormat="1" applyFont="1" applyFill="1" applyBorder="1" applyAlignment="1">
      <alignment horizontal="center"/>
    </xf>
    <xf numFmtId="3" fontId="12" fillId="21" borderId="170" xfId="0" applyNumberFormat="1" applyFont="1" applyFill="1" applyBorder="1" applyAlignment="1" applyProtection="1">
      <alignment horizontal="right" vertical="center" indent="1"/>
      <protection locked="0"/>
    </xf>
    <xf numFmtId="3" fontId="14" fillId="17" borderId="83" xfId="0" applyNumberFormat="1" applyFont="1" applyFill="1" applyBorder="1" applyAlignment="1" applyProtection="1">
      <alignment horizontal="right" vertical="center" indent="1"/>
      <protection locked="0"/>
    </xf>
    <xf numFmtId="0" fontId="12" fillId="0" borderId="0" xfId="0" applyFont="1" applyAlignment="1">
      <alignment horizontal="center" vertical="center"/>
    </xf>
    <xf numFmtId="0" fontId="10" fillId="0" borderId="0" xfId="0" applyFont="1" applyAlignment="1">
      <alignment horizontal="center" vertical="center"/>
    </xf>
    <xf numFmtId="0" fontId="11" fillId="0" borderId="174" xfId="0" applyFont="1" applyBorder="1" applyAlignment="1">
      <alignment horizontal="left" vertical="center"/>
    </xf>
    <xf numFmtId="0" fontId="10" fillId="0" borderId="173" xfId="0" applyFont="1" applyBorder="1"/>
    <xf numFmtId="0" fontId="10" fillId="0" borderId="173" xfId="0" applyFont="1" applyBorder="1" applyAlignment="1">
      <alignment horizontal="left"/>
    </xf>
    <xf numFmtId="0" fontId="10" fillId="0" borderId="175" xfId="0" applyFont="1" applyBorder="1"/>
    <xf numFmtId="0" fontId="11" fillId="0" borderId="12" xfId="0" applyFont="1" applyBorder="1" applyAlignment="1">
      <alignment horizontal="left" vertical="center"/>
    </xf>
    <xf numFmtId="0" fontId="10" fillId="0" borderId="167" xfId="0" applyFont="1" applyBorder="1"/>
    <xf numFmtId="0" fontId="10" fillId="0" borderId="12" xfId="0" applyFont="1" applyBorder="1" applyAlignment="1">
      <alignment horizontal="center" vertical="center"/>
    </xf>
    <xf numFmtId="0" fontId="10" fillId="0" borderId="167" xfId="0" applyFont="1" applyBorder="1" applyAlignment="1">
      <alignment horizontal="center" vertical="center"/>
    </xf>
    <xf numFmtId="2" fontId="10" fillId="0" borderId="0" xfId="0" applyNumberFormat="1" applyFont="1" applyAlignment="1">
      <alignment horizontal="center" vertical="center"/>
    </xf>
    <xf numFmtId="2" fontId="10" fillId="0" borderId="0" xfId="0" applyNumberFormat="1" applyFont="1"/>
    <xf numFmtId="0" fontId="10" fillId="0" borderId="0" xfId="0" applyFont="1" applyAlignment="1">
      <alignment horizontal="left" vertical="center"/>
    </xf>
    <xf numFmtId="0" fontId="12" fillId="0" borderId="0" xfId="0" applyFont="1"/>
    <xf numFmtId="0" fontId="10" fillId="0" borderId="17" xfId="0" applyFont="1" applyBorder="1"/>
    <xf numFmtId="0" fontId="10" fillId="0" borderId="125" xfId="0" applyFont="1" applyBorder="1"/>
    <xf numFmtId="0" fontId="10" fillId="0" borderId="125" xfId="0" applyFont="1" applyBorder="1" applyAlignment="1">
      <alignment horizontal="center" vertical="center"/>
    </xf>
    <xf numFmtId="2" fontId="10" fillId="0" borderId="125" xfId="0" applyNumberFormat="1" applyFont="1" applyBorder="1" applyAlignment="1">
      <alignment horizontal="center" vertical="center"/>
    </xf>
    <xf numFmtId="0" fontId="10" fillId="0" borderId="129" xfId="0" applyFont="1" applyBorder="1" applyAlignment="1">
      <alignment horizontal="center" vertical="center"/>
    </xf>
    <xf numFmtId="0" fontId="126" fillId="38" borderId="0" xfId="0" applyFont="1" applyFill="1"/>
    <xf numFmtId="0" fontId="126" fillId="38" borderId="0" xfId="0" applyFont="1" applyFill="1" applyAlignment="1">
      <alignment horizontal="left"/>
    </xf>
    <xf numFmtId="0" fontId="69" fillId="21" borderId="18" xfId="0" applyFont="1" applyFill="1" applyBorder="1" applyAlignment="1">
      <alignment horizontal="center" vertical="center"/>
    </xf>
    <xf numFmtId="0" fontId="69" fillId="21" borderId="125" xfId="0" applyFont="1" applyFill="1" applyBorder="1" applyAlignment="1">
      <alignment horizontal="center" vertical="center"/>
    </xf>
    <xf numFmtId="0" fontId="7" fillId="28" borderId="0" xfId="0" applyFont="1" applyFill="1" applyAlignment="1">
      <alignment horizontal="center" vertical="center" wrapText="1"/>
    </xf>
    <xf numFmtId="0" fontId="7" fillId="43" borderId="0" xfId="0" applyFont="1" applyFill="1" applyAlignment="1">
      <alignment horizontal="center" vertical="center" wrapText="1"/>
    </xf>
    <xf numFmtId="0" fontId="7" fillId="28" borderId="76" xfId="0" applyFont="1" applyFill="1" applyBorder="1" applyAlignment="1">
      <alignment horizontal="center" vertical="center" wrapText="1"/>
    </xf>
    <xf numFmtId="0" fontId="6" fillId="17" borderId="0" xfId="0" applyFont="1" applyFill="1" applyAlignment="1">
      <alignment horizontal="center" vertical="center"/>
    </xf>
    <xf numFmtId="0" fontId="7" fillId="17" borderId="0" xfId="0" applyFont="1" applyFill="1" applyAlignment="1">
      <alignment horizontal="center" vertical="center" wrapText="1"/>
    </xf>
    <xf numFmtId="172" fontId="6" fillId="21" borderId="0" xfId="0" applyNumberFormat="1" applyFont="1" applyFill="1" applyAlignment="1">
      <alignment horizontal="center" vertical="center"/>
    </xf>
    <xf numFmtId="172" fontId="6" fillId="45" borderId="0" xfId="0" applyNumberFormat="1" applyFont="1" applyFill="1" applyAlignment="1">
      <alignment horizontal="center" vertical="center"/>
    </xf>
    <xf numFmtId="0" fontId="6" fillId="45" borderId="0" xfId="0" applyFont="1" applyFill="1" applyAlignment="1">
      <alignment horizontal="center" vertical="center"/>
    </xf>
    <xf numFmtId="172" fontId="0" fillId="45" borderId="0" xfId="0" applyNumberFormat="1" applyFill="1" applyAlignment="1">
      <alignment horizontal="center" vertical="center"/>
    </xf>
    <xf numFmtId="165" fontId="0" fillId="45" borderId="0" xfId="0" applyNumberFormat="1" applyFill="1" applyAlignment="1">
      <alignment horizontal="center" vertical="center"/>
    </xf>
    <xf numFmtId="172" fontId="6" fillId="21" borderId="163" xfId="0" applyNumberFormat="1" applyFont="1" applyFill="1" applyBorder="1" applyAlignment="1">
      <alignment horizontal="center" vertical="center"/>
    </xf>
    <xf numFmtId="0" fontId="6" fillId="21" borderId="163" xfId="0" applyFont="1" applyFill="1" applyBorder="1" applyAlignment="1">
      <alignment horizontal="center" vertical="center"/>
    </xf>
    <xf numFmtId="172" fontId="6" fillId="21" borderId="125" xfId="0" applyNumberFormat="1" applyFont="1" applyFill="1" applyBorder="1" applyAlignment="1">
      <alignment horizontal="center" vertical="center"/>
    </xf>
    <xf numFmtId="0" fontId="6" fillId="21" borderId="125" xfId="0" applyFont="1" applyFill="1" applyBorder="1" applyAlignment="1">
      <alignment horizontal="center" vertical="center"/>
    </xf>
    <xf numFmtId="172" fontId="6" fillId="21" borderId="67" xfId="0" applyNumberFormat="1" applyFont="1" applyFill="1" applyBorder="1" applyAlignment="1">
      <alignment horizontal="center" vertical="center"/>
    </xf>
    <xf numFmtId="0" fontId="6" fillId="21" borderId="61" xfId="0" applyFont="1" applyFill="1" applyBorder="1" applyAlignment="1">
      <alignment horizontal="center" vertical="center"/>
    </xf>
    <xf numFmtId="172" fontId="6" fillId="45" borderId="76" xfId="0" applyNumberFormat="1" applyFont="1" applyFill="1" applyBorder="1" applyAlignment="1">
      <alignment horizontal="center" vertical="center"/>
    </xf>
    <xf numFmtId="0" fontId="6" fillId="45" borderId="76" xfId="0" applyFont="1" applyFill="1" applyBorder="1" applyAlignment="1">
      <alignment horizontal="center" vertical="center"/>
    </xf>
    <xf numFmtId="172" fontId="6" fillId="21" borderId="155" xfId="0" applyNumberFormat="1" applyFont="1" applyFill="1" applyBorder="1" applyAlignment="1">
      <alignment horizontal="center" vertical="center"/>
    </xf>
    <xf numFmtId="0" fontId="6" fillId="21" borderId="156" xfId="0" applyFont="1" applyFill="1" applyBorder="1" applyAlignment="1">
      <alignment horizontal="center" vertical="center"/>
    </xf>
    <xf numFmtId="0" fontId="68" fillId="29" borderId="63" xfId="40" applyFont="1" applyFill="1" applyBorder="1" applyAlignment="1">
      <alignment horizontal="center" vertical="center" wrapText="1"/>
    </xf>
    <xf numFmtId="0" fontId="67" fillId="29" borderId="0" xfId="40" applyFont="1" applyFill="1" applyAlignment="1">
      <alignment horizontal="center" vertical="center" wrapText="1"/>
    </xf>
    <xf numFmtId="0" fontId="7" fillId="27" borderId="0" xfId="0" applyFont="1" applyFill="1" applyAlignment="1">
      <alignment horizontal="center" vertical="center" wrapText="1"/>
    </xf>
    <xf numFmtId="0" fontId="67" fillId="29" borderId="0" xfId="40" applyFont="1" applyFill="1" applyAlignment="1">
      <alignment horizontal="center" vertical="center"/>
    </xf>
    <xf numFmtId="3" fontId="0" fillId="27" borderId="0" xfId="0" applyNumberFormat="1" applyFill="1" applyAlignment="1">
      <alignment horizontal="center" vertical="center"/>
    </xf>
    <xf numFmtId="3" fontId="6" fillId="27" borderId="0" xfId="0" applyNumberFormat="1" applyFont="1" applyFill="1" applyAlignment="1">
      <alignment horizontal="center" vertical="center"/>
    </xf>
    <xf numFmtId="0" fontId="67" fillId="45" borderId="0" xfId="40" applyFont="1" applyFill="1" applyAlignment="1">
      <alignment horizontal="center" vertical="center"/>
    </xf>
    <xf numFmtId="3" fontId="0" fillId="45" borderId="0" xfId="0" applyNumberFormat="1" applyFill="1" applyAlignment="1">
      <alignment horizontal="center" vertical="center"/>
    </xf>
    <xf numFmtId="0" fontId="67" fillId="29" borderId="163" xfId="40" applyFont="1" applyFill="1" applyBorder="1" applyAlignment="1">
      <alignment horizontal="center" vertical="center"/>
    </xf>
    <xf numFmtId="3" fontId="0" fillId="27" borderId="163" xfId="0" applyNumberFormat="1" applyFill="1" applyBorder="1" applyAlignment="1">
      <alignment horizontal="center" vertical="center"/>
    </xf>
    <xf numFmtId="0" fontId="58" fillId="17" borderId="0" xfId="0" applyFont="1" applyFill="1" applyAlignment="1">
      <alignment horizontal="center" vertical="center"/>
    </xf>
    <xf numFmtId="0" fontId="58" fillId="17" borderId="125" xfId="0" applyFont="1" applyFill="1" applyBorder="1" applyAlignment="1">
      <alignment horizontal="center" vertical="center"/>
    </xf>
    <xf numFmtId="0" fontId="6" fillId="17" borderId="125" xfId="0" applyFont="1" applyFill="1" applyBorder="1" applyAlignment="1">
      <alignment horizontal="center" vertical="center"/>
    </xf>
    <xf numFmtId="0" fontId="58" fillId="45" borderId="0" xfId="0" applyFont="1" applyFill="1" applyAlignment="1">
      <alignment horizontal="center" vertical="center"/>
    </xf>
    <xf numFmtId="0" fontId="67" fillId="29" borderId="0" xfId="40" applyFont="1" applyFill="1" applyBorder="1" applyAlignment="1">
      <alignment horizontal="center" vertical="center"/>
    </xf>
    <xf numFmtId="0" fontId="67" fillId="45" borderId="76" xfId="40" applyFont="1" applyFill="1" applyBorder="1" applyAlignment="1">
      <alignment horizontal="center" vertical="center"/>
    </xf>
    <xf numFmtId="3" fontId="0" fillId="45" borderId="76" xfId="0" applyNumberFormat="1" applyFill="1" applyBorder="1" applyAlignment="1">
      <alignment horizontal="center" vertical="center"/>
    </xf>
    <xf numFmtId="0" fontId="67" fillId="29" borderId="125" xfId="40" applyFont="1" applyFill="1" applyBorder="1" applyAlignment="1">
      <alignment horizontal="center" vertical="center"/>
    </xf>
    <xf numFmtId="3" fontId="0" fillId="27" borderId="125" xfId="0" applyNumberFormat="1" applyFill="1" applyBorder="1" applyAlignment="1">
      <alignment horizontal="center" vertical="center"/>
    </xf>
    <xf numFmtId="0" fontId="67" fillId="45" borderId="0" xfId="40" applyFont="1" applyFill="1" applyBorder="1" applyAlignment="1">
      <alignment horizontal="center" vertical="center"/>
    </xf>
    <xf numFmtId="0" fontId="6" fillId="21" borderId="157" xfId="0" applyFont="1" applyFill="1" applyBorder="1" applyAlignment="1">
      <alignment horizontal="center" vertical="center"/>
    </xf>
    <xf numFmtId="4" fontId="6" fillId="21" borderId="0" xfId="0" applyNumberFormat="1" applyFont="1" applyFill="1" applyAlignment="1">
      <alignment horizontal="center" vertical="center"/>
    </xf>
    <xf numFmtId="4" fontId="6" fillId="21" borderId="125" xfId="0" applyNumberFormat="1" applyFont="1" applyFill="1" applyBorder="1" applyAlignment="1">
      <alignment horizontal="center" vertical="center"/>
    </xf>
    <xf numFmtId="0" fontId="7" fillId="27" borderId="63" xfId="0" applyFont="1" applyFill="1" applyBorder="1" applyAlignment="1">
      <alignment horizontal="center" vertical="center" wrapText="1"/>
    </xf>
    <xf numFmtId="3" fontId="71" fillId="33" borderId="0" xfId="0" applyNumberFormat="1" applyFont="1" applyFill="1" applyAlignment="1">
      <alignment horizontal="center" vertical="top"/>
    </xf>
    <xf numFmtId="0" fontId="71" fillId="19" borderId="61" xfId="54" quotePrefix="1" applyFont="1" applyFill="1" applyBorder="1" applyAlignment="1">
      <alignment horizontal="center"/>
    </xf>
    <xf numFmtId="0" fontId="120" fillId="28" borderId="114" xfId="0" applyFont="1" applyFill="1" applyBorder="1" applyAlignment="1">
      <alignment horizontal="right" vertical="top"/>
    </xf>
    <xf numFmtId="0" fontId="61" fillId="28" borderId="0" xfId="0" applyFont="1" applyFill="1" applyAlignment="1">
      <alignment horizontal="right" vertical="center"/>
    </xf>
    <xf numFmtId="0" fontId="10" fillId="21" borderId="89" xfId="0" applyFont="1" applyFill="1" applyBorder="1" applyAlignment="1">
      <alignment vertical="top"/>
    </xf>
    <xf numFmtId="0" fontId="12" fillId="21" borderId="0" xfId="0" applyFont="1" applyFill="1" applyAlignment="1">
      <alignment vertical="top"/>
    </xf>
    <xf numFmtId="0" fontId="10" fillId="21" borderId="94" xfId="0" applyFont="1" applyFill="1" applyBorder="1" applyAlignment="1">
      <alignment vertical="top"/>
    </xf>
    <xf numFmtId="2" fontId="6" fillId="22" borderId="0" xfId="0" applyNumberFormat="1" applyFont="1" applyFill="1" applyAlignment="1">
      <alignment horizontal="left"/>
    </xf>
    <xf numFmtId="171" fontId="6" fillId="22" borderId="0" xfId="0" applyNumberFormat="1" applyFont="1" applyFill="1" applyAlignment="1">
      <alignment horizontal="left"/>
    </xf>
    <xf numFmtId="1" fontId="0" fillId="42" borderId="0" xfId="0" applyNumberFormat="1" applyFill="1" applyAlignment="1">
      <alignment horizontal="left"/>
    </xf>
    <xf numFmtId="1" fontId="0" fillId="33" borderId="0" xfId="0" applyNumberFormat="1" applyFill="1" applyAlignment="1">
      <alignment horizontal="left"/>
    </xf>
    <xf numFmtId="1" fontId="126" fillId="33" borderId="0" xfId="0" applyNumberFormat="1" applyFont="1" applyFill="1" applyAlignment="1">
      <alignment horizontal="left"/>
    </xf>
    <xf numFmtId="1" fontId="0" fillId="43" borderId="0" xfId="0" applyNumberFormat="1" applyFill="1" applyAlignment="1">
      <alignment horizontal="left"/>
    </xf>
    <xf numFmtId="2" fontId="0" fillId="43" borderId="0" xfId="0" applyNumberFormat="1" applyFill="1" applyAlignment="1">
      <alignment horizontal="left"/>
    </xf>
    <xf numFmtId="1" fontId="126" fillId="43" borderId="0" xfId="0" applyNumberFormat="1" applyFont="1" applyFill="1" applyAlignment="1">
      <alignment horizontal="left"/>
    </xf>
    <xf numFmtId="2" fontId="0" fillId="36" borderId="0" xfId="0" applyNumberFormat="1" applyFill="1" applyAlignment="1">
      <alignment horizontal="left"/>
    </xf>
    <xf numFmtId="1" fontId="0" fillId="36" borderId="0" xfId="0" applyNumberFormat="1" applyFill="1" applyAlignment="1">
      <alignment horizontal="left"/>
    </xf>
    <xf numFmtId="1" fontId="6" fillId="36" borderId="0" xfId="0" applyNumberFormat="1" applyFont="1" applyFill="1" applyAlignment="1">
      <alignment horizontal="left"/>
    </xf>
    <xf numFmtId="3" fontId="0" fillId="27" borderId="0" xfId="0" applyNumberFormat="1" applyFill="1" applyAlignment="1">
      <alignment horizontal="left"/>
    </xf>
    <xf numFmtId="1" fontId="0" fillId="27" borderId="0" xfId="0" applyNumberFormat="1" applyFill="1" applyAlignment="1">
      <alignment horizontal="left"/>
    </xf>
    <xf numFmtId="3" fontId="0" fillId="38" borderId="0" xfId="0" applyNumberFormat="1" applyFill="1" applyAlignment="1">
      <alignment horizontal="left"/>
    </xf>
    <xf numFmtId="3" fontId="126" fillId="38" borderId="0" xfId="0" applyNumberFormat="1" applyFont="1" applyFill="1" applyAlignment="1">
      <alignment horizontal="left"/>
    </xf>
    <xf numFmtId="4" fontId="0" fillId="38" borderId="0" xfId="0" applyNumberFormat="1" applyFill="1" applyAlignment="1">
      <alignment horizontal="left"/>
    </xf>
    <xf numFmtId="4" fontId="126" fillId="38" borderId="0" xfId="0" applyNumberFormat="1" applyFont="1" applyFill="1" applyAlignment="1">
      <alignment horizontal="left"/>
    </xf>
    <xf numFmtId="3" fontId="126" fillId="22" borderId="0" xfId="0" applyNumberFormat="1" applyFont="1" applyFill="1" applyAlignment="1">
      <alignment horizontal="left" vertical="center"/>
    </xf>
    <xf numFmtId="1" fontId="126" fillId="22" borderId="0" xfId="0" applyNumberFormat="1" applyFont="1" applyFill="1" applyAlignment="1">
      <alignment horizontal="left"/>
    </xf>
    <xf numFmtId="0" fontId="126" fillId="22" borderId="0" xfId="0" applyFont="1" applyFill="1"/>
    <xf numFmtId="0" fontId="51" fillId="35" borderId="178" xfId="0" applyFont="1" applyFill="1" applyBorder="1" applyAlignment="1">
      <alignment horizontal="left" vertical="top"/>
    </xf>
    <xf numFmtId="0" fontId="6" fillId="0" borderId="167" xfId="0" applyFont="1" applyBorder="1"/>
    <xf numFmtId="0" fontId="6" fillId="20" borderId="74" xfId="0" applyFont="1" applyFill="1" applyBorder="1"/>
    <xf numFmtId="1" fontId="6" fillId="20" borderId="167" xfId="0" applyNumberFormat="1" applyFont="1" applyFill="1" applyBorder="1" applyAlignment="1">
      <alignment horizontal="center"/>
    </xf>
    <xf numFmtId="0" fontId="71" fillId="35" borderId="129" xfId="0" applyFont="1" applyFill="1" applyBorder="1" applyAlignment="1">
      <alignment horizontal="center"/>
    </xf>
    <xf numFmtId="0" fontId="7" fillId="35" borderId="33" xfId="0" applyFont="1" applyFill="1" applyBorder="1" applyAlignment="1">
      <alignment horizontal="left" vertical="top" wrapText="1"/>
    </xf>
    <xf numFmtId="0" fontId="51" fillId="35" borderId="179" xfId="0" applyFont="1" applyFill="1" applyBorder="1" applyAlignment="1">
      <alignment horizontal="left" vertical="top" wrapText="1"/>
    </xf>
    <xf numFmtId="0" fontId="51" fillId="35" borderId="167" xfId="0" applyFont="1" applyFill="1" applyBorder="1" applyAlignment="1">
      <alignment horizontal="left" vertical="top"/>
    </xf>
    <xf numFmtId="0" fontId="51" fillId="20" borderId="177" xfId="0" applyFont="1" applyFill="1" applyBorder="1" applyAlignment="1">
      <alignment horizontal="left" vertical="top" wrapText="1"/>
    </xf>
    <xf numFmtId="0" fontId="6" fillId="20" borderId="74" xfId="0" applyFont="1" applyFill="1" applyBorder="1" applyAlignment="1">
      <alignment horizontal="center"/>
    </xf>
    <xf numFmtId="0" fontId="6" fillId="20" borderId="176" xfId="0" applyFont="1" applyFill="1" applyBorder="1" applyAlignment="1">
      <alignment horizontal="center"/>
    </xf>
    <xf numFmtId="1" fontId="6" fillId="20" borderId="57" xfId="0" applyNumberFormat="1" applyFont="1" applyFill="1" applyBorder="1" applyAlignment="1">
      <alignment horizontal="center"/>
    </xf>
    <xf numFmtId="0" fontId="51" fillId="35" borderId="180" xfId="0" applyFont="1" applyFill="1" applyBorder="1" applyAlignment="1">
      <alignment horizontal="left" vertical="top" wrapText="1"/>
    </xf>
    <xf numFmtId="0" fontId="51" fillId="35" borderId="57" xfId="0" applyFont="1" applyFill="1" applyBorder="1" applyAlignment="1">
      <alignment horizontal="left" vertical="top"/>
    </xf>
    <xf numFmtId="169" fontId="6" fillId="0" borderId="57" xfId="0" applyNumberFormat="1" applyFont="1" applyBorder="1"/>
    <xf numFmtId="169" fontId="6" fillId="0" borderId="176" xfId="0" applyNumberFormat="1" applyFont="1" applyBorder="1"/>
    <xf numFmtId="3" fontId="12" fillId="28" borderId="0" xfId="0" applyNumberFormat="1" applyFont="1" applyFill="1" applyAlignment="1">
      <alignment horizontal="center" vertical="center" wrapText="1"/>
    </xf>
    <xf numFmtId="168" fontId="7" fillId="20" borderId="18" xfId="0" applyNumberFormat="1" applyFont="1" applyFill="1" applyBorder="1" applyAlignment="1">
      <alignment horizontal="left"/>
    </xf>
    <xf numFmtId="0" fontId="69" fillId="35" borderId="0" xfId="54" applyFont="1" applyFill="1" applyAlignment="1">
      <alignment horizontal="right" vertical="center"/>
    </xf>
    <xf numFmtId="168" fontId="69" fillId="35" borderId="13" xfId="54" applyNumberFormat="1" applyFont="1" applyFill="1" applyBorder="1" applyAlignment="1">
      <alignment horizontal="right" vertical="center"/>
    </xf>
    <xf numFmtId="0" fontId="7" fillId="20" borderId="18" xfId="0" applyFont="1" applyFill="1" applyBorder="1"/>
    <xf numFmtId="0" fontId="0" fillId="19" borderId="167" xfId="0" applyFill="1" applyBorder="1"/>
    <xf numFmtId="0" fontId="64" fillId="33" borderId="0" xfId="0" applyFont="1" applyFill="1"/>
    <xf numFmtId="1" fontId="64" fillId="33" borderId="0" xfId="0" applyNumberFormat="1" applyFont="1" applyFill="1" applyAlignment="1">
      <alignment horizontal="left"/>
    </xf>
    <xf numFmtId="0" fontId="64" fillId="33" borderId="0" xfId="0" applyFont="1" applyFill="1" applyAlignment="1">
      <alignment horizontal="left"/>
    </xf>
    <xf numFmtId="0" fontId="126" fillId="34" borderId="0" xfId="0" applyFont="1" applyFill="1"/>
    <xf numFmtId="1" fontId="126" fillId="34" borderId="0" xfId="0" applyNumberFormat="1" applyFont="1" applyFill="1" applyAlignment="1">
      <alignment horizontal="left"/>
    </xf>
    <xf numFmtId="0" fontId="126" fillId="34" borderId="0" xfId="0" applyFont="1" applyFill="1" applyAlignment="1">
      <alignment horizontal="left"/>
    </xf>
    <xf numFmtId="0" fontId="15" fillId="19" borderId="167" xfId="0" applyFont="1" applyFill="1" applyBorder="1"/>
    <xf numFmtId="0" fontId="0" fillId="20" borderId="181" xfId="0" applyFill="1" applyBorder="1" applyAlignment="1">
      <alignment vertical="top" wrapText="1"/>
    </xf>
    <xf numFmtId="0" fontId="51" fillId="35" borderId="182" xfId="0" applyFont="1" applyFill="1" applyBorder="1" applyAlignment="1">
      <alignment horizontal="left" vertical="top" wrapText="1"/>
    </xf>
    <xf numFmtId="3" fontId="6" fillId="34" borderId="32" xfId="0" applyNumberFormat="1" applyFont="1" applyFill="1" applyBorder="1"/>
    <xf numFmtId="0" fontId="9" fillId="34" borderId="72" xfId="0" applyFont="1" applyFill="1" applyBorder="1" applyAlignment="1">
      <alignment wrapText="1"/>
    </xf>
    <xf numFmtId="0" fontId="9" fillId="34" borderId="73" xfId="0" applyFont="1" applyFill="1" applyBorder="1" applyAlignment="1">
      <alignment wrapText="1"/>
    </xf>
    <xf numFmtId="0" fontId="10" fillId="21" borderId="73" xfId="0" applyFont="1" applyFill="1" applyBorder="1"/>
    <xf numFmtId="0" fontId="10" fillId="0" borderId="73" xfId="0" applyFont="1" applyBorder="1"/>
    <xf numFmtId="0" fontId="10" fillId="0" borderId="74" xfId="0" applyFont="1" applyBorder="1"/>
    <xf numFmtId="0" fontId="10" fillId="34" borderId="117" xfId="0" applyFont="1" applyFill="1" applyBorder="1"/>
    <xf numFmtId="0" fontId="10" fillId="34" borderId="0" xfId="0" applyFont="1" applyFill="1"/>
    <xf numFmtId="0" fontId="6" fillId="34" borderId="117" xfId="0" applyFont="1" applyFill="1" applyBorder="1"/>
    <xf numFmtId="0" fontId="6" fillId="34" borderId="0" xfId="0" applyFont="1" applyFill="1"/>
    <xf numFmtId="3" fontId="6" fillId="34" borderId="0" xfId="0" applyNumberFormat="1" applyFont="1" applyFill="1"/>
    <xf numFmtId="0" fontId="10" fillId="21" borderId="125" xfId="0" applyFont="1" applyFill="1" applyBorder="1"/>
    <xf numFmtId="0" fontId="10" fillId="0" borderId="129" xfId="0" applyFont="1" applyBorder="1"/>
    <xf numFmtId="0" fontId="12" fillId="0" borderId="0" xfId="0" applyFont="1" applyAlignment="1">
      <alignment horizontal="right"/>
    </xf>
    <xf numFmtId="0" fontId="6" fillId="0" borderId="0" xfId="0" applyFont="1" applyAlignment="1">
      <alignment horizontal="center"/>
    </xf>
    <xf numFmtId="3" fontId="6" fillId="0" borderId="0" xfId="0" applyNumberFormat="1" applyFont="1" applyAlignment="1">
      <alignment horizontal="center"/>
    </xf>
    <xf numFmtId="0" fontId="15" fillId="22" borderId="0" xfId="0" applyFont="1" applyFill="1" applyAlignment="1">
      <alignment vertical="center"/>
    </xf>
    <xf numFmtId="0" fontId="62" fillId="22" borderId="0" xfId="0" applyFont="1" applyFill="1" applyAlignment="1">
      <alignment vertical="center"/>
    </xf>
    <xf numFmtId="173" fontId="0" fillId="0" borderId="0" xfId="96" applyNumberFormat="1" applyFont="1"/>
    <xf numFmtId="0" fontId="0" fillId="20" borderId="183" xfId="0" applyFill="1" applyBorder="1" applyAlignment="1">
      <alignment vertical="top" wrapText="1"/>
    </xf>
    <xf numFmtId="0" fontId="51" fillId="35" borderId="184" xfId="0" applyFont="1" applyFill="1" applyBorder="1" applyAlignment="1">
      <alignment horizontal="left" vertical="top" wrapText="1"/>
    </xf>
    <xf numFmtId="0" fontId="10" fillId="21" borderId="167" xfId="0" applyFont="1" applyFill="1" applyBorder="1"/>
    <xf numFmtId="0" fontId="10" fillId="21" borderId="69" xfId="0" applyFont="1" applyFill="1" applyBorder="1" applyAlignment="1" applyProtection="1">
      <alignment horizontal="left" vertical="top" wrapText="1"/>
      <protection locked="0"/>
    </xf>
    <xf numFmtId="0" fontId="10" fillId="21" borderId="63" xfId="0" applyFont="1" applyFill="1" applyBorder="1" applyAlignment="1">
      <alignment horizontal="left" vertical="top" wrapText="1"/>
    </xf>
    <xf numFmtId="0" fontId="12" fillId="0" borderId="63" xfId="0" applyFont="1" applyBorder="1" applyAlignment="1">
      <alignment horizontal="center" vertical="top"/>
    </xf>
    <xf numFmtId="0" fontId="10" fillId="21" borderId="63" xfId="0" applyFont="1" applyFill="1" applyBorder="1" applyAlignment="1">
      <alignment horizontal="center" vertical="top"/>
    </xf>
    <xf numFmtId="0" fontId="120" fillId="28" borderId="185" xfId="0" applyFont="1" applyFill="1" applyBorder="1" applyAlignment="1">
      <alignment horizontal="left" vertical="top" wrapText="1"/>
    </xf>
    <xf numFmtId="0" fontId="120" fillId="28" borderId="186" xfId="0" applyFont="1" applyFill="1" applyBorder="1" applyAlignment="1">
      <alignment horizontal="left" vertical="top" wrapText="1"/>
    </xf>
    <xf numFmtId="0" fontId="0" fillId="28" borderId="185" xfId="0" applyFill="1" applyBorder="1"/>
    <xf numFmtId="3" fontId="12" fillId="28" borderId="186" xfId="0" applyNumberFormat="1" applyFont="1" applyFill="1" applyBorder="1" applyAlignment="1" applyProtection="1">
      <alignment horizontal="right" vertical="center" indent="1"/>
      <protection locked="0"/>
    </xf>
    <xf numFmtId="0" fontId="0" fillId="28" borderId="143" xfId="0" applyFill="1" applyBorder="1"/>
    <xf numFmtId="0" fontId="115" fillId="0" borderId="0" xfId="0" applyFont="1" applyAlignment="1">
      <alignment horizontal="left" vertical="center"/>
    </xf>
    <xf numFmtId="3" fontId="12" fillId="21" borderId="0" xfId="40" applyNumberFormat="1" applyFont="1" applyFill="1" applyAlignment="1">
      <alignment vertical="top"/>
    </xf>
    <xf numFmtId="3" fontId="102" fillId="22" borderId="187" xfId="0" applyNumberFormat="1" applyFont="1" applyFill="1" applyBorder="1" applyAlignment="1">
      <alignment horizontal="right" vertical="center" indent="1"/>
    </xf>
    <xf numFmtId="0" fontId="100" fillId="19" borderId="188" xfId="0" applyFont="1" applyFill="1" applyBorder="1"/>
    <xf numFmtId="0" fontId="15" fillId="19" borderId="190" xfId="0" applyFont="1" applyFill="1" applyBorder="1"/>
    <xf numFmtId="3" fontId="102" fillId="22" borderId="191" xfId="0" applyNumberFormat="1" applyFont="1" applyFill="1" applyBorder="1" applyAlignment="1">
      <alignment horizontal="right" vertical="center" indent="1"/>
    </xf>
    <xf numFmtId="3" fontId="102" fillId="22" borderId="190" xfId="0" applyNumberFormat="1" applyFont="1" applyFill="1" applyBorder="1" applyAlignment="1">
      <alignment horizontal="right" vertical="center" indent="1"/>
    </xf>
    <xf numFmtId="0" fontId="7" fillId="46" borderId="0" xfId="25" applyFont="1" applyFill="1" applyBorder="1" applyAlignment="1">
      <alignment horizontal="center"/>
    </xf>
    <xf numFmtId="0" fontId="130" fillId="0" borderId="0" xfId="0" applyFont="1"/>
    <xf numFmtId="0" fontId="108" fillId="0" borderId="0" xfId="0" applyFont="1"/>
    <xf numFmtId="0" fontId="131" fillId="0" borderId="0" xfId="0" applyFont="1"/>
    <xf numFmtId="0" fontId="7" fillId="41" borderId="125" xfId="25" applyFont="1" applyFill="1" applyBorder="1" applyAlignment="1"/>
    <xf numFmtId="0" fontId="133" fillId="41" borderId="125" xfId="25" applyFont="1" applyFill="1" applyBorder="1" applyAlignment="1"/>
    <xf numFmtId="3" fontId="15" fillId="31" borderId="0" xfId="0" applyNumberFormat="1" applyFont="1" applyFill="1" applyAlignment="1">
      <alignment horizontal="right" vertical="center" indent="1"/>
    </xf>
    <xf numFmtId="0" fontId="62" fillId="31" borderId="0" xfId="0" applyFont="1" applyFill="1"/>
    <xf numFmtId="0" fontId="62" fillId="31" borderId="0" xfId="0" applyFont="1" applyFill="1" applyAlignment="1">
      <alignment vertical="top"/>
    </xf>
    <xf numFmtId="3" fontId="61" fillId="31" borderId="0" xfId="0" applyNumberFormat="1" applyFont="1" applyFill="1" applyAlignment="1">
      <alignment vertical="center"/>
    </xf>
    <xf numFmtId="3" fontId="61" fillId="31" borderId="0" xfId="0" applyNumberFormat="1" applyFont="1" applyFill="1" applyAlignment="1">
      <alignment horizontal="right" vertical="center" indent="1"/>
    </xf>
    <xf numFmtId="3" fontId="12" fillId="31" borderId="0" xfId="0" applyNumberFormat="1" applyFont="1" applyFill="1" applyAlignment="1">
      <alignment horizontal="right" vertical="center" indent="1"/>
    </xf>
    <xf numFmtId="0" fontId="12" fillId="31" borderId="0" xfId="0" applyFont="1" applyFill="1"/>
    <xf numFmtId="3" fontId="12" fillId="31" borderId="135" xfId="0" applyNumberFormat="1" applyFont="1" applyFill="1" applyBorder="1" applyAlignment="1">
      <alignment horizontal="right" vertical="center" indent="1"/>
    </xf>
    <xf numFmtId="3" fontId="71" fillId="31" borderId="0" xfId="0" applyNumberFormat="1" applyFont="1" applyFill="1" applyAlignment="1">
      <alignment horizontal="right" vertical="center" indent="1"/>
    </xf>
    <xf numFmtId="3" fontId="12" fillId="31" borderId="82" xfId="0" applyNumberFormat="1" applyFont="1" applyFill="1" applyBorder="1" applyAlignment="1">
      <alignment vertical="center"/>
    </xf>
    <xf numFmtId="0" fontId="5" fillId="31" borderId="0" xfId="0" applyFont="1" applyFill="1" applyAlignment="1">
      <alignment vertical="center"/>
    </xf>
    <xf numFmtId="0" fontId="58" fillId="31" borderId="0" xfId="0" applyFont="1" applyFill="1" applyAlignment="1">
      <alignment vertical="center"/>
    </xf>
    <xf numFmtId="0" fontId="64" fillId="31" borderId="0" xfId="0" applyFont="1" applyFill="1" applyAlignment="1">
      <alignment vertical="center"/>
    </xf>
    <xf numFmtId="3" fontId="5" fillId="31" borderId="0" xfId="0" applyNumberFormat="1" applyFont="1" applyFill="1" applyAlignment="1">
      <alignment horizontal="right" vertical="center" indent="1"/>
    </xf>
    <xf numFmtId="3" fontId="59" fillId="31" borderId="135" xfId="0" applyNumberFormat="1" applyFont="1" applyFill="1" applyBorder="1" applyAlignment="1">
      <alignment horizontal="right" vertical="center" indent="1"/>
    </xf>
    <xf numFmtId="3" fontId="59" fillId="31" borderId="39" xfId="0" applyNumberFormat="1" applyFont="1" applyFill="1" applyBorder="1" applyAlignment="1">
      <alignment horizontal="right" vertical="center" indent="1"/>
    </xf>
    <xf numFmtId="3" fontId="5" fillId="31" borderId="136" xfId="0" applyNumberFormat="1" applyFont="1" applyFill="1" applyBorder="1" applyAlignment="1">
      <alignment horizontal="right" vertical="center" indent="1"/>
    </xf>
    <xf numFmtId="3" fontId="5" fillId="31" borderId="136" xfId="0" applyNumberFormat="1" applyFont="1" applyFill="1" applyBorder="1" applyAlignment="1">
      <alignment horizontal="center" vertical="center"/>
    </xf>
    <xf numFmtId="3" fontId="58" fillId="31" borderId="0" xfId="0" applyNumberFormat="1" applyFont="1" applyFill="1" applyAlignment="1">
      <alignment horizontal="right" vertical="center" indent="1"/>
    </xf>
    <xf numFmtId="0" fontId="62" fillId="31" borderId="13" xfId="0" applyFont="1" applyFill="1" applyBorder="1" applyAlignment="1">
      <alignment vertical="center"/>
    </xf>
    <xf numFmtId="0" fontId="61" fillId="20" borderId="0" xfId="0" applyFont="1" applyFill="1"/>
    <xf numFmtId="3" fontId="12" fillId="31" borderId="189" xfId="0" applyNumberFormat="1" applyFont="1" applyFill="1" applyBorder="1" applyAlignment="1">
      <alignment horizontal="right" vertical="center" indent="1"/>
    </xf>
    <xf numFmtId="3" fontId="18" fillId="0" borderId="0" xfId="0" applyNumberFormat="1" applyFont="1" applyAlignment="1">
      <alignment horizontal="right"/>
    </xf>
    <xf numFmtId="0" fontId="51" fillId="35" borderId="193" xfId="0" applyFont="1" applyFill="1" applyBorder="1" applyAlignment="1">
      <alignment horizontal="left" vertical="top" wrapText="1"/>
    </xf>
    <xf numFmtId="0" fontId="51" fillId="35" borderId="192" xfId="0" applyFont="1" applyFill="1" applyBorder="1" applyAlignment="1">
      <alignment horizontal="left" vertical="top" wrapText="1"/>
    </xf>
    <xf numFmtId="0" fontId="7" fillId="35" borderId="192" xfId="0" applyFont="1" applyFill="1" applyBorder="1" applyAlignment="1">
      <alignment vertical="top" wrapText="1"/>
    </xf>
    <xf numFmtId="3" fontId="12" fillId="33" borderId="0" xfId="0" applyNumberFormat="1" applyFont="1" applyFill="1" applyAlignment="1">
      <alignment horizontal="right" vertical="center" indent="1"/>
    </xf>
    <xf numFmtId="0" fontId="38" fillId="17" borderId="0" xfId="0" applyFont="1" applyFill="1" applyAlignment="1">
      <alignment horizontal="left" vertical="top" wrapText="1"/>
    </xf>
    <xf numFmtId="0" fontId="41" fillId="21" borderId="0" xfId="0" applyFont="1" applyFill="1" applyAlignment="1">
      <alignment horizontal="left" vertical="top" wrapText="1" indent="1"/>
    </xf>
    <xf numFmtId="0" fontId="6" fillId="21" borderId="0" xfId="0" applyFont="1" applyFill="1" applyAlignment="1">
      <alignment horizontal="left" vertical="top" wrapText="1" indent="1"/>
    </xf>
    <xf numFmtId="0" fontId="38" fillId="17" borderId="0" xfId="0" applyFont="1" applyFill="1" applyAlignment="1">
      <alignment vertical="top" wrapText="1"/>
    </xf>
    <xf numFmtId="0" fontId="39" fillId="0" borderId="0" xfId="0" applyFont="1" applyAlignment="1">
      <alignment vertical="top" wrapText="1"/>
    </xf>
    <xf numFmtId="0" fontId="0" fillId="0" borderId="0" xfId="0" applyAlignment="1">
      <alignment vertical="top" wrapText="1"/>
    </xf>
    <xf numFmtId="0" fontId="34" fillId="20" borderId="12" xfId="0" applyFont="1" applyFill="1" applyBorder="1" applyAlignment="1">
      <alignment horizontal="center"/>
    </xf>
    <xf numFmtId="0" fontId="34" fillId="20" borderId="0" xfId="0" applyFont="1" applyFill="1" applyAlignment="1">
      <alignment horizontal="center"/>
    </xf>
    <xf numFmtId="0" fontId="34" fillId="20" borderId="13" xfId="0" applyFont="1" applyFill="1" applyBorder="1" applyAlignment="1">
      <alignment horizontal="center"/>
    </xf>
    <xf numFmtId="0" fontId="36" fillId="20" borderId="12" xfId="0" applyFont="1" applyFill="1" applyBorder="1" applyAlignment="1">
      <alignment horizontal="center"/>
    </xf>
    <xf numFmtId="0" fontId="36" fillId="20" borderId="0" xfId="0" applyFont="1" applyFill="1" applyAlignment="1">
      <alignment horizontal="center"/>
    </xf>
    <xf numFmtId="0" fontId="36" fillId="20" borderId="13" xfId="0" applyFont="1" applyFill="1" applyBorder="1" applyAlignment="1">
      <alignment horizontal="center"/>
    </xf>
    <xf numFmtId="0" fontId="41" fillId="17" borderId="0" xfId="0" applyFont="1" applyFill="1" applyAlignment="1">
      <alignment horizontal="left" vertical="top" wrapText="1" indent="1"/>
    </xf>
    <xf numFmtId="0" fontId="38" fillId="17" borderId="0" xfId="0" applyFont="1" applyFill="1" applyAlignment="1">
      <alignment horizontal="left" vertical="top" wrapText="1" indent="1"/>
    </xf>
    <xf numFmtId="0" fontId="6" fillId="0" borderId="0" xfId="0" applyFont="1" applyAlignment="1">
      <alignment horizontal="left" vertical="top" wrapText="1" indent="1"/>
    </xf>
    <xf numFmtId="0" fontId="38" fillId="17" borderId="0" xfId="0" applyFont="1" applyFill="1" applyAlignment="1">
      <alignment horizontal="center" vertical="center" wrapText="1"/>
    </xf>
    <xf numFmtId="0" fontId="39" fillId="17" borderId="0" xfId="0" applyFont="1" applyFill="1" applyAlignment="1">
      <alignment vertical="top" wrapText="1"/>
    </xf>
    <xf numFmtId="0" fontId="84" fillId="20" borderId="0" xfId="0" applyFont="1" applyFill="1" applyAlignment="1">
      <alignment horizontal="center" vertical="top" wrapText="1"/>
    </xf>
    <xf numFmtId="0" fontId="85" fillId="20" borderId="0" xfId="0" applyFont="1" applyFill="1" applyAlignment="1">
      <alignment horizontal="center" vertical="top" wrapText="1"/>
    </xf>
    <xf numFmtId="0" fontId="36" fillId="35" borderId="117" xfId="0" applyFont="1" applyFill="1" applyBorder="1" applyAlignment="1">
      <alignment horizontal="center" vertical="top" wrapText="1" shrinkToFit="1"/>
    </xf>
    <xf numFmtId="0" fontId="36" fillId="35" borderId="0" xfId="0" applyFont="1" applyFill="1" applyAlignment="1">
      <alignment horizontal="center" vertical="top" wrapText="1"/>
    </xf>
    <xf numFmtId="0" fontId="36" fillId="35" borderId="130" xfId="0" applyFont="1" applyFill="1" applyBorder="1" applyAlignment="1">
      <alignment horizontal="center" vertical="top" wrapText="1"/>
    </xf>
    <xf numFmtId="0" fontId="36" fillId="20" borderId="0" xfId="0" applyFont="1" applyFill="1" applyAlignment="1">
      <alignment horizontal="center" vertical="top" wrapText="1"/>
    </xf>
    <xf numFmtId="0" fontId="0" fillId="20" borderId="0" xfId="0" applyFill="1" applyAlignment="1">
      <alignment horizontal="center" vertical="top" wrapText="1"/>
    </xf>
    <xf numFmtId="0" fontId="36" fillId="35" borderId="117" xfId="0" applyFont="1" applyFill="1" applyBorder="1" applyAlignment="1">
      <alignment horizontal="center" wrapText="1" shrinkToFit="1"/>
    </xf>
    <xf numFmtId="0" fontId="36" fillId="35" borderId="0" xfId="0" applyFont="1" applyFill="1" applyAlignment="1">
      <alignment horizontal="center" wrapText="1"/>
    </xf>
    <xf numFmtId="0" fontId="36" fillId="35" borderId="130" xfId="0" applyFont="1" applyFill="1" applyBorder="1" applyAlignment="1">
      <alignment horizontal="center" wrapText="1"/>
    </xf>
    <xf numFmtId="0" fontId="17" fillId="17" borderId="36" xfId="0" applyFont="1" applyFill="1" applyBorder="1" applyAlignment="1" applyProtection="1">
      <alignment horizontal="left" vertical="center"/>
      <protection locked="0"/>
    </xf>
    <xf numFmtId="0" fontId="17" fillId="17" borderId="37" xfId="0" applyFont="1" applyFill="1" applyBorder="1" applyAlignment="1" applyProtection="1">
      <alignment horizontal="left" vertical="center"/>
      <protection locked="0"/>
    </xf>
    <xf numFmtId="0" fontId="17" fillId="17" borderId="38" xfId="0" applyFont="1" applyFill="1" applyBorder="1" applyAlignment="1" applyProtection="1">
      <alignment horizontal="left" vertical="center"/>
      <protection locked="0"/>
    </xf>
    <xf numFmtId="167" fontId="13" fillId="19" borderId="125" xfId="0" applyNumberFormat="1" applyFont="1" applyFill="1" applyBorder="1" applyAlignment="1">
      <alignment horizontal="center" vertical="center"/>
    </xf>
    <xf numFmtId="0" fontId="10" fillId="20" borderId="17" xfId="0" applyFont="1" applyFill="1" applyBorder="1" applyAlignment="1">
      <alignment horizontal="center"/>
    </xf>
    <xf numFmtId="0" fontId="10" fillId="20" borderId="18" xfId="0" applyFont="1" applyFill="1" applyBorder="1" applyAlignment="1">
      <alignment horizontal="center"/>
    </xf>
    <xf numFmtId="0" fontId="10" fillId="20" borderId="27" xfId="0" applyFont="1" applyFill="1" applyBorder="1" applyAlignment="1">
      <alignment horizontal="center"/>
    </xf>
    <xf numFmtId="0" fontId="10" fillId="20" borderId="0" xfId="0" applyFont="1" applyFill="1" applyAlignment="1">
      <alignment horizontal="center" vertical="top"/>
    </xf>
    <xf numFmtId="0" fontId="10" fillId="19" borderId="0" xfId="0" applyFont="1" applyFill="1" applyAlignment="1">
      <alignment horizontal="left" vertical="top" wrapText="1"/>
    </xf>
    <xf numFmtId="0" fontId="10" fillId="19" borderId="0" xfId="0" applyFont="1" applyFill="1" applyAlignment="1">
      <alignment vertical="top" wrapText="1"/>
    </xf>
    <xf numFmtId="0" fontId="10" fillId="0" borderId="0" xfId="0" applyFont="1" applyAlignment="1">
      <alignment vertical="top" wrapText="1"/>
    </xf>
    <xf numFmtId="0" fontId="12" fillId="19" borderId="0" xfId="0" applyFont="1" applyFill="1" applyAlignment="1">
      <alignment vertical="top"/>
    </xf>
    <xf numFmtId="0" fontId="12" fillId="19" borderId="0" xfId="0" applyFont="1" applyFill="1" applyAlignment="1">
      <alignment horizontal="left" vertical="top"/>
    </xf>
    <xf numFmtId="14" fontId="10" fillId="20" borderId="125" xfId="0" applyNumberFormat="1" applyFont="1" applyFill="1" applyBorder="1" applyAlignment="1">
      <alignment horizontal="center"/>
    </xf>
    <xf numFmtId="0" fontId="10" fillId="20" borderId="15" xfId="0" applyFont="1" applyFill="1" applyBorder="1" applyAlignment="1">
      <alignment horizontal="center"/>
    </xf>
    <xf numFmtId="0" fontId="11" fillId="20" borderId="12" xfId="0" applyFont="1" applyFill="1" applyBorder="1" applyAlignment="1">
      <alignment horizontal="center"/>
    </xf>
    <xf numFmtId="0" fontId="11" fillId="20" borderId="0" xfId="0" applyFont="1" applyFill="1" applyAlignment="1">
      <alignment horizontal="center"/>
    </xf>
    <xf numFmtId="0" fontId="11" fillId="20" borderId="13" xfId="0" applyFont="1" applyFill="1" applyBorder="1" applyAlignment="1">
      <alignment horizontal="center"/>
    </xf>
    <xf numFmtId="0" fontId="10" fillId="20" borderId="12" xfId="0" applyFont="1" applyFill="1" applyBorder="1" applyAlignment="1">
      <alignment horizontal="center"/>
    </xf>
    <xf numFmtId="0" fontId="10" fillId="20" borderId="0" xfId="0" applyFont="1" applyFill="1" applyAlignment="1">
      <alignment horizontal="center"/>
    </xf>
    <xf numFmtId="0" fontId="10" fillId="20" borderId="13" xfId="0" applyFont="1" applyFill="1" applyBorder="1" applyAlignment="1">
      <alignment horizontal="center"/>
    </xf>
    <xf numFmtId="0" fontId="61" fillId="20" borderId="12" xfId="0" applyFont="1" applyFill="1" applyBorder="1" applyAlignment="1">
      <alignment horizontal="center"/>
    </xf>
    <xf numFmtId="0" fontId="61" fillId="20" borderId="0" xfId="0" applyFont="1" applyFill="1" applyAlignment="1">
      <alignment horizontal="center"/>
    </xf>
    <xf numFmtId="0" fontId="61" fillId="20" borderId="13" xfId="0" applyFont="1" applyFill="1" applyBorder="1" applyAlignment="1">
      <alignment horizontal="center"/>
    </xf>
    <xf numFmtId="0" fontId="10" fillId="35" borderId="12" xfId="0" applyFont="1" applyFill="1" applyBorder="1" applyAlignment="1">
      <alignment horizontal="center" wrapText="1"/>
    </xf>
    <xf numFmtId="0" fontId="10" fillId="35" borderId="0" xfId="0" applyFont="1" applyFill="1" applyAlignment="1">
      <alignment horizontal="center"/>
    </xf>
    <xf numFmtId="0" fontId="10" fillId="35" borderId="114" xfId="0" applyFont="1" applyFill="1" applyBorder="1" applyAlignment="1">
      <alignment horizontal="center"/>
    </xf>
    <xf numFmtId="0" fontId="12" fillId="20" borderId="0" xfId="0" applyFont="1" applyFill="1" applyAlignment="1">
      <alignment horizontal="center" wrapText="1"/>
    </xf>
    <xf numFmtId="0" fontId="14" fillId="20" borderId="0" xfId="0" applyFont="1" applyFill="1" applyAlignment="1">
      <alignment horizontal="center" wrapText="1"/>
    </xf>
    <xf numFmtId="0" fontId="5" fillId="19" borderId="0" xfId="0" applyFont="1" applyFill="1" applyAlignment="1">
      <alignment horizontal="left" vertical="top"/>
    </xf>
    <xf numFmtId="0" fontId="10" fillId="33" borderId="0" xfId="0" applyFont="1" applyFill="1" applyAlignment="1">
      <alignment horizontal="left" vertical="top"/>
    </xf>
    <xf numFmtId="0" fontId="10" fillId="21" borderId="0" xfId="0" applyFont="1" applyFill="1" applyAlignment="1">
      <alignment horizontal="left" vertical="top" wrapText="1"/>
    </xf>
    <xf numFmtId="0" fontId="10" fillId="0" borderId="0" xfId="0" applyFont="1" applyAlignment="1">
      <alignment horizontal="center"/>
    </xf>
    <xf numFmtId="3" fontId="55" fillId="19" borderId="0" xfId="0" applyNumberFormat="1" applyFont="1" applyFill="1" applyAlignment="1">
      <alignment horizontal="left" vertical="center"/>
    </xf>
    <xf numFmtId="3" fontId="13" fillId="19" borderId="0" xfId="0" applyNumberFormat="1" applyFont="1" applyFill="1" applyAlignment="1">
      <alignment horizontal="right" vertical="center"/>
    </xf>
    <xf numFmtId="166" fontId="53" fillId="19" borderId="0" xfId="0" applyNumberFormat="1" applyFont="1" applyFill="1" applyAlignment="1">
      <alignment horizontal="right" vertical="center"/>
    </xf>
    <xf numFmtId="0" fontId="84" fillId="21" borderId="0" xfId="0" applyFont="1" applyFill="1" applyAlignment="1">
      <alignment horizontal="center" vertical="center"/>
    </xf>
    <xf numFmtId="0" fontId="10" fillId="19" borderId="0" xfId="0" applyFont="1" applyFill="1" applyAlignment="1">
      <alignment horizontal="left" vertical="top"/>
    </xf>
    <xf numFmtId="0" fontId="11" fillId="0" borderId="0" xfId="0" applyFont="1" applyAlignment="1">
      <alignment horizontal="center" vertical="center"/>
    </xf>
    <xf numFmtId="0" fontId="61" fillId="21" borderId="0" xfId="0" applyFont="1" applyFill="1" applyAlignment="1">
      <alignment horizontal="left" wrapText="1"/>
    </xf>
    <xf numFmtId="0" fontId="72" fillId="30" borderId="0" xfId="0" applyFont="1" applyFill="1" applyAlignment="1">
      <alignment horizontal="center" vertical="center" wrapText="1"/>
    </xf>
    <xf numFmtId="0" fontId="12" fillId="19" borderId="0" xfId="0" applyFont="1" applyFill="1" applyAlignment="1">
      <alignment horizontal="center" wrapText="1"/>
    </xf>
    <xf numFmtId="0" fontId="14" fillId="19" borderId="0" xfId="0" applyFont="1" applyFill="1" applyAlignment="1">
      <alignment horizontal="center" wrapText="1"/>
    </xf>
    <xf numFmtId="0" fontId="46" fillId="19" borderId="0" xfId="0" applyFont="1" applyFill="1" applyAlignment="1">
      <alignment horizontal="center"/>
    </xf>
    <xf numFmtId="0" fontId="50" fillId="0" borderId="0" xfId="0" applyFont="1" applyAlignment="1">
      <alignment horizontal="center"/>
    </xf>
    <xf numFmtId="0" fontId="12" fillId="30" borderId="0" xfId="0" applyFont="1" applyFill="1" applyAlignment="1">
      <alignment horizontal="center" wrapText="1"/>
    </xf>
    <xf numFmtId="0" fontId="14" fillId="30" borderId="0" xfId="0" applyFont="1" applyFill="1" applyAlignment="1">
      <alignment horizontal="center" wrapText="1"/>
    </xf>
    <xf numFmtId="0" fontId="0" fillId="0" borderId="0" xfId="0"/>
    <xf numFmtId="0" fontId="12" fillId="22" borderId="0" xfId="0" applyFont="1" applyFill="1" applyAlignment="1">
      <alignment horizontal="left" vertical="top" wrapText="1"/>
    </xf>
    <xf numFmtId="0" fontId="10" fillId="22" borderId="0" xfId="0" applyFont="1" applyFill="1" applyAlignment="1">
      <alignment horizontal="left" vertical="top" wrapText="1"/>
    </xf>
    <xf numFmtId="3" fontId="12" fillId="17" borderId="0" xfId="0" applyNumberFormat="1" applyFont="1" applyFill="1" applyAlignment="1">
      <alignment horizontal="right" vertical="center"/>
    </xf>
    <xf numFmtId="0" fontId="12" fillId="19" borderId="0" xfId="0" applyFont="1" applyFill="1" applyAlignment="1">
      <alignment horizontal="center" vertical="center" wrapText="1"/>
    </xf>
    <xf numFmtId="3" fontId="119" fillId="19" borderId="19" xfId="0" applyNumberFormat="1" applyFont="1" applyFill="1" applyBorder="1" applyAlignment="1">
      <alignment horizontal="center" vertical="center" wrapText="1"/>
    </xf>
    <xf numFmtId="3" fontId="119" fillId="19" borderId="0" xfId="0" applyNumberFormat="1" applyFont="1" applyFill="1" applyAlignment="1">
      <alignment horizontal="center" vertical="center" wrapText="1"/>
    </xf>
    <xf numFmtId="0" fontId="35" fillId="20" borderId="12" xfId="0" applyFont="1" applyFill="1" applyBorder="1" applyAlignment="1">
      <alignment horizontal="center"/>
    </xf>
    <xf numFmtId="0" fontId="0" fillId="0" borderId="0" xfId="0" applyAlignment="1">
      <alignment horizontal="center"/>
    </xf>
    <xf numFmtId="0" fontId="0" fillId="0" borderId="13" xfId="0" applyBorder="1" applyAlignment="1">
      <alignment horizontal="center"/>
    </xf>
    <xf numFmtId="0" fontId="7" fillId="19" borderId="0" xfId="0" applyFont="1" applyFill="1" applyAlignment="1">
      <alignment horizontal="left"/>
    </xf>
    <xf numFmtId="0" fontId="15" fillId="0" borderId="0" xfId="0" applyFont="1" applyAlignment="1">
      <alignment wrapText="1"/>
    </xf>
    <xf numFmtId="0" fontId="62" fillId="20" borderId="12" xfId="0" applyFont="1" applyFill="1" applyBorder="1" applyAlignment="1">
      <alignment horizontal="center"/>
    </xf>
    <xf numFmtId="0" fontId="62" fillId="20" borderId="0" xfId="0" applyFont="1" applyFill="1" applyAlignment="1">
      <alignment horizontal="center"/>
    </xf>
    <xf numFmtId="0" fontId="62" fillId="20" borderId="13" xfId="0" applyFont="1" applyFill="1" applyBorder="1" applyAlignment="1">
      <alignment horizontal="center"/>
    </xf>
    <xf numFmtId="0" fontId="61" fillId="19" borderId="0" xfId="0" applyFont="1" applyFill="1" applyAlignment="1">
      <alignment horizontal="left" vertical="center" wrapText="1"/>
    </xf>
    <xf numFmtId="0" fontId="10" fillId="19" borderId="0" xfId="0" applyFont="1" applyFill="1" applyAlignment="1">
      <alignment horizontal="left"/>
    </xf>
    <xf numFmtId="0" fontId="14" fillId="19" borderId="0" xfId="0" applyFont="1" applyFill="1" applyAlignment="1">
      <alignment horizontal="left"/>
    </xf>
    <xf numFmtId="0" fontId="76" fillId="35" borderId="12" xfId="54" applyFont="1" applyFill="1" applyBorder="1" applyAlignment="1">
      <alignment horizontal="left" vertical="center"/>
    </xf>
    <xf numFmtId="0" fontId="76" fillId="35" borderId="0" xfId="54" applyFont="1" applyFill="1" applyAlignment="1">
      <alignment horizontal="left" vertical="center"/>
    </xf>
    <xf numFmtId="0" fontId="12" fillId="19" borderId="61" xfId="54" applyFont="1" applyFill="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0" fillId="0" borderId="67" xfId="0" applyBorder="1" applyAlignment="1">
      <alignment horizontal="center" vertical="center" wrapText="1"/>
    </xf>
    <xf numFmtId="0" fontId="12" fillId="19" borderId="61" xfId="54" quotePrefix="1" applyFont="1" applyFill="1" applyBorder="1" applyAlignment="1">
      <alignment horizontal="center" vertical="center" wrapText="1"/>
    </xf>
    <xf numFmtId="0" fontId="94" fillId="19" borderId="0" xfId="54" applyFont="1" applyFill="1" applyAlignment="1">
      <alignment horizontal="center" vertical="center" wrapText="1"/>
    </xf>
    <xf numFmtId="0" fontId="0" fillId="0" borderId="0" xfId="54" applyFont="1" applyAlignment="1">
      <alignment horizontal="center" vertical="center"/>
    </xf>
    <xf numFmtId="2" fontId="51" fillId="17" borderId="0" xfId="56" applyNumberFormat="1" applyFont="1" applyFill="1" applyAlignment="1">
      <alignment wrapText="1"/>
    </xf>
    <xf numFmtId="0" fontId="51" fillId="17" borderId="0" xfId="54" applyFont="1" applyFill="1" applyAlignment="1">
      <alignment wrapText="1"/>
    </xf>
    <xf numFmtId="0" fontId="36" fillId="19" borderId="64" xfId="54" applyFont="1" applyFill="1" applyBorder="1" applyAlignment="1">
      <alignment horizontal="center" vertical="center"/>
    </xf>
    <xf numFmtId="0" fontId="0" fillId="0" borderId="65" xfId="0" applyBorder="1" applyAlignment="1">
      <alignment horizontal="center"/>
    </xf>
    <xf numFmtId="0" fontId="0" fillId="0" borderId="66" xfId="0" applyBorder="1" applyAlignment="1">
      <alignment horizontal="center"/>
    </xf>
    <xf numFmtId="0" fontId="0" fillId="0" borderId="65" xfId="0" applyBorder="1" applyAlignment="1">
      <alignment horizontal="center" vertical="center"/>
    </xf>
    <xf numFmtId="0" fontId="0" fillId="0" borderId="66" xfId="0" applyBorder="1" applyAlignment="1">
      <alignment horizontal="center" vertical="center"/>
    </xf>
    <xf numFmtId="3" fontId="64" fillId="22" borderId="128" xfId="0" applyNumberFormat="1" applyFont="1" applyFill="1" applyBorder="1" applyAlignment="1">
      <alignment horizontal="left" vertical="center" wrapText="1"/>
    </xf>
    <xf numFmtId="3" fontId="64" fillId="22" borderId="125" xfId="0" applyNumberFormat="1" applyFont="1" applyFill="1" applyBorder="1" applyAlignment="1">
      <alignment horizontal="left" vertical="center" wrapText="1"/>
    </xf>
    <xf numFmtId="0" fontId="0" fillId="22" borderId="0" xfId="0" applyFill="1" applyAlignment="1">
      <alignment horizontal="left" vertical="top" wrapText="1"/>
    </xf>
    <xf numFmtId="0" fontId="10" fillId="23" borderId="0" xfId="0" applyFont="1" applyFill="1" applyAlignment="1">
      <alignment horizontal="left" vertical="top" wrapText="1" indent="2"/>
    </xf>
    <xf numFmtId="0" fontId="6" fillId="0" borderId="0" xfId="0" applyFont="1" applyAlignment="1">
      <alignment horizontal="left" vertical="top" wrapText="1" indent="2"/>
    </xf>
    <xf numFmtId="0" fontId="10" fillId="19" borderId="0" xfId="0" applyFont="1" applyFill="1" applyAlignment="1">
      <alignment horizontal="left" wrapText="1"/>
    </xf>
    <xf numFmtId="0" fontId="7" fillId="19" borderId="76" xfId="0" applyFont="1" applyFill="1" applyBorder="1" applyAlignment="1">
      <alignment horizontal="left"/>
    </xf>
    <xf numFmtId="0" fontId="12" fillId="19" borderId="0" xfId="0" applyFont="1" applyFill="1" applyAlignment="1">
      <alignment horizontal="left"/>
    </xf>
    <xf numFmtId="0" fontId="0" fillId="0" borderId="0" xfId="0" applyAlignment="1">
      <alignment wrapText="1"/>
    </xf>
    <xf numFmtId="0" fontId="61" fillId="19" borderId="12" xfId="0" applyFont="1" applyFill="1" applyBorder="1" applyAlignment="1">
      <alignment horizontal="center"/>
    </xf>
    <xf numFmtId="0" fontId="61" fillId="19" borderId="0" xfId="0" applyFont="1" applyFill="1" applyAlignment="1">
      <alignment horizontal="center"/>
    </xf>
    <xf numFmtId="0" fontId="61" fillId="19" borderId="13" xfId="0" applyFont="1" applyFill="1" applyBorder="1" applyAlignment="1">
      <alignment horizontal="center"/>
    </xf>
    <xf numFmtId="0" fontId="46" fillId="19" borderId="12" xfId="0" applyFont="1" applyFill="1" applyBorder="1" applyAlignment="1">
      <alignment horizontal="center"/>
    </xf>
    <xf numFmtId="0" fontId="46" fillId="19" borderId="13" xfId="0" applyFont="1" applyFill="1" applyBorder="1" applyAlignment="1">
      <alignment horizontal="center"/>
    </xf>
    <xf numFmtId="0" fontId="6" fillId="0" borderId="0" xfId="0" applyFont="1" applyAlignment="1">
      <alignment vertical="top" wrapText="1"/>
    </xf>
    <xf numFmtId="0" fontId="10" fillId="21" borderId="99" xfId="0" applyFont="1" applyFill="1" applyBorder="1" applyAlignment="1">
      <alignment horizontal="left" vertical="top"/>
    </xf>
    <xf numFmtId="0" fontId="10" fillId="21" borderId="0" xfId="0" applyFont="1" applyFill="1" applyAlignment="1">
      <alignment horizontal="left" vertical="top"/>
    </xf>
    <xf numFmtId="0" fontId="7" fillId="19" borderId="15" xfId="0" applyFont="1" applyFill="1" applyBorder="1" applyAlignment="1">
      <alignment horizontal="left"/>
    </xf>
    <xf numFmtId="0" fontId="14" fillId="19" borderId="0" xfId="0" applyFont="1" applyFill="1" applyAlignment="1">
      <alignment horizontal="center" vertical="center" wrapText="1"/>
    </xf>
    <xf numFmtId="0" fontId="72" fillId="19" borderId="0" xfId="0" applyFont="1" applyFill="1" applyAlignment="1">
      <alignment horizontal="center" vertical="center" wrapText="1"/>
    </xf>
    <xf numFmtId="3" fontId="12" fillId="19" borderId="0" xfId="0" applyNumberFormat="1" applyFont="1" applyFill="1" applyAlignment="1">
      <alignment horizontal="center" vertical="center" wrapText="1"/>
    </xf>
    <xf numFmtId="0" fontId="10" fillId="19" borderId="12" xfId="0" applyFont="1" applyFill="1" applyBorder="1" applyAlignment="1">
      <alignment vertical="top" wrapText="1"/>
    </xf>
    <xf numFmtId="0" fontId="0" fillId="0" borderId="35" xfId="0" applyBorder="1" applyAlignment="1">
      <alignment vertical="top" wrapText="1"/>
    </xf>
    <xf numFmtId="0" fontId="12" fillId="19" borderId="0" xfId="0" applyFont="1" applyFill="1" applyAlignment="1">
      <alignment horizontal="left" vertical="top" wrapText="1"/>
    </xf>
    <xf numFmtId="0" fontId="12" fillId="19" borderId="0" xfId="0" applyFont="1" applyFill="1" applyAlignment="1">
      <alignment horizontal="center" vertical="center"/>
    </xf>
    <xf numFmtId="0" fontId="15" fillId="19" borderId="0" xfId="0" applyFont="1" applyFill="1" applyAlignment="1">
      <alignment vertical="top" wrapText="1"/>
    </xf>
    <xf numFmtId="3" fontId="10" fillId="0" borderId="0" xfId="0" applyNumberFormat="1" applyFont="1" applyAlignment="1">
      <alignment horizontal="center"/>
    </xf>
    <xf numFmtId="3" fontId="12" fillId="28" borderId="0" xfId="0" applyNumberFormat="1" applyFont="1" applyFill="1" applyAlignment="1">
      <alignment horizontal="center" vertical="center" wrapText="1"/>
    </xf>
    <xf numFmtId="0" fontId="10" fillId="28" borderId="0" xfId="0" applyFont="1" applyFill="1" applyAlignment="1">
      <alignment horizontal="center" vertical="center" wrapText="1"/>
    </xf>
    <xf numFmtId="0" fontId="61" fillId="19" borderId="0" xfId="0" applyFont="1" applyFill="1" applyAlignment="1">
      <alignment horizontal="center" vertical="center"/>
    </xf>
    <xf numFmtId="0" fontId="10" fillId="28" borderId="0" xfId="0" applyFont="1" applyFill="1" applyAlignment="1">
      <alignment horizontal="left" vertical="center" wrapText="1"/>
    </xf>
    <xf numFmtId="0" fontId="10" fillId="28" borderId="0" xfId="0" applyFont="1" applyFill="1" applyAlignment="1">
      <alignment horizontal="left" wrapText="1"/>
    </xf>
    <xf numFmtId="0" fontId="10" fillId="19" borderId="0" xfId="0" applyFont="1" applyFill="1" applyAlignment="1">
      <alignment wrapText="1"/>
    </xf>
    <xf numFmtId="3" fontId="12" fillId="19" borderId="0" xfId="0" applyNumberFormat="1" applyFont="1" applyFill="1" applyAlignment="1">
      <alignment horizontal="center" wrapText="1"/>
    </xf>
    <xf numFmtId="0" fontId="10" fillId="0" borderId="0" xfId="0" applyFont="1" applyAlignment="1">
      <alignment wrapText="1"/>
    </xf>
    <xf numFmtId="0" fontId="10" fillId="0" borderId="0" xfId="0" applyFont="1" applyAlignment="1">
      <alignment vertical="center" wrapText="1"/>
    </xf>
    <xf numFmtId="0" fontId="10" fillId="32" borderId="31" xfId="49" applyFont="1" applyFill="1" applyBorder="1" applyAlignment="1" applyProtection="1">
      <alignment horizontal="center" vertical="center" wrapText="1"/>
      <protection locked="0"/>
    </xf>
    <xf numFmtId="0" fontId="10" fillId="32" borderId="32" xfId="49" applyFont="1" applyFill="1" applyBorder="1" applyAlignment="1" applyProtection="1">
      <alignment horizontal="center" vertical="center" wrapText="1"/>
      <protection locked="0"/>
    </xf>
    <xf numFmtId="0" fontId="10" fillId="32" borderId="33" xfId="49" applyFont="1" applyFill="1" applyBorder="1" applyAlignment="1" applyProtection="1">
      <alignment horizontal="center" vertical="center" wrapText="1"/>
      <protection locked="0"/>
    </xf>
    <xf numFmtId="0" fontId="76" fillId="20" borderId="12" xfId="0" applyFont="1" applyFill="1" applyBorder="1" applyAlignment="1">
      <alignment horizontal="center"/>
    </xf>
    <xf numFmtId="0" fontId="76" fillId="20" borderId="0" xfId="0" applyFont="1" applyFill="1" applyAlignment="1">
      <alignment horizontal="center"/>
    </xf>
    <xf numFmtId="0" fontId="76" fillId="20" borderId="13" xfId="0" applyFont="1" applyFill="1" applyBorder="1" applyAlignment="1">
      <alignment horizontal="center"/>
    </xf>
    <xf numFmtId="0" fontId="132" fillId="20" borderId="17" xfId="0" applyFont="1" applyFill="1" applyBorder="1" applyAlignment="1">
      <alignment horizontal="right"/>
    </xf>
    <xf numFmtId="0" fontId="132" fillId="20" borderId="18" xfId="0" applyFont="1" applyFill="1" applyBorder="1" applyAlignment="1">
      <alignment horizontal="right"/>
    </xf>
    <xf numFmtId="0" fontId="132" fillId="20" borderId="27" xfId="0" applyFont="1" applyFill="1" applyBorder="1" applyAlignment="1">
      <alignment horizontal="right"/>
    </xf>
    <xf numFmtId="0" fontId="12" fillId="0" borderId="36" xfId="0" applyFont="1" applyBorder="1" applyAlignment="1">
      <alignment horizontal="center"/>
    </xf>
    <xf numFmtId="0" fontId="12" fillId="0" borderId="38" xfId="0" applyFont="1" applyBorder="1" applyAlignment="1">
      <alignment horizontal="center"/>
    </xf>
    <xf numFmtId="0" fontId="12" fillId="38" borderId="36" xfId="0" applyFont="1" applyFill="1" applyBorder="1" applyAlignment="1">
      <alignment horizontal="center"/>
    </xf>
    <xf numFmtId="0" fontId="12" fillId="38" borderId="38" xfId="0" applyFont="1" applyFill="1" applyBorder="1" applyAlignment="1">
      <alignment horizontal="center"/>
    </xf>
    <xf numFmtId="0" fontId="10" fillId="21" borderId="36" xfId="0" applyFont="1" applyFill="1" applyBorder="1" applyAlignment="1">
      <alignment horizontal="right"/>
    </xf>
    <xf numFmtId="0" fontId="10" fillId="21" borderId="37" xfId="0" applyFont="1" applyFill="1" applyBorder="1" applyAlignment="1">
      <alignment horizontal="right"/>
    </xf>
    <xf numFmtId="0" fontId="10" fillId="21" borderId="38" xfId="0" applyFont="1" applyFill="1" applyBorder="1" applyAlignment="1">
      <alignment horizontal="right"/>
    </xf>
    <xf numFmtId="0" fontId="12" fillId="21" borderId="0" xfId="0" applyFont="1" applyFill="1" applyAlignment="1">
      <alignment horizontal="left" wrapText="1"/>
    </xf>
    <xf numFmtId="0" fontId="10" fillId="21" borderId="0" xfId="0" applyFont="1" applyFill="1" applyAlignment="1">
      <alignment horizontal="left" wrapText="1"/>
    </xf>
    <xf numFmtId="0" fontId="6" fillId="40" borderId="0" xfId="0" applyFont="1" applyFill="1" applyAlignment="1">
      <alignment horizontal="center"/>
    </xf>
    <xf numFmtId="0" fontId="6" fillId="44" borderId="125" xfId="25" applyFont="1" applyFill="1" applyBorder="1" applyAlignment="1">
      <alignment horizontal="center"/>
    </xf>
    <xf numFmtId="0" fontId="7" fillId="41" borderId="125" xfId="0" applyFont="1" applyFill="1" applyBorder="1" applyAlignment="1">
      <alignment horizontal="center"/>
    </xf>
    <xf numFmtId="0" fontId="7" fillId="20" borderId="0" xfId="0" applyFont="1" applyFill="1" applyAlignment="1">
      <alignment horizontal="left"/>
    </xf>
  </cellXfs>
  <cellStyles count="97">
    <cellStyle name="%" xfId="54" xr:uid="{00000000-0005-0000-0000-00000000000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lculation 2" xfId="76" xr:uid="{E9477C7B-086D-4824-9EAE-0FDD8FBD9EF8}"/>
    <cellStyle name="CellBAValue" xfId="27" xr:uid="{00000000-0005-0000-0000-00001B000000}"/>
    <cellStyle name="CellBAValue 2" xfId="47" xr:uid="{00000000-0005-0000-0000-00001C000000}"/>
    <cellStyle name="CellNationValue" xfId="28" xr:uid="{00000000-0005-0000-0000-00001D000000}"/>
    <cellStyle name="CellNationValue 2" xfId="77" xr:uid="{CB45ECBC-8404-4A0C-AD0E-8D461973FAC5}"/>
    <cellStyle name="CellUAValue" xfId="29" xr:uid="{00000000-0005-0000-0000-00001E000000}"/>
    <cellStyle name="CellUAValue 2" xfId="48" xr:uid="{00000000-0005-0000-0000-00001F000000}"/>
    <cellStyle name="CellUAValue 2 2" xfId="84" xr:uid="{56613FB2-E457-403F-805C-C881CA672072}"/>
    <cellStyle name="CellUAValue 3" xfId="78" xr:uid="{E9532492-4BC2-4980-9467-1250442FF1D5}"/>
    <cellStyle name="Check Cell" xfId="30" builtinId="23" customBuiltin="1"/>
    <cellStyle name="Comma" xfId="96" builtinId="3"/>
    <cellStyle name="Comma 2" xfId="31" xr:uid="{00000000-0005-0000-0000-000022000000}"/>
    <cellStyle name="Comma 2 2" xfId="50" xr:uid="{00000000-0005-0000-0000-000023000000}"/>
    <cellStyle name="Comma 2 2 2" xfId="61" xr:uid="{63B6DC31-BA18-4CE3-81C6-4D41000F14B8}"/>
    <cellStyle name="Comma 2 2 2 2" xfId="85" xr:uid="{3B4CB1F5-F6CF-44E9-8D76-6A3E487819AB}"/>
    <cellStyle name="Comma 2 3" xfId="60" xr:uid="{12802A33-1627-4AE3-8EAE-84627012AA5C}"/>
    <cellStyle name="Comma 2 3 2" xfId="79" xr:uid="{965DFC9A-C753-4BAA-AB26-30B66D8576AF}"/>
    <cellStyle name="Comma 25" xfId="93" xr:uid="{08CC80AB-5CC1-4D5B-9339-551D265F42ED}"/>
    <cellStyle name="Comma 3" xfId="57" xr:uid="{00000000-0005-0000-0000-000024000000}"/>
    <cellStyle name="Comma 3 2" xfId="67" xr:uid="{06CFC68F-6AFB-46F6-9B4E-E96D6586A03D}"/>
    <cellStyle name="Comma 4" xfId="59" xr:uid="{34D46387-CC59-400F-B821-642C444DDE4D}"/>
    <cellStyle name="Comma 4 2" xfId="90" xr:uid="{60CE3012-7C9F-4F84-A544-23D221CC8F66}"/>
    <cellStyle name="Currency 2" xfId="95" xr:uid="{D0AC40E6-44C4-4716-8BDD-6A854CBCD947}"/>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58" builtinId="8"/>
    <cellStyle name="Hyperlink 2" xfId="51" xr:uid="{00000000-0005-0000-0000-00002B000000}"/>
    <cellStyle name="Hyperlink 2 2" xfId="69" xr:uid="{93B3AE8C-9CE1-4AB9-BA36-F4955916DF75}"/>
    <cellStyle name="Hyperlink 3" xfId="70" xr:uid="{3BB56755-12AB-4549-965F-1338CBEB62C9}"/>
    <cellStyle name="Hyperlink 4" xfId="71" xr:uid="{FA4D709C-FDF3-4819-A22B-BF6D646494E7}"/>
    <cellStyle name="Input" xfId="38" builtinId="20" customBuiltin="1"/>
    <cellStyle name="Input 2" xfId="80" xr:uid="{5F6E833F-468C-4CD9-8630-606483EDB33D}"/>
    <cellStyle name="Linked Cell" xfId="39" builtinId="24" customBuiltin="1"/>
    <cellStyle name="Neutral" xfId="40" builtinId="28" customBuiltin="1"/>
    <cellStyle name="Neutral 2" xfId="63" xr:uid="{2B19ACE2-AD2A-4D72-B4A0-E3EEFE36D834}"/>
    <cellStyle name="Normal" xfId="0" builtinId="0"/>
    <cellStyle name="Normal 2" xfId="49" xr:uid="{00000000-0005-0000-0000-000031000000}"/>
    <cellStyle name="Normal 2 2" xfId="72" xr:uid="{4F84115C-9F29-4004-8D80-C837EAD7F323}"/>
    <cellStyle name="Normal 3" xfId="53" xr:uid="{00000000-0005-0000-0000-000032000000}"/>
    <cellStyle name="Normal 3 2" xfId="55" xr:uid="{00000000-0005-0000-0000-000033000000}"/>
    <cellStyle name="Normal 3 3" xfId="64" xr:uid="{3B6D2A3E-C181-426D-8BDA-9E36D5336484}"/>
    <cellStyle name="Normal 3 3 2" xfId="89" xr:uid="{227D6B84-2749-4959-9352-1E78C3BDBE23}"/>
    <cellStyle name="Normal 4" xfId="66" xr:uid="{804E5130-E155-4149-85FC-0FD140079A7E}"/>
    <cellStyle name="Normal 4 2" xfId="88" xr:uid="{E89C561F-9127-4D95-B647-5DAEA411A415}"/>
    <cellStyle name="Normal 5" xfId="52" xr:uid="{00000000-0005-0000-0000-000034000000}"/>
    <cellStyle name="Normal 5 2" xfId="68" xr:uid="{23BDE750-9AFF-44B3-A31D-49010557C100}"/>
    <cellStyle name="Normal 5 2 2" xfId="86" xr:uid="{7719FE07-5F67-421B-867D-085F2D40E5A0}"/>
    <cellStyle name="Normal 5 3" xfId="62" xr:uid="{0D55E340-A5AE-40E8-AE09-E9B46E906B95}"/>
    <cellStyle name="Normal 5 4" xfId="73" xr:uid="{F1A3B210-47FA-4811-A155-A4494C61F6EC}"/>
    <cellStyle name="Normal 5 5" xfId="75" xr:uid="{677C99FB-1D36-49C4-B573-643FA10E749D}"/>
    <cellStyle name="Normal 5 6" xfId="87" xr:uid="{CFF8842D-9C18-4DB0-BE8C-E4CFFC6B5738}"/>
    <cellStyle name="Normal 6" xfId="74" xr:uid="{B3B5461A-7333-4511-9990-9025264C2DBC}"/>
    <cellStyle name="Normal 7" xfId="94" xr:uid="{3FD33F04-5B4C-4AD3-9F95-CE029BDDCAFB}"/>
    <cellStyle name="Normal 80" xfId="91" xr:uid="{E25A6DA4-D747-4BA4-B878-644E19328609}"/>
    <cellStyle name="Normal_Sheet1" xfId="56" xr:uid="{00000000-0005-0000-0000-000037000000}"/>
    <cellStyle name="Note" xfId="41" builtinId="10" customBuiltin="1"/>
    <cellStyle name="Note 2" xfId="81" xr:uid="{19B70DB2-E5F9-4FA0-AF5C-2B4EA8FE9094}"/>
    <cellStyle name="Output" xfId="42" builtinId="21" customBuiltin="1"/>
    <cellStyle name="Output 2" xfId="82" xr:uid="{AF28A692-49DC-4E60-81C1-1C0C59F4D86B}"/>
    <cellStyle name="Percent" xfId="43" builtinId="5"/>
    <cellStyle name="Percent 2" xfId="65" xr:uid="{2E4130BA-B16C-4C49-B832-4ABC39E79CE2}"/>
    <cellStyle name="Percent 28" xfId="92" xr:uid="{3410A910-E39D-4DAB-A45F-2FF84A0467DA}"/>
    <cellStyle name="Title" xfId="44" builtinId="15" customBuiltin="1"/>
    <cellStyle name="Total" xfId="45" builtinId="25" customBuiltin="1"/>
    <cellStyle name="Total 2" xfId="83" xr:uid="{EBC27766-A2BB-4CA2-8724-0310175B07DF}"/>
    <cellStyle name="Warning Text" xfId="46" builtinId="11" customBuiltin="1"/>
  </cellStyles>
  <dxfs count="62">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i val="0"/>
        <condense val="0"/>
        <extend val="0"/>
      </font>
      <fill>
        <patternFill>
          <bgColor indexed="17"/>
        </patternFill>
      </fill>
    </dxf>
    <dxf>
      <font>
        <b/>
        <i val="0"/>
        <condense val="0"/>
        <extend val="0"/>
        <color auto="1"/>
      </font>
      <fill>
        <patternFill>
          <bgColor indexed="10"/>
        </patternFill>
      </fill>
    </dxf>
    <dxf>
      <font>
        <b/>
        <i val="0"/>
        <strike val="0"/>
        <color theme="0"/>
      </font>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ont>
        <b/>
        <i val="0"/>
        <condense val="0"/>
        <extend val="0"/>
      </font>
      <fill>
        <patternFill>
          <bgColor indexed="17"/>
        </patternFill>
      </fill>
    </dxf>
    <dxf>
      <font>
        <b/>
        <i val="0"/>
        <condense val="0"/>
        <extend val="0"/>
        <color auto="1"/>
      </font>
      <fill>
        <patternFill>
          <bgColor indexed="10"/>
        </patternFill>
      </fill>
    </dxf>
    <dxf>
      <fill>
        <patternFill>
          <bgColor theme="0" tint="-0.24994659260841701"/>
        </patternFill>
      </fill>
    </dxf>
    <dxf>
      <font>
        <color rgb="FFFFFFCC"/>
      </font>
      <fill>
        <patternFill>
          <bgColor rgb="FFFFFFCC"/>
        </patternFill>
      </fill>
      <border>
        <left/>
        <right/>
        <top/>
        <bottom/>
        <vertical/>
        <horizontal/>
      </border>
    </dxf>
    <dxf>
      <font>
        <color theme="0" tint="-0.24994659260841701"/>
      </font>
      <fill>
        <patternFill patternType="solid">
          <bgColor theme="0" tint="-0.24994659260841701"/>
        </patternFill>
      </fill>
      <border>
        <left/>
        <right/>
        <top/>
        <bottom/>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b/>
        <i val="0"/>
        <color rgb="FFFF0000"/>
      </font>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border>
        <vertical/>
        <horizontal/>
      </border>
    </dxf>
  </dxfs>
  <tableStyles count="0" defaultTableStyle="TableStyleMedium9" defaultPivotStyle="PivotStyleLight16"/>
  <colors>
    <mruColors>
      <color rgb="FFCC66FF"/>
      <color rgb="FF0000FF"/>
      <color rgb="FF008000"/>
      <color rgb="FFFFFFCC"/>
      <color rgb="FFFDE9D9"/>
      <color rgb="FF99CCFF"/>
      <color rgb="FF00FF00"/>
      <color rgb="FFC4D79B"/>
      <color rgb="FFD8E4BC"/>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List" dx="16" fmlaLink="F1" fmlaRange="Data!$B$9:$C$305" noThreeD="1" sel="297" val="29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1180761</xdr:colOff>
      <xdr:row>2</xdr:row>
      <xdr:rowOff>314224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714286" cy="8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14</xdr:row>
          <xdr:rowOff>57150</xdr:rowOff>
        </xdr:from>
        <xdr:to>
          <xdr:col>14</xdr:col>
          <xdr:colOff>0</xdr:colOff>
          <xdr:row>18</xdr:row>
          <xdr:rowOff>85725</xdr:rowOff>
        </xdr:to>
        <xdr:sp macro="" textlink="">
          <xdr:nvSpPr>
            <xdr:cNvPr id="2055" name="List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twoCellAnchor editAs="oneCell">
    <xdr:from>
      <xdr:col>0</xdr:col>
      <xdr:colOff>0</xdr:colOff>
      <xdr:row>0</xdr:row>
      <xdr:rowOff>0</xdr:rowOff>
    </xdr:from>
    <xdr:to>
      <xdr:col>4</xdr:col>
      <xdr:colOff>428286</xdr:colOff>
      <xdr:row>3</xdr:row>
      <xdr:rowOff>218974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0" y="0"/>
          <a:ext cx="2714286" cy="8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3990975</xdr:colOff>
      <xdr:row>1</xdr:row>
      <xdr:rowOff>0</xdr:rowOff>
    </xdr:from>
    <xdr:to>
      <xdr:col>14</xdr:col>
      <xdr:colOff>0</xdr:colOff>
      <xdr:row>1</xdr:row>
      <xdr:rowOff>0</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a:off x="21135975" y="29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3990975</xdr:colOff>
      <xdr:row>1</xdr:row>
      <xdr:rowOff>0</xdr:rowOff>
    </xdr:from>
    <xdr:to>
      <xdr:col>20</xdr:col>
      <xdr:colOff>0</xdr:colOff>
      <xdr:row>1</xdr:row>
      <xdr:rowOff>0</xdr:rowOff>
    </xdr:to>
    <xdr:sp macro="" textlink="">
      <xdr:nvSpPr>
        <xdr:cNvPr id="4" name="Line 1">
          <a:extLst>
            <a:ext uri="{FF2B5EF4-FFF2-40B4-BE49-F238E27FC236}">
              <a16:creationId xmlns:a16="http://schemas.microsoft.com/office/drawing/2014/main" id="{00000000-0008-0000-0300-000004000000}"/>
            </a:ext>
          </a:extLst>
        </xdr:cNvPr>
        <xdr:cNvSpPr>
          <a:spLocks noChangeShapeType="1"/>
        </xdr:cNvSpPr>
      </xdr:nvSpPr>
      <xdr:spPr bwMode="auto">
        <a:xfrm>
          <a:off x="26889075" y="29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LGF3\LGF3Data\NNDR%201%20-%203\NNDR1\2023-24\Form%20prep\NNDR1%20form%2023-24%20for%20local%20authorities%20v1.1%20(correction%201).xlsx" TargetMode="External"/><Relationship Id="rId1" Type="http://schemas.openxmlformats.org/officeDocument/2006/relationships/externalLinkPath" Target="/LGF3/LGF3Data/NNDR%201%20-%203/NNDR1/2023-24/Form%20prep/NNDR1%20form%2023-24%20for%20local%20authorities%20v1.1%20(correction%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hangelog"/>
      <sheetName val="Changes to Make"/>
      <sheetName val="Title"/>
      <sheetName val="Part 1"/>
      <sheetName val="Part 2"/>
      <sheetName val="Part 3"/>
      <sheetName val="Part 3 DA summary"/>
      <sheetName val="Part 4"/>
      <sheetName val="Supplementary Information"/>
      <sheetName val="Main Validation"/>
      <sheetName val="Supplementary Validation"/>
      <sheetName val="Backsheet"/>
      <sheetName val="Data"/>
      <sheetName val="TierSplit"/>
      <sheetName val="EZ list"/>
      <sheetName val="LA List"/>
      <sheetName val="Hardcoded Values"/>
      <sheetName val="Cost of Collecton Calculation"/>
      <sheetName val="Error check"/>
      <sheetName val="Placeholder Allocations"/>
      <sheetName val="LA_info"/>
    </sheetNames>
    <sheetDataSet>
      <sheetData sheetId="0"/>
      <sheetData sheetId="1"/>
      <sheetData sheetId="2"/>
      <sheetData sheetId="3">
        <row r="248">
          <cell r="P248">
            <v>49.9</v>
          </cell>
          <cell r="S248">
            <v>1.2999999999999999E-2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
      <sheetName val="Billing Table"/>
      <sheetName val="Local Flump"/>
      <sheetName val="The Local Story"/>
      <sheetName val="0809"/>
      <sheetName val="Billing_Table"/>
      <sheetName val="Local_Flump"/>
      <sheetName val="The_Local_Story"/>
      <sheetName val="HIS19FIN(A)"/>
    </sheetNames>
    <sheetDataSet>
      <sheetData sheetId="0" refreshError="1"/>
      <sheetData sheetId="1" refreshError="1">
        <row r="10">
          <cell r="A10" t="str">
            <v>E5010</v>
          </cell>
          <cell r="B10" t="str">
            <v>City of London</v>
          </cell>
          <cell r="C10">
            <v>793.81</v>
          </cell>
          <cell r="D10">
            <v>809.29</v>
          </cell>
          <cell r="E10">
            <v>15.480000000000018</v>
          </cell>
          <cell r="F10">
            <v>1.9500888121842808E-2</v>
          </cell>
          <cell r="G10">
            <v>46.690000000000055</v>
          </cell>
          <cell r="H10">
            <v>48.019999999999982</v>
          </cell>
          <cell r="I10">
            <v>1.3299999999999272</v>
          </cell>
          <cell r="J10">
            <v>2.8485757121437638E-2</v>
          </cell>
          <cell r="K10">
            <v>82.8</v>
          </cell>
          <cell r="L10">
            <v>85.48</v>
          </cell>
          <cell r="M10">
            <v>2.6800000000000068</v>
          </cell>
          <cell r="N10">
            <v>3.2367149758454117E-2</v>
          </cell>
          <cell r="O10">
            <v>923.3</v>
          </cell>
          <cell r="P10">
            <v>942.79</v>
          </cell>
          <cell r="Q10">
            <v>19.490000000000009</v>
          </cell>
          <cell r="R10">
            <v>2.1109065309216968E-2</v>
          </cell>
          <cell r="S10" t="str">
            <v>Firm</v>
          </cell>
        </row>
        <row r="11">
          <cell r="A11" t="str">
            <v>E5011</v>
          </cell>
          <cell r="B11" t="str">
            <v>Camden</v>
          </cell>
          <cell r="C11">
            <v>1021.76</v>
          </cell>
          <cell r="D11">
            <v>1021.76</v>
          </cell>
          <cell r="E11">
            <v>0</v>
          </cell>
          <cell r="F11">
            <v>0</v>
          </cell>
          <cell r="G11">
            <v>0</v>
          </cell>
          <cell r="H11">
            <v>0</v>
          </cell>
          <cell r="I11">
            <v>0</v>
          </cell>
          <cell r="J11">
            <v>0</v>
          </cell>
          <cell r="K11">
            <v>309.82</v>
          </cell>
          <cell r="L11">
            <v>309.82</v>
          </cell>
          <cell r="M11">
            <v>0</v>
          </cell>
          <cell r="N11">
            <v>0</v>
          </cell>
          <cell r="O11">
            <v>1331.58</v>
          </cell>
          <cell r="P11">
            <v>1331.58</v>
          </cell>
          <cell r="Q11">
            <v>0</v>
          </cell>
          <cell r="R11">
            <v>0</v>
          </cell>
          <cell r="S11" t="str">
            <v>Firm</v>
          </cell>
        </row>
        <row r="12">
          <cell r="A12" t="str">
            <v>E5012</v>
          </cell>
          <cell r="B12" t="str">
            <v>Greenwich</v>
          </cell>
          <cell r="C12">
            <v>981.03</v>
          </cell>
          <cell r="D12">
            <v>981.03</v>
          </cell>
          <cell r="E12">
            <v>0</v>
          </cell>
          <cell r="F12">
            <v>0</v>
          </cell>
          <cell r="G12">
            <v>0</v>
          </cell>
          <cell r="H12">
            <v>0</v>
          </cell>
          <cell r="I12">
            <v>0</v>
          </cell>
          <cell r="J12">
            <v>0</v>
          </cell>
          <cell r="K12">
            <v>309.82</v>
          </cell>
          <cell r="L12">
            <v>309.82</v>
          </cell>
          <cell r="M12">
            <v>0</v>
          </cell>
          <cell r="N12">
            <v>0</v>
          </cell>
          <cell r="O12">
            <v>1290.8499999999999</v>
          </cell>
          <cell r="P12">
            <v>1290.8499999999999</v>
          </cell>
          <cell r="Q12">
            <v>0</v>
          </cell>
          <cell r="R12">
            <v>0</v>
          </cell>
          <cell r="S12" t="str">
            <v>Firm</v>
          </cell>
        </row>
        <row r="13">
          <cell r="A13" t="str">
            <v>E5013</v>
          </cell>
          <cell r="B13" t="str">
            <v>Hackney</v>
          </cell>
          <cell r="C13">
            <v>998.45</v>
          </cell>
          <cell r="D13">
            <v>998.45</v>
          </cell>
          <cell r="E13">
            <v>0</v>
          </cell>
          <cell r="F13">
            <v>0</v>
          </cell>
          <cell r="G13">
            <v>0</v>
          </cell>
          <cell r="H13">
            <v>0</v>
          </cell>
          <cell r="I13">
            <v>0</v>
          </cell>
          <cell r="J13">
            <v>0</v>
          </cell>
          <cell r="K13">
            <v>309.82</v>
          </cell>
          <cell r="L13">
            <v>309.82</v>
          </cell>
          <cell r="M13">
            <v>0</v>
          </cell>
          <cell r="N13">
            <v>0</v>
          </cell>
          <cell r="O13">
            <v>1308.27</v>
          </cell>
          <cell r="P13">
            <v>1308.27</v>
          </cell>
          <cell r="Q13">
            <v>0</v>
          </cell>
          <cell r="R13">
            <v>0</v>
          </cell>
          <cell r="S13" t="str">
            <v>Firm</v>
          </cell>
        </row>
        <row r="14">
          <cell r="A14" t="str">
            <v>E5014</v>
          </cell>
          <cell r="B14" t="str">
            <v>Hammersmith &amp; Fulham</v>
          </cell>
          <cell r="C14">
            <v>862.77</v>
          </cell>
          <cell r="D14">
            <v>836.89</v>
          </cell>
          <cell r="E14">
            <v>-25.879999999999995</v>
          </cell>
          <cell r="F14">
            <v>-2.9996406921891094E-2</v>
          </cell>
          <cell r="G14">
            <v>0</v>
          </cell>
          <cell r="H14">
            <v>0</v>
          </cell>
          <cell r="I14">
            <v>0</v>
          </cell>
          <cell r="J14">
            <v>0</v>
          </cell>
          <cell r="K14">
            <v>309.82</v>
          </cell>
          <cell r="L14">
            <v>309.82</v>
          </cell>
          <cell r="M14">
            <v>0</v>
          </cell>
          <cell r="N14">
            <v>0</v>
          </cell>
          <cell r="O14">
            <v>1172.5899999999999</v>
          </cell>
          <cell r="P14">
            <v>1146.71</v>
          </cell>
          <cell r="Q14">
            <v>-25.879999999999882</v>
          </cell>
          <cell r="R14">
            <v>-2.2070800535566426E-2</v>
          </cell>
          <cell r="S14" t="str">
            <v>Firm</v>
          </cell>
        </row>
        <row r="15">
          <cell r="A15" t="str">
            <v>E5015</v>
          </cell>
          <cell r="B15" t="str">
            <v>Islington</v>
          </cell>
          <cell r="C15">
            <v>938.41</v>
          </cell>
          <cell r="D15">
            <v>961.87</v>
          </cell>
          <cell r="E15">
            <v>23.460000000000036</v>
          </cell>
          <cell r="F15">
            <v>2.4999733591926754E-2</v>
          </cell>
          <cell r="G15">
            <v>0</v>
          </cell>
          <cell r="H15">
            <v>0</v>
          </cell>
          <cell r="I15">
            <v>0</v>
          </cell>
          <cell r="J15">
            <v>0</v>
          </cell>
          <cell r="K15">
            <v>309.82</v>
          </cell>
          <cell r="L15">
            <v>309.82</v>
          </cell>
          <cell r="M15">
            <v>0</v>
          </cell>
          <cell r="N15">
            <v>0</v>
          </cell>
          <cell r="O15">
            <v>1248.23</v>
          </cell>
          <cell r="P15">
            <v>1271.69</v>
          </cell>
          <cell r="Q15">
            <v>23.460000000000036</v>
          </cell>
          <cell r="R15">
            <v>1.8794613172251839E-2</v>
          </cell>
          <cell r="S15" t="str">
            <v>Firm</v>
          </cell>
        </row>
        <row r="16">
          <cell r="A16" t="str">
            <v>E5016</v>
          </cell>
          <cell r="B16" t="str">
            <v>Kensington &amp; Chelsea</v>
          </cell>
          <cell r="C16">
            <v>758.08</v>
          </cell>
          <cell r="D16">
            <v>782.45</v>
          </cell>
          <cell r="E16">
            <v>24.370000000000005</v>
          </cell>
          <cell r="F16">
            <v>3.2147002954833193E-2</v>
          </cell>
          <cell r="G16">
            <v>0</v>
          </cell>
          <cell r="H16">
            <v>0</v>
          </cell>
          <cell r="I16">
            <v>0</v>
          </cell>
          <cell r="J16">
            <v>0</v>
          </cell>
          <cell r="K16">
            <v>309.82</v>
          </cell>
          <cell r="L16">
            <v>309.82</v>
          </cell>
          <cell r="M16">
            <v>0</v>
          </cell>
          <cell r="N16">
            <v>0</v>
          </cell>
          <cell r="O16">
            <v>1067.9000000000001</v>
          </cell>
          <cell r="P16">
            <v>1092.27</v>
          </cell>
          <cell r="Q16">
            <v>24.369999999999891</v>
          </cell>
          <cell r="R16">
            <v>2.2820488809813577E-2</v>
          </cell>
          <cell r="S16" t="str">
            <v>Firm</v>
          </cell>
        </row>
        <row r="17">
          <cell r="A17" t="str">
            <v>E5017</v>
          </cell>
          <cell r="B17" t="str">
            <v>Lambeth</v>
          </cell>
          <cell r="C17">
            <v>925.29</v>
          </cell>
          <cell r="D17">
            <v>925.29</v>
          </cell>
          <cell r="E17">
            <v>0</v>
          </cell>
          <cell r="F17">
            <v>0</v>
          </cell>
          <cell r="G17">
            <v>0</v>
          </cell>
          <cell r="H17">
            <v>0</v>
          </cell>
          <cell r="I17">
            <v>0</v>
          </cell>
          <cell r="J17">
            <v>0</v>
          </cell>
          <cell r="K17">
            <v>309.82</v>
          </cell>
          <cell r="L17">
            <v>309.82</v>
          </cell>
          <cell r="M17">
            <v>0</v>
          </cell>
          <cell r="N17">
            <v>0</v>
          </cell>
          <cell r="O17">
            <v>1235.1099999999999</v>
          </cell>
          <cell r="P17">
            <v>1235.1099999999999</v>
          </cell>
          <cell r="Q17">
            <v>0</v>
          </cell>
          <cell r="R17">
            <v>0</v>
          </cell>
          <cell r="S17" t="str">
            <v>Firm</v>
          </cell>
        </row>
        <row r="18">
          <cell r="A18" t="str">
            <v>E5018</v>
          </cell>
          <cell r="B18" t="str">
            <v>Lewisham</v>
          </cell>
          <cell r="C18">
            <v>1016.69</v>
          </cell>
          <cell r="D18">
            <v>1042.1099999999999</v>
          </cell>
          <cell r="E18">
            <v>25.419999999999845</v>
          </cell>
          <cell r="F18">
            <v>2.5002704855954017E-2</v>
          </cell>
          <cell r="G18">
            <v>0</v>
          </cell>
          <cell r="H18">
            <v>0</v>
          </cell>
          <cell r="I18">
            <v>0</v>
          </cell>
          <cell r="J18">
            <v>0</v>
          </cell>
          <cell r="K18">
            <v>309.82</v>
          </cell>
          <cell r="L18">
            <v>309.82</v>
          </cell>
          <cell r="M18">
            <v>0</v>
          </cell>
          <cell r="N18">
            <v>0</v>
          </cell>
          <cell r="O18">
            <v>1326.51</v>
          </cell>
          <cell r="P18">
            <v>1351.93</v>
          </cell>
          <cell r="Q18">
            <v>25.420000000000073</v>
          </cell>
          <cell r="R18">
            <v>1.9163066995348643E-2</v>
          </cell>
          <cell r="S18" t="str">
            <v>Firm</v>
          </cell>
        </row>
        <row r="19">
          <cell r="A19" t="str">
            <v>E5019</v>
          </cell>
          <cell r="B19" t="str">
            <v>Southwark</v>
          </cell>
          <cell r="C19">
            <v>912.14</v>
          </cell>
          <cell r="D19">
            <v>912.14</v>
          </cell>
          <cell r="E19">
            <v>0</v>
          </cell>
          <cell r="F19">
            <v>0</v>
          </cell>
          <cell r="G19">
            <v>0</v>
          </cell>
          <cell r="H19">
            <v>0</v>
          </cell>
          <cell r="I19">
            <v>0</v>
          </cell>
          <cell r="J19">
            <v>0</v>
          </cell>
          <cell r="K19">
            <v>309.82</v>
          </cell>
          <cell r="L19">
            <v>309.82</v>
          </cell>
          <cell r="M19">
            <v>0</v>
          </cell>
          <cell r="N19">
            <v>0</v>
          </cell>
          <cell r="O19">
            <v>1221.96</v>
          </cell>
          <cell r="P19">
            <v>1221.96</v>
          </cell>
          <cell r="Q19">
            <v>0</v>
          </cell>
          <cell r="R19">
            <v>0</v>
          </cell>
          <cell r="S19" t="str">
            <v>Firm</v>
          </cell>
        </row>
        <row r="20">
          <cell r="A20" t="str">
            <v>E5020</v>
          </cell>
          <cell r="B20" t="str">
            <v>Tower Hamlets</v>
          </cell>
          <cell r="C20">
            <v>865.64</v>
          </cell>
          <cell r="D20">
            <v>885.52</v>
          </cell>
          <cell r="E20">
            <v>19.879999999999995</v>
          </cell>
          <cell r="F20">
            <v>2.296566702093239E-2</v>
          </cell>
          <cell r="G20">
            <v>0</v>
          </cell>
          <cell r="H20">
            <v>0</v>
          </cell>
          <cell r="I20">
            <v>0</v>
          </cell>
          <cell r="J20">
            <v>0</v>
          </cell>
          <cell r="K20">
            <v>309.82</v>
          </cell>
          <cell r="L20">
            <v>309.82</v>
          </cell>
          <cell r="M20">
            <v>0</v>
          </cell>
          <cell r="N20">
            <v>0</v>
          </cell>
          <cell r="O20">
            <v>1175.46</v>
          </cell>
          <cell r="P20">
            <v>1195.3399999999999</v>
          </cell>
          <cell r="Q20">
            <v>19.879999999999882</v>
          </cell>
          <cell r="R20">
            <v>1.6912527861432824E-2</v>
          </cell>
          <cell r="S20" t="str">
            <v>Firm</v>
          </cell>
        </row>
        <row r="21">
          <cell r="A21" t="str">
            <v>E5021</v>
          </cell>
          <cell r="B21" t="str">
            <v>Wandsworth</v>
          </cell>
          <cell r="C21">
            <v>377.25</v>
          </cell>
          <cell r="D21">
            <v>377.25</v>
          </cell>
          <cell r="E21">
            <v>0</v>
          </cell>
          <cell r="F21">
            <v>0</v>
          </cell>
          <cell r="G21">
            <v>0</v>
          </cell>
          <cell r="H21">
            <v>0</v>
          </cell>
          <cell r="I21">
            <v>0</v>
          </cell>
          <cell r="J21">
            <v>0</v>
          </cell>
          <cell r="K21">
            <v>309.82</v>
          </cell>
          <cell r="L21">
            <v>309.82</v>
          </cell>
          <cell r="M21">
            <v>0</v>
          </cell>
          <cell r="N21">
            <v>0</v>
          </cell>
          <cell r="O21">
            <v>687.07</v>
          </cell>
          <cell r="P21">
            <v>687.07</v>
          </cell>
          <cell r="Q21">
            <v>0</v>
          </cell>
          <cell r="R21">
            <v>0</v>
          </cell>
          <cell r="S21" t="str">
            <v>Firm</v>
          </cell>
        </row>
        <row r="22">
          <cell r="A22" t="str">
            <v>E5022</v>
          </cell>
          <cell r="B22" t="str">
            <v>Westminster</v>
          </cell>
          <cell r="C22">
            <v>377.97</v>
          </cell>
          <cell r="D22">
            <v>378.02</v>
          </cell>
          <cell r="E22">
            <v>4.9999999999954525E-2</v>
          </cell>
          <cell r="F22">
            <v>1.3228563113454328E-4</v>
          </cell>
          <cell r="G22">
            <v>0</v>
          </cell>
          <cell r="H22">
            <v>0</v>
          </cell>
          <cell r="I22">
            <v>0</v>
          </cell>
          <cell r="J22">
            <v>0</v>
          </cell>
          <cell r="K22">
            <v>309.82</v>
          </cell>
          <cell r="L22">
            <v>309.82</v>
          </cell>
          <cell r="M22">
            <v>0</v>
          </cell>
          <cell r="N22">
            <v>0</v>
          </cell>
          <cell r="O22">
            <v>687.79</v>
          </cell>
          <cell r="P22">
            <v>687.84</v>
          </cell>
          <cell r="Q22">
            <v>5.0000000000068212E-2</v>
          </cell>
          <cell r="R22">
            <v>7.269660797626365E-5</v>
          </cell>
          <cell r="S22" t="str">
            <v>Firm</v>
          </cell>
        </row>
        <row r="23">
          <cell r="A23" t="str">
            <v>E5030</v>
          </cell>
          <cell r="B23" t="str">
            <v>Barking &amp; Dagenham</v>
          </cell>
          <cell r="C23">
            <v>1016.4</v>
          </cell>
          <cell r="D23">
            <v>1016.4</v>
          </cell>
          <cell r="E23">
            <v>0</v>
          </cell>
          <cell r="F23">
            <v>0</v>
          </cell>
          <cell r="G23">
            <v>0</v>
          </cell>
          <cell r="H23">
            <v>0</v>
          </cell>
          <cell r="I23">
            <v>0</v>
          </cell>
          <cell r="J23">
            <v>0</v>
          </cell>
          <cell r="K23">
            <v>309.82</v>
          </cell>
          <cell r="L23">
            <v>309.82</v>
          </cell>
          <cell r="M23">
            <v>0</v>
          </cell>
          <cell r="N23">
            <v>0</v>
          </cell>
          <cell r="O23">
            <v>1326.22</v>
          </cell>
          <cell r="P23">
            <v>1326.22</v>
          </cell>
          <cell r="Q23">
            <v>0</v>
          </cell>
          <cell r="R23">
            <v>0</v>
          </cell>
          <cell r="S23" t="str">
            <v>Firm</v>
          </cell>
        </row>
        <row r="24">
          <cell r="A24" t="str">
            <v>E5031</v>
          </cell>
          <cell r="B24" t="str">
            <v>Barnet</v>
          </cell>
          <cell r="C24">
            <v>1082.75</v>
          </cell>
          <cell r="D24">
            <v>1113.2</v>
          </cell>
          <cell r="E24">
            <v>30.450000000000045</v>
          </cell>
          <cell r="F24">
            <v>2.8122835372893062E-2</v>
          </cell>
          <cell r="G24">
            <v>0</v>
          </cell>
          <cell r="H24">
            <v>0</v>
          </cell>
          <cell r="I24">
            <v>0</v>
          </cell>
          <cell r="J24">
            <v>0</v>
          </cell>
          <cell r="K24">
            <v>309.82</v>
          </cell>
          <cell r="L24">
            <v>309.82</v>
          </cell>
          <cell r="M24">
            <v>0</v>
          </cell>
          <cell r="N24">
            <v>0</v>
          </cell>
          <cell r="O24">
            <v>1392.57</v>
          </cell>
          <cell r="P24">
            <v>1423.02</v>
          </cell>
          <cell r="Q24">
            <v>30.450000000000045</v>
          </cell>
          <cell r="R24">
            <v>2.1866046231069136E-2</v>
          </cell>
          <cell r="S24" t="str">
            <v>Firm</v>
          </cell>
        </row>
        <row r="25">
          <cell r="A25" t="str">
            <v>E5032</v>
          </cell>
          <cell r="B25" t="str">
            <v>Bexley</v>
          </cell>
          <cell r="C25">
            <v>1089.54</v>
          </cell>
          <cell r="D25">
            <v>1117.18</v>
          </cell>
          <cell r="E25">
            <v>27.6400000000001</v>
          </cell>
          <cell r="F25">
            <v>2.5368504139361647E-2</v>
          </cell>
          <cell r="G25">
            <v>0</v>
          </cell>
          <cell r="H25">
            <v>0</v>
          </cell>
          <cell r="I25">
            <v>0</v>
          </cell>
          <cell r="J25">
            <v>0</v>
          </cell>
          <cell r="K25">
            <v>309.82</v>
          </cell>
          <cell r="L25">
            <v>309.82</v>
          </cell>
          <cell r="M25">
            <v>0</v>
          </cell>
          <cell r="N25">
            <v>0</v>
          </cell>
          <cell r="O25">
            <v>1399.36</v>
          </cell>
          <cell r="P25">
            <v>1427</v>
          </cell>
          <cell r="Q25">
            <v>27.6400000000001</v>
          </cell>
          <cell r="R25">
            <v>1.9751886576720779E-2</v>
          </cell>
          <cell r="S25" t="str">
            <v>Firm</v>
          </cell>
        </row>
        <row r="26">
          <cell r="A26" t="str">
            <v>E5033</v>
          </cell>
          <cell r="B26" t="str">
            <v>Brent</v>
          </cell>
          <cell r="C26">
            <v>1033.1099999999999</v>
          </cell>
          <cell r="D26">
            <v>1058.94</v>
          </cell>
          <cell r="E26">
            <v>25.830000000000155</v>
          </cell>
          <cell r="F26">
            <v>2.5002177890060207E-2</v>
          </cell>
          <cell r="G26">
            <v>0</v>
          </cell>
          <cell r="H26">
            <v>0</v>
          </cell>
          <cell r="I26">
            <v>0</v>
          </cell>
          <cell r="J26">
            <v>0</v>
          </cell>
          <cell r="K26">
            <v>309.82</v>
          </cell>
          <cell r="L26">
            <v>309.82</v>
          </cell>
          <cell r="M26">
            <v>0</v>
          </cell>
          <cell r="N26">
            <v>0</v>
          </cell>
          <cell r="O26">
            <v>1342.93</v>
          </cell>
          <cell r="P26">
            <v>1368.76</v>
          </cell>
          <cell r="Q26">
            <v>25.829999999999927</v>
          </cell>
          <cell r="R26">
            <v>1.923406283276119E-2</v>
          </cell>
          <cell r="S26" t="str">
            <v>Firm</v>
          </cell>
        </row>
        <row r="27">
          <cell r="A27" t="str">
            <v>E5034</v>
          </cell>
          <cell r="B27" t="str">
            <v>Bromley</v>
          </cell>
          <cell r="C27">
            <v>953.33</v>
          </cell>
          <cell r="D27">
            <v>979.16</v>
          </cell>
          <cell r="E27">
            <v>25.829999999999927</v>
          </cell>
          <cell r="F27">
            <v>2.7094500330420601E-2</v>
          </cell>
          <cell r="G27">
            <v>0</v>
          </cell>
          <cell r="H27">
            <v>0</v>
          </cell>
          <cell r="I27">
            <v>0</v>
          </cell>
          <cell r="J27">
            <v>0</v>
          </cell>
          <cell r="K27">
            <v>309.82</v>
          </cell>
          <cell r="L27">
            <v>309.82</v>
          </cell>
          <cell r="M27">
            <v>0</v>
          </cell>
          <cell r="N27">
            <v>0</v>
          </cell>
          <cell r="O27">
            <v>1263.1500000000001</v>
          </cell>
          <cell r="P27">
            <v>1288.98</v>
          </cell>
          <cell r="Q27">
            <v>25.829999999999927</v>
          </cell>
          <cell r="R27">
            <v>2.0448877805486321E-2</v>
          </cell>
          <cell r="S27" t="str">
            <v>Firm</v>
          </cell>
        </row>
        <row r="28">
          <cell r="A28" t="str">
            <v>E5035</v>
          </cell>
          <cell r="B28" t="str">
            <v>Croydon</v>
          </cell>
          <cell r="C28">
            <v>1095.81</v>
          </cell>
          <cell r="D28">
            <v>1137.8900000000001</v>
          </cell>
          <cell r="E28">
            <v>42.080000000000155</v>
          </cell>
          <cell r="F28">
            <v>3.8400817659995923E-2</v>
          </cell>
          <cell r="G28">
            <v>0</v>
          </cell>
          <cell r="H28">
            <v>0</v>
          </cell>
          <cell r="I28">
            <v>0</v>
          </cell>
          <cell r="J28">
            <v>0</v>
          </cell>
          <cell r="K28">
            <v>309.82</v>
          </cell>
          <cell r="L28">
            <v>309.82</v>
          </cell>
          <cell r="M28">
            <v>0</v>
          </cell>
          <cell r="N28">
            <v>0</v>
          </cell>
          <cell r="O28">
            <v>1405.63</v>
          </cell>
          <cell r="P28">
            <v>1447.71</v>
          </cell>
          <cell r="Q28">
            <v>42.079999999999927</v>
          </cell>
          <cell r="R28">
            <v>2.9936754337912541E-2</v>
          </cell>
          <cell r="S28" t="str">
            <v>Firm</v>
          </cell>
        </row>
        <row r="29">
          <cell r="A29" t="str">
            <v>E5036</v>
          </cell>
          <cell r="B29" t="str">
            <v>Ealing</v>
          </cell>
          <cell r="C29">
            <v>1059.93</v>
          </cell>
          <cell r="D29">
            <v>1059.93</v>
          </cell>
          <cell r="E29">
            <v>0</v>
          </cell>
          <cell r="F29">
            <v>0</v>
          </cell>
          <cell r="G29">
            <v>0</v>
          </cell>
          <cell r="H29">
            <v>0</v>
          </cell>
          <cell r="I29">
            <v>0</v>
          </cell>
          <cell r="J29">
            <v>0</v>
          </cell>
          <cell r="K29">
            <v>309.82</v>
          </cell>
          <cell r="L29">
            <v>309.82</v>
          </cell>
          <cell r="M29">
            <v>0</v>
          </cell>
          <cell r="N29">
            <v>0</v>
          </cell>
          <cell r="O29">
            <v>1369.75</v>
          </cell>
          <cell r="P29">
            <v>1369.75</v>
          </cell>
          <cell r="Q29">
            <v>0</v>
          </cell>
          <cell r="R29">
            <v>0</v>
          </cell>
          <cell r="S29" t="str">
            <v>Firm</v>
          </cell>
        </row>
        <row r="30">
          <cell r="A30" t="str">
            <v>E5037</v>
          </cell>
          <cell r="B30" t="str">
            <v>Enfield</v>
          </cell>
          <cell r="C30">
            <v>1073.7</v>
          </cell>
          <cell r="D30">
            <v>1100.3399999999999</v>
          </cell>
          <cell r="E30">
            <v>26.639999999999873</v>
          </cell>
          <cell r="F30">
            <v>2.4811399832355363E-2</v>
          </cell>
          <cell r="G30">
            <v>0</v>
          </cell>
          <cell r="H30">
            <v>0</v>
          </cell>
          <cell r="I30">
            <v>0</v>
          </cell>
          <cell r="J30">
            <v>0</v>
          </cell>
          <cell r="K30">
            <v>309.82</v>
          </cell>
          <cell r="L30">
            <v>309.82</v>
          </cell>
          <cell r="M30">
            <v>0</v>
          </cell>
          <cell r="N30">
            <v>0</v>
          </cell>
          <cell r="O30">
            <v>1383.52</v>
          </cell>
          <cell r="P30">
            <v>1410.16</v>
          </cell>
          <cell r="Q30">
            <v>26.6400000000001</v>
          </cell>
          <cell r="R30">
            <v>1.9255233028796281E-2</v>
          </cell>
          <cell r="S30" t="str">
            <v>Firm</v>
          </cell>
        </row>
        <row r="31">
          <cell r="A31" t="str">
            <v>E5038</v>
          </cell>
          <cell r="B31" t="str">
            <v>Haringey</v>
          </cell>
          <cell r="C31">
            <v>1161.6600000000001</v>
          </cell>
          <cell r="D31">
            <v>1184.32</v>
          </cell>
          <cell r="E31">
            <v>22.659999999999854</v>
          </cell>
          <cell r="F31">
            <v>1.9506568186904882E-2</v>
          </cell>
          <cell r="G31">
            <v>0</v>
          </cell>
          <cell r="H31">
            <v>0</v>
          </cell>
          <cell r="I31">
            <v>0</v>
          </cell>
          <cell r="J31">
            <v>0</v>
          </cell>
          <cell r="K31">
            <v>309.82</v>
          </cell>
          <cell r="L31">
            <v>309.82</v>
          </cell>
          <cell r="M31">
            <v>0</v>
          </cell>
          <cell r="N31">
            <v>0</v>
          </cell>
          <cell r="O31">
            <v>1471.48</v>
          </cell>
          <cell r="P31">
            <v>1494.14</v>
          </cell>
          <cell r="Q31">
            <v>22.660000000000082</v>
          </cell>
          <cell r="R31">
            <v>1.5399461766384848E-2</v>
          </cell>
          <cell r="S31" t="str">
            <v>Firm</v>
          </cell>
        </row>
        <row r="32">
          <cell r="A32" t="str">
            <v>E5039</v>
          </cell>
          <cell r="B32" t="str">
            <v>Harrow</v>
          </cell>
          <cell r="C32">
            <v>1152.55</v>
          </cell>
          <cell r="D32">
            <v>1186.55</v>
          </cell>
          <cell r="E32">
            <v>34</v>
          </cell>
          <cell r="F32">
            <v>2.9499804780703576E-2</v>
          </cell>
          <cell r="G32">
            <v>0</v>
          </cell>
          <cell r="H32">
            <v>0</v>
          </cell>
          <cell r="I32">
            <v>0</v>
          </cell>
          <cell r="J32">
            <v>0</v>
          </cell>
          <cell r="K32">
            <v>309.82</v>
          </cell>
          <cell r="L32">
            <v>309.82</v>
          </cell>
          <cell r="M32">
            <v>0</v>
          </cell>
          <cell r="N32">
            <v>0</v>
          </cell>
          <cell r="O32">
            <v>1462.37</v>
          </cell>
          <cell r="P32">
            <v>1496.37</v>
          </cell>
          <cell r="Q32">
            <v>34</v>
          </cell>
          <cell r="R32">
            <v>2.3249929908299549E-2</v>
          </cell>
          <cell r="S32" t="str">
            <v>Firm</v>
          </cell>
        </row>
        <row r="33">
          <cell r="A33" t="str">
            <v>E5040</v>
          </cell>
          <cell r="B33" t="str">
            <v>Havering</v>
          </cell>
          <cell r="C33">
            <v>1173.18</v>
          </cell>
          <cell r="D33">
            <v>1201.18</v>
          </cell>
          <cell r="E33">
            <v>28</v>
          </cell>
          <cell r="F33">
            <v>2.3866755314615018E-2</v>
          </cell>
          <cell r="G33">
            <v>0</v>
          </cell>
          <cell r="H33">
            <v>0</v>
          </cell>
          <cell r="I33">
            <v>0</v>
          </cell>
          <cell r="J33">
            <v>0</v>
          </cell>
          <cell r="K33">
            <v>309.82</v>
          </cell>
          <cell r="L33">
            <v>309.82</v>
          </cell>
          <cell r="M33">
            <v>0</v>
          </cell>
          <cell r="N33">
            <v>0</v>
          </cell>
          <cell r="O33">
            <v>1483</v>
          </cell>
          <cell r="P33">
            <v>1511</v>
          </cell>
          <cell r="Q33">
            <v>28</v>
          </cell>
          <cell r="R33">
            <v>1.8880647336480205E-2</v>
          </cell>
          <cell r="S33" t="str">
            <v>Firm</v>
          </cell>
        </row>
        <row r="34">
          <cell r="A34" t="str">
            <v>E5041</v>
          </cell>
          <cell r="B34" t="str">
            <v>Hillingdon</v>
          </cell>
          <cell r="C34">
            <v>1112.93</v>
          </cell>
          <cell r="D34">
            <v>1112.93</v>
          </cell>
          <cell r="E34">
            <v>0</v>
          </cell>
          <cell r="F34">
            <v>0</v>
          </cell>
          <cell r="G34">
            <v>0</v>
          </cell>
          <cell r="H34">
            <v>0</v>
          </cell>
          <cell r="I34">
            <v>0</v>
          </cell>
          <cell r="J34">
            <v>0</v>
          </cell>
          <cell r="K34">
            <v>309.82</v>
          </cell>
          <cell r="L34">
            <v>309.82</v>
          </cell>
          <cell r="M34">
            <v>0</v>
          </cell>
          <cell r="N34">
            <v>0</v>
          </cell>
          <cell r="O34">
            <v>1422.75</v>
          </cell>
          <cell r="P34">
            <v>1422.75</v>
          </cell>
          <cell r="Q34">
            <v>0</v>
          </cell>
          <cell r="R34">
            <v>0</v>
          </cell>
          <cell r="S34" t="str">
            <v>Firm</v>
          </cell>
        </row>
        <row r="35">
          <cell r="A35" t="str">
            <v>E5042</v>
          </cell>
          <cell r="B35" t="str">
            <v>Hounslow</v>
          </cell>
          <cell r="C35">
            <v>1090.6500000000001</v>
          </cell>
          <cell r="D35">
            <v>1090.6500000000001</v>
          </cell>
          <cell r="E35">
            <v>0</v>
          </cell>
          <cell r="F35">
            <v>0</v>
          </cell>
          <cell r="G35">
            <v>0</v>
          </cell>
          <cell r="H35">
            <v>0</v>
          </cell>
          <cell r="I35">
            <v>0</v>
          </cell>
          <cell r="J35">
            <v>0</v>
          </cell>
          <cell r="K35">
            <v>309.82</v>
          </cell>
          <cell r="L35">
            <v>309.82</v>
          </cell>
          <cell r="M35">
            <v>0</v>
          </cell>
          <cell r="N35">
            <v>0</v>
          </cell>
          <cell r="O35">
            <v>1400.47</v>
          </cell>
          <cell r="P35">
            <v>1400.47</v>
          </cell>
          <cell r="Q35">
            <v>0</v>
          </cell>
          <cell r="R35">
            <v>0</v>
          </cell>
          <cell r="S35" t="str">
            <v>Firm</v>
          </cell>
        </row>
        <row r="36">
          <cell r="A36" t="str">
            <v>E5043</v>
          </cell>
          <cell r="B36" t="str">
            <v>Kingston-upon-Thames</v>
          </cell>
          <cell r="C36">
            <v>1270.26</v>
          </cell>
          <cell r="D36">
            <v>1320.96</v>
          </cell>
          <cell r="E36">
            <v>50.700000000000045</v>
          </cell>
          <cell r="F36">
            <v>3.9913088659014662E-2</v>
          </cell>
          <cell r="G36">
            <v>0</v>
          </cell>
          <cell r="H36">
            <v>0</v>
          </cell>
          <cell r="I36">
            <v>0</v>
          </cell>
          <cell r="J36">
            <v>0</v>
          </cell>
          <cell r="K36">
            <v>309.82</v>
          </cell>
          <cell r="L36">
            <v>309.82</v>
          </cell>
          <cell r="M36">
            <v>0</v>
          </cell>
          <cell r="N36">
            <v>0</v>
          </cell>
          <cell r="O36">
            <v>1580.08</v>
          </cell>
          <cell r="P36">
            <v>1630.78</v>
          </cell>
          <cell r="Q36">
            <v>50.700000000000045</v>
          </cell>
          <cell r="R36">
            <v>3.2086982937572728E-2</v>
          </cell>
          <cell r="S36" t="str">
            <v>Firm</v>
          </cell>
        </row>
        <row r="37">
          <cell r="A37" t="str">
            <v>E5044</v>
          </cell>
          <cell r="B37" t="str">
            <v>Merton</v>
          </cell>
          <cell r="C37">
            <v>1094.8800000000001</v>
          </cell>
          <cell r="D37">
            <v>1122.3399999999999</v>
          </cell>
          <cell r="E37">
            <v>27.459999999999809</v>
          </cell>
          <cell r="F37">
            <v>2.5080374104924585E-2</v>
          </cell>
          <cell r="G37">
            <v>0</v>
          </cell>
          <cell r="H37">
            <v>0</v>
          </cell>
          <cell r="I37">
            <v>0</v>
          </cell>
          <cell r="J37">
            <v>0</v>
          </cell>
          <cell r="K37">
            <v>309.82</v>
          </cell>
          <cell r="L37">
            <v>309.82</v>
          </cell>
          <cell r="M37">
            <v>0</v>
          </cell>
          <cell r="N37">
            <v>0</v>
          </cell>
          <cell r="O37">
            <v>1404.7</v>
          </cell>
          <cell r="P37">
            <v>1432.16</v>
          </cell>
          <cell r="Q37">
            <v>27.460000000000036</v>
          </cell>
          <cell r="R37">
            <v>1.954865807645767E-2</v>
          </cell>
          <cell r="S37" t="str">
            <v>Firm</v>
          </cell>
        </row>
        <row r="38">
          <cell r="A38" t="str">
            <v>E5045</v>
          </cell>
          <cell r="B38" t="str">
            <v>Newham</v>
          </cell>
          <cell r="C38">
            <v>945.63</v>
          </cell>
          <cell r="D38">
            <v>945.63</v>
          </cell>
          <cell r="E38">
            <v>0</v>
          </cell>
          <cell r="F38">
            <v>0</v>
          </cell>
          <cell r="G38">
            <v>0</v>
          </cell>
          <cell r="H38">
            <v>0</v>
          </cell>
          <cell r="I38">
            <v>0</v>
          </cell>
          <cell r="J38">
            <v>0</v>
          </cell>
          <cell r="K38">
            <v>309.82</v>
          </cell>
          <cell r="L38">
            <v>309.82</v>
          </cell>
          <cell r="M38">
            <v>0</v>
          </cell>
          <cell r="N38">
            <v>0</v>
          </cell>
          <cell r="O38">
            <v>1255.45</v>
          </cell>
          <cell r="P38">
            <v>1255.45</v>
          </cell>
          <cell r="Q38">
            <v>0</v>
          </cell>
          <cell r="R38">
            <v>0</v>
          </cell>
          <cell r="S38" t="str">
            <v>Firm</v>
          </cell>
        </row>
        <row r="39">
          <cell r="A39" t="str">
            <v>E5046</v>
          </cell>
          <cell r="B39" t="str">
            <v>Redbridge</v>
          </cell>
          <cell r="C39">
            <v>1066.32</v>
          </cell>
          <cell r="D39">
            <v>1095.53</v>
          </cell>
          <cell r="E39">
            <v>29.210000000000036</v>
          </cell>
          <cell r="F39">
            <v>2.7393277815290107E-2</v>
          </cell>
          <cell r="G39">
            <v>0</v>
          </cell>
          <cell r="H39">
            <v>0</v>
          </cell>
          <cell r="I39">
            <v>0</v>
          </cell>
          <cell r="J39">
            <v>0</v>
          </cell>
          <cell r="K39">
            <v>309.82</v>
          </cell>
          <cell r="L39">
            <v>309.82</v>
          </cell>
          <cell r="M39">
            <v>0</v>
          </cell>
          <cell r="N39">
            <v>0</v>
          </cell>
          <cell r="O39">
            <v>1376.14</v>
          </cell>
          <cell r="P39">
            <v>1405.35</v>
          </cell>
          <cell r="Q39">
            <v>29.209999999999809</v>
          </cell>
          <cell r="R39">
            <v>2.1226038048454132E-2</v>
          </cell>
          <cell r="S39" t="str">
            <v>Firm</v>
          </cell>
        </row>
        <row r="40">
          <cell r="A40" t="str">
            <v>E5047</v>
          </cell>
          <cell r="B40" t="str">
            <v>Richmond-upon-Thames</v>
          </cell>
          <cell r="C40">
            <v>1233.94</v>
          </cell>
          <cell r="D40">
            <v>1287.3900000000001</v>
          </cell>
          <cell r="E40">
            <v>53.450000000000045</v>
          </cell>
          <cell r="F40">
            <v>4.3316530787558483E-2</v>
          </cell>
          <cell r="G40">
            <v>0</v>
          </cell>
          <cell r="H40">
            <v>0</v>
          </cell>
          <cell r="I40">
            <v>0</v>
          </cell>
          <cell r="J40">
            <v>0</v>
          </cell>
          <cell r="K40">
            <v>309.82</v>
          </cell>
          <cell r="L40">
            <v>309.82</v>
          </cell>
          <cell r="M40">
            <v>0</v>
          </cell>
          <cell r="N40">
            <v>0</v>
          </cell>
          <cell r="O40">
            <v>1543.76</v>
          </cell>
          <cell r="P40">
            <v>1597.21</v>
          </cell>
          <cell r="Q40">
            <v>53.450000000000045</v>
          </cell>
          <cell r="R40">
            <v>3.4623257501166016E-2</v>
          </cell>
          <cell r="S40" t="str">
            <v>Firm</v>
          </cell>
        </row>
        <row r="41">
          <cell r="A41" t="str">
            <v>E5048</v>
          </cell>
          <cell r="B41" t="str">
            <v>Sutton</v>
          </cell>
          <cell r="C41">
            <v>1108.76</v>
          </cell>
          <cell r="D41">
            <v>1140.8900000000001</v>
          </cell>
          <cell r="E41">
            <v>32.130000000000109</v>
          </cell>
          <cell r="F41">
            <v>2.8978318121144486E-2</v>
          </cell>
          <cell r="G41">
            <v>0</v>
          </cell>
          <cell r="H41">
            <v>0</v>
          </cell>
          <cell r="I41">
            <v>0</v>
          </cell>
          <cell r="J41">
            <v>0</v>
          </cell>
          <cell r="K41">
            <v>309.82</v>
          </cell>
          <cell r="L41">
            <v>309.82</v>
          </cell>
          <cell r="M41">
            <v>0</v>
          </cell>
          <cell r="N41">
            <v>0</v>
          </cell>
          <cell r="O41">
            <v>1418.58</v>
          </cell>
          <cell r="P41">
            <v>1450.71</v>
          </cell>
          <cell r="Q41">
            <v>32.130000000000109</v>
          </cell>
          <cell r="R41">
            <v>2.2649409973353629E-2</v>
          </cell>
          <cell r="S41" t="str">
            <v>Firm</v>
          </cell>
        </row>
        <row r="42">
          <cell r="A42" t="str">
            <v>E5049</v>
          </cell>
          <cell r="B42" t="str">
            <v>Waltham Forest</v>
          </cell>
          <cell r="C42">
            <v>1130.73</v>
          </cell>
          <cell r="D42">
            <v>1152.21</v>
          </cell>
          <cell r="E42">
            <v>21.480000000000018</v>
          </cell>
          <cell r="F42">
            <v>1.8996577432278228E-2</v>
          </cell>
          <cell r="G42">
            <v>0</v>
          </cell>
          <cell r="H42">
            <v>0</v>
          </cell>
          <cell r="I42">
            <v>0</v>
          </cell>
          <cell r="J42">
            <v>0</v>
          </cell>
          <cell r="K42">
            <v>309.82</v>
          </cell>
          <cell r="L42">
            <v>309.82</v>
          </cell>
          <cell r="M42">
            <v>0</v>
          </cell>
          <cell r="N42">
            <v>0</v>
          </cell>
          <cell r="O42">
            <v>1440.55</v>
          </cell>
          <cell r="P42">
            <v>1462.03</v>
          </cell>
          <cell r="Q42">
            <v>21.480000000000018</v>
          </cell>
          <cell r="R42">
            <v>1.4910971503939496E-2</v>
          </cell>
          <cell r="S42" t="str">
            <v>Firm</v>
          </cell>
        </row>
        <row r="44">
          <cell r="B44" t="str">
            <v>Total Inner London</v>
          </cell>
          <cell r="C44" t="e">
            <v>#DIV/0!</v>
          </cell>
          <cell r="D44">
            <v>0.01</v>
          </cell>
          <cell r="E44" t="e">
            <v>#DIV/0!</v>
          </cell>
          <cell r="F44" t="e">
            <v>#DIV/0!</v>
          </cell>
          <cell r="G44" t="e">
            <v>#DIV/0!</v>
          </cell>
          <cell r="H44">
            <v>0.25</v>
          </cell>
          <cell r="I44" t="e">
            <v>#DIV/0!</v>
          </cell>
          <cell r="J44" t="e">
            <v>#DIV/0!</v>
          </cell>
          <cell r="K44" t="e">
            <v>#DIV/0!</v>
          </cell>
          <cell r="L44">
            <v>308.64</v>
          </cell>
          <cell r="M44" t="e">
            <v>#DIV/0!</v>
          </cell>
          <cell r="N44" t="e">
            <v>#DIV/0!</v>
          </cell>
          <cell r="O44" t="e">
            <v>#DIV/0!</v>
          </cell>
          <cell r="P44">
            <v>308.89999999999998</v>
          </cell>
          <cell r="Q44" t="e">
            <v>#DIV/0!</v>
          </cell>
          <cell r="R44" t="e">
            <v>#DIV/0!</v>
          </cell>
          <cell r="S44" t="str">
            <v xml:space="preserve">13 Firm </v>
          </cell>
        </row>
        <row r="45">
          <cell r="B45" t="str">
            <v>Total Outer London</v>
          </cell>
          <cell r="C45" t="e">
            <v>#DIV/0!</v>
          </cell>
          <cell r="D45">
            <v>0.01</v>
          </cell>
          <cell r="E45" t="e">
            <v>#DIV/0!</v>
          </cell>
          <cell r="F45" t="e">
            <v>#DIV/0!</v>
          </cell>
          <cell r="G45" t="e">
            <v>#DIV/0!</v>
          </cell>
          <cell r="H45">
            <v>0</v>
          </cell>
          <cell r="I45">
            <v>0</v>
          </cell>
          <cell r="J45">
            <v>0</v>
          </cell>
          <cell r="K45" t="e">
            <v>#DIV/0!</v>
          </cell>
          <cell r="L45">
            <v>309.82</v>
          </cell>
          <cell r="M45" t="e">
            <v>#DIV/0!</v>
          </cell>
          <cell r="N45" t="e">
            <v>#DIV/0!</v>
          </cell>
          <cell r="O45" t="e">
            <v>#DIV/0!</v>
          </cell>
          <cell r="P45">
            <v>309.83</v>
          </cell>
          <cell r="Q45" t="e">
            <v>#DIV/0!</v>
          </cell>
          <cell r="R45" t="e">
            <v>#DIV/0!</v>
          </cell>
          <cell r="S45" t="str">
            <v xml:space="preserve">20 Firm </v>
          </cell>
        </row>
        <row r="46">
          <cell r="B46" t="str">
            <v>Total Greater London</v>
          </cell>
          <cell r="C46" t="e">
            <v>#DIV/0!</v>
          </cell>
          <cell r="D46">
            <v>0.01</v>
          </cell>
          <cell r="E46" t="e">
            <v>#DIV/0!</v>
          </cell>
          <cell r="F46" t="e">
            <v>#DIV/0!</v>
          </cell>
          <cell r="G46" t="e">
            <v>#DIV/0!</v>
          </cell>
          <cell r="H46">
            <v>0.1</v>
          </cell>
          <cell r="I46" t="e">
            <v>#DIV/0!</v>
          </cell>
          <cell r="J46" t="e">
            <v>#DIV/0!</v>
          </cell>
          <cell r="K46" t="e">
            <v>#DIV/0!</v>
          </cell>
          <cell r="L46">
            <v>309.37</v>
          </cell>
          <cell r="M46" t="e">
            <v>#DIV/0!</v>
          </cell>
          <cell r="N46" t="e">
            <v>#DIV/0!</v>
          </cell>
          <cell r="O46" t="e">
            <v>#DIV/0!</v>
          </cell>
          <cell r="P46">
            <v>309.48</v>
          </cell>
          <cell r="Q46" t="e">
            <v>#DIV/0!</v>
          </cell>
          <cell r="R46" t="e">
            <v>#DIV/0!</v>
          </cell>
          <cell r="S46" t="str">
            <v xml:space="preserve">33 Firm </v>
          </cell>
        </row>
        <row r="47">
          <cell r="C47" t="str">
            <v>Average Band D</v>
          </cell>
          <cell r="G47" t="str">
            <v>Average Band D</v>
          </cell>
          <cell r="K47" t="str">
            <v>Average Band D</v>
          </cell>
          <cell r="O47" t="str">
            <v>Average Band D</v>
          </cell>
        </row>
        <row r="48">
          <cell r="C48" t="str">
            <v>Equivalent Council Tax</v>
          </cell>
          <cell r="E48" t="str">
            <v>£</v>
          </cell>
          <cell r="F48" t="str">
            <v>%</v>
          </cell>
          <cell r="G48" t="str">
            <v>Equivalent Council Tax</v>
          </cell>
          <cell r="I48" t="str">
            <v>£</v>
          </cell>
          <cell r="J48" t="str">
            <v>%</v>
          </cell>
          <cell r="K48" t="str">
            <v>Equivalent Council Tax</v>
          </cell>
          <cell r="M48" t="str">
            <v>£</v>
          </cell>
          <cell r="N48" t="str">
            <v>%</v>
          </cell>
          <cell r="O48" t="str">
            <v>Equivalent</v>
          </cell>
          <cell r="Q48" t="str">
            <v>£</v>
          </cell>
          <cell r="R48" t="str">
            <v>%</v>
          </cell>
          <cell r="S48" t="str">
            <v>Figures</v>
          </cell>
        </row>
        <row r="49">
          <cell r="C49" t="str">
            <v>for Local Services (excl. Parish)</v>
          </cell>
          <cell r="E49" t="str">
            <v>Increase /</v>
          </cell>
          <cell r="F49" t="str">
            <v>Increase /</v>
          </cell>
          <cell r="G49" t="str">
            <v>for Parish Councils</v>
          </cell>
          <cell r="I49" t="str">
            <v>Increase /</v>
          </cell>
          <cell r="J49" t="str">
            <v>Increase /</v>
          </cell>
          <cell r="K49" t="str">
            <v>for Precepts</v>
          </cell>
          <cell r="M49" t="str">
            <v>Increase /</v>
          </cell>
          <cell r="N49" t="str">
            <v>Increase /</v>
          </cell>
          <cell r="O49" t="str">
            <v>Council Tax</v>
          </cell>
          <cell r="Q49" t="str">
            <v>Increase /</v>
          </cell>
          <cell r="R49" t="str">
            <v>Increase /</v>
          </cell>
          <cell r="S49" t="str">
            <v>Firm or</v>
          </cell>
        </row>
        <row r="50">
          <cell r="C50" t="str">
            <v>2008/09</v>
          </cell>
          <cell r="D50" t="str">
            <v>2009/10</v>
          </cell>
          <cell r="E50" t="str">
            <v>(Decrease)</v>
          </cell>
          <cell r="F50" t="str">
            <v>(Decrease)</v>
          </cell>
          <cell r="G50" t="str">
            <v>2008/09</v>
          </cell>
          <cell r="H50" t="str">
            <v>2009/10</v>
          </cell>
          <cell r="I50" t="str">
            <v>(Decrease)</v>
          </cell>
          <cell r="J50" t="str">
            <v>(Decrease)</v>
          </cell>
          <cell r="K50" t="str">
            <v>2008/09</v>
          </cell>
          <cell r="L50" t="str">
            <v>2009/10</v>
          </cell>
          <cell r="M50" t="str">
            <v>(Decrease)</v>
          </cell>
          <cell r="N50" t="str">
            <v>(Decrease)</v>
          </cell>
          <cell r="O50" t="str">
            <v>2008/09</v>
          </cell>
          <cell r="P50" t="str">
            <v>2009/10</v>
          </cell>
          <cell r="Q50" t="str">
            <v>(Decrease)</v>
          </cell>
          <cell r="R50" t="str">
            <v>(Decrease)</v>
          </cell>
          <cell r="S50" t="str">
            <v>Provisional?</v>
          </cell>
        </row>
        <row r="51">
          <cell r="C51" t="str">
            <v>£   p</v>
          </cell>
          <cell r="D51" t="str">
            <v>£   p</v>
          </cell>
          <cell r="E51" t="str">
            <v>£s</v>
          </cell>
          <cell r="F51" t="str">
            <v>%</v>
          </cell>
          <cell r="G51" t="str">
            <v>£   p</v>
          </cell>
          <cell r="H51" t="str">
            <v>£   p</v>
          </cell>
          <cell r="I51" t="str">
            <v>£s</v>
          </cell>
          <cell r="J51" t="str">
            <v>%</v>
          </cell>
          <cell r="K51" t="str">
            <v>£   p</v>
          </cell>
          <cell r="L51" t="str">
            <v>£   p</v>
          </cell>
          <cell r="M51" t="str">
            <v>£s</v>
          </cell>
          <cell r="N51" t="str">
            <v>%</v>
          </cell>
          <cell r="O51" t="str">
            <v>£   p</v>
          </cell>
          <cell r="P51" t="str">
            <v>£   p</v>
          </cell>
          <cell r="Q51" t="str">
            <v>£s</v>
          </cell>
          <cell r="R51" t="str">
            <v>%</v>
          </cell>
        </row>
        <row r="53">
          <cell r="A53" t="str">
            <v>E4201</v>
          </cell>
          <cell r="B53" t="str">
            <v>Bolton</v>
          </cell>
          <cell r="C53">
            <v>1152.99</v>
          </cell>
          <cell r="D53">
            <v>1197.96</v>
          </cell>
          <cell r="E53">
            <v>44.970000000000027</v>
          </cell>
          <cell r="F53">
            <v>3.9002940181614765E-2</v>
          </cell>
          <cell r="G53">
            <v>4.5399999999999636</v>
          </cell>
          <cell r="H53">
            <v>4.5499999999999545</v>
          </cell>
          <cell r="I53">
            <v>9.9999999999909051E-3</v>
          </cell>
          <cell r="J53">
            <v>2.2026431718040751E-3</v>
          </cell>
          <cell r="K53">
            <v>174.58</v>
          </cell>
          <cell r="L53">
            <v>185.63</v>
          </cell>
          <cell r="M53">
            <v>11.049999999999983</v>
          </cell>
          <cell r="N53">
            <v>6.3294764577843887E-2</v>
          </cell>
          <cell r="O53">
            <v>1332.11</v>
          </cell>
          <cell r="P53">
            <v>1388.14</v>
          </cell>
          <cell r="Q53">
            <v>56.0300000000002</v>
          </cell>
          <cell r="R53">
            <v>4.2061091051039501E-2</v>
          </cell>
          <cell r="S53" t="str">
            <v>Firm</v>
          </cell>
        </row>
        <row r="54">
          <cell r="A54" t="str">
            <v>E4202</v>
          </cell>
          <cell r="B54" t="str">
            <v>Bury</v>
          </cell>
          <cell r="C54">
            <v>1162.75</v>
          </cell>
          <cell r="D54">
            <v>1218.45</v>
          </cell>
          <cell r="E54">
            <v>55.700000000000045</v>
          </cell>
          <cell r="F54">
            <v>4.7903676628682001E-2</v>
          </cell>
          <cell r="G54">
            <v>0</v>
          </cell>
          <cell r="H54">
            <v>0</v>
          </cell>
          <cell r="I54">
            <v>0</v>
          </cell>
          <cell r="J54">
            <v>0</v>
          </cell>
          <cell r="K54">
            <v>174.58</v>
          </cell>
          <cell r="L54">
            <v>185.63</v>
          </cell>
          <cell r="M54">
            <v>11.049999999999983</v>
          </cell>
          <cell r="N54">
            <v>6.3294764577843887E-2</v>
          </cell>
          <cell r="O54">
            <v>1337.33</v>
          </cell>
          <cell r="P54">
            <v>1404.08</v>
          </cell>
          <cell r="Q54">
            <v>66.75</v>
          </cell>
          <cell r="R54">
            <v>4.9912886123843814E-2</v>
          </cell>
          <cell r="S54" t="str">
            <v>Firm</v>
          </cell>
        </row>
        <row r="55">
          <cell r="A55" t="str">
            <v>E4203</v>
          </cell>
          <cell r="B55" t="str">
            <v>Manchester</v>
          </cell>
          <cell r="C55">
            <v>1097.0999999999999</v>
          </cell>
          <cell r="D55">
            <v>1130.01</v>
          </cell>
          <cell r="E55">
            <v>32.910000000000082</v>
          </cell>
          <cell r="F55">
            <v>2.9997265518184379E-2</v>
          </cell>
          <cell r="G55">
            <v>0</v>
          </cell>
          <cell r="H55">
            <v>0</v>
          </cell>
          <cell r="I55">
            <v>0</v>
          </cell>
          <cell r="J55">
            <v>0</v>
          </cell>
          <cell r="K55">
            <v>174.58</v>
          </cell>
          <cell r="L55">
            <v>185.63</v>
          </cell>
          <cell r="M55">
            <v>11.049999999999983</v>
          </cell>
          <cell r="N55">
            <v>6.3294764577843887E-2</v>
          </cell>
          <cell r="O55">
            <v>1271.68</v>
          </cell>
          <cell r="P55">
            <v>1315.64</v>
          </cell>
          <cell r="Q55">
            <v>43.960000000000036</v>
          </cell>
          <cell r="R55">
            <v>3.4568444891796668E-2</v>
          </cell>
          <cell r="S55" t="str">
            <v>Firm</v>
          </cell>
        </row>
        <row r="56">
          <cell r="A56" t="str">
            <v>E4204</v>
          </cell>
          <cell r="B56" t="str">
            <v>Oldham</v>
          </cell>
          <cell r="C56">
            <v>1302.56</v>
          </cell>
          <cell r="D56">
            <v>1328.44</v>
          </cell>
          <cell r="E56">
            <v>25.880000000000109</v>
          </cell>
          <cell r="F56">
            <v>1.9868566515170105E-2</v>
          </cell>
          <cell r="G56">
            <v>4.1800000000000637</v>
          </cell>
          <cell r="H56">
            <v>4.2699999999999818</v>
          </cell>
          <cell r="I56">
            <v>8.9999999999918145E-2</v>
          </cell>
          <cell r="J56">
            <v>2.1531100478449083E-2</v>
          </cell>
          <cell r="K56">
            <v>174.58</v>
          </cell>
          <cell r="L56">
            <v>185.63</v>
          </cell>
          <cell r="M56">
            <v>11.049999999999983</v>
          </cell>
          <cell r="N56">
            <v>6.3294764577843887E-2</v>
          </cell>
          <cell r="O56">
            <v>1481.32</v>
          </cell>
          <cell r="P56">
            <v>1518.34</v>
          </cell>
          <cell r="Q56">
            <v>37.019999999999982</v>
          </cell>
          <cell r="R56">
            <v>2.499122404342069E-2</v>
          </cell>
          <cell r="S56" t="str">
            <v>Firm</v>
          </cell>
        </row>
        <row r="57">
          <cell r="A57" t="str">
            <v>E4205</v>
          </cell>
          <cell r="B57" t="str">
            <v>Rochdale</v>
          </cell>
          <cell r="C57">
            <v>1196.45</v>
          </cell>
          <cell r="D57">
            <v>1240.73</v>
          </cell>
          <cell r="E57">
            <v>44.279999999999973</v>
          </cell>
          <cell r="F57">
            <v>3.700948639725854E-2</v>
          </cell>
          <cell r="G57">
            <v>0</v>
          </cell>
          <cell r="H57">
            <v>0</v>
          </cell>
          <cell r="I57">
            <v>0</v>
          </cell>
          <cell r="J57">
            <v>0</v>
          </cell>
          <cell r="K57">
            <v>174.58</v>
          </cell>
          <cell r="L57">
            <v>185.63</v>
          </cell>
          <cell r="M57">
            <v>11.049999999999983</v>
          </cell>
          <cell r="N57">
            <v>6.3294764577843887E-2</v>
          </cell>
          <cell r="O57">
            <v>1371.03</v>
          </cell>
          <cell r="P57">
            <v>1426.36</v>
          </cell>
          <cell r="Q57">
            <v>55.329999999999927</v>
          </cell>
          <cell r="R57">
            <v>4.0356520280373065E-2</v>
          </cell>
          <cell r="S57" t="str">
            <v>Firm</v>
          </cell>
        </row>
        <row r="58">
          <cell r="A58" t="str">
            <v>E4206</v>
          </cell>
          <cell r="B58" t="str">
            <v>Salford</v>
          </cell>
          <cell r="C58">
            <v>1287.68</v>
          </cell>
          <cell r="D58">
            <v>1326.31</v>
          </cell>
          <cell r="E58">
            <v>38.629999999999882</v>
          </cell>
          <cell r="F58">
            <v>2.9999689363817028E-2</v>
          </cell>
          <cell r="G58">
            <v>0</v>
          </cell>
          <cell r="H58">
            <v>0</v>
          </cell>
          <cell r="I58">
            <v>0</v>
          </cell>
          <cell r="J58">
            <v>0</v>
          </cell>
          <cell r="K58">
            <v>174.58</v>
          </cell>
          <cell r="L58">
            <v>185.63</v>
          </cell>
          <cell r="M58">
            <v>11.049999999999983</v>
          </cell>
          <cell r="N58">
            <v>6.3294764577843887E-2</v>
          </cell>
          <cell r="O58">
            <v>1462.26</v>
          </cell>
          <cell r="P58">
            <v>1511.94</v>
          </cell>
          <cell r="Q58">
            <v>49.680000000000064</v>
          </cell>
          <cell r="R58">
            <v>3.397480612203041E-2</v>
          </cell>
          <cell r="S58" t="str">
            <v>Firm</v>
          </cell>
        </row>
        <row r="59">
          <cell r="A59" t="str">
            <v>E4207</v>
          </cell>
          <cell r="B59" t="str">
            <v>Stockport</v>
          </cell>
          <cell r="C59">
            <v>1266.26</v>
          </cell>
          <cell r="D59">
            <v>1320.08</v>
          </cell>
          <cell r="E59">
            <v>53.819999999999936</v>
          </cell>
          <cell r="F59">
            <v>4.2503119422551361E-2</v>
          </cell>
          <cell r="G59">
            <v>0.58999999999991815</v>
          </cell>
          <cell r="H59">
            <v>0.59000000000014552</v>
          </cell>
          <cell r="I59">
            <v>2.2737367544323206E-13</v>
          </cell>
          <cell r="J59">
            <v>3.8546943414985435E-13</v>
          </cell>
          <cell r="K59">
            <v>174.58</v>
          </cell>
          <cell r="L59">
            <v>185.63</v>
          </cell>
          <cell r="M59">
            <v>11.049999999999983</v>
          </cell>
          <cell r="N59">
            <v>6.3294764577843887E-2</v>
          </cell>
          <cell r="O59">
            <v>1441.43</v>
          </cell>
          <cell r="P59">
            <v>1506.3</v>
          </cell>
          <cell r="Q59">
            <v>64.869999999999891</v>
          </cell>
          <cell r="R59">
            <v>4.5003919718612728E-2</v>
          </cell>
          <cell r="S59" t="str">
            <v>Firm</v>
          </cell>
        </row>
        <row r="60">
          <cell r="A60" t="str">
            <v>E4208</v>
          </cell>
          <cell r="B60" t="str">
            <v>Tameside</v>
          </cell>
          <cell r="C60">
            <v>1112.3800000000001</v>
          </cell>
          <cell r="D60">
            <v>1147.42</v>
          </cell>
          <cell r="E60">
            <v>35.039999999999964</v>
          </cell>
          <cell r="F60">
            <v>3.1500026969201178E-2</v>
          </cell>
          <cell r="G60">
            <v>0.34999999999990905</v>
          </cell>
          <cell r="H60">
            <v>0</v>
          </cell>
          <cell r="I60">
            <v>-0.34999999999990905</v>
          </cell>
          <cell r="J60">
            <v>-1</v>
          </cell>
          <cell r="K60">
            <v>174.58</v>
          </cell>
          <cell r="L60">
            <v>185.63</v>
          </cell>
          <cell r="M60">
            <v>11.049999999999983</v>
          </cell>
          <cell r="N60">
            <v>6.3294764577843887E-2</v>
          </cell>
          <cell r="O60">
            <v>1287.31</v>
          </cell>
          <cell r="P60">
            <v>1333.05</v>
          </cell>
          <cell r="Q60">
            <v>45.740000000000009</v>
          </cell>
          <cell r="R60">
            <v>3.5531457069392758E-2</v>
          </cell>
          <cell r="S60" t="str">
            <v>Firm</v>
          </cell>
        </row>
        <row r="61">
          <cell r="A61" t="str">
            <v>E4209</v>
          </cell>
          <cell r="B61" t="str">
            <v>Trafford</v>
          </cell>
          <cell r="C61">
            <v>1035.25</v>
          </cell>
          <cell r="D61">
            <v>1084.8399999999999</v>
          </cell>
          <cell r="E61">
            <v>49.589999999999918</v>
          </cell>
          <cell r="F61">
            <v>4.7901473074136502E-2</v>
          </cell>
          <cell r="G61">
            <v>0.97000000000002728</v>
          </cell>
          <cell r="H61">
            <v>1.1000000000001364</v>
          </cell>
          <cell r="I61">
            <v>0.13000000000010914</v>
          </cell>
          <cell r="J61">
            <v>0.1340206185568098</v>
          </cell>
          <cell r="K61">
            <v>174.58</v>
          </cell>
          <cell r="L61">
            <v>185.63</v>
          </cell>
          <cell r="M61">
            <v>11.049999999999983</v>
          </cell>
          <cell r="N61">
            <v>6.3294764577843887E-2</v>
          </cell>
          <cell r="O61">
            <v>1210.8</v>
          </cell>
          <cell r="P61">
            <v>1271.57</v>
          </cell>
          <cell r="Q61">
            <v>60.769999999999982</v>
          </cell>
          <cell r="R61">
            <v>5.0189957053188072E-2</v>
          </cell>
          <cell r="S61" t="str">
            <v>Firm</v>
          </cell>
        </row>
        <row r="62">
          <cell r="A62" t="str">
            <v>E4210</v>
          </cell>
          <cell r="B62" t="str">
            <v>Wigan</v>
          </cell>
          <cell r="C62">
            <v>1134.54</v>
          </cell>
          <cell r="D62">
            <v>1157.22</v>
          </cell>
          <cell r="E62">
            <v>22.680000000000064</v>
          </cell>
          <cell r="F62">
            <v>1.9990480723464987E-2</v>
          </cell>
          <cell r="G62">
            <v>0.78999999999996362</v>
          </cell>
          <cell r="H62">
            <v>0.82999999999992724</v>
          </cell>
          <cell r="I62">
            <v>3.999999999996362E-2</v>
          </cell>
          <cell r="J62">
            <v>5.0632911392361368E-2</v>
          </cell>
          <cell r="K62">
            <v>174.58</v>
          </cell>
          <cell r="L62">
            <v>185.63</v>
          </cell>
          <cell r="M62">
            <v>11.049999999999983</v>
          </cell>
          <cell r="N62">
            <v>6.3294764577843887E-2</v>
          </cell>
          <cell r="O62">
            <v>1309.9100000000001</v>
          </cell>
          <cell r="P62">
            <v>1343.68</v>
          </cell>
          <cell r="Q62">
            <v>33.769999999999982</v>
          </cell>
          <cell r="R62">
            <v>2.5780397126520027E-2</v>
          </cell>
          <cell r="S62" t="str">
            <v>Firm</v>
          </cell>
        </row>
        <row r="63">
          <cell r="A63" t="str">
            <v>E4301</v>
          </cell>
          <cell r="B63" t="str">
            <v>Knowsley</v>
          </cell>
          <cell r="C63">
            <v>1130.24</v>
          </cell>
          <cell r="D63">
            <v>1186.75</v>
          </cell>
          <cell r="E63">
            <v>56.509999999999991</v>
          </cell>
          <cell r="F63">
            <v>4.9998230464326054E-2</v>
          </cell>
          <cell r="G63">
            <v>25.670000000000073</v>
          </cell>
          <cell r="H63">
            <v>26.470000000000027</v>
          </cell>
          <cell r="I63">
            <v>0.79999999999995453</v>
          </cell>
          <cell r="J63">
            <v>3.1164783794310535E-2</v>
          </cell>
          <cell r="K63">
            <v>193.97</v>
          </cell>
          <cell r="L63">
            <v>202.98000000000002</v>
          </cell>
          <cell r="M63">
            <v>9.0100000000000193</v>
          </cell>
          <cell r="N63">
            <v>4.6450482033304263E-2</v>
          </cell>
          <cell r="O63">
            <v>1349.88</v>
          </cell>
          <cell r="P63">
            <v>1416.2</v>
          </cell>
          <cell r="Q63">
            <v>66.319999999999936</v>
          </cell>
          <cell r="R63">
            <v>4.9130293063087027E-2</v>
          </cell>
          <cell r="S63" t="str">
            <v>Firm</v>
          </cell>
        </row>
        <row r="64">
          <cell r="A64" t="str">
            <v>E4302</v>
          </cell>
          <cell r="B64" t="str">
            <v>Liverpool</v>
          </cell>
          <cell r="C64">
            <v>1252.4100000000001</v>
          </cell>
          <cell r="D64">
            <v>1308.1400000000001</v>
          </cell>
          <cell r="E64">
            <v>55.730000000000018</v>
          </cell>
          <cell r="F64">
            <v>4.449820745602473E-2</v>
          </cell>
          <cell r="G64">
            <v>0</v>
          </cell>
          <cell r="H64">
            <v>0</v>
          </cell>
          <cell r="I64">
            <v>0</v>
          </cell>
          <cell r="J64">
            <v>0</v>
          </cell>
          <cell r="K64">
            <v>193.97</v>
          </cell>
          <cell r="L64">
            <v>202.98000000000002</v>
          </cell>
          <cell r="M64">
            <v>9.0100000000000193</v>
          </cell>
          <cell r="N64">
            <v>4.6450482033304263E-2</v>
          </cell>
          <cell r="O64">
            <v>1446.38</v>
          </cell>
          <cell r="P64">
            <v>1511.12</v>
          </cell>
          <cell r="Q64">
            <v>64.739999999999782</v>
          </cell>
          <cell r="R64">
            <v>4.4760021571094599E-2</v>
          </cell>
          <cell r="S64" t="str">
            <v>Firm</v>
          </cell>
        </row>
        <row r="65">
          <cell r="A65" t="str">
            <v>E4303</v>
          </cell>
          <cell r="B65" t="str">
            <v>St Helens</v>
          </cell>
          <cell r="C65">
            <v>1116.1400000000001</v>
          </cell>
          <cell r="D65">
            <v>1144.04</v>
          </cell>
          <cell r="E65">
            <v>27.899999999999864</v>
          </cell>
          <cell r="F65">
            <v>2.4996864192663892E-2</v>
          </cell>
          <cell r="G65">
            <v>4.8799999999998818</v>
          </cell>
          <cell r="H65">
            <v>4.9900000000000091</v>
          </cell>
          <cell r="I65">
            <v>0.11000000000012733</v>
          </cell>
          <cell r="J65">
            <v>2.2540983606583964E-2</v>
          </cell>
          <cell r="K65">
            <v>193.97</v>
          </cell>
          <cell r="L65">
            <v>202.98000000000002</v>
          </cell>
          <cell r="M65">
            <v>9.0100000000000193</v>
          </cell>
          <cell r="N65">
            <v>4.6450482033304263E-2</v>
          </cell>
          <cell r="O65">
            <v>1314.99</v>
          </cell>
          <cell r="P65">
            <v>1352.01</v>
          </cell>
          <cell r="Q65">
            <v>37.019999999999982</v>
          </cell>
          <cell r="R65">
            <v>2.8152305340725103E-2</v>
          </cell>
          <cell r="S65" t="str">
            <v>Firm</v>
          </cell>
        </row>
        <row r="66">
          <cell r="A66" t="str">
            <v>E4304</v>
          </cell>
          <cell r="B66" t="str">
            <v>Sefton</v>
          </cell>
          <cell r="C66">
            <v>1202.1099999999999</v>
          </cell>
          <cell r="D66">
            <v>1234.45</v>
          </cell>
          <cell r="E66">
            <v>32.340000000000146</v>
          </cell>
          <cell r="F66">
            <v>2.6902696092703682E-2</v>
          </cell>
          <cell r="G66">
            <v>10.23</v>
          </cell>
          <cell r="H66">
            <v>10.549999999999955</v>
          </cell>
          <cell r="I66">
            <v>0.3199999999999541</v>
          </cell>
          <cell r="J66">
            <v>3.1280547409575199E-2</v>
          </cell>
          <cell r="K66">
            <v>193.97</v>
          </cell>
          <cell r="L66">
            <v>202.98000000000002</v>
          </cell>
          <cell r="M66">
            <v>9.0100000000000193</v>
          </cell>
          <cell r="N66">
            <v>4.6450482033304263E-2</v>
          </cell>
          <cell r="O66">
            <v>1406.31</v>
          </cell>
          <cell r="P66">
            <v>1447.98</v>
          </cell>
          <cell r="Q66">
            <v>41.670000000000073</v>
          </cell>
          <cell r="R66">
            <v>2.9630735755274529E-2</v>
          </cell>
          <cell r="S66" t="str">
            <v>Firm</v>
          </cell>
        </row>
        <row r="67">
          <cell r="A67" t="str">
            <v>E4305</v>
          </cell>
          <cell r="B67" t="str">
            <v>Wirral</v>
          </cell>
          <cell r="C67">
            <v>1184.68</v>
          </cell>
          <cell r="D67">
            <v>1237.18</v>
          </cell>
          <cell r="E67">
            <v>52.5</v>
          </cell>
          <cell r="F67">
            <v>4.431576459465858E-2</v>
          </cell>
          <cell r="G67">
            <v>0</v>
          </cell>
          <cell r="H67">
            <v>0</v>
          </cell>
          <cell r="I67">
            <v>0</v>
          </cell>
          <cell r="J67">
            <v>0</v>
          </cell>
          <cell r="K67">
            <v>193.97</v>
          </cell>
          <cell r="L67">
            <v>202.98000000000002</v>
          </cell>
          <cell r="M67">
            <v>9.0100000000000193</v>
          </cell>
          <cell r="N67">
            <v>4.6450482033304263E-2</v>
          </cell>
          <cell r="O67">
            <v>1378.65</v>
          </cell>
          <cell r="P67">
            <v>1440.1599999999999</v>
          </cell>
          <cell r="Q67">
            <v>61.509999999999764</v>
          </cell>
          <cell r="R67">
            <v>4.4616109962644535E-2</v>
          </cell>
          <cell r="S67" t="str">
            <v>Firm</v>
          </cell>
        </row>
        <row r="68">
          <cell r="A68" t="str">
            <v>E4401</v>
          </cell>
          <cell r="B68" t="str">
            <v>Barnsley</v>
          </cell>
          <cell r="C68">
            <v>1142.73</v>
          </cell>
          <cell r="D68">
            <v>1171.3</v>
          </cell>
          <cell r="E68">
            <v>28.569999999999936</v>
          </cell>
          <cell r="F68">
            <v>2.5001531420370426E-2</v>
          </cell>
          <cell r="G68">
            <v>5.8499999999999091</v>
          </cell>
          <cell r="H68">
            <v>6.0399999999999636</v>
          </cell>
          <cell r="I68">
            <v>0.19000000000005457</v>
          </cell>
          <cell r="J68">
            <v>3.2478632478642355E-2</v>
          </cell>
          <cell r="K68">
            <v>180.92</v>
          </cell>
          <cell r="L68">
            <v>187.07</v>
          </cell>
          <cell r="M68">
            <v>6.1500000000000057</v>
          </cell>
          <cell r="N68">
            <v>3.3992925049745715E-2</v>
          </cell>
          <cell r="O68">
            <v>1329.5</v>
          </cell>
          <cell r="P68">
            <v>1364.41</v>
          </cell>
          <cell r="Q68">
            <v>34.910000000000082</v>
          </cell>
          <cell r="R68">
            <v>2.6257991726212904E-2</v>
          </cell>
          <cell r="S68" t="str">
            <v>Firm</v>
          </cell>
        </row>
        <row r="69">
          <cell r="A69" t="str">
            <v>E4402</v>
          </cell>
          <cell r="B69" t="str">
            <v>Doncaster</v>
          </cell>
          <cell r="C69">
            <v>1027.5</v>
          </cell>
          <cell r="D69">
            <v>1070.1400000000001</v>
          </cell>
          <cell r="E69">
            <v>42.6400000000001</v>
          </cell>
          <cell r="F69">
            <v>4.1498783454988031E-2</v>
          </cell>
          <cell r="G69">
            <v>18.630000000000109</v>
          </cell>
          <cell r="H69">
            <v>20.490000000000009</v>
          </cell>
          <cell r="I69">
            <v>1.8599999999999</v>
          </cell>
          <cell r="J69">
            <v>9.98389694041808E-2</v>
          </cell>
          <cell r="K69">
            <v>180.92</v>
          </cell>
          <cell r="L69">
            <v>187.07</v>
          </cell>
          <cell r="M69">
            <v>6.1500000000000057</v>
          </cell>
          <cell r="N69">
            <v>3.3992925049745715E-2</v>
          </cell>
          <cell r="O69">
            <v>1227.05</v>
          </cell>
          <cell r="P69">
            <v>1277.7</v>
          </cell>
          <cell r="Q69">
            <v>50.650000000000091</v>
          </cell>
          <cell r="R69">
            <v>4.1277861537834637E-2</v>
          </cell>
          <cell r="S69" t="str">
            <v>Firm</v>
          </cell>
        </row>
        <row r="70">
          <cell r="A70" t="str">
            <v>E4403</v>
          </cell>
          <cell r="B70" t="str">
            <v>Rotherham</v>
          </cell>
          <cell r="C70">
            <v>1163.8900000000001</v>
          </cell>
          <cell r="D70">
            <v>1197.6400000000001</v>
          </cell>
          <cell r="E70">
            <v>33.75</v>
          </cell>
          <cell r="F70">
            <v>2.8997585682495775E-2</v>
          </cell>
          <cell r="G70">
            <v>26.909999999999854</v>
          </cell>
          <cell r="H70">
            <v>27.6099999999999</v>
          </cell>
          <cell r="I70">
            <v>0.70000000000004547</v>
          </cell>
          <cell r="J70">
            <v>2.601263470828874E-2</v>
          </cell>
          <cell r="K70">
            <v>180.92</v>
          </cell>
          <cell r="L70">
            <v>187.07</v>
          </cell>
          <cell r="M70">
            <v>6.1500000000000057</v>
          </cell>
          <cell r="N70">
            <v>3.3992925049745715E-2</v>
          </cell>
          <cell r="O70">
            <v>1371.72</v>
          </cell>
          <cell r="P70">
            <v>1412.32</v>
          </cell>
          <cell r="Q70">
            <v>40.599999999999909</v>
          </cell>
          <cell r="R70">
            <v>2.959787711777917E-2</v>
          </cell>
          <cell r="S70" t="str">
            <v>Firm</v>
          </cell>
        </row>
        <row r="71">
          <cell r="A71" t="str">
            <v>E4404</v>
          </cell>
          <cell r="B71" t="str">
            <v>Sheffield</v>
          </cell>
          <cell r="C71">
            <v>1240.96</v>
          </cell>
          <cell r="D71">
            <v>1265.1500000000001</v>
          </cell>
          <cell r="E71">
            <v>24.190000000000055</v>
          </cell>
          <cell r="F71">
            <v>1.9492973182052564E-2</v>
          </cell>
          <cell r="G71">
            <v>2.9600000000000364</v>
          </cell>
          <cell r="H71">
            <v>2.9900000000000091</v>
          </cell>
          <cell r="I71">
            <v>2.9999999999972715E-2</v>
          </cell>
          <cell r="J71">
            <v>1.0135135135125761E-2</v>
          </cell>
          <cell r="K71">
            <v>180.92</v>
          </cell>
          <cell r="L71">
            <v>187.07</v>
          </cell>
          <cell r="M71">
            <v>6.1500000000000057</v>
          </cell>
          <cell r="N71">
            <v>3.3992925049745715E-2</v>
          </cell>
          <cell r="O71">
            <v>1424.84</v>
          </cell>
          <cell r="P71">
            <v>1455.21</v>
          </cell>
          <cell r="Q71">
            <v>30.370000000000118</v>
          </cell>
          <cell r="R71">
            <v>2.1314673928300776E-2</v>
          </cell>
          <cell r="S71" t="str">
            <v>Firm</v>
          </cell>
        </row>
        <row r="72">
          <cell r="A72" t="str">
            <v>E4501</v>
          </cell>
          <cell r="B72" t="str">
            <v>Gateshead</v>
          </cell>
          <cell r="C72">
            <v>1375.16</v>
          </cell>
          <cell r="D72">
            <v>1416.28</v>
          </cell>
          <cell r="E72">
            <v>41.119999999999891</v>
          </cell>
          <cell r="F72">
            <v>2.9901975042903928E-2</v>
          </cell>
          <cell r="G72">
            <v>0.12999999999988177</v>
          </cell>
          <cell r="H72">
            <v>0.13000000000010914</v>
          </cell>
          <cell r="I72">
            <v>2.2737367544323206E-13</v>
          </cell>
          <cell r="J72">
            <v>1.7490453529944716E-12</v>
          </cell>
          <cell r="K72">
            <v>149.88</v>
          </cell>
          <cell r="L72">
            <v>153.82</v>
          </cell>
          <cell r="M72">
            <v>3.9399999999999977</v>
          </cell>
          <cell r="N72">
            <v>2.6287696824125906E-2</v>
          </cell>
          <cell r="O72">
            <v>1525.17</v>
          </cell>
          <cell r="P72">
            <v>1570.23</v>
          </cell>
          <cell r="Q72">
            <v>45.059999999999945</v>
          </cell>
          <cell r="R72">
            <v>2.9544247526505307E-2</v>
          </cell>
          <cell r="S72" t="str">
            <v>Firm</v>
          </cell>
        </row>
        <row r="73">
          <cell r="A73" t="str">
            <v>E4502</v>
          </cell>
          <cell r="B73" t="str">
            <v>Newcastle upon Tyne</v>
          </cell>
          <cell r="C73">
            <v>1297.8854828854828</v>
          </cell>
          <cell r="D73">
            <v>1335.0730634032027</v>
          </cell>
          <cell r="E73">
            <v>37.18758051771988</v>
          </cell>
          <cell r="F73">
            <v>2.8652435833586676E-2</v>
          </cell>
          <cell r="G73">
            <v>1.01530101530102</v>
          </cell>
          <cell r="H73">
            <v>1.0376253092044863</v>
          </cell>
          <cell r="I73">
            <v>2.2324293903466241E-2</v>
          </cell>
          <cell r="J73">
            <v>2.198785736154063E-2</v>
          </cell>
          <cell r="K73">
            <v>149.88</v>
          </cell>
          <cell r="L73">
            <v>153.82</v>
          </cell>
          <cell r="M73">
            <v>3.9399999999999977</v>
          </cell>
          <cell r="N73">
            <v>2.6287696824125906E-2</v>
          </cell>
          <cell r="O73">
            <v>1448.78</v>
          </cell>
          <cell r="P73">
            <v>1489.9306887124071</v>
          </cell>
          <cell r="Q73">
            <v>41.150688712407145</v>
          </cell>
          <cell r="R73">
            <v>2.8403683590612294E-2</v>
          </cell>
          <cell r="S73" t="str">
            <v>Firm</v>
          </cell>
        </row>
        <row r="74">
          <cell r="A74" t="str">
            <v>E4503</v>
          </cell>
          <cell r="B74" t="str">
            <v>North Tyneside</v>
          </cell>
          <cell r="C74">
            <v>1264.8499999999999</v>
          </cell>
          <cell r="D74">
            <v>1296.28</v>
          </cell>
          <cell r="E74">
            <v>31.430000000000064</v>
          </cell>
          <cell r="F74">
            <v>2.4848796299956621E-2</v>
          </cell>
          <cell r="G74">
            <v>0</v>
          </cell>
          <cell r="H74">
            <v>0</v>
          </cell>
          <cell r="I74">
            <v>0</v>
          </cell>
          <cell r="J74">
            <v>0</v>
          </cell>
          <cell r="K74">
            <v>149.88</v>
          </cell>
          <cell r="L74">
            <v>153.82</v>
          </cell>
          <cell r="M74">
            <v>3.9399999999999977</v>
          </cell>
          <cell r="N74">
            <v>2.6287696824125906E-2</v>
          </cell>
          <cell r="O74">
            <v>1414.73</v>
          </cell>
          <cell r="P74">
            <v>1450.1</v>
          </cell>
          <cell r="Q74">
            <v>35.369999999999891</v>
          </cell>
          <cell r="R74">
            <v>2.5001236985149111E-2</v>
          </cell>
          <cell r="S74" t="str">
            <v>Firm</v>
          </cell>
        </row>
        <row r="75">
          <cell r="A75" t="str">
            <v>E4504</v>
          </cell>
          <cell r="B75" t="str">
            <v>South Tyneside</v>
          </cell>
          <cell r="C75">
            <v>1221</v>
          </cell>
          <cell r="D75">
            <v>1256.3900000000001</v>
          </cell>
          <cell r="E75">
            <v>35.3900000000001</v>
          </cell>
          <cell r="F75">
            <v>2.8984438984439143E-2</v>
          </cell>
          <cell r="G75">
            <v>0</v>
          </cell>
          <cell r="H75">
            <v>0</v>
          </cell>
          <cell r="I75">
            <v>0</v>
          </cell>
          <cell r="J75">
            <v>0</v>
          </cell>
          <cell r="K75">
            <v>149.88</v>
          </cell>
          <cell r="L75">
            <v>153.82</v>
          </cell>
          <cell r="M75">
            <v>3.9399999999999977</v>
          </cell>
          <cell r="N75">
            <v>2.6287696824125906E-2</v>
          </cell>
          <cell r="O75">
            <v>1370.88</v>
          </cell>
          <cell r="P75">
            <v>1410.21</v>
          </cell>
          <cell r="Q75">
            <v>39.329999999999927</v>
          </cell>
          <cell r="R75">
            <v>2.8689600840336116E-2</v>
          </cell>
          <cell r="S75" t="str">
            <v>Firm</v>
          </cell>
        </row>
        <row r="76">
          <cell r="A76" t="str">
            <v>E4505</v>
          </cell>
          <cell r="B76" t="str">
            <v>Sunderland</v>
          </cell>
          <cell r="C76">
            <v>1138.8699999999999</v>
          </cell>
          <cell r="D76">
            <v>1171.9000000000001</v>
          </cell>
          <cell r="E76">
            <v>33.0300000000002</v>
          </cell>
          <cell r="F76">
            <v>2.9002432235461617E-2</v>
          </cell>
          <cell r="G76">
            <v>0.63000000000010914</v>
          </cell>
          <cell r="H76">
            <v>0.63999999999987267</v>
          </cell>
          <cell r="I76">
            <v>9.9999999997635314E-3</v>
          </cell>
          <cell r="J76">
            <v>1.5873015872637675E-2</v>
          </cell>
          <cell r="K76">
            <v>149.88</v>
          </cell>
          <cell r="L76">
            <v>153.82</v>
          </cell>
          <cell r="M76">
            <v>3.9399999999999977</v>
          </cell>
          <cell r="N76">
            <v>2.6287696824125906E-2</v>
          </cell>
          <cell r="O76">
            <v>1289.3800000000001</v>
          </cell>
          <cell r="P76">
            <v>1326.36</v>
          </cell>
          <cell r="Q76">
            <v>36.979999999999791</v>
          </cell>
          <cell r="R76">
            <v>2.8680451069506008E-2</v>
          </cell>
          <cell r="S76" t="str">
            <v>Firm</v>
          </cell>
        </row>
        <row r="77">
          <cell r="A77" t="str">
            <v>E4601</v>
          </cell>
          <cell r="B77" t="str">
            <v>Birmingham</v>
          </cell>
          <cell r="C77">
            <v>1072.53</v>
          </cell>
          <cell r="D77">
            <v>1092.9100000000001</v>
          </cell>
          <cell r="E77">
            <v>20.380000000000109</v>
          </cell>
          <cell r="F77">
            <v>1.9001799483464366E-2</v>
          </cell>
          <cell r="G77">
            <v>0.26999999999998181</v>
          </cell>
          <cell r="H77">
            <v>0.28999999999996362</v>
          </cell>
          <cell r="I77">
            <v>1.999999999998181E-2</v>
          </cell>
          <cell r="J77">
            <v>7.4074074074011786E-2</v>
          </cell>
          <cell r="K77">
            <v>140.41</v>
          </cell>
          <cell r="L77">
            <v>144.88</v>
          </cell>
          <cell r="M77">
            <v>4.4699999999999989</v>
          </cell>
          <cell r="N77">
            <v>3.1835339363293302E-2</v>
          </cell>
          <cell r="O77">
            <v>1213.21</v>
          </cell>
          <cell r="P77">
            <v>1238.08</v>
          </cell>
          <cell r="Q77">
            <v>24.869999999999891</v>
          </cell>
          <cell r="R77">
            <v>2.0499336471014873E-2</v>
          </cell>
          <cell r="S77" t="str">
            <v>Firm</v>
          </cell>
        </row>
        <row r="78">
          <cell r="A78" t="str">
            <v>E4602</v>
          </cell>
          <cell r="B78" t="str">
            <v>Coventry</v>
          </cell>
          <cell r="C78">
            <v>1245.44</v>
          </cell>
          <cell r="D78">
            <v>1292.77</v>
          </cell>
          <cell r="E78">
            <v>47.329999999999927</v>
          </cell>
          <cell r="F78">
            <v>3.8002633607399749E-2</v>
          </cell>
          <cell r="G78">
            <v>5.999999999994543E-2</v>
          </cell>
          <cell r="H78">
            <v>4.9999999999954525E-2</v>
          </cell>
          <cell r="I78">
            <v>-9.9999999999909051E-3</v>
          </cell>
          <cell r="J78">
            <v>-0.16666666666666663</v>
          </cell>
          <cell r="K78">
            <v>140.41</v>
          </cell>
          <cell r="L78">
            <v>144.88</v>
          </cell>
          <cell r="M78">
            <v>4.4699999999999989</v>
          </cell>
          <cell r="N78">
            <v>3.1835339363293302E-2</v>
          </cell>
          <cell r="O78">
            <v>1385.91</v>
          </cell>
          <cell r="P78">
            <v>1437.7</v>
          </cell>
          <cell r="Q78">
            <v>51.789999999999964</v>
          </cell>
          <cell r="R78">
            <v>3.7368948921647105E-2</v>
          </cell>
          <cell r="S78" t="str">
            <v>Firm</v>
          </cell>
        </row>
        <row r="79">
          <cell r="A79" t="str">
            <v>E4603</v>
          </cell>
          <cell r="B79" t="str">
            <v>Dudley</v>
          </cell>
          <cell r="C79">
            <v>1057.97</v>
          </cell>
          <cell r="D79">
            <v>1108.6500000000001</v>
          </cell>
          <cell r="E79">
            <v>50.680000000000064</v>
          </cell>
          <cell r="F79">
            <v>4.7903059633070955E-2</v>
          </cell>
          <cell r="G79">
            <v>0</v>
          </cell>
          <cell r="H79">
            <v>0</v>
          </cell>
          <cell r="I79">
            <v>0</v>
          </cell>
          <cell r="J79">
            <v>0</v>
          </cell>
          <cell r="K79">
            <v>140.41</v>
          </cell>
          <cell r="L79">
            <v>144.88</v>
          </cell>
          <cell r="M79">
            <v>4.4699999999999989</v>
          </cell>
          <cell r="N79">
            <v>3.1835339363293302E-2</v>
          </cell>
          <cell r="O79">
            <v>1198.3800000000001</v>
          </cell>
          <cell r="P79">
            <v>1253.5300000000002</v>
          </cell>
          <cell r="Q79">
            <v>55.150000000000091</v>
          </cell>
          <cell r="R79">
            <v>4.6020460955623399E-2</v>
          </cell>
          <cell r="S79" t="str">
            <v>Firm</v>
          </cell>
        </row>
        <row r="80">
          <cell r="A80" t="str">
            <v>E4604</v>
          </cell>
          <cell r="B80" t="str">
            <v>Sandwell</v>
          </cell>
          <cell r="C80">
            <v>1143.42</v>
          </cell>
          <cell r="D80">
            <v>1164.05</v>
          </cell>
          <cell r="E80">
            <v>20.629999999999882</v>
          </cell>
          <cell r="F80">
            <v>1.8042364135663069E-2</v>
          </cell>
          <cell r="G80">
            <v>0</v>
          </cell>
          <cell r="H80">
            <v>0</v>
          </cell>
          <cell r="I80">
            <v>0</v>
          </cell>
          <cell r="J80">
            <v>0</v>
          </cell>
          <cell r="K80">
            <v>140.41</v>
          </cell>
          <cell r="L80">
            <v>144.88</v>
          </cell>
          <cell r="M80">
            <v>4.4699999999999989</v>
          </cell>
          <cell r="N80">
            <v>3.1835339363293302E-2</v>
          </cell>
          <cell r="O80">
            <v>1283.83</v>
          </cell>
          <cell r="P80">
            <v>1308.93</v>
          </cell>
          <cell r="Q80">
            <v>25.100000000000136</v>
          </cell>
          <cell r="R80">
            <v>1.9550875115864397E-2</v>
          </cell>
          <cell r="S80" t="str">
            <v>Firm</v>
          </cell>
        </row>
        <row r="81">
          <cell r="A81" t="str">
            <v>E4605</v>
          </cell>
          <cell r="B81" t="str">
            <v>Solihull</v>
          </cell>
          <cell r="C81">
            <v>1098.5</v>
          </cell>
          <cell r="D81">
            <v>1147.94</v>
          </cell>
          <cell r="E81">
            <v>49.440000000000055</v>
          </cell>
          <cell r="F81">
            <v>4.5006827492034551E-2</v>
          </cell>
          <cell r="G81">
            <v>15.02</v>
          </cell>
          <cell r="H81">
            <v>15.409999999999854</v>
          </cell>
          <cell r="I81">
            <v>0.38999999999985491</v>
          </cell>
          <cell r="J81">
            <v>2.5965379493998242E-2</v>
          </cell>
          <cell r="K81">
            <v>140.41</v>
          </cell>
          <cell r="L81">
            <v>144.88</v>
          </cell>
          <cell r="M81">
            <v>4.4699999999999989</v>
          </cell>
          <cell r="N81">
            <v>3.1835339363293302E-2</v>
          </cell>
          <cell r="O81">
            <v>1253.93</v>
          </cell>
          <cell r="P81">
            <v>1308.23</v>
          </cell>
          <cell r="Q81">
            <v>54.299999999999955</v>
          </cell>
          <cell r="R81">
            <v>4.3303852687151645E-2</v>
          </cell>
          <cell r="S81" t="str">
            <v>Firm</v>
          </cell>
        </row>
        <row r="82">
          <cell r="A82" t="str">
            <v>E4606</v>
          </cell>
          <cell r="B82" t="str">
            <v>Walsall</v>
          </cell>
          <cell r="C82">
            <v>1283.01</v>
          </cell>
          <cell r="D82">
            <v>1332.66</v>
          </cell>
          <cell r="E82">
            <v>49.650000000000091</v>
          </cell>
          <cell r="F82">
            <v>3.8698061589543364E-2</v>
          </cell>
          <cell r="G82">
            <v>0</v>
          </cell>
          <cell r="H82">
            <v>0</v>
          </cell>
          <cell r="I82">
            <v>0</v>
          </cell>
          <cell r="J82">
            <v>0</v>
          </cell>
          <cell r="K82">
            <v>140.41</v>
          </cell>
          <cell r="L82">
            <v>144.88</v>
          </cell>
          <cell r="M82">
            <v>4.4699999999999989</v>
          </cell>
          <cell r="N82">
            <v>3.1835339363293302E-2</v>
          </cell>
          <cell r="O82">
            <v>1423.42</v>
          </cell>
          <cell r="P82">
            <v>1477.54</v>
          </cell>
          <cell r="Q82">
            <v>54.119999999999891</v>
          </cell>
          <cell r="R82">
            <v>3.8021104101389591E-2</v>
          </cell>
          <cell r="S82" t="str">
            <v>Firm</v>
          </cell>
        </row>
        <row r="83">
          <cell r="A83" t="str">
            <v>E4607</v>
          </cell>
          <cell r="B83" t="str">
            <v>Wolverhampton</v>
          </cell>
          <cell r="C83">
            <v>1271.8699999999999</v>
          </cell>
          <cell r="D83">
            <v>1316.72</v>
          </cell>
          <cell r="E83">
            <v>44.850000000000136</v>
          </cell>
          <cell r="F83">
            <v>3.5263037889092574E-2</v>
          </cell>
          <cell r="G83">
            <v>0</v>
          </cell>
          <cell r="H83">
            <v>0</v>
          </cell>
          <cell r="I83">
            <v>0</v>
          </cell>
          <cell r="J83">
            <v>0</v>
          </cell>
          <cell r="K83">
            <v>140.41</v>
          </cell>
          <cell r="L83">
            <v>144.88</v>
          </cell>
          <cell r="M83">
            <v>4.4699999999999989</v>
          </cell>
          <cell r="N83">
            <v>3.1835339363293302E-2</v>
          </cell>
          <cell r="O83">
            <v>1412.28</v>
          </cell>
          <cell r="P83">
            <v>1461.6</v>
          </cell>
          <cell r="Q83">
            <v>49.319999999999936</v>
          </cell>
          <cell r="R83">
            <v>3.4922253377517087E-2</v>
          </cell>
          <cell r="S83" t="str">
            <v>Firm</v>
          </cell>
        </row>
        <row r="84">
          <cell r="A84" t="str">
            <v>E4701</v>
          </cell>
          <cell r="B84" t="str">
            <v>Bradford</v>
          </cell>
          <cell r="C84">
            <v>1058.1199999999999</v>
          </cell>
          <cell r="D84">
            <v>1084.57</v>
          </cell>
          <cell r="E84">
            <v>26.450000000000045</v>
          </cell>
          <cell r="F84">
            <v>2.4997164782822434E-2</v>
          </cell>
          <cell r="G84">
            <v>5.3200000000001637</v>
          </cell>
          <cell r="H84">
            <v>5.4300000000000637</v>
          </cell>
          <cell r="I84">
            <v>0.10999999999989996</v>
          </cell>
          <cell r="J84">
            <v>2.0676691729303975E-2</v>
          </cell>
          <cell r="K84">
            <v>173.53</v>
          </cell>
          <cell r="L84">
            <v>178.7</v>
          </cell>
          <cell r="M84">
            <v>5.1699999999999875</v>
          </cell>
          <cell r="N84">
            <v>2.9793119345357999E-2</v>
          </cell>
          <cell r="O84">
            <v>1236.97</v>
          </cell>
          <cell r="P84">
            <v>1268.7</v>
          </cell>
          <cell r="Q84">
            <v>31.730000000000018</v>
          </cell>
          <cell r="R84">
            <v>2.5651390090301263E-2</v>
          </cell>
          <cell r="S84" t="str">
            <v>Firm</v>
          </cell>
        </row>
        <row r="85">
          <cell r="A85" t="str">
            <v>E4702</v>
          </cell>
          <cell r="B85" t="str">
            <v>Calderdale</v>
          </cell>
          <cell r="C85">
            <v>1217.6300000000001</v>
          </cell>
          <cell r="D85">
            <v>1239.29</v>
          </cell>
          <cell r="E85">
            <v>21.659999999999854</v>
          </cell>
          <cell r="F85">
            <v>1.7788655010142485E-2</v>
          </cell>
          <cell r="G85">
            <v>6.709999999999809</v>
          </cell>
          <cell r="H85">
            <v>6.7599999999999909</v>
          </cell>
          <cell r="I85">
            <v>5.0000000000181899E-2</v>
          </cell>
          <cell r="J85">
            <v>7.4515648286412883E-3</v>
          </cell>
          <cell r="K85">
            <v>173.53</v>
          </cell>
          <cell r="L85">
            <v>178.7</v>
          </cell>
          <cell r="M85">
            <v>5.1699999999999875</v>
          </cell>
          <cell r="N85">
            <v>2.9793119345357999E-2</v>
          </cell>
          <cell r="O85">
            <v>1397.87</v>
          </cell>
          <cell r="P85">
            <v>1424.75</v>
          </cell>
          <cell r="Q85">
            <v>26.880000000000109</v>
          </cell>
          <cell r="R85">
            <v>1.9229255939393619E-2</v>
          </cell>
          <cell r="S85" t="str">
            <v>Firm</v>
          </cell>
        </row>
        <row r="86">
          <cell r="A86" t="str">
            <v>E4703</v>
          </cell>
          <cell r="B86" t="str">
            <v>Kirklees</v>
          </cell>
          <cell r="C86">
            <v>1154.27</v>
          </cell>
          <cell r="D86">
            <v>1194.67</v>
          </cell>
          <cell r="E86">
            <v>40.400000000000091</v>
          </cell>
          <cell r="F86">
            <v>3.5000476491635402E-2</v>
          </cell>
          <cell r="G86">
            <v>3.6400000000001</v>
          </cell>
          <cell r="H86">
            <v>3.5099999999999909</v>
          </cell>
          <cell r="I86">
            <v>-0.13000000000010914</v>
          </cell>
          <cell r="J86">
            <v>-3.5714285714314675E-2</v>
          </cell>
          <cell r="K86">
            <v>173.53</v>
          </cell>
          <cell r="L86">
            <v>178.7</v>
          </cell>
          <cell r="M86">
            <v>5.1699999999999875</v>
          </cell>
          <cell r="N86">
            <v>2.9793119345357999E-2</v>
          </cell>
          <cell r="O86">
            <v>1331.44</v>
          </cell>
          <cell r="P86">
            <v>1376.88</v>
          </cell>
          <cell r="Q86">
            <v>45.440000000000055</v>
          </cell>
          <cell r="R86">
            <v>3.4128462416631589E-2</v>
          </cell>
          <cell r="S86" t="str">
            <v>Firm</v>
          </cell>
        </row>
        <row r="87">
          <cell r="A87" t="str">
            <v>E4704</v>
          </cell>
          <cell r="B87" t="str">
            <v>Leeds</v>
          </cell>
          <cell r="C87">
            <v>1064.3699999999999</v>
          </cell>
          <cell r="D87">
            <v>1095.6099999999999</v>
          </cell>
          <cell r="E87">
            <v>31.240000000000009</v>
          </cell>
          <cell r="F87">
            <v>2.9350695716715114E-2</v>
          </cell>
          <cell r="G87">
            <v>5.8100000000001728</v>
          </cell>
          <cell r="H87">
            <v>5.9800000000000182</v>
          </cell>
          <cell r="I87">
            <v>0.16999999999984539</v>
          </cell>
          <cell r="J87">
            <v>2.9259896729748824E-2</v>
          </cell>
          <cell r="K87">
            <v>173.53</v>
          </cell>
          <cell r="L87">
            <v>178.7</v>
          </cell>
          <cell r="M87">
            <v>5.1699999999999875</v>
          </cell>
          <cell r="N87">
            <v>2.9793119345357999E-2</v>
          </cell>
          <cell r="O87">
            <v>1243.71</v>
          </cell>
          <cell r="P87">
            <v>1280.29</v>
          </cell>
          <cell r="Q87">
            <v>36.579999999999927</v>
          </cell>
          <cell r="R87">
            <v>2.941200118998788E-2</v>
          </cell>
          <cell r="S87" t="str">
            <v>Firm</v>
          </cell>
        </row>
        <row r="88">
          <cell r="A88" t="str">
            <v>E4705</v>
          </cell>
          <cell r="B88" t="str">
            <v>Wakefield</v>
          </cell>
          <cell r="C88">
            <v>1035.49</v>
          </cell>
          <cell r="D88">
            <v>1074.79</v>
          </cell>
          <cell r="E88">
            <v>39.299999999999955</v>
          </cell>
          <cell r="F88">
            <v>3.7953046383837563E-2</v>
          </cell>
          <cell r="G88">
            <v>20.849999999999909</v>
          </cell>
          <cell r="H88">
            <v>20.990000000000009</v>
          </cell>
          <cell r="I88">
            <v>0.14000000000010004</v>
          </cell>
          <cell r="J88">
            <v>6.7146282973669091E-3</v>
          </cell>
          <cell r="K88">
            <v>173.53</v>
          </cell>
          <cell r="L88">
            <v>178.7</v>
          </cell>
          <cell r="M88">
            <v>5.1699999999999875</v>
          </cell>
          <cell r="N88">
            <v>2.9793119345357999E-2</v>
          </cell>
          <cell r="O88">
            <v>1229.8699999999999</v>
          </cell>
          <cell r="P88">
            <v>1274.49</v>
          </cell>
          <cell r="Q88">
            <v>44.620000000000118</v>
          </cell>
          <cell r="R88">
            <v>3.6280257262962801E-2</v>
          </cell>
          <cell r="S88" t="str">
            <v>Firm</v>
          </cell>
        </row>
        <row r="90">
          <cell r="B90" t="str">
            <v>Total Metropolitan Districts</v>
          </cell>
          <cell r="C90" t="e">
            <v>#DIV/0!</v>
          </cell>
          <cell r="D90">
            <v>0.01</v>
          </cell>
          <cell r="E90" t="e">
            <v>#DIV/0!</v>
          </cell>
          <cell r="F90" t="e">
            <v>#DIV/0!</v>
          </cell>
          <cell r="G90" t="e">
            <v>#DIV/0!</v>
          </cell>
          <cell r="H90">
            <v>4.29</v>
          </cell>
          <cell r="I90" t="e">
            <v>#DIV/0!</v>
          </cell>
          <cell r="J90" t="e">
            <v>#DIV/0!</v>
          </cell>
          <cell r="K90" t="e">
            <v>#DIV/0!</v>
          </cell>
          <cell r="L90">
            <v>173.97</v>
          </cell>
          <cell r="M90" t="e">
            <v>#DIV/0!</v>
          </cell>
          <cell r="N90" t="e">
            <v>#DIV/0!</v>
          </cell>
          <cell r="O90" t="e">
            <v>#DIV/0!</v>
          </cell>
          <cell r="P90">
            <v>178.26999999999998</v>
          </cell>
          <cell r="Q90" t="e">
            <v>#DIV/0!</v>
          </cell>
          <cell r="R90" t="e">
            <v>#DIV/0!</v>
          </cell>
          <cell r="S90" t="str">
            <v xml:space="preserve">36 Firm </v>
          </cell>
        </row>
        <row r="91">
          <cell r="C91" t="str">
            <v>Average Band D</v>
          </cell>
          <cell r="G91" t="str">
            <v>Average Band D</v>
          </cell>
          <cell r="K91" t="str">
            <v>Average Band D</v>
          </cell>
          <cell r="O91" t="str">
            <v>Average Band D</v>
          </cell>
        </row>
        <row r="92">
          <cell r="C92" t="str">
            <v>Equivalent Council Tax</v>
          </cell>
          <cell r="E92" t="str">
            <v>£</v>
          </cell>
          <cell r="F92" t="str">
            <v>%</v>
          </cell>
          <cell r="G92" t="str">
            <v>Equivalent Council Tax</v>
          </cell>
          <cell r="I92" t="str">
            <v>£</v>
          </cell>
          <cell r="J92" t="str">
            <v>%</v>
          </cell>
          <cell r="K92" t="str">
            <v>Equivalent Council Tax</v>
          </cell>
          <cell r="M92" t="str">
            <v>£</v>
          </cell>
          <cell r="N92" t="str">
            <v>%</v>
          </cell>
          <cell r="O92" t="str">
            <v>Equivalent</v>
          </cell>
          <cell r="Q92" t="str">
            <v>£</v>
          </cell>
          <cell r="R92" t="str">
            <v>%</v>
          </cell>
          <cell r="S92" t="str">
            <v>Figures</v>
          </cell>
        </row>
        <row r="93">
          <cell r="C93" t="str">
            <v>for Local Services (excl. Parish)</v>
          </cell>
          <cell r="E93" t="str">
            <v>Increase /</v>
          </cell>
          <cell r="F93" t="str">
            <v>Increase /</v>
          </cell>
          <cell r="G93" t="str">
            <v>for Parish Councils</v>
          </cell>
          <cell r="I93" t="str">
            <v>Increase /</v>
          </cell>
          <cell r="J93" t="str">
            <v>Increase /</v>
          </cell>
          <cell r="K93" t="str">
            <v>for Precepts</v>
          </cell>
          <cell r="M93" t="str">
            <v>Increase /</v>
          </cell>
          <cell r="N93" t="str">
            <v>Increase /</v>
          </cell>
          <cell r="O93" t="str">
            <v>Council Tax</v>
          </cell>
          <cell r="Q93" t="str">
            <v>Increase /</v>
          </cell>
          <cell r="R93" t="str">
            <v>Increase /</v>
          </cell>
          <cell r="S93" t="str">
            <v>Firm or</v>
          </cell>
        </row>
        <row r="94">
          <cell r="C94" t="str">
            <v>2008/09</v>
          </cell>
          <cell r="D94" t="str">
            <v>2009/10</v>
          </cell>
          <cell r="E94" t="str">
            <v>(Decrease)</v>
          </cell>
          <cell r="F94" t="str">
            <v>(Decrease)</v>
          </cell>
          <cell r="G94" t="str">
            <v>2008/09</v>
          </cell>
          <cell r="H94" t="str">
            <v>2009/10</v>
          </cell>
          <cell r="I94" t="str">
            <v>(Decrease)</v>
          </cell>
          <cell r="J94" t="str">
            <v>(Decrease)</v>
          </cell>
          <cell r="K94" t="str">
            <v>2008/09</v>
          </cell>
          <cell r="L94" t="str">
            <v>2009/10</v>
          </cell>
          <cell r="M94" t="str">
            <v>(Decrease)</v>
          </cell>
          <cell r="N94" t="str">
            <v>(Decrease)</v>
          </cell>
          <cell r="O94" t="str">
            <v>2008/09</v>
          </cell>
          <cell r="P94" t="str">
            <v>2009/10</v>
          </cell>
          <cell r="Q94" t="str">
            <v>(Decrease)</v>
          </cell>
          <cell r="R94" t="str">
            <v>(Decrease)</v>
          </cell>
          <cell r="S94" t="str">
            <v>Provisional?</v>
          </cell>
        </row>
        <row r="95">
          <cell r="C95" t="str">
            <v>£   p</v>
          </cell>
          <cell r="D95" t="str">
            <v>£   p</v>
          </cell>
          <cell r="E95" t="str">
            <v>£s</v>
          </cell>
          <cell r="F95" t="str">
            <v>%</v>
          </cell>
          <cell r="G95" t="str">
            <v>£   p</v>
          </cell>
          <cell r="H95" t="str">
            <v>£   p</v>
          </cell>
          <cell r="I95" t="str">
            <v>£s</v>
          </cell>
          <cell r="J95" t="str">
            <v>%</v>
          </cell>
          <cell r="K95" t="str">
            <v>£   p</v>
          </cell>
          <cell r="L95" t="str">
            <v>£   p</v>
          </cell>
          <cell r="M95" t="str">
            <v>£s</v>
          </cell>
          <cell r="N95" t="str">
            <v>%</v>
          </cell>
          <cell r="O95" t="str">
            <v>£   p</v>
          </cell>
          <cell r="P95" t="str">
            <v>£   p</v>
          </cell>
          <cell r="Q95" t="str">
            <v>£s</v>
          </cell>
          <cell r="R95" t="str">
            <v>%</v>
          </cell>
        </row>
        <row r="96">
          <cell r="A96" t="str">
            <v>E0101</v>
          </cell>
          <cell r="B96" t="str">
            <v>Bath &amp; North East Somerset</v>
          </cell>
          <cell r="C96">
            <v>1132.8800000000001</v>
          </cell>
          <cell r="D96">
            <v>1172.54</v>
          </cell>
          <cell r="E96">
            <v>39.659999999999854</v>
          </cell>
          <cell r="F96">
            <v>3.5008120895416939E-2</v>
          </cell>
          <cell r="G96">
            <v>29.55</v>
          </cell>
          <cell r="H96">
            <v>30.190000000000055</v>
          </cell>
          <cell r="I96">
            <v>0.64000000000005386</v>
          </cell>
          <cell r="J96">
            <v>2.165820642978189E-2</v>
          </cell>
          <cell r="K96">
            <v>210.33</v>
          </cell>
          <cell r="L96">
            <v>219.89</v>
          </cell>
          <cell r="M96">
            <v>9.5599999999999739</v>
          </cell>
          <cell r="N96">
            <v>4.5452384348404706E-2</v>
          </cell>
          <cell r="O96">
            <v>1372.76</v>
          </cell>
          <cell r="P96">
            <v>1422.62</v>
          </cell>
          <cell r="Q96">
            <v>49.8599999999999</v>
          </cell>
          <cell r="R96">
            <v>3.6320988373786944E-2</v>
          </cell>
          <cell r="S96" t="str">
            <v>Firm</v>
          </cell>
        </row>
        <row r="97">
          <cell r="A97" t="str">
            <v>E0202</v>
          </cell>
          <cell r="B97" t="str">
            <v>Bedford</v>
          </cell>
          <cell r="C97">
            <v>1272.7948637831792</v>
          </cell>
          <cell r="D97">
            <v>1284.22</v>
          </cell>
          <cell r="E97">
            <v>11.425136216820874</v>
          </cell>
          <cell r="F97">
            <v>8.9764160289440564E-3</v>
          </cell>
          <cell r="G97">
            <v>19.664389815407731</v>
          </cell>
          <cell r="H97">
            <v>21.059999999999945</v>
          </cell>
          <cell r="I97">
            <v>1.3956101845922149</v>
          </cell>
          <cell r="J97">
            <v>7.0971446238250691E-2</v>
          </cell>
          <cell r="K97">
            <v>214.12000890204871</v>
          </cell>
          <cell r="L97">
            <v>222.19</v>
          </cell>
          <cell r="M97">
            <v>8.0699910979512879</v>
          </cell>
          <cell r="N97">
            <v>3.7689103131146373E-2</v>
          </cell>
          <cell r="O97">
            <v>1506.5792625006354</v>
          </cell>
          <cell r="P97">
            <v>1527.4699999999998</v>
          </cell>
          <cell r="Q97">
            <v>20.890737499364377</v>
          </cell>
          <cell r="R97">
            <v>1.3866338147181079E-2</v>
          </cell>
          <cell r="S97" t="str">
            <v>Firm</v>
          </cell>
        </row>
        <row r="98">
          <cell r="A98" t="str">
            <v>E2301</v>
          </cell>
          <cell r="B98" t="str">
            <v>Blackburn &amp; Darwen</v>
          </cell>
          <cell r="C98">
            <v>1219.44</v>
          </cell>
          <cell r="D98">
            <v>1243.22</v>
          </cell>
          <cell r="E98">
            <v>23.779999999999973</v>
          </cell>
          <cell r="F98">
            <v>1.9500754444663038E-2</v>
          </cell>
          <cell r="G98">
            <v>1.4500000000000455</v>
          </cell>
          <cell r="H98">
            <v>1.3899999999998727</v>
          </cell>
          <cell r="I98">
            <v>-6.0000000000172804E-2</v>
          </cell>
          <cell r="J98">
            <v>-4.1379310344945464E-2</v>
          </cell>
          <cell r="K98">
            <v>196.12</v>
          </cell>
          <cell r="L98">
            <v>204.49</v>
          </cell>
          <cell r="M98">
            <v>8.3700000000000045</v>
          </cell>
          <cell r="N98">
            <v>4.2677952274117859E-2</v>
          </cell>
          <cell r="O98">
            <v>1417.01</v>
          </cell>
          <cell r="P98">
            <v>1449.1</v>
          </cell>
          <cell r="Q98">
            <v>32.089999999999918</v>
          </cell>
          <cell r="R98">
            <v>2.2646276314210789E-2</v>
          </cell>
          <cell r="S98" t="str">
            <v>Firm</v>
          </cell>
        </row>
        <row r="99">
          <cell r="A99" t="str">
            <v>E2302</v>
          </cell>
          <cell r="B99" t="str">
            <v>Blackpool</v>
          </cell>
          <cell r="C99">
            <v>1222.29</v>
          </cell>
          <cell r="D99">
            <v>1268.79</v>
          </cell>
          <cell r="E99">
            <v>46.5</v>
          </cell>
          <cell r="F99">
            <v>3.8043344869057361E-2</v>
          </cell>
          <cell r="G99">
            <v>0</v>
          </cell>
          <cell r="H99">
            <v>0</v>
          </cell>
          <cell r="I99">
            <v>0</v>
          </cell>
          <cell r="J99">
            <v>0</v>
          </cell>
          <cell r="K99">
            <v>196.12</v>
          </cell>
          <cell r="L99">
            <v>204.49</v>
          </cell>
          <cell r="M99">
            <v>8.3700000000000045</v>
          </cell>
          <cell r="N99">
            <v>4.2677952274117859E-2</v>
          </cell>
          <cell r="O99">
            <v>1418.41</v>
          </cell>
          <cell r="P99">
            <v>1473.28</v>
          </cell>
          <cell r="Q99">
            <v>54.869999999999891</v>
          </cell>
          <cell r="R99">
            <v>3.8684160433160919E-2</v>
          </cell>
          <cell r="S99" t="str">
            <v>Firm</v>
          </cell>
        </row>
        <row r="100">
          <cell r="A100" t="str">
            <v>E1202</v>
          </cell>
          <cell r="B100" t="str">
            <v>Bournemouth</v>
          </cell>
          <cell r="C100">
            <v>1175.94</v>
          </cell>
          <cell r="D100">
            <v>1222.29</v>
          </cell>
          <cell r="E100">
            <v>46.349999999999909</v>
          </cell>
          <cell r="F100">
            <v>3.9415276289606505E-2</v>
          </cell>
          <cell r="G100">
            <v>0</v>
          </cell>
          <cell r="H100">
            <v>0</v>
          </cell>
          <cell r="I100">
            <v>0</v>
          </cell>
          <cell r="J100">
            <v>0</v>
          </cell>
          <cell r="K100">
            <v>220.05</v>
          </cell>
          <cell r="L100">
            <v>230.94</v>
          </cell>
          <cell r="M100">
            <v>10.889999999999986</v>
          </cell>
          <cell r="N100">
            <v>4.9488752556237081E-2</v>
          </cell>
          <cell r="O100">
            <v>1395.99</v>
          </cell>
          <cell r="P100">
            <v>1453.23</v>
          </cell>
          <cell r="Q100">
            <v>57.240000000000009</v>
          </cell>
          <cell r="R100">
            <v>4.1003159048417226E-2</v>
          </cell>
          <cell r="S100" t="str">
            <v>Firm</v>
          </cell>
        </row>
        <row r="101">
          <cell r="A101" t="str">
            <v>E0301</v>
          </cell>
          <cell r="B101" t="str">
            <v>Bracknell Forest</v>
          </cell>
          <cell r="C101">
            <v>1012.59</v>
          </cell>
          <cell r="D101">
            <v>1062.6300000000001</v>
          </cell>
          <cell r="E101">
            <v>50.040000000000077</v>
          </cell>
          <cell r="F101">
            <v>4.941782952626439E-2</v>
          </cell>
          <cell r="G101">
            <v>58.199999999999932</v>
          </cell>
          <cell r="H101">
            <v>59.979999999999791</v>
          </cell>
          <cell r="I101">
            <v>1.779999999999859</v>
          </cell>
          <cell r="J101">
            <v>3.0584192439860214E-2</v>
          </cell>
          <cell r="K101">
            <v>197.3</v>
          </cell>
          <cell r="L101">
            <v>206.38</v>
          </cell>
          <cell r="M101">
            <v>9.0799999999999841</v>
          </cell>
          <cell r="N101">
            <v>4.6021287379624853E-2</v>
          </cell>
          <cell r="O101">
            <v>1268.0899999999999</v>
          </cell>
          <cell r="P101">
            <v>1328.9899999999998</v>
          </cell>
          <cell r="Q101">
            <v>60.899999999999864</v>
          </cell>
          <cell r="R101">
            <v>4.8024982453926723E-2</v>
          </cell>
          <cell r="S101" t="str">
            <v>Firm</v>
          </cell>
        </row>
        <row r="102">
          <cell r="A102" t="str">
            <v>E1401</v>
          </cell>
          <cell r="B102" t="str">
            <v>Brighton &amp; Hove</v>
          </cell>
          <cell r="C102">
            <v>1190.07</v>
          </cell>
          <cell r="D102">
            <v>1231.72</v>
          </cell>
          <cell r="E102">
            <v>41.650000000000091</v>
          </cell>
          <cell r="F102">
            <v>3.4997941297570723E-2</v>
          </cell>
          <cell r="G102">
            <v>0.28999999999996362</v>
          </cell>
          <cell r="H102">
            <v>0.28999999999996362</v>
          </cell>
          <cell r="I102">
            <v>0</v>
          </cell>
          <cell r="J102">
            <v>0</v>
          </cell>
          <cell r="K102">
            <v>205.76</v>
          </cell>
          <cell r="L102">
            <v>214.81</v>
          </cell>
          <cell r="M102">
            <v>9.0500000000000114</v>
          </cell>
          <cell r="N102">
            <v>4.398328149300168E-2</v>
          </cell>
          <cell r="O102">
            <v>1396.12</v>
          </cell>
          <cell r="P102">
            <v>1446.82</v>
          </cell>
          <cell r="Q102">
            <v>50.700000000000045</v>
          </cell>
          <cell r="R102">
            <v>3.6314929948715102E-2</v>
          </cell>
          <cell r="S102" t="str">
            <v>Firm</v>
          </cell>
        </row>
        <row r="103">
          <cell r="A103" t="str">
            <v>E0102</v>
          </cell>
          <cell r="B103" t="str">
            <v>Bristol</v>
          </cell>
          <cell r="C103">
            <v>1272</v>
          </cell>
          <cell r="D103">
            <v>1312.7</v>
          </cell>
          <cell r="E103">
            <v>40.700000000000045</v>
          </cell>
          <cell r="F103">
            <v>3.1996855345912012E-2</v>
          </cell>
          <cell r="G103">
            <v>0</v>
          </cell>
          <cell r="H103">
            <v>0</v>
          </cell>
          <cell r="I103">
            <v>0</v>
          </cell>
          <cell r="J103">
            <v>0</v>
          </cell>
          <cell r="K103">
            <v>210.33</v>
          </cell>
          <cell r="L103">
            <v>219.89</v>
          </cell>
          <cell r="M103">
            <v>9.5599999999999739</v>
          </cell>
          <cell r="N103">
            <v>4.5452384348404706E-2</v>
          </cell>
          <cell r="O103">
            <v>1482.33</v>
          </cell>
          <cell r="P103">
            <v>1532.59</v>
          </cell>
          <cell r="Q103">
            <v>50.259999999999991</v>
          </cell>
          <cell r="R103">
            <v>3.3906080292512408E-2</v>
          </cell>
          <cell r="S103" t="str">
            <v>Firm</v>
          </cell>
        </row>
        <row r="104">
          <cell r="A104" t="str">
            <v>E0203</v>
          </cell>
          <cell r="B104" t="str">
            <v>Central Bedfordshire</v>
          </cell>
          <cell r="C104">
            <v>1255.5314583649504</v>
          </cell>
          <cell r="D104">
            <v>1286.97</v>
          </cell>
          <cell r="E104">
            <v>31.43854163504966</v>
          </cell>
          <cell r="F104">
            <v>2.5040027014529231E-2</v>
          </cell>
          <cell r="G104">
            <v>83.338060743118831</v>
          </cell>
          <cell r="H104">
            <v>86.480000000000018</v>
          </cell>
          <cell r="I104">
            <v>3.1419392568811872</v>
          </cell>
          <cell r="J104">
            <v>3.7701132338150867E-2</v>
          </cell>
          <cell r="K104">
            <v>214.12000463834781</v>
          </cell>
          <cell r="L104">
            <v>222.19</v>
          </cell>
          <cell r="M104">
            <v>8.0699953616521896</v>
          </cell>
          <cell r="N104">
            <v>3.7689123794306667E-2</v>
          </cell>
          <cell r="O104">
            <v>1552.9895237464168</v>
          </cell>
          <cell r="P104">
            <v>1595.64</v>
          </cell>
          <cell r="Q104">
            <v>42.650476253583292</v>
          </cell>
          <cell r="R104">
            <v>2.7463466817659876E-2</v>
          </cell>
          <cell r="S104" t="str">
            <v>Firm</v>
          </cell>
        </row>
        <row r="105">
          <cell r="A105" t="str">
            <v>E0603</v>
          </cell>
          <cell r="B105" t="str">
            <v>Cheshire East</v>
          </cell>
          <cell r="C105">
            <v>1195.1317366293702</v>
          </cell>
          <cell r="D105">
            <v>1196.01</v>
          </cell>
          <cell r="E105">
            <v>0.87826337062983839</v>
          </cell>
          <cell r="F105">
            <v>7.3486741562622804E-4</v>
          </cell>
          <cell r="G105">
            <v>17.71280203498236</v>
          </cell>
          <cell r="H105">
            <v>18.769999999999982</v>
          </cell>
          <cell r="I105">
            <v>1.0571979650176218</v>
          </cell>
          <cell r="J105">
            <v>5.9685529309799756E-2</v>
          </cell>
          <cell r="K105">
            <v>198.4645056206721</v>
          </cell>
          <cell r="L105">
            <v>205.23</v>
          </cell>
          <cell r="M105">
            <v>6.7654943793278903</v>
          </cell>
          <cell r="N105">
            <v>3.4089190700219651E-2</v>
          </cell>
          <cell r="O105">
            <v>1411.3090442850246</v>
          </cell>
          <cell r="P105">
            <v>1420.01</v>
          </cell>
          <cell r="Q105">
            <v>8.7009557149754073</v>
          </cell>
          <cell r="R105">
            <v>6.165166835859992E-3</v>
          </cell>
          <cell r="S105" t="str">
            <v>Firm</v>
          </cell>
        </row>
        <row r="106">
          <cell r="A106" t="str">
            <v>E0604</v>
          </cell>
          <cell r="B106" t="str">
            <v>Cheshire West and Chester</v>
          </cell>
          <cell r="C106">
            <v>1204.0002236978919</v>
          </cell>
          <cell r="D106">
            <v>1224.04</v>
          </cell>
          <cell r="E106">
            <v>20.039776302108066</v>
          </cell>
          <cell r="F106">
            <v>1.6644329384390977E-2</v>
          </cell>
          <cell r="G106">
            <v>16.737001702589396</v>
          </cell>
          <cell r="H106">
            <v>18.960000000000036</v>
          </cell>
          <cell r="I106">
            <v>2.2229982974106406</v>
          </cell>
          <cell r="J106">
            <v>0.13281938646554114</v>
          </cell>
          <cell r="K106">
            <v>198.46448795966808</v>
          </cell>
          <cell r="L106">
            <v>205.23</v>
          </cell>
          <cell r="M106">
            <v>6.7655120403319131</v>
          </cell>
          <cell r="N106">
            <v>3.4089282721988967E-2</v>
          </cell>
          <cell r="O106">
            <v>1419.2017133601494</v>
          </cell>
          <cell r="P106">
            <v>1448.23</v>
          </cell>
          <cell r="Q106">
            <v>29.028286639850648</v>
          </cell>
          <cell r="R106">
            <v>2.0453954055003498E-2</v>
          </cell>
          <cell r="S106" t="str">
            <v>Firm</v>
          </cell>
        </row>
        <row r="107">
          <cell r="A107" t="str">
            <v>E0801</v>
          </cell>
          <cell r="B107" t="str">
            <v>Cornwall</v>
          </cell>
          <cell r="C107">
            <v>1178.6997869558893</v>
          </cell>
          <cell r="D107">
            <v>1209.3399999999999</v>
          </cell>
          <cell r="E107">
            <v>30.640213044110624</v>
          </cell>
          <cell r="F107">
            <v>2.5994925411195746E-2</v>
          </cell>
          <cell r="G107">
            <v>47.25328174640731</v>
          </cell>
          <cell r="H107">
            <v>52.759999999999991</v>
          </cell>
          <cell r="I107">
            <v>5.5067182535926804</v>
          </cell>
          <cell r="J107">
            <v>0.11653620764681305</v>
          </cell>
          <cell r="K107">
            <v>142.18999278388895</v>
          </cell>
          <cell r="L107">
            <v>149.22</v>
          </cell>
          <cell r="M107">
            <v>7.030007216111045</v>
          </cell>
          <cell r="N107">
            <v>4.9440942210298822E-2</v>
          </cell>
          <cell r="O107">
            <v>1368.1430614861856</v>
          </cell>
          <cell r="P107">
            <v>1411.32</v>
          </cell>
          <cell r="Q107">
            <v>43.176938513814321</v>
          </cell>
          <cell r="R107">
            <v>3.155878922991584E-2</v>
          </cell>
          <cell r="S107" t="str">
            <v>Firm</v>
          </cell>
        </row>
        <row r="108">
          <cell r="A108" t="str">
            <v>E1301</v>
          </cell>
          <cell r="B108" t="str">
            <v>Darlington</v>
          </cell>
          <cell r="C108">
            <v>1112.0899999999999</v>
          </cell>
          <cell r="D108">
            <v>1151.03</v>
          </cell>
          <cell r="E108">
            <v>38.940000000000055</v>
          </cell>
          <cell r="F108">
            <v>3.5015151651395238E-2</v>
          </cell>
          <cell r="G108">
            <v>1.8100000000001728</v>
          </cell>
          <cell r="H108">
            <v>1.7699999999999818</v>
          </cell>
          <cell r="I108">
            <v>-4.0000000000190994E-2</v>
          </cell>
          <cell r="J108">
            <v>-2.2099447513915571E-2</v>
          </cell>
          <cell r="K108">
            <v>225.09</v>
          </cell>
          <cell r="L108">
            <v>232.92</v>
          </cell>
          <cell r="M108">
            <v>7.8299999999999841</v>
          </cell>
          <cell r="N108">
            <v>3.4786085565773561E-2</v>
          </cell>
          <cell r="O108">
            <v>1338.99</v>
          </cell>
          <cell r="P108">
            <v>1385.72</v>
          </cell>
          <cell r="Q108">
            <v>46.730000000000018</v>
          </cell>
          <cell r="R108">
            <v>3.4899439129493226E-2</v>
          </cell>
          <cell r="S108" t="str">
            <v>Firm</v>
          </cell>
        </row>
        <row r="109">
          <cell r="A109" t="str">
            <v>E1001</v>
          </cell>
          <cell r="B109" t="str">
            <v>Derby</v>
          </cell>
          <cell r="C109">
            <v>1065.1300000000001</v>
          </cell>
          <cell r="D109">
            <v>1099.75</v>
          </cell>
          <cell r="E109">
            <v>34.619999999999891</v>
          </cell>
          <cell r="F109">
            <v>3.2503074742050053E-2</v>
          </cell>
          <cell r="G109">
            <v>0</v>
          </cell>
          <cell r="H109">
            <v>0</v>
          </cell>
          <cell r="I109">
            <v>0</v>
          </cell>
          <cell r="J109">
            <v>0</v>
          </cell>
          <cell r="K109">
            <v>211.41</v>
          </cell>
          <cell r="L109">
            <v>226.83999999999997</v>
          </cell>
          <cell r="M109">
            <v>15.429999999999978</v>
          </cell>
          <cell r="N109">
            <v>7.2986140674518696E-2</v>
          </cell>
          <cell r="O109">
            <v>1276.54</v>
          </cell>
          <cell r="P109">
            <v>1326.59</v>
          </cell>
          <cell r="Q109">
            <v>50.049999999999955</v>
          </cell>
          <cell r="R109">
            <v>3.9207545396148902E-2</v>
          </cell>
          <cell r="S109" t="str">
            <v>Firm</v>
          </cell>
        </row>
        <row r="110">
          <cell r="A110" t="str">
            <v>E1302</v>
          </cell>
          <cell r="B110" t="str">
            <v>Durham</v>
          </cell>
          <cell r="C110">
            <v>1222.9368543386158</v>
          </cell>
          <cell r="D110">
            <v>1258.92</v>
          </cell>
          <cell r="E110">
            <v>35.983145661384242</v>
          </cell>
          <cell r="F110">
            <v>2.9423551619796928E-2</v>
          </cell>
          <cell r="G110">
            <v>66.294969170822924</v>
          </cell>
          <cell r="H110">
            <v>75.279999999999973</v>
          </cell>
          <cell r="I110">
            <v>8.9850308291770489</v>
          </cell>
          <cell r="J110">
            <v>0.13553111105648497</v>
          </cell>
          <cell r="K110">
            <v>225.09000766500608</v>
          </cell>
          <cell r="L110">
            <v>232.92</v>
          </cell>
          <cell r="M110">
            <v>7.8299923349939036</v>
          </cell>
          <cell r="N110">
            <v>3.4786050328129203E-2</v>
          </cell>
          <cell r="O110">
            <v>1514.3218311744449</v>
          </cell>
          <cell r="P110">
            <v>1567.12</v>
          </cell>
          <cell r="Q110">
            <v>52.798168825554967</v>
          </cell>
          <cell r="R110">
            <v>3.4865883683791843E-2</v>
          </cell>
          <cell r="S110" t="str">
            <v>Firm</v>
          </cell>
        </row>
        <row r="111">
          <cell r="A111" t="str">
            <v>E2001</v>
          </cell>
          <cell r="B111" t="str">
            <v>East Riding of Yorkshire</v>
          </cell>
          <cell r="C111">
            <v>1153.6199999999999</v>
          </cell>
          <cell r="D111">
            <v>1198.3599999999999</v>
          </cell>
          <cell r="E111">
            <v>44.740000000000009</v>
          </cell>
          <cell r="F111">
            <v>3.8782267991192887E-2</v>
          </cell>
          <cell r="G111">
            <v>38.350000000000136</v>
          </cell>
          <cell r="H111">
            <v>39.440000000000055</v>
          </cell>
          <cell r="I111">
            <v>1.0899999999999181</v>
          </cell>
          <cell r="J111">
            <v>2.842242503259218E-2</v>
          </cell>
          <cell r="K111">
            <v>230.09</v>
          </cell>
          <cell r="L111">
            <v>239.07</v>
          </cell>
          <cell r="M111">
            <v>8.9799999999999898</v>
          </cell>
          <cell r="N111">
            <v>3.9028206354035255E-2</v>
          </cell>
          <cell r="O111">
            <v>1422.06</v>
          </cell>
          <cell r="P111">
            <v>1476.87</v>
          </cell>
          <cell r="Q111">
            <v>54.809999999999945</v>
          </cell>
          <cell r="R111">
            <v>3.8542677524155078E-2</v>
          </cell>
          <cell r="S111" t="str">
            <v>Firm</v>
          </cell>
        </row>
        <row r="112">
          <cell r="A112" t="str">
            <v>E0601</v>
          </cell>
          <cell r="B112" t="str">
            <v>Halton</v>
          </cell>
          <cell r="C112">
            <v>1079.97</v>
          </cell>
          <cell r="D112">
            <v>1116.69</v>
          </cell>
          <cell r="E112">
            <v>36.720000000000027</v>
          </cell>
          <cell r="F112">
            <v>3.4000944470679695E-2</v>
          </cell>
          <cell r="G112">
            <v>0.95000000000004547</v>
          </cell>
          <cell r="H112">
            <v>1.1499999999998636</v>
          </cell>
          <cell r="I112">
            <v>0.1999999999998181</v>
          </cell>
          <cell r="J112">
            <v>0.21052631578927206</v>
          </cell>
          <cell r="K112">
            <v>198.46</v>
          </cell>
          <cell r="L112">
            <v>205.23</v>
          </cell>
          <cell r="M112">
            <v>6.7699999999999818</v>
          </cell>
          <cell r="N112">
            <v>3.4112667540058261E-2</v>
          </cell>
          <cell r="O112">
            <v>1279.3800000000001</v>
          </cell>
          <cell r="P112">
            <v>1323.07</v>
          </cell>
          <cell r="Q112">
            <v>43.689999999999827</v>
          </cell>
          <cell r="R112">
            <v>3.4149353593146525E-2</v>
          </cell>
          <cell r="S112" t="str">
            <v>Firm</v>
          </cell>
        </row>
        <row r="113">
          <cell r="A113" t="str">
            <v>E0701</v>
          </cell>
          <cell r="B113" t="str">
            <v>Hartlepool</v>
          </cell>
          <cell r="C113">
            <v>1332.15</v>
          </cell>
          <cell r="D113">
            <v>1384.1</v>
          </cell>
          <cell r="E113">
            <v>51.949999999999818</v>
          </cell>
          <cell r="F113">
            <v>3.899710993506722E-2</v>
          </cell>
          <cell r="G113">
            <v>0.76999999999998181</v>
          </cell>
          <cell r="H113">
            <v>0.86000000000012733</v>
          </cell>
          <cell r="I113">
            <v>9.0000000000145519E-2</v>
          </cell>
          <cell r="J113">
            <v>0.11688311688330866</v>
          </cell>
          <cell r="K113">
            <v>232.56</v>
          </cell>
          <cell r="L113">
            <v>244.04</v>
          </cell>
          <cell r="M113">
            <v>11.47999999999999</v>
          </cell>
          <cell r="N113">
            <v>4.9363605091159224E-2</v>
          </cell>
          <cell r="O113">
            <v>1565.48</v>
          </cell>
          <cell r="P113">
            <v>1629</v>
          </cell>
          <cell r="Q113">
            <v>63.519999999999982</v>
          </cell>
          <cell r="R113">
            <v>4.0575414569333335E-2</v>
          </cell>
          <cell r="S113" t="str">
            <v>Firm</v>
          </cell>
        </row>
        <row r="114">
          <cell r="A114" t="str">
            <v>E1801</v>
          </cell>
          <cell r="B114" t="str">
            <v>Herefordshire</v>
          </cell>
          <cell r="C114">
            <v>1131.1300000000001</v>
          </cell>
          <cell r="D114">
            <v>1175.24</v>
          </cell>
          <cell r="E114">
            <v>44.1099999999999</v>
          </cell>
          <cell r="F114">
            <v>3.8996401828260252E-2</v>
          </cell>
          <cell r="G114">
            <v>34.489999999999782</v>
          </cell>
          <cell r="H114">
            <v>34.099999999999909</v>
          </cell>
          <cell r="I114">
            <v>-0.38999999999987267</v>
          </cell>
          <cell r="J114">
            <v>-1.1307625398662702E-2</v>
          </cell>
          <cell r="K114">
            <v>233.66</v>
          </cell>
          <cell r="L114">
            <v>245.19</v>
          </cell>
          <cell r="M114">
            <v>11.530000000000001</v>
          </cell>
          <cell r="N114">
            <v>4.9345202430882473E-2</v>
          </cell>
          <cell r="O114">
            <v>1399.28</v>
          </cell>
          <cell r="P114">
            <v>1454.53</v>
          </cell>
          <cell r="Q114">
            <v>55.25</v>
          </cell>
          <cell r="R114">
            <v>3.9484592075924807E-2</v>
          </cell>
          <cell r="S114" t="str">
            <v>Firm</v>
          </cell>
        </row>
        <row r="115">
          <cell r="A115" t="str">
            <v>E2101</v>
          </cell>
          <cell r="B115" t="str">
            <v>Isle of Wight</v>
          </cell>
          <cell r="C115">
            <v>1215.8</v>
          </cell>
          <cell r="D115">
            <v>1258.3499999999999</v>
          </cell>
          <cell r="E115">
            <v>42.549999999999955</v>
          </cell>
          <cell r="F115">
            <v>3.4997532488896255E-2</v>
          </cell>
          <cell r="G115">
            <v>23.190000000000055</v>
          </cell>
          <cell r="H115">
            <v>23.810000000000173</v>
          </cell>
          <cell r="I115">
            <v>0.62000000000011823</v>
          </cell>
          <cell r="J115">
            <v>2.6735661923247722E-2</v>
          </cell>
          <cell r="K115">
            <v>135.54</v>
          </cell>
          <cell r="L115">
            <v>142.11000000000001</v>
          </cell>
          <cell r="M115">
            <v>6.5700000000000216</v>
          </cell>
          <cell r="N115">
            <v>4.847277556440921E-2</v>
          </cell>
          <cell r="O115">
            <v>1374.53</v>
          </cell>
          <cell r="P115">
            <v>1424.27</v>
          </cell>
          <cell r="Q115">
            <v>49.740000000000009</v>
          </cell>
          <cell r="R115">
            <v>3.6186914799968051E-2</v>
          </cell>
          <cell r="S115" t="str">
            <v>Firm</v>
          </cell>
        </row>
        <row r="116">
          <cell r="A116" t="str">
            <v>E2002</v>
          </cell>
          <cell r="B116" t="str">
            <v>Kingston-upon-Hull</v>
          </cell>
          <cell r="C116">
            <v>1062.6300000000001</v>
          </cell>
          <cell r="D116">
            <v>1096.6300000000001</v>
          </cell>
          <cell r="E116">
            <v>34</v>
          </cell>
          <cell r="F116">
            <v>3.1996085184871514E-2</v>
          </cell>
          <cell r="G116">
            <v>0</v>
          </cell>
          <cell r="H116">
            <v>0</v>
          </cell>
          <cell r="I116">
            <v>0</v>
          </cell>
          <cell r="J116">
            <v>0</v>
          </cell>
          <cell r="K116">
            <v>230.09</v>
          </cell>
          <cell r="L116">
            <v>239.07</v>
          </cell>
          <cell r="M116">
            <v>8.9799999999999898</v>
          </cell>
          <cell r="N116">
            <v>3.9028206354035255E-2</v>
          </cell>
          <cell r="O116">
            <v>1292.72</v>
          </cell>
          <cell r="P116">
            <v>1335.7</v>
          </cell>
          <cell r="Q116">
            <v>42.980000000000018</v>
          </cell>
          <cell r="R116">
            <v>3.3247725725601862E-2</v>
          </cell>
          <cell r="S116" t="str">
            <v>Firm</v>
          </cell>
        </row>
        <row r="117">
          <cell r="A117" t="str">
            <v>E2401</v>
          </cell>
          <cell r="B117" t="str">
            <v>Leicester</v>
          </cell>
          <cell r="C117">
            <v>1113.74</v>
          </cell>
          <cell r="D117">
            <v>1163.6500000000001</v>
          </cell>
          <cell r="E117">
            <v>49.910000000000082</v>
          </cell>
          <cell r="F117">
            <v>4.4812972507048299E-2</v>
          </cell>
          <cell r="G117">
            <v>0</v>
          </cell>
          <cell r="H117">
            <v>0</v>
          </cell>
          <cell r="I117">
            <v>0</v>
          </cell>
          <cell r="J117">
            <v>0</v>
          </cell>
          <cell r="K117">
            <v>210.23</v>
          </cell>
          <cell r="L117">
            <v>217.03</v>
          </cell>
          <cell r="M117">
            <v>6.8000000000000114</v>
          </cell>
          <cell r="N117">
            <v>3.2345526328307228E-2</v>
          </cell>
          <cell r="O117">
            <v>1323.97</v>
          </cell>
          <cell r="P117">
            <v>1380.68</v>
          </cell>
          <cell r="Q117">
            <v>56.710000000000036</v>
          </cell>
          <cell r="R117">
            <v>4.2833296826967349E-2</v>
          </cell>
          <cell r="S117" t="str">
            <v>Firm</v>
          </cell>
        </row>
        <row r="118">
          <cell r="A118" t="str">
            <v>E0201</v>
          </cell>
          <cell r="B118" t="str">
            <v>Luton</v>
          </cell>
          <cell r="C118">
            <v>1079.17</v>
          </cell>
          <cell r="D118">
            <v>1122.1199999999999</v>
          </cell>
          <cell r="E118">
            <v>42.949999999999818</v>
          </cell>
          <cell r="F118">
            <v>3.9799104867629609E-2</v>
          </cell>
          <cell r="G118">
            <v>0</v>
          </cell>
          <cell r="H118">
            <v>0</v>
          </cell>
          <cell r="I118">
            <v>0</v>
          </cell>
          <cell r="J118">
            <v>0</v>
          </cell>
          <cell r="K118">
            <v>214.12</v>
          </cell>
          <cell r="L118">
            <v>222.19</v>
          </cell>
          <cell r="M118">
            <v>8.0699999999999932</v>
          </cell>
          <cell r="N118">
            <v>3.7689146273117924E-2</v>
          </cell>
          <cell r="O118">
            <v>1293.29</v>
          </cell>
          <cell r="P118">
            <v>1344.31</v>
          </cell>
          <cell r="Q118">
            <v>51.019999999999982</v>
          </cell>
          <cell r="R118">
            <v>3.9449775379071905E-2</v>
          </cell>
          <cell r="S118" t="str">
            <v>Firm</v>
          </cell>
        </row>
        <row r="119">
          <cell r="A119" t="str">
            <v>E2201</v>
          </cell>
          <cell r="B119" t="str">
            <v>Medway</v>
          </cell>
          <cell r="C119">
            <v>1041.48</v>
          </cell>
          <cell r="D119">
            <v>1092.33</v>
          </cell>
          <cell r="E119">
            <v>50.849999999999909</v>
          </cell>
          <cell r="F119">
            <v>4.8824749395091516E-2</v>
          </cell>
          <cell r="G119">
            <v>3.0299999999999727</v>
          </cell>
          <cell r="H119">
            <v>3.2400000000000091</v>
          </cell>
          <cell r="I119">
            <v>0.21000000000003638</v>
          </cell>
          <cell r="J119">
            <v>6.9306930693082025E-2</v>
          </cell>
          <cell r="K119">
            <v>192.06</v>
          </cell>
          <cell r="L119">
            <v>200.71</v>
          </cell>
          <cell r="M119">
            <v>8.6500000000000057</v>
          </cell>
          <cell r="N119">
            <v>4.503800895553467E-2</v>
          </cell>
          <cell r="O119">
            <v>1236.57</v>
          </cell>
          <cell r="P119">
            <v>1296.28</v>
          </cell>
          <cell r="Q119">
            <v>59.710000000000036</v>
          </cell>
          <cell r="R119">
            <v>4.8286793307293685E-2</v>
          </cell>
          <cell r="S119" t="str">
            <v>Firm</v>
          </cell>
        </row>
        <row r="120">
          <cell r="A120" t="str">
            <v>E0702</v>
          </cell>
          <cell r="B120" t="str">
            <v>Middlesbrough</v>
          </cell>
          <cell r="C120">
            <v>1177.44</v>
          </cell>
          <cell r="D120">
            <v>1230.97</v>
          </cell>
          <cell r="E120">
            <v>53.529999999999973</v>
          </cell>
          <cell r="F120">
            <v>4.5463038456311944E-2</v>
          </cell>
          <cell r="G120">
            <v>0.34999999999990905</v>
          </cell>
          <cell r="H120">
            <v>0.23000000000001819</v>
          </cell>
          <cell r="I120">
            <v>-0.11999999999989086</v>
          </cell>
          <cell r="J120">
            <v>-0.34285714285692015</v>
          </cell>
          <cell r="K120">
            <v>232.56</v>
          </cell>
          <cell r="L120">
            <v>244.04</v>
          </cell>
          <cell r="M120">
            <v>11.47999999999999</v>
          </cell>
          <cell r="N120">
            <v>4.9363605091159224E-2</v>
          </cell>
          <cell r="O120">
            <v>1410.35</v>
          </cell>
          <cell r="P120">
            <v>1475.24</v>
          </cell>
          <cell r="Q120">
            <v>64.8900000000001</v>
          </cell>
          <cell r="R120">
            <v>4.6009855709575609E-2</v>
          </cell>
          <cell r="S120" t="str">
            <v>Firm</v>
          </cell>
        </row>
        <row r="121">
          <cell r="A121" t="str">
            <v>E0401</v>
          </cell>
          <cell r="B121" t="str">
            <v>Milton Keynes</v>
          </cell>
          <cell r="C121">
            <v>1056.3499999999999</v>
          </cell>
          <cell r="D121">
            <v>1094.3800000000001</v>
          </cell>
          <cell r="E121">
            <v>38.0300000000002</v>
          </cell>
          <cell r="F121">
            <v>3.6001325318313349E-2</v>
          </cell>
          <cell r="G121">
            <v>55.76</v>
          </cell>
          <cell r="H121">
            <v>56.419999999999845</v>
          </cell>
          <cell r="I121">
            <v>0.65999999999984738</v>
          </cell>
          <cell r="J121">
            <v>1.1836441893827931E-2</v>
          </cell>
          <cell r="K121">
            <v>199.71</v>
          </cell>
          <cell r="L121">
            <v>208.96</v>
          </cell>
          <cell r="M121">
            <v>9.25</v>
          </cell>
          <cell r="N121">
            <v>4.6317159881828607E-2</v>
          </cell>
          <cell r="O121">
            <v>1311.82</v>
          </cell>
          <cell r="P121">
            <v>1359.76</v>
          </cell>
          <cell r="Q121">
            <v>47.940000000000055</v>
          </cell>
          <cell r="R121">
            <v>3.654464789376588E-2</v>
          </cell>
          <cell r="S121" t="str">
            <v>Firm</v>
          </cell>
        </row>
        <row r="122">
          <cell r="A122" t="str">
            <v>E2003</v>
          </cell>
          <cell r="B122" t="str">
            <v>North East Lincolnshire</v>
          </cell>
          <cell r="C122">
            <v>1208.3800000000001</v>
          </cell>
          <cell r="D122">
            <v>1247.6600000000001</v>
          </cell>
          <cell r="E122">
            <v>39.279999999999973</v>
          </cell>
          <cell r="F122">
            <v>3.2506330789983329E-2</v>
          </cell>
          <cell r="G122">
            <v>11</v>
          </cell>
          <cell r="H122">
            <v>11.480000000000018</v>
          </cell>
          <cell r="I122">
            <v>0.48000000000001819</v>
          </cell>
          <cell r="J122">
            <v>4.363636363636525E-2</v>
          </cell>
          <cell r="K122">
            <v>230.09</v>
          </cell>
          <cell r="L122">
            <v>239.07</v>
          </cell>
          <cell r="M122">
            <v>8.9799999999999898</v>
          </cell>
          <cell r="N122">
            <v>3.9028206354035255E-2</v>
          </cell>
          <cell r="O122">
            <v>1449.47</v>
          </cell>
          <cell r="P122">
            <v>1498.21</v>
          </cell>
          <cell r="Q122">
            <v>48.740000000000009</v>
          </cell>
          <cell r="R122">
            <v>3.3626084016916469E-2</v>
          </cell>
          <cell r="S122" t="str">
            <v>Firm</v>
          </cell>
        </row>
        <row r="123">
          <cell r="A123" t="str">
            <v>E2004</v>
          </cell>
          <cell r="B123" t="str">
            <v>North Lincolnshire</v>
          </cell>
          <cell r="C123">
            <v>1202.4000000000001</v>
          </cell>
          <cell r="D123">
            <v>1248.19</v>
          </cell>
          <cell r="E123">
            <v>45.789999999999964</v>
          </cell>
          <cell r="F123">
            <v>3.8082168995342558E-2</v>
          </cell>
          <cell r="G123">
            <v>24.03</v>
          </cell>
          <cell r="H123">
            <v>24.730000000000018</v>
          </cell>
          <cell r="I123">
            <v>0.70000000000001705</v>
          </cell>
          <cell r="J123">
            <v>2.9130253849355636E-2</v>
          </cell>
          <cell r="K123">
            <v>230.09</v>
          </cell>
          <cell r="L123">
            <v>239.07</v>
          </cell>
          <cell r="M123">
            <v>8.9799999999999898</v>
          </cell>
          <cell r="N123">
            <v>3.9028206354035255E-2</v>
          </cell>
          <cell r="O123">
            <v>1456.52</v>
          </cell>
          <cell r="P123">
            <v>1511.99</v>
          </cell>
          <cell r="Q123">
            <v>55.470000000000027</v>
          </cell>
          <cell r="R123">
            <v>3.8083926070359597E-2</v>
          </cell>
          <cell r="S123" t="str">
            <v>Firm</v>
          </cell>
        </row>
        <row r="124">
          <cell r="A124" t="str">
            <v>E0104</v>
          </cell>
          <cell r="B124" t="str">
            <v>North Somerset</v>
          </cell>
          <cell r="C124">
            <v>1100.78</v>
          </cell>
          <cell r="D124">
            <v>1128.3</v>
          </cell>
          <cell r="E124">
            <v>27.519999999999982</v>
          </cell>
          <cell r="F124">
            <v>2.5000454223368829E-2</v>
          </cell>
          <cell r="G124">
            <v>43.339999999999918</v>
          </cell>
          <cell r="H124">
            <v>43.410000000000082</v>
          </cell>
          <cell r="I124">
            <v>7.0000000000163709E-2</v>
          </cell>
          <cell r="J124">
            <v>1.6151361329064251E-3</v>
          </cell>
          <cell r="K124">
            <v>210.33</v>
          </cell>
          <cell r="L124">
            <v>219.89</v>
          </cell>
          <cell r="M124">
            <v>9.5599999999999739</v>
          </cell>
          <cell r="N124">
            <v>4.5452384348404706E-2</v>
          </cell>
          <cell r="O124">
            <v>1354.45</v>
          </cell>
          <cell r="P124">
            <v>1391.6</v>
          </cell>
          <cell r="Q124">
            <v>37.149999999999864</v>
          </cell>
          <cell r="R124">
            <v>2.7428107349846798E-2</v>
          </cell>
          <cell r="S124" t="str">
            <v>Firm</v>
          </cell>
        </row>
        <row r="125">
          <cell r="A125" t="str">
            <v>E2901</v>
          </cell>
          <cell r="B125" t="str">
            <v>Northumberland</v>
          </cell>
          <cell r="C125">
            <v>1286.4695646896519</v>
          </cell>
          <cell r="D125">
            <v>1335.33</v>
          </cell>
          <cell r="E125">
            <v>48.860435310348066</v>
          </cell>
          <cell r="F125">
            <v>3.7980249709316016E-2</v>
          </cell>
          <cell r="G125">
            <v>21.260457928486403</v>
          </cell>
          <cell r="H125">
            <v>28.430000000000064</v>
          </cell>
          <cell r="I125">
            <v>7.1695420715136606</v>
          </cell>
          <cell r="J125">
            <v>0.33722425432367364</v>
          </cell>
          <cell r="K125">
            <v>78.271303681072411</v>
          </cell>
          <cell r="L125">
            <v>81.319999999999993</v>
          </cell>
          <cell r="M125">
            <v>3.0486963189275826</v>
          </cell>
          <cell r="N125">
            <v>3.8950371024225383E-2</v>
          </cell>
          <cell r="O125">
            <v>1386.0013262992106</v>
          </cell>
          <cell r="P125">
            <v>1445.08</v>
          </cell>
          <cell r="Q125">
            <v>59.078673700789295</v>
          </cell>
          <cell r="R125">
            <v>4.2625264911207772E-2</v>
          </cell>
          <cell r="S125" t="str">
            <v>Firm</v>
          </cell>
        </row>
        <row r="126">
          <cell r="A126" t="str">
            <v>E3001</v>
          </cell>
          <cell r="B126" t="str">
            <v>Nottingham</v>
          </cell>
          <cell r="C126">
            <v>1252.1500000000001</v>
          </cell>
          <cell r="D126">
            <v>1294.73</v>
          </cell>
          <cell r="E126">
            <v>42.579999999999927</v>
          </cell>
          <cell r="F126">
            <v>3.4005510521902371E-2</v>
          </cell>
          <cell r="G126">
            <v>0</v>
          </cell>
          <cell r="H126">
            <v>0</v>
          </cell>
          <cell r="I126">
            <v>0</v>
          </cell>
          <cell r="J126">
            <v>0</v>
          </cell>
          <cell r="K126">
            <v>211.06</v>
          </cell>
          <cell r="L126">
            <v>220.55</v>
          </cell>
          <cell r="M126">
            <v>9.4900000000000091</v>
          </cell>
          <cell r="N126">
            <v>4.4963517483180171E-2</v>
          </cell>
          <cell r="O126">
            <v>1463.21</v>
          </cell>
          <cell r="P126">
            <v>1515.28</v>
          </cell>
          <cell r="Q126">
            <v>52.069999999999936</v>
          </cell>
          <cell r="R126">
            <v>3.5586142795634101E-2</v>
          </cell>
          <cell r="S126" t="str">
            <v>Firm</v>
          </cell>
        </row>
        <row r="127">
          <cell r="A127" t="str">
            <v>E0501</v>
          </cell>
          <cell r="B127" t="str">
            <v>Peterborough</v>
          </cell>
          <cell r="C127">
            <v>1042.92</v>
          </cell>
          <cell r="D127">
            <v>1068.99</v>
          </cell>
          <cell r="E127">
            <v>26.069999999999936</v>
          </cell>
          <cell r="F127">
            <v>2.499712346105154E-2</v>
          </cell>
          <cell r="G127">
            <v>5.2899999999999636</v>
          </cell>
          <cell r="H127">
            <v>5.6400000000001</v>
          </cell>
          <cell r="I127">
            <v>0.35000000000013642</v>
          </cell>
          <cell r="J127">
            <v>6.6162570888494976E-2</v>
          </cell>
          <cell r="K127">
            <v>211.32</v>
          </cell>
          <cell r="L127">
            <v>221.04</v>
          </cell>
          <cell r="M127">
            <v>9.7199999999999989</v>
          </cell>
          <cell r="N127">
            <v>4.5996592844974371E-2</v>
          </cell>
          <cell r="O127">
            <v>1259.53</v>
          </cell>
          <cell r="P127">
            <v>1295.67</v>
          </cell>
          <cell r="Q127">
            <v>36.1400000000001</v>
          </cell>
          <cell r="R127">
            <v>2.8693242717521716E-2</v>
          </cell>
          <cell r="S127" t="str">
            <v>Firm</v>
          </cell>
        </row>
        <row r="128">
          <cell r="A128" t="str">
            <v>E1101</v>
          </cell>
          <cell r="B128" t="str">
            <v>Plymouth</v>
          </cell>
          <cell r="C128">
            <v>1154.3</v>
          </cell>
          <cell r="D128">
            <v>1209.71</v>
          </cell>
          <cell r="E128">
            <v>55.410000000000082</v>
          </cell>
          <cell r="F128">
            <v>4.800311877328256E-2</v>
          </cell>
          <cell r="G128">
            <v>0</v>
          </cell>
          <cell r="H128">
            <v>0</v>
          </cell>
          <cell r="I128">
            <v>0</v>
          </cell>
          <cell r="J128">
            <v>0</v>
          </cell>
          <cell r="K128">
            <v>208.77</v>
          </cell>
          <cell r="L128">
            <v>218.4</v>
          </cell>
          <cell r="M128">
            <v>9.6299999999999955</v>
          </cell>
          <cell r="N128">
            <v>4.6127317143267677E-2</v>
          </cell>
          <cell r="O128">
            <v>1363.07</v>
          </cell>
          <cell r="P128">
            <v>1428.11</v>
          </cell>
          <cell r="Q128">
            <v>65.039999999999964</v>
          </cell>
          <cell r="R128">
            <v>4.7715817969730123E-2</v>
          </cell>
          <cell r="S128" t="str">
            <v>Firm</v>
          </cell>
        </row>
        <row r="129">
          <cell r="A129" t="str">
            <v>E1201</v>
          </cell>
          <cell r="B129" t="str">
            <v>Poole</v>
          </cell>
          <cell r="C129">
            <v>1121.67</v>
          </cell>
          <cell r="D129">
            <v>1175.49</v>
          </cell>
          <cell r="E129">
            <v>53.819999999999936</v>
          </cell>
          <cell r="F129">
            <v>4.7982026799325839E-2</v>
          </cell>
          <cell r="G129">
            <v>0</v>
          </cell>
          <cell r="H129">
            <v>0</v>
          </cell>
          <cell r="I129">
            <v>0</v>
          </cell>
          <cell r="J129">
            <v>0</v>
          </cell>
          <cell r="K129">
            <v>220.05</v>
          </cell>
          <cell r="L129">
            <v>230.94</v>
          </cell>
          <cell r="M129">
            <v>10.889999999999986</v>
          </cell>
          <cell r="N129">
            <v>4.9488752556237081E-2</v>
          </cell>
          <cell r="O129">
            <v>1341.72</v>
          </cell>
          <cell r="P129">
            <v>1406.43</v>
          </cell>
          <cell r="Q129">
            <v>64.710000000000036</v>
          </cell>
          <cell r="R129">
            <v>4.8229138717467146E-2</v>
          </cell>
          <cell r="S129" t="str">
            <v>Firm</v>
          </cell>
        </row>
        <row r="130">
          <cell r="A130" t="str">
            <v>E1701</v>
          </cell>
          <cell r="B130" t="str">
            <v>Portsmouth</v>
          </cell>
          <cell r="C130">
            <v>1094.94</v>
          </cell>
          <cell r="D130">
            <v>1149.1199999999999</v>
          </cell>
          <cell r="E130">
            <v>54.179999999999836</v>
          </cell>
          <cell r="F130">
            <v>4.9482163406213919E-2</v>
          </cell>
          <cell r="G130">
            <v>0</v>
          </cell>
          <cell r="H130">
            <v>0</v>
          </cell>
          <cell r="I130">
            <v>0</v>
          </cell>
          <cell r="J130">
            <v>0</v>
          </cell>
          <cell r="K130">
            <v>193.77</v>
          </cell>
          <cell r="L130">
            <v>202.41000000000003</v>
          </cell>
          <cell r="M130">
            <v>8.6400000000000148</v>
          </cell>
          <cell r="N130">
            <v>4.4588945657222601E-2</v>
          </cell>
          <cell r="O130">
            <v>1288.71</v>
          </cell>
          <cell r="P130">
            <v>1351.53</v>
          </cell>
          <cell r="Q130">
            <v>62.819999999999936</v>
          </cell>
          <cell r="R130">
            <v>4.8746420839444138E-2</v>
          </cell>
          <cell r="S130" t="str">
            <v>Firm</v>
          </cell>
        </row>
        <row r="131">
          <cell r="A131" t="str">
            <v>E0303</v>
          </cell>
          <cell r="B131" t="str">
            <v>Reading</v>
          </cell>
          <cell r="C131">
            <v>1212.6600000000001</v>
          </cell>
          <cell r="D131">
            <v>1261.05</v>
          </cell>
          <cell r="E131">
            <v>48.389999999999873</v>
          </cell>
          <cell r="F131">
            <v>3.990401266636967E-2</v>
          </cell>
          <cell r="G131">
            <v>0</v>
          </cell>
          <cell r="H131">
            <v>0</v>
          </cell>
          <cell r="I131">
            <v>0</v>
          </cell>
          <cell r="J131">
            <v>0</v>
          </cell>
          <cell r="K131">
            <v>197.3</v>
          </cell>
          <cell r="L131">
            <v>206.38</v>
          </cell>
          <cell r="M131">
            <v>9.0799999999999841</v>
          </cell>
          <cell r="N131">
            <v>4.6021287379624853E-2</v>
          </cell>
          <cell r="O131">
            <v>1409.96</v>
          </cell>
          <cell r="P131">
            <v>1467.4299999999998</v>
          </cell>
          <cell r="Q131">
            <v>57.4699999999998</v>
          </cell>
          <cell r="R131">
            <v>4.0760021560895199E-2</v>
          </cell>
          <cell r="S131" t="str">
            <v>Firm</v>
          </cell>
        </row>
        <row r="132">
          <cell r="A132" t="str">
            <v>E0703</v>
          </cell>
          <cell r="B132" t="str">
            <v>Redcar &amp; Cleveland</v>
          </cell>
          <cell r="C132">
            <v>1214.6300000000001</v>
          </cell>
          <cell r="D132">
            <v>1260.18</v>
          </cell>
          <cell r="E132">
            <v>45.549999999999955</v>
          </cell>
          <cell r="F132">
            <v>3.7501132031976692E-2</v>
          </cell>
          <cell r="G132">
            <v>11.429999999999836</v>
          </cell>
          <cell r="H132">
            <v>11.929999999999836</v>
          </cell>
          <cell r="I132">
            <v>0.5</v>
          </cell>
          <cell r="J132">
            <v>4.3744531933509023E-2</v>
          </cell>
          <cell r="K132">
            <v>232.56</v>
          </cell>
          <cell r="L132">
            <v>244.04</v>
          </cell>
          <cell r="M132">
            <v>11.47999999999999</v>
          </cell>
          <cell r="N132">
            <v>4.9363605091159224E-2</v>
          </cell>
          <cell r="O132">
            <v>1458.62</v>
          </cell>
          <cell r="P132">
            <v>1516.1499999999999</v>
          </cell>
          <cell r="Q132">
            <v>57.529999999999973</v>
          </cell>
          <cell r="R132">
            <v>3.9441389806803784E-2</v>
          </cell>
          <cell r="S132" t="str">
            <v>Firm</v>
          </cell>
        </row>
        <row r="133">
          <cell r="A133" t="str">
            <v>E2402</v>
          </cell>
          <cell r="B133" t="str">
            <v>Rutland</v>
          </cell>
          <cell r="C133">
            <v>1360.31</v>
          </cell>
          <cell r="D133">
            <v>1403.84</v>
          </cell>
          <cell r="E133">
            <v>43.529999999999973</v>
          </cell>
          <cell r="F133">
            <v>3.2000058810124132E-2</v>
          </cell>
          <cell r="G133">
            <v>35.840000000000146</v>
          </cell>
          <cell r="H133">
            <v>35.550000000000182</v>
          </cell>
          <cell r="I133">
            <v>-0.28999999999996362</v>
          </cell>
          <cell r="J133">
            <v>-8.0915178571417945E-3</v>
          </cell>
          <cell r="K133">
            <v>210.23</v>
          </cell>
          <cell r="L133">
            <v>217.03</v>
          </cell>
          <cell r="M133">
            <v>6.8000000000000114</v>
          </cell>
          <cell r="N133">
            <v>3.2345526328307228E-2</v>
          </cell>
          <cell r="O133">
            <v>1606.38</v>
          </cell>
          <cell r="P133">
            <v>1656.42</v>
          </cell>
          <cell r="Q133">
            <v>50.039999999999964</v>
          </cell>
          <cell r="R133">
            <v>3.1150786239868555E-2</v>
          </cell>
          <cell r="S133" t="str">
            <v>Firm</v>
          </cell>
        </row>
        <row r="134">
          <cell r="A134" t="str">
            <v>E3202</v>
          </cell>
          <cell r="B134" t="str">
            <v>Shropshire</v>
          </cell>
          <cell r="C134">
            <v>1172.3723018269843</v>
          </cell>
          <cell r="D134">
            <v>1165.42</v>
          </cell>
          <cell r="E134">
            <v>-6.9523018269842396</v>
          </cell>
          <cell r="F134">
            <v>-5.9301143639695075E-3</v>
          </cell>
          <cell r="G134">
            <v>39.995477280479918</v>
          </cell>
          <cell r="H134">
            <v>51.049999999999955</v>
          </cell>
          <cell r="I134">
            <v>11.054522719520037</v>
          </cell>
          <cell r="J134">
            <v>0.27639431933758352</v>
          </cell>
          <cell r="K134">
            <v>243.84222676964242</v>
          </cell>
          <cell r="L134">
            <v>255.07</v>
          </cell>
          <cell r="M134">
            <v>11.22777323035757</v>
          </cell>
          <cell r="N134">
            <v>4.6045237443490317E-2</v>
          </cell>
          <cell r="O134">
            <v>1456.2100058771066</v>
          </cell>
          <cell r="P134">
            <v>1471.54</v>
          </cell>
          <cell r="Q134">
            <v>15.329994122893368</v>
          </cell>
          <cell r="R134">
            <v>1.0527323710881831E-2</v>
          </cell>
          <cell r="S134" t="str">
            <v>Firm</v>
          </cell>
        </row>
        <row r="135">
          <cell r="A135" t="str">
            <v>E0304</v>
          </cell>
          <cell r="B135" t="str">
            <v>Slough</v>
          </cell>
          <cell r="C135">
            <v>1075.57</v>
          </cell>
          <cell r="D135">
            <v>1128.81</v>
          </cell>
          <cell r="E135">
            <v>53.240000000000009</v>
          </cell>
          <cell r="F135">
            <v>4.9499335236200315E-2</v>
          </cell>
          <cell r="G135">
            <v>5.5499999999999545</v>
          </cell>
          <cell r="H135">
            <v>5.7400000000000091</v>
          </cell>
          <cell r="I135">
            <v>0.19000000000005457</v>
          </cell>
          <cell r="J135">
            <v>3.4234234234244321E-2</v>
          </cell>
          <cell r="K135">
            <v>197.3</v>
          </cell>
          <cell r="L135">
            <v>206.38</v>
          </cell>
          <cell r="M135">
            <v>9.0799999999999841</v>
          </cell>
          <cell r="N135">
            <v>4.6021287379624853E-2</v>
          </cell>
          <cell r="O135">
            <v>1278.42</v>
          </cell>
          <cell r="P135">
            <v>1340.9299999999998</v>
          </cell>
          <cell r="Q135">
            <v>62.509999999999764</v>
          </cell>
          <cell r="R135">
            <v>4.8896293862736639E-2</v>
          </cell>
          <cell r="S135" t="str">
            <v>Firm</v>
          </cell>
        </row>
        <row r="136">
          <cell r="A136" t="str">
            <v>E0103</v>
          </cell>
          <cell r="B136" t="str">
            <v>South Gloucestershire</v>
          </cell>
          <cell r="C136">
            <v>1169.26</v>
          </cell>
          <cell r="D136">
            <v>1214.8900000000001</v>
          </cell>
          <cell r="E136">
            <v>45.630000000000109</v>
          </cell>
          <cell r="F136">
            <v>3.9024682277680078E-2</v>
          </cell>
          <cell r="G136">
            <v>54.069999999999936</v>
          </cell>
          <cell r="H136">
            <v>54.449999999999818</v>
          </cell>
          <cell r="I136">
            <v>0.37999999999988177</v>
          </cell>
          <cell r="J136">
            <v>7.0279267616031316E-3</v>
          </cell>
          <cell r="K136">
            <v>210.33</v>
          </cell>
          <cell r="L136">
            <v>219.89</v>
          </cell>
          <cell r="M136">
            <v>9.5599999999999739</v>
          </cell>
          <cell r="N136">
            <v>4.5452384348404706E-2</v>
          </cell>
          <cell r="O136">
            <v>1433.66</v>
          </cell>
          <cell r="P136">
            <v>1489.23</v>
          </cell>
          <cell r="Q136">
            <v>55.569999999999936</v>
          </cell>
          <cell r="R136">
            <v>3.8760933554678134E-2</v>
          </cell>
          <cell r="S136" t="str">
            <v>Firm</v>
          </cell>
        </row>
        <row r="137">
          <cell r="A137" t="str">
            <v>E1702</v>
          </cell>
          <cell r="B137" t="str">
            <v>Southampton</v>
          </cell>
          <cell r="C137">
            <v>1174.47</v>
          </cell>
          <cell r="D137">
            <v>1208.97</v>
          </cell>
          <cell r="E137">
            <v>34.5</v>
          </cell>
          <cell r="F137">
            <v>2.9374952106056451E-2</v>
          </cell>
          <cell r="G137">
            <v>0</v>
          </cell>
          <cell r="H137">
            <v>0</v>
          </cell>
          <cell r="I137">
            <v>0</v>
          </cell>
          <cell r="J137">
            <v>0</v>
          </cell>
          <cell r="K137">
            <v>193.77</v>
          </cell>
          <cell r="L137">
            <v>202.41000000000003</v>
          </cell>
          <cell r="M137">
            <v>8.6400000000000148</v>
          </cell>
          <cell r="N137">
            <v>4.4588945657222601E-2</v>
          </cell>
          <cell r="O137">
            <v>1368.24</v>
          </cell>
          <cell r="P137">
            <v>1411.38</v>
          </cell>
          <cell r="Q137">
            <v>43.1400000000001</v>
          </cell>
          <cell r="R137">
            <v>3.1529556218207411E-2</v>
          </cell>
          <cell r="S137" t="str">
            <v>Firm</v>
          </cell>
        </row>
        <row r="138">
          <cell r="A138" t="str">
            <v>E1501</v>
          </cell>
          <cell r="B138" t="str">
            <v>Southend-on-Sea</v>
          </cell>
          <cell r="C138">
            <v>1044.57</v>
          </cell>
          <cell r="D138">
            <v>1085.8499999999999</v>
          </cell>
          <cell r="E138">
            <v>41.279999999999973</v>
          </cell>
          <cell r="F138">
            <v>3.9518653608662024E-2</v>
          </cell>
          <cell r="G138">
            <v>2.7699999999999818</v>
          </cell>
          <cell r="H138">
            <v>2.7599999999999909</v>
          </cell>
          <cell r="I138">
            <v>-9.9999999999909051E-3</v>
          </cell>
          <cell r="J138">
            <v>-3.6101083032458181E-3</v>
          </cell>
          <cell r="K138">
            <v>184.5</v>
          </cell>
          <cell r="L138">
            <v>192.87</v>
          </cell>
          <cell r="M138">
            <v>8.3700000000000045</v>
          </cell>
          <cell r="N138">
            <v>4.5365853658536626E-2</v>
          </cell>
          <cell r="O138">
            <v>1231.8399999999999</v>
          </cell>
          <cell r="P138">
            <v>1281.48</v>
          </cell>
          <cell r="Q138">
            <v>49.6400000000001</v>
          </cell>
          <cell r="R138">
            <v>4.0297441226133435E-2</v>
          </cell>
          <cell r="S138" t="str">
            <v>Firm</v>
          </cell>
        </row>
        <row r="139">
          <cell r="A139" t="str">
            <v>E0704</v>
          </cell>
          <cell r="B139" t="str">
            <v>Stockton-on-Tees</v>
          </cell>
          <cell r="C139">
            <v>1148.21</v>
          </cell>
          <cell r="D139">
            <v>1197.58</v>
          </cell>
          <cell r="E139">
            <v>49.369999999999891</v>
          </cell>
          <cell r="F139">
            <v>4.2997361109901489E-2</v>
          </cell>
          <cell r="G139">
            <v>9.7999999999999545</v>
          </cell>
          <cell r="H139">
            <v>9.7200000000000273</v>
          </cell>
          <cell r="I139">
            <v>-7.999999999992724E-2</v>
          </cell>
          <cell r="J139">
            <v>-8.1632653061151084E-3</v>
          </cell>
          <cell r="K139">
            <v>232.56</v>
          </cell>
          <cell r="L139">
            <v>244.04</v>
          </cell>
          <cell r="M139">
            <v>11.47999999999999</v>
          </cell>
          <cell r="N139">
            <v>4.9363605091159224E-2</v>
          </cell>
          <cell r="O139">
            <v>1390.57</v>
          </cell>
          <cell r="P139">
            <v>1451.34</v>
          </cell>
          <cell r="Q139">
            <v>60.769999999999982</v>
          </cell>
          <cell r="R139">
            <v>4.370150369992154E-2</v>
          </cell>
          <cell r="S139" t="str">
            <v>Firm</v>
          </cell>
        </row>
        <row r="140">
          <cell r="A140" t="str">
            <v>E3401</v>
          </cell>
          <cell r="B140" t="str">
            <v>Stoke-on-Trent</v>
          </cell>
          <cell r="C140">
            <v>1069.25</v>
          </cell>
          <cell r="D140">
            <v>1111.48</v>
          </cell>
          <cell r="E140">
            <v>42.230000000000018</v>
          </cell>
          <cell r="F140">
            <v>3.9494973111994458E-2</v>
          </cell>
          <cell r="G140">
            <v>0</v>
          </cell>
          <cell r="H140">
            <v>0</v>
          </cell>
          <cell r="I140">
            <v>0</v>
          </cell>
          <cell r="J140">
            <v>0</v>
          </cell>
          <cell r="K140">
            <v>229.4</v>
          </cell>
          <cell r="L140">
            <v>238.44</v>
          </cell>
          <cell r="M140">
            <v>9.039999999999992</v>
          </cell>
          <cell r="N140">
            <v>3.9407149084568438E-2</v>
          </cell>
          <cell r="O140">
            <v>1298.6500000000001</v>
          </cell>
          <cell r="P140">
            <v>1349.92</v>
          </cell>
          <cell r="Q140">
            <v>51.269999999999982</v>
          </cell>
          <cell r="R140">
            <v>3.9479459438647835E-2</v>
          </cell>
          <cell r="S140" t="str">
            <v>Firm</v>
          </cell>
        </row>
        <row r="141">
          <cell r="A141" t="str">
            <v>E3901</v>
          </cell>
          <cell r="B141" t="str">
            <v>Swindon</v>
          </cell>
          <cell r="C141">
            <v>1087.49</v>
          </cell>
          <cell r="D141">
            <v>1126.03</v>
          </cell>
          <cell r="E141">
            <v>38.539999999999964</v>
          </cell>
          <cell r="F141">
            <v>3.5439406339368595E-2</v>
          </cell>
          <cell r="G141">
            <v>26.379999999999882</v>
          </cell>
          <cell r="H141">
            <v>27.009999999999991</v>
          </cell>
          <cell r="I141">
            <v>0.63000000000010914</v>
          </cell>
          <cell r="J141">
            <v>2.3881728582263451E-2</v>
          </cell>
          <cell r="K141">
            <v>203.08</v>
          </cell>
          <cell r="L141">
            <v>213.16</v>
          </cell>
          <cell r="M141">
            <v>10.079999999999984</v>
          </cell>
          <cell r="N141">
            <v>4.9635611581642536E-2</v>
          </cell>
          <cell r="O141">
            <v>1316.95</v>
          </cell>
          <cell r="P141">
            <v>1366.1999999999998</v>
          </cell>
          <cell r="Q141">
            <v>49.249999999999773</v>
          </cell>
          <cell r="R141">
            <v>3.7397015832036029E-2</v>
          </cell>
          <cell r="S141" t="str">
            <v>Firm</v>
          </cell>
        </row>
        <row r="142">
          <cell r="A142" t="str">
            <v>E3201</v>
          </cell>
          <cell r="B142" t="str">
            <v>Telford and Wrekin</v>
          </cell>
          <cell r="C142">
            <v>1051.8399999999999</v>
          </cell>
          <cell r="D142">
            <v>1078.1400000000001</v>
          </cell>
          <cell r="E142">
            <v>26.300000000000182</v>
          </cell>
          <cell r="F142">
            <v>2.500380285975079E-2</v>
          </cell>
          <cell r="G142">
            <v>55.96</v>
          </cell>
          <cell r="H142">
            <v>57.5</v>
          </cell>
          <cell r="I142">
            <v>1.5399999999999991</v>
          </cell>
          <cell r="J142">
            <v>2.7519656897784017E-2</v>
          </cell>
          <cell r="K142">
            <v>243.84</v>
          </cell>
          <cell r="L142">
            <v>255.07</v>
          </cell>
          <cell r="M142">
            <v>11.22999999999999</v>
          </cell>
          <cell r="N142">
            <v>4.6054790026246684E-2</v>
          </cell>
          <cell r="O142">
            <v>1351.64</v>
          </cell>
          <cell r="P142">
            <v>1390.71</v>
          </cell>
          <cell r="Q142">
            <v>39.069999999999936</v>
          </cell>
          <cell r="R142">
            <v>2.8905625758337994E-2</v>
          </cell>
          <cell r="S142" t="str">
            <v>Firm</v>
          </cell>
        </row>
        <row r="143">
          <cell r="A143" t="str">
            <v>E1502</v>
          </cell>
          <cell r="B143" t="str">
            <v>Thurrock</v>
          </cell>
          <cell r="C143">
            <v>1037.07</v>
          </cell>
          <cell r="D143">
            <v>1073.43</v>
          </cell>
          <cell r="E143">
            <v>36.360000000000127</v>
          </cell>
          <cell r="F143">
            <v>3.5060314154300221E-2</v>
          </cell>
          <cell r="G143">
            <v>0</v>
          </cell>
          <cell r="H143">
            <v>0</v>
          </cell>
          <cell r="I143">
            <v>0</v>
          </cell>
          <cell r="J143">
            <v>0</v>
          </cell>
          <cell r="K143">
            <v>184.5</v>
          </cell>
          <cell r="L143">
            <v>192.87</v>
          </cell>
          <cell r="M143">
            <v>8.3700000000000045</v>
          </cell>
          <cell r="N143">
            <v>4.5365853658536626E-2</v>
          </cell>
          <cell r="O143">
            <v>1221.57</v>
          </cell>
          <cell r="P143">
            <v>1266.3</v>
          </cell>
          <cell r="Q143">
            <v>44.730000000000018</v>
          </cell>
          <cell r="R143">
            <v>3.6616812790098097E-2</v>
          </cell>
          <cell r="S143" t="str">
            <v>Firm</v>
          </cell>
        </row>
        <row r="144">
          <cell r="A144" t="str">
            <v>E1102</v>
          </cell>
          <cell r="B144" t="str">
            <v>Torbay</v>
          </cell>
          <cell r="C144">
            <v>1180.92</v>
          </cell>
          <cell r="D144">
            <v>1227.4000000000001</v>
          </cell>
          <cell r="E144">
            <v>46.480000000000018</v>
          </cell>
          <cell r="F144">
            <v>3.9359143718456835E-2</v>
          </cell>
          <cell r="G144">
            <v>3.3299999999999272</v>
          </cell>
          <cell r="H144">
            <v>3.7599999999999909</v>
          </cell>
          <cell r="I144">
            <v>0.43000000000006366</v>
          </cell>
          <cell r="J144">
            <v>0.12912912912915098</v>
          </cell>
          <cell r="K144">
            <v>208.77</v>
          </cell>
          <cell r="L144">
            <v>218.4</v>
          </cell>
          <cell r="M144">
            <v>9.6299999999999955</v>
          </cell>
          <cell r="N144">
            <v>4.6127317143267677E-2</v>
          </cell>
          <cell r="O144">
            <v>1393.02</v>
          </cell>
          <cell r="P144">
            <v>1449.56</v>
          </cell>
          <cell r="Q144">
            <v>56.539999999999964</v>
          </cell>
          <cell r="R144">
            <v>4.0588074830224974E-2</v>
          </cell>
          <cell r="S144" t="str">
            <v>Firm</v>
          </cell>
        </row>
        <row r="145">
          <cell r="A145" t="str">
            <v>E0602</v>
          </cell>
          <cell r="B145" t="str">
            <v>Warrington</v>
          </cell>
          <cell r="C145">
            <v>1067.31</v>
          </cell>
          <cell r="D145">
            <v>1110</v>
          </cell>
          <cell r="E145">
            <v>42.690000000000055</v>
          </cell>
          <cell r="F145">
            <v>3.9997751356213307E-2</v>
          </cell>
          <cell r="G145">
            <v>20.71</v>
          </cell>
          <cell r="H145">
            <v>21.1400000000001</v>
          </cell>
          <cell r="I145">
            <v>0.43000000000009919</v>
          </cell>
          <cell r="J145">
            <v>2.0762916465480341E-2</v>
          </cell>
          <cell r="K145">
            <v>198.46</v>
          </cell>
          <cell r="L145">
            <v>205.23</v>
          </cell>
          <cell r="M145">
            <v>6.7699999999999818</v>
          </cell>
          <cell r="N145">
            <v>3.4112667540058261E-2</v>
          </cell>
          <cell r="O145">
            <v>1286.48</v>
          </cell>
          <cell r="P145">
            <v>1336.37</v>
          </cell>
          <cell r="Q145">
            <v>49.889999999999873</v>
          </cell>
          <cell r="R145">
            <v>3.8780237547415997E-2</v>
          </cell>
          <cell r="S145" t="str">
            <v>Firm</v>
          </cell>
        </row>
        <row r="146">
          <cell r="A146" t="str">
            <v>E0302</v>
          </cell>
          <cell r="B146" t="str">
            <v>West Berkshire</v>
          </cell>
          <cell r="C146">
            <v>1169.25</v>
          </cell>
          <cell r="D146">
            <v>1215.17</v>
          </cell>
          <cell r="E146">
            <v>45.920000000000073</v>
          </cell>
          <cell r="F146">
            <v>3.9273038272396921E-2</v>
          </cell>
          <cell r="G146">
            <v>49.8</v>
          </cell>
          <cell r="H146">
            <v>50.869999999999891</v>
          </cell>
          <cell r="I146">
            <v>1.0699999999998937</v>
          </cell>
          <cell r="J146">
            <v>2.1485943775098271E-2</v>
          </cell>
          <cell r="K146">
            <v>197.3</v>
          </cell>
          <cell r="L146">
            <v>206.38</v>
          </cell>
          <cell r="M146">
            <v>9.0799999999999841</v>
          </cell>
          <cell r="N146">
            <v>4.6021287379624853E-2</v>
          </cell>
          <cell r="O146">
            <v>1416.35</v>
          </cell>
          <cell r="P146">
            <v>1472.4199999999998</v>
          </cell>
          <cell r="Q146">
            <v>56.069999999999936</v>
          </cell>
          <cell r="R146">
            <v>3.958767253856732E-2</v>
          </cell>
          <cell r="S146" t="str">
            <v>Firm</v>
          </cell>
        </row>
        <row r="147">
          <cell r="A147" t="str">
            <v>E3902</v>
          </cell>
          <cell r="B147" t="str">
            <v>Wiltshire</v>
          </cell>
          <cell r="C147">
            <v>1154.0305832277379</v>
          </cell>
          <cell r="D147">
            <v>1194.8399999999999</v>
          </cell>
          <cell r="E147">
            <v>40.809416772262011</v>
          </cell>
          <cell r="F147">
            <v>3.5362508901732204E-2</v>
          </cell>
          <cell r="G147">
            <v>61.044256786730557</v>
          </cell>
          <cell r="H147">
            <v>67.100000000000136</v>
          </cell>
          <cell r="I147">
            <v>6.0557432132695794</v>
          </cell>
          <cell r="J147">
            <v>9.9202505395821872E-2</v>
          </cell>
          <cell r="K147">
            <v>203.08174902347969</v>
          </cell>
          <cell r="L147">
            <v>213.16</v>
          </cell>
          <cell r="M147">
            <v>10.078250976520309</v>
          </cell>
          <cell r="N147">
            <v>4.9626571688404564E-2</v>
          </cell>
          <cell r="O147">
            <v>1418.1565890379482</v>
          </cell>
          <cell r="P147">
            <v>1475.1</v>
          </cell>
          <cell r="Q147">
            <v>56.943410962051757</v>
          </cell>
          <cell r="R147">
            <v>4.0153119480748733E-2</v>
          </cell>
          <cell r="S147" t="str">
            <v>Firm</v>
          </cell>
        </row>
        <row r="148">
          <cell r="A148" t="str">
            <v>E0305</v>
          </cell>
          <cell r="B148" t="str">
            <v>Windsor and Maidenhead</v>
          </cell>
          <cell r="C148">
            <v>1017.88</v>
          </cell>
          <cell r="D148">
            <v>1054.2182811147748</v>
          </cell>
          <cell r="E148">
            <v>36.338281114774759</v>
          </cell>
          <cell r="F148">
            <v>3.5699965727565841E-2</v>
          </cell>
          <cell r="G148">
            <v>32.840000000000003</v>
          </cell>
          <cell r="H148">
            <v>16.771718885225255</v>
          </cell>
          <cell r="I148">
            <v>-16.068281114774749</v>
          </cell>
          <cell r="J148">
            <v>-0.48928992432322616</v>
          </cell>
          <cell r="K148">
            <v>197.3</v>
          </cell>
          <cell r="L148">
            <v>206.38</v>
          </cell>
          <cell r="M148">
            <v>9.0799999999999841</v>
          </cell>
          <cell r="N148">
            <v>4.6021287379624853E-2</v>
          </cell>
          <cell r="O148">
            <v>1248.02</v>
          </cell>
          <cell r="P148">
            <v>1277.3699999999999</v>
          </cell>
          <cell r="Q148">
            <v>29.349999999999909</v>
          </cell>
          <cell r="R148">
            <v>2.3517251326100386E-2</v>
          </cell>
          <cell r="S148" t="str">
            <v>Firm</v>
          </cell>
        </row>
        <row r="149">
          <cell r="A149" t="str">
            <v>E0306</v>
          </cell>
          <cell r="B149" t="str">
            <v>Wokingham</v>
          </cell>
          <cell r="C149">
            <v>1122.6099999999999</v>
          </cell>
          <cell r="D149">
            <v>1176.3900000000001</v>
          </cell>
          <cell r="E149">
            <v>53.7800000000002</v>
          </cell>
          <cell r="F149">
            <v>4.7906218544285339E-2</v>
          </cell>
          <cell r="G149">
            <v>50.5300000000002</v>
          </cell>
          <cell r="H149">
            <v>51.779999999999973</v>
          </cell>
          <cell r="I149">
            <v>1.2499999999997726</v>
          </cell>
          <cell r="J149">
            <v>2.4737779536904148E-2</v>
          </cell>
          <cell r="K149">
            <v>197.3</v>
          </cell>
          <cell r="L149">
            <v>206.38</v>
          </cell>
          <cell r="M149">
            <v>9.0799999999999841</v>
          </cell>
          <cell r="N149">
            <v>4.6021287379624853E-2</v>
          </cell>
          <cell r="O149">
            <v>1370.44</v>
          </cell>
          <cell r="P149">
            <v>1434.55</v>
          </cell>
          <cell r="Q149">
            <v>64.1099999999999</v>
          </cell>
          <cell r="R149">
            <v>4.6780596012959252E-2</v>
          </cell>
          <cell r="S149" t="str">
            <v>Firm</v>
          </cell>
        </row>
        <row r="150">
          <cell r="A150" t="str">
            <v>E2701</v>
          </cell>
          <cell r="B150" t="str">
            <v>York</v>
          </cell>
          <cell r="C150">
            <v>1028.74</v>
          </cell>
          <cell r="D150">
            <v>1062.17</v>
          </cell>
          <cell r="E150">
            <v>33.430000000000064</v>
          </cell>
          <cell r="F150">
            <v>3.2496063145206922E-2</v>
          </cell>
          <cell r="G150">
            <v>8.5</v>
          </cell>
          <cell r="H150">
            <v>8.8999999999998636</v>
          </cell>
          <cell r="I150">
            <v>0.39999999999986358</v>
          </cell>
          <cell r="J150">
            <v>4.705882352939561E-2</v>
          </cell>
          <cell r="K150">
            <v>251.93</v>
          </cell>
          <cell r="L150">
            <v>260.06</v>
          </cell>
          <cell r="M150">
            <v>8.1299999999999955</v>
          </cell>
          <cell r="N150">
            <v>3.2270868892152471E-2</v>
          </cell>
          <cell r="O150">
            <v>1289.17</v>
          </cell>
          <cell r="P150">
            <v>1331.13</v>
          </cell>
          <cell r="Q150">
            <v>41.960000000000036</v>
          </cell>
          <cell r="R150">
            <v>3.2548073566713409E-2</v>
          </cell>
          <cell r="S150" t="str">
            <v>Firm</v>
          </cell>
        </row>
        <row r="152">
          <cell r="B152" t="str">
            <v>Total Unitary Authorities</v>
          </cell>
          <cell r="C152" t="e">
            <v>#DIV/0!</v>
          </cell>
          <cell r="D152">
            <v>0.02</v>
          </cell>
          <cell r="E152" t="e">
            <v>#DIV/0!</v>
          </cell>
          <cell r="F152" t="e">
            <v>#DIV/0!</v>
          </cell>
          <cell r="G152" t="e">
            <v>#DIV/0!</v>
          </cell>
          <cell r="H152">
            <v>25.34</v>
          </cell>
          <cell r="I152" t="e">
            <v>#DIV/0!</v>
          </cell>
          <cell r="J152" t="e">
            <v>#DIV/0!</v>
          </cell>
          <cell r="K152" t="e">
            <v>#DIV/0!</v>
          </cell>
          <cell r="L152">
            <v>212.69</v>
          </cell>
          <cell r="M152" t="e">
            <v>#DIV/0!</v>
          </cell>
          <cell r="N152" t="e">
            <v>#DIV/0!</v>
          </cell>
          <cell r="O152" t="e">
            <v>#DIV/0!</v>
          </cell>
          <cell r="P152">
            <v>238.05</v>
          </cell>
          <cell r="Q152" t="e">
            <v>#DIV/0!</v>
          </cell>
          <cell r="R152" t="e">
            <v>#DIV/0!</v>
          </cell>
          <cell r="S152" t="str">
            <v xml:space="preserve">55 Firm </v>
          </cell>
        </row>
        <row r="154">
          <cell r="C154" t="str">
            <v>Average Band D</v>
          </cell>
          <cell r="G154" t="str">
            <v>Average Band D</v>
          </cell>
          <cell r="K154" t="str">
            <v>Average Band D</v>
          </cell>
          <cell r="O154" t="str">
            <v>Average Band D</v>
          </cell>
        </row>
        <row r="155">
          <cell r="C155" t="str">
            <v>Equivalent Council Tax</v>
          </cell>
          <cell r="E155" t="str">
            <v>£</v>
          </cell>
          <cell r="F155" t="str">
            <v>%</v>
          </cell>
          <cell r="G155" t="str">
            <v>Equivalent Council Tax</v>
          </cell>
          <cell r="I155" t="str">
            <v>£</v>
          </cell>
          <cell r="J155" t="str">
            <v>%</v>
          </cell>
          <cell r="K155" t="str">
            <v>Equivalent Council Tax</v>
          </cell>
          <cell r="M155" t="str">
            <v>£</v>
          </cell>
          <cell r="N155" t="str">
            <v>%</v>
          </cell>
          <cell r="O155" t="str">
            <v>Equivalent</v>
          </cell>
          <cell r="Q155" t="str">
            <v>£</v>
          </cell>
          <cell r="R155" t="str">
            <v>%</v>
          </cell>
          <cell r="S155" t="str">
            <v>Figures</v>
          </cell>
        </row>
        <row r="156">
          <cell r="C156" t="str">
            <v>for Local Services (excl. Parish)</v>
          </cell>
          <cell r="E156" t="str">
            <v>Increase /</v>
          </cell>
          <cell r="F156" t="str">
            <v>Increase /</v>
          </cell>
          <cell r="G156" t="str">
            <v>for Parish Councils</v>
          </cell>
          <cell r="I156" t="str">
            <v>Increase /</v>
          </cell>
          <cell r="J156" t="str">
            <v>Increase /</v>
          </cell>
          <cell r="K156" t="str">
            <v>for Precepts</v>
          </cell>
          <cell r="M156" t="str">
            <v>Increase /</v>
          </cell>
          <cell r="N156" t="str">
            <v>Increase /</v>
          </cell>
          <cell r="O156" t="str">
            <v>Council Tax</v>
          </cell>
          <cell r="Q156" t="str">
            <v>Increase /</v>
          </cell>
          <cell r="R156" t="str">
            <v>Increase /</v>
          </cell>
          <cell r="S156" t="str">
            <v>Firm or</v>
          </cell>
        </row>
        <row r="157">
          <cell r="C157" t="str">
            <v>2008/09</v>
          </cell>
          <cell r="D157" t="str">
            <v>2009/10</v>
          </cell>
          <cell r="E157" t="str">
            <v>(Decrease)</v>
          </cell>
          <cell r="F157" t="str">
            <v>(Decrease)</v>
          </cell>
          <cell r="G157" t="str">
            <v>2008/09</v>
          </cell>
          <cell r="H157" t="str">
            <v>2009/10</v>
          </cell>
          <cell r="I157" t="str">
            <v>(Decrease)</v>
          </cell>
          <cell r="J157" t="str">
            <v>(Decrease)</v>
          </cell>
          <cell r="K157" t="str">
            <v>2008/09</v>
          </cell>
          <cell r="L157" t="str">
            <v>2009/10</v>
          </cell>
          <cell r="M157" t="str">
            <v>(Decrease)</v>
          </cell>
          <cell r="N157" t="str">
            <v>(Decrease)</v>
          </cell>
          <cell r="O157" t="str">
            <v>2008/09</v>
          </cell>
          <cell r="P157" t="str">
            <v>2009/10</v>
          </cell>
          <cell r="Q157" t="str">
            <v>(Decrease)</v>
          </cell>
          <cell r="R157" t="str">
            <v>(Decrease)</v>
          </cell>
          <cell r="S157" t="str">
            <v>Provisional?</v>
          </cell>
        </row>
        <row r="158">
          <cell r="C158" t="str">
            <v>£   p</v>
          </cell>
          <cell r="D158" t="str">
            <v>£   p</v>
          </cell>
          <cell r="E158" t="str">
            <v>£s</v>
          </cell>
          <cell r="F158" t="str">
            <v>%</v>
          </cell>
          <cell r="G158" t="str">
            <v>£   p</v>
          </cell>
          <cell r="H158" t="str">
            <v>£   p</v>
          </cell>
          <cell r="I158" t="str">
            <v>£s</v>
          </cell>
          <cell r="J158" t="str">
            <v>%</v>
          </cell>
          <cell r="K158" t="str">
            <v>£   p</v>
          </cell>
          <cell r="L158" t="str">
            <v>£   p</v>
          </cell>
          <cell r="M158" t="str">
            <v>£s</v>
          </cell>
          <cell r="N158" t="str">
            <v>%</v>
          </cell>
          <cell r="O158" t="str">
            <v>£   p</v>
          </cell>
          <cell r="P158" t="str">
            <v>£   p</v>
          </cell>
          <cell r="Q158" t="str">
            <v>£s</v>
          </cell>
          <cell r="R158" t="str">
            <v>%</v>
          </cell>
        </row>
        <row r="159">
          <cell r="A159" t="str">
            <v>E0431</v>
          </cell>
          <cell r="B159" t="str">
            <v>Aylesbury Vale</v>
          </cell>
          <cell r="C159">
            <v>139.37</v>
          </cell>
          <cell r="D159">
            <v>142.18</v>
          </cell>
          <cell r="E159">
            <v>2.8100000000000023</v>
          </cell>
          <cell r="F159">
            <v>2.0162158283705267E-2</v>
          </cell>
          <cell r="G159">
            <v>50.94</v>
          </cell>
          <cell r="H159">
            <v>55.22</v>
          </cell>
          <cell r="I159">
            <v>4.2800000000000011</v>
          </cell>
          <cell r="J159">
            <v>8.4020416175893287E-2</v>
          </cell>
          <cell r="K159">
            <v>1218.6199999999999</v>
          </cell>
          <cell r="L159">
            <v>1265.57</v>
          </cell>
          <cell r="M159">
            <v>46.950000000000045</v>
          </cell>
          <cell r="N159">
            <v>3.8527186489635934E-2</v>
          </cell>
          <cell r="O159">
            <v>1408.93</v>
          </cell>
          <cell r="P159">
            <v>1462.9699999999998</v>
          </cell>
          <cell r="Q159">
            <v>54.039999999999736</v>
          </cell>
          <cell r="R159">
            <v>3.8355347675185891E-2</v>
          </cell>
          <cell r="S159" t="str">
            <v>Firm</v>
          </cell>
        </row>
        <row r="160">
          <cell r="A160" t="str">
            <v>E0432</v>
          </cell>
          <cell r="B160" t="str">
            <v>Chiltern</v>
          </cell>
          <cell r="C160">
            <v>149.77000000000001</v>
          </cell>
          <cell r="D160">
            <v>155.61000000000001</v>
          </cell>
          <cell r="E160">
            <v>5.8400000000000034</v>
          </cell>
          <cell r="F160">
            <v>3.8993122788275381E-2</v>
          </cell>
          <cell r="G160">
            <v>51.29</v>
          </cell>
          <cell r="H160">
            <v>52.839999999999975</v>
          </cell>
          <cell r="I160">
            <v>1.5499999999999758</v>
          </cell>
          <cell r="J160">
            <v>3.0220315851042567E-2</v>
          </cell>
          <cell r="K160">
            <v>1218.6199999999999</v>
          </cell>
          <cell r="L160">
            <v>1265.57</v>
          </cell>
          <cell r="M160">
            <v>46.950000000000045</v>
          </cell>
          <cell r="N160">
            <v>3.8527186489635934E-2</v>
          </cell>
          <cell r="O160">
            <v>1419.68</v>
          </cell>
          <cell r="P160">
            <v>1474.02</v>
          </cell>
          <cell r="Q160">
            <v>54.339999999999918</v>
          </cell>
          <cell r="R160">
            <v>3.8276231263383309E-2</v>
          </cell>
          <cell r="S160" t="str">
            <v>Firm</v>
          </cell>
        </row>
        <row r="161">
          <cell r="A161" t="str">
            <v>E0434</v>
          </cell>
          <cell r="B161" t="str">
            <v>South Bucks</v>
          </cell>
          <cell r="C161">
            <v>135</v>
          </cell>
          <cell r="D161">
            <v>140.15</v>
          </cell>
          <cell r="E161">
            <v>5.1500000000000057</v>
          </cell>
          <cell r="F161">
            <v>3.8148148148148264E-2</v>
          </cell>
          <cell r="G161">
            <v>48.04</v>
          </cell>
          <cell r="H161">
            <v>49.650000000000006</v>
          </cell>
          <cell r="I161">
            <v>1.6100000000000065</v>
          </cell>
          <cell r="J161">
            <v>3.3513738551207428E-2</v>
          </cell>
          <cell r="K161">
            <v>1218.6199999999999</v>
          </cell>
          <cell r="L161">
            <v>1265.57</v>
          </cell>
          <cell r="M161">
            <v>46.950000000000045</v>
          </cell>
          <cell r="N161">
            <v>3.8527186489635934E-2</v>
          </cell>
          <cell r="O161">
            <v>1401.66</v>
          </cell>
          <cell r="P161">
            <v>1455.37</v>
          </cell>
          <cell r="Q161">
            <v>53.709999999999809</v>
          </cell>
          <cell r="R161">
            <v>3.8318850505828728E-2</v>
          </cell>
          <cell r="S161" t="str">
            <v>Firm</v>
          </cell>
        </row>
        <row r="162">
          <cell r="A162" t="str">
            <v>E0435</v>
          </cell>
          <cell r="B162" t="str">
            <v>Wycombe</v>
          </cell>
          <cell r="C162">
            <v>127.11</v>
          </cell>
          <cell r="D162">
            <v>131.04</v>
          </cell>
          <cell r="E162">
            <v>3.9299999999999926</v>
          </cell>
          <cell r="F162">
            <v>3.0918102430965266E-2</v>
          </cell>
          <cell r="G162">
            <v>31.37</v>
          </cell>
          <cell r="H162">
            <v>32.28</v>
          </cell>
          <cell r="I162">
            <v>0.91000000000000014</v>
          </cell>
          <cell r="J162">
            <v>2.900860694931473E-2</v>
          </cell>
          <cell r="K162">
            <v>1218.6199999999999</v>
          </cell>
          <cell r="L162">
            <v>1265.57</v>
          </cell>
          <cell r="M162">
            <v>46.950000000000045</v>
          </cell>
          <cell r="N162">
            <v>3.8527186489635934E-2</v>
          </cell>
          <cell r="O162">
            <v>1377.1</v>
          </cell>
          <cell r="P162">
            <v>1428.89</v>
          </cell>
          <cell r="Q162">
            <v>51.790000000000191</v>
          </cell>
          <cell r="R162">
            <v>3.7608016846997439E-2</v>
          </cell>
          <cell r="S162" t="str">
            <v>Firm</v>
          </cell>
        </row>
        <row r="163">
          <cell r="A163" t="str">
            <v>E0531</v>
          </cell>
          <cell r="B163" t="str">
            <v>Cambridge</v>
          </cell>
          <cell r="C163">
            <v>155.51</v>
          </cell>
          <cell r="D163">
            <v>162.51</v>
          </cell>
          <cell r="E163">
            <v>7</v>
          </cell>
          <cell r="F163">
            <v>4.5013182431997922E-2</v>
          </cell>
          <cell r="G163">
            <v>0</v>
          </cell>
          <cell r="H163">
            <v>0</v>
          </cell>
          <cell r="I163">
            <v>0</v>
          </cell>
          <cell r="J163">
            <v>0</v>
          </cell>
          <cell r="K163">
            <v>1190.43</v>
          </cell>
          <cell r="L163">
            <v>1238.31</v>
          </cell>
          <cell r="M163">
            <v>47.879999999999882</v>
          </cell>
          <cell r="N163">
            <v>4.0220760565509828E-2</v>
          </cell>
          <cell r="O163">
            <v>1345.94</v>
          </cell>
          <cell r="P163">
            <v>1400.82</v>
          </cell>
          <cell r="Q163">
            <v>54.879999999999882</v>
          </cell>
          <cell r="R163">
            <v>4.0774477316968039E-2</v>
          </cell>
          <cell r="S163" t="str">
            <v>Firm</v>
          </cell>
        </row>
        <row r="164">
          <cell r="A164" t="str">
            <v>E0532</v>
          </cell>
          <cell r="B164" t="str">
            <v>East Cambridgeshire</v>
          </cell>
          <cell r="C164">
            <v>125.82</v>
          </cell>
          <cell r="D164">
            <v>131.49</v>
          </cell>
          <cell r="E164">
            <v>5.6700000000000159</v>
          </cell>
          <cell r="F164">
            <v>4.5064377682403567E-2</v>
          </cell>
          <cell r="G164">
            <v>45.78</v>
          </cell>
          <cell r="H164">
            <v>48.53</v>
          </cell>
          <cell r="I164">
            <v>2.75</v>
          </cell>
          <cell r="J164">
            <v>6.0069899519440861E-2</v>
          </cell>
          <cell r="K164">
            <v>1190.43</v>
          </cell>
          <cell r="L164">
            <v>1238.31</v>
          </cell>
          <cell r="M164">
            <v>47.879999999999882</v>
          </cell>
          <cell r="N164">
            <v>4.0220760565509828E-2</v>
          </cell>
          <cell r="O164">
            <v>1362.03</v>
          </cell>
          <cell r="P164">
            <v>1418.33</v>
          </cell>
          <cell r="Q164">
            <v>56.299999999999955</v>
          </cell>
          <cell r="R164">
            <v>4.1335359720417353E-2</v>
          </cell>
          <cell r="S164" t="str">
            <v>Firm</v>
          </cell>
        </row>
        <row r="165">
          <cell r="A165" t="str">
            <v>E0533</v>
          </cell>
          <cell r="B165" t="str">
            <v>Fenland</v>
          </cell>
          <cell r="C165">
            <v>225.9</v>
          </cell>
          <cell r="D165">
            <v>234.72</v>
          </cell>
          <cell r="E165">
            <v>8.8199999999999932</v>
          </cell>
          <cell r="F165">
            <v>3.9043824701195273E-2</v>
          </cell>
          <cell r="G165">
            <v>19.95</v>
          </cell>
          <cell r="H165">
            <v>22.140000000000015</v>
          </cell>
          <cell r="I165">
            <v>2.1900000000000155</v>
          </cell>
          <cell r="J165">
            <v>0.10977443609022641</v>
          </cell>
          <cell r="K165">
            <v>1190.43</v>
          </cell>
          <cell r="L165">
            <v>1238.31</v>
          </cell>
          <cell r="M165">
            <v>47.879999999999882</v>
          </cell>
          <cell r="N165">
            <v>4.0220760565509828E-2</v>
          </cell>
          <cell r="O165">
            <v>1436.28</v>
          </cell>
          <cell r="P165">
            <v>1495.17</v>
          </cell>
          <cell r="Q165">
            <v>58.8900000000001</v>
          </cell>
          <cell r="R165">
            <v>4.1001754532542511E-2</v>
          </cell>
          <cell r="S165" t="str">
            <v>Firm</v>
          </cell>
        </row>
        <row r="166">
          <cell r="A166" t="str">
            <v>E0551</v>
          </cell>
          <cell r="B166" t="str">
            <v>Huntingdonshire</v>
          </cell>
          <cell r="C166">
            <v>115.39</v>
          </cell>
          <cell r="D166">
            <v>121.15</v>
          </cell>
          <cell r="E166">
            <v>5.7600000000000051</v>
          </cell>
          <cell r="F166">
            <v>4.9917670508709655E-2</v>
          </cell>
          <cell r="G166">
            <v>64.680000000000007</v>
          </cell>
          <cell r="H166">
            <v>67.549999999999983</v>
          </cell>
          <cell r="I166">
            <v>2.8699999999999761</v>
          </cell>
          <cell r="J166">
            <v>4.4372294372293952E-2</v>
          </cell>
          <cell r="K166">
            <v>1190.43</v>
          </cell>
          <cell r="L166">
            <v>1238.31</v>
          </cell>
          <cell r="M166">
            <v>47.879999999999882</v>
          </cell>
          <cell r="N166">
            <v>4.0220760565509828E-2</v>
          </cell>
          <cell r="O166">
            <v>1370.5</v>
          </cell>
          <cell r="P166">
            <v>1427.01</v>
          </cell>
          <cell r="Q166">
            <v>56.509999999999991</v>
          </cell>
          <cell r="R166">
            <v>4.1233126596132763E-2</v>
          </cell>
          <cell r="S166" t="str">
            <v>Firm</v>
          </cell>
        </row>
        <row r="167">
          <cell r="A167" t="str">
            <v>E0536</v>
          </cell>
          <cell r="B167" t="str">
            <v>South Cambridgeshire</v>
          </cell>
          <cell r="C167">
            <v>107.27</v>
          </cell>
          <cell r="D167">
            <v>112.1</v>
          </cell>
          <cell r="E167">
            <v>4.8299999999999983</v>
          </cell>
          <cell r="F167">
            <v>4.5026568472079864E-2</v>
          </cell>
          <cell r="G167">
            <v>59.62</v>
          </cell>
          <cell r="H167">
            <v>60.670000000000016</v>
          </cell>
          <cell r="I167">
            <v>1.0500000000000185</v>
          </cell>
          <cell r="J167">
            <v>1.7611539751761551E-2</v>
          </cell>
          <cell r="K167">
            <v>1190.43</v>
          </cell>
          <cell r="L167">
            <v>1238.31</v>
          </cell>
          <cell r="M167">
            <v>47.879999999999882</v>
          </cell>
          <cell r="N167">
            <v>4.0220760565509828E-2</v>
          </cell>
          <cell r="O167">
            <v>1357.32</v>
          </cell>
          <cell r="P167">
            <v>1411.08</v>
          </cell>
          <cell r="Q167">
            <v>53.759999999999991</v>
          </cell>
          <cell r="R167">
            <v>3.9607461762885654E-2</v>
          </cell>
          <cell r="S167" t="str">
            <v>Firm</v>
          </cell>
        </row>
        <row r="168">
          <cell r="A168" t="str">
            <v>E0931</v>
          </cell>
          <cell r="B168" t="str">
            <v>Allerdale</v>
          </cell>
          <cell r="C168">
            <v>136.16999999999999</v>
          </cell>
          <cell r="D168">
            <v>141.47999999999999</v>
          </cell>
          <cell r="E168">
            <v>5.3100000000000023</v>
          </cell>
          <cell r="F168">
            <v>3.8995373430271041E-2</v>
          </cell>
          <cell r="G168">
            <v>32.71</v>
          </cell>
          <cell r="H168">
            <v>33.740000000000009</v>
          </cell>
          <cell r="I168">
            <v>1.0300000000000082</v>
          </cell>
          <cell r="J168">
            <v>3.1488841332925954E-2</v>
          </cell>
          <cell r="K168">
            <v>1291.5</v>
          </cell>
          <cell r="L168">
            <v>1328.09</v>
          </cell>
          <cell r="M168">
            <v>36.589999999999918</v>
          </cell>
          <cell r="N168">
            <v>2.8331397599690167E-2</v>
          </cell>
          <cell r="O168">
            <v>1460.38</v>
          </cell>
          <cell r="P168">
            <v>1503.31</v>
          </cell>
          <cell r="Q168">
            <v>42.929999999999836</v>
          </cell>
          <cell r="R168">
            <v>2.9396458456018237E-2</v>
          </cell>
          <cell r="S168" t="str">
            <v>Firm</v>
          </cell>
        </row>
        <row r="169">
          <cell r="A169" t="str">
            <v>E0932</v>
          </cell>
          <cell r="B169" t="str">
            <v>Barrow-in-Furness</v>
          </cell>
          <cell r="C169">
            <v>193.19</v>
          </cell>
          <cell r="D169">
            <v>201.87</v>
          </cell>
          <cell r="E169">
            <v>8.6800000000000068</v>
          </cell>
          <cell r="F169">
            <v>4.4929861794088755E-2</v>
          </cell>
          <cell r="G169">
            <v>5.03</v>
          </cell>
          <cell r="H169">
            <v>4.7299999999999898</v>
          </cell>
          <cell r="I169">
            <v>-0.30000000000001048</v>
          </cell>
          <cell r="J169">
            <v>-5.9642147117298316E-2</v>
          </cell>
          <cell r="K169">
            <v>1291.5</v>
          </cell>
          <cell r="L169">
            <v>1328.09</v>
          </cell>
          <cell r="M169">
            <v>36.589999999999918</v>
          </cell>
          <cell r="N169">
            <v>2.8331397599690167E-2</v>
          </cell>
          <cell r="O169">
            <v>1489.72</v>
          </cell>
          <cell r="P169">
            <v>1534.69</v>
          </cell>
          <cell r="Q169">
            <v>44.970000000000027</v>
          </cell>
          <cell r="R169">
            <v>3.0186880756115197E-2</v>
          </cell>
          <cell r="S169" t="str">
            <v>Firm</v>
          </cell>
        </row>
        <row r="170">
          <cell r="A170" t="str">
            <v>E0933</v>
          </cell>
          <cell r="B170" t="str">
            <v>Carlisle</v>
          </cell>
          <cell r="C170">
            <v>183.22</v>
          </cell>
          <cell r="D170">
            <v>189.63</v>
          </cell>
          <cell r="E170">
            <v>6.4099999999999966</v>
          </cell>
          <cell r="F170">
            <v>3.4985263617508977E-2</v>
          </cell>
          <cell r="G170">
            <v>11.82</v>
          </cell>
          <cell r="H170">
            <v>12.379999999999995</v>
          </cell>
          <cell r="I170">
            <v>0.55999999999999517</v>
          </cell>
          <cell r="J170">
            <v>4.7377326565143374E-2</v>
          </cell>
          <cell r="K170">
            <v>1291.5</v>
          </cell>
          <cell r="L170">
            <v>1328.09</v>
          </cell>
          <cell r="M170">
            <v>36.589999999999918</v>
          </cell>
          <cell r="N170">
            <v>2.8331397599690167E-2</v>
          </cell>
          <cell r="O170">
            <v>1486.54</v>
          </cell>
          <cell r="P170">
            <v>1530.1</v>
          </cell>
          <cell r="Q170">
            <v>43.559999999999945</v>
          </cell>
          <cell r="R170">
            <v>2.9302945093976573E-2</v>
          </cell>
          <cell r="S170" t="str">
            <v>Firm</v>
          </cell>
        </row>
        <row r="171">
          <cell r="A171" t="str">
            <v>E0934</v>
          </cell>
          <cell r="B171" t="str">
            <v>Copeland</v>
          </cell>
          <cell r="C171">
            <v>167.84</v>
          </cell>
          <cell r="D171">
            <v>175.41</v>
          </cell>
          <cell r="E171">
            <v>7.5699999999999932</v>
          </cell>
          <cell r="F171">
            <v>4.5102478551000802E-2</v>
          </cell>
          <cell r="G171">
            <v>16.54</v>
          </cell>
          <cell r="H171">
            <v>17.300000000000011</v>
          </cell>
          <cell r="I171">
            <v>0.76000000000001222</v>
          </cell>
          <cell r="J171">
            <v>4.5949214026602903E-2</v>
          </cell>
          <cell r="K171">
            <v>1291.5</v>
          </cell>
          <cell r="L171">
            <v>1328.09</v>
          </cell>
          <cell r="M171">
            <v>36.589999999999918</v>
          </cell>
          <cell r="N171">
            <v>2.8331397599690167E-2</v>
          </cell>
          <cell r="O171">
            <v>1475.88</v>
          </cell>
          <cell r="P171">
            <v>1520.8</v>
          </cell>
          <cell r="Q171">
            <v>44.919999999999845</v>
          </cell>
          <cell r="R171">
            <v>3.0436078813995682E-2</v>
          </cell>
          <cell r="S171" t="str">
            <v>Firm</v>
          </cell>
        </row>
        <row r="172">
          <cell r="A172" t="str">
            <v>E0935</v>
          </cell>
          <cell r="B172" t="str">
            <v>Eden</v>
          </cell>
          <cell r="C172">
            <v>161.59</v>
          </cell>
          <cell r="D172">
            <v>169.65</v>
          </cell>
          <cell r="E172">
            <v>8.0600000000000023</v>
          </cell>
          <cell r="F172">
            <v>4.9879324215607479E-2</v>
          </cell>
          <cell r="G172">
            <v>18.57</v>
          </cell>
          <cell r="H172">
            <v>18.960000000000008</v>
          </cell>
          <cell r="I172">
            <v>0.39000000000000767</v>
          </cell>
          <cell r="J172">
            <v>2.1001615508885685E-2</v>
          </cell>
          <cell r="K172">
            <v>1291.5</v>
          </cell>
          <cell r="L172">
            <v>1328.09</v>
          </cell>
          <cell r="M172">
            <v>36.589999999999918</v>
          </cell>
          <cell r="N172">
            <v>2.8331397599690167E-2</v>
          </cell>
          <cell r="O172">
            <v>1471.66</v>
          </cell>
          <cell r="P172">
            <v>1516.7</v>
          </cell>
          <cell r="Q172">
            <v>45.039999999999964</v>
          </cell>
          <cell r="R172">
            <v>3.0604895152412936E-2</v>
          </cell>
          <cell r="S172" t="str">
            <v>Firm</v>
          </cell>
        </row>
        <row r="173">
          <cell r="A173" t="str">
            <v>E0936</v>
          </cell>
          <cell r="B173" t="str">
            <v>South Lakeland</v>
          </cell>
          <cell r="C173">
            <v>166.84</v>
          </cell>
          <cell r="D173">
            <v>171.57</v>
          </cell>
          <cell r="E173">
            <v>4.7299999999999898</v>
          </cell>
          <cell r="F173">
            <v>2.8350515463917425E-2</v>
          </cell>
          <cell r="G173">
            <v>20.440000000000001</v>
          </cell>
          <cell r="H173">
            <v>22.599999999999994</v>
          </cell>
          <cell r="I173">
            <v>2.159999999999993</v>
          </cell>
          <cell r="J173">
            <v>0.10567514677103684</v>
          </cell>
          <cell r="K173">
            <v>1291.5</v>
          </cell>
          <cell r="L173">
            <v>1328.09</v>
          </cell>
          <cell r="M173">
            <v>36.589999999999918</v>
          </cell>
          <cell r="N173">
            <v>2.8331397599690167E-2</v>
          </cell>
          <cell r="O173">
            <v>1478.78</v>
          </cell>
          <cell r="P173">
            <v>1522.26</v>
          </cell>
          <cell r="Q173">
            <v>43.480000000000018</v>
          </cell>
          <cell r="R173">
            <v>2.9402615669673615E-2</v>
          </cell>
          <cell r="S173" t="str">
            <v>Firm</v>
          </cell>
        </row>
        <row r="174">
          <cell r="A174" t="str">
            <v>E1031</v>
          </cell>
          <cell r="B174" t="str">
            <v>Amber Valley</v>
          </cell>
          <cell r="C174">
            <v>148.19999999999999</v>
          </cell>
          <cell r="D174">
            <v>151.91</v>
          </cell>
          <cell r="E174">
            <v>3.710000000000008</v>
          </cell>
          <cell r="F174">
            <v>2.5033738191633015E-2</v>
          </cell>
          <cell r="G174">
            <v>30.06</v>
          </cell>
          <cell r="H174">
            <v>31.460000000000008</v>
          </cell>
          <cell r="I174">
            <v>1.4000000000000092</v>
          </cell>
          <cell r="J174">
            <v>4.6573519627412185E-2</v>
          </cell>
          <cell r="K174">
            <v>1242.3900000000001</v>
          </cell>
          <cell r="L174">
            <v>1288.1399999999999</v>
          </cell>
          <cell r="M174">
            <v>45.749999999999773</v>
          </cell>
          <cell r="N174">
            <v>3.6824185642189367E-2</v>
          </cell>
          <cell r="O174">
            <v>1420.65</v>
          </cell>
          <cell r="P174">
            <v>1471.51</v>
          </cell>
          <cell r="Q174">
            <v>50.8599999999999</v>
          </cell>
          <cell r="R174">
            <v>3.580051384929428E-2</v>
          </cell>
          <cell r="S174" t="str">
            <v>Firm</v>
          </cell>
        </row>
        <row r="175">
          <cell r="A175" t="str">
            <v>E1032</v>
          </cell>
          <cell r="B175" t="str">
            <v>Bolsover</v>
          </cell>
          <cell r="C175">
            <v>152.46</v>
          </cell>
          <cell r="D175">
            <v>155.19999999999999</v>
          </cell>
          <cell r="E175">
            <v>2.7399999999999807</v>
          </cell>
          <cell r="F175">
            <v>1.7971927062836013E-2</v>
          </cell>
          <cell r="G175">
            <v>91.14</v>
          </cell>
          <cell r="H175">
            <v>95.94</v>
          </cell>
          <cell r="I175">
            <v>4.7999999999999972</v>
          </cell>
          <cell r="J175">
            <v>5.2666227781435149E-2</v>
          </cell>
          <cell r="K175">
            <v>1242.3900000000001</v>
          </cell>
          <cell r="L175">
            <v>1288.1399999999999</v>
          </cell>
          <cell r="M175">
            <v>45.749999999999773</v>
          </cell>
          <cell r="N175">
            <v>3.6824185642189367E-2</v>
          </cell>
          <cell r="O175">
            <v>1485.99</v>
          </cell>
          <cell r="P175">
            <v>1539.28</v>
          </cell>
          <cell r="Q175">
            <v>53.289999999999964</v>
          </cell>
          <cell r="R175">
            <v>3.5861614142760123E-2</v>
          </cell>
          <cell r="S175" t="str">
            <v>Firm</v>
          </cell>
        </row>
        <row r="176">
          <cell r="A176" t="str">
            <v>E1033</v>
          </cell>
          <cell r="B176" t="str">
            <v>Chesterfield</v>
          </cell>
          <cell r="C176">
            <v>131.47999999999999</v>
          </cell>
          <cell r="D176">
            <v>136.61000000000001</v>
          </cell>
          <cell r="E176">
            <v>5.1300000000000239</v>
          </cell>
          <cell r="F176">
            <v>3.9017341040462616E-2</v>
          </cell>
          <cell r="G176">
            <v>9.91</v>
          </cell>
          <cell r="H176">
            <v>10.519999999999982</v>
          </cell>
          <cell r="I176">
            <v>0.60999999999998167</v>
          </cell>
          <cell r="J176">
            <v>6.1553985872853767E-2</v>
          </cell>
          <cell r="K176">
            <v>1242.3900000000001</v>
          </cell>
          <cell r="L176">
            <v>1288.1399999999999</v>
          </cell>
          <cell r="M176">
            <v>45.749999999999773</v>
          </cell>
          <cell r="N176">
            <v>3.6824185642189367E-2</v>
          </cell>
          <cell r="O176">
            <v>1383.78</v>
          </cell>
          <cell r="P176">
            <v>1435.27</v>
          </cell>
          <cell r="Q176">
            <v>51.490000000000009</v>
          </cell>
          <cell r="R176">
            <v>3.7209672057697096E-2</v>
          </cell>
          <cell r="S176" t="str">
            <v>Firm</v>
          </cell>
        </row>
        <row r="177">
          <cell r="A177" t="str">
            <v>E1035</v>
          </cell>
          <cell r="B177" t="str">
            <v>Derbyshire Dales</v>
          </cell>
          <cell r="C177">
            <v>177.28</v>
          </cell>
          <cell r="D177">
            <v>184.23</v>
          </cell>
          <cell r="E177">
            <v>6.9499999999999886</v>
          </cell>
          <cell r="F177">
            <v>3.9203519855595559E-2</v>
          </cell>
          <cell r="G177">
            <v>37.39</v>
          </cell>
          <cell r="H177">
            <v>37.52000000000001</v>
          </cell>
          <cell r="I177">
            <v>0.13000000000000966</v>
          </cell>
          <cell r="J177">
            <v>3.4768654720516157E-3</v>
          </cell>
          <cell r="K177">
            <v>1242.3900000000001</v>
          </cell>
          <cell r="L177">
            <v>1288.1399999999999</v>
          </cell>
          <cell r="M177">
            <v>45.749999999999773</v>
          </cell>
          <cell r="N177">
            <v>3.6824185642189367E-2</v>
          </cell>
          <cell r="O177">
            <v>1457.06</v>
          </cell>
          <cell r="P177">
            <v>1509.89</v>
          </cell>
          <cell r="Q177">
            <v>52.830000000000155</v>
          </cell>
          <cell r="R177">
            <v>3.6257944079173265E-2</v>
          </cell>
          <cell r="S177" t="str">
            <v>Firm</v>
          </cell>
        </row>
        <row r="178">
          <cell r="A178" t="str">
            <v>E1036</v>
          </cell>
          <cell r="B178" t="str">
            <v>Erewash</v>
          </cell>
          <cell r="C178">
            <v>161.86000000000001</v>
          </cell>
          <cell r="D178">
            <v>165.91</v>
          </cell>
          <cell r="E178">
            <v>4.0499999999999829</v>
          </cell>
          <cell r="F178">
            <v>2.5021623625355094E-2</v>
          </cell>
          <cell r="G178">
            <v>5.1499999999999773</v>
          </cell>
          <cell r="H178">
            <v>5.4900000000000091</v>
          </cell>
          <cell r="I178">
            <v>0.34000000000003183</v>
          </cell>
          <cell r="J178">
            <v>6.6019417475734699E-2</v>
          </cell>
          <cell r="K178">
            <v>1242.3900000000001</v>
          </cell>
          <cell r="L178">
            <v>1288.1399999999999</v>
          </cell>
          <cell r="M178">
            <v>45.749999999999773</v>
          </cell>
          <cell r="N178">
            <v>3.6824185642189367E-2</v>
          </cell>
          <cell r="O178">
            <v>1409.4</v>
          </cell>
          <cell r="P178">
            <v>1459.54</v>
          </cell>
          <cell r="Q178">
            <v>50.139999999999873</v>
          </cell>
          <cell r="R178">
            <v>3.557542216546028E-2</v>
          </cell>
          <cell r="S178" t="str">
            <v>Firm</v>
          </cell>
        </row>
        <row r="179">
          <cell r="A179" t="str">
            <v>E1037</v>
          </cell>
          <cell r="B179" t="str">
            <v>High Peak</v>
          </cell>
          <cell r="C179">
            <v>167.65</v>
          </cell>
          <cell r="D179">
            <v>171.84</v>
          </cell>
          <cell r="E179">
            <v>4.1899999999999977</v>
          </cell>
          <cell r="F179">
            <v>2.4992543990456362E-2</v>
          </cell>
          <cell r="G179">
            <v>16.5</v>
          </cell>
          <cell r="H179">
            <v>16.819999999999993</v>
          </cell>
          <cell r="I179">
            <v>0.31999999999999318</v>
          </cell>
          <cell r="J179">
            <v>1.9393939393939075E-2</v>
          </cell>
          <cell r="K179">
            <v>1242.3900000000001</v>
          </cell>
          <cell r="L179">
            <v>1288.1399999999999</v>
          </cell>
          <cell r="M179">
            <v>45.749999999999773</v>
          </cell>
          <cell r="N179">
            <v>3.6824185642189367E-2</v>
          </cell>
          <cell r="O179">
            <v>1426.54</v>
          </cell>
          <cell r="P179">
            <v>1476.8</v>
          </cell>
          <cell r="Q179">
            <v>50.259999999999991</v>
          </cell>
          <cell r="R179">
            <v>3.5232100046265868E-2</v>
          </cell>
          <cell r="S179" t="str">
            <v>Firm</v>
          </cell>
        </row>
        <row r="180">
          <cell r="A180" t="str">
            <v>E1038</v>
          </cell>
          <cell r="B180" t="str">
            <v>North East Derbyshire</v>
          </cell>
          <cell r="C180">
            <v>161.47</v>
          </cell>
          <cell r="D180">
            <v>166.15</v>
          </cell>
          <cell r="E180">
            <v>4.6800000000000068</v>
          </cell>
          <cell r="F180">
            <v>2.898371214467077E-2</v>
          </cell>
          <cell r="G180">
            <v>78.63</v>
          </cell>
          <cell r="H180">
            <v>82.66</v>
          </cell>
          <cell r="I180">
            <v>4.0300000000000011</v>
          </cell>
          <cell r="J180">
            <v>5.1252702530840688E-2</v>
          </cell>
          <cell r="K180">
            <v>1242.3900000000001</v>
          </cell>
          <cell r="L180">
            <v>1288.1399999999999</v>
          </cell>
          <cell r="M180">
            <v>45.749999999999773</v>
          </cell>
          <cell r="N180">
            <v>3.6824185642189367E-2</v>
          </cell>
          <cell r="O180">
            <v>1482.49</v>
          </cell>
          <cell r="P180">
            <v>1536.95</v>
          </cell>
          <cell r="Q180">
            <v>54.460000000000036</v>
          </cell>
          <cell r="R180">
            <v>3.6735492313607621E-2</v>
          </cell>
          <cell r="S180" t="str">
            <v>Firm</v>
          </cell>
        </row>
        <row r="181">
          <cell r="A181" t="str">
            <v>E1039</v>
          </cell>
          <cell r="B181" t="str">
            <v>South Derbyshire</v>
          </cell>
          <cell r="C181">
            <v>144.41999999999999</v>
          </cell>
          <cell r="D181">
            <v>148.03</v>
          </cell>
          <cell r="E181">
            <v>3.6100000000000136</v>
          </cell>
          <cell r="F181">
            <v>2.499653787564049E-2</v>
          </cell>
          <cell r="G181">
            <v>15.86</v>
          </cell>
          <cell r="H181">
            <v>16.620000000000005</v>
          </cell>
          <cell r="I181">
            <v>0.76000000000000512</v>
          </cell>
          <cell r="J181">
            <v>4.7919293820933406E-2</v>
          </cell>
          <cell r="K181">
            <v>1242.3900000000001</v>
          </cell>
          <cell r="L181">
            <v>1288.1399999999999</v>
          </cell>
          <cell r="M181">
            <v>45.749999999999773</v>
          </cell>
          <cell r="N181">
            <v>3.6824185642189367E-2</v>
          </cell>
          <cell r="O181">
            <v>1402.67</v>
          </cell>
          <cell r="P181">
            <v>1452.79</v>
          </cell>
          <cell r="Q181">
            <v>50.119999999999891</v>
          </cell>
          <cell r="R181">
            <v>3.5731854249395623E-2</v>
          </cell>
          <cell r="S181" t="str">
            <v>Firm</v>
          </cell>
        </row>
        <row r="182">
          <cell r="A182" t="str">
            <v>E1131</v>
          </cell>
          <cell r="B182" t="str">
            <v>East Devon</v>
          </cell>
          <cell r="C182">
            <v>118.24</v>
          </cell>
          <cell r="D182">
            <v>118.24</v>
          </cell>
          <cell r="E182">
            <v>0</v>
          </cell>
          <cell r="F182">
            <v>0</v>
          </cell>
          <cell r="G182">
            <v>26.78</v>
          </cell>
          <cell r="H182">
            <v>28.350000000000009</v>
          </cell>
          <cell r="I182">
            <v>1.5700000000000074</v>
          </cell>
          <cell r="J182">
            <v>5.8625840179238553E-2</v>
          </cell>
          <cell r="K182">
            <v>1272.6600000000001</v>
          </cell>
          <cell r="L182">
            <v>1313.0700000000002</v>
          </cell>
          <cell r="M182">
            <v>40.410000000000082</v>
          </cell>
          <cell r="N182">
            <v>3.1752392626467563E-2</v>
          </cell>
          <cell r="O182">
            <v>1417.68</v>
          </cell>
          <cell r="P182">
            <v>1459.66</v>
          </cell>
          <cell r="Q182">
            <v>41.980000000000018</v>
          </cell>
          <cell r="R182">
            <v>2.9611760058687375E-2</v>
          </cell>
          <cell r="S182" t="str">
            <v>Firm</v>
          </cell>
        </row>
        <row r="183">
          <cell r="A183" t="str">
            <v>E1132</v>
          </cell>
          <cell r="B183" t="str">
            <v>Exeter</v>
          </cell>
          <cell r="C183">
            <v>114.98</v>
          </cell>
          <cell r="D183">
            <v>119.46</v>
          </cell>
          <cell r="E183">
            <v>4.4799999999999898</v>
          </cell>
          <cell r="F183">
            <v>3.8963297964863308E-2</v>
          </cell>
          <cell r="G183">
            <v>0</v>
          </cell>
          <cell r="H183">
            <v>0</v>
          </cell>
          <cell r="I183">
            <v>0</v>
          </cell>
          <cell r="J183">
            <v>0</v>
          </cell>
          <cell r="K183">
            <v>1272.6600000000001</v>
          </cell>
          <cell r="L183">
            <v>1313.0700000000002</v>
          </cell>
          <cell r="M183">
            <v>40.410000000000082</v>
          </cell>
          <cell r="N183">
            <v>3.1752392626467563E-2</v>
          </cell>
          <cell r="O183">
            <v>1387.64</v>
          </cell>
          <cell r="P183">
            <v>1432.53</v>
          </cell>
          <cell r="Q183">
            <v>44.889999999999873</v>
          </cell>
          <cell r="R183">
            <v>3.2349889020206968E-2</v>
          </cell>
          <cell r="S183" t="str">
            <v>Firm</v>
          </cell>
        </row>
        <row r="184">
          <cell r="A184" t="str">
            <v>E1133</v>
          </cell>
          <cell r="B184" t="str">
            <v>Mid Devon</v>
          </cell>
          <cell r="C184">
            <v>175.08</v>
          </cell>
          <cell r="D184">
            <v>179.46</v>
          </cell>
          <cell r="E184">
            <v>4.3799999999999955</v>
          </cell>
          <cell r="F184">
            <v>2.5017135023988946E-2</v>
          </cell>
          <cell r="G184">
            <v>27.76</v>
          </cell>
          <cell r="H184">
            <v>29.78</v>
          </cell>
          <cell r="I184">
            <v>2.0199999999999996</v>
          </cell>
          <cell r="J184">
            <v>7.2766570605187209E-2</v>
          </cell>
          <cell r="K184">
            <v>1272.6600000000001</v>
          </cell>
          <cell r="L184">
            <v>1313.0700000000002</v>
          </cell>
          <cell r="M184">
            <v>40.410000000000082</v>
          </cell>
          <cell r="N184">
            <v>3.1752392626467563E-2</v>
          </cell>
          <cell r="O184">
            <v>1475.5</v>
          </cell>
          <cell r="P184">
            <v>1522.31</v>
          </cell>
          <cell r="Q184">
            <v>46.809999999999945</v>
          </cell>
          <cell r="R184">
            <v>3.1724839037614361E-2</v>
          </cell>
          <cell r="S184" t="str">
            <v>Firm</v>
          </cell>
        </row>
        <row r="185">
          <cell r="A185" t="str">
            <v>E1134</v>
          </cell>
          <cell r="B185" t="str">
            <v>North Devon</v>
          </cell>
          <cell r="C185">
            <v>156.65</v>
          </cell>
          <cell r="D185">
            <v>160.57</v>
          </cell>
          <cell r="E185">
            <v>3.9199999999999875</v>
          </cell>
          <cell r="F185">
            <v>2.5023938716884686E-2</v>
          </cell>
          <cell r="G185">
            <v>37.46</v>
          </cell>
          <cell r="H185">
            <v>39.830000000000013</v>
          </cell>
          <cell r="I185">
            <v>2.3700000000000117</v>
          </cell>
          <cell r="J185">
            <v>6.3267485317672456E-2</v>
          </cell>
          <cell r="K185">
            <v>1272.6600000000001</v>
          </cell>
          <cell r="L185">
            <v>1313.0700000000002</v>
          </cell>
          <cell r="M185">
            <v>40.410000000000082</v>
          </cell>
          <cell r="N185">
            <v>3.1752392626467563E-2</v>
          </cell>
          <cell r="O185">
            <v>1466.77</v>
          </cell>
          <cell r="P185">
            <v>1513.47</v>
          </cell>
          <cell r="Q185">
            <v>46.700000000000045</v>
          </cell>
          <cell r="R185">
            <v>3.1838665912174324E-2</v>
          </cell>
          <cell r="S185" t="str">
            <v>Firm</v>
          </cell>
        </row>
        <row r="186">
          <cell r="A186" t="str">
            <v>E1136</v>
          </cell>
          <cell r="B186" t="str">
            <v>South Hams</v>
          </cell>
          <cell r="C186">
            <v>130.66</v>
          </cell>
          <cell r="D186">
            <v>130.66</v>
          </cell>
          <cell r="E186">
            <v>0</v>
          </cell>
          <cell r="F186">
            <v>0</v>
          </cell>
          <cell r="G186">
            <v>36.86</v>
          </cell>
          <cell r="H186">
            <v>37.740000000000009</v>
          </cell>
          <cell r="I186">
            <v>0.88000000000000966</v>
          </cell>
          <cell r="J186">
            <v>2.3874118285404533E-2</v>
          </cell>
          <cell r="K186">
            <v>1272.6600000000001</v>
          </cell>
          <cell r="L186">
            <v>1313.0700000000002</v>
          </cell>
          <cell r="M186">
            <v>40.410000000000082</v>
          </cell>
          <cell r="N186">
            <v>3.1752392626467563E-2</v>
          </cell>
          <cell r="O186">
            <v>1440.18</v>
          </cell>
          <cell r="P186">
            <v>1481.47</v>
          </cell>
          <cell r="Q186">
            <v>41.289999999999964</v>
          </cell>
          <cell r="R186">
            <v>2.8670027357691419E-2</v>
          </cell>
          <cell r="S186" t="str">
            <v>Firm</v>
          </cell>
        </row>
        <row r="187">
          <cell r="A187" t="str">
            <v>E1137</v>
          </cell>
          <cell r="B187" t="str">
            <v>Teignbridge</v>
          </cell>
          <cell r="C187">
            <v>142.29</v>
          </cell>
          <cell r="D187">
            <v>147.27000000000001</v>
          </cell>
          <cell r="E187">
            <v>4.9800000000000182</v>
          </cell>
          <cell r="F187">
            <v>3.4998945814885163E-2</v>
          </cell>
          <cell r="G187">
            <v>32.9</v>
          </cell>
          <cell r="H187">
            <v>37.5</v>
          </cell>
          <cell r="I187">
            <v>4.6000000000000014</v>
          </cell>
          <cell r="J187">
            <v>0.13981762917933138</v>
          </cell>
          <cell r="K187">
            <v>1272.6600000000001</v>
          </cell>
          <cell r="L187">
            <v>1313.0700000000002</v>
          </cell>
          <cell r="M187">
            <v>40.410000000000082</v>
          </cell>
          <cell r="N187">
            <v>3.1752392626467563E-2</v>
          </cell>
          <cell r="O187">
            <v>1447.85</v>
          </cell>
          <cell r="P187">
            <v>1497.84</v>
          </cell>
          <cell r="Q187">
            <v>49.990000000000009</v>
          </cell>
          <cell r="R187">
            <v>3.4527057360914437E-2</v>
          </cell>
          <cell r="S187" t="str">
            <v>Firm</v>
          </cell>
        </row>
        <row r="188">
          <cell r="A188" t="str">
            <v>E1139</v>
          </cell>
          <cell r="B188" t="str">
            <v>Torridge</v>
          </cell>
          <cell r="C188">
            <v>140.16999999999999</v>
          </cell>
          <cell r="D188">
            <v>140.16999999999999</v>
          </cell>
          <cell r="E188">
            <v>0</v>
          </cell>
          <cell r="F188">
            <v>0</v>
          </cell>
          <cell r="G188">
            <v>33.64</v>
          </cell>
          <cell r="H188">
            <v>33.800000000000011</v>
          </cell>
          <cell r="I188">
            <v>0.1600000000000108</v>
          </cell>
          <cell r="J188">
            <v>4.7562425683713716E-3</v>
          </cell>
          <cell r="K188">
            <v>1272.6600000000001</v>
          </cell>
          <cell r="L188">
            <v>1313.0700000000002</v>
          </cell>
          <cell r="M188">
            <v>40.410000000000082</v>
          </cell>
          <cell r="N188">
            <v>3.1752392626467563E-2</v>
          </cell>
          <cell r="O188">
            <v>1446.47</v>
          </cell>
          <cell r="P188">
            <v>1487.04</v>
          </cell>
          <cell r="Q188">
            <v>40.569999999999936</v>
          </cell>
          <cell r="R188">
            <v>2.8047591723298737E-2</v>
          </cell>
          <cell r="S188" t="str">
            <v>Firm</v>
          </cell>
        </row>
        <row r="189">
          <cell r="A189" t="str">
            <v>E1140</v>
          </cell>
          <cell r="B189" t="str">
            <v>West Devon</v>
          </cell>
          <cell r="C189">
            <v>181.84</v>
          </cell>
          <cell r="D189">
            <v>187.3</v>
          </cell>
          <cell r="E189">
            <v>5.460000000000008</v>
          </cell>
          <cell r="F189">
            <v>3.0026396832380176E-2</v>
          </cell>
          <cell r="G189">
            <v>47.2</v>
          </cell>
          <cell r="H189">
            <v>48.579999999999984</v>
          </cell>
          <cell r="I189">
            <v>1.3799999999999812</v>
          </cell>
          <cell r="J189">
            <v>2.9237288135592898E-2</v>
          </cell>
          <cell r="K189">
            <v>1272.6600000000001</v>
          </cell>
          <cell r="L189">
            <v>1313.0700000000002</v>
          </cell>
          <cell r="M189">
            <v>40.410000000000082</v>
          </cell>
          <cell r="N189">
            <v>3.1752392626467563E-2</v>
          </cell>
          <cell r="O189">
            <v>1501.7</v>
          </cell>
          <cell r="P189">
            <v>1548.95</v>
          </cell>
          <cell r="Q189">
            <v>47.25</v>
          </cell>
          <cell r="R189">
            <v>3.1464340414197212E-2</v>
          </cell>
          <cell r="S189" t="str">
            <v>Firm</v>
          </cell>
        </row>
        <row r="190">
          <cell r="A190" t="str">
            <v>E1232</v>
          </cell>
          <cell r="B190" t="str">
            <v>Christchurch</v>
          </cell>
          <cell r="C190">
            <v>163.15</v>
          </cell>
          <cell r="D190">
            <v>169.58</v>
          </cell>
          <cell r="E190">
            <v>6.4300000000000068</v>
          </cell>
          <cell r="F190">
            <v>3.9411584431504831E-2</v>
          </cell>
          <cell r="G190">
            <v>0.81000000000000227</v>
          </cell>
          <cell r="H190">
            <v>1</v>
          </cell>
          <cell r="I190">
            <v>0.18999999999999773</v>
          </cell>
          <cell r="J190">
            <v>0.2345679012345645</v>
          </cell>
          <cell r="K190">
            <v>1316.25</v>
          </cell>
          <cell r="L190">
            <v>1365.48</v>
          </cell>
          <cell r="M190">
            <v>49.230000000000018</v>
          </cell>
          <cell r="N190">
            <v>3.7401709401709393E-2</v>
          </cell>
          <cell r="O190">
            <v>1480.21</v>
          </cell>
          <cell r="P190">
            <v>1536.06</v>
          </cell>
          <cell r="Q190">
            <v>55.849999999999909</v>
          </cell>
          <cell r="R190">
            <v>3.7731132744678098E-2</v>
          </cell>
          <cell r="S190" t="str">
            <v>Firm</v>
          </cell>
        </row>
        <row r="191">
          <cell r="A191" t="str">
            <v>E1233</v>
          </cell>
          <cell r="B191" t="str">
            <v>East Dorset</v>
          </cell>
          <cell r="C191">
            <v>178.27</v>
          </cell>
          <cell r="D191">
            <v>186.27</v>
          </cell>
          <cell r="E191">
            <v>8</v>
          </cell>
          <cell r="F191">
            <v>4.4875750266449854E-2</v>
          </cell>
          <cell r="G191">
            <v>34.19</v>
          </cell>
          <cell r="H191">
            <v>36.409999999999997</v>
          </cell>
          <cell r="I191">
            <v>2.2199999999999989</v>
          </cell>
          <cell r="J191">
            <v>6.4931266452179059E-2</v>
          </cell>
          <cell r="K191">
            <v>1316.25</v>
          </cell>
          <cell r="L191">
            <v>1365.48</v>
          </cell>
          <cell r="M191">
            <v>49.230000000000018</v>
          </cell>
          <cell r="N191">
            <v>3.7401709401709393E-2</v>
          </cell>
          <cell r="O191">
            <v>1528.71</v>
          </cell>
          <cell r="P191">
            <v>1588.16</v>
          </cell>
          <cell r="Q191">
            <v>59.450000000000045</v>
          </cell>
          <cell r="R191">
            <v>3.8888997913273382E-2</v>
          </cell>
          <cell r="S191" t="str">
            <v>Firm</v>
          </cell>
        </row>
        <row r="192">
          <cell r="A192" t="str">
            <v>E1234</v>
          </cell>
          <cell r="B192" t="str">
            <v>North Dorset</v>
          </cell>
          <cell r="C192">
            <v>97.02</v>
          </cell>
          <cell r="D192">
            <v>101.75</v>
          </cell>
          <cell r="E192">
            <v>4.730000000000004</v>
          </cell>
          <cell r="F192">
            <v>4.8752834467120199E-2</v>
          </cell>
          <cell r="G192">
            <v>67.27</v>
          </cell>
          <cell r="H192">
            <v>70.169999999999987</v>
          </cell>
          <cell r="I192">
            <v>2.8999999999999915</v>
          </cell>
          <cell r="J192">
            <v>4.3109855804964958E-2</v>
          </cell>
          <cell r="K192">
            <v>1316.25</v>
          </cell>
          <cell r="L192">
            <v>1365.48</v>
          </cell>
          <cell r="M192">
            <v>49.230000000000018</v>
          </cell>
          <cell r="N192">
            <v>3.7401709401709393E-2</v>
          </cell>
          <cell r="O192">
            <v>1480.54</v>
          </cell>
          <cell r="P192">
            <v>1537.4</v>
          </cell>
          <cell r="Q192">
            <v>56.860000000000127</v>
          </cell>
          <cell r="R192">
            <v>3.8404906317965226E-2</v>
          </cell>
          <cell r="S192" t="str">
            <v>Firm</v>
          </cell>
        </row>
        <row r="193">
          <cell r="A193" t="str">
            <v>E1236</v>
          </cell>
          <cell r="B193" t="str">
            <v>Purbeck</v>
          </cell>
          <cell r="C193">
            <v>151.93</v>
          </cell>
          <cell r="D193">
            <v>158.38999999999999</v>
          </cell>
          <cell r="E193">
            <v>6.4599999999999795</v>
          </cell>
          <cell r="F193">
            <v>4.2519581386164518E-2</v>
          </cell>
          <cell r="G193">
            <v>43.57</v>
          </cell>
          <cell r="H193">
            <v>53.04000000000002</v>
          </cell>
          <cell r="I193">
            <v>9.4700000000000202</v>
          </cell>
          <cell r="J193">
            <v>0.21735138857011749</v>
          </cell>
          <cell r="K193">
            <v>1316.25</v>
          </cell>
          <cell r="L193">
            <v>1365.48</v>
          </cell>
          <cell r="M193">
            <v>49.230000000000018</v>
          </cell>
          <cell r="N193">
            <v>3.7401709401709393E-2</v>
          </cell>
          <cell r="O193">
            <v>1511.75</v>
          </cell>
          <cell r="P193">
            <v>1576.91</v>
          </cell>
          <cell r="Q193">
            <v>65.160000000000082</v>
          </cell>
          <cell r="R193">
            <v>4.3102364808996319E-2</v>
          </cell>
          <cell r="S193" t="str">
            <v>Firm</v>
          </cell>
        </row>
        <row r="194">
          <cell r="A194" t="str">
            <v>E1237</v>
          </cell>
          <cell r="B194" t="str">
            <v>West Dorset</v>
          </cell>
          <cell r="C194">
            <v>120.6</v>
          </cell>
          <cell r="D194">
            <v>123.57</v>
          </cell>
          <cell r="E194">
            <v>2.9699999999999989</v>
          </cell>
          <cell r="F194">
            <v>2.462686567164174E-2</v>
          </cell>
          <cell r="G194">
            <v>60.82</v>
          </cell>
          <cell r="H194">
            <v>63.080000000000013</v>
          </cell>
          <cell r="I194">
            <v>2.2600000000000122</v>
          </cell>
          <cell r="J194">
            <v>3.7158829332456733E-2</v>
          </cell>
          <cell r="K194">
            <v>1316.25</v>
          </cell>
          <cell r="L194">
            <v>1365.48</v>
          </cell>
          <cell r="M194">
            <v>49.230000000000018</v>
          </cell>
          <cell r="N194">
            <v>3.7401709401709393E-2</v>
          </cell>
          <cell r="O194">
            <v>1497.67</v>
          </cell>
          <cell r="P194">
            <v>1552.13</v>
          </cell>
          <cell r="Q194">
            <v>54.460000000000036</v>
          </cell>
          <cell r="R194">
            <v>3.6363150760848617E-2</v>
          </cell>
          <cell r="S194" t="str">
            <v>Firm</v>
          </cell>
        </row>
        <row r="195">
          <cell r="A195" t="str">
            <v>E1238</v>
          </cell>
          <cell r="B195" t="str">
            <v>Weymouth &amp; Portland</v>
          </cell>
          <cell r="C195">
            <v>250.07</v>
          </cell>
          <cell r="D195">
            <v>262.32</v>
          </cell>
          <cell r="E195">
            <v>12.25</v>
          </cell>
          <cell r="F195">
            <v>4.8986283840524614E-2</v>
          </cell>
          <cell r="G195">
            <v>1.4500000000000171</v>
          </cell>
          <cell r="H195">
            <v>1.4499999999999886</v>
          </cell>
          <cell r="I195">
            <v>-2.8421709430404007E-14</v>
          </cell>
          <cell r="J195">
            <v>-1.9650947535865271E-14</v>
          </cell>
          <cell r="K195">
            <v>1316.25</v>
          </cell>
          <cell r="L195">
            <v>1365.48</v>
          </cell>
          <cell r="M195">
            <v>49.230000000000018</v>
          </cell>
          <cell r="N195">
            <v>3.7401709401709393E-2</v>
          </cell>
          <cell r="O195">
            <v>1567.77</v>
          </cell>
          <cell r="P195">
            <v>1629.25</v>
          </cell>
          <cell r="Q195">
            <v>61.480000000000018</v>
          </cell>
          <cell r="R195">
            <v>3.9214935864316791E-2</v>
          </cell>
          <cell r="S195" t="str">
            <v>Firm</v>
          </cell>
        </row>
        <row r="196">
          <cell r="C196" t="str">
            <v>Average Band D</v>
          </cell>
          <cell r="G196" t="str">
            <v>Average Band D</v>
          </cell>
          <cell r="K196" t="str">
            <v>Average Band D</v>
          </cell>
          <cell r="O196" t="str">
            <v>Average Band D</v>
          </cell>
        </row>
        <row r="197">
          <cell r="C197" t="str">
            <v>Equivalent Council Tax</v>
          </cell>
          <cell r="E197" t="str">
            <v>£</v>
          </cell>
          <cell r="F197" t="str">
            <v>%</v>
          </cell>
          <cell r="G197" t="str">
            <v>Equivalent Council Tax</v>
          </cell>
          <cell r="I197" t="str">
            <v>£</v>
          </cell>
          <cell r="J197" t="str">
            <v>%</v>
          </cell>
          <cell r="K197" t="str">
            <v>Equivalent Council Tax</v>
          </cell>
          <cell r="M197" t="str">
            <v>£</v>
          </cell>
          <cell r="N197" t="str">
            <v>%</v>
          </cell>
          <cell r="O197" t="str">
            <v>Equivalent</v>
          </cell>
          <cell r="Q197" t="str">
            <v>£</v>
          </cell>
          <cell r="R197" t="str">
            <v>%</v>
          </cell>
          <cell r="S197" t="str">
            <v>Figures</v>
          </cell>
        </row>
        <row r="198">
          <cell r="C198" t="str">
            <v>for Local Services (excl. Parish)</v>
          </cell>
          <cell r="E198" t="str">
            <v>Increase /</v>
          </cell>
          <cell r="F198" t="str">
            <v>Increase /</v>
          </cell>
          <cell r="G198" t="str">
            <v>for Parish Councils</v>
          </cell>
          <cell r="I198" t="str">
            <v>Increase /</v>
          </cell>
          <cell r="J198" t="str">
            <v>Increase /</v>
          </cell>
          <cell r="K198" t="str">
            <v>for Precepts</v>
          </cell>
          <cell r="M198" t="str">
            <v>Increase /</v>
          </cell>
          <cell r="N198" t="str">
            <v>Increase /</v>
          </cell>
          <cell r="O198" t="str">
            <v>Council Tax</v>
          </cell>
          <cell r="Q198" t="str">
            <v>Increase /</v>
          </cell>
          <cell r="R198" t="str">
            <v>Increase /</v>
          </cell>
          <cell r="S198" t="str">
            <v>Firm or</v>
          </cell>
        </row>
        <row r="199">
          <cell r="C199" t="str">
            <v>2008/09</v>
          </cell>
          <cell r="D199" t="str">
            <v>2009/10</v>
          </cell>
          <cell r="E199" t="str">
            <v>(Decrease)</v>
          </cell>
          <cell r="F199" t="str">
            <v>(Decrease)</v>
          </cell>
          <cell r="G199" t="str">
            <v>2008/09</v>
          </cell>
          <cell r="H199" t="str">
            <v>2009/10</v>
          </cell>
          <cell r="I199" t="str">
            <v>(Decrease)</v>
          </cell>
          <cell r="J199" t="str">
            <v>(Decrease)</v>
          </cell>
          <cell r="K199" t="str">
            <v>2008/09</v>
          </cell>
          <cell r="L199" t="str">
            <v>2009/10</v>
          </cell>
          <cell r="M199" t="str">
            <v>(Decrease)</v>
          </cell>
          <cell r="N199" t="str">
            <v>(Decrease)</v>
          </cell>
          <cell r="O199" t="str">
            <v>2008/09</v>
          </cell>
          <cell r="P199" t="str">
            <v>2009/10</v>
          </cell>
          <cell r="Q199" t="str">
            <v>(Decrease)</v>
          </cell>
          <cell r="R199" t="str">
            <v>(Decrease)</v>
          </cell>
          <cell r="S199" t="str">
            <v>Provisional?</v>
          </cell>
        </row>
        <row r="200">
          <cell r="C200" t="str">
            <v>£   p</v>
          </cell>
          <cell r="D200" t="str">
            <v>£   p</v>
          </cell>
          <cell r="E200" t="str">
            <v>£s</v>
          </cell>
          <cell r="F200" t="str">
            <v>%</v>
          </cell>
          <cell r="G200" t="str">
            <v>£   p</v>
          </cell>
          <cell r="H200" t="str">
            <v>£   p</v>
          </cell>
          <cell r="I200" t="str">
            <v>£s</v>
          </cell>
          <cell r="J200" t="str">
            <v>%</v>
          </cell>
          <cell r="K200" t="str">
            <v>£   p</v>
          </cell>
          <cell r="L200" t="str">
            <v>£   p</v>
          </cell>
          <cell r="M200" t="str">
            <v>£s</v>
          </cell>
          <cell r="N200" t="str">
            <v>%</v>
          </cell>
          <cell r="O200" t="str">
            <v>£   p</v>
          </cell>
          <cell r="P200" t="str">
            <v>£   p</v>
          </cell>
          <cell r="Q200" t="str">
            <v>£s</v>
          </cell>
          <cell r="R200" t="str">
            <v>%</v>
          </cell>
        </row>
        <row r="202">
          <cell r="A202" t="str">
            <v>E1432</v>
          </cell>
          <cell r="B202" t="str">
            <v>Eastbourne</v>
          </cell>
          <cell r="C202">
            <v>211.57</v>
          </cell>
          <cell r="D202">
            <v>218.85</v>
          </cell>
          <cell r="E202">
            <v>7.2800000000000011</v>
          </cell>
          <cell r="F202">
            <v>3.4409415323533699E-2</v>
          </cell>
          <cell r="G202">
            <v>0</v>
          </cell>
          <cell r="H202">
            <v>0</v>
          </cell>
          <cell r="I202">
            <v>0</v>
          </cell>
          <cell r="J202">
            <v>0</v>
          </cell>
          <cell r="K202">
            <v>1294.76</v>
          </cell>
          <cell r="L202">
            <v>1342.3</v>
          </cell>
          <cell r="M202">
            <v>47.539999999999964</v>
          </cell>
          <cell r="N202">
            <v>3.6717229447928545E-2</v>
          </cell>
          <cell r="O202">
            <v>1506.33</v>
          </cell>
          <cell r="P202">
            <v>1561.15</v>
          </cell>
          <cell r="Q202">
            <v>54.820000000000164</v>
          </cell>
          <cell r="R202">
            <v>3.6393087835998816E-2</v>
          </cell>
          <cell r="S202" t="str">
            <v>Firm</v>
          </cell>
        </row>
        <row r="203">
          <cell r="A203" t="str">
            <v>E1433</v>
          </cell>
          <cell r="B203" t="str">
            <v>Hastings</v>
          </cell>
          <cell r="C203">
            <v>223.62</v>
          </cell>
          <cell r="D203">
            <v>231.45</v>
          </cell>
          <cell r="E203">
            <v>7.8299999999999841</v>
          </cell>
          <cell r="F203">
            <v>3.5014757177354472E-2</v>
          </cell>
          <cell r="G203">
            <v>0</v>
          </cell>
          <cell r="H203">
            <v>0</v>
          </cell>
          <cell r="I203">
            <v>0</v>
          </cell>
          <cell r="J203">
            <v>0</v>
          </cell>
          <cell r="K203">
            <v>1294.76</v>
          </cell>
          <cell r="L203">
            <v>1342.3</v>
          </cell>
          <cell r="M203">
            <v>47.539999999999964</v>
          </cell>
          <cell r="N203">
            <v>3.6717229447928545E-2</v>
          </cell>
          <cell r="O203">
            <v>1518.38</v>
          </cell>
          <cell r="P203">
            <v>1573.75</v>
          </cell>
          <cell r="Q203">
            <v>55.369999999999891</v>
          </cell>
          <cell r="R203">
            <v>3.6466497187792157E-2</v>
          </cell>
          <cell r="S203" t="str">
            <v>Firm</v>
          </cell>
        </row>
        <row r="204">
          <cell r="A204" t="str">
            <v>E1435</v>
          </cell>
          <cell r="B204" t="str">
            <v>Lewes</v>
          </cell>
          <cell r="C204">
            <v>182.35</v>
          </cell>
          <cell r="D204">
            <v>187.72</v>
          </cell>
          <cell r="E204">
            <v>5.3700000000000045</v>
          </cell>
          <cell r="F204">
            <v>2.9448862078420568E-2</v>
          </cell>
          <cell r="G204">
            <v>63.99</v>
          </cell>
          <cell r="H204">
            <v>67.87</v>
          </cell>
          <cell r="I204">
            <v>3.8800000000000026</v>
          </cell>
          <cell r="J204">
            <v>6.0634474136583849E-2</v>
          </cell>
          <cell r="K204">
            <v>1294.76</v>
          </cell>
          <cell r="L204">
            <v>1342.3</v>
          </cell>
          <cell r="M204">
            <v>47.539999999999964</v>
          </cell>
          <cell r="N204">
            <v>3.6717229447928545E-2</v>
          </cell>
          <cell r="O204">
            <v>1541.1</v>
          </cell>
          <cell r="P204">
            <v>1597.8899999999999</v>
          </cell>
          <cell r="Q204">
            <v>56.789999999999964</v>
          </cell>
          <cell r="R204">
            <v>3.685030173252879E-2</v>
          </cell>
          <cell r="S204" t="str">
            <v>Firm</v>
          </cell>
        </row>
        <row r="205">
          <cell r="A205" t="str">
            <v>E1436</v>
          </cell>
          <cell r="B205" t="str">
            <v>Rother</v>
          </cell>
          <cell r="C205">
            <v>172.51</v>
          </cell>
          <cell r="D205">
            <v>178.15</v>
          </cell>
          <cell r="E205">
            <v>5.6400000000000148</v>
          </cell>
          <cell r="F205">
            <v>3.2693756883658942E-2</v>
          </cell>
          <cell r="G205">
            <v>24.47</v>
          </cell>
          <cell r="H205">
            <v>25.210000000000008</v>
          </cell>
          <cell r="I205">
            <v>0.74000000000000909</v>
          </cell>
          <cell r="J205">
            <v>3.0241111565182166E-2</v>
          </cell>
          <cell r="K205">
            <v>1294.76</v>
          </cell>
          <cell r="L205">
            <v>1342.3</v>
          </cell>
          <cell r="M205">
            <v>47.539999999999964</v>
          </cell>
          <cell r="N205">
            <v>3.6717229447928545E-2</v>
          </cell>
          <cell r="O205">
            <v>1491.74</v>
          </cell>
          <cell r="P205">
            <v>1545.66</v>
          </cell>
          <cell r="Q205">
            <v>53.920000000000073</v>
          </cell>
          <cell r="R205">
            <v>3.6145709037767926E-2</v>
          </cell>
          <cell r="S205" t="str">
            <v>Firm</v>
          </cell>
        </row>
        <row r="206">
          <cell r="A206" t="str">
            <v>E1437</v>
          </cell>
          <cell r="B206" t="str">
            <v>Wealden</v>
          </cell>
          <cell r="C206">
            <v>163.63</v>
          </cell>
          <cell r="D206">
            <v>169.41</v>
          </cell>
          <cell r="E206">
            <v>5.7800000000000011</v>
          </cell>
          <cell r="F206">
            <v>3.5323595917619022E-2</v>
          </cell>
          <cell r="G206">
            <v>73.91</v>
          </cell>
          <cell r="H206">
            <v>74.800000000000011</v>
          </cell>
          <cell r="I206">
            <v>0.89000000000001478</v>
          </cell>
          <cell r="J206">
            <v>1.2041672304153872E-2</v>
          </cell>
          <cell r="K206">
            <v>1294.76</v>
          </cell>
          <cell r="L206">
            <v>1342.3</v>
          </cell>
          <cell r="M206">
            <v>47.539999999999964</v>
          </cell>
          <cell r="N206">
            <v>3.6717229447928545E-2</v>
          </cell>
          <cell r="O206">
            <v>1532.3</v>
          </cell>
          <cell r="P206">
            <v>1586.51</v>
          </cell>
          <cell r="Q206">
            <v>54.210000000000036</v>
          </cell>
          <cell r="R206">
            <v>3.5378189649546421E-2</v>
          </cell>
          <cell r="S206" t="str">
            <v>Firm</v>
          </cell>
        </row>
        <row r="207">
          <cell r="A207" t="str">
            <v>E1531</v>
          </cell>
          <cell r="B207" t="str">
            <v>Basildon</v>
          </cell>
          <cell r="C207">
            <v>242.01</v>
          </cell>
          <cell r="D207">
            <v>251.19</v>
          </cell>
          <cell r="E207">
            <v>9.1800000000000068</v>
          </cell>
          <cell r="F207">
            <v>3.7932316846411407E-2</v>
          </cell>
          <cell r="G207">
            <v>4.63</v>
          </cell>
          <cell r="H207">
            <v>4.5200000000000102</v>
          </cell>
          <cell r="I207">
            <v>-0.10999999999998966</v>
          </cell>
          <cell r="J207">
            <v>-2.3758099352049644E-2</v>
          </cell>
          <cell r="K207">
            <v>1231.1099999999999</v>
          </cell>
          <cell r="L207">
            <v>1259.3699999999999</v>
          </cell>
          <cell r="M207">
            <v>28.259999999999991</v>
          </cell>
          <cell r="N207">
            <v>2.295489436362308E-2</v>
          </cell>
          <cell r="O207">
            <v>1477.75</v>
          </cell>
          <cell r="P207">
            <v>1515.08</v>
          </cell>
          <cell r="Q207">
            <v>37.329999999999927</v>
          </cell>
          <cell r="R207">
            <v>2.526137709355436E-2</v>
          </cell>
          <cell r="S207" t="str">
            <v>Firm</v>
          </cell>
        </row>
        <row r="208">
          <cell r="A208" t="str">
            <v>E1532</v>
          </cell>
          <cell r="B208" t="str">
            <v>Braintree</v>
          </cell>
          <cell r="C208">
            <v>154.97999999999999</v>
          </cell>
          <cell r="D208">
            <v>158.85</v>
          </cell>
          <cell r="E208">
            <v>3.8700000000000045</v>
          </cell>
          <cell r="F208">
            <v>2.4970963995354367E-2</v>
          </cell>
          <cell r="G208">
            <v>30.82</v>
          </cell>
          <cell r="H208">
            <v>30.960000000000008</v>
          </cell>
          <cell r="I208">
            <v>0.14000000000000767</v>
          </cell>
          <cell r="J208">
            <v>4.542504866969832E-3</v>
          </cell>
          <cell r="K208">
            <v>1231.1099999999999</v>
          </cell>
          <cell r="L208">
            <v>1259.3699999999999</v>
          </cell>
          <cell r="M208">
            <v>28.259999999999991</v>
          </cell>
          <cell r="N208">
            <v>2.295489436362308E-2</v>
          </cell>
          <cell r="O208">
            <v>1416.91</v>
          </cell>
          <cell r="P208">
            <v>1449.18</v>
          </cell>
          <cell r="Q208">
            <v>32.269999999999982</v>
          </cell>
          <cell r="R208">
            <v>2.2774911603418602E-2</v>
          </cell>
          <cell r="S208" t="str">
            <v>Firm</v>
          </cell>
        </row>
        <row r="209">
          <cell r="A209" t="str">
            <v>E1533</v>
          </cell>
          <cell r="B209" t="str">
            <v>Brentwood</v>
          </cell>
          <cell r="C209">
            <v>166.32</v>
          </cell>
          <cell r="D209">
            <v>169.47</v>
          </cell>
          <cell r="E209">
            <v>3.1500000000000057</v>
          </cell>
          <cell r="F209">
            <v>1.8939393939394034E-2</v>
          </cell>
          <cell r="G209">
            <v>6.4500000000000171</v>
          </cell>
          <cell r="H209">
            <v>7.5600000000000023</v>
          </cell>
          <cell r="I209">
            <v>1.1099999999999852</v>
          </cell>
          <cell r="J209">
            <v>0.17209302325581111</v>
          </cell>
          <cell r="K209">
            <v>1231.1099999999999</v>
          </cell>
          <cell r="L209">
            <v>1259.3699999999999</v>
          </cell>
          <cell r="M209">
            <v>28.259999999999991</v>
          </cell>
          <cell r="N209">
            <v>2.295489436362308E-2</v>
          </cell>
          <cell r="O209">
            <v>1403.88</v>
          </cell>
          <cell r="P209">
            <v>1436.4</v>
          </cell>
          <cell r="Q209">
            <v>32.519999999999982</v>
          </cell>
          <cell r="R209">
            <v>2.3164373023335294E-2</v>
          </cell>
          <cell r="S209" t="str">
            <v>Firm</v>
          </cell>
        </row>
        <row r="210">
          <cell r="A210" t="str">
            <v>E1534</v>
          </cell>
          <cell r="B210" t="str">
            <v>Castle Point</v>
          </cell>
          <cell r="C210">
            <v>212.4</v>
          </cell>
          <cell r="D210">
            <v>222.93</v>
          </cell>
          <cell r="E210">
            <v>10.530000000000001</v>
          </cell>
          <cell r="F210">
            <v>4.9576271186440701E-2</v>
          </cell>
          <cell r="G210">
            <v>8.3899999999999864</v>
          </cell>
          <cell r="H210">
            <v>8.4000000000000057</v>
          </cell>
          <cell r="I210">
            <v>1.0000000000019327E-2</v>
          </cell>
          <cell r="J210">
            <v>1.1918951132323663E-3</v>
          </cell>
          <cell r="K210">
            <v>1231.1099999999999</v>
          </cell>
          <cell r="L210">
            <v>1259.3699999999999</v>
          </cell>
          <cell r="M210">
            <v>28.259999999999991</v>
          </cell>
          <cell r="N210">
            <v>2.295489436362308E-2</v>
          </cell>
          <cell r="O210">
            <v>1451.9</v>
          </cell>
          <cell r="P210">
            <v>1490.7</v>
          </cell>
          <cell r="Q210">
            <v>38.799999999999955</v>
          </cell>
          <cell r="R210">
            <v>2.6723603553963748E-2</v>
          </cell>
          <cell r="S210" t="str">
            <v>Firm</v>
          </cell>
        </row>
        <row r="211">
          <cell r="A211" t="str">
            <v>E1535</v>
          </cell>
          <cell r="B211" t="str">
            <v>Chelmsford</v>
          </cell>
          <cell r="C211">
            <v>151.91999999999999</v>
          </cell>
          <cell r="D211">
            <v>158.63999999999999</v>
          </cell>
          <cell r="E211">
            <v>6.7199999999999989</v>
          </cell>
          <cell r="F211">
            <v>4.4233807266982561E-2</v>
          </cell>
          <cell r="G211">
            <v>27.12</v>
          </cell>
          <cell r="H211">
            <v>30.680000000000007</v>
          </cell>
          <cell r="I211">
            <v>3.5600000000000058</v>
          </cell>
          <cell r="J211">
            <v>0.13126843657817133</v>
          </cell>
          <cell r="K211">
            <v>1231.1099999999999</v>
          </cell>
          <cell r="L211">
            <v>1259.3699999999999</v>
          </cell>
          <cell r="M211">
            <v>28.259999999999991</v>
          </cell>
          <cell r="N211">
            <v>2.295489436362308E-2</v>
          </cell>
          <cell r="O211">
            <v>1410.15</v>
          </cell>
          <cell r="P211">
            <v>1448.69</v>
          </cell>
          <cell r="Q211">
            <v>38.539999999999964</v>
          </cell>
          <cell r="R211">
            <v>2.7330425841222583E-2</v>
          </cell>
          <cell r="S211" t="str">
            <v>Firm</v>
          </cell>
        </row>
        <row r="212">
          <cell r="A212" t="str">
            <v>E1536</v>
          </cell>
          <cell r="B212" t="str">
            <v>Colchester</v>
          </cell>
          <cell r="C212">
            <v>166.41</v>
          </cell>
          <cell r="D212">
            <v>171</v>
          </cell>
          <cell r="E212">
            <v>4.5900000000000034</v>
          </cell>
          <cell r="F212">
            <v>2.758247701460248E-2</v>
          </cell>
          <cell r="G212">
            <v>13.59</v>
          </cell>
          <cell r="H212">
            <v>14.150000000000006</v>
          </cell>
          <cell r="I212">
            <v>0.56000000000000583</v>
          </cell>
          <cell r="J212">
            <v>4.1206769683591382E-2</v>
          </cell>
          <cell r="K212">
            <v>1231.1099999999999</v>
          </cell>
          <cell r="L212">
            <v>1259.3699999999999</v>
          </cell>
          <cell r="M212">
            <v>28.259999999999991</v>
          </cell>
          <cell r="N212">
            <v>2.295489436362308E-2</v>
          </cell>
          <cell r="O212">
            <v>1411.11</v>
          </cell>
          <cell r="P212">
            <v>1444.52</v>
          </cell>
          <cell r="Q212">
            <v>33.410000000000082</v>
          </cell>
          <cell r="R212">
            <v>2.3676396595587956E-2</v>
          </cell>
          <cell r="S212" t="str">
            <v>Firm</v>
          </cell>
        </row>
        <row r="213">
          <cell r="A213" t="str">
            <v>E1537</v>
          </cell>
          <cell r="B213" t="str">
            <v>Epping Forest</v>
          </cell>
          <cell r="C213">
            <v>143.01</v>
          </cell>
          <cell r="D213">
            <v>146.61000000000001</v>
          </cell>
          <cell r="E213">
            <v>3.6000000000000227</v>
          </cell>
          <cell r="F213">
            <v>2.5173064820642077E-2</v>
          </cell>
          <cell r="G213">
            <v>52.39</v>
          </cell>
          <cell r="H213">
            <v>54.309999999999974</v>
          </cell>
          <cell r="I213">
            <v>1.9199999999999733</v>
          </cell>
          <cell r="J213">
            <v>3.6648215308264342E-2</v>
          </cell>
          <cell r="K213">
            <v>1231.1099999999999</v>
          </cell>
          <cell r="L213">
            <v>1259.3699999999999</v>
          </cell>
          <cell r="M213">
            <v>28.259999999999991</v>
          </cell>
          <cell r="N213">
            <v>2.295489436362308E-2</v>
          </cell>
          <cell r="O213">
            <v>1426.51</v>
          </cell>
          <cell r="P213">
            <v>1460.29</v>
          </cell>
          <cell r="Q213">
            <v>33.779999999999973</v>
          </cell>
          <cell r="R213">
            <v>2.3680170486011232E-2</v>
          </cell>
          <cell r="S213" t="str">
            <v>Firm</v>
          </cell>
        </row>
        <row r="214">
          <cell r="A214" t="str">
            <v>E1538</v>
          </cell>
          <cell r="B214" t="str">
            <v>Harlow</v>
          </cell>
          <cell r="C214">
            <v>242.1</v>
          </cell>
          <cell r="D214">
            <v>251.55</v>
          </cell>
          <cell r="E214">
            <v>9.4500000000000171</v>
          </cell>
          <cell r="F214">
            <v>3.9033457249070702E-2</v>
          </cell>
          <cell r="G214">
            <v>0</v>
          </cell>
          <cell r="H214">
            <v>0</v>
          </cell>
          <cell r="I214">
            <v>0</v>
          </cell>
          <cell r="J214">
            <v>0</v>
          </cell>
          <cell r="K214">
            <v>1231.1099999999999</v>
          </cell>
          <cell r="L214">
            <v>1259.3699999999999</v>
          </cell>
          <cell r="M214">
            <v>28.259999999999991</v>
          </cell>
          <cell r="N214">
            <v>2.295489436362308E-2</v>
          </cell>
          <cell r="O214">
            <v>1473.21</v>
          </cell>
          <cell r="P214">
            <v>1510.92</v>
          </cell>
          <cell r="Q214">
            <v>37.710000000000036</v>
          </cell>
          <cell r="R214">
            <v>2.5597165373572039E-2</v>
          </cell>
          <cell r="S214" t="str">
            <v>Firm</v>
          </cell>
        </row>
        <row r="215">
          <cell r="A215" t="str">
            <v>E1539</v>
          </cell>
          <cell r="B215" t="str">
            <v>Maldon</v>
          </cell>
          <cell r="C215">
            <v>164</v>
          </cell>
          <cell r="D215">
            <v>166.46</v>
          </cell>
          <cell r="E215">
            <v>2.460000000000008</v>
          </cell>
          <cell r="F215">
            <v>1.5000000000000124E-2</v>
          </cell>
          <cell r="G215">
            <v>39.32</v>
          </cell>
          <cell r="H215">
            <v>39.22999999999999</v>
          </cell>
          <cell r="I215">
            <v>-9.0000000000010516E-2</v>
          </cell>
          <cell r="J215">
            <v>-2.2889114954224299E-3</v>
          </cell>
          <cell r="K215">
            <v>1231.1099999999999</v>
          </cell>
          <cell r="L215">
            <v>1259.3699999999999</v>
          </cell>
          <cell r="M215">
            <v>28.259999999999991</v>
          </cell>
          <cell r="N215">
            <v>2.295489436362308E-2</v>
          </cell>
          <cell r="O215">
            <v>1434.43</v>
          </cell>
          <cell r="P215">
            <v>1465.06</v>
          </cell>
          <cell r="Q215">
            <v>30.629999999999882</v>
          </cell>
          <cell r="R215">
            <v>2.1353429585270645E-2</v>
          </cell>
          <cell r="S215" t="str">
            <v>Firm</v>
          </cell>
        </row>
        <row r="216">
          <cell r="A216" t="str">
            <v>E1540</v>
          </cell>
          <cell r="B216" t="str">
            <v>Rochford</v>
          </cell>
          <cell r="C216">
            <v>188.01</v>
          </cell>
          <cell r="D216">
            <v>197.28</v>
          </cell>
          <cell r="E216">
            <v>9.2700000000000102</v>
          </cell>
          <cell r="F216">
            <v>4.9305887984681718E-2</v>
          </cell>
          <cell r="G216">
            <v>30.99</v>
          </cell>
          <cell r="H216">
            <v>30.050000000000011</v>
          </cell>
          <cell r="I216">
            <v>-0.93999999999998707</v>
          </cell>
          <cell r="J216">
            <v>-3.0332365279121865E-2</v>
          </cell>
          <cell r="K216">
            <v>1231.1099999999999</v>
          </cell>
          <cell r="L216">
            <v>1259.3699999999999</v>
          </cell>
          <cell r="M216">
            <v>28.259999999999991</v>
          </cell>
          <cell r="N216">
            <v>2.295489436362308E-2</v>
          </cell>
          <cell r="O216">
            <v>1450.11</v>
          </cell>
          <cell r="P216">
            <v>1486.7</v>
          </cell>
          <cell r="Q216">
            <v>36.590000000000146</v>
          </cell>
          <cell r="R216">
            <v>2.5232568563764213E-2</v>
          </cell>
          <cell r="S216" t="str">
            <v>Firm</v>
          </cell>
        </row>
        <row r="217">
          <cell r="A217" t="str">
            <v>E1542</v>
          </cell>
          <cell r="B217" t="str">
            <v>Tendring</v>
          </cell>
          <cell r="C217">
            <v>144.12</v>
          </cell>
          <cell r="D217">
            <v>149.88</v>
          </cell>
          <cell r="E217">
            <v>5.7599999999999909</v>
          </cell>
          <cell r="F217">
            <v>3.9966694421315507E-2</v>
          </cell>
          <cell r="G217">
            <v>27.6</v>
          </cell>
          <cell r="H217">
            <v>27.22</v>
          </cell>
          <cell r="I217">
            <v>-0.38000000000000256</v>
          </cell>
          <cell r="J217">
            <v>-1.3768115942029091E-2</v>
          </cell>
          <cell r="K217">
            <v>1231.1099999999999</v>
          </cell>
          <cell r="L217">
            <v>1259.3699999999999</v>
          </cell>
          <cell r="M217">
            <v>28.259999999999991</v>
          </cell>
          <cell r="N217">
            <v>2.295489436362308E-2</v>
          </cell>
          <cell r="O217">
            <v>1402.83</v>
          </cell>
          <cell r="P217">
            <v>1436.47</v>
          </cell>
          <cell r="Q217">
            <v>33.6400000000001</v>
          </cell>
          <cell r="R217">
            <v>2.3980097374592946E-2</v>
          </cell>
          <cell r="S217" t="str">
            <v>Firm</v>
          </cell>
        </row>
        <row r="218">
          <cell r="A218" t="str">
            <v>E1544</v>
          </cell>
          <cell r="B218" t="str">
            <v>Uttlesford</v>
          </cell>
          <cell r="C218">
            <v>136.62</v>
          </cell>
          <cell r="D218">
            <v>143.28</v>
          </cell>
          <cell r="E218">
            <v>6.6599999999999966</v>
          </cell>
          <cell r="F218">
            <v>4.8748353096179198E-2</v>
          </cell>
          <cell r="G218">
            <v>54.78</v>
          </cell>
          <cell r="H218">
            <v>56.210000000000008</v>
          </cell>
          <cell r="I218">
            <v>1.4300000000000068</v>
          </cell>
          <cell r="J218">
            <v>2.6104417670682833E-2</v>
          </cell>
          <cell r="K218">
            <v>1231.1099999999999</v>
          </cell>
          <cell r="L218">
            <v>1259.3699999999999</v>
          </cell>
          <cell r="M218">
            <v>28.259999999999991</v>
          </cell>
          <cell r="N218">
            <v>2.295489436362308E-2</v>
          </cell>
          <cell r="O218">
            <v>1422.51</v>
          </cell>
          <cell r="P218">
            <v>1458.86</v>
          </cell>
          <cell r="Q218">
            <v>36.349999999999909</v>
          </cell>
          <cell r="R218">
            <v>2.5553423174529355E-2</v>
          </cell>
          <cell r="S218" t="str">
            <v>Firm</v>
          </cell>
        </row>
        <row r="219">
          <cell r="A219" t="str">
            <v>E1631</v>
          </cell>
          <cell r="B219" t="str">
            <v>Cheltenham</v>
          </cell>
          <cell r="C219">
            <v>177.24</v>
          </cell>
          <cell r="D219">
            <v>182.56</v>
          </cell>
          <cell r="E219">
            <v>5.3199999999999932</v>
          </cell>
          <cell r="F219">
            <v>3.0015797788309539E-2</v>
          </cell>
          <cell r="G219">
            <v>3.6099999999999852</v>
          </cell>
          <cell r="H219">
            <v>3.6500000000000057</v>
          </cell>
          <cell r="I219">
            <v>4.0000000000020464E-2</v>
          </cell>
          <cell r="J219">
            <v>1.1080332409977967E-2</v>
          </cell>
          <cell r="K219">
            <v>1224.82</v>
          </cell>
          <cell r="L219">
            <v>1259.93</v>
          </cell>
          <cell r="M219">
            <v>35.110000000000127</v>
          </cell>
          <cell r="N219">
            <v>2.8665436553942714E-2</v>
          </cell>
          <cell r="O219">
            <v>1405.67</v>
          </cell>
          <cell r="P219">
            <v>1446.14</v>
          </cell>
          <cell r="Q219">
            <v>40.470000000000027</v>
          </cell>
          <cell r="R219">
            <v>2.8790541165423011E-2</v>
          </cell>
          <cell r="S219" t="str">
            <v>Firm</v>
          </cell>
        </row>
        <row r="220">
          <cell r="A220" t="str">
            <v>E1632</v>
          </cell>
          <cell r="B220" t="str">
            <v>Cotswold</v>
          </cell>
          <cell r="C220">
            <v>137.15</v>
          </cell>
          <cell r="D220">
            <v>141.13</v>
          </cell>
          <cell r="E220">
            <v>3.9799999999999898</v>
          </cell>
          <cell r="F220">
            <v>2.9019321910317197E-2</v>
          </cell>
          <cell r="G220">
            <v>47.31</v>
          </cell>
          <cell r="H220">
            <v>50.53</v>
          </cell>
          <cell r="I220">
            <v>3.2199999999999989</v>
          </cell>
          <cell r="J220">
            <v>6.8061720566476414E-2</v>
          </cell>
          <cell r="K220">
            <v>1224.82</v>
          </cell>
          <cell r="L220">
            <v>1259.93</v>
          </cell>
          <cell r="M220">
            <v>35.110000000000127</v>
          </cell>
          <cell r="N220">
            <v>2.8665436553942714E-2</v>
          </cell>
          <cell r="O220">
            <v>1409.28</v>
          </cell>
          <cell r="P220">
            <v>1451.5900000000001</v>
          </cell>
          <cell r="Q220">
            <v>42.310000000000173</v>
          </cell>
          <cell r="R220">
            <v>3.0022422797457038E-2</v>
          </cell>
          <cell r="S220" t="str">
            <v>Firm</v>
          </cell>
        </row>
        <row r="221">
          <cell r="A221" t="str">
            <v>E1633</v>
          </cell>
          <cell r="B221" t="str">
            <v>Forest of Dean</v>
          </cell>
          <cell r="C221">
            <v>155.26</v>
          </cell>
          <cell r="D221">
            <v>159.16999999999999</v>
          </cell>
          <cell r="E221">
            <v>3.9099999999999966</v>
          </cell>
          <cell r="F221">
            <v>2.518356305551972E-2</v>
          </cell>
          <cell r="G221">
            <v>44.65</v>
          </cell>
          <cell r="H221">
            <v>46.910000000000025</v>
          </cell>
          <cell r="I221">
            <v>2.2600000000000264</v>
          </cell>
          <cell r="J221">
            <v>5.0615901455767665E-2</v>
          </cell>
          <cell r="K221">
            <v>1224.82</v>
          </cell>
          <cell r="L221">
            <v>1259.93</v>
          </cell>
          <cell r="M221">
            <v>35.110000000000127</v>
          </cell>
          <cell r="N221">
            <v>2.8665436553942714E-2</v>
          </cell>
          <cell r="O221">
            <v>1424.73</v>
          </cell>
          <cell r="P221">
            <v>1466.0100000000002</v>
          </cell>
          <cell r="Q221">
            <v>41.2800000000002</v>
          </cell>
          <cell r="R221">
            <v>2.897391084626566E-2</v>
          </cell>
          <cell r="S221" t="str">
            <v>Firm</v>
          </cell>
        </row>
        <row r="222">
          <cell r="A222" t="str">
            <v>E1634</v>
          </cell>
          <cell r="B222" t="str">
            <v>Gloucester</v>
          </cell>
          <cell r="C222">
            <v>169.41</v>
          </cell>
          <cell r="D222">
            <v>176.01</v>
          </cell>
          <cell r="E222">
            <v>6.5999999999999943</v>
          </cell>
          <cell r="F222">
            <v>3.8958739153532873E-2</v>
          </cell>
          <cell r="G222">
            <v>5.12</v>
          </cell>
          <cell r="H222">
            <v>5.0900000000000034</v>
          </cell>
          <cell r="I222">
            <v>-2.9999999999996696E-2</v>
          </cell>
          <cell r="J222">
            <v>-5.8593749999993339E-3</v>
          </cell>
          <cell r="K222">
            <v>1224.82</v>
          </cell>
          <cell r="L222">
            <v>1259.93</v>
          </cell>
          <cell r="M222">
            <v>35.110000000000127</v>
          </cell>
          <cell r="N222">
            <v>2.8665436553942714E-2</v>
          </cell>
          <cell r="O222">
            <v>1399.35</v>
          </cell>
          <cell r="P222">
            <v>1441.03</v>
          </cell>
          <cell r="Q222">
            <v>41.680000000000064</v>
          </cell>
          <cell r="R222">
            <v>2.9785257440954727E-2</v>
          </cell>
          <cell r="S222" t="str">
            <v>Firm</v>
          </cell>
        </row>
        <row r="223">
          <cell r="A223" t="str">
            <v>E1635</v>
          </cell>
          <cell r="B223" t="str">
            <v>Stroud</v>
          </cell>
          <cell r="C223">
            <v>177.24</v>
          </cell>
          <cell r="D223">
            <v>183.44</v>
          </cell>
          <cell r="E223">
            <v>6.1999999999999886</v>
          </cell>
          <cell r="F223">
            <v>3.4980816971338147E-2</v>
          </cell>
          <cell r="G223">
            <v>52</v>
          </cell>
          <cell r="H223">
            <v>52.920000000000016</v>
          </cell>
          <cell r="I223">
            <v>0.92000000000001592</v>
          </cell>
          <cell r="J223">
            <v>1.7692307692307896E-2</v>
          </cell>
          <cell r="K223">
            <v>1224.82</v>
          </cell>
          <cell r="L223">
            <v>1259.93</v>
          </cell>
          <cell r="M223">
            <v>35.110000000000127</v>
          </cell>
          <cell r="N223">
            <v>2.8665436553942714E-2</v>
          </cell>
          <cell r="O223">
            <v>1454.06</v>
          </cell>
          <cell r="P223">
            <v>1496.29</v>
          </cell>
          <cell r="Q223">
            <v>42.230000000000018</v>
          </cell>
          <cell r="R223">
            <v>2.9042818040521112E-2</v>
          </cell>
          <cell r="S223" t="str">
            <v>Firm</v>
          </cell>
        </row>
        <row r="224">
          <cell r="A224" t="str">
            <v>E1636</v>
          </cell>
          <cell r="B224" t="str">
            <v>Tewkesbury</v>
          </cell>
          <cell r="C224">
            <v>91.02</v>
          </cell>
          <cell r="D224">
            <v>95.57</v>
          </cell>
          <cell r="E224">
            <v>4.5499999999999972</v>
          </cell>
          <cell r="F224">
            <v>4.9989013403647586E-2</v>
          </cell>
          <cell r="G224">
            <v>38.08</v>
          </cell>
          <cell r="H224">
            <v>40.379999999999995</v>
          </cell>
          <cell r="I224">
            <v>2.2999999999999972</v>
          </cell>
          <cell r="J224">
            <v>6.0399159663865554E-2</v>
          </cell>
          <cell r="K224">
            <v>1224.82</v>
          </cell>
          <cell r="L224">
            <v>1259.93</v>
          </cell>
          <cell r="M224">
            <v>35.110000000000127</v>
          </cell>
          <cell r="N224">
            <v>2.8665436553942714E-2</v>
          </cell>
          <cell r="O224">
            <v>1353.92</v>
          </cell>
          <cell r="P224">
            <v>1395.88</v>
          </cell>
          <cell r="Q224">
            <v>41.960000000000036</v>
          </cell>
          <cell r="R224">
            <v>3.0991491373197899E-2</v>
          </cell>
          <cell r="S224" t="str">
            <v>Firm</v>
          </cell>
        </row>
        <row r="225">
          <cell r="A225" t="str">
            <v>E1731</v>
          </cell>
          <cell r="B225" t="str">
            <v>Basingstoke &amp; Deane</v>
          </cell>
          <cell r="C225">
            <v>99.17</v>
          </cell>
          <cell r="D225">
            <v>102.39</v>
          </cell>
          <cell r="E225">
            <v>3.2199999999999989</v>
          </cell>
          <cell r="F225">
            <v>3.246949682363609E-2</v>
          </cell>
          <cell r="G225">
            <v>14.75</v>
          </cell>
          <cell r="H225">
            <v>15.090000000000003</v>
          </cell>
          <cell r="I225">
            <v>0.34000000000000341</v>
          </cell>
          <cell r="J225">
            <v>2.3050847457627421E-2</v>
          </cell>
          <cell r="K225">
            <v>1192.77</v>
          </cell>
          <cell r="L225">
            <v>1220.58</v>
          </cell>
          <cell r="M225">
            <v>27.809999999999945</v>
          </cell>
          <cell r="N225">
            <v>2.3315475741341629E-2</v>
          </cell>
          <cell r="O225">
            <v>1306.69</v>
          </cell>
          <cell r="P225">
            <v>1338.06</v>
          </cell>
          <cell r="Q225">
            <v>31.369999999999891</v>
          </cell>
          <cell r="R225">
            <v>2.4007224360789392E-2</v>
          </cell>
          <cell r="S225" t="str">
            <v>Firm</v>
          </cell>
        </row>
        <row r="226">
          <cell r="A226" t="str">
            <v>E1732</v>
          </cell>
          <cell r="B226" t="str">
            <v>East Hampshire</v>
          </cell>
          <cell r="C226">
            <v>127.67</v>
          </cell>
          <cell r="D226">
            <v>127.67</v>
          </cell>
          <cell r="E226">
            <v>0</v>
          </cell>
          <cell r="F226">
            <v>0</v>
          </cell>
          <cell r="G226">
            <v>52.02</v>
          </cell>
          <cell r="H226">
            <v>53.779999999999987</v>
          </cell>
          <cell r="I226">
            <v>1.7599999999999838</v>
          </cell>
          <cell r="J226">
            <v>3.3833141099576691E-2</v>
          </cell>
          <cell r="K226">
            <v>1192.77</v>
          </cell>
          <cell r="L226">
            <v>1220.58</v>
          </cell>
          <cell r="M226">
            <v>27.809999999999945</v>
          </cell>
          <cell r="N226">
            <v>2.3315475741341629E-2</v>
          </cell>
          <cell r="O226">
            <v>1372.46</v>
          </cell>
          <cell r="P226">
            <v>1402.03</v>
          </cell>
          <cell r="Q226">
            <v>29.569999999999936</v>
          </cell>
          <cell r="R226">
            <v>2.1545254506506462E-2</v>
          </cell>
          <cell r="S226" t="str">
            <v>Firm</v>
          </cell>
        </row>
        <row r="227">
          <cell r="A227" t="str">
            <v>E1733</v>
          </cell>
          <cell r="B227" t="str">
            <v>Eastleigh</v>
          </cell>
          <cell r="C227">
            <v>133.25</v>
          </cell>
          <cell r="D227">
            <v>135.65</v>
          </cell>
          <cell r="E227">
            <v>2.4000000000000057</v>
          </cell>
          <cell r="F227">
            <v>1.8011257035647432E-2</v>
          </cell>
          <cell r="G227">
            <v>45.35</v>
          </cell>
          <cell r="H227">
            <v>46.75</v>
          </cell>
          <cell r="I227">
            <v>1.3999999999999986</v>
          </cell>
          <cell r="J227">
            <v>3.0871003307607392E-2</v>
          </cell>
          <cell r="K227">
            <v>1192.77</v>
          </cell>
          <cell r="L227">
            <v>1220.58</v>
          </cell>
          <cell r="M227">
            <v>27.809999999999945</v>
          </cell>
          <cell r="N227">
            <v>2.3315475741341629E-2</v>
          </cell>
          <cell r="O227">
            <v>1371.37</v>
          </cell>
          <cell r="P227">
            <v>1402.98</v>
          </cell>
          <cell r="Q227">
            <v>31.610000000000127</v>
          </cell>
          <cell r="R227">
            <v>2.3049942757972008E-2</v>
          </cell>
          <cell r="S227" t="str">
            <v>Firm</v>
          </cell>
        </row>
        <row r="228">
          <cell r="A228" t="str">
            <v>E1734</v>
          </cell>
          <cell r="B228" t="str">
            <v>Fareham</v>
          </cell>
          <cell r="C228">
            <v>136.53</v>
          </cell>
          <cell r="D228">
            <v>140.22</v>
          </cell>
          <cell r="E228">
            <v>3.6899999999999977</v>
          </cell>
          <cell r="F228">
            <v>2.7027027027026973E-2</v>
          </cell>
          <cell r="G228">
            <v>0</v>
          </cell>
          <cell r="H228">
            <v>0</v>
          </cell>
          <cell r="I228">
            <v>0</v>
          </cell>
          <cell r="J228">
            <v>0</v>
          </cell>
          <cell r="K228">
            <v>1192.77</v>
          </cell>
          <cell r="L228">
            <v>1220.58</v>
          </cell>
          <cell r="M228">
            <v>27.809999999999945</v>
          </cell>
          <cell r="N228">
            <v>2.3315475741341629E-2</v>
          </cell>
          <cell r="O228">
            <v>1329.3</v>
          </cell>
          <cell r="P228">
            <v>1360.8</v>
          </cell>
          <cell r="Q228">
            <v>31.5</v>
          </cell>
          <cell r="R228">
            <v>2.3696682464454888E-2</v>
          </cell>
          <cell r="S228" t="str">
            <v>Firm</v>
          </cell>
        </row>
        <row r="229">
          <cell r="A229" t="str">
            <v>E1735</v>
          </cell>
          <cell r="B229" t="str">
            <v>Gosport</v>
          </cell>
          <cell r="C229">
            <v>197.87</v>
          </cell>
          <cell r="D229">
            <v>202.81</v>
          </cell>
          <cell r="E229">
            <v>4.9399999999999977</v>
          </cell>
          <cell r="F229">
            <v>2.4965886693283368E-2</v>
          </cell>
          <cell r="G229">
            <v>0</v>
          </cell>
          <cell r="H229">
            <v>0</v>
          </cell>
          <cell r="I229">
            <v>0</v>
          </cell>
          <cell r="J229">
            <v>0</v>
          </cell>
          <cell r="K229">
            <v>1192.77</v>
          </cell>
          <cell r="L229">
            <v>1220.58</v>
          </cell>
          <cell r="M229">
            <v>27.809999999999945</v>
          </cell>
          <cell r="N229">
            <v>2.3315475741341629E-2</v>
          </cell>
          <cell r="O229">
            <v>1390.64</v>
          </cell>
          <cell r="P229">
            <v>1423.39</v>
          </cell>
          <cell r="Q229">
            <v>32.75</v>
          </cell>
          <cell r="R229">
            <v>2.355030777196121E-2</v>
          </cell>
          <cell r="S229" t="str">
            <v>Firm</v>
          </cell>
        </row>
        <row r="230">
          <cell r="A230" t="str">
            <v>E1736</v>
          </cell>
          <cell r="B230" t="str">
            <v>Hart</v>
          </cell>
          <cell r="C230">
            <v>160.53</v>
          </cell>
          <cell r="D230">
            <v>168.33</v>
          </cell>
          <cell r="E230">
            <v>7.8000000000000114</v>
          </cell>
          <cell r="F230">
            <v>4.8589048775929733E-2</v>
          </cell>
          <cell r="G230">
            <v>35.659999999999997</v>
          </cell>
          <cell r="H230">
            <v>36.199999999999989</v>
          </cell>
          <cell r="I230">
            <v>0.53999999999999204</v>
          </cell>
          <cell r="J230">
            <v>1.5143017386427093E-2</v>
          </cell>
          <cell r="K230">
            <v>1192.77</v>
          </cell>
          <cell r="L230">
            <v>1220.58</v>
          </cell>
          <cell r="M230">
            <v>27.809999999999945</v>
          </cell>
          <cell r="N230">
            <v>2.3315475741341629E-2</v>
          </cell>
          <cell r="O230">
            <v>1388.96</v>
          </cell>
          <cell r="P230">
            <v>1425.11</v>
          </cell>
          <cell r="Q230">
            <v>36.149999999999864</v>
          </cell>
          <cell r="R230">
            <v>2.6026667434627226E-2</v>
          </cell>
          <cell r="S230" t="str">
            <v>Firm</v>
          </cell>
        </row>
        <row r="231">
          <cell r="A231" t="str">
            <v>E1737</v>
          </cell>
          <cell r="B231" t="str">
            <v>Havant</v>
          </cell>
          <cell r="C231">
            <v>185.58</v>
          </cell>
          <cell r="D231">
            <v>192.78</v>
          </cell>
          <cell r="E231">
            <v>7.1999999999999886</v>
          </cell>
          <cell r="F231">
            <v>3.8797284190106529E-2</v>
          </cell>
          <cell r="G231">
            <v>0</v>
          </cell>
          <cell r="H231">
            <v>0</v>
          </cell>
          <cell r="I231">
            <v>0</v>
          </cell>
          <cell r="J231">
            <v>0</v>
          </cell>
          <cell r="K231">
            <v>1192.77</v>
          </cell>
          <cell r="L231">
            <v>1220.58</v>
          </cell>
          <cell r="M231">
            <v>27.809999999999945</v>
          </cell>
          <cell r="N231">
            <v>2.3315475741341629E-2</v>
          </cell>
          <cell r="O231">
            <v>1378.35</v>
          </cell>
          <cell r="P231">
            <v>1413.36</v>
          </cell>
          <cell r="Q231">
            <v>35.009999999999991</v>
          </cell>
          <cell r="R231">
            <v>2.5399934704537941E-2</v>
          </cell>
          <cell r="S231" t="str">
            <v>Firm</v>
          </cell>
        </row>
        <row r="232">
          <cell r="A232" t="str">
            <v>E1738</v>
          </cell>
          <cell r="B232" t="str">
            <v>New Forest</v>
          </cell>
          <cell r="C232">
            <v>148.69999999999999</v>
          </cell>
          <cell r="D232">
            <v>152.71</v>
          </cell>
          <cell r="E232">
            <v>4.0100000000000193</v>
          </cell>
          <cell r="F232">
            <v>2.6967047747141981E-2</v>
          </cell>
          <cell r="G232">
            <v>60.33</v>
          </cell>
          <cell r="H232">
            <v>63.319999999999993</v>
          </cell>
          <cell r="I232">
            <v>2.9899999999999949</v>
          </cell>
          <cell r="J232">
            <v>4.9560749212663513E-2</v>
          </cell>
          <cell r="K232">
            <v>1192.77</v>
          </cell>
          <cell r="L232">
            <v>1220.58</v>
          </cell>
          <cell r="M232">
            <v>27.809999999999945</v>
          </cell>
          <cell r="N232">
            <v>2.3315475741341629E-2</v>
          </cell>
          <cell r="O232">
            <v>1401.8</v>
          </cell>
          <cell r="P232">
            <v>1436.61</v>
          </cell>
          <cell r="Q232">
            <v>34.809999999999945</v>
          </cell>
          <cell r="R232">
            <v>2.4832358396347454E-2</v>
          </cell>
          <cell r="S232" t="str">
            <v>Firm</v>
          </cell>
        </row>
        <row r="233">
          <cell r="A233" t="str">
            <v>E1740</v>
          </cell>
          <cell r="B233" t="str">
            <v>Rushmoor</v>
          </cell>
          <cell r="C233">
            <v>174.57</v>
          </cell>
          <cell r="D233">
            <v>180.64</v>
          </cell>
          <cell r="E233">
            <v>6.0699999999999932</v>
          </cell>
          <cell r="F233">
            <v>3.47711519734204E-2</v>
          </cell>
          <cell r="G233">
            <v>0</v>
          </cell>
          <cell r="H233">
            <v>0</v>
          </cell>
          <cell r="I233">
            <v>0</v>
          </cell>
          <cell r="J233">
            <v>0</v>
          </cell>
          <cell r="K233">
            <v>1192.77</v>
          </cell>
          <cell r="L233">
            <v>1220.58</v>
          </cell>
          <cell r="M233">
            <v>27.809999999999945</v>
          </cell>
          <cell r="N233">
            <v>2.3315475741341629E-2</v>
          </cell>
          <cell r="O233">
            <v>1367.34</v>
          </cell>
          <cell r="P233">
            <v>1401.22</v>
          </cell>
          <cell r="Q233">
            <v>33.880000000000109</v>
          </cell>
          <cell r="R233">
            <v>2.4778036187049324E-2</v>
          </cell>
          <cell r="S233" t="str">
            <v>Firm</v>
          </cell>
        </row>
        <row r="234">
          <cell r="A234" t="str">
            <v>E1742</v>
          </cell>
          <cell r="B234" t="str">
            <v>Test Valley</v>
          </cell>
          <cell r="C234">
            <v>120.43</v>
          </cell>
          <cell r="D234">
            <v>125.62</v>
          </cell>
          <cell r="E234">
            <v>5.1899999999999977</v>
          </cell>
          <cell r="F234">
            <v>4.3095574192477004E-2</v>
          </cell>
          <cell r="G234">
            <v>18.95</v>
          </cell>
          <cell r="H234">
            <v>19.819999999999993</v>
          </cell>
          <cell r="I234">
            <v>0.86999999999999389</v>
          </cell>
          <cell r="J234">
            <v>4.5910290237466622E-2</v>
          </cell>
          <cell r="K234">
            <v>1192.77</v>
          </cell>
          <cell r="L234">
            <v>1220.58</v>
          </cell>
          <cell r="M234">
            <v>27.809999999999945</v>
          </cell>
          <cell r="N234">
            <v>2.3315475741341629E-2</v>
          </cell>
          <cell r="O234">
            <v>1332.15</v>
          </cell>
          <cell r="P234">
            <v>1366.02</v>
          </cell>
          <cell r="Q234">
            <v>33.869999999999891</v>
          </cell>
          <cell r="R234">
            <v>2.5425064744960979E-2</v>
          </cell>
          <cell r="S234" t="str">
            <v>Firm</v>
          </cell>
        </row>
        <row r="235">
          <cell r="A235" t="str">
            <v>E1743</v>
          </cell>
          <cell r="B235" t="str">
            <v>Winchester</v>
          </cell>
          <cell r="C235">
            <v>137.43</v>
          </cell>
          <cell r="D235">
            <v>141.46</v>
          </cell>
          <cell r="E235">
            <v>4.0300000000000011</v>
          </cell>
          <cell r="F235">
            <v>2.9324019500836851E-2</v>
          </cell>
          <cell r="G235">
            <v>41.57</v>
          </cell>
          <cell r="H235">
            <v>42.95999999999998</v>
          </cell>
          <cell r="I235">
            <v>1.3899999999999793</v>
          </cell>
          <cell r="J235">
            <v>3.3437575174404044E-2</v>
          </cell>
          <cell r="K235">
            <v>1192.77</v>
          </cell>
          <cell r="L235">
            <v>1220.58</v>
          </cell>
          <cell r="M235">
            <v>27.809999999999945</v>
          </cell>
          <cell r="N235">
            <v>2.3315475741341629E-2</v>
          </cell>
          <cell r="O235">
            <v>1371.77</v>
          </cell>
          <cell r="P235">
            <v>1405</v>
          </cell>
          <cell r="Q235">
            <v>33.230000000000018</v>
          </cell>
          <cell r="R235">
            <v>2.4224177522470969E-2</v>
          </cell>
          <cell r="S235" t="str">
            <v>Firm</v>
          </cell>
        </row>
        <row r="236">
          <cell r="A236" t="str">
            <v>E1831</v>
          </cell>
          <cell r="B236" t="str">
            <v>Bromsgrove</v>
          </cell>
          <cell r="C236">
            <v>180.13</v>
          </cell>
          <cell r="D236">
            <v>188.15</v>
          </cell>
          <cell r="E236">
            <v>8.0200000000000102</v>
          </cell>
          <cell r="F236">
            <v>4.4523399766835059E-2</v>
          </cell>
          <cell r="G236">
            <v>17.260000000000002</v>
          </cell>
          <cell r="H236">
            <v>17.310000000000002</v>
          </cell>
          <cell r="I236">
            <v>5.0000000000000711E-2</v>
          </cell>
          <cell r="J236">
            <v>2.8968713789108147E-3</v>
          </cell>
          <cell r="K236">
            <v>1218.43</v>
          </cell>
          <cell r="L236">
            <v>1258.9100000000001</v>
          </cell>
          <cell r="M236">
            <v>40.480000000000018</v>
          </cell>
          <cell r="N236">
            <v>3.322308216311165E-2</v>
          </cell>
          <cell r="O236">
            <v>1415.82</v>
          </cell>
          <cell r="P236">
            <v>1464.37</v>
          </cell>
          <cell r="Q236">
            <v>48.549999999999955</v>
          </cell>
          <cell r="R236">
            <v>3.4291082199714662E-2</v>
          </cell>
          <cell r="S236" t="str">
            <v>Firm</v>
          </cell>
        </row>
        <row r="237">
          <cell r="A237" t="str">
            <v>E1851</v>
          </cell>
          <cell r="B237" t="str">
            <v>Malvern Hills</v>
          </cell>
          <cell r="C237">
            <v>125.4</v>
          </cell>
          <cell r="D237">
            <v>129.1</v>
          </cell>
          <cell r="E237">
            <v>3.6999999999999886</v>
          </cell>
          <cell r="F237">
            <v>2.9505582137161035E-2</v>
          </cell>
          <cell r="G237">
            <v>51.33</v>
          </cell>
          <cell r="H237">
            <v>52.920000000000016</v>
          </cell>
          <cell r="I237">
            <v>1.5900000000000176</v>
          </cell>
          <cell r="J237">
            <v>3.0976037405026746E-2</v>
          </cell>
          <cell r="K237">
            <v>1218.43</v>
          </cell>
          <cell r="L237">
            <v>1258.9100000000001</v>
          </cell>
          <cell r="M237">
            <v>40.480000000000018</v>
          </cell>
          <cell r="N237">
            <v>3.322308216311165E-2</v>
          </cell>
          <cell r="O237">
            <v>1395.16</v>
          </cell>
          <cell r="P237">
            <v>1440.93</v>
          </cell>
          <cell r="Q237">
            <v>45.769999999999982</v>
          </cell>
          <cell r="R237">
            <v>3.2806273115628226E-2</v>
          </cell>
          <cell r="S237" t="str">
            <v>Firm</v>
          </cell>
        </row>
        <row r="238">
          <cell r="A238" t="str">
            <v>E1835</v>
          </cell>
          <cell r="B238" t="str">
            <v>Redditch</v>
          </cell>
          <cell r="C238">
            <v>195.28</v>
          </cell>
          <cell r="D238">
            <v>204.08</v>
          </cell>
          <cell r="E238">
            <v>8.8000000000000114</v>
          </cell>
          <cell r="F238">
            <v>4.5063498566161542E-2</v>
          </cell>
          <cell r="G238">
            <v>0.28999999999999204</v>
          </cell>
          <cell r="H238">
            <v>0.29999999999998295</v>
          </cell>
          <cell r="I238">
            <v>9.9999999999909051E-3</v>
          </cell>
          <cell r="J238">
            <v>3.4482758620659304E-2</v>
          </cell>
          <cell r="K238">
            <v>1218.43</v>
          </cell>
          <cell r="L238">
            <v>1258.9100000000001</v>
          </cell>
          <cell r="M238">
            <v>40.480000000000018</v>
          </cell>
          <cell r="N238">
            <v>3.322308216311165E-2</v>
          </cell>
          <cell r="O238">
            <v>1414</v>
          </cell>
          <cell r="P238">
            <v>1463.29</v>
          </cell>
          <cell r="Q238">
            <v>49.289999999999964</v>
          </cell>
          <cell r="R238">
            <v>3.4858557284299874E-2</v>
          </cell>
          <cell r="S238" t="str">
            <v>Firm</v>
          </cell>
        </row>
        <row r="239">
          <cell r="A239" t="str">
            <v>E1837</v>
          </cell>
          <cell r="B239" t="str">
            <v>Worcester</v>
          </cell>
          <cell r="C239">
            <v>150.76</v>
          </cell>
          <cell r="D239">
            <v>158.15</v>
          </cell>
          <cell r="E239">
            <v>7.3900000000000148</v>
          </cell>
          <cell r="F239">
            <v>4.9018307243300807E-2</v>
          </cell>
          <cell r="G239">
            <v>2.9300000000000068</v>
          </cell>
          <cell r="H239">
            <v>2.9399999999999977</v>
          </cell>
          <cell r="I239">
            <v>9.9999999999909051E-3</v>
          </cell>
          <cell r="J239">
            <v>3.4129692832733927E-3</v>
          </cell>
          <cell r="K239">
            <v>1218.43</v>
          </cell>
          <cell r="L239">
            <v>1258.9100000000001</v>
          </cell>
          <cell r="M239">
            <v>40.480000000000018</v>
          </cell>
          <cell r="N239">
            <v>3.322308216311165E-2</v>
          </cell>
          <cell r="O239">
            <v>1372.12</v>
          </cell>
          <cell r="P239">
            <v>1420</v>
          </cell>
          <cell r="Q239">
            <v>47.880000000000109</v>
          </cell>
          <cell r="R239">
            <v>3.4894907150978094E-2</v>
          </cell>
          <cell r="S239" t="str">
            <v>Firm</v>
          </cell>
        </row>
        <row r="240">
          <cell r="A240" t="str">
            <v>E1838</v>
          </cell>
          <cell r="B240" t="str">
            <v>Wychavon</v>
          </cell>
          <cell r="C240">
            <v>105.18</v>
          </cell>
          <cell r="D240">
            <v>107.79</v>
          </cell>
          <cell r="E240">
            <v>2.6099999999999994</v>
          </cell>
          <cell r="F240">
            <v>2.4814603536793989E-2</v>
          </cell>
          <cell r="G240">
            <v>37.729999999999997</v>
          </cell>
          <cell r="H240">
            <v>38.769999999999996</v>
          </cell>
          <cell r="I240">
            <v>1.0399999999999991</v>
          </cell>
          <cell r="J240">
            <v>2.7564272462231587E-2</v>
          </cell>
          <cell r="K240">
            <v>1218.43</v>
          </cell>
          <cell r="L240">
            <v>1258.9100000000001</v>
          </cell>
          <cell r="M240">
            <v>40.480000000000018</v>
          </cell>
          <cell r="N240">
            <v>3.322308216311165E-2</v>
          </cell>
          <cell r="O240">
            <v>1361.34</v>
          </cell>
          <cell r="P240">
            <v>1405.47</v>
          </cell>
          <cell r="Q240">
            <v>44.130000000000109</v>
          </cell>
          <cell r="R240">
            <v>3.241658953678006E-2</v>
          </cell>
          <cell r="S240" t="str">
            <v>Firm</v>
          </cell>
        </row>
        <row r="241">
          <cell r="A241" t="str">
            <v>E1839</v>
          </cell>
          <cell r="B241" t="str">
            <v>Wyre Forest</v>
          </cell>
          <cell r="C241">
            <v>188.1</v>
          </cell>
          <cell r="D241">
            <v>192.8</v>
          </cell>
          <cell r="E241">
            <v>4.7000000000000171</v>
          </cell>
          <cell r="F241">
            <v>2.4986709197235557E-2</v>
          </cell>
          <cell r="G241">
            <v>12.13</v>
          </cell>
          <cell r="H241">
            <v>12.789999999999992</v>
          </cell>
          <cell r="I241">
            <v>0.65999999999999126</v>
          </cell>
          <cell r="J241">
            <v>5.4410552349545949E-2</v>
          </cell>
          <cell r="K241">
            <v>1218.43</v>
          </cell>
          <cell r="L241">
            <v>1258.9100000000001</v>
          </cell>
          <cell r="M241">
            <v>40.480000000000018</v>
          </cell>
          <cell r="N241">
            <v>3.322308216311165E-2</v>
          </cell>
          <cell r="O241">
            <v>1418.66</v>
          </cell>
          <cell r="P241">
            <v>1464.5</v>
          </cell>
          <cell r="Q241">
            <v>45.839999999999918</v>
          </cell>
          <cell r="R241">
            <v>3.2312181918147997E-2</v>
          </cell>
          <cell r="S241" t="str">
            <v>Firm</v>
          </cell>
        </row>
        <row r="242">
          <cell r="C242" t="str">
            <v>Average Band D</v>
          </cell>
          <cell r="G242" t="str">
            <v>Average Band D</v>
          </cell>
          <cell r="K242" t="str">
            <v>Average Band D</v>
          </cell>
          <cell r="O242" t="str">
            <v>Average Band D</v>
          </cell>
        </row>
        <row r="243">
          <cell r="C243" t="str">
            <v>Equivalent Council Tax</v>
          </cell>
          <cell r="E243" t="str">
            <v>£</v>
          </cell>
          <cell r="F243" t="str">
            <v>%</v>
          </cell>
          <cell r="G243" t="str">
            <v>Equivalent Council Tax</v>
          </cell>
          <cell r="I243" t="str">
            <v>£</v>
          </cell>
          <cell r="J243" t="str">
            <v>%</v>
          </cell>
          <cell r="K243" t="str">
            <v>Equivalent Council Tax</v>
          </cell>
          <cell r="M243" t="str">
            <v>£</v>
          </cell>
          <cell r="N243" t="str">
            <v>%</v>
          </cell>
          <cell r="O243" t="str">
            <v>Equivalent</v>
          </cell>
          <cell r="Q243" t="str">
            <v>£</v>
          </cell>
          <cell r="R243" t="str">
            <v>%</v>
          </cell>
          <cell r="S243" t="str">
            <v>Figures</v>
          </cell>
        </row>
        <row r="244">
          <cell r="C244" t="str">
            <v>for Local Services (excl. Parish)</v>
          </cell>
          <cell r="E244" t="str">
            <v>Increase /</v>
          </cell>
          <cell r="F244" t="str">
            <v>Increase /</v>
          </cell>
          <cell r="G244" t="str">
            <v>for Parish Councils</v>
          </cell>
          <cell r="I244" t="str">
            <v>Increase /</v>
          </cell>
          <cell r="J244" t="str">
            <v>Increase /</v>
          </cell>
          <cell r="K244" t="str">
            <v>for Precepts</v>
          </cell>
          <cell r="M244" t="str">
            <v>Increase /</v>
          </cell>
          <cell r="N244" t="str">
            <v>Increase /</v>
          </cell>
          <cell r="O244" t="str">
            <v>Council Tax</v>
          </cell>
          <cell r="Q244" t="str">
            <v>Increase /</v>
          </cell>
          <cell r="R244" t="str">
            <v>Increase /</v>
          </cell>
          <cell r="S244" t="str">
            <v>Firm or</v>
          </cell>
        </row>
        <row r="245">
          <cell r="C245" t="str">
            <v>2008/09</v>
          </cell>
          <cell r="D245" t="str">
            <v>2009/10</v>
          </cell>
          <cell r="E245" t="str">
            <v>(Decrease)</v>
          </cell>
          <cell r="F245" t="str">
            <v>(Decrease)</v>
          </cell>
          <cell r="G245" t="str">
            <v>2008/09</v>
          </cell>
          <cell r="H245" t="str">
            <v>2009/10</v>
          </cell>
          <cell r="I245" t="str">
            <v>(Decrease)</v>
          </cell>
          <cell r="J245" t="str">
            <v>(Decrease)</v>
          </cell>
          <cell r="K245" t="str">
            <v>2008/09</v>
          </cell>
          <cell r="L245" t="str">
            <v>2009/10</v>
          </cell>
          <cell r="M245" t="str">
            <v>(Decrease)</v>
          </cell>
          <cell r="N245" t="str">
            <v>(Decrease)</v>
          </cell>
          <cell r="O245" t="str">
            <v>2008/09</v>
          </cell>
          <cell r="P245" t="str">
            <v>2009/10</v>
          </cell>
          <cell r="Q245" t="str">
            <v>(Decrease)</v>
          </cell>
          <cell r="R245" t="str">
            <v>(Decrease)</v>
          </cell>
          <cell r="S245" t="str">
            <v>Provisional?</v>
          </cell>
        </row>
        <row r="246">
          <cell r="C246" t="str">
            <v>£   p</v>
          </cell>
          <cell r="D246" t="str">
            <v>£   p</v>
          </cell>
          <cell r="E246" t="str">
            <v>£s</v>
          </cell>
          <cell r="F246" t="str">
            <v>%</v>
          </cell>
          <cell r="G246" t="str">
            <v>£   p</v>
          </cell>
          <cell r="H246" t="str">
            <v>£   p</v>
          </cell>
          <cell r="I246" t="str">
            <v>£s</v>
          </cell>
          <cell r="J246" t="str">
            <v>%</v>
          </cell>
          <cell r="K246" t="str">
            <v>£   p</v>
          </cell>
          <cell r="L246" t="str">
            <v>£   p</v>
          </cell>
          <cell r="M246" t="str">
            <v>£s</v>
          </cell>
          <cell r="N246" t="str">
            <v>%</v>
          </cell>
          <cell r="O246" t="str">
            <v>£   p</v>
          </cell>
          <cell r="P246" t="str">
            <v>£   p</v>
          </cell>
          <cell r="Q246" t="str">
            <v>£s</v>
          </cell>
          <cell r="R246" t="str">
            <v>%</v>
          </cell>
        </row>
        <row r="248">
          <cell r="A248" t="str">
            <v>E1931</v>
          </cell>
          <cell r="B248" t="str">
            <v>Broxbourne</v>
          </cell>
          <cell r="C248">
            <v>109.41</v>
          </cell>
          <cell r="D248">
            <v>113.24</v>
          </cell>
          <cell r="E248">
            <v>3.8299999999999983</v>
          </cell>
          <cell r="F248">
            <v>3.5005940956036818E-2</v>
          </cell>
          <cell r="G248">
            <v>0</v>
          </cell>
          <cell r="H248">
            <v>0</v>
          </cell>
          <cell r="I248">
            <v>0</v>
          </cell>
          <cell r="J248">
            <v>0</v>
          </cell>
          <cell r="K248">
            <v>1217.79</v>
          </cell>
          <cell r="L248">
            <v>1261.6499999999999</v>
          </cell>
          <cell r="M248">
            <v>43.8599999999999</v>
          </cell>
          <cell r="N248">
            <v>3.6016061882590433E-2</v>
          </cell>
          <cell r="O248">
            <v>1327.2</v>
          </cell>
          <cell r="P248">
            <v>1374.89</v>
          </cell>
          <cell r="Q248">
            <v>47.690000000000055</v>
          </cell>
          <cell r="R248">
            <v>3.5932790837854167E-2</v>
          </cell>
          <cell r="S248" t="str">
            <v>Firm</v>
          </cell>
        </row>
        <row r="249">
          <cell r="A249" t="str">
            <v>E1932</v>
          </cell>
          <cell r="B249" t="str">
            <v>Dacorum</v>
          </cell>
          <cell r="C249">
            <v>158.4</v>
          </cell>
          <cell r="D249">
            <v>166.22</v>
          </cell>
          <cell r="E249">
            <v>7.8199999999999932</v>
          </cell>
          <cell r="F249">
            <v>4.9368686868686895E-2</v>
          </cell>
          <cell r="G249">
            <v>9.2999999999999829</v>
          </cell>
          <cell r="H249">
            <v>9.4799999999999898</v>
          </cell>
          <cell r="I249">
            <v>0.18000000000000682</v>
          </cell>
          <cell r="J249">
            <v>1.9354838709678246E-2</v>
          </cell>
          <cell r="K249">
            <v>1217.79</v>
          </cell>
          <cell r="L249">
            <v>1261.6499999999999</v>
          </cell>
          <cell r="M249">
            <v>43.8599999999999</v>
          </cell>
          <cell r="N249">
            <v>3.6016061882590433E-2</v>
          </cell>
          <cell r="O249">
            <v>1385.49</v>
          </cell>
          <cell r="P249">
            <v>1437.35</v>
          </cell>
          <cell r="Q249">
            <v>51.8599999999999</v>
          </cell>
          <cell r="R249">
            <v>3.7430800655363639E-2</v>
          </cell>
          <cell r="S249" t="str">
            <v>Firm</v>
          </cell>
        </row>
        <row r="250">
          <cell r="A250" t="str">
            <v>E1933</v>
          </cell>
          <cell r="B250" t="str">
            <v>East Hertfordshire</v>
          </cell>
          <cell r="C250">
            <v>150.30000000000001</v>
          </cell>
          <cell r="D250">
            <v>155.41</v>
          </cell>
          <cell r="E250">
            <v>5.1099999999999852</v>
          </cell>
          <cell r="F250">
            <v>3.3998669328010545E-2</v>
          </cell>
          <cell r="G250">
            <v>58.52</v>
          </cell>
          <cell r="H250">
            <v>59.819999999999993</v>
          </cell>
          <cell r="I250">
            <v>1.2999999999999901</v>
          </cell>
          <cell r="J250">
            <v>2.2214627477785243E-2</v>
          </cell>
          <cell r="K250">
            <v>1217.79</v>
          </cell>
          <cell r="L250">
            <v>1261.6499999999999</v>
          </cell>
          <cell r="M250">
            <v>43.8599999999999</v>
          </cell>
          <cell r="N250">
            <v>3.6016061882590433E-2</v>
          </cell>
          <cell r="O250">
            <v>1426.61</v>
          </cell>
          <cell r="P250">
            <v>1476.88</v>
          </cell>
          <cell r="Q250">
            <v>50.270000000000209</v>
          </cell>
          <cell r="R250">
            <v>3.5237380924008743E-2</v>
          </cell>
          <cell r="S250" t="str">
            <v>Firm</v>
          </cell>
        </row>
        <row r="251">
          <cell r="A251" t="str">
            <v>E1934</v>
          </cell>
          <cell r="B251" t="str">
            <v>Hertsmere</v>
          </cell>
          <cell r="C251">
            <v>153.11000000000001</v>
          </cell>
          <cell r="D251">
            <v>157.36000000000001</v>
          </cell>
          <cell r="E251">
            <v>4.25</v>
          </cell>
          <cell r="F251">
            <v>2.775782117431902E-2</v>
          </cell>
          <cell r="G251">
            <v>22.16</v>
          </cell>
          <cell r="H251">
            <v>22.819999999999993</v>
          </cell>
          <cell r="I251">
            <v>0.65999999999999304</v>
          </cell>
          <cell r="J251">
            <v>2.9783393501804811E-2</v>
          </cell>
          <cell r="K251">
            <v>1217.79</v>
          </cell>
          <cell r="L251">
            <v>1261.6499999999999</v>
          </cell>
          <cell r="M251">
            <v>43.8599999999999</v>
          </cell>
          <cell r="N251">
            <v>3.6016061882590433E-2</v>
          </cell>
          <cell r="O251">
            <v>1393.06</v>
          </cell>
          <cell r="P251">
            <v>1441.83</v>
          </cell>
          <cell r="Q251">
            <v>48.769999999999982</v>
          </cell>
          <cell r="R251">
            <v>3.5009260189797997E-2</v>
          </cell>
          <cell r="S251" t="str">
            <v>Firm</v>
          </cell>
        </row>
        <row r="252">
          <cell r="A252" t="str">
            <v>E1935</v>
          </cell>
          <cell r="B252" t="str">
            <v>North Hertfordshire</v>
          </cell>
          <cell r="C252">
            <v>186.41</v>
          </cell>
          <cell r="D252">
            <v>193.68</v>
          </cell>
          <cell r="E252">
            <v>7.2700000000000102</v>
          </cell>
          <cell r="F252">
            <v>3.9000053645190658E-2</v>
          </cell>
          <cell r="G252">
            <v>28.04</v>
          </cell>
          <cell r="H252">
            <v>26.930000000000007</v>
          </cell>
          <cell r="I252">
            <v>-1.1099999999999923</v>
          </cell>
          <cell r="J252">
            <v>-3.958630527817375E-2</v>
          </cell>
          <cell r="K252">
            <v>1217.79</v>
          </cell>
          <cell r="L252">
            <v>1261.6499999999999</v>
          </cell>
          <cell r="M252">
            <v>43.8599999999999</v>
          </cell>
          <cell r="N252">
            <v>3.6016061882590433E-2</v>
          </cell>
          <cell r="O252">
            <v>1432.24</v>
          </cell>
          <cell r="P252">
            <v>1482.26</v>
          </cell>
          <cell r="Q252">
            <v>50.019999999999982</v>
          </cell>
          <cell r="R252">
            <v>3.4924314360721631E-2</v>
          </cell>
          <cell r="S252" t="str">
            <v>Firm</v>
          </cell>
        </row>
        <row r="253">
          <cell r="A253" t="str">
            <v>E1936</v>
          </cell>
          <cell r="B253" t="str">
            <v>St Albans</v>
          </cell>
          <cell r="C253">
            <v>170.88</v>
          </cell>
          <cell r="D253">
            <v>170.88</v>
          </cell>
          <cell r="E253">
            <v>0</v>
          </cell>
          <cell r="F253">
            <v>0</v>
          </cell>
          <cell r="G253">
            <v>33.92</v>
          </cell>
          <cell r="H253">
            <v>35.840000000000003</v>
          </cell>
          <cell r="I253">
            <v>1.9200000000000017</v>
          </cell>
          <cell r="J253">
            <v>5.6603773584905648E-2</v>
          </cell>
          <cell r="K253">
            <v>1217.79</v>
          </cell>
          <cell r="L253">
            <v>1261.6499999999999</v>
          </cell>
          <cell r="M253">
            <v>43.8599999999999</v>
          </cell>
          <cell r="N253">
            <v>3.6016061882590433E-2</v>
          </cell>
          <cell r="O253">
            <v>1422.59</v>
          </cell>
          <cell r="P253">
            <v>1468.37</v>
          </cell>
          <cell r="Q253">
            <v>45.779999999999973</v>
          </cell>
          <cell r="R253">
            <v>3.2180740761568627E-2</v>
          </cell>
          <cell r="S253" t="str">
            <v>Firm</v>
          </cell>
        </row>
        <row r="254">
          <cell r="A254" t="str">
            <v>E1937</v>
          </cell>
          <cell r="B254" t="str">
            <v>Stevenage</v>
          </cell>
          <cell r="C254">
            <v>181.44</v>
          </cell>
          <cell r="D254">
            <v>188.52</v>
          </cell>
          <cell r="E254">
            <v>7.0800000000000125</v>
          </cell>
          <cell r="F254">
            <v>3.9021164021164179E-2</v>
          </cell>
          <cell r="G254">
            <v>0</v>
          </cell>
          <cell r="H254">
            <v>0</v>
          </cell>
          <cell r="I254">
            <v>0</v>
          </cell>
          <cell r="J254">
            <v>0</v>
          </cell>
          <cell r="K254">
            <v>1217.79</v>
          </cell>
          <cell r="L254">
            <v>1261.6499999999999</v>
          </cell>
          <cell r="M254">
            <v>43.8599999999999</v>
          </cell>
          <cell r="N254">
            <v>3.6016061882590433E-2</v>
          </cell>
          <cell r="O254">
            <v>1399.23</v>
          </cell>
          <cell r="P254">
            <v>1450.17</v>
          </cell>
          <cell r="Q254">
            <v>50.940000000000055</v>
          </cell>
          <cell r="R254">
            <v>3.6405737441307151E-2</v>
          </cell>
          <cell r="S254" t="str">
            <v>Firm</v>
          </cell>
        </row>
        <row r="255">
          <cell r="A255" t="str">
            <v>E1938</v>
          </cell>
          <cell r="B255" t="str">
            <v>Three Rivers</v>
          </cell>
          <cell r="C255">
            <v>154.21</v>
          </cell>
          <cell r="D255">
            <v>156.52000000000001</v>
          </cell>
          <cell r="E255">
            <v>2.3100000000000023</v>
          </cell>
          <cell r="F255">
            <v>1.4979573309124028E-2</v>
          </cell>
          <cell r="G255">
            <v>34.590000000000003</v>
          </cell>
          <cell r="H255">
            <v>36.599999999999994</v>
          </cell>
          <cell r="I255">
            <v>2.0099999999999909</v>
          </cell>
          <cell r="J255">
            <v>5.8109280138768149E-2</v>
          </cell>
          <cell r="K255">
            <v>1217.79</v>
          </cell>
          <cell r="L255">
            <v>1261.6499999999999</v>
          </cell>
          <cell r="M255">
            <v>43.8599999999999</v>
          </cell>
          <cell r="N255">
            <v>3.6016061882590433E-2</v>
          </cell>
          <cell r="O255">
            <v>1406.59</v>
          </cell>
          <cell r="P255">
            <v>1454.77</v>
          </cell>
          <cell r="Q255">
            <v>48.180000000000064</v>
          </cell>
          <cell r="R255">
            <v>3.425305170660975E-2</v>
          </cell>
          <cell r="S255" t="str">
            <v>Firm</v>
          </cell>
        </row>
        <row r="256">
          <cell r="A256" t="str">
            <v>E1939</v>
          </cell>
          <cell r="B256" t="str">
            <v>Watford</v>
          </cell>
          <cell r="C256">
            <v>251</v>
          </cell>
          <cell r="D256">
            <v>253.5</v>
          </cell>
          <cell r="E256">
            <v>2.5</v>
          </cell>
          <cell r="F256">
            <v>9.960159362549792E-3</v>
          </cell>
          <cell r="G256">
            <v>0</v>
          </cell>
          <cell r="H256">
            <v>0</v>
          </cell>
          <cell r="I256">
            <v>0</v>
          </cell>
          <cell r="J256">
            <v>0</v>
          </cell>
          <cell r="K256">
            <v>1217.79</v>
          </cell>
          <cell r="L256">
            <v>1261.6499999999999</v>
          </cell>
          <cell r="M256">
            <v>43.8599999999999</v>
          </cell>
          <cell r="N256">
            <v>3.6016061882590433E-2</v>
          </cell>
          <cell r="O256">
            <v>1468.79</v>
          </cell>
          <cell r="P256">
            <v>1515.15</v>
          </cell>
          <cell r="Q256">
            <v>46.360000000000127</v>
          </cell>
          <cell r="R256">
            <v>3.1563395720286769E-2</v>
          </cell>
          <cell r="S256" t="str">
            <v>Firm</v>
          </cell>
        </row>
        <row r="257">
          <cell r="A257" t="str">
            <v>E1940</v>
          </cell>
          <cell r="B257" t="str">
            <v>Welwyn Hatfield</v>
          </cell>
          <cell r="C257">
            <v>191.83</v>
          </cell>
          <cell r="D257">
            <v>196.61</v>
          </cell>
          <cell r="E257">
            <v>4.7800000000000011</v>
          </cell>
          <cell r="F257">
            <v>2.4917896053797683E-2</v>
          </cell>
          <cell r="G257">
            <v>31.86</v>
          </cell>
          <cell r="H257">
            <v>33.629999999999995</v>
          </cell>
          <cell r="I257">
            <v>1.769999999999996</v>
          </cell>
          <cell r="J257">
            <v>5.5555555555555358E-2</v>
          </cell>
          <cell r="K257">
            <v>1217.79</v>
          </cell>
          <cell r="L257">
            <v>1261.6499999999999</v>
          </cell>
          <cell r="M257">
            <v>43.8599999999999</v>
          </cell>
          <cell r="N257">
            <v>3.6016061882590433E-2</v>
          </cell>
          <cell r="O257">
            <v>1441.48</v>
          </cell>
          <cell r="P257">
            <v>1491.89</v>
          </cell>
          <cell r="Q257">
            <v>50.410000000000082</v>
          </cell>
          <cell r="R257">
            <v>3.4971002025695919E-2</v>
          </cell>
          <cell r="S257" t="str">
            <v>Firm</v>
          </cell>
        </row>
        <row r="258">
          <cell r="A258" t="str">
            <v>E2231</v>
          </cell>
          <cell r="B258" t="str">
            <v>Ashford</v>
          </cell>
          <cell r="C258">
            <v>129.19999999999999</v>
          </cell>
          <cell r="D258">
            <v>135.27000000000001</v>
          </cell>
          <cell r="E258">
            <v>6.0700000000000216</v>
          </cell>
          <cell r="F258">
            <v>4.6981424148607065E-2</v>
          </cell>
          <cell r="G258">
            <v>15.27</v>
          </cell>
          <cell r="H258">
            <v>16.119999999999976</v>
          </cell>
          <cell r="I258">
            <v>0.84999999999997655</v>
          </cell>
          <cell r="J258">
            <v>5.5664702030122859E-2</v>
          </cell>
          <cell r="K258">
            <v>1193.8499999999999</v>
          </cell>
          <cell r="L258">
            <v>1226.98</v>
          </cell>
          <cell r="M258">
            <v>33.130000000000109</v>
          </cell>
          <cell r="N258">
            <v>2.7750554927336024E-2</v>
          </cell>
          <cell r="O258">
            <v>1338.32</v>
          </cell>
          <cell r="P258">
            <v>1378.37</v>
          </cell>
          <cell r="Q258">
            <v>40.049999999999955</v>
          </cell>
          <cell r="R258">
            <v>2.9925578337019587E-2</v>
          </cell>
          <cell r="S258" t="str">
            <v>Firm</v>
          </cell>
        </row>
        <row r="259">
          <cell r="A259" t="str">
            <v>E2232</v>
          </cell>
          <cell r="B259" t="str">
            <v>Canterbury</v>
          </cell>
          <cell r="C259">
            <v>166.95</v>
          </cell>
          <cell r="D259">
            <v>174.42</v>
          </cell>
          <cell r="E259">
            <v>7.4699999999999989</v>
          </cell>
          <cell r="F259">
            <v>4.4743935309973004E-2</v>
          </cell>
          <cell r="G259">
            <v>11.01</v>
          </cell>
          <cell r="H259">
            <v>10.969999999999999</v>
          </cell>
          <cell r="I259">
            <v>-4.0000000000000924E-2</v>
          </cell>
          <cell r="J259">
            <v>-3.6330608537693543E-3</v>
          </cell>
          <cell r="K259">
            <v>1193.8499999999999</v>
          </cell>
          <cell r="L259">
            <v>1226.98</v>
          </cell>
          <cell r="M259">
            <v>33.130000000000109</v>
          </cell>
          <cell r="N259">
            <v>2.7750554927336024E-2</v>
          </cell>
          <cell r="O259">
            <v>1371.81</v>
          </cell>
          <cell r="P259">
            <v>1412.37</v>
          </cell>
          <cell r="Q259">
            <v>40.559999999999945</v>
          </cell>
          <cell r="R259">
            <v>2.9566776740219014E-2</v>
          </cell>
          <cell r="S259" t="str">
            <v>Firm</v>
          </cell>
        </row>
        <row r="260">
          <cell r="A260" t="str">
            <v>E2233</v>
          </cell>
          <cell r="B260" t="str">
            <v>Dartford</v>
          </cell>
          <cell r="C260">
            <v>152.46</v>
          </cell>
          <cell r="D260">
            <v>159.84</v>
          </cell>
          <cell r="E260">
            <v>7.3799999999999955</v>
          </cell>
          <cell r="F260">
            <v>4.840613931523019E-2</v>
          </cell>
          <cell r="G260">
            <v>20.79</v>
          </cell>
          <cell r="H260">
            <v>22.03</v>
          </cell>
          <cell r="I260">
            <v>1.240000000000002</v>
          </cell>
          <cell r="J260">
            <v>5.9644059644059721E-2</v>
          </cell>
          <cell r="K260">
            <v>1193.8499999999999</v>
          </cell>
          <cell r="L260">
            <v>1226.98</v>
          </cell>
          <cell r="M260">
            <v>33.130000000000109</v>
          </cell>
          <cell r="N260">
            <v>2.7750554927336024E-2</v>
          </cell>
          <cell r="O260">
            <v>1367.1</v>
          </cell>
          <cell r="P260">
            <v>1408.85</v>
          </cell>
          <cell r="Q260">
            <v>41.75</v>
          </cell>
          <cell r="R260">
            <v>3.0539097359373768E-2</v>
          </cell>
          <cell r="S260" t="str">
            <v>Firm</v>
          </cell>
        </row>
        <row r="261">
          <cell r="A261" t="str">
            <v>E2234</v>
          </cell>
          <cell r="B261" t="str">
            <v>Dover</v>
          </cell>
          <cell r="C261">
            <v>147.77000000000001</v>
          </cell>
          <cell r="D261">
            <v>155.07</v>
          </cell>
          <cell r="E261">
            <v>7.2999999999999829</v>
          </cell>
          <cell r="F261">
            <v>4.9401096298301361E-2</v>
          </cell>
          <cell r="G261">
            <v>42.12</v>
          </cell>
          <cell r="H261">
            <v>43.480000000000018</v>
          </cell>
          <cell r="I261">
            <v>1.3600000000000207</v>
          </cell>
          <cell r="J261">
            <v>3.2288698955366124E-2</v>
          </cell>
          <cell r="K261">
            <v>1193.8499999999999</v>
          </cell>
          <cell r="L261">
            <v>1226.98</v>
          </cell>
          <cell r="M261">
            <v>33.130000000000109</v>
          </cell>
          <cell r="N261">
            <v>2.7750554927336024E-2</v>
          </cell>
          <cell r="O261">
            <v>1383.74</v>
          </cell>
          <cell r="P261">
            <v>1425.53</v>
          </cell>
          <cell r="Q261">
            <v>41.789999999999964</v>
          </cell>
          <cell r="R261">
            <v>3.0200760258429993E-2</v>
          </cell>
          <cell r="S261" t="str">
            <v>Firm</v>
          </cell>
        </row>
        <row r="262">
          <cell r="A262" t="str">
            <v>E2236</v>
          </cell>
          <cell r="B262" t="str">
            <v>Gravesham</v>
          </cell>
          <cell r="C262">
            <v>154.08000000000001</v>
          </cell>
          <cell r="D262">
            <v>161.63</v>
          </cell>
          <cell r="E262">
            <v>7.5499999999999829</v>
          </cell>
          <cell r="F262">
            <v>4.9000519210799398E-2</v>
          </cell>
          <cell r="G262">
            <v>5.8499999999999943</v>
          </cell>
          <cell r="H262">
            <v>5.9300000000000068</v>
          </cell>
          <cell r="I262">
            <v>8.0000000000012506E-2</v>
          </cell>
          <cell r="J262">
            <v>1.3675213675215847E-2</v>
          </cell>
          <cell r="K262">
            <v>1193.8499999999999</v>
          </cell>
          <cell r="L262">
            <v>1226.98</v>
          </cell>
          <cell r="M262">
            <v>33.130000000000109</v>
          </cell>
          <cell r="N262">
            <v>2.7750554927336024E-2</v>
          </cell>
          <cell r="O262">
            <v>1353.78</v>
          </cell>
          <cell r="P262">
            <v>1394.54</v>
          </cell>
          <cell r="Q262">
            <v>40.759999999999991</v>
          </cell>
          <cell r="R262">
            <v>3.0108289382322129E-2</v>
          </cell>
          <cell r="S262" t="str">
            <v>Firm</v>
          </cell>
        </row>
        <row r="263">
          <cell r="A263" t="str">
            <v>E2237</v>
          </cell>
          <cell r="B263" t="str">
            <v>Maidstone</v>
          </cell>
          <cell r="C263">
            <v>207.72</v>
          </cell>
          <cell r="D263">
            <v>216.99</v>
          </cell>
          <cell r="E263">
            <v>9.2700000000000102</v>
          </cell>
          <cell r="F263">
            <v>4.4627383015597877E-2</v>
          </cell>
          <cell r="G263">
            <v>14.67</v>
          </cell>
          <cell r="H263">
            <v>15.319999999999993</v>
          </cell>
          <cell r="I263">
            <v>0.64999999999999325</v>
          </cell>
          <cell r="J263">
            <v>4.4308111792773941E-2</v>
          </cell>
          <cell r="K263">
            <v>1193.8499999999999</v>
          </cell>
          <cell r="L263">
            <v>1226.98</v>
          </cell>
          <cell r="M263">
            <v>33.130000000000109</v>
          </cell>
          <cell r="N263">
            <v>2.7750554927336024E-2</v>
          </cell>
          <cell r="O263">
            <v>1416.24</v>
          </cell>
          <cell r="P263">
            <v>1459.29</v>
          </cell>
          <cell r="Q263">
            <v>43.049999999999955</v>
          </cell>
          <cell r="R263">
            <v>3.0397390272835167E-2</v>
          </cell>
          <cell r="S263" t="str">
            <v>Firm</v>
          </cell>
        </row>
        <row r="264">
          <cell r="A264" t="str">
            <v>E2239</v>
          </cell>
          <cell r="B264" t="str">
            <v>Sevenoaks</v>
          </cell>
          <cell r="C264">
            <v>168.39</v>
          </cell>
          <cell r="D264">
            <v>176.76</v>
          </cell>
          <cell r="E264">
            <v>8.3700000000000045</v>
          </cell>
          <cell r="F264">
            <v>4.9706039551042247E-2</v>
          </cell>
          <cell r="G264">
            <v>60.46</v>
          </cell>
          <cell r="H264">
            <v>62.300000000000011</v>
          </cell>
          <cell r="I264">
            <v>1.8400000000000105</v>
          </cell>
          <cell r="J264">
            <v>3.0433344359907633E-2</v>
          </cell>
          <cell r="K264">
            <v>1193.8499999999999</v>
          </cell>
          <cell r="L264">
            <v>1226.98</v>
          </cell>
          <cell r="M264">
            <v>33.130000000000109</v>
          </cell>
          <cell r="N264">
            <v>2.7750554927336024E-2</v>
          </cell>
          <cell r="O264">
            <v>1422.7</v>
          </cell>
          <cell r="P264">
            <v>1466.04</v>
          </cell>
          <cell r="Q264">
            <v>43.339999999999918</v>
          </cell>
          <cell r="R264">
            <v>3.0463203767484348E-2</v>
          </cell>
          <cell r="S264" t="str">
            <v>Firm</v>
          </cell>
        </row>
        <row r="265">
          <cell r="A265" t="str">
            <v>E2240</v>
          </cell>
          <cell r="B265" t="str">
            <v>Shepway</v>
          </cell>
          <cell r="C265">
            <v>228.18</v>
          </cell>
          <cell r="D265">
            <v>238.94</v>
          </cell>
          <cell r="E265">
            <v>10.759999999999991</v>
          </cell>
          <cell r="F265">
            <v>4.7155754229117219E-2</v>
          </cell>
          <cell r="G265">
            <v>32</v>
          </cell>
          <cell r="H265">
            <v>33.660000000000025</v>
          </cell>
          <cell r="I265">
            <v>1.660000000000025</v>
          </cell>
          <cell r="J265">
            <v>5.1875000000000782E-2</v>
          </cell>
          <cell r="K265">
            <v>1193.8499999999999</v>
          </cell>
          <cell r="L265">
            <v>1226.98</v>
          </cell>
          <cell r="M265">
            <v>33.130000000000109</v>
          </cell>
          <cell r="N265">
            <v>2.7750554927336024E-2</v>
          </cell>
          <cell r="O265">
            <v>1454.03</v>
          </cell>
          <cell r="P265">
            <v>1499.58</v>
          </cell>
          <cell r="Q265">
            <v>45.549999999999955</v>
          </cell>
          <cell r="R265">
            <v>3.1326726408670957E-2</v>
          </cell>
          <cell r="S265" t="str">
            <v>Firm</v>
          </cell>
        </row>
        <row r="266">
          <cell r="A266" t="str">
            <v>E2241</v>
          </cell>
          <cell r="B266" t="str">
            <v>Swale</v>
          </cell>
          <cell r="C266">
            <v>148.77000000000001</v>
          </cell>
          <cell r="D266">
            <v>156.06</v>
          </cell>
          <cell r="E266">
            <v>7.289999999999992</v>
          </cell>
          <cell r="F266">
            <v>4.9001814882032591E-2</v>
          </cell>
          <cell r="G266">
            <v>14.28</v>
          </cell>
          <cell r="H266">
            <v>14.960000000000008</v>
          </cell>
          <cell r="I266">
            <v>0.6800000000000086</v>
          </cell>
          <cell r="J266">
            <v>4.7619047619048116E-2</v>
          </cell>
          <cell r="K266">
            <v>1193.8499999999999</v>
          </cell>
          <cell r="L266">
            <v>1226.98</v>
          </cell>
          <cell r="M266">
            <v>33.130000000000109</v>
          </cell>
          <cell r="N266">
            <v>2.7750554927336024E-2</v>
          </cell>
          <cell r="O266">
            <v>1356.9</v>
          </cell>
          <cell r="P266">
            <v>1398</v>
          </cell>
          <cell r="Q266">
            <v>41.099999999999909</v>
          </cell>
          <cell r="R266">
            <v>3.0289630776033638E-2</v>
          </cell>
          <cell r="S266" t="str">
            <v>Firm</v>
          </cell>
        </row>
        <row r="267">
          <cell r="A267" t="str">
            <v>E2242</v>
          </cell>
          <cell r="B267" t="str">
            <v>Thanet</v>
          </cell>
          <cell r="C267">
            <v>197.1</v>
          </cell>
          <cell r="D267">
            <v>204.93</v>
          </cell>
          <cell r="E267">
            <v>7.8300000000000125</v>
          </cell>
          <cell r="F267">
            <v>3.9726027397260388E-2</v>
          </cell>
          <cell r="G267">
            <v>11.44</v>
          </cell>
          <cell r="H267">
            <v>13.579999999999984</v>
          </cell>
          <cell r="I267">
            <v>2.1399999999999846</v>
          </cell>
          <cell r="J267">
            <v>0.18706293706293575</v>
          </cell>
          <cell r="K267">
            <v>1193.8499999999999</v>
          </cell>
          <cell r="L267">
            <v>1226.98</v>
          </cell>
          <cell r="M267">
            <v>33.130000000000109</v>
          </cell>
          <cell r="N267">
            <v>2.7750554927336024E-2</v>
          </cell>
          <cell r="O267">
            <v>1402.39</v>
          </cell>
          <cell r="P267">
            <v>1445.49</v>
          </cell>
          <cell r="Q267">
            <v>43.099999999999909</v>
          </cell>
          <cell r="R267">
            <v>3.0733248240503608E-2</v>
          </cell>
          <cell r="S267" t="str">
            <v>Firm</v>
          </cell>
        </row>
        <row r="268">
          <cell r="A268" t="str">
            <v>E2243</v>
          </cell>
          <cell r="B268" t="str">
            <v>Tonbridge &amp; Malling</v>
          </cell>
          <cell r="C268">
            <v>159.5</v>
          </cell>
          <cell r="D268">
            <v>167</v>
          </cell>
          <cell r="E268">
            <v>7.5</v>
          </cell>
          <cell r="F268">
            <v>4.7021943573667624E-2</v>
          </cell>
          <cell r="G268">
            <v>33.74</v>
          </cell>
          <cell r="H268">
            <v>35.620000000000005</v>
          </cell>
          <cell r="I268">
            <v>1.8800000000000026</v>
          </cell>
          <cell r="J268">
            <v>5.5720213396561968E-2</v>
          </cell>
          <cell r="K268">
            <v>1193.8499999999999</v>
          </cell>
          <cell r="L268">
            <v>1226.98</v>
          </cell>
          <cell r="M268">
            <v>33.130000000000109</v>
          </cell>
          <cell r="N268">
            <v>2.7750554927336024E-2</v>
          </cell>
          <cell r="O268">
            <v>1387.09</v>
          </cell>
          <cell r="P268">
            <v>1429.6</v>
          </cell>
          <cell r="Q268">
            <v>42.509999999999991</v>
          </cell>
          <cell r="R268">
            <v>3.0646893856923541E-2</v>
          </cell>
          <cell r="S268" t="str">
            <v>Firm</v>
          </cell>
        </row>
        <row r="269">
          <cell r="A269" t="str">
            <v>E2244</v>
          </cell>
          <cell r="B269" t="str">
            <v>Tunbridge Wells</v>
          </cell>
          <cell r="C269">
            <v>134.79</v>
          </cell>
          <cell r="D269">
            <v>141.51</v>
          </cell>
          <cell r="E269">
            <v>6.7199999999999989</v>
          </cell>
          <cell r="F269">
            <v>4.9855330514133156E-2</v>
          </cell>
          <cell r="G269">
            <v>31.25</v>
          </cell>
          <cell r="H269">
            <v>32.19</v>
          </cell>
          <cell r="I269">
            <v>0.93999999999999773</v>
          </cell>
          <cell r="J269">
            <v>3.0079999999999885E-2</v>
          </cell>
          <cell r="K269">
            <v>1193.8499999999999</v>
          </cell>
          <cell r="L269">
            <v>1226.98</v>
          </cell>
          <cell r="M269">
            <v>33.130000000000109</v>
          </cell>
          <cell r="N269">
            <v>2.7750554927336024E-2</v>
          </cell>
          <cell r="O269">
            <v>1359.89</v>
          </cell>
          <cell r="P269">
            <v>1400.68</v>
          </cell>
          <cell r="Q269">
            <v>40.789999999999964</v>
          </cell>
          <cell r="R269">
            <v>2.9995073130914873E-2</v>
          </cell>
          <cell r="S269" t="str">
            <v>Firm</v>
          </cell>
        </row>
        <row r="270">
          <cell r="A270" t="str">
            <v>E2333</v>
          </cell>
          <cell r="B270" t="str">
            <v>Burnley</v>
          </cell>
          <cell r="C270">
            <v>240.47</v>
          </cell>
          <cell r="D270">
            <v>252.25</v>
          </cell>
          <cell r="E270">
            <v>11.780000000000001</v>
          </cell>
          <cell r="F270">
            <v>4.8987399675635146E-2</v>
          </cell>
          <cell r="G270">
            <v>1.8499999999999943</v>
          </cell>
          <cell r="H270">
            <v>1.6800000000000068</v>
          </cell>
          <cell r="I270">
            <v>-0.16999999999998749</v>
          </cell>
          <cell r="J270">
            <v>-9.1891891891885402E-2</v>
          </cell>
          <cell r="K270">
            <v>1273.1799999999998</v>
          </cell>
          <cell r="L270">
            <v>1312.79</v>
          </cell>
          <cell r="M270">
            <v>39.610000000000127</v>
          </cell>
          <cell r="N270">
            <v>3.1111076202893662E-2</v>
          </cell>
          <cell r="O270">
            <v>1515.5</v>
          </cell>
          <cell r="P270">
            <v>1566.72</v>
          </cell>
          <cell r="Q270">
            <v>51.220000000000027</v>
          </cell>
          <cell r="R270">
            <v>3.3797426591883895E-2</v>
          </cell>
          <cell r="S270" t="str">
            <v>Firm</v>
          </cell>
        </row>
        <row r="271">
          <cell r="A271" t="str">
            <v>E2334</v>
          </cell>
          <cell r="B271" t="str">
            <v>Chorley</v>
          </cell>
          <cell r="C271">
            <v>174.88</v>
          </cell>
          <cell r="D271">
            <v>179.65</v>
          </cell>
          <cell r="E271">
            <v>4.7700000000000102</v>
          </cell>
          <cell r="F271">
            <v>2.7275846294602113E-2</v>
          </cell>
          <cell r="G271">
            <v>16.3</v>
          </cell>
          <cell r="H271">
            <v>16.930000000000007</v>
          </cell>
          <cell r="I271">
            <v>0.63000000000000611</v>
          </cell>
          <cell r="J271">
            <v>3.8650306748466701E-2</v>
          </cell>
          <cell r="K271">
            <v>1273.1799999999998</v>
          </cell>
          <cell r="L271">
            <v>1312.79</v>
          </cell>
          <cell r="M271">
            <v>39.610000000000127</v>
          </cell>
          <cell r="N271">
            <v>3.1111076202893662E-2</v>
          </cell>
          <cell r="O271">
            <v>1464.36</v>
          </cell>
          <cell r="P271">
            <v>1509.37</v>
          </cell>
          <cell r="Q271">
            <v>45.009999999999991</v>
          </cell>
          <cell r="R271">
            <v>3.0736977246032415E-2</v>
          </cell>
          <cell r="S271" t="str">
            <v>Firm</v>
          </cell>
        </row>
        <row r="272">
          <cell r="A272" t="str">
            <v>E2335</v>
          </cell>
          <cell r="B272" t="str">
            <v>Fylde</v>
          </cell>
          <cell r="C272">
            <v>169.01</v>
          </cell>
          <cell r="D272">
            <v>177.44</v>
          </cell>
          <cell r="E272">
            <v>8.4300000000000068</v>
          </cell>
          <cell r="F272">
            <v>4.9878705402047308E-2</v>
          </cell>
          <cell r="G272">
            <v>15.13</v>
          </cell>
          <cell r="H272">
            <v>17.370000000000005</v>
          </cell>
          <cell r="I272">
            <v>2.2400000000000038</v>
          </cell>
          <cell r="J272">
            <v>0.1480502313284866</v>
          </cell>
          <cell r="K272">
            <v>1273.1799999999998</v>
          </cell>
          <cell r="L272">
            <v>1312.79</v>
          </cell>
          <cell r="M272">
            <v>39.610000000000127</v>
          </cell>
          <cell r="N272">
            <v>3.1111076202893662E-2</v>
          </cell>
          <cell r="O272">
            <v>1457.32</v>
          </cell>
          <cell r="P272">
            <v>1507.6</v>
          </cell>
          <cell r="Q272">
            <v>50.279999999999973</v>
          </cell>
          <cell r="R272">
            <v>3.4501688030082578E-2</v>
          </cell>
          <cell r="S272" t="str">
            <v>Firm</v>
          </cell>
        </row>
        <row r="273">
          <cell r="A273" t="str">
            <v>E2336</v>
          </cell>
          <cell r="B273" t="str">
            <v>Hyndburn</v>
          </cell>
          <cell r="C273">
            <v>219.65</v>
          </cell>
          <cell r="D273">
            <v>230.52</v>
          </cell>
          <cell r="E273">
            <v>10.870000000000005</v>
          </cell>
          <cell r="F273">
            <v>4.9487821534259124E-2</v>
          </cell>
          <cell r="G273">
            <v>0.41999999999998749</v>
          </cell>
          <cell r="H273">
            <v>0.51999999999998181</v>
          </cell>
          <cell r="I273">
            <v>9.9999999999994316E-2</v>
          </cell>
          <cell r="J273">
            <v>0.2380952380952317</v>
          </cell>
          <cell r="K273">
            <v>1273.1799999999998</v>
          </cell>
          <cell r="L273">
            <v>1312.79</v>
          </cell>
          <cell r="M273">
            <v>39.610000000000127</v>
          </cell>
          <cell r="N273">
            <v>3.1111076202893662E-2</v>
          </cell>
          <cell r="O273">
            <v>1493.25</v>
          </cell>
          <cell r="P273">
            <v>1543.83</v>
          </cell>
          <cell r="Q273">
            <v>50.579999999999927</v>
          </cell>
          <cell r="R273">
            <v>3.387242591662476E-2</v>
          </cell>
          <cell r="S273" t="str">
            <v>Firm</v>
          </cell>
        </row>
        <row r="274">
          <cell r="A274" t="str">
            <v>E2337</v>
          </cell>
          <cell r="B274" t="str">
            <v>Lancaster</v>
          </cell>
          <cell r="C274">
            <v>178.17</v>
          </cell>
          <cell r="D274">
            <v>185.31</v>
          </cell>
          <cell r="E274">
            <v>7.1400000000000148</v>
          </cell>
          <cell r="F274">
            <v>4.0074086546556753E-2</v>
          </cell>
          <cell r="G274">
            <v>6.6000000000000227</v>
          </cell>
          <cell r="H274">
            <v>11.909999999999997</v>
          </cell>
          <cell r="I274">
            <v>5.3099999999999739</v>
          </cell>
          <cell r="J274">
            <v>0.80454545454544779</v>
          </cell>
          <cell r="K274">
            <v>1273.1799999999998</v>
          </cell>
          <cell r="L274">
            <v>1312.79</v>
          </cell>
          <cell r="M274">
            <v>39.610000000000127</v>
          </cell>
          <cell r="N274">
            <v>3.1111076202893662E-2</v>
          </cell>
          <cell r="O274">
            <v>1457.95</v>
          </cell>
          <cell r="P274">
            <v>1510.01</v>
          </cell>
          <cell r="Q274">
            <v>52.059999999999945</v>
          </cell>
          <cell r="R274">
            <v>3.5707671730854873E-2</v>
          </cell>
          <cell r="S274" t="str">
            <v>Firm</v>
          </cell>
        </row>
        <row r="275">
          <cell r="A275" t="str">
            <v>E2338</v>
          </cell>
          <cell r="B275" t="str">
            <v>Pendle</v>
          </cell>
          <cell r="C275">
            <v>240.38</v>
          </cell>
          <cell r="D275">
            <v>240.38</v>
          </cell>
          <cell r="E275">
            <v>0</v>
          </cell>
          <cell r="F275">
            <v>0</v>
          </cell>
          <cell r="G275">
            <v>8.9800000000000182</v>
          </cell>
          <cell r="H275">
            <v>13.439999999999998</v>
          </cell>
          <cell r="I275">
            <v>4.4599999999999795</v>
          </cell>
          <cell r="J275">
            <v>0.49665924276168938</v>
          </cell>
          <cell r="K275">
            <v>1273.1799999999998</v>
          </cell>
          <cell r="L275">
            <v>1312.79</v>
          </cell>
          <cell r="M275">
            <v>39.610000000000127</v>
          </cell>
          <cell r="N275">
            <v>3.1111076202893662E-2</v>
          </cell>
          <cell r="O275">
            <v>1522.54</v>
          </cell>
          <cell r="P275">
            <v>1566.61</v>
          </cell>
          <cell r="Q275">
            <v>44.069999999999936</v>
          </cell>
          <cell r="R275">
            <v>2.8945052346736277E-2</v>
          </cell>
          <cell r="S275" t="str">
            <v>Firm</v>
          </cell>
        </row>
        <row r="276">
          <cell r="A276" t="str">
            <v>E2339</v>
          </cell>
          <cell r="B276" t="str">
            <v>Preston</v>
          </cell>
          <cell r="C276">
            <v>241.65</v>
          </cell>
          <cell r="D276">
            <v>253.25</v>
          </cell>
          <cell r="E276">
            <v>11.599999999999994</v>
          </cell>
          <cell r="F276">
            <v>4.8003310573142999E-2</v>
          </cell>
          <cell r="G276">
            <v>1.3199999999999932</v>
          </cell>
          <cell r="H276">
            <v>1.9099999999999966</v>
          </cell>
          <cell r="I276">
            <v>0.59000000000000341</v>
          </cell>
          <cell r="J276">
            <v>0.4469696969697019</v>
          </cell>
          <cell r="K276">
            <v>1273.1799999999998</v>
          </cell>
          <cell r="L276">
            <v>1312.79</v>
          </cell>
          <cell r="M276">
            <v>39.610000000000127</v>
          </cell>
          <cell r="N276">
            <v>3.1111076202893662E-2</v>
          </cell>
          <cell r="O276">
            <v>1516.15</v>
          </cell>
          <cell r="P276">
            <v>1567.95</v>
          </cell>
          <cell r="Q276">
            <v>51.799999999999955</v>
          </cell>
          <cell r="R276">
            <v>3.4165484945420932E-2</v>
          </cell>
          <cell r="S276" t="str">
            <v>Firm</v>
          </cell>
        </row>
        <row r="277">
          <cell r="A277" t="str">
            <v>E2340</v>
          </cell>
          <cell r="B277" t="str">
            <v>Ribble Valley</v>
          </cell>
          <cell r="C277">
            <v>133.33000000000001</v>
          </cell>
          <cell r="D277">
            <v>137.26</v>
          </cell>
          <cell r="E277">
            <v>3.9299999999999784</v>
          </cell>
          <cell r="F277">
            <v>2.94757368934222E-2</v>
          </cell>
          <cell r="G277">
            <v>16.399999999999999</v>
          </cell>
          <cell r="H277">
            <v>16.47</v>
          </cell>
          <cell r="I277">
            <v>7.0000000000000284E-2</v>
          </cell>
          <cell r="J277">
            <v>4.2682926829269441E-3</v>
          </cell>
          <cell r="K277">
            <v>1273.1799999999998</v>
          </cell>
          <cell r="L277">
            <v>1312.79</v>
          </cell>
          <cell r="M277">
            <v>39.610000000000127</v>
          </cell>
          <cell r="N277">
            <v>3.1111076202893662E-2</v>
          </cell>
          <cell r="O277">
            <v>1422.91</v>
          </cell>
          <cell r="P277">
            <v>1466.52</v>
          </cell>
          <cell r="Q277">
            <v>43.6099999999999</v>
          </cell>
          <cell r="R277">
            <v>3.064845984637099E-2</v>
          </cell>
          <cell r="S277" t="str">
            <v>Firm</v>
          </cell>
        </row>
        <row r="278">
          <cell r="A278" t="str">
            <v>E2341</v>
          </cell>
          <cell r="B278" t="str">
            <v>Rossendale</v>
          </cell>
          <cell r="C278">
            <v>246.26</v>
          </cell>
          <cell r="D278">
            <v>253.39</v>
          </cell>
          <cell r="E278">
            <v>7.1299999999999955</v>
          </cell>
          <cell r="F278">
            <v>2.895313895882401E-2</v>
          </cell>
          <cell r="G278">
            <v>2.3200000000000216</v>
          </cell>
          <cell r="H278">
            <v>2.4400000000000261</v>
          </cell>
          <cell r="I278">
            <v>0.12000000000000455</v>
          </cell>
          <cell r="J278">
            <v>5.1724137931036029E-2</v>
          </cell>
          <cell r="K278">
            <v>1273.1799999999998</v>
          </cell>
          <cell r="L278">
            <v>1312.79</v>
          </cell>
          <cell r="M278">
            <v>39.610000000000127</v>
          </cell>
          <cell r="N278">
            <v>3.1111076202893662E-2</v>
          </cell>
          <cell r="O278">
            <v>1521.76</v>
          </cell>
          <cell r="P278">
            <v>1568.62</v>
          </cell>
          <cell r="Q278">
            <v>46.8599999999999</v>
          </cell>
          <cell r="R278">
            <v>3.0793291977709858E-2</v>
          </cell>
          <cell r="S278" t="str">
            <v>Firm</v>
          </cell>
        </row>
        <row r="279">
          <cell r="A279" t="str">
            <v>E2342</v>
          </cell>
          <cell r="B279" t="str">
            <v>South Ribble</v>
          </cell>
          <cell r="C279">
            <v>197.55</v>
          </cell>
          <cell r="D279">
            <v>203.3</v>
          </cell>
          <cell r="E279">
            <v>5.75</v>
          </cell>
          <cell r="F279">
            <v>2.9106555302454984E-2</v>
          </cell>
          <cell r="G279">
            <v>6.25</v>
          </cell>
          <cell r="H279">
            <v>6.4099999999999966</v>
          </cell>
          <cell r="I279">
            <v>0.15999999999999659</v>
          </cell>
          <cell r="J279">
            <v>2.5599999999999401E-2</v>
          </cell>
          <cell r="K279">
            <v>1273.1799999999998</v>
          </cell>
          <cell r="L279">
            <v>1312.79</v>
          </cell>
          <cell r="M279">
            <v>39.610000000000127</v>
          </cell>
          <cell r="N279">
            <v>3.1111076202893662E-2</v>
          </cell>
          <cell r="O279">
            <v>1476.98</v>
          </cell>
          <cell r="P279">
            <v>1522.5</v>
          </cell>
          <cell r="Q279">
            <v>45.519999999999982</v>
          </cell>
          <cell r="R279">
            <v>3.0819645492830006E-2</v>
          </cell>
          <cell r="S279" t="str">
            <v>Firm</v>
          </cell>
        </row>
        <row r="280">
          <cell r="A280" t="str">
            <v>E2343</v>
          </cell>
          <cell r="B280" t="str">
            <v>West Lancashire</v>
          </cell>
          <cell r="C280">
            <v>179.95</v>
          </cell>
          <cell r="D280">
            <v>183.55</v>
          </cell>
          <cell r="E280">
            <v>3.6000000000000227</v>
          </cell>
          <cell r="F280">
            <v>2.0005557099194382E-2</v>
          </cell>
          <cell r="G280">
            <v>13.42</v>
          </cell>
          <cell r="H280">
            <v>13.20999999999998</v>
          </cell>
          <cell r="I280">
            <v>-0.21000000000002039</v>
          </cell>
          <cell r="J280">
            <v>-1.564828614009095E-2</v>
          </cell>
          <cell r="K280">
            <v>1273.1799999999998</v>
          </cell>
          <cell r="L280">
            <v>1312.79</v>
          </cell>
          <cell r="M280">
            <v>39.610000000000127</v>
          </cell>
          <cell r="N280">
            <v>3.1111076202893662E-2</v>
          </cell>
          <cell r="O280">
            <v>1466.55</v>
          </cell>
          <cell r="P280">
            <v>1509.55</v>
          </cell>
          <cell r="Q280">
            <v>43</v>
          </cell>
          <cell r="R280">
            <v>2.932051413180603E-2</v>
          </cell>
          <cell r="S280" t="str">
            <v>Firm</v>
          </cell>
        </row>
        <row r="281">
          <cell r="A281" t="str">
            <v>E2344</v>
          </cell>
          <cell r="B281" t="str">
            <v>Wyre</v>
          </cell>
          <cell r="C281">
            <v>169.01</v>
          </cell>
          <cell r="D281">
            <v>175.77</v>
          </cell>
          <cell r="E281">
            <v>6.7600000000000193</v>
          </cell>
          <cell r="F281">
            <v>3.999763327613759E-2</v>
          </cell>
          <cell r="G281">
            <v>5.59</v>
          </cell>
          <cell r="H281">
            <v>6.3299999999999841</v>
          </cell>
          <cell r="I281">
            <v>0.73999999999998423</v>
          </cell>
          <cell r="J281">
            <v>0.13237924865831552</v>
          </cell>
          <cell r="K281">
            <v>1273.1799999999998</v>
          </cell>
          <cell r="L281">
            <v>1312.79</v>
          </cell>
          <cell r="M281">
            <v>39.610000000000127</v>
          </cell>
          <cell r="N281">
            <v>3.1111076202893662E-2</v>
          </cell>
          <cell r="O281">
            <v>1447.78</v>
          </cell>
          <cell r="P281">
            <v>1494.89</v>
          </cell>
          <cell r="Q281">
            <v>47.110000000000127</v>
          </cell>
          <cell r="R281">
            <v>3.2539474229510201E-2</v>
          </cell>
          <cell r="S281" t="str">
            <v>Firm</v>
          </cell>
        </row>
        <row r="282">
          <cell r="A282" t="str">
            <v>E2431</v>
          </cell>
          <cell r="B282" t="str">
            <v>Blaby</v>
          </cell>
          <cell r="C282">
            <v>128.22</v>
          </cell>
          <cell r="D282">
            <v>134.51</v>
          </cell>
          <cell r="E282">
            <v>6.289999999999992</v>
          </cell>
          <cell r="F282">
            <v>4.9056309468101578E-2</v>
          </cell>
          <cell r="G282">
            <v>67.3</v>
          </cell>
          <cell r="H282">
            <v>69.010000000000019</v>
          </cell>
          <cell r="I282">
            <v>1.7100000000000222</v>
          </cell>
          <cell r="J282">
            <v>2.5408618127786387E-2</v>
          </cell>
          <cell r="K282">
            <v>1218.08</v>
          </cell>
          <cell r="L282">
            <v>1254.0999999999999</v>
          </cell>
          <cell r="M282">
            <v>36.019999999999982</v>
          </cell>
          <cell r="N282">
            <v>2.9571128333114372E-2</v>
          </cell>
          <cell r="O282">
            <v>1413.6</v>
          </cell>
          <cell r="P282">
            <v>1457.62</v>
          </cell>
          <cell r="Q282">
            <v>44.019999999999982</v>
          </cell>
          <cell r="R282">
            <v>3.1140350877193024E-2</v>
          </cell>
          <cell r="S282" t="str">
            <v>Firm</v>
          </cell>
        </row>
        <row r="283">
          <cell r="A283" t="str">
            <v>E2432</v>
          </cell>
          <cell r="B283" t="str">
            <v>Charnwood</v>
          </cell>
          <cell r="C283">
            <v>119.11</v>
          </cell>
          <cell r="D283">
            <v>122.88</v>
          </cell>
          <cell r="E283">
            <v>3.769999999999996</v>
          </cell>
          <cell r="F283">
            <v>3.1651414658718791E-2</v>
          </cell>
          <cell r="G283">
            <v>44.86</v>
          </cell>
          <cell r="H283">
            <v>47.170000000000016</v>
          </cell>
          <cell r="I283">
            <v>2.3100000000000165</v>
          </cell>
          <cell r="J283">
            <v>5.1493535443602578E-2</v>
          </cell>
          <cell r="K283">
            <v>1218.08</v>
          </cell>
          <cell r="L283">
            <v>1254.0999999999999</v>
          </cell>
          <cell r="M283">
            <v>36.019999999999982</v>
          </cell>
          <cell r="N283">
            <v>2.9571128333114372E-2</v>
          </cell>
          <cell r="O283">
            <v>1382.05</v>
          </cell>
          <cell r="P283">
            <v>1424.1499999999999</v>
          </cell>
          <cell r="Q283">
            <v>42.099999999999909</v>
          </cell>
          <cell r="R283">
            <v>3.0461994862703845E-2</v>
          </cell>
          <cell r="S283" t="str">
            <v>Firm</v>
          </cell>
        </row>
        <row r="284">
          <cell r="A284" t="str">
            <v>E2433</v>
          </cell>
          <cell r="B284" t="str">
            <v>Harborough</v>
          </cell>
          <cell r="C284">
            <v>159.35</v>
          </cell>
          <cell r="D284">
            <v>165.65</v>
          </cell>
          <cell r="E284">
            <v>6.3000000000000114</v>
          </cell>
          <cell r="F284">
            <v>3.9535613429557692E-2</v>
          </cell>
          <cell r="G284">
            <v>34.700000000000003</v>
          </cell>
          <cell r="H284">
            <v>35.090000000000003</v>
          </cell>
          <cell r="I284">
            <v>0.39000000000000057</v>
          </cell>
          <cell r="J284">
            <v>1.1239193083573573E-2</v>
          </cell>
          <cell r="K284">
            <v>1218.08</v>
          </cell>
          <cell r="L284">
            <v>1254.0999999999999</v>
          </cell>
          <cell r="M284">
            <v>36.019999999999982</v>
          </cell>
          <cell r="N284">
            <v>2.9571128333114372E-2</v>
          </cell>
          <cell r="O284">
            <v>1412.13</v>
          </cell>
          <cell r="P284">
            <v>1454.84</v>
          </cell>
          <cell r="Q284">
            <v>42.709999999999809</v>
          </cell>
          <cell r="R284">
            <v>3.0245090749435155E-2</v>
          </cell>
          <cell r="S284" t="str">
            <v>Firm</v>
          </cell>
        </row>
        <row r="285">
          <cell r="A285" t="str">
            <v>E2434</v>
          </cell>
          <cell r="B285" t="str">
            <v>Hinckley &amp; Bosworth</v>
          </cell>
          <cell r="C285">
            <v>107.03</v>
          </cell>
          <cell r="D285">
            <v>110.13</v>
          </cell>
          <cell r="E285">
            <v>3.0999999999999943</v>
          </cell>
          <cell r="F285">
            <v>2.8963841913482113E-2</v>
          </cell>
          <cell r="G285">
            <v>37.39</v>
          </cell>
          <cell r="H285">
            <v>38.110000000000014</v>
          </cell>
          <cell r="I285">
            <v>0.72000000000001307</v>
          </cell>
          <cell r="J285">
            <v>1.9256485691361735E-2</v>
          </cell>
          <cell r="K285">
            <v>1218.08</v>
          </cell>
          <cell r="L285">
            <v>1254.0999999999999</v>
          </cell>
          <cell r="M285">
            <v>36.019999999999982</v>
          </cell>
          <cell r="N285">
            <v>2.9571128333114372E-2</v>
          </cell>
          <cell r="O285">
            <v>1362.5</v>
          </cell>
          <cell r="P285">
            <v>1402.34</v>
          </cell>
          <cell r="Q285">
            <v>39.839999999999918</v>
          </cell>
          <cell r="R285">
            <v>2.9240366972477005E-2</v>
          </cell>
          <cell r="S285" t="str">
            <v>Firm</v>
          </cell>
        </row>
        <row r="286">
          <cell r="A286" t="str">
            <v>E2436</v>
          </cell>
          <cell r="B286" t="str">
            <v>Melton</v>
          </cell>
          <cell r="C286">
            <v>168.75</v>
          </cell>
          <cell r="D286">
            <v>173.53</v>
          </cell>
          <cell r="E286">
            <v>4.7800000000000011</v>
          </cell>
          <cell r="F286">
            <v>2.8325925925925866E-2</v>
          </cell>
          <cell r="G286">
            <v>21.9</v>
          </cell>
          <cell r="H286">
            <v>22.359999999999985</v>
          </cell>
          <cell r="I286">
            <v>0.45999999999998664</v>
          </cell>
          <cell r="J286">
            <v>2.1004566210045095E-2</v>
          </cell>
          <cell r="K286">
            <v>1218.08</v>
          </cell>
          <cell r="L286">
            <v>1254.0999999999999</v>
          </cell>
          <cell r="M286">
            <v>36.019999999999982</v>
          </cell>
          <cell r="N286">
            <v>2.9571128333114372E-2</v>
          </cell>
          <cell r="O286">
            <v>1408.73</v>
          </cell>
          <cell r="P286">
            <v>1449.99</v>
          </cell>
          <cell r="Q286">
            <v>41.259999999999991</v>
          </cell>
          <cell r="R286">
            <v>2.9288792032539979E-2</v>
          </cell>
          <cell r="S286" t="str">
            <v>Firm</v>
          </cell>
        </row>
        <row r="287">
          <cell r="A287" t="str">
            <v>E2437</v>
          </cell>
          <cell r="B287" t="str">
            <v>North West Leicestershire</v>
          </cell>
          <cell r="C287">
            <v>176.77</v>
          </cell>
          <cell r="D287">
            <v>180.3</v>
          </cell>
          <cell r="E287">
            <v>3.5300000000000011</v>
          </cell>
          <cell r="F287">
            <v>1.9969451830061713E-2</v>
          </cell>
          <cell r="G287">
            <v>35.74</v>
          </cell>
          <cell r="H287">
            <v>37.079999999999984</v>
          </cell>
          <cell r="I287">
            <v>1.3399999999999821</v>
          </cell>
          <cell r="J287">
            <v>3.7493005036373317E-2</v>
          </cell>
          <cell r="K287">
            <v>1218.08</v>
          </cell>
          <cell r="L287">
            <v>1254.0999999999999</v>
          </cell>
          <cell r="M287">
            <v>36.019999999999982</v>
          </cell>
          <cell r="N287">
            <v>2.9571128333114372E-2</v>
          </cell>
          <cell r="O287">
            <v>1430.59</v>
          </cell>
          <cell r="P287">
            <v>1471.48</v>
          </cell>
          <cell r="Q287">
            <v>40.8900000000001</v>
          </cell>
          <cell r="R287">
            <v>2.8582612768158766E-2</v>
          </cell>
          <cell r="S287" t="str">
            <v>Firm</v>
          </cell>
        </row>
        <row r="288">
          <cell r="A288" t="str">
            <v>E2438</v>
          </cell>
          <cell r="B288" t="str">
            <v>Oadby &amp; Wigston</v>
          </cell>
          <cell r="C288">
            <v>192.84</v>
          </cell>
          <cell r="D288">
            <v>198.63</v>
          </cell>
          <cell r="E288">
            <v>5.789999999999992</v>
          </cell>
          <cell r="F288">
            <v>3.0024891101431139E-2</v>
          </cell>
          <cell r="G288">
            <v>0</v>
          </cell>
          <cell r="H288">
            <v>0</v>
          </cell>
          <cell r="I288">
            <v>0</v>
          </cell>
          <cell r="J288">
            <v>0</v>
          </cell>
          <cell r="K288">
            <v>1218.08</v>
          </cell>
          <cell r="L288">
            <v>1254.0999999999999</v>
          </cell>
          <cell r="M288">
            <v>36.019999999999982</v>
          </cell>
          <cell r="N288">
            <v>2.9571128333114372E-2</v>
          </cell>
          <cell r="O288">
            <v>1410.92</v>
          </cell>
          <cell r="P288">
            <v>1452.73</v>
          </cell>
          <cell r="Q288">
            <v>41.809999999999945</v>
          </cell>
          <cell r="R288">
            <v>2.9633147166387763E-2</v>
          </cell>
          <cell r="S288" t="str">
            <v>Firm</v>
          </cell>
        </row>
        <row r="289">
          <cell r="A289" t="str">
            <v>E2531</v>
          </cell>
          <cell r="B289" t="str">
            <v>Boston</v>
          </cell>
          <cell r="C289">
            <v>166.5</v>
          </cell>
          <cell r="D289">
            <v>166.5</v>
          </cell>
          <cell r="E289">
            <v>0</v>
          </cell>
          <cell r="F289">
            <v>0</v>
          </cell>
          <cell r="G289">
            <v>13.35</v>
          </cell>
          <cell r="H289">
            <v>13.629999999999995</v>
          </cell>
          <cell r="I289">
            <v>0.27999999999999581</v>
          </cell>
          <cell r="J289">
            <v>2.0973782771535276E-2</v>
          </cell>
          <cell r="K289">
            <v>1187.5509096325886</v>
          </cell>
          <cell r="L289">
            <v>1213.74</v>
          </cell>
          <cell r="M289">
            <v>26.189090367411382</v>
          </cell>
          <cell r="N289">
            <v>2.205302539451881E-2</v>
          </cell>
          <cell r="O289">
            <v>1367.4009096325885</v>
          </cell>
          <cell r="P289">
            <v>1393.8700000000001</v>
          </cell>
          <cell r="Q289">
            <v>26.469090367411582</v>
          </cell>
          <cell r="R289">
            <v>1.9357227409277922E-2</v>
          </cell>
          <cell r="S289" t="str">
            <v>Firm</v>
          </cell>
        </row>
        <row r="290">
          <cell r="A290" t="str">
            <v>E2532</v>
          </cell>
          <cell r="B290" t="str">
            <v>East Lindsey</v>
          </cell>
          <cell r="C290">
            <v>107.01</v>
          </cell>
          <cell r="D290">
            <v>109.71</v>
          </cell>
          <cell r="E290">
            <v>2.6999999999999886</v>
          </cell>
          <cell r="F290">
            <v>2.5231286795626362E-2</v>
          </cell>
          <cell r="G290">
            <v>26.57</v>
          </cell>
          <cell r="H290">
            <v>28.190000000000012</v>
          </cell>
          <cell r="I290">
            <v>1.6200000000000117</v>
          </cell>
          <cell r="J290">
            <v>6.0971019947309468E-2</v>
          </cell>
          <cell r="K290">
            <v>1187.5509096325886</v>
          </cell>
          <cell r="L290">
            <v>1213.74</v>
          </cell>
          <cell r="M290">
            <v>26.189090367411382</v>
          </cell>
          <cell r="N290">
            <v>2.205302539451881E-2</v>
          </cell>
          <cell r="O290">
            <v>1321.1309096325886</v>
          </cell>
          <cell r="P290">
            <v>1351.64</v>
          </cell>
          <cell r="Q290">
            <v>30.509090367411545</v>
          </cell>
          <cell r="R290">
            <v>2.3093162187762584E-2</v>
          </cell>
          <cell r="S290" t="str">
            <v>Firm</v>
          </cell>
        </row>
        <row r="291">
          <cell r="A291" t="str">
            <v>E2533</v>
          </cell>
          <cell r="B291" t="str">
            <v>Lincoln</v>
          </cell>
          <cell r="C291">
            <v>221.76</v>
          </cell>
          <cell r="D291">
            <v>230.49</v>
          </cell>
          <cell r="E291">
            <v>8.7300000000000182</v>
          </cell>
          <cell r="F291">
            <v>3.9366883116883189E-2</v>
          </cell>
          <cell r="G291">
            <v>0</v>
          </cell>
          <cell r="H291">
            <v>0</v>
          </cell>
          <cell r="I291">
            <v>0</v>
          </cell>
          <cell r="J291">
            <v>0</v>
          </cell>
          <cell r="K291">
            <v>1187.5509096325886</v>
          </cell>
          <cell r="L291">
            <v>1213.74</v>
          </cell>
          <cell r="M291">
            <v>26.189090367411382</v>
          </cell>
          <cell r="N291">
            <v>2.205302539451881E-2</v>
          </cell>
          <cell r="O291">
            <v>1409.3109096325886</v>
          </cell>
          <cell r="P291">
            <v>1444.23</v>
          </cell>
          <cell r="Q291">
            <v>34.9190903674114</v>
          </cell>
          <cell r="R291">
            <v>2.4777421453804571E-2</v>
          </cell>
          <cell r="S291" t="str">
            <v>Firm</v>
          </cell>
        </row>
        <row r="292">
          <cell r="A292" t="str">
            <v>E2534</v>
          </cell>
          <cell r="B292" t="str">
            <v>North Kesteven</v>
          </cell>
          <cell r="C292">
            <v>132.46</v>
          </cell>
          <cell r="D292">
            <v>136.77000000000001</v>
          </cell>
          <cell r="E292">
            <v>4.3100000000000023</v>
          </cell>
          <cell r="F292">
            <v>3.2538124716895656E-2</v>
          </cell>
          <cell r="G292">
            <v>52.98</v>
          </cell>
          <cell r="H292">
            <v>55.419999999999987</v>
          </cell>
          <cell r="I292">
            <v>2.4399999999999906</v>
          </cell>
          <cell r="J292">
            <v>4.6055115137787705E-2</v>
          </cell>
          <cell r="K292">
            <v>1187.5509096325886</v>
          </cell>
          <cell r="L292">
            <v>1213.74</v>
          </cell>
          <cell r="M292">
            <v>26.189090367411382</v>
          </cell>
          <cell r="N292">
            <v>2.205302539451881E-2</v>
          </cell>
          <cell r="O292">
            <v>1372.9909096325887</v>
          </cell>
          <cell r="P292">
            <v>1405.93</v>
          </cell>
          <cell r="Q292">
            <v>32.939090367411382</v>
          </cell>
          <cell r="R292">
            <v>2.3990756338092556E-2</v>
          </cell>
          <cell r="S292" t="str">
            <v>Firm</v>
          </cell>
        </row>
        <row r="293">
          <cell r="A293" t="str">
            <v>E2535</v>
          </cell>
          <cell r="B293" t="str">
            <v>South Holland</v>
          </cell>
          <cell r="C293">
            <v>155.76</v>
          </cell>
          <cell r="D293">
            <v>160.11000000000001</v>
          </cell>
          <cell r="E293">
            <v>4.3500000000000227</v>
          </cell>
          <cell r="F293">
            <v>2.7927580893682746E-2</v>
          </cell>
          <cell r="G293">
            <v>18.97</v>
          </cell>
          <cell r="H293">
            <v>19.519999999999982</v>
          </cell>
          <cell r="I293">
            <v>0.54999999999998295</v>
          </cell>
          <cell r="J293">
            <v>2.8993147074326986E-2</v>
          </cell>
          <cell r="K293">
            <v>1187.5509096325886</v>
          </cell>
          <cell r="L293">
            <v>1213.74</v>
          </cell>
          <cell r="M293">
            <v>26.189090367411382</v>
          </cell>
          <cell r="N293">
            <v>2.205302539451881E-2</v>
          </cell>
          <cell r="O293">
            <v>1362.2809096325886</v>
          </cell>
          <cell r="P293">
            <v>1393.37</v>
          </cell>
          <cell r="Q293">
            <v>31.089090367411245</v>
          </cell>
          <cell r="R293">
            <v>2.2821350682948438E-2</v>
          </cell>
          <cell r="S293" t="str">
            <v>Firm</v>
          </cell>
        </row>
        <row r="294">
          <cell r="A294" t="str">
            <v>E2536</v>
          </cell>
          <cell r="B294" t="str">
            <v>South Kesteven</v>
          </cell>
          <cell r="C294">
            <v>128.63</v>
          </cell>
          <cell r="D294">
            <v>133.07</v>
          </cell>
          <cell r="E294">
            <v>4.4399999999999977</v>
          </cell>
          <cell r="F294">
            <v>3.451760864495057E-2</v>
          </cell>
          <cell r="G294">
            <v>27.69</v>
          </cell>
          <cell r="H294">
            <v>28.010000000000019</v>
          </cell>
          <cell r="I294">
            <v>0.32000000000001805</v>
          </cell>
          <cell r="J294">
            <v>1.1556518598772714E-2</v>
          </cell>
          <cell r="K294">
            <v>1187.5509096325886</v>
          </cell>
          <cell r="L294">
            <v>1213.74</v>
          </cell>
          <cell r="M294">
            <v>26.189090367411382</v>
          </cell>
          <cell r="N294">
            <v>2.205302539451881E-2</v>
          </cell>
          <cell r="O294">
            <v>1343.8709096325886</v>
          </cell>
          <cell r="P294">
            <v>1374.82</v>
          </cell>
          <cell r="Q294">
            <v>30.949090367411372</v>
          </cell>
          <cell r="R294">
            <v>2.3029808998449752E-2</v>
          </cell>
          <cell r="S294" t="str">
            <v>Firm</v>
          </cell>
        </row>
        <row r="295">
          <cell r="A295" t="str">
            <v>E2537</v>
          </cell>
          <cell r="B295" t="str">
            <v>West Lindsey</v>
          </cell>
          <cell r="C295">
            <v>184.68</v>
          </cell>
          <cell r="D295">
            <v>187.65</v>
          </cell>
          <cell r="E295">
            <v>2.9699999999999989</v>
          </cell>
          <cell r="F295">
            <v>1.6081871345029253E-2</v>
          </cell>
          <cell r="G295">
            <v>34.26</v>
          </cell>
          <cell r="H295">
            <v>38.180000000000007</v>
          </cell>
          <cell r="I295">
            <v>3.9200000000000088</v>
          </cell>
          <cell r="J295">
            <v>0.11441914769410411</v>
          </cell>
          <cell r="K295">
            <v>1187.5509096325886</v>
          </cell>
          <cell r="L295">
            <v>1213.74</v>
          </cell>
          <cell r="M295">
            <v>26.189090367411382</v>
          </cell>
          <cell r="N295">
            <v>2.205302539451881E-2</v>
          </cell>
          <cell r="O295">
            <v>1406.4909096325887</v>
          </cell>
          <cell r="P295">
            <v>1439.57</v>
          </cell>
          <cell r="Q295">
            <v>33.079090367411254</v>
          </cell>
          <cell r="R295">
            <v>2.3518879603745546E-2</v>
          </cell>
          <cell r="S295" t="str">
            <v>Firm</v>
          </cell>
        </row>
        <row r="296">
          <cell r="C296" t="str">
            <v>Average Band D</v>
          </cell>
          <cell r="G296" t="str">
            <v>Average Band D</v>
          </cell>
          <cell r="K296" t="str">
            <v>Average Band D</v>
          </cell>
          <cell r="O296" t="str">
            <v>Average Band D</v>
          </cell>
        </row>
        <row r="297">
          <cell r="C297" t="str">
            <v>Equivalent Council Tax</v>
          </cell>
          <cell r="E297" t="str">
            <v>£</v>
          </cell>
          <cell r="F297" t="str">
            <v>%</v>
          </cell>
          <cell r="G297" t="str">
            <v>Equivalent Council Tax</v>
          </cell>
          <cell r="I297" t="str">
            <v>£</v>
          </cell>
          <cell r="J297" t="str">
            <v>%</v>
          </cell>
          <cell r="K297" t="str">
            <v>Equivalent Council Tax</v>
          </cell>
          <cell r="M297" t="str">
            <v>£</v>
          </cell>
          <cell r="N297" t="str">
            <v>%</v>
          </cell>
          <cell r="O297" t="str">
            <v>Equivalent</v>
          </cell>
          <cell r="Q297" t="str">
            <v>£</v>
          </cell>
          <cell r="R297" t="str">
            <v>%</v>
          </cell>
          <cell r="S297" t="str">
            <v>Figures</v>
          </cell>
        </row>
        <row r="298">
          <cell r="C298" t="str">
            <v>for Local Services (excl. Parish)</v>
          </cell>
          <cell r="E298" t="str">
            <v>Increase /</v>
          </cell>
          <cell r="F298" t="str">
            <v>Increase /</v>
          </cell>
          <cell r="G298" t="str">
            <v>for Parish Councils</v>
          </cell>
          <cell r="I298" t="str">
            <v>Increase /</v>
          </cell>
          <cell r="J298" t="str">
            <v>Increase /</v>
          </cell>
          <cell r="K298" t="str">
            <v>for Precepts</v>
          </cell>
          <cell r="M298" t="str">
            <v>Increase /</v>
          </cell>
          <cell r="N298" t="str">
            <v>Increase /</v>
          </cell>
          <cell r="O298" t="str">
            <v>Council Tax</v>
          </cell>
          <cell r="Q298" t="str">
            <v>Increase /</v>
          </cell>
          <cell r="R298" t="str">
            <v>Increase /</v>
          </cell>
          <cell r="S298" t="str">
            <v>Firm or</v>
          </cell>
        </row>
        <row r="299">
          <cell r="C299" t="str">
            <v>2008/09</v>
          </cell>
          <cell r="D299" t="str">
            <v>2009/10</v>
          </cell>
          <cell r="E299" t="str">
            <v>(Decrease)</v>
          </cell>
          <cell r="F299" t="str">
            <v>(Decrease)</v>
          </cell>
          <cell r="G299" t="str">
            <v>2008/09</v>
          </cell>
          <cell r="H299" t="str">
            <v>2009/10</v>
          </cell>
          <cell r="I299" t="str">
            <v>(Decrease)</v>
          </cell>
          <cell r="J299" t="str">
            <v>(Decrease)</v>
          </cell>
          <cell r="K299" t="str">
            <v>2008/09</v>
          </cell>
          <cell r="L299" t="str">
            <v>2009/10</v>
          </cell>
          <cell r="M299" t="str">
            <v>(Decrease)</v>
          </cell>
          <cell r="N299" t="str">
            <v>(Decrease)</v>
          </cell>
          <cell r="O299" t="str">
            <v>2008/09</v>
          </cell>
          <cell r="P299" t="str">
            <v>2009/10</v>
          </cell>
          <cell r="Q299" t="str">
            <v>(Decrease)</v>
          </cell>
          <cell r="R299" t="str">
            <v>(Decrease)</v>
          </cell>
          <cell r="S299" t="str">
            <v>Provisional?</v>
          </cell>
        </row>
        <row r="300">
          <cell r="C300" t="str">
            <v>£   p</v>
          </cell>
          <cell r="D300" t="str">
            <v>£   p</v>
          </cell>
          <cell r="E300" t="str">
            <v>£s</v>
          </cell>
          <cell r="F300" t="str">
            <v>%</v>
          </cell>
          <cell r="G300" t="str">
            <v>£   p</v>
          </cell>
          <cell r="H300" t="str">
            <v>£   p</v>
          </cell>
          <cell r="I300" t="str">
            <v>£s</v>
          </cell>
          <cell r="J300" t="str">
            <v>%</v>
          </cell>
          <cell r="K300" t="str">
            <v>£   p</v>
          </cell>
          <cell r="L300" t="str">
            <v>£   p</v>
          </cell>
          <cell r="M300" t="str">
            <v>£s</v>
          </cell>
          <cell r="N300" t="str">
            <v>%</v>
          </cell>
          <cell r="O300" t="str">
            <v>£   p</v>
          </cell>
          <cell r="P300" t="str">
            <v>£   p</v>
          </cell>
          <cell r="Q300" t="str">
            <v>£s</v>
          </cell>
          <cell r="R300" t="str">
            <v>%</v>
          </cell>
        </row>
        <row r="302">
          <cell r="A302" t="str">
            <v>E2631</v>
          </cell>
          <cell r="B302" t="str">
            <v>Breckland</v>
          </cell>
          <cell r="C302">
            <v>64.87</v>
          </cell>
          <cell r="D302">
            <v>67.569999999999993</v>
          </cell>
          <cell r="E302">
            <v>2.6999999999999886</v>
          </cell>
          <cell r="F302">
            <v>4.162170494835804E-2</v>
          </cell>
          <cell r="G302">
            <v>49.26</v>
          </cell>
          <cell r="H302">
            <v>52.470000000000013</v>
          </cell>
          <cell r="I302">
            <v>3.2100000000000151</v>
          </cell>
          <cell r="J302">
            <v>6.5164433617539874E-2</v>
          </cell>
          <cell r="K302">
            <v>1270.08</v>
          </cell>
          <cell r="L302">
            <v>1309.32</v>
          </cell>
          <cell r="M302">
            <v>39.240000000000009</v>
          </cell>
          <cell r="N302">
            <v>3.0895691609977405E-2</v>
          </cell>
          <cell r="O302">
            <v>1384.21</v>
          </cell>
          <cell r="P302">
            <v>1429.36</v>
          </cell>
          <cell r="Q302">
            <v>45.149999999999864</v>
          </cell>
          <cell r="R302">
            <v>3.2617883124670399E-2</v>
          </cell>
          <cell r="S302" t="str">
            <v>Firm</v>
          </cell>
        </row>
        <row r="303">
          <cell r="A303" t="str">
            <v>E2632</v>
          </cell>
          <cell r="B303" t="str">
            <v>Broadland</v>
          </cell>
          <cell r="C303">
            <v>108.76</v>
          </cell>
          <cell r="D303">
            <v>111.27</v>
          </cell>
          <cell r="E303">
            <v>2.5099999999999909</v>
          </cell>
          <cell r="F303">
            <v>2.3078337624126366E-2</v>
          </cell>
          <cell r="G303">
            <v>52.61</v>
          </cell>
          <cell r="H303">
            <v>54.010000000000005</v>
          </cell>
          <cell r="I303">
            <v>1.4000000000000057</v>
          </cell>
          <cell r="J303">
            <v>2.6610910473294114E-2</v>
          </cell>
          <cell r="K303">
            <v>1270.08</v>
          </cell>
          <cell r="L303">
            <v>1309.32</v>
          </cell>
          <cell r="M303">
            <v>39.240000000000009</v>
          </cell>
          <cell r="N303">
            <v>3.0895691609977405E-2</v>
          </cell>
          <cell r="O303">
            <v>1431.45</v>
          </cell>
          <cell r="P303">
            <v>1474.6</v>
          </cell>
          <cell r="Q303">
            <v>43.149999999999864</v>
          </cell>
          <cell r="R303">
            <v>3.0144259317475219E-2</v>
          </cell>
          <cell r="S303" t="str">
            <v>Firm</v>
          </cell>
        </row>
        <row r="304">
          <cell r="A304" t="str">
            <v>E2633</v>
          </cell>
          <cell r="B304" t="str">
            <v>Great Yarmouth</v>
          </cell>
          <cell r="C304">
            <v>137.56</v>
          </cell>
          <cell r="D304">
            <v>143.75</v>
          </cell>
          <cell r="E304">
            <v>6.1899999999999977</v>
          </cell>
          <cell r="F304">
            <v>4.4998546088979241E-2</v>
          </cell>
          <cell r="G304">
            <v>8.3800000000000008</v>
          </cell>
          <cell r="H304">
            <v>9.0699999999999932</v>
          </cell>
          <cell r="I304">
            <v>0.6899999999999924</v>
          </cell>
          <cell r="J304">
            <v>8.233890214797035E-2</v>
          </cell>
          <cell r="K304">
            <v>1270.08</v>
          </cell>
          <cell r="L304">
            <v>1309.32</v>
          </cell>
          <cell r="M304">
            <v>39.240000000000009</v>
          </cell>
          <cell r="N304">
            <v>3.0895691609977405E-2</v>
          </cell>
          <cell r="O304">
            <v>1416.02</v>
          </cell>
          <cell r="P304">
            <v>1462.14</v>
          </cell>
          <cell r="Q304">
            <v>46.120000000000118</v>
          </cell>
          <cell r="R304">
            <v>3.2570161438397749E-2</v>
          </cell>
          <cell r="S304" t="str">
            <v>Firm</v>
          </cell>
        </row>
        <row r="305">
          <cell r="A305" t="str">
            <v>E2634</v>
          </cell>
          <cell r="B305" t="str">
            <v>Kings Lynn &amp; West Norfolk</v>
          </cell>
          <cell r="C305">
            <v>116.84</v>
          </cell>
          <cell r="D305">
            <v>120.39</v>
          </cell>
          <cell r="E305">
            <v>3.5499999999999972</v>
          </cell>
          <cell r="F305">
            <v>3.0383430332078021E-2</v>
          </cell>
          <cell r="G305">
            <v>29.67</v>
          </cell>
          <cell r="H305">
            <v>31.190000000000012</v>
          </cell>
          <cell r="I305">
            <v>1.5200000000000102</v>
          </cell>
          <cell r="J305">
            <v>5.123019885406177E-2</v>
          </cell>
          <cell r="K305">
            <v>1270.08</v>
          </cell>
          <cell r="L305">
            <v>1309.32</v>
          </cell>
          <cell r="M305">
            <v>39.240000000000009</v>
          </cell>
          <cell r="N305">
            <v>3.0895691609977405E-2</v>
          </cell>
          <cell r="O305">
            <v>1416.59</v>
          </cell>
          <cell r="P305">
            <v>1460.9</v>
          </cell>
          <cell r="Q305">
            <v>44.310000000000173</v>
          </cell>
          <cell r="R305">
            <v>3.1279339823096386E-2</v>
          </cell>
          <cell r="S305" t="str">
            <v>Firm</v>
          </cell>
        </row>
        <row r="306">
          <cell r="A306" t="str">
            <v>E2635</v>
          </cell>
          <cell r="B306" t="str">
            <v>North Norfolk</v>
          </cell>
          <cell r="C306">
            <v>130.59</v>
          </cell>
          <cell r="D306">
            <v>135.09</v>
          </cell>
          <cell r="E306">
            <v>4.5</v>
          </cell>
          <cell r="F306">
            <v>3.4458993797381154E-2</v>
          </cell>
          <cell r="G306">
            <v>30.14</v>
          </cell>
          <cell r="H306">
            <v>32.180000000000007</v>
          </cell>
          <cell r="I306">
            <v>2.0400000000000063</v>
          </cell>
          <cell r="J306">
            <v>6.7684140676841587E-2</v>
          </cell>
          <cell r="K306">
            <v>1270.08</v>
          </cell>
          <cell r="L306">
            <v>1309.32</v>
          </cell>
          <cell r="M306">
            <v>39.240000000000009</v>
          </cell>
          <cell r="N306">
            <v>3.0895691609977405E-2</v>
          </cell>
          <cell r="O306">
            <v>1430.81</v>
          </cell>
          <cell r="P306">
            <v>1476.59</v>
          </cell>
          <cell r="Q306">
            <v>45.779999999999973</v>
          </cell>
          <cell r="R306">
            <v>3.1995862483488402E-2</v>
          </cell>
          <cell r="S306" t="str">
            <v>Firm</v>
          </cell>
        </row>
        <row r="307">
          <cell r="A307" t="str">
            <v>E2636</v>
          </cell>
          <cell r="B307" t="str">
            <v>Norwich</v>
          </cell>
          <cell r="C307">
            <v>212.73</v>
          </cell>
          <cell r="D307">
            <v>220.93</v>
          </cell>
          <cell r="E307">
            <v>8.2000000000000171</v>
          </cell>
          <cell r="F307">
            <v>3.8546514360927153E-2</v>
          </cell>
          <cell r="G307">
            <v>0</v>
          </cell>
          <cell r="H307">
            <v>0</v>
          </cell>
          <cell r="I307">
            <v>0</v>
          </cell>
          <cell r="J307">
            <v>0</v>
          </cell>
          <cell r="K307">
            <v>1270.08</v>
          </cell>
          <cell r="L307">
            <v>1309.32</v>
          </cell>
          <cell r="M307">
            <v>39.240000000000009</v>
          </cell>
          <cell r="N307">
            <v>3.0895691609977405E-2</v>
          </cell>
          <cell r="O307">
            <v>1482.81</v>
          </cell>
          <cell r="P307">
            <v>1530.25</v>
          </cell>
          <cell r="Q307">
            <v>47.440000000000055</v>
          </cell>
          <cell r="R307">
            <v>3.1993309999258202E-2</v>
          </cell>
          <cell r="S307" t="str">
            <v>Firm</v>
          </cell>
        </row>
        <row r="308">
          <cell r="A308" t="str">
            <v>E2637</v>
          </cell>
          <cell r="B308" t="str">
            <v>South Norfolk</v>
          </cell>
          <cell r="C308">
            <v>129.38</v>
          </cell>
          <cell r="D308">
            <v>132.41</v>
          </cell>
          <cell r="E308">
            <v>3.0300000000000011</v>
          </cell>
          <cell r="F308">
            <v>2.3419384758077033E-2</v>
          </cell>
          <cell r="G308">
            <v>50.39</v>
          </cell>
          <cell r="H308">
            <v>57.120000000000005</v>
          </cell>
          <cell r="I308">
            <v>6.730000000000004</v>
          </cell>
          <cell r="J308">
            <v>0.13355824568366748</v>
          </cell>
          <cell r="K308">
            <v>1270.08</v>
          </cell>
          <cell r="L308">
            <v>1309.32</v>
          </cell>
          <cell r="M308">
            <v>39.240000000000009</v>
          </cell>
          <cell r="N308">
            <v>3.0895691609977405E-2</v>
          </cell>
          <cell r="O308">
            <v>1449.85</v>
          </cell>
          <cell r="P308">
            <v>1498.85</v>
          </cell>
          <cell r="Q308">
            <v>49</v>
          </cell>
          <cell r="R308">
            <v>3.3796599648239445E-2</v>
          </cell>
          <cell r="S308" t="str">
            <v>Firm</v>
          </cell>
        </row>
        <row r="309">
          <cell r="A309" t="str">
            <v>E2731</v>
          </cell>
          <cell r="B309" t="str">
            <v>Craven</v>
          </cell>
          <cell r="C309">
            <v>141.49</v>
          </cell>
          <cell r="D309">
            <v>147.86000000000001</v>
          </cell>
          <cell r="E309">
            <v>6.3700000000000045</v>
          </cell>
          <cell r="F309">
            <v>4.5020849530002183E-2</v>
          </cell>
          <cell r="G309">
            <v>42.29</v>
          </cell>
          <cell r="H309">
            <v>44.529999999999973</v>
          </cell>
          <cell r="I309">
            <v>2.2399999999999736</v>
          </cell>
          <cell r="J309">
            <v>5.2967604634664767E-2</v>
          </cell>
          <cell r="K309">
            <v>1240.29</v>
          </cell>
          <cell r="L309">
            <v>1287.3599999999999</v>
          </cell>
          <cell r="M309">
            <v>47.069999999999936</v>
          </cell>
          <cell r="N309">
            <v>3.7950801828604552E-2</v>
          </cell>
          <cell r="O309">
            <v>1424.07</v>
          </cell>
          <cell r="P309">
            <v>1479.75</v>
          </cell>
          <cell r="Q309">
            <v>55.680000000000064</v>
          </cell>
          <cell r="R309">
            <v>3.9099201584191778E-2</v>
          </cell>
          <cell r="S309" t="str">
            <v>Firm</v>
          </cell>
        </row>
        <row r="310">
          <cell r="A310" t="str">
            <v>E2732</v>
          </cell>
          <cell r="B310" t="str">
            <v>Hambleton</v>
          </cell>
          <cell r="C310">
            <v>84</v>
          </cell>
          <cell r="D310">
            <v>87.3</v>
          </cell>
          <cell r="E310">
            <v>3.2999999999999972</v>
          </cell>
          <cell r="F310">
            <v>3.9285714285714146E-2</v>
          </cell>
          <cell r="G310">
            <v>28.81</v>
          </cell>
          <cell r="H310">
            <v>29.78</v>
          </cell>
          <cell r="I310">
            <v>0.97000000000000242</v>
          </cell>
          <cell r="J310">
            <v>3.3668864977438373E-2</v>
          </cell>
          <cell r="K310">
            <v>1240.29</v>
          </cell>
          <cell r="L310">
            <v>1287.3599999999999</v>
          </cell>
          <cell r="M310">
            <v>47.069999999999936</v>
          </cell>
          <cell r="N310">
            <v>3.7950801828604552E-2</v>
          </cell>
          <cell r="O310">
            <v>1353.1</v>
          </cell>
          <cell r="P310">
            <v>1404.44</v>
          </cell>
          <cell r="Q310">
            <v>51.340000000000146</v>
          </cell>
          <cell r="R310">
            <v>3.7942502401892009E-2</v>
          </cell>
          <cell r="S310" t="str">
            <v>Firm</v>
          </cell>
        </row>
        <row r="311">
          <cell r="A311" t="str">
            <v>E2734</v>
          </cell>
          <cell r="B311" t="str">
            <v>Richmondshire</v>
          </cell>
          <cell r="C311">
            <v>179.46</v>
          </cell>
          <cell r="D311">
            <v>184.32020157664721</v>
          </cell>
          <cell r="E311">
            <v>4.8602015766471993</v>
          </cell>
          <cell r="F311">
            <v>2.708236697117572E-2</v>
          </cell>
          <cell r="G311">
            <v>23.41</v>
          </cell>
          <cell r="H311">
            <v>24.120140936369523</v>
          </cell>
          <cell r="I311">
            <v>0.71014093636952325</v>
          </cell>
          <cell r="J311">
            <v>3.0334939614246936E-2</v>
          </cell>
          <cell r="K311">
            <v>1240.29</v>
          </cell>
          <cell r="L311">
            <v>1287.3599999999999</v>
          </cell>
          <cell r="M311">
            <v>47.069999999999936</v>
          </cell>
          <cell r="N311">
            <v>3.7950801828604552E-2</v>
          </cell>
          <cell r="O311">
            <v>1443.16</v>
          </cell>
          <cell r="P311">
            <v>1495.8003425130166</v>
          </cell>
          <cell r="Q311">
            <v>52.640342513016549</v>
          </cell>
          <cell r="R311">
            <v>3.6475749406175817E-2</v>
          </cell>
          <cell r="S311" t="str">
            <v>Firm</v>
          </cell>
        </row>
        <row r="312">
          <cell r="A312" t="str">
            <v>E2736</v>
          </cell>
          <cell r="B312" t="str">
            <v>Scarborough</v>
          </cell>
          <cell r="C312">
            <v>201.13</v>
          </cell>
          <cell r="D312">
            <v>207.17</v>
          </cell>
          <cell r="E312">
            <v>6.039999999999992</v>
          </cell>
          <cell r="F312">
            <v>3.0030328643166015E-2</v>
          </cell>
          <cell r="G312">
            <v>14.12</v>
          </cell>
          <cell r="H312">
            <v>15.25</v>
          </cell>
          <cell r="I312">
            <v>1.1300000000000008</v>
          </cell>
          <cell r="J312">
            <v>8.0028328611898125E-2</v>
          </cell>
          <cell r="K312">
            <v>1240.29</v>
          </cell>
          <cell r="L312">
            <v>1287.3599999999999</v>
          </cell>
          <cell r="M312">
            <v>47.069999999999936</v>
          </cell>
          <cell r="N312">
            <v>3.7950801828604552E-2</v>
          </cell>
          <cell r="O312">
            <v>1455.54</v>
          </cell>
          <cell r="P312">
            <v>1509.78</v>
          </cell>
          <cell r="Q312">
            <v>54.240000000000009</v>
          </cell>
          <cell r="R312">
            <v>3.7264520384187261E-2</v>
          </cell>
          <cell r="S312" t="str">
            <v>Firm</v>
          </cell>
        </row>
        <row r="313">
          <cell r="A313" t="str">
            <v>E2753</v>
          </cell>
          <cell r="B313" t="str">
            <v>Harrogate</v>
          </cell>
          <cell r="C313">
            <v>211.23</v>
          </cell>
          <cell r="D313">
            <v>219.56</v>
          </cell>
          <cell r="E313">
            <v>8.3300000000000125</v>
          </cell>
          <cell r="F313">
            <v>3.9435686218813659E-2</v>
          </cell>
          <cell r="G313">
            <v>8.4200000000000159</v>
          </cell>
          <cell r="H313">
            <v>8.8100000000000023</v>
          </cell>
          <cell r="I313">
            <v>0.38999999999998636</v>
          </cell>
          <cell r="J313">
            <v>4.6318289786221545E-2</v>
          </cell>
          <cell r="K313">
            <v>1240.29</v>
          </cell>
          <cell r="L313">
            <v>1287.3599999999999</v>
          </cell>
          <cell r="M313">
            <v>47.069999999999936</v>
          </cell>
          <cell r="N313">
            <v>3.7950801828604552E-2</v>
          </cell>
          <cell r="O313">
            <v>1459.94</v>
          </cell>
          <cell r="P313">
            <v>1515.73</v>
          </cell>
          <cell r="Q313">
            <v>55.789999999999964</v>
          </cell>
          <cell r="R313">
            <v>3.8213899201336998E-2</v>
          </cell>
          <cell r="S313" t="str">
            <v>Firm</v>
          </cell>
        </row>
        <row r="314">
          <cell r="A314" t="str">
            <v>E2755</v>
          </cell>
          <cell r="B314" t="str">
            <v>Ryedale</v>
          </cell>
          <cell r="C314">
            <v>174.36</v>
          </cell>
          <cell r="D314">
            <v>178.76</v>
          </cell>
          <cell r="E314">
            <v>4.3999999999999773</v>
          </cell>
          <cell r="F314">
            <v>2.5235145675613468E-2</v>
          </cell>
          <cell r="G314">
            <v>27.46</v>
          </cell>
          <cell r="H314">
            <v>28.870000000000005</v>
          </cell>
          <cell r="I314">
            <v>1.4100000000000037</v>
          </cell>
          <cell r="J314">
            <v>5.1347414420976012E-2</v>
          </cell>
          <cell r="K314">
            <v>1240.29</v>
          </cell>
          <cell r="L314">
            <v>1287.3599999999999</v>
          </cell>
          <cell r="M314">
            <v>47.069999999999936</v>
          </cell>
          <cell r="N314">
            <v>3.7950801828604552E-2</v>
          </cell>
          <cell r="O314">
            <v>1442.11</v>
          </cell>
          <cell r="P314">
            <v>1494.99</v>
          </cell>
          <cell r="Q314">
            <v>52.880000000000109</v>
          </cell>
          <cell r="R314">
            <v>3.6668492694732047E-2</v>
          </cell>
          <cell r="S314" t="str">
            <v>Firm</v>
          </cell>
        </row>
        <row r="315">
          <cell r="A315" t="str">
            <v>E2757</v>
          </cell>
          <cell r="B315" t="str">
            <v>Selby</v>
          </cell>
          <cell r="C315">
            <v>149.9</v>
          </cell>
          <cell r="D315">
            <v>155</v>
          </cell>
          <cell r="E315">
            <v>5.0999999999999943</v>
          </cell>
          <cell r="F315">
            <v>3.4022681787858611E-2</v>
          </cell>
          <cell r="G315">
            <v>42.41</v>
          </cell>
          <cell r="H315">
            <v>44.509999999999991</v>
          </cell>
          <cell r="I315">
            <v>2.0999999999999943</v>
          </cell>
          <cell r="J315">
            <v>4.9516623437868335E-2</v>
          </cell>
          <cell r="K315">
            <v>1240.29</v>
          </cell>
          <cell r="L315">
            <v>1287.3599999999999</v>
          </cell>
          <cell r="M315">
            <v>47.069999999999936</v>
          </cell>
          <cell r="N315">
            <v>3.7950801828604552E-2</v>
          </cell>
          <cell r="O315">
            <v>1432.6</v>
          </cell>
          <cell r="P315">
            <v>1486.87</v>
          </cell>
          <cell r="Q315">
            <v>54.269999999999982</v>
          </cell>
          <cell r="R315">
            <v>3.7882172274186887E-2</v>
          </cell>
          <cell r="S315" t="str">
            <v>Firm</v>
          </cell>
        </row>
        <row r="316">
          <cell r="A316" t="str">
            <v>E2831</v>
          </cell>
          <cell r="B316" t="str">
            <v>Corby</v>
          </cell>
          <cell r="C316">
            <v>164.6</v>
          </cell>
          <cell r="D316">
            <v>171.02</v>
          </cell>
          <cell r="E316">
            <v>6.4200000000000159</v>
          </cell>
          <cell r="F316">
            <v>3.9003645200486048E-2</v>
          </cell>
          <cell r="G316">
            <v>3.8499999999999943</v>
          </cell>
          <cell r="H316">
            <v>3.8299999999999841</v>
          </cell>
          <cell r="I316">
            <v>-2.0000000000010232E-2</v>
          </cell>
          <cell r="J316">
            <v>-5.1948051948078611E-3</v>
          </cell>
          <cell r="K316">
            <v>1134.67</v>
          </cell>
          <cell r="L316">
            <v>1180</v>
          </cell>
          <cell r="M316">
            <v>45.329999999999927</v>
          </cell>
          <cell r="N316">
            <v>3.9949941392651622E-2</v>
          </cell>
          <cell r="O316">
            <v>1303.1199999999999</v>
          </cell>
          <cell r="P316">
            <v>1354.85</v>
          </cell>
          <cell r="Q316">
            <v>51.730000000000018</v>
          </cell>
          <cell r="R316">
            <v>3.9697034808766629E-2</v>
          </cell>
          <cell r="S316" t="str">
            <v>Firm</v>
          </cell>
        </row>
        <row r="317">
          <cell r="A317" t="str">
            <v>E2832</v>
          </cell>
          <cell r="B317" t="str">
            <v>Daventry</v>
          </cell>
          <cell r="C317">
            <v>129.69</v>
          </cell>
          <cell r="D317">
            <v>134.16999999999999</v>
          </cell>
          <cell r="E317">
            <v>4.4799999999999898</v>
          </cell>
          <cell r="F317">
            <v>3.4543912406507671E-2</v>
          </cell>
          <cell r="G317">
            <v>48.3</v>
          </cell>
          <cell r="H317">
            <v>49.300000000000011</v>
          </cell>
          <cell r="I317">
            <v>1.0000000000000142</v>
          </cell>
          <cell r="J317">
            <v>2.0703933747412195E-2</v>
          </cell>
          <cell r="K317">
            <v>1134.67</v>
          </cell>
          <cell r="L317">
            <v>1180</v>
          </cell>
          <cell r="M317">
            <v>45.329999999999927</v>
          </cell>
          <cell r="N317">
            <v>3.9949941392651622E-2</v>
          </cell>
          <cell r="O317">
            <v>1312.66</v>
          </cell>
          <cell r="P317">
            <v>1363.47</v>
          </cell>
          <cell r="Q317">
            <v>50.809999999999945</v>
          </cell>
          <cell r="R317">
            <v>3.8707662304023893E-2</v>
          </cell>
          <cell r="S317" t="str">
            <v>Firm</v>
          </cell>
        </row>
        <row r="318">
          <cell r="A318" t="str">
            <v>E2833</v>
          </cell>
          <cell r="B318" t="str">
            <v>East Northamptonshire</v>
          </cell>
          <cell r="C318">
            <v>112.19</v>
          </cell>
          <cell r="D318">
            <v>116.56</v>
          </cell>
          <cell r="E318">
            <v>4.3700000000000045</v>
          </cell>
          <cell r="F318">
            <v>3.8951778233354162E-2</v>
          </cell>
          <cell r="G318">
            <v>61.51</v>
          </cell>
          <cell r="H318">
            <v>65.389999999999986</v>
          </cell>
          <cell r="I318">
            <v>3.8799999999999883</v>
          </cell>
          <cell r="J318">
            <v>6.3079174118029435E-2</v>
          </cell>
          <cell r="K318">
            <v>1134.67</v>
          </cell>
          <cell r="L318">
            <v>1180</v>
          </cell>
          <cell r="M318">
            <v>45.329999999999927</v>
          </cell>
          <cell r="N318">
            <v>3.9949941392651622E-2</v>
          </cell>
          <cell r="O318">
            <v>1308.3699999999999</v>
          </cell>
          <cell r="P318">
            <v>1361.95</v>
          </cell>
          <cell r="Q318">
            <v>53.580000000000155</v>
          </cell>
          <cell r="R318">
            <v>4.095171855056301E-2</v>
          </cell>
          <cell r="S318" t="str">
            <v>Firm</v>
          </cell>
        </row>
        <row r="319">
          <cell r="A319" t="str">
            <v>E2834</v>
          </cell>
          <cell r="B319" t="str">
            <v>Kettering</v>
          </cell>
          <cell r="C319">
            <v>189.44</v>
          </cell>
          <cell r="D319">
            <v>198.44</v>
          </cell>
          <cell r="E319">
            <v>9</v>
          </cell>
          <cell r="F319">
            <v>4.7508445945946054E-2</v>
          </cell>
          <cell r="G319">
            <v>0.87999999999999545</v>
          </cell>
          <cell r="H319">
            <v>1.0099999999999909</v>
          </cell>
          <cell r="I319">
            <v>0.12999999999999545</v>
          </cell>
          <cell r="J319">
            <v>0.14772727272726827</v>
          </cell>
          <cell r="K319">
            <v>1134.67</v>
          </cell>
          <cell r="L319">
            <v>1180</v>
          </cell>
          <cell r="M319">
            <v>45.329999999999927</v>
          </cell>
          <cell r="N319">
            <v>3.9949941392651622E-2</v>
          </cell>
          <cell r="O319">
            <v>1324.99</v>
          </cell>
          <cell r="P319">
            <v>1379.45</v>
          </cell>
          <cell r="Q319">
            <v>54.460000000000036</v>
          </cell>
          <cell r="R319">
            <v>4.1102196997713225E-2</v>
          </cell>
          <cell r="S319" t="str">
            <v>Firm</v>
          </cell>
        </row>
        <row r="320">
          <cell r="A320" t="str">
            <v>E2835</v>
          </cell>
          <cell r="B320" t="str">
            <v>Northampton</v>
          </cell>
          <cell r="C320">
            <v>196.92</v>
          </cell>
          <cell r="D320">
            <v>204.6</v>
          </cell>
          <cell r="E320">
            <v>7.6800000000000068</v>
          </cell>
          <cell r="F320">
            <v>3.9000609384521656E-2</v>
          </cell>
          <cell r="G320">
            <v>12.71</v>
          </cell>
          <cell r="H320">
            <v>13.659999999999997</v>
          </cell>
          <cell r="I320">
            <v>0.94999999999999574</v>
          </cell>
          <cell r="J320">
            <v>7.4744295830054819E-2</v>
          </cell>
          <cell r="K320">
            <v>1134.67</v>
          </cell>
          <cell r="L320">
            <v>1180</v>
          </cell>
          <cell r="M320">
            <v>45.329999999999927</v>
          </cell>
          <cell r="N320">
            <v>3.9949941392651622E-2</v>
          </cell>
          <cell r="O320">
            <v>1344.3</v>
          </cell>
          <cell r="P320">
            <v>1398.26</v>
          </cell>
          <cell r="Q320">
            <v>53.960000000000036</v>
          </cell>
          <cell r="R320">
            <v>4.0139849735921995E-2</v>
          </cell>
          <cell r="S320" t="str">
            <v>Firm</v>
          </cell>
        </row>
        <row r="321">
          <cell r="A321" t="str">
            <v>E2836</v>
          </cell>
          <cell r="B321" t="str">
            <v>South Northamptonshire</v>
          </cell>
          <cell r="C321">
            <v>157.68</v>
          </cell>
          <cell r="D321">
            <v>165.41</v>
          </cell>
          <cell r="E321">
            <v>7.7299999999999898</v>
          </cell>
          <cell r="F321">
            <v>4.9023338406899875E-2</v>
          </cell>
          <cell r="G321">
            <v>52.67</v>
          </cell>
          <cell r="H321">
            <v>54.360000000000014</v>
          </cell>
          <cell r="I321">
            <v>1.6900000000000119</v>
          </cell>
          <cell r="J321">
            <v>3.2086576798936894E-2</v>
          </cell>
          <cell r="K321">
            <v>1134.67</v>
          </cell>
          <cell r="L321">
            <v>1180</v>
          </cell>
          <cell r="M321">
            <v>45.329999999999927</v>
          </cell>
          <cell r="N321">
            <v>3.9949941392651622E-2</v>
          </cell>
          <cell r="O321">
            <v>1345.02</v>
          </cell>
          <cell r="P321">
            <v>1399.77</v>
          </cell>
          <cell r="Q321">
            <v>54.75</v>
          </cell>
          <cell r="R321">
            <v>4.0705714413168614E-2</v>
          </cell>
          <cell r="S321" t="str">
            <v>Firm</v>
          </cell>
        </row>
        <row r="322">
          <cell r="A322" t="str">
            <v>E2837</v>
          </cell>
          <cell r="B322" t="str">
            <v>Wellingborough</v>
          </cell>
          <cell r="C322">
            <v>126.34</v>
          </cell>
          <cell r="D322">
            <v>126.37</v>
          </cell>
          <cell r="E322">
            <v>3.0000000000001137E-2</v>
          </cell>
          <cell r="F322">
            <v>2.3745448788980994E-4</v>
          </cell>
          <cell r="G322">
            <v>18.21</v>
          </cell>
          <cell r="H322">
            <v>17.889999999999986</v>
          </cell>
          <cell r="I322">
            <v>-0.3200000000000145</v>
          </cell>
          <cell r="J322">
            <v>-1.7572762218562077E-2</v>
          </cell>
          <cell r="K322">
            <v>1134.67</v>
          </cell>
          <cell r="L322">
            <v>1180</v>
          </cell>
          <cell r="M322">
            <v>45.329999999999927</v>
          </cell>
          <cell r="N322">
            <v>3.9949941392651622E-2</v>
          </cell>
          <cell r="O322">
            <v>1279.22</v>
          </cell>
          <cell r="P322">
            <v>1324.26</v>
          </cell>
          <cell r="Q322">
            <v>45.039999999999964</v>
          </cell>
          <cell r="R322">
            <v>3.5208955457231683E-2</v>
          </cell>
          <cell r="S322" t="str">
            <v>Firm</v>
          </cell>
        </row>
        <row r="323">
          <cell r="A323" t="str">
            <v>E3031</v>
          </cell>
          <cell r="B323" t="str">
            <v>Ashfield</v>
          </cell>
          <cell r="C323">
            <v>160.1</v>
          </cell>
          <cell r="D323">
            <v>164.1</v>
          </cell>
          <cell r="E323">
            <v>4</v>
          </cell>
          <cell r="F323">
            <v>2.4984384759525247E-2</v>
          </cell>
          <cell r="G323">
            <v>4.8600000000000136</v>
          </cell>
          <cell r="H323">
            <v>5.039999999999992</v>
          </cell>
          <cell r="I323">
            <v>0.1799999999999784</v>
          </cell>
          <cell r="J323">
            <v>3.7037037037032539E-2</v>
          </cell>
          <cell r="K323">
            <v>1369.49</v>
          </cell>
          <cell r="L323">
            <v>1413.73</v>
          </cell>
          <cell r="M323">
            <v>44.240000000000009</v>
          </cell>
          <cell r="N323">
            <v>3.2303996378213684E-2</v>
          </cell>
          <cell r="O323">
            <v>1534.45</v>
          </cell>
          <cell r="P323">
            <v>1582.8700000000001</v>
          </cell>
          <cell r="Q323">
            <v>48.420000000000073</v>
          </cell>
          <cell r="R323">
            <v>3.1555280393626317E-2</v>
          </cell>
          <cell r="S323" t="str">
            <v>Firm</v>
          </cell>
        </row>
        <row r="324">
          <cell r="A324" t="str">
            <v>E3032</v>
          </cell>
          <cell r="B324" t="str">
            <v>Bassetlaw</v>
          </cell>
          <cell r="C324">
            <v>149.09</v>
          </cell>
          <cell r="D324">
            <v>152.82</v>
          </cell>
          <cell r="E324">
            <v>3.7299999999999898</v>
          </cell>
          <cell r="F324">
            <v>2.5018445234421982E-2</v>
          </cell>
          <cell r="G324">
            <v>19.239999999999998</v>
          </cell>
          <cell r="H324">
            <v>20.909999999999997</v>
          </cell>
          <cell r="I324">
            <v>1.6699999999999982</v>
          </cell>
          <cell r="J324">
            <v>8.6798336798336706E-2</v>
          </cell>
          <cell r="K324">
            <v>1369.49</v>
          </cell>
          <cell r="L324">
            <v>1413.73</v>
          </cell>
          <cell r="M324">
            <v>44.240000000000009</v>
          </cell>
          <cell r="N324">
            <v>3.2303996378213684E-2</v>
          </cell>
          <cell r="O324">
            <v>1537.82</v>
          </cell>
          <cell r="P324">
            <v>1587.46</v>
          </cell>
          <cell r="Q324">
            <v>49.6400000000001</v>
          </cell>
          <cell r="R324">
            <v>3.2279460535043158E-2</v>
          </cell>
          <cell r="S324" t="str">
            <v>Firm</v>
          </cell>
        </row>
        <row r="325">
          <cell r="A325" t="str">
            <v>E3033</v>
          </cell>
          <cell r="B325" t="str">
            <v>Broxtowe</v>
          </cell>
          <cell r="C325">
            <v>151.78</v>
          </cell>
          <cell r="D325">
            <v>158.37</v>
          </cell>
          <cell r="E325">
            <v>6.5900000000000034</v>
          </cell>
          <cell r="F325">
            <v>4.341810515219402E-2</v>
          </cell>
          <cell r="G325">
            <v>19.489999999999998</v>
          </cell>
          <cell r="H325">
            <v>19.859999999999985</v>
          </cell>
          <cell r="I325">
            <v>0.36999999999998678</v>
          </cell>
          <cell r="J325">
            <v>1.8984094407387797E-2</v>
          </cell>
          <cell r="K325">
            <v>1369.49</v>
          </cell>
          <cell r="L325">
            <v>1413.73</v>
          </cell>
          <cell r="M325">
            <v>44.240000000000009</v>
          </cell>
          <cell r="N325">
            <v>3.2303996378213684E-2</v>
          </cell>
          <cell r="O325">
            <v>1540.76</v>
          </cell>
          <cell r="P325">
            <v>1591.96</v>
          </cell>
          <cell r="Q325">
            <v>51.200000000000045</v>
          </cell>
          <cell r="R325">
            <v>3.3230353851346095E-2</v>
          </cell>
          <cell r="S325" t="str">
            <v>Firm</v>
          </cell>
        </row>
        <row r="326">
          <cell r="A326" t="str">
            <v>E3034</v>
          </cell>
          <cell r="B326" t="str">
            <v>Gedling</v>
          </cell>
          <cell r="C326">
            <v>139.16999999999999</v>
          </cell>
          <cell r="D326">
            <v>142.57</v>
          </cell>
          <cell r="E326">
            <v>3.4000000000000057</v>
          </cell>
          <cell r="F326">
            <v>2.4430552561615304E-2</v>
          </cell>
          <cell r="G326">
            <v>7.75</v>
          </cell>
          <cell r="H326">
            <v>7.9500000000000171</v>
          </cell>
          <cell r="I326">
            <v>0.20000000000001705</v>
          </cell>
          <cell r="J326">
            <v>2.5806451612905512E-2</v>
          </cell>
          <cell r="K326">
            <v>1369.49</v>
          </cell>
          <cell r="L326">
            <v>1413.73</v>
          </cell>
          <cell r="M326">
            <v>44.240000000000009</v>
          </cell>
          <cell r="N326">
            <v>3.2303996378213684E-2</v>
          </cell>
          <cell r="O326">
            <v>1516.41</v>
          </cell>
          <cell r="P326">
            <v>1564.25</v>
          </cell>
          <cell r="Q326">
            <v>47.839999999999918</v>
          </cell>
          <cell r="R326">
            <v>3.1548196068345469E-2</v>
          </cell>
          <cell r="S326" t="str">
            <v>Firm</v>
          </cell>
        </row>
        <row r="327">
          <cell r="A327" t="str">
            <v>E3035</v>
          </cell>
          <cell r="B327" t="str">
            <v>Mansfield</v>
          </cell>
          <cell r="C327">
            <v>174.96</v>
          </cell>
          <cell r="D327">
            <v>180.21</v>
          </cell>
          <cell r="E327">
            <v>5.25</v>
          </cell>
          <cell r="F327">
            <v>3.0006858710562412E-2</v>
          </cell>
          <cell r="G327">
            <v>1.9299999999999784</v>
          </cell>
          <cell r="H327">
            <v>1.9099999999999966</v>
          </cell>
          <cell r="I327">
            <v>-1.999999999998181E-2</v>
          </cell>
          <cell r="J327">
            <v>-1.0362694300508846E-2</v>
          </cell>
          <cell r="K327">
            <v>1369.49</v>
          </cell>
          <cell r="L327">
            <v>1413.73</v>
          </cell>
          <cell r="M327">
            <v>44.240000000000009</v>
          </cell>
          <cell r="N327">
            <v>3.2303996378213684E-2</v>
          </cell>
          <cell r="O327">
            <v>1546.38</v>
          </cell>
          <cell r="P327">
            <v>1595.85</v>
          </cell>
          <cell r="Q327">
            <v>49.4699999999998</v>
          </cell>
          <cell r="R327">
            <v>3.1990843130407676E-2</v>
          </cell>
          <cell r="S327" t="str">
            <v>Firm</v>
          </cell>
        </row>
        <row r="328">
          <cell r="A328" t="str">
            <v>E3036</v>
          </cell>
          <cell r="B328" t="str">
            <v>Newark &amp; Sherwood</v>
          </cell>
          <cell r="C328">
            <v>163.47999999999999</v>
          </cell>
          <cell r="D328">
            <v>163.47999999999999</v>
          </cell>
          <cell r="E328">
            <v>0</v>
          </cell>
          <cell r="F328">
            <v>0</v>
          </cell>
          <cell r="G328">
            <v>58.84</v>
          </cell>
          <cell r="H328">
            <v>60.52000000000001</v>
          </cell>
          <cell r="I328">
            <v>1.6800000000000068</v>
          </cell>
          <cell r="J328">
            <v>2.8552005438477357E-2</v>
          </cell>
          <cell r="K328">
            <v>1369.49</v>
          </cell>
          <cell r="L328">
            <v>1413.73</v>
          </cell>
          <cell r="M328">
            <v>44.240000000000009</v>
          </cell>
          <cell r="N328">
            <v>3.2303996378213684E-2</v>
          </cell>
          <cell r="O328">
            <v>1591.81</v>
          </cell>
          <cell r="P328">
            <v>1637.73</v>
          </cell>
          <cell r="Q328">
            <v>45.920000000000073</v>
          </cell>
          <cell r="R328">
            <v>2.8847663979997717E-2</v>
          </cell>
          <cell r="S328" t="str">
            <v>Firm</v>
          </cell>
        </row>
        <row r="329">
          <cell r="A329" t="str">
            <v>E3038</v>
          </cell>
          <cell r="B329" t="str">
            <v>Rushcliffe</v>
          </cell>
          <cell r="C329">
            <v>126.25</v>
          </cell>
          <cell r="D329">
            <v>129.79</v>
          </cell>
          <cell r="E329">
            <v>3.539999999999992</v>
          </cell>
          <cell r="F329">
            <v>2.8039603960396065E-2</v>
          </cell>
          <cell r="G329">
            <v>41.33</v>
          </cell>
          <cell r="H329">
            <v>41.950000000000017</v>
          </cell>
          <cell r="I329">
            <v>0.62000000000001876</v>
          </cell>
          <cell r="J329">
            <v>1.5001209774982316E-2</v>
          </cell>
          <cell r="K329">
            <v>1369.49</v>
          </cell>
          <cell r="L329">
            <v>1413.73</v>
          </cell>
          <cell r="M329">
            <v>44.240000000000009</v>
          </cell>
          <cell r="N329">
            <v>3.2303996378213684E-2</v>
          </cell>
          <cell r="O329">
            <v>1537.07</v>
          </cell>
          <cell r="P329">
            <v>1585.47</v>
          </cell>
          <cell r="Q329">
            <v>48.400000000000091</v>
          </cell>
          <cell r="R329">
            <v>3.1488481331364282E-2</v>
          </cell>
          <cell r="S329" t="str">
            <v>Firm</v>
          </cell>
        </row>
        <row r="330">
          <cell r="A330" t="str">
            <v>E3131</v>
          </cell>
          <cell r="B330" t="str">
            <v>Cherwell</v>
          </cell>
          <cell r="C330">
            <v>120</v>
          </cell>
          <cell r="D330">
            <v>123.5</v>
          </cell>
          <cell r="E330">
            <v>3.5</v>
          </cell>
          <cell r="F330">
            <v>2.9166666666666563E-2</v>
          </cell>
          <cell r="G330">
            <v>75.599999999999994</v>
          </cell>
          <cell r="H330">
            <v>77.84</v>
          </cell>
          <cell r="I330">
            <v>2.2400000000000091</v>
          </cell>
          <cell r="J330">
            <v>2.9629629629629672E-2</v>
          </cell>
          <cell r="K330">
            <v>1234.51</v>
          </cell>
          <cell r="L330">
            <v>1281.8899999999999</v>
          </cell>
          <cell r="M330">
            <v>47.379999999999882</v>
          </cell>
          <cell r="N330">
            <v>3.8379600003240144E-2</v>
          </cell>
          <cell r="O330">
            <v>1430.11</v>
          </cell>
          <cell r="P330">
            <v>1483.23</v>
          </cell>
          <cell r="Q330">
            <v>53.120000000000118</v>
          </cell>
          <cell r="R330">
            <v>3.7143995916398165E-2</v>
          </cell>
          <cell r="S330" t="str">
            <v>Firm</v>
          </cell>
        </row>
        <row r="331">
          <cell r="A331" t="str">
            <v>E3132</v>
          </cell>
          <cell r="B331" t="str">
            <v>Oxford</v>
          </cell>
          <cell r="C331">
            <v>246.95</v>
          </cell>
          <cell r="D331">
            <v>257.81</v>
          </cell>
          <cell r="E331">
            <v>10.860000000000014</v>
          </cell>
          <cell r="F331">
            <v>4.3976513464264011E-2</v>
          </cell>
          <cell r="G331">
            <v>3.2000000000000171</v>
          </cell>
          <cell r="H331">
            <v>3.6000000000000227</v>
          </cell>
          <cell r="I331">
            <v>0.40000000000000568</v>
          </cell>
          <cell r="J331">
            <v>0.12500000000000111</v>
          </cell>
          <cell r="K331">
            <v>1234.51</v>
          </cell>
          <cell r="L331">
            <v>1281.8899999999999</v>
          </cell>
          <cell r="M331">
            <v>47.379999999999882</v>
          </cell>
          <cell r="N331">
            <v>3.8379600003240144E-2</v>
          </cell>
          <cell r="O331">
            <v>1484.66</v>
          </cell>
          <cell r="P331">
            <v>1543.3</v>
          </cell>
          <cell r="Q331">
            <v>58.639999999999873</v>
          </cell>
          <cell r="R331">
            <v>3.9497258631605803E-2</v>
          </cell>
          <cell r="S331" t="str">
            <v>Firm</v>
          </cell>
        </row>
        <row r="332">
          <cell r="A332" t="str">
            <v>E3133</v>
          </cell>
          <cell r="B332" t="str">
            <v>South Oxfordshire</v>
          </cell>
          <cell r="C332">
            <v>120.24</v>
          </cell>
          <cell r="D332">
            <v>123.73</v>
          </cell>
          <cell r="E332">
            <v>3.4900000000000091</v>
          </cell>
          <cell r="F332">
            <v>2.9025282767797922E-2</v>
          </cell>
          <cell r="G332">
            <v>63.15</v>
          </cell>
          <cell r="H332">
            <v>65.63000000000001</v>
          </cell>
          <cell r="I332">
            <v>2.4800000000000111</v>
          </cell>
          <cell r="J332">
            <v>3.9271575613618603E-2</v>
          </cell>
          <cell r="K332">
            <v>1234.51</v>
          </cell>
          <cell r="L332">
            <v>1281.8899999999999</v>
          </cell>
          <cell r="M332">
            <v>47.379999999999882</v>
          </cell>
          <cell r="N332">
            <v>3.8379600003240144E-2</v>
          </cell>
          <cell r="O332">
            <v>1417.9</v>
          </cell>
          <cell r="P332">
            <v>1471.25</v>
          </cell>
          <cell r="Q332">
            <v>53.349999999999909</v>
          </cell>
          <cell r="R332">
            <v>3.7626066718386308E-2</v>
          </cell>
          <cell r="S332" t="str">
            <v>Firm</v>
          </cell>
        </row>
        <row r="333">
          <cell r="A333" t="str">
            <v>E3134</v>
          </cell>
          <cell r="B333" t="str">
            <v>Vale of White Horse</v>
          </cell>
          <cell r="C333">
            <v>107.16</v>
          </cell>
          <cell r="D333">
            <v>112.31</v>
          </cell>
          <cell r="E333">
            <v>5.1500000000000057</v>
          </cell>
          <cell r="F333">
            <v>4.8058977230309941E-2</v>
          </cell>
          <cell r="G333">
            <v>50.4</v>
          </cell>
          <cell r="H333">
            <v>52.669999999999987</v>
          </cell>
          <cell r="I333">
            <v>2.2699999999999889</v>
          </cell>
          <cell r="J333">
            <v>4.503968253968238E-2</v>
          </cell>
          <cell r="K333">
            <v>1234.51</v>
          </cell>
          <cell r="L333">
            <v>1281.8899999999999</v>
          </cell>
          <cell r="M333">
            <v>47.379999999999882</v>
          </cell>
          <cell r="N333">
            <v>3.8379600003240144E-2</v>
          </cell>
          <cell r="O333">
            <v>1392.07</v>
          </cell>
          <cell r="P333">
            <v>1446.87</v>
          </cell>
          <cell r="Q333">
            <v>54.799999999999955</v>
          </cell>
          <cell r="R333">
            <v>3.9365836488107542E-2</v>
          </cell>
          <cell r="S333" t="str">
            <v>Firm</v>
          </cell>
        </row>
        <row r="334">
          <cell r="A334" t="str">
            <v>E3135</v>
          </cell>
          <cell r="B334" t="str">
            <v>West Oxfordshire</v>
          </cell>
          <cell r="C334">
            <v>74.88</v>
          </cell>
          <cell r="D334">
            <v>78.569999999999993</v>
          </cell>
          <cell r="E334">
            <v>3.6899999999999977</v>
          </cell>
          <cell r="F334">
            <v>4.9278846153846034E-2</v>
          </cell>
          <cell r="G334">
            <v>52.53</v>
          </cell>
          <cell r="H334">
            <v>54.5</v>
          </cell>
          <cell r="I334">
            <v>1.9699999999999989</v>
          </cell>
          <cell r="J334">
            <v>3.750237959261371E-2</v>
          </cell>
          <cell r="K334">
            <v>1234.51</v>
          </cell>
          <cell r="L334">
            <v>1281.8899999999999</v>
          </cell>
          <cell r="M334">
            <v>47.379999999999882</v>
          </cell>
          <cell r="N334">
            <v>3.8379600003240144E-2</v>
          </cell>
          <cell r="O334">
            <v>1361.92</v>
          </cell>
          <cell r="P334">
            <v>1414.96</v>
          </cell>
          <cell r="Q334">
            <v>53.039999999999964</v>
          </cell>
          <cell r="R334">
            <v>3.8945018796992414E-2</v>
          </cell>
          <cell r="S334" t="str">
            <v>Firm</v>
          </cell>
        </row>
        <row r="335">
          <cell r="A335" t="str">
            <v>E3331</v>
          </cell>
          <cell r="B335" t="str">
            <v>Mendip</v>
          </cell>
          <cell r="C335">
            <v>141.62</v>
          </cell>
          <cell r="D335">
            <v>145.93</v>
          </cell>
          <cell r="E335">
            <v>4.3100000000000023</v>
          </cell>
          <cell r="F335">
            <v>3.0433554582686151E-2</v>
          </cell>
          <cell r="G335">
            <v>47.02</v>
          </cell>
          <cell r="H335">
            <v>47.829999999999984</v>
          </cell>
          <cell r="I335">
            <v>0.80999999999998096</v>
          </cell>
          <cell r="J335">
            <v>1.7226712037430536E-2</v>
          </cell>
          <cell r="K335">
            <v>1220.8</v>
          </cell>
          <cell r="L335">
            <v>1257.74</v>
          </cell>
          <cell r="M335">
            <v>36.940000000000055</v>
          </cell>
          <cell r="N335">
            <v>3.0258846657929217E-2</v>
          </cell>
          <cell r="O335">
            <v>1409.44</v>
          </cell>
          <cell r="P335">
            <v>1451.5</v>
          </cell>
          <cell r="Q335">
            <v>42.059999999999945</v>
          </cell>
          <cell r="R335">
            <v>2.9841639232603079E-2</v>
          </cell>
          <cell r="S335" t="str">
            <v>Firm</v>
          </cell>
        </row>
        <row r="336">
          <cell r="A336" t="str">
            <v>E3332</v>
          </cell>
          <cell r="B336" t="str">
            <v>Sedgemoor</v>
          </cell>
          <cell r="C336">
            <v>121.38</v>
          </cell>
          <cell r="D336">
            <v>127.21</v>
          </cell>
          <cell r="E336">
            <v>5.8299999999999983</v>
          </cell>
          <cell r="F336">
            <v>4.8030977096721106E-2</v>
          </cell>
          <cell r="G336">
            <v>38.369999999999997</v>
          </cell>
          <cell r="H336">
            <v>38.260000000000005</v>
          </cell>
          <cell r="I336">
            <v>-0.10999999999999233</v>
          </cell>
          <cell r="J336">
            <v>-2.8668230388322336E-3</v>
          </cell>
          <cell r="K336">
            <v>1220.8</v>
          </cell>
          <cell r="L336">
            <v>1257.74</v>
          </cell>
          <cell r="M336">
            <v>36.940000000000055</v>
          </cell>
          <cell r="N336">
            <v>3.0258846657929217E-2</v>
          </cell>
          <cell r="O336">
            <v>1380.55</v>
          </cell>
          <cell r="P336">
            <v>1423.21</v>
          </cell>
          <cell r="Q336">
            <v>42.660000000000082</v>
          </cell>
          <cell r="R336">
            <v>3.0900727970736286E-2</v>
          </cell>
          <cell r="S336" t="str">
            <v>Firm</v>
          </cell>
        </row>
        <row r="337">
          <cell r="A337" t="str">
            <v>E3333</v>
          </cell>
          <cell r="B337" t="str">
            <v>Taunton Deane</v>
          </cell>
          <cell r="C337">
            <v>132.62</v>
          </cell>
          <cell r="D337">
            <v>132.65</v>
          </cell>
          <cell r="E337">
            <v>3.0000000000001137E-2</v>
          </cell>
          <cell r="F337">
            <v>2.2621022470215024E-4</v>
          </cell>
          <cell r="G337">
            <v>9.2599999999999909</v>
          </cell>
          <cell r="H337">
            <v>9.9699999999999989</v>
          </cell>
          <cell r="I337">
            <v>0.71000000000000796</v>
          </cell>
          <cell r="J337">
            <v>7.6673866090713583E-2</v>
          </cell>
          <cell r="K337">
            <v>1220.8</v>
          </cell>
          <cell r="L337">
            <v>1257.74</v>
          </cell>
          <cell r="M337">
            <v>36.940000000000055</v>
          </cell>
          <cell r="N337">
            <v>3.0258846657929217E-2</v>
          </cell>
          <cell r="O337">
            <v>1362.68</v>
          </cell>
          <cell r="P337">
            <v>1400.36</v>
          </cell>
          <cell r="Q337">
            <v>37.679999999999836</v>
          </cell>
          <cell r="R337">
            <v>2.7651392843514033E-2</v>
          </cell>
          <cell r="S337" t="str">
            <v>Firm</v>
          </cell>
        </row>
        <row r="338">
          <cell r="A338" t="str">
            <v>E3334</v>
          </cell>
          <cell r="B338" t="str">
            <v>South Somerset</v>
          </cell>
          <cell r="C338">
            <v>142.44</v>
          </cell>
          <cell r="D338">
            <v>147.78</v>
          </cell>
          <cell r="E338">
            <v>5.3400000000000034</v>
          </cell>
          <cell r="F338">
            <v>3.7489469250210572E-2</v>
          </cell>
          <cell r="G338">
            <v>54.39</v>
          </cell>
          <cell r="H338">
            <v>57.59</v>
          </cell>
          <cell r="I338">
            <v>3.2000000000000028</v>
          </cell>
          <cell r="J338">
            <v>5.8834344548630346E-2</v>
          </cell>
          <cell r="K338">
            <v>1220.8</v>
          </cell>
          <cell r="L338">
            <v>1257.74</v>
          </cell>
          <cell r="M338">
            <v>36.940000000000055</v>
          </cell>
          <cell r="N338">
            <v>3.0258846657929217E-2</v>
          </cell>
          <cell r="O338">
            <v>1417.63</v>
          </cell>
          <cell r="P338">
            <v>1463.11</v>
          </cell>
          <cell r="Q338">
            <v>45.479999999999791</v>
          </cell>
          <cell r="R338">
            <v>3.2081713846348947E-2</v>
          </cell>
          <cell r="S338" t="str">
            <v>Firm</v>
          </cell>
        </row>
        <row r="339">
          <cell r="A339" t="str">
            <v>E3335</v>
          </cell>
          <cell r="B339" t="str">
            <v>West Somerset</v>
          </cell>
          <cell r="C339">
            <v>123</v>
          </cell>
          <cell r="D339">
            <v>129.03</v>
          </cell>
          <cell r="E339">
            <v>6.0300000000000011</v>
          </cell>
          <cell r="F339">
            <v>4.9024390243902483E-2</v>
          </cell>
          <cell r="G339">
            <v>45.91</v>
          </cell>
          <cell r="H339">
            <v>47.349999999999994</v>
          </cell>
          <cell r="I339">
            <v>1.4399999999999977</v>
          </cell>
          <cell r="J339">
            <v>3.1365715530385474E-2</v>
          </cell>
          <cell r="K339">
            <v>1220.8</v>
          </cell>
          <cell r="L339">
            <v>1257.74</v>
          </cell>
          <cell r="M339">
            <v>36.940000000000055</v>
          </cell>
          <cell r="N339">
            <v>3.0258846657929217E-2</v>
          </cell>
          <cell r="O339">
            <v>1389.71</v>
          </cell>
          <cell r="P339">
            <v>1434.12</v>
          </cell>
          <cell r="Q339">
            <v>44.409999999999854</v>
          </cell>
          <cell r="R339">
            <v>3.1956307431046715E-2</v>
          </cell>
          <cell r="S339" t="str">
            <v>Firm</v>
          </cell>
        </row>
        <row r="340">
          <cell r="C340" t="str">
            <v>Average Band D</v>
          </cell>
          <cell r="G340" t="str">
            <v>Average Band D</v>
          </cell>
          <cell r="K340" t="str">
            <v>Average Band D</v>
          </cell>
          <cell r="O340" t="str">
            <v>Average Band D</v>
          </cell>
        </row>
        <row r="341">
          <cell r="C341" t="str">
            <v>Equivalent Council Tax</v>
          </cell>
          <cell r="E341" t="str">
            <v>£</v>
          </cell>
          <cell r="F341" t="str">
            <v>%</v>
          </cell>
          <cell r="G341" t="str">
            <v>Equivalent Council Tax</v>
          </cell>
          <cell r="I341" t="str">
            <v>£</v>
          </cell>
          <cell r="J341" t="str">
            <v>%</v>
          </cell>
          <cell r="K341" t="str">
            <v>Equivalent Council Tax</v>
          </cell>
          <cell r="M341" t="str">
            <v>£</v>
          </cell>
          <cell r="N341" t="str">
            <v>%</v>
          </cell>
          <cell r="O341" t="str">
            <v>Equivalent</v>
          </cell>
          <cell r="Q341" t="str">
            <v>£</v>
          </cell>
          <cell r="R341" t="str">
            <v>%</v>
          </cell>
          <cell r="S341" t="str">
            <v>Figures</v>
          </cell>
        </row>
        <row r="342">
          <cell r="C342" t="str">
            <v>for Local Services (excl. Parish)</v>
          </cell>
          <cell r="E342" t="str">
            <v>Increase /</v>
          </cell>
          <cell r="F342" t="str">
            <v>Increase /</v>
          </cell>
          <cell r="G342" t="str">
            <v>for Parish Councils</v>
          </cell>
          <cell r="I342" t="str">
            <v>Increase /</v>
          </cell>
          <cell r="J342" t="str">
            <v>Increase /</v>
          </cell>
          <cell r="K342" t="str">
            <v>for Precepts</v>
          </cell>
          <cell r="M342" t="str">
            <v>Increase /</v>
          </cell>
          <cell r="N342" t="str">
            <v>Increase /</v>
          </cell>
          <cell r="O342" t="str">
            <v>Council Tax</v>
          </cell>
          <cell r="Q342" t="str">
            <v>Increase /</v>
          </cell>
          <cell r="R342" t="str">
            <v>Increase /</v>
          </cell>
          <cell r="S342" t="str">
            <v>Firm or</v>
          </cell>
        </row>
        <row r="343">
          <cell r="C343" t="str">
            <v>2008/09</v>
          </cell>
          <cell r="D343" t="str">
            <v>2009/10</v>
          </cell>
          <cell r="E343" t="str">
            <v>(Decrease)</v>
          </cell>
          <cell r="F343" t="str">
            <v>(Decrease)</v>
          </cell>
          <cell r="G343" t="str">
            <v>2008/09</v>
          </cell>
          <cell r="H343" t="str">
            <v>2009/10</v>
          </cell>
          <cell r="I343" t="str">
            <v>(Decrease)</v>
          </cell>
          <cell r="J343" t="str">
            <v>(Decrease)</v>
          </cell>
          <cell r="K343" t="str">
            <v>2008/09</v>
          </cell>
          <cell r="L343" t="str">
            <v>2009/10</v>
          </cell>
          <cell r="M343" t="str">
            <v>(Decrease)</v>
          </cell>
          <cell r="N343" t="str">
            <v>(Decrease)</v>
          </cell>
          <cell r="O343" t="str">
            <v>2008/09</v>
          </cell>
          <cell r="P343" t="str">
            <v>2009/10</v>
          </cell>
          <cell r="Q343" t="str">
            <v>(Decrease)</v>
          </cell>
          <cell r="R343" t="str">
            <v>(Decrease)</v>
          </cell>
          <cell r="S343" t="str">
            <v>Provisional?</v>
          </cell>
        </row>
        <row r="344">
          <cell r="C344" t="str">
            <v>£   p</v>
          </cell>
          <cell r="D344" t="str">
            <v>£   p</v>
          </cell>
          <cell r="E344" t="str">
            <v>£s</v>
          </cell>
          <cell r="F344" t="str">
            <v>%</v>
          </cell>
          <cell r="G344" t="str">
            <v>£   p</v>
          </cell>
          <cell r="H344" t="str">
            <v>£   p</v>
          </cell>
          <cell r="I344" t="str">
            <v>£s</v>
          </cell>
          <cell r="J344" t="str">
            <v>%</v>
          </cell>
          <cell r="K344" t="str">
            <v>£   p</v>
          </cell>
          <cell r="L344" t="str">
            <v>£   p</v>
          </cell>
          <cell r="M344" t="str">
            <v>£s</v>
          </cell>
          <cell r="N344" t="str">
            <v>%</v>
          </cell>
          <cell r="O344" t="str">
            <v>£   p</v>
          </cell>
          <cell r="P344" t="str">
            <v>£   p</v>
          </cell>
          <cell r="Q344" t="str">
            <v>£s</v>
          </cell>
          <cell r="R344" t="str">
            <v>%</v>
          </cell>
        </row>
        <row r="346">
          <cell r="A346" t="str">
            <v>E3431</v>
          </cell>
          <cell r="B346" t="str">
            <v>Cannock Chase</v>
          </cell>
          <cell r="C346">
            <v>184.44</v>
          </cell>
          <cell r="D346">
            <v>191.64</v>
          </cell>
          <cell r="E346">
            <v>7.1999999999999886</v>
          </cell>
          <cell r="F346">
            <v>3.9037085230969382E-2</v>
          </cell>
          <cell r="G346">
            <v>15.79</v>
          </cell>
          <cell r="H346">
            <v>18.740000000000009</v>
          </cell>
          <cell r="I346">
            <v>2.9500000000000099</v>
          </cell>
          <cell r="J346">
            <v>0.18682710576314188</v>
          </cell>
          <cell r="K346">
            <v>1214.8400000000001</v>
          </cell>
          <cell r="L346">
            <v>1248.05</v>
          </cell>
          <cell r="M346">
            <v>33.209999999999809</v>
          </cell>
          <cell r="N346">
            <v>2.7336933258700569E-2</v>
          </cell>
          <cell r="O346">
            <v>1415.07</v>
          </cell>
          <cell r="P346">
            <v>1458.43</v>
          </cell>
          <cell r="Q346">
            <v>43.360000000000127</v>
          </cell>
          <cell r="R346">
            <v>3.0641593702078529E-2</v>
          </cell>
          <cell r="S346" t="str">
            <v>Firm</v>
          </cell>
        </row>
        <row r="347">
          <cell r="A347" t="str">
            <v>E3432</v>
          </cell>
          <cell r="B347" t="str">
            <v>East Staffordshire</v>
          </cell>
          <cell r="C347">
            <v>181.32</v>
          </cell>
          <cell r="D347">
            <v>187.3</v>
          </cell>
          <cell r="E347">
            <v>5.9800000000000182</v>
          </cell>
          <cell r="F347">
            <v>3.2980366203397393E-2</v>
          </cell>
          <cell r="G347">
            <v>23.98</v>
          </cell>
          <cell r="H347">
            <v>23.419999999999987</v>
          </cell>
          <cell r="I347">
            <v>-0.56000000000001293</v>
          </cell>
          <cell r="J347">
            <v>-2.3352793994996346E-2</v>
          </cell>
          <cell r="K347">
            <v>1214.8400000000001</v>
          </cell>
          <cell r="L347">
            <v>1248.05</v>
          </cell>
          <cell r="M347">
            <v>33.209999999999809</v>
          </cell>
          <cell r="N347">
            <v>2.7336933258700569E-2</v>
          </cell>
          <cell r="O347">
            <v>1420.14</v>
          </cell>
          <cell r="P347">
            <v>1458.77</v>
          </cell>
          <cell r="Q347">
            <v>38.629999999999882</v>
          </cell>
          <cell r="R347">
            <v>2.7201543509794757E-2</v>
          </cell>
          <cell r="S347" t="str">
            <v>Firm</v>
          </cell>
        </row>
        <row r="348">
          <cell r="A348" t="str">
            <v>E3433</v>
          </cell>
          <cell r="B348" t="str">
            <v>Lichfield</v>
          </cell>
          <cell r="C348">
            <v>133.57</v>
          </cell>
          <cell r="D348">
            <v>137.44</v>
          </cell>
          <cell r="E348">
            <v>3.8700000000000045</v>
          </cell>
          <cell r="F348">
            <v>2.8973571909860052E-2</v>
          </cell>
          <cell r="G348">
            <v>36.4</v>
          </cell>
          <cell r="H348">
            <v>36.75</v>
          </cell>
          <cell r="I348">
            <v>0.35000000000000142</v>
          </cell>
          <cell r="J348">
            <v>9.6153846153845812E-3</v>
          </cell>
          <cell r="K348">
            <v>1214.8400000000001</v>
          </cell>
          <cell r="L348">
            <v>1248.05</v>
          </cell>
          <cell r="M348">
            <v>33.209999999999809</v>
          </cell>
          <cell r="N348">
            <v>2.7336933258700569E-2</v>
          </cell>
          <cell r="O348">
            <v>1384.81</v>
          </cell>
          <cell r="P348">
            <v>1422.24</v>
          </cell>
          <cell r="Q348">
            <v>37.430000000000064</v>
          </cell>
          <cell r="R348">
            <v>2.7028978704659812E-2</v>
          </cell>
          <cell r="S348" t="str">
            <v>Firm</v>
          </cell>
        </row>
        <row r="349">
          <cell r="A349" t="str">
            <v>E3434</v>
          </cell>
          <cell r="B349" t="str">
            <v>Newcastle-under-Lyme</v>
          </cell>
          <cell r="C349">
            <v>170.07</v>
          </cell>
          <cell r="D349">
            <v>174.32</v>
          </cell>
          <cell r="E349">
            <v>4.25</v>
          </cell>
          <cell r="F349">
            <v>2.4989710119362574E-2</v>
          </cell>
          <cell r="G349">
            <v>6.7700000000000102</v>
          </cell>
          <cell r="H349">
            <v>7.6800000000000068</v>
          </cell>
          <cell r="I349">
            <v>0.90999999999999659</v>
          </cell>
          <cell r="J349">
            <v>0.13441654357459298</v>
          </cell>
          <cell r="K349">
            <v>1214.8400000000001</v>
          </cell>
          <cell r="L349">
            <v>1248.05</v>
          </cell>
          <cell r="M349">
            <v>33.209999999999809</v>
          </cell>
          <cell r="N349">
            <v>2.7336933258700569E-2</v>
          </cell>
          <cell r="O349">
            <v>1391.68</v>
          </cell>
          <cell r="P349">
            <v>1430.05</v>
          </cell>
          <cell r="Q349">
            <v>38.369999999999891</v>
          </cell>
          <cell r="R349">
            <v>2.7570993331800242E-2</v>
          </cell>
          <cell r="S349" t="str">
            <v>Firm</v>
          </cell>
        </row>
        <row r="350">
          <cell r="A350" t="str">
            <v>E3435</v>
          </cell>
          <cell r="B350" t="str">
            <v>South Staffordshire</v>
          </cell>
          <cell r="C350">
            <v>89.86</v>
          </cell>
          <cell r="D350">
            <v>92.56</v>
          </cell>
          <cell r="E350">
            <v>2.7000000000000028</v>
          </cell>
          <cell r="F350">
            <v>3.0046739372357134E-2</v>
          </cell>
          <cell r="G350">
            <v>47.31</v>
          </cell>
          <cell r="H350">
            <v>47.879999999999995</v>
          </cell>
          <cell r="I350">
            <v>0.56999999999999318</v>
          </cell>
          <cell r="J350">
            <v>1.2048192771084265E-2</v>
          </cell>
          <cell r="K350">
            <v>1214.8400000000001</v>
          </cell>
          <cell r="L350">
            <v>1248.05</v>
          </cell>
          <cell r="M350">
            <v>33.209999999999809</v>
          </cell>
          <cell r="N350">
            <v>2.7336933258700569E-2</v>
          </cell>
          <cell r="O350">
            <v>1352.01</v>
          </cell>
          <cell r="P350">
            <v>1388.49</v>
          </cell>
          <cell r="Q350">
            <v>36.480000000000018</v>
          </cell>
          <cell r="R350">
            <v>2.6982048949342197E-2</v>
          </cell>
          <cell r="S350" t="str">
            <v>Firm</v>
          </cell>
        </row>
        <row r="351">
          <cell r="A351" t="str">
            <v>E3436</v>
          </cell>
          <cell r="B351" t="str">
            <v>Stafford</v>
          </cell>
          <cell r="C351">
            <v>144.32</v>
          </cell>
          <cell r="D351">
            <v>148.5</v>
          </cell>
          <cell r="E351">
            <v>4.1800000000000068</v>
          </cell>
          <cell r="F351">
            <v>2.8963414634146423E-2</v>
          </cell>
          <cell r="G351">
            <v>13.77</v>
          </cell>
          <cell r="H351">
            <v>16.370000000000005</v>
          </cell>
          <cell r="I351">
            <v>2.600000000000005</v>
          </cell>
          <cell r="J351">
            <v>0.18881626724764011</v>
          </cell>
          <cell r="K351">
            <v>1214.8400000000001</v>
          </cell>
          <cell r="L351">
            <v>1248.05</v>
          </cell>
          <cell r="M351">
            <v>33.209999999999809</v>
          </cell>
          <cell r="N351">
            <v>2.7336933258700569E-2</v>
          </cell>
          <cell r="O351">
            <v>1372.93</v>
          </cell>
          <cell r="P351">
            <v>1412.92</v>
          </cell>
          <cell r="Q351">
            <v>39.990000000000009</v>
          </cell>
          <cell r="R351">
            <v>2.9127486470541086E-2</v>
          </cell>
          <cell r="S351" t="str">
            <v>Firm</v>
          </cell>
        </row>
        <row r="352">
          <cell r="A352" t="str">
            <v>E3437</v>
          </cell>
          <cell r="B352" t="str">
            <v>Staffordshire Moorlands</v>
          </cell>
          <cell r="C352">
            <v>147.94</v>
          </cell>
          <cell r="D352">
            <v>151.08000000000001</v>
          </cell>
          <cell r="E352">
            <v>3.1400000000000148</v>
          </cell>
          <cell r="F352">
            <v>2.1224820873327221E-2</v>
          </cell>
          <cell r="G352">
            <v>26.17</v>
          </cell>
          <cell r="H352">
            <v>28.559999999999974</v>
          </cell>
          <cell r="I352">
            <v>2.3899999999999721</v>
          </cell>
          <cell r="J352">
            <v>9.132594573939512E-2</v>
          </cell>
          <cell r="K352">
            <v>1214.8400000000001</v>
          </cell>
          <cell r="L352">
            <v>1248.05</v>
          </cell>
          <cell r="M352">
            <v>33.209999999999809</v>
          </cell>
          <cell r="N352">
            <v>2.7336933258700569E-2</v>
          </cell>
          <cell r="O352">
            <v>1388.95</v>
          </cell>
          <cell r="P352">
            <v>1427.69</v>
          </cell>
          <cell r="Q352">
            <v>38.740000000000009</v>
          </cell>
          <cell r="R352">
            <v>2.7891572770798012E-2</v>
          </cell>
          <cell r="S352" t="str">
            <v>Firm</v>
          </cell>
        </row>
        <row r="353">
          <cell r="A353" t="str">
            <v>E3439</v>
          </cell>
          <cell r="B353" t="str">
            <v>Tamworth</v>
          </cell>
          <cell r="C353">
            <v>139.28</v>
          </cell>
          <cell r="D353">
            <v>145.55000000000001</v>
          </cell>
          <cell r="E353">
            <v>6.2700000000000102</v>
          </cell>
          <cell r="F353">
            <v>4.5017231476163211E-2</v>
          </cell>
          <cell r="G353">
            <v>0</v>
          </cell>
          <cell r="H353">
            <v>0</v>
          </cell>
          <cell r="I353">
            <v>0</v>
          </cell>
          <cell r="J353">
            <v>0</v>
          </cell>
          <cell r="K353">
            <v>1214.8400000000001</v>
          </cell>
          <cell r="L353">
            <v>1248.05</v>
          </cell>
          <cell r="M353">
            <v>33.209999999999809</v>
          </cell>
          <cell r="N353">
            <v>2.7336933258700569E-2</v>
          </cell>
          <cell r="O353">
            <v>1354.12</v>
          </cell>
          <cell r="P353">
            <v>1393.6</v>
          </cell>
          <cell r="Q353">
            <v>39.480000000000018</v>
          </cell>
          <cell r="R353">
            <v>2.9155466280684106E-2</v>
          </cell>
          <cell r="S353" t="str">
            <v>Firm</v>
          </cell>
        </row>
        <row r="354">
          <cell r="A354" t="str">
            <v>E3531</v>
          </cell>
          <cell r="B354" t="str">
            <v>Babergh</v>
          </cell>
          <cell r="C354">
            <v>131.16</v>
          </cell>
          <cell r="D354">
            <v>134.96</v>
          </cell>
          <cell r="E354">
            <v>3.8000000000000114</v>
          </cell>
          <cell r="F354">
            <v>2.8972247636474657E-2</v>
          </cell>
          <cell r="G354">
            <v>57.85</v>
          </cell>
          <cell r="H354">
            <v>61.509999999999991</v>
          </cell>
          <cell r="I354">
            <v>3.6599999999999895</v>
          </cell>
          <cell r="J354">
            <v>6.3267070008642845E-2</v>
          </cell>
          <cell r="K354">
            <v>1223.5500000000002</v>
          </cell>
          <cell r="L354">
            <v>1256.22</v>
          </cell>
          <cell r="M354">
            <v>32.669999999999845</v>
          </cell>
          <cell r="N354">
            <v>2.6700993012136687E-2</v>
          </cell>
          <cell r="O354">
            <v>1412.56</v>
          </cell>
          <cell r="P354">
            <v>1452.69</v>
          </cell>
          <cell r="Q354">
            <v>40.130000000000109</v>
          </cell>
          <cell r="R354">
            <v>2.8409412697513847E-2</v>
          </cell>
          <cell r="S354" t="str">
            <v>Firm</v>
          </cell>
        </row>
        <row r="355">
          <cell r="A355" t="str">
            <v>E3532</v>
          </cell>
          <cell r="B355" t="str">
            <v>Forest Heath</v>
          </cell>
          <cell r="C355">
            <v>128.94999999999999</v>
          </cell>
          <cell r="D355">
            <v>133.46</v>
          </cell>
          <cell r="E355">
            <v>4.5100000000000193</v>
          </cell>
          <cell r="F355">
            <v>3.4974796432726052E-2</v>
          </cell>
          <cell r="G355">
            <v>63.64</v>
          </cell>
          <cell r="H355">
            <v>68.359999999999985</v>
          </cell>
          <cell r="I355">
            <v>4.7199999999999847</v>
          </cell>
          <cell r="J355">
            <v>7.4167190446259967E-2</v>
          </cell>
          <cell r="K355">
            <v>1223.5500000000002</v>
          </cell>
          <cell r="L355">
            <v>1256.22</v>
          </cell>
          <cell r="M355">
            <v>32.669999999999845</v>
          </cell>
          <cell r="N355">
            <v>2.6700993012136687E-2</v>
          </cell>
          <cell r="O355">
            <v>1416.14</v>
          </cell>
          <cell r="P355">
            <v>1458.04</v>
          </cell>
          <cell r="Q355">
            <v>41.899999999999864</v>
          </cell>
          <cell r="R355">
            <v>2.9587470165379104E-2</v>
          </cell>
          <cell r="S355" t="str">
            <v>Firm</v>
          </cell>
        </row>
        <row r="356">
          <cell r="A356" t="str">
            <v>E3533</v>
          </cell>
          <cell r="B356" t="str">
            <v>Ipswich</v>
          </cell>
          <cell r="C356">
            <v>298.17</v>
          </cell>
          <cell r="D356">
            <v>306.89999999999998</v>
          </cell>
          <cell r="E356">
            <v>8.7299999999999613</v>
          </cell>
          <cell r="F356">
            <v>2.9278599456685761E-2</v>
          </cell>
          <cell r="G356">
            <v>0</v>
          </cell>
          <cell r="H356">
            <v>0</v>
          </cell>
          <cell r="I356">
            <v>0</v>
          </cell>
          <cell r="J356">
            <v>0</v>
          </cell>
          <cell r="K356">
            <v>1223.5500000000002</v>
          </cell>
          <cell r="L356">
            <v>1256.22</v>
          </cell>
          <cell r="M356">
            <v>32.669999999999845</v>
          </cell>
          <cell r="N356">
            <v>2.6700993012136687E-2</v>
          </cell>
          <cell r="O356">
            <v>1521.74</v>
          </cell>
          <cell r="P356">
            <v>1563.12</v>
          </cell>
          <cell r="Q356">
            <v>41.379999999999882</v>
          </cell>
          <cell r="R356">
            <v>2.719255588996794E-2</v>
          </cell>
          <cell r="S356" t="str">
            <v>Firm</v>
          </cell>
        </row>
        <row r="357">
          <cell r="A357" t="str">
            <v>E3534</v>
          </cell>
          <cell r="B357" t="str">
            <v>Mid Suffolk</v>
          </cell>
          <cell r="C357">
            <v>142.5</v>
          </cell>
          <cell r="D357">
            <v>147.49</v>
          </cell>
          <cell r="E357">
            <v>4.9900000000000091</v>
          </cell>
          <cell r="F357">
            <v>3.5017543859649169E-2</v>
          </cell>
          <cell r="G357">
            <v>48.95</v>
          </cell>
          <cell r="H357">
            <v>50.20999999999998</v>
          </cell>
          <cell r="I357">
            <v>1.2599999999999767</v>
          </cell>
          <cell r="J357">
            <v>2.5740551583247839E-2</v>
          </cell>
          <cell r="K357">
            <v>1223.5500000000002</v>
          </cell>
          <cell r="L357">
            <v>1256.22</v>
          </cell>
          <cell r="M357">
            <v>32.669999999999845</v>
          </cell>
          <cell r="N357">
            <v>2.6700993012136687E-2</v>
          </cell>
          <cell r="O357">
            <v>1415</v>
          </cell>
          <cell r="P357">
            <v>1453.92</v>
          </cell>
          <cell r="Q357">
            <v>38.920000000000073</v>
          </cell>
          <cell r="R357">
            <v>2.7505300353356965E-2</v>
          </cell>
          <cell r="S357" t="str">
            <v>Firm</v>
          </cell>
        </row>
        <row r="358">
          <cell r="A358" t="str">
            <v>E3535</v>
          </cell>
          <cell r="B358" t="str">
            <v>St Edmundsbury</v>
          </cell>
          <cell r="C358">
            <v>171.99</v>
          </cell>
          <cell r="D358">
            <v>171.99</v>
          </cell>
          <cell r="E358">
            <v>0</v>
          </cell>
          <cell r="F358">
            <v>0</v>
          </cell>
          <cell r="G358">
            <v>34.270000000000003</v>
          </cell>
          <cell r="H358">
            <v>34.659999999999997</v>
          </cell>
          <cell r="I358">
            <v>0.38999999999999346</v>
          </cell>
          <cell r="J358">
            <v>1.1380215932302207E-2</v>
          </cell>
          <cell r="K358">
            <v>1223.5500000000002</v>
          </cell>
          <cell r="L358">
            <v>1256.22</v>
          </cell>
          <cell r="M358">
            <v>32.669999999999845</v>
          </cell>
          <cell r="N358">
            <v>2.6700993012136687E-2</v>
          </cell>
          <cell r="O358">
            <v>1429.81</v>
          </cell>
          <cell r="P358">
            <v>1462.87</v>
          </cell>
          <cell r="Q358">
            <v>33.059999999999945</v>
          </cell>
          <cell r="R358">
            <v>2.3121953266517892E-2</v>
          </cell>
          <cell r="S358" t="str">
            <v>Firm</v>
          </cell>
        </row>
        <row r="359">
          <cell r="A359" t="str">
            <v>E3536</v>
          </cell>
          <cell r="B359" t="str">
            <v>Suffolk Coastal</v>
          </cell>
          <cell r="C359">
            <v>141.21</v>
          </cell>
          <cell r="D359">
            <v>145.26</v>
          </cell>
          <cell r="E359">
            <v>4.0499999999999829</v>
          </cell>
          <cell r="F359">
            <v>2.8680688336520044E-2</v>
          </cell>
          <cell r="G359">
            <v>36.64</v>
          </cell>
          <cell r="H359">
            <v>39.370000000000005</v>
          </cell>
          <cell r="I359">
            <v>2.730000000000004</v>
          </cell>
          <cell r="J359">
            <v>7.4508733624454315E-2</v>
          </cell>
          <cell r="K359">
            <v>1223.5500000000002</v>
          </cell>
          <cell r="L359">
            <v>1256.22</v>
          </cell>
          <cell r="M359">
            <v>32.669999999999845</v>
          </cell>
          <cell r="N359">
            <v>2.6700993012136687E-2</v>
          </cell>
          <cell r="O359">
            <v>1401.4</v>
          </cell>
          <cell r="P359">
            <v>1440.85</v>
          </cell>
          <cell r="Q359">
            <v>39.449999999999818</v>
          </cell>
          <cell r="R359">
            <v>2.8150421007563819E-2</v>
          </cell>
          <cell r="S359" t="str">
            <v>Firm</v>
          </cell>
        </row>
        <row r="360">
          <cell r="A360" t="str">
            <v>E3537</v>
          </cell>
          <cell r="B360" t="str">
            <v>Waveney</v>
          </cell>
          <cell r="C360">
            <v>138.41999999999999</v>
          </cell>
          <cell r="D360">
            <v>143.47999999999999</v>
          </cell>
          <cell r="E360">
            <v>5.0600000000000023</v>
          </cell>
          <cell r="F360">
            <v>3.6555411067764831E-2</v>
          </cell>
          <cell r="G360">
            <v>9.8800000000000239</v>
          </cell>
          <cell r="H360">
            <v>10.640000000000015</v>
          </cell>
          <cell r="I360">
            <v>0.75999999999999091</v>
          </cell>
          <cell r="J360">
            <v>7.6923076923075762E-2</v>
          </cell>
          <cell r="K360">
            <v>1223.5500000000002</v>
          </cell>
          <cell r="L360">
            <v>1256.22</v>
          </cell>
          <cell r="M360">
            <v>32.669999999999845</v>
          </cell>
          <cell r="N360">
            <v>2.6700993012136687E-2</v>
          </cell>
          <cell r="O360">
            <v>1371.85</v>
          </cell>
          <cell r="P360">
            <v>1410.34</v>
          </cell>
          <cell r="Q360">
            <v>38.490000000000009</v>
          </cell>
          <cell r="R360">
            <v>2.8057003316689144E-2</v>
          </cell>
          <cell r="S360" t="str">
            <v>Firm</v>
          </cell>
        </row>
        <row r="361">
          <cell r="A361" t="str">
            <v>E3631</v>
          </cell>
          <cell r="B361" t="str">
            <v>Elmbridge</v>
          </cell>
          <cell r="C361">
            <v>189.89</v>
          </cell>
          <cell r="D361">
            <v>199.19</v>
          </cell>
          <cell r="E361">
            <v>9.3000000000000114</v>
          </cell>
          <cell r="F361">
            <v>4.8975722786876785E-2</v>
          </cell>
          <cell r="G361">
            <v>0.77000000000001023</v>
          </cell>
          <cell r="H361">
            <v>0.77000000000001023</v>
          </cell>
          <cell r="I361">
            <v>0</v>
          </cell>
          <cell r="J361">
            <v>0</v>
          </cell>
          <cell r="K361">
            <v>1245.96</v>
          </cell>
          <cell r="L361">
            <v>1286.28</v>
          </cell>
          <cell r="M361">
            <v>40.319999999999936</v>
          </cell>
          <cell r="N361">
            <v>3.2360589425021624E-2</v>
          </cell>
          <cell r="O361">
            <v>1436.62</v>
          </cell>
          <cell r="P361">
            <v>1486.24</v>
          </cell>
          <cell r="Q361">
            <v>49.620000000000118</v>
          </cell>
          <cell r="R361">
            <v>3.4539404992273592E-2</v>
          </cell>
          <cell r="S361" t="str">
            <v>Firm</v>
          </cell>
        </row>
        <row r="362">
          <cell r="A362" t="str">
            <v>E3632</v>
          </cell>
          <cell r="B362" t="str">
            <v>Epsom &amp; Ewell</v>
          </cell>
          <cell r="C362">
            <v>153.1</v>
          </cell>
          <cell r="D362">
            <v>159.07</v>
          </cell>
          <cell r="E362">
            <v>5.9699999999999989</v>
          </cell>
          <cell r="F362">
            <v>3.8994121489222655E-2</v>
          </cell>
          <cell r="G362">
            <v>0</v>
          </cell>
          <cell r="H362">
            <v>0</v>
          </cell>
          <cell r="I362">
            <v>0</v>
          </cell>
          <cell r="J362">
            <v>0</v>
          </cell>
          <cell r="K362">
            <v>1245.96</v>
          </cell>
          <cell r="L362">
            <v>1286.28</v>
          </cell>
          <cell r="M362">
            <v>40.319999999999936</v>
          </cell>
          <cell r="N362">
            <v>3.2360589425021624E-2</v>
          </cell>
          <cell r="O362">
            <v>1399.06</v>
          </cell>
          <cell r="P362">
            <v>1445.35</v>
          </cell>
          <cell r="Q362">
            <v>46.289999999999964</v>
          </cell>
          <cell r="R362">
            <v>3.3086500936343022E-2</v>
          </cell>
          <cell r="S362" t="str">
            <v>Firm</v>
          </cell>
        </row>
        <row r="363">
          <cell r="A363" t="str">
            <v>E3633</v>
          </cell>
          <cell r="B363" t="str">
            <v>Guildford</v>
          </cell>
          <cell r="C363">
            <v>138.16999999999999</v>
          </cell>
          <cell r="D363">
            <v>141.57</v>
          </cell>
          <cell r="E363">
            <v>3.4000000000000057</v>
          </cell>
          <cell r="F363">
            <v>2.46073677353984E-2</v>
          </cell>
          <cell r="G363">
            <v>21.67</v>
          </cell>
          <cell r="H363">
            <v>21.890000000000015</v>
          </cell>
          <cell r="I363">
            <v>0.22000000000001307</v>
          </cell>
          <cell r="J363">
            <v>1.0152284263960087E-2</v>
          </cell>
          <cell r="K363">
            <v>1245.96</v>
          </cell>
          <cell r="L363">
            <v>1286.28</v>
          </cell>
          <cell r="M363">
            <v>40.319999999999936</v>
          </cell>
          <cell r="N363">
            <v>3.2360589425021624E-2</v>
          </cell>
          <cell r="O363">
            <v>1405.8</v>
          </cell>
          <cell r="P363">
            <v>1449.74</v>
          </cell>
          <cell r="Q363">
            <v>43.940000000000055</v>
          </cell>
          <cell r="R363">
            <v>3.1256224213970674E-2</v>
          </cell>
          <cell r="S363" t="str">
            <v>Firm</v>
          </cell>
        </row>
        <row r="364">
          <cell r="A364" t="str">
            <v>E3634</v>
          </cell>
          <cell r="B364" t="str">
            <v>Mole Valley</v>
          </cell>
          <cell r="C364">
            <v>144.54</v>
          </cell>
          <cell r="D364">
            <v>151.65</v>
          </cell>
          <cell r="E364">
            <v>7.1100000000000136</v>
          </cell>
          <cell r="F364">
            <v>4.9190535491905552E-2</v>
          </cell>
          <cell r="G364">
            <v>3.28</v>
          </cell>
          <cell r="H364">
            <v>3.3700000000000045</v>
          </cell>
          <cell r="I364">
            <v>9.0000000000004743E-2</v>
          </cell>
          <cell r="J364">
            <v>2.743902439024537E-2</v>
          </cell>
          <cell r="K364">
            <v>1245.96</v>
          </cell>
          <cell r="L364">
            <v>1286.28</v>
          </cell>
          <cell r="M364">
            <v>40.319999999999936</v>
          </cell>
          <cell r="N364">
            <v>3.2360589425021624E-2</v>
          </cell>
          <cell r="O364">
            <v>1393.78</v>
          </cell>
          <cell r="P364">
            <v>1441.3</v>
          </cell>
          <cell r="Q364">
            <v>47.519999999999982</v>
          </cell>
          <cell r="R364">
            <v>3.4094333395514376E-2</v>
          </cell>
          <cell r="S364" t="str">
            <v>Firm</v>
          </cell>
        </row>
        <row r="365">
          <cell r="A365" t="str">
            <v>E3635</v>
          </cell>
          <cell r="B365" t="str">
            <v>Reigate &amp; Banstead</v>
          </cell>
          <cell r="C365">
            <v>184.69</v>
          </cell>
          <cell r="D365">
            <v>193.83</v>
          </cell>
          <cell r="E365">
            <v>9.1400000000000148</v>
          </cell>
          <cell r="F365">
            <v>4.9488331799231178E-2</v>
          </cell>
          <cell r="G365">
            <v>5.31</v>
          </cell>
          <cell r="H365">
            <v>5.3299999999999841</v>
          </cell>
          <cell r="I365">
            <v>1.9999999999984475E-2</v>
          </cell>
          <cell r="J365">
            <v>3.7664783427466819E-3</v>
          </cell>
          <cell r="K365">
            <v>1245.96</v>
          </cell>
          <cell r="L365">
            <v>1286.28</v>
          </cell>
          <cell r="M365">
            <v>40.319999999999936</v>
          </cell>
          <cell r="N365">
            <v>3.2360589425021624E-2</v>
          </cell>
          <cell r="O365">
            <v>1435.96</v>
          </cell>
          <cell r="P365">
            <v>1485.44</v>
          </cell>
          <cell r="Q365">
            <v>49.480000000000018</v>
          </cell>
          <cell r="R365">
            <v>3.4457784339396724E-2</v>
          </cell>
          <cell r="S365" t="str">
            <v>Firm</v>
          </cell>
        </row>
        <row r="366">
          <cell r="A366" t="str">
            <v>E3636</v>
          </cell>
          <cell r="B366" t="str">
            <v>Runnymede</v>
          </cell>
          <cell r="C366">
            <v>126.81</v>
          </cell>
          <cell r="D366">
            <v>132.93</v>
          </cell>
          <cell r="E366">
            <v>6.1200000000000045</v>
          </cell>
          <cell r="F366">
            <v>4.8261178140525329E-2</v>
          </cell>
          <cell r="G366">
            <v>0</v>
          </cell>
          <cell r="H366">
            <v>0</v>
          </cell>
          <cell r="I366">
            <v>0</v>
          </cell>
          <cell r="J366">
            <v>0</v>
          </cell>
          <cell r="K366">
            <v>1245.96</v>
          </cell>
          <cell r="L366">
            <v>1286.28</v>
          </cell>
          <cell r="M366">
            <v>40.319999999999936</v>
          </cell>
          <cell r="N366">
            <v>3.2360589425021624E-2</v>
          </cell>
          <cell r="O366">
            <v>1372.77</v>
          </cell>
          <cell r="P366">
            <v>1419.21</v>
          </cell>
          <cell r="Q366">
            <v>46.440000000000055</v>
          </cell>
          <cell r="R366">
            <v>3.3829410607749244E-2</v>
          </cell>
          <cell r="S366" t="str">
            <v>Firm</v>
          </cell>
        </row>
        <row r="367">
          <cell r="A367" t="str">
            <v>E3637</v>
          </cell>
          <cell r="B367" t="str">
            <v>Spelthorne</v>
          </cell>
          <cell r="C367">
            <v>159.80000000000001</v>
          </cell>
          <cell r="D367">
            <v>167.3</v>
          </cell>
          <cell r="E367">
            <v>7.5</v>
          </cell>
          <cell r="F367">
            <v>4.6933667083854713E-2</v>
          </cell>
          <cell r="G367">
            <v>0</v>
          </cell>
          <cell r="H367">
            <v>0</v>
          </cell>
          <cell r="I367">
            <v>0</v>
          </cell>
          <cell r="J367">
            <v>0</v>
          </cell>
          <cell r="K367">
            <v>1245.96</v>
          </cell>
          <cell r="L367">
            <v>1286.28</v>
          </cell>
          <cell r="M367">
            <v>40.319999999999936</v>
          </cell>
          <cell r="N367">
            <v>3.2360589425021624E-2</v>
          </cell>
          <cell r="O367">
            <v>1405.76</v>
          </cell>
          <cell r="P367">
            <v>1453.58</v>
          </cell>
          <cell r="Q367">
            <v>47.819999999999936</v>
          </cell>
          <cell r="R367">
            <v>3.4017186432961477E-2</v>
          </cell>
          <cell r="S367" t="str">
            <v>Firm</v>
          </cell>
        </row>
        <row r="368">
          <cell r="A368" t="str">
            <v>E3638</v>
          </cell>
          <cell r="B368" t="str">
            <v>Surrey Heath</v>
          </cell>
          <cell r="C368">
            <v>177.21</v>
          </cell>
          <cell r="D368">
            <v>185.76</v>
          </cell>
          <cell r="E368">
            <v>8.5499999999999829</v>
          </cell>
          <cell r="F368">
            <v>4.8247841543930914E-2</v>
          </cell>
          <cell r="G368">
            <v>12.26</v>
          </cell>
          <cell r="H368">
            <v>12.77000000000001</v>
          </cell>
          <cell r="I368">
            <v>0.51000000000001044</v>
          </cell>
          <cell r="J368">
            <v>4.1598694942904579E-2</v>
          </cell>
          <cell r="K368">
            <v>1245.96</v>
          </cell>
          <cell r="L368">
            <v>1286.28</v>
          </cell>
          <cell r="M368">
            <v>40.319999999999936</v>
          </cell>
          <cell r="N368">
            <v>3.2360589425021624E-2</v>
          </cell>
          <cell r="O368">
            <v>1435.43</v>
          </cell>
          <cell r="P368">
            <v>1484.81</v>
          </cell>
          <cell r="Q368">
            <v>49.379999999999882</v>
          </cell>
          <cell r="R368">
            <v>3.4400841559671935E-2</v>
          </cell>
          <cell r="S368" t="str">
            <v>Firm</v>
          </cell>
        </row>
        <row r="369">
          <cell r="A369" t="str">
            <v>E3639</v>
          </cell>
          <cell r="B369" t="str">
            <v>Tandridge</v>
          </cell>
          <cell r="C369">
            <v>180.44</v>
          </cell>
          <cell r="D369">
            <v>188.93</v>
          </cell>
          <cell r="E369">
            <v>8.4900000000000091</v>
          </cell>
          <cell r="F369">
            <v>4.7051651518510429E-2</v>
          </cell>
          <cell r="G369">
            <v>11.38</v>
          </cell>
          <cell r="H369">
            <v>11.909999999999997</v>
          </cell>
          <cell r="I369">
            <v>0.52999999999999581</v>
          </cell>
          <cell r="J369">
            <v>4.6572934973637681E-2</v>
          </cell>
          <cell r="K369">
            <v>1245.96</v>
          </cell>
          <cell r="L369">
            <v>1286.28</v>
          </cell>
          <cell r="M369">
            <v>40.319999999999936</v>
          </cell>
          <cell r="N369">
            <v>3.2360589425021624E-2</v>
          </cell>
          <cell r="O369">
            <v>1437.78</v>
          </cell>
          <cell r="P369">
            <v>1487.12</v>
          </cell>
          <cell r="Q369">
            <v>49.339999999999918</v>
          </cell>
          <cell r="R369">
            <v>3.4316793946222557E-2</v>
          </cell>
          <cell r="S369" t="str">
            <v>Firm</v>
          </cell>
        </row>
        <row r="370">
          <cell r="A370" t="str">
            <v>E3640</v>
          </cell>
          <cell r="B370" t="str">
            <v>Waverley</v>
          </cell>
          <cell r="C370">
            <v>152.28</v>
          </cell>
          <cell r="D370">
            <v>158.13</v>
          </cell>
          <cell r="E370">
            <v>5.8499999999999943</v>
          </cell>
          <cell r="F370">
            <v>3.8416075650118175E-2</v>
          </cell>
          <cell r="G370">
            <v>39.74</v>
          </cell>
          <cell r="H370">
            <v>41.050000000000011</v>
          </cell>
          <cell r="I370">
            <v>1.3100000000000094</v>
          </cell>
          <cell r="J370">
            <v>3.2964267740312359E-2</v>
          </cell>
          <cell r="K370">
            <v>1245.96</v>
          </cell>
          <cell r="L370">
            <v>1286.28</v>
          </cell>
          <cell r="M370">
            <v>40.319999999999936</v>
          </cell>
          <cell r="N370">
            <v>3.2360589425021624E-2</v>
          </cell>
          <cell r="O370">
            <v>1437.98</v>
          </cell>
          <cell r="P370">
            <v>1485.46</v>
          </cell>
          <cell r="Q370">
            <v>47.480000000000018</v>
          </cell>
          <cell r="R370">
            <v>3.301853989624326E-2</v>
          </cell>
          <cell r="S370" t="str">
            <v>Firm</v>
          </cell>
        </row>
        <row r="371">
          <cell r="A371" t="str">
            <v>E3641</v>
          </cell>
          <cell r="B371" t="str">
            <v>Woking</v>
          </cell>
          <cell r="C371">
            <v>190.62</v>
          </cell>
          <cell r="D371">
            <v>199.8</v>
          </cell>
          <cell r="E371">
            <v>9.1800000000000068</v>
          </cell>
          <cell r="F371">
            <v>4.8158640226628968E-2</v>
          </cell>
          <cell r="G371">
            <v>0</v>
          </cell>
          <cell r="H371">
            <v>0</v>
          </cell>
          <cell r="I371">
            <v>0</v>
          </cell>
          <cell r="J371">
            <v>0</v>
          </cell>
          <cell r="K371">
            <v>1245.96</v>
          </cell>
          <cell r="L371">
            <v>1286.28</v>
          </cell>
          <cell r="M371">
            <v>40.319999999999936</v>
          </cell>
          <cell r="N371">
            <v>3.2360589425021624E-2</v>
          </cell>
          <cell r="O371">
            <v>1436.58</v>
          </cell>
          <cell r="P371">
            <v>1486.08</v>
          </cell>
          <cell r="Q371">
            <v>49.5</v>
          </cell>
          <cell r="R371">
            <v>3.4456834983084939E-2</v>
          </cell>
          <cell r="S371" t="str">
            <v>Firm</v>
          </cell>
        </row>
        <row r="372">
          <cell r="A372" t="str">
            <v>E3731</v>
          </cell>
          <cell r="B372" t="str">
            <v>North Warwickshire</v>
          </cell>
          <cell r="C372">
            <v>200.47</v>
          </cell>
          <cell r="D372">
            <v>204.47</v>
          </cell>
          <cell r="E372">
            <v>4</v>
          </cell>
          <cell r="F372">
            <v>1.995311019105106E-2</v>
          </cell>
          <cell r="G372">
            <v>38.81</v>
          </cell>
          <cell r="H372">
            <v>40.699999999999989</v>
          </cell>
          <cell r="I372">
            <v>1.8899999999999864</v>
          </cell>
          <cell r="J372">
            <v>4.8698788971914153E-2</v>
          </cell>
          <cell r="K372">
            <v>1250.6600000000001</v>
          </cell>
          <cell r="L372">
            <v>1299.4000000000001</v>
          </cell>
          <cell r="M372">
            <v>48.740000000000009</v>
          </cell>
          <cell r="N372">
            <v>3.8971423088609125E-2</v>
          </cell>
          <cell r="O372">
            <v>1489.94</v>
          </cell>
          <cell r="P372">
            <v>1544.5700000000002</v>
          </cell>
          <cell r="Q372">
            <v>54.630000000000109</v>
          </cell>
          <cell r="R372">
            <v>3.6665906009638149E-2</v>
          </cell>
          <cell r="S372" t="str">
            <v>Firm</v>
          </cell>
        </row>
        <row r="373">
          <cell r="A373" t="str">
            <v>E3732</v>
          </cell>
          <cell r="B373" t="str">
            <v>Nuneaton &amp; Bedworth</v>
          </cell>
          <cell r="C373">
            <v>197.04</v>
          </cell>
          <cell r="D373">
            <v>201.97</v>
          </cell>
          <cell r="E373">
            <v>4.9300000000000068</v>
          </cell>
          <cell r="F373">
            <v>2.5020300446609856E-2</v>
          </cell>
          <cell r="G373">
            <v>0</v>
          </cell>
          <cell r="H373">
            <v>0</v>
          </cell>
          <cell r="I373">
            <v>0</v>
          </cell>
          <cell r="J373">
            <v>0</v>
          </cell>
          <cell r="K373">
            <v>1250.6600000000001</v>
          </cell>
          <cell r="L373">
            <v>1299.4000000000001</v>
          </cell>
          <cell r="M373">
            <v>48.740000000000009</v>
          </cell>
          <cell r="N373">
            <v>3.8971423088609125E-2</v>
          </cell>
          <cell r="O373">
            <v>1447.7</v>
          </cell>
          <cell r="P373">
            <v>1501.3700000000001</v>
          </cell>
          <cell r="Q373">
            <v>53.670000000000073</v>
          </cell>
          <cell r="R373">
            <v>3.7072597913932581E-2</v>
          </cell>
          <cell r="S373" t="str">
            <v>Firm</v>
          </cell>
        </row>
        <row r="374">
          <cell r="A374" t="str">
            <v>E3733</v>
          </cell>
          <cell r="B374" t="str">
            <v>Rugby</v>
          </cell>
          <cell r="C374">
            <v>166.45</v>
          </cell>
          <cell r="D374">
            <v>170.28</v>
          </cell>
          <cell r="E374">
            <v>3.8300000000000125</v>
          </cell>
          <cell r="F374">
            <v>2.3009912886752915E-2</v>
          </cell>
          <cell r="G374">
            <v>16.350000000000001</v>
          </cell>
          <cell r="H374">
            <v>16.900000000000006</v>
          </cell>
          <cell r="I374">
            <v>0.55000000000000426</v>
          </cell>
          <cell r="J374">
            <v>3.3639143730887167E-2</v>
          </cell>
          <cell r="K374">
            <v>1250.6600000000001</v>
          </cell>
          <cell r="L374">
            <v>1299.4000000000001</v>
          </cell>
          <cell r="M374">
            <v>48.740000000000009</v>
          </cell>
          <cell r="N374">
            <v>3.8971423088609125E-2</v>
          </cell>
          <cell r="O374">
            <v>1433.46</v>
          </cell>
          <cell r="P374">
            <v>1486.58</v>
          </cell>
          <cell r="Q374">
            <v>53.119999999999891</v>
          </cell>
          <cell r="R374">
            <v>3.7057190294811138E-2</v>
          </cell>
          <cell r="S374" t="str">
            <v>Firm</v>
          </cell>
        </row>
        <row r="375">
          <cell r="A375" t="str">
            <v>E3734</v>
          </cell>
          <cell r="B375" t="str">
            <v>Stratford-on-Avon</v>
          </cell>
          <cell r="C375">
            <v>123.12</v>
          </cell>
          <cell r="D375">
            <v>127.43</v>
          </cell>
          <cell r="E375">
            <v>4.3100000000000023</v>
          </cell>
          <cell r="F375">
            <v>3.5006497725796004E-2</v>
          </cell>
          <cell r="G375">
            <v>49.47</v>
          </cell>
          <cell r="H375">
            <v>49.859999999999985</v>
          </cell>
          <cell r="I375">
            <v>0.38999999999998636</v>
          </cell>
          <cell r="J375">
            <v>7.8835657974527518E-3</v>
          </cell>
          <cell r="K375">
            <v>1250.6600000000001</v>
          </cell>
          <cell r="L375">
            <v>1299.4000000000001</v>
          </cell>
          <cell r="M375">
            <v>48.740000000000009</v>
          </cell>
          <cell r="N375">
            <v>3.8971423088609125E-2</v>
          </cell>
          <cell r="O375">
            <v>1423.25</v>
          </cell>
          <cell r="P375">
            <v>1476.69</v>
          </cell>
          <cell r="Q375">
            <v>53.440000000000055</v>
          </cell>
          <cell r="R375">
            <v>3.7547865800105384E-2</v>
          </cell>
          <cell r="S375" t="str">
            <v>Firm</v>
          </cell>
        </row>
        <row r="376">
          <cell r="A376" t="str">
            <v>E3735</v>
          </cell>
          <cell r="B376" t="str">
            <v>Warwick</v>
          </cell>
          <cell r="C376">
            <v>138.03</v>
          </cell>
          <cell r="D376">
            <v>143.28</v>
          </cell>
          <cell r="E376">
            <v>5.25</v>
          </cell>
          <cell r="F376">
            <v>3.8035209737013798E-2</v>
          </cell>
          <cell r="G376">
            <v>19.54</v>
          </cell>
          <cell r="H376">
            <v>19.840000000000003</v>
          </cell>
          <cell r="I376">
            <v>0.30000000000000426</v>
          </cell>
          <cell r="J376">
            <v>1.5353121801433112E-2</v>
          </cell>
          <cell r="K376">
            <v>1250.6600000000001</v>
          </cell>
          <cell r="L376">
            <v>1299.4000000000001</v>
          </cell>
          <cell r="M376">
            <v>48.740000000000009</v>
          </cell>
          <cell r="N376">
            <v>3.8971423088609125E-2</v>
          </cell>
          <cell r="O376">
            <v>1408.23</v>
          </cell>
          <cell r="P376">
            <v>1462.52</v>
          </cell>
          <cell r="Q376">
            <v>54.289999999999964</v>
          </cell>
          <cell r="R376">
            <v>3.8551941089168595E-2</v>
          </cell>
          <cell r="S376" t="str">
            <v>Firm</v>
          </cell>
        </row>
        <row r="377">
          <cell r="A377" t="str">
            <v>E3831</v>
          </cell>
          <cell r="B377" t="str">
            <v>Adur</v>
          </cell>
          <cell r="C377">
            <v>258.33999999999997</v>
          </cell>
          <cell r="D377">
            <v>267.70999999999998</v>
          </cell>
          <cell r="E377">
            <v>9.3700000000000045</v>
          </cell>
          <cell r="F377">
            <v>3.6270031741116426E-2</v>
          </cell>
          <cell r="G377">
            <v>11.77</v>
          </cell>
          <cell r="H377">
            <v>12.730000000000018</v>
          </cell>
          <cell r="I377">
            <v>0.96000000000001862</v>
          </cell>
          <cell r="J377">
            <v>8.1563296516569128E-2</v>
          </cell>
          <cell r="K377">
            <v>1226.7</v>
          </cell>
          <cell r="L377">
            <v>1268.3700000000001</v>
          </cell>
          <cell r="M377">
            <v>41.670000000000073</v>
          </cell>
          <cell r="N377">
            <v>3.3969185619955988E-2</v>
          </cell>
          <cell r="O377">
            <v>1496.81</v>
          </cell>
          <cell r="P377">
            <v>1548.81</v>
          </cell>
          <cell r="Q377">
            <v>52</v>
          </cell>
          <cell r="R377">
            <v>3.4740548232574664E-2</v>
          </cell>
          <cell r="S377" t="str">
            <v>Firm</v>
          </cell>
        </row>
        <row r="378">
          <cell r="A378" t="str">
            <v>E3832</v>
          </cell>
          <cell r="B378" t="str">
            <v>Arun</v>
          </cell>
          <cell r="C378">
            <v>152.91</v>
          </cell>
          <cell r="D378">
            <v>157.5</v>
          </cell>
          <cell r="E378">
            <v>4.5900000000000034</v>
          </cell>
          <cell r="F378">
            <v>3.0017657445556178E-2</v>
          </cell>
          <cell r="G378">
            <v>55.76</v>
          </cell>
          <cell r="H378">
            <v>57.139999999999986</v>
          </cell>
          <cell r="I378">
            <v>1.3799999999999883</v>
          </cell>
          <cell r="J378">
            <v>2.4748923959827529E-2</v>
          </cell>
          <cell r="K378">
            <v>1226.7</v>
          </cell>
          <cell r="L378">
            <v>1268.3700000000001</v>
          </cell>
          <cell r="M378">
            <v>41.670000000000073</v>
          </cell>
          <cell r="N378">
            <v>3.3969185619955988E-2</v>
          </cell>
          <cell r="O378">
            <v>1435.37</v>
          </cell>
          <cell r="P378">
            <v>1483.01</v>
          </cell>
          <cell r="Q378">
            <v>47.6400000000001</v>
          </cell>
          <cell r="R378">
            <v>3.3190048558908281E-2</v>
          </cell>
          <cell r="S378" t="str">
            <v>Firm</v>
          </cell>
        </row>
        <row r="379">
          <cell r="A379" t="str">
            <v>E3833</v>
          </cell>
          <cell r="B379" t="str">
            <v>Chichester</v>
          </cell>
          <cell r="C379">
            <v>126.2</v>
          </cell>
          <cell r="D379">
            <v>129.99</v>
          </cell>
          <cell r="E379">
            <v>3.7900000000000063</v>
          </cell>
          <cell r="F379">
            <v>3.0031695721077778E-2</v>
          </cell>
          <cell r="G379">
            <v>38.53</v>
          </cell>
          <cell r="H379">
            <v>39.879999999999995</v>
          </cell>
          <cell r="I379">
            <v>1.3499999999999943</v>
          </cell>
          <cell r="J379">
            <v>3.5037633013236258E-2</v>
          </cell>
          <cell r="K379">
            <v>1226.7</v>
          </cell>
          <cell r="L379">
            <v>1268.3700000000001</v>
          </cell>
          <cell r="M379">
            <v>41.670000000000073</v>
          </cell>
          <cell r="N379">
            <v>3.3969185619955988E-2</v>
          </cell>
          <cell r="O379">
            <v>1391.43</v>
          </cell>
          <cell r="P379">
            <v>1438.24</v>
          </cell>
          <cell r="Q379">
            <v>46.809999999999945</v>
          </cell>
          <cell r="R379">
            <v>3.3641649238553173E-2</v>
          </cell>
          <cell r="S379" t="str">
            <v>Firm</v>
          </cell>
        </row>
        <row r="380">
          <cell r="A380" t="str">
            <v>E3834</v>
          </cell>
          <cell r="B380" t="str">
            <v>Crawley</v>
          </cell>
          <cell r="C380">
            <v>182.43</v>
          </cell>
          <cell r="D380">
            <v>186.03</v>
          </cell>
          <cell r="E380">
            <v>3.5999999999999943</v>
          </cell>
          <cell r="F380">
            <v>1.9733596447952584E-2</v>
          </cell>
          <cell r="G380">
            <v>0</v>
          </cell>
          <cell r="H380">
            <v>0</v>
          </cell>
          <cell r="I380">
            <v>0</v>
          </cell>
          <cell r="J380">
            <v>0</v>
          </cell>
          <cell r="K380">
            <v>1226.7</v>
          </cell>
          <cell r="L380">
            <v>1268.3700000000001</v>
          </cell>
          <cell r="M380">
            <v>41.670000000000073</v>
          </cell>
          <cell r="N380">
            <v>3.3969185619955988E-2</v>
          </cell>
          <cell r="O380">
            <v>1409.13</v>
          </cell>
          <cell r="P380">
            <v>1454.4</v>
          </cell>
          <cell r="Q380">
            <v>45.269999999999982</v>
          </cell>
          <cell r="R380">
            <v>3.2126205531072261E-2</v>
          </cell>
          <cell r="S380" t="str">
            <v>Firm</v>
          </cell>
        </row>
        <row r="381">
          <cell r="A381" t="str">
            <v>E3835</v>
          </cell>
          <cell r="B381" t="str">
            <v>Horsham</v>
          </cell>
          <cell r="C381">
            <v>132.84</v>
          </cell>
          <cell r="D381">
            <v>136.88999999999999</v>
          </cell>
          <cell r="E381">
            <v>4.0499999999999829</v>
          </cell>
          <cell r="F381">
            <v>3.0487804878048586E-2</v>
          </cell>
          <cell r="G381">
            <v>36.659999999999997</v>
          </cell>
          <cell r="H381">
            <v>37.53</v>
          </cell>
          <cell r="I381">
            <v>0.87000000000000455</v>
          </cell>
          <cell r="J381">
            <v>2.3731587561374834E-2</v>
          </cell>
          <cell r="K381">
            <v>1226.7</v>
          </cell>
          <cell r="L381">
            <v>1268.3700000000001</v>
          </cell>
          <cell r="M381">
            <v>41.670000000000073</v>
          </cell>
          <cell r="N381">
            <v>3.3969185619955988E-2</v>
          </cell>
          <cell r="O381">
            <v>1396.2</v>
          </cell>
          <cell r="P381">
            <v>1442.79</v>
          </cell>
          <cell r="Q381">
            <v>46.589999999999918</v>
          </cell>
          <cell r="R381">
            <v>3.3369144821658647E-2</v>
          </cell>
          <cell r="S381" t="str">
            <v>Firm</v>
          </cell>
        </row>
        <row r="382">
          <cell r="A382" t="str">
            <v>E3836</v>
          </cell>
          <cell r="B382" t="str">
            <v>Mid Sussex</v>
          </cell>
          <cell r="C382">
            <v>140.94</v>
          </cell>
          <cell r="D382">
            <v>145.88999999999999</v>
          </cell>
          <cell r="E382">
            <v>4.9499999999999886</v>
          </cell>
          <cell r="F382">
            <v>3.5121328224776427E-2</v>
          </cell>
          <cell r="G382">
            <v>50.98</v>
          </cell>
          <cell r="H382">
            <v>53.5</v>
          </cell>
          <cell r="I382">
            <v>2.5200000000000031</v>
          </cell>
          <cell r="J382">
            <v>4.943114947038052E-2</v>
          </cell>
          <cell r="K382">
            <v>1226.7</v>
          </cell>
          <cell r="L382">
            <v>1268.3700000000001</v>
          </cell>
          <cell r="M382">
            <v>41.670000000000073</v>
          </cell>
          <cell r="N382">
            <v>3.3969185619955988E-2</v>
          </cell>
          <cell r="O382">
            <v>1418.62</v>
          </cell>
          <cell r="P382">
            <v>1467.76</v>
          </cell>
          <cell r="Q382">
            <v>49.1400000000001</v>
          </cell>
          <cell r="R382">
            <v>3.4639297345307574E-2</v>
          </cell>
          <cell r="S382" t="str">
            <v>Firm</v>
          </cell>
        </row>
        <row r="383">
          <cell r="A383" t="str">
            <v>E3837</v>
          </cell>
          <cell r="B383" t="str">
            <v>Worthing</v>
          </cell>
          <cell r="C383">
            <v>203.04</v>
          </cell>
          <cell r="D383">
            <v>210.78</v>
          </cell>
          <cell r="E383">
            <v>7.7400000000000091</v>
          </cell>
          <cell r="F383">
            <v>3.8120567375886649E-2</v>
          </cell>
          <cell r="G383">
            <v>0</v>
          </cell>
          <cell r="H383">
            <v>0</v>
          </cell>
          <cell r="I383">
            <v>0</v>
          </cell>
          <cell r="J383">
            <v>0</v>
          </cell>
          <cell r="K383">
            <v>1226.7</v>
          </cell>
          <cell r="L383">
            <v>1268.3700000000001</v>
          </cell>
          <cell r="M383">
            <v>41.670000000000073</v>
          </cell>
          <cell r="N383">
            <v>3.3969185619955988E-2</v>
          </cell>
          <cell r="O383">
            <v>1429.74</v>
          </cell>
          <cell r="P383">
            <v>1479.15</v>
          </cell>
          <cell r="Q383">
            <v>49.410000000000082</v>
          </cell>
          <cell r="R383">
            <v>3.4558730958076378E-2</v>
          </cell>
          <cell r="S383" t="str">
            <v>Firm</v>
          </cell>
        </row>
        <row r="384">
          <cell r="A384" t="str">
            <v>E4001</v>
          </cell>
          <cell r="B384" t="str">
            <v>Isles of Scilly</v>
          </cell>
          <cell r="C384">
            <v>939.73</v>
          </cell>
          <cell r="D384">
            <v>985.77868852459017</v>
          </cell>
          <cell r="E384">
            <v>46.048688524590148</v>
          </cell>
          <cell r="F384">
            <v>4.9002041570014976E-2</v>
          </cell>
          <cell r="G384">
            <v>0</v>
          </cell>
          <cell r="H384">
            <v>0</v>
          </cell>
          <cell r="I384">
            <v>0</v>
          </cell>
          <cell r="J384">
            <v>0</v>
          </cell>
          <cell r="K384">
            <v>142.19</v>
          </cell>
          <cell r="L384">
            <v>149.22</v>
          </cell>
          <cell r="M384">
            <v>7.0300000000000011</v>
          </cell>
          <cell r="N384">
            <v>4.9440888951403084E-2</v>
          </cell>
          <cell r="O384">
            <v>1081.92</v>
          </cell>
          <cell r="P384">
            <v>1134.9986885245901</v>
          </cell>
          <cell r="Q384">
            <v>53.078688524590007</v>
          </cell>
          <cell r="R384">
            <v>4.9059716545206689E-2</v>
          </cell>
          <cell r="S384" t="str">
            <v>Firm</v>
          </cell>
        </row>
        <row r="386">
          <cell r="B386" t="str">
            <v>Total Non-Met Districts</v>
          </cell>
          <cell r="C386" t="e">
            <v>#DIV/0!</v>
          </cell>
          <cell r="D386">
            <v>0</v>
          </cell>
          <cell r="E386">
            <v>0</v>
          </cell>
          <cell r="F386">
            <v>0</v>
          </cell>
          <cell r="G386" t="e">
            <v>#DIV/0!</v>
          </cell>
          <cell r="H386">
            <v>28.79</v>
          </cell>
          <cell r="I386" t="e">
            <v>#DIV/0!</v>
          </cell>
          <cell r="J386" t="e">
            <v>#DIV/0!</v>
          </cell>
          <cell r="K386" t="e">
            <v>#DIV/0!</v>
          </cell>
          <cell r="L386">
            <v>1272.9100000000001</v>
          </cell>
          <cell r="M386" t="e">
            <v>#DIV/0!</v>
          </cell>
          <cell r="N386" t="e">
            <v>#DIV/0!</v>
          </cell>
          <cell r="O386" t="e">
            <v>#DIV/0!</v>
          </cell>
          <cell r="P386">
            <v>1301.7</v>
          </cell>
          <cell r="Q386" t="e">
            <v>#DIV/0!</v>
          </cell>
          <cell r="R386" t="e">
            <v>#DIV/0!</v>
          </cell>
          <cell r="S386" t="str">
            <v xml:space="preserve">202 Firm </v>
          </cell>
        </row>
        <row r="388">
          <cell r="B388" t="str">
            <v>TOTAL ENGLAND</v>
          </cell>
          <cell r="C388" t="e">
            <v>#DIV/0!</v>
          </cell>
          <cell r="D388">
            <v>0.01</v>
          </cell>
          <cell r="E388" t="e">
            <v>#DIV/0!</v>
          </cell>
          <cell r="F388" t="e">
            <v>#DIV/0!</v>
          </cell>
          <cell r="G388" t="e">
            <v>#DIV/0!</v>
          </cell>
          <cell r="H388">
            <v>18.77</v>
          </cell>
          <cell r="I388" t="e">
            <v>#DIV/0!</v>
          </cell>
          <cell r="J388" t="e">
            <v>#DIV/0!</v>
          </cell>
          <cell r="K388" t="e">
            <v>#DIV/0!</v>
          </cell>
          <cell r="L388">
            <v>676.74</v>
          </cell>
          <cell r="M388" t="e">
            <v>#DIV/0!</v>
          </cell>
          <cell r="N388" t="e">
            <v>#DIV/0!</v>
          </cell>
          <cell r="O388" t="e">
            <v>#DIV/0!</v>
          </cell>
          <cell r="P388">
            <v>676.75</v>
          </cell>
          <cell r="Q388" t="e">
            <v>#DIV/0!</v>
          </cell>
          <cell r="R388" t="e">
            <v>#DIV/0!</v>
          </cell>
          <cell r="S388" t="str">
            <v xml:space="preserve">326 Firm </v>
          </cell>
        </row>
        <row r="389">
          <cell r="C389" t="str">
            <v>Average Band D</v>
          </cell>
          <cell r="G389" t="str">
            <v>Average Band D</v>
          </cell>
          <cell r="K389" t="str">
            <v>Average Band D</v>
          </cell>
          <cell r="O389" t="str">
            <v>Average Band D</v>
          </cell>
        </row>
        <row r="390">
          <cell r="C390" t="str">
            <v>Equivalent Council Tax</v>
          </cell>
          <cell r="E390" t="str">
            <v>£</v>
          </cell>
          <cell r="F390" t="str">
            <v>%</v>
          </cell>
          <cell r="G390" t="str">
            <v>Equivalent Council Tax</v>
          </cell>
          <cell r="I390" t="str">
            <v>£</v>
          </cell>
          <cell r="J390" t="str">
            <v>%</v>
          </cell>
          <cell r="K390" t="str">
            <v>Equivalent Council Tax</v>
          </cell>
          <cell r="M390" t="str">
            <v>£</v>
          </cell>
          <cell r="N390" t="str">
            <v>%</v>
          </cell>
          <cell r="O390" t="str">
            <v>Equivalent</v>
          </cell>
          <cell r="Q390" t="str">
            <v>£</v>
          </cell>
          <cell r="R390" t="str">
            <v>%</v>
          </cell>
          <cell r="S390" t="str">
            <v>Figures</v>
          </cell>
        </row>
        <row r="391">
          <cell r="C391" t="str">
            <v>for Local Services (excl. Parish)</v>
          </cell>
          <cell r="E391" t="str">
            <v>Increase /</v>
          </cell>
          <cell r="F391" t="str">
            <v>Increase /</v>
          </cell>
          <cell r="G391" t="str">
            <v>for Parish Councils</v>
          </cell>
          <cell r="I391" t="str">
            <v>Increase /</v>
          </cell>
          <cell r="J391" t="str">
            <v>Increase /</v>
          </cell>
          <cell r="K391" t="str">
            <v>for Precepts</v>
          </cell>
          <cell r="M391" t="str">
            <v>Increase /</v>
          </cell>
          <cell r="N391" t="str">
            <v>Increase /</v>
          </cell>
          <cell r="O391" t="str">
            <v>Council Tax</v>
          </cell>
          <cell r="Q391" t="str">
            <v>Increase /</v>
          </cell>
          <cell r="R391" t="str">
            <v>Increase /</v>
          </cell>
          <cell r="S391" t="str">
            <v>Firm or</v>
          </cell>
        </row>
        <row r="392">
          <cell r="C392" t="str">
            <v>2008/09</v>
          </cell>
          <cell r="D392" t="str">
            <v>2009/10</v>
          </cell>
          <cell r="E392" t="str">
            <v>(Decrease)</v>
          </cell>
          <cell r="F392" t="str">
            <v>(Decrease)</v>
          </cell>
          <cell r="G392" t="str">
            <v>2008/09</v>
          </cell>
          <cell r="H392" t="str">
            <v>2009/10</v>
          </cell>
          <cell r="I392" t="str">
            <v>(Decrease)</v>
          </cell>
          <cell r="J392" t="str">
            <v>(Decrease)</v>
          </cell>
          <cell r="K392" t="str">
            <v>2008/09</v>
          </cell>
          <cell r="L392" t="str">
            <v>2009/10</v>
          </cell>
          <cell r="M392" t="str">
            <v>(Decrease)</v>
          </cell>
          <cell r="N392" t="str">
            <v>(Decrease)</v>
          </cell>
          <cell r="O392" t="str">
            <v>2008/09</v>
          </cell>
          <cell r="P392" t="str">
            <v>2009/10</v>
          </cell>
          <cell r="Q392" t="str">
            <v>(Decrease)</v>
          </cell>
          <cell r="R392" t="str">
            <v>(Decrease)</v>
          </cell>
          <cell r="S392" t="str">
            <v>Provisional?</v>
          </cell>
        </row>
        <row r="393">
          <cell r="C393" t="str">
            <v>£   p</v>
          </cell>
          <cell r="D393" t="str">
            <v>£   p</v>
          </cell>
          <cell r="E393" t="str">
            <v>£s</v>
          </cell>
          <cell r="F393" t="str">
            <v>%</v>
          </cell>
          <cell r="G393" t="str">
            <v>£   p</v>
          </cell>
          <cell r="H393" t="str">
            <v>£   p</v>
          </cell>
          <cell r="I393" t="str">
            <v>£s</v>
          </cell>
          <cell r="J393" t="str">
            <v>%</v>
          </cell>
          <cell r="K393" t="str">
            <v>£   p</v>
          </cell>
          <cell r="L393" t="str">
            <v>£   p</v>
          </cell>
          <cell r="M393" t="str">
            <v>£s</v>
          </cell>
          <cell r="N393" t="str">
            <v>%</v>
          </cell>
          <cell r="O393" t="str">
            <v>£   p</v>
          </cell>
          <cell r="P393" t="str">
            <v>£   p</v>
          </cell>
          <cell r="Q393" t="str">
            <v>£s</v>
          </cell>
          <cell r="R393" t="str">
            <v>%</v>
          </cell>
        </row>
        <row r="395">
          <cell r="A395" t="str">
            <v>W7201</v>
          </cell>
          <cell r="B395" t="str">
            <v>Blaenau Gwent</v>
          </cell>
          <cell r="C395">
            <v>1079.82</v>
          </cell>
          <cell r="D395">
            <v>1133.27</v>
          </cell>
          <cell r="E395">
            <v>53.450000000000045</v>
          </cell>
          <cell r="F395">
            <v>4.9498990572502954E-2</v>
          </cell>
          <cell r="G395">
            <v>16.739999999999998</v>
          </cell>
          <cell r="H395">
            <v>17.190000000000055</v>
          </cell>
          <cell r="I395">
            <v>0.45000000000005613</v>
          </cell>
          <cell r="J395">
            <v>2.6881720430110834E-2</v>
          </cell>
          <cell r="K395">
            <v>167.14</v>
          </cell>
          <cell r="L395">
            <v>174.66</v>
          </cell>
          <cell r="M395">
            <v>7.5200000000000102</v>
          </cell>
          <cell r="N395">
            <v>4.4992222089266454E-2</v>
          </cell>
          <cell r="O395">
            <v>1263.7</v>
          </cell>
          <cell r="P395">
            <v>1325.1200000000001</v>
          </cell>
          <cell r="Q395">
            <v>61.420000000000073</v>
          </cell>
          <cell r="R395">
            <v>4.8603307747091984E-2</v>
          </cell>
          <cell r="S395" t="str">
            <v>Firm</v>
          </cell>
        </row>
        <row r="396">
          <cell r="A396" t="str">
            <v>W7401</v>
          </cell>
          <cell r="B396" t="str">
            <v>Bridgend</v>
          </cell>
          <cell r="C396">
            <v>961.14</v>
          </cell>
          <cell r="D396">
            <v>1008.7</v>
          </cell>
          <cell r="E396">
            <v>47.560000000000059</v>
          </cell>
          <cell r="F396">
            <v>4.9482905716128789E-2</v>
          </cell>
          <cell r="G396">
            <v>27.810000000000059</v>
          </cell>
          <cell r="H396">
            <v>29.069999999999936</v>
          </cell>
          <cell r="I396">
            <v>1.2599999999998772</v>
          </cell>
          <cell r="J396">
            <v>4.5307443365691258E-2</v>
          </cell>
          <cell r="K396">
            <v>139.38</v>
          </cell>
          <cell r="L396">
            <v>146.35</v>
          </cell>
          <cell r="M396">
            <v>6.9699999999999989</v>
          </cell>
          <cell r="N396">
            <v>5.0007174630506412E-2</v>
          </cell>
          <cell r="O396">
            <v>1128.33</v>
          </cell>
          <cell r="P396">
            <v>1184.1199999999999</v>
          </cell>
          <cell r="Q396">
            <v>55.789999999999964</v>
          </cell>
          <cell r="R396">
            <v>4.9444754637384403E-2</v>
          </cell>
          <cell r="S396" t="str">
            <v>Firm</v>
          </cell>
        </row>
        <row r="397">
          <cell r="A397" t="str">
            <v>W7402</v>
          </cell>
          <cell r="B397" t="str">
            <v>Caerphilly</v>
          </cell>
          <cell r="C397">
            <v>852.5</v>
          </cell>
          <cell r="D397">
            <v>872.53</v>
          </cell>
          <cell r="E397">
            <v>20.029999999999973</v>
          </cell>
          <cell r="F397">
            <v>2.3495601173020519E-2</v>
          </cell>
          <cell r="G397">
            <v>9.2400000000000091</v>
          </cell>
          <cell r="H397">
            <v>9.3300000000000409</v>
          </cell>
          <cell r="I397">
            <v>9.0000000000031832E-2</v>
          </cell>
          <cell r="J397">
            <v>9.7402597402631574E-3</v>
          </cell>
          <cell r="K397">
            <v>167.14</v>
          </cell>
          <cell r="L397">
            <v>174.66</v>
          </cell>
          <cell r="M397">
            <v>7.5200000000000102</v>
          </cell>
          <cell r="N397">
            <v>4.4992222089266454E-2</v>
          </cell>
          <cell r="O397">
            <v>1028.8800000000001</v>
          </cell>
          <cell r="P397">
            <v>1056.52</v>
          </cell>
          <cell r="Q397">
            <v>27.639999999999873</v>
          </cell>
          <cell r="R397">
            <v>2.6864162973330163E-2</v>
          </cell>
          <cell r="S397" t="str">
            <v>Firm</v>
          </cell>
        </row>
        <row r="398">
          <cell r="A398" t="str">
            <v>W7601</v>
          </cell>
          <cell r="B398" t="str">
            <v>Cardiff</v>
          </cell>
          <cell r="C398">
            <v>843.2</v>
          </cell>
          <cell r="D398">
            <v>879.78</v>
          </cell>
          <cell r="E398">
            <v>36.579999999999927</v>
          </cell>
          <cell r="F398">
            <v>4.3382352941176316E-2</v>
          </cell>
          <cell r="G398">
            <v>1.5</v>
          </cell>
          <cell r="H398">
            <v>1.5</v>
          </cell>
          <cell r="I398">
            <v>0</v>
          </cell>
          <cell r="J398">
            <v>0</v>
          </cell>
          <cell r="K398">
            <v>139.38</v>
          </cell>
          <cell r="L398">
            <v>146.35</v>
          </cell>
          <cell r="M398">
            <v>6.9699999999999989</v>
          </cell>
          <cell r="N398">
            <v>5.0007174630506412E-2</v>
          </cell>
          <cell r="O398">
            <v>984.08</v>
          </cell>
          <cell r="P398">
            <v>1027.6300000000001</v>
          </cell>
          <cell r="Q398">
            <v>43.550000000000068</v>
          </cell>
          <cell r="R398">
            <v>4.4254532151857706E-2</v>
          </cell>
          <cell r="S398" t="str">
            <v>Firm</v>
          </cell>
        </row>
        <row r="399">
          <cell r="A399" t="str">
            <v>W7102</v>
          </cell>
          <cell r="B399" t="str">
            <v>Carmarthenshire</v>
          </cell>
          <cell r="C399">
            <v>845.85</v>
          </cell>
          <cell r="D399">
            <v>873.76</v>
          </cell>
          <cell r="E399">
            <v>27.909999999999968</v>
          </cell>
          <cell r="F399">
            <v>3.2996394159720888E-2</v>
          </cell>
          <cell r="G399">
            <v>62.97</v>
          </cell>
          <cell r="H399">
            <v>63.590000000000032</v>
          </cell>
          <cell r="I399">
            <v>0.62000000000003297</v>
          </cell>
          <cell r="J399">
            <v>9.845958392886045E-3</v>
          </cell>
          <cell r="K399">
            <v>165.51</v>
          </cell>
          <cell r="L399">
            <v>173.7</v>
          </cell>
          <cell r="M399">
            <v>8.1899999999999977</v>
          </cell>
          <cell r="N399">
            <v>4.948341489940189E-2</v>
          </cell>
          <cell r="O399">
            <v>1074.33</v>
          </cell>
          <cell r="P399">
            <v>1111.05</v>
          </cell>
          <cell r="Q399">
            <v>36.720000000000027</v>
          </cell>
          <cell r="R399">
            <v>3.417944207087209E-2</v>
          </cell>
          <cell r="S399" t="str">
            <v>Firm</v>
          </cell>
        </row>
        <row r="400">
          <cell r="A400" t="str">
            <v>W7101</v>
          </cell>
          <cell r="B400" t="str">
            <v>Ceredigion</v>
          </cell>
          <cell r="C400">
            <v>825.37</v>
          </cell>
          <cell r="D400">
            <v>866.64</v>
          </cell>
          <cell r="E400">
            <v>41.269999999999982</v>
          </cell>
          <cell r="F400">
            <v>5.0001817366756685E-2</v>
          </cell>
          <cell r="G400">
            <v>26.11</v>
          </cell>
          <cell r="H400">
            <v>26.830000000000041</v>
          </cell>
          <cell r="I400">
            <v>0.7200000000000415</v>
          </cell>
          <cell r="J400">
            <v>2.757564151666192E-2</v>
          </cell>
          <cell r="K400">
            <v>165.51</v>
          </cell>
          <cell r="L400">
            <v>173.7</v>
          </cell>
          <cell r="M400">
            <v>8.1899999999999977</v>
          </cell>
          <cell r="N400">
            <v>4.948341489940189E-2</v>
          </cell>
          <cell r="O400">
            <v>1016.99</v>
          </cell>
          <cell r="P400">
            <v>1067.17</v>
          </cell>
          <cell r="Q400">
            <v>50.180000000000064</v>
          </cell>
          <cell r="R400">
            <v>4.9341684775661587E-2</v>
          </cell>
          <cell r="S400" t="str">
            <v>Firm</v>
          </cell>
        </row>
        <row r="401">
          <cell r="A401" t="str">
            <v>W7301</v>
          </cell>
          <cell r="B401" t="str">
            <v>Conwy</v>
          </cell>
          <cell r="C401">
            <v>746.04</v>
          </cell>
          <cell r="D401">
            <v>783.34</v>
          </cell>
          <cell r="E401">
            <v>37.300000000000068</v>
          </cell>
          <cell r="F401">
            <v>4.9997319178596511E-2</v>
          </cell>
          <cell r="G401">
            <v>27.52</v>
          </cell>
          <cell r="H401">
            <v>28.139999999999986</v>
          </cell>
          <cell r="I401">
            <v>0.61999999999998678</v>
          </cell>
          <cell r="J401">
            <v>2.2529069767441401E-2</v>
          </cell>
          <cell r="K401">
            <v>186.18</v>
          </cell>
          <cell r="L401">
            <v>195.48</v>
          </cell>
          <cell r="M401">
            <v>9.2999999999999829</v>
          </cell>
          <cell r="N401">
            <v>4.9951659684176475E-2</v>
          </cell>
          <cell r="O401">
            <v>959.74</v>
          </cell>
          <cell r="P401">
            <v>1006.96</v>
          </cell>
          <cell r="Q401">
            <v>47.220000000000027</v>
          </cell>
          <cell r="R401">
            <v>4.9200825223498112E-2</v>
          </cell>
          <cell r="S401" t="str">
            <v>Firm</v>
          </cell>
        </row>
        <row r="402">
          <cell r="A402" t="str">
            <v>W7001</v>
          </cell>
          <cell r="B402" t="str">
            <v>Denbighshire</v>
          </cell>
          <cell r="C402">
            <v>943.35</v>
          </cell>
          <cell r="D402">
            <v>971.18</v>
          </cell>
          <cell r="E402">
            <v>27.829999999999927</v>
          </cell>
          <cell r="F402">
            <v>2.9501245561032396E-2</v>
          </cell>
          <cell r="G402">
            <v>32.9</v>
          </cell>
          <cell r="H402">
            <v>34.090000000000032</v>
          </cell>
          <cell r="I402">
            <v>1.1900000000000333</v>
          </cell>
          <cell r="J402">
            <v>3.6170212765958443E-2</v>
          </cell>
          <cell r="K402">
            <v>186.18</v>
          </cell>
          <cell r="L402">
            <v>195.48</v>
          </cell>
          <cell r="M402">
            <v>9.2999999999999829</v>
          </cell>
          <cell r="N402">
            <v>4.9951659684176475E-2</v>
          </cell>
          <cell r="O402">
            <v>1162.43</v>
          </cell>
          <cell r="P402">
            <v>1200.75</v>
          </cell>
          <cell r="Q402">
            <v>38.319999999999936</v>
          </cell>
          <cell r="R402">
            <v>3.2965425875106424E-2</v>
          </cell>
          <cell r="S402" t="str">
            <v>Firm</v>
          </cell>
        </row>
        <row r="403">
          <cell r="A403" t="str">
            <v>W7002</v>
          </cell>
          <cell r="B403" t="str">
            <v>Flintshire</v>
          </cell>
          <cell r="C403">
            <v>823.6</v>
          </cell>
          <cell r="D403">
            <v>850.78</v>
          </cell>
          <cell r="E403">
            <v>27.17999999999995</v>
          </cell>
          <cell r="F403">
            <v>3.3001457017969749E-2</v>
          </cell>
          <cell r="G403">
            <v>32.770000000000003</v>
          </cell>
          <cell r="H403">
            <v>33.82000000000005</v>
          </cell>
          <cell r="I403">
            <v>1.0500000000000469</v>
          </cell>
          <cell r="J403">
            <v>3.2041501373208714E-2</v>
          </cell>
          <cell r="K403">
            <v>186.18</v>
          </cell>
          <cell r="L403">
            <v>195.48</v>
          </cell>
          <cell r="M403">
            <v>9.2999999999999829</v>
          </cell>
          <cell r="N403">
            <v>4.9951659684176475E-2</v>
          </cell>
          <cell r="O403">
            <v>1042.55</v>
          </cell>
          <cell r="P403">
            <v>1080.08</v>
          </cell>
          <cell r="Q403">
            <v>37.529999999999973</v>
          </cell>
          <cell r="R403">
            <v>3.5998273464102448E-2</v>
          </cell>
          <cell r="S403" t="str">
            <v>Firm</v>
          </cell>
        </row>
        <row r="404">
          <cell r="A404" t="str">
            <v>W7303</v>
          </cell>
          <cell r="B404" t="str">
            <v>Gwynedd</v>
          </cell>
          <cell r="C404">
            <v>889.68</v>
          </cell>
          <cell r="D404">
            <v>924.73</v>
          </cell>
          <cell r="E404">
            <v>35.050000000000068</v>
          </cell>
          <cell r="F404">
            <v>3.9396187393220039E-2</v>
          </cell>
          <cell r="G404">
            <v>26.150000000000091</v>
          </cell>
          <cell r="H404">
            <v>27.490000000000009</v>
          </cell>
          <cell r="I404">
            <v>1.3399999999999181</v>
          </cell>
          <cell r="J404">
            <v>5.1242829827912617E-2</v>
          </cell>
          <cell r="K404">
            <v>186.18</v>
          </cell>
          <cell r="L404">
            <v>195.48</v>
          </cell>
          <cell r="M404">
            <v>9.2999999999999829</v>
          </cell>
          <cell r="N404">
            <v>4.9951659684176475E-2</v>
          </cell>
          <cell r="O404">
            <v>1102.01</v>
          </cell>
          <cell r="P404">
            <v>1147.7</v>
          </cell>
          <cell r="Q404">
            <v>45.690000000000055</v>
          </cell>
          <cell r="R404">
            <v>4.1460603805773211E-2</v>
          </cell>
          <cell r="S404" t="str">
            <v>Firm</v>
          </cell>
        </row>
        <row r="405">
          <cell r="A405" t="str">
            <v>W7302</v>
          </cell>
          <cell r="B405" t="str">
            <v>Isle of Anglesey</v>
          </cell>
          <cell r="C405">
            <v>766.8</v>
          </cell>
          <cell r="D405">
            <v>789.84</v>
          </cell>
          <cell r="E405">
            <v>23.040000000000077</v>
          </cell>
          <cell r="F405">
            <v>3.0046948356807546E-2</v>
          </cell>
          <cell r="G405">
            <v>26.6400000000001</v>
          </cell>
          <cell r="H405">
            <v>27.469999999999914</v>
          </cell>
          <cell r="I405">
            <v>0.82999999999981355</v>
          </cell>
          <cell r="J405">
            <v>3.1156156156149084E-2</v>
          </cell>
          <cell r="K405">
            <v>186.18</v>
          </cell>
          <cell r="L405">
            <v>195.48</v>
          </cell>
          <cell r="M405">
            <v>9.2999999999999829</v>
          </cell>
          <cell r="N405">
            <v>4.9951659684176475E-2</v>
          </cell>
          <cell r="O405">
            <v>979.62</v>
          </cell>
          <cell r="P405">
            <v>1012.79</v>
          </cell>
          <cell r="Q405">
            <v>33.169999999999959</v>
          </cell>
          <cell r="R405">
            <v>3.3860068189706105E-2</v>
          </cell>
          <cell r="S405" t="str">
            <v>Firm</v>
          </cell>
        </row>
        <row r="406">
          <cell r="A406" t="str">
            <v>W7403</v>
          </cell>
          <cell r="B406" t="str">
            <v>Merthyr Tydfil</v>
          </cell>
          <cell r="C406">
            <v>1062.8699999999999</v>
          </cell>
          <cell r="D406">
            <v>1104.32</v>
          </cell>
          <cell r="E406">
            <v>41.450000000000045</v>
          </cell>
          <cell r="F406">
            <v>3.8998184161750826E-2</v>
          </cell>
          <cell r="G406">
            <v>0.98000000000001819</v>
          </cell>
          <cell r="H406">
            <v>0.94000000000005457</v>
          </cell>
          <cell r="I406">
            <v>-3.999999999996362E-2</v>
          </cell>
          <cell r="J406">
            <v>-4.0816326530574321E-2</v>
          </cell>
          <cell r="K406">
            <v>139.38</v>
          </cell>
          <cell r="L406">
            <v>146.35</v>
          </cell>
          <cell r="M406">
            <v>6.9699999999999989</v>
          </cell>
          <cell r="N406">
            <v>5.0007174630506412E-2</v>
          </cell>
          <cell r="O406">
            <v>1203.23</v>
          </cell>
          <cell r="P406">
            <v>1251.6099999999999</v>
          </cell>
          <cell r="Q406">
            <v>48.379999999999882</v>
          </cell>
          <cell r="R406">
            <v>4.0208438951821357E-2</v>
          </cell>
          <cell r="S406" t="str">
            <v>Firm</v>
          </cell>
        </row>
        <row r="407">
          <cell r="A407" t="str">
            <v>W7202</v>
          </cell>
          <cell r="B407" t="str">
            <v>Monmouthshire</v>
          </cell>
          <cell r="C407">
            <v>894.51</v>
          </cell>
          <cell r="D407">
            <v>938.79</v>
          </cell>
          <cell r="E407">
            <v>44.279999999999973</v>
          </cell>
          <cell r="F407">
            <v>4.9501961968004826E-2</v>
          </cell>
          <cell r="G407">
            <v>29.3</v>
          </cell>
          <cell r="H407">
            <v>31.230000000000018</v>
          </cell>
          <cell r="I407">
            <v>1.9300000000000175</v>
          </cell>
          <cell r="J407">
            <v>6.5870307167236186E-2</v>
          </cell>
          <cell r="K407">
            <v>167.14</v>
          </cell>
          <cell r="L407">
            <v>174.66</v>
          </cell>
          <cell r="M407">
            <v>7.5200000000000102</v>
          </cell>
          <cell r="N407">
            <v>4.4992222089266454E-2</v>
          </cell>
          <cell r="O407">
            <v>1090.95</v>
          </cell>
          <cell r="P407">
            <v>1144.68</v>
          </cell>
          <cell r="Q407">
            <v>53.730000000000018</v>
          </cell>
          <cell r="R407">
            <v>4.9250653100508801E-2</v>
          </cell>
          <cell r="S407" t="str">
            <v>Firm</v>
          </cell>
        </row>
        <row r="408">
          <cell r="A408" t="str">
            <v>W7701</v>
          </cell>
          <cell r="B408" t="str">
            <v>Neath Port Talbot</v>
          </cell>
          <cell r="C408">
            <v>1068.8900000000001</v>
          </cell>
          <cell r="D408">
            <v>1110.5899999999999</v>
          </cell>
          <cell r="E408">
            <v>41.699999999999818</v>
          </cell>
          <cell r="F408">
            <v>3.9012433459008733E-2</v>
          </cell>
          <cell r="G408">
            <v>34.569999999999936</v>
          </cell>
          <cell r="H408">
            <v>35.120000000000118</v>
          </cell>
          <cell r="I408">
            <v>0.5500000000001819</v>
          </cell>
          <cell r="J408">
            <v>1.5909748336713436E-2</v>
          </cell>
          <cell r="K408">
            <v>139.38</v>
          </cell>
          <cell r="L408">
            <v>146.35</v>
          </cell>
          <cell r="M408">
            <v>6.9699999999999989</v>
          </cell>
          <cell r="N408">
            <v>5.0007174630506412E-2</v>
          </cell>
          <cell r="O408">
            <v>1242.8399999999999</v>
          </cell>
          <cell r="P408">
            <v>1292.06</v>
          </cell>
          <cell r="Q408">
            <v>49.220000000000027</v>
          </cell>
          <cell r="R408">
            <v>3.9602845096714079E-2</v>
          </cell>
          <cell r="S408" t="str">
            <v>Firm</v>
          </cell>
        </row>
        <row r="409">
          <cell r="A409" t="str">
            <v>W7203</v>
          </cell>
          <cell r="B409" t="str">
            <v>Newport</v>
          </cell>
          <cell r="C409">
            <v>714.98</v>
          </cell>
          <cell r="D409">
            <v>743.22</v>
          </cell>
          <cell r="E409">
            <v>28.240000000000009</v>
          </cell>
          <cell r="F409">
            <v>3.94976083247085E-2</v>
          </cell>
          <cell r="G409">
            <v>3.4399999999999409</v>
          </cell>
          <cell r="H409">
            <v>3.5099999999999909</v>
          </cell>
          <cell r="I409">
            <v>7.0000000000050022E-2</v>
          </cell>
          <cell r="J409">
            <v>2.0348837209317239E-2</v>
          </cell>
          <cell r="K409">
            <v>167.14</v>
          </cell>
          <cell r="L409">
            <v>174.66</v>
          </cell>
          <cell r="M409">
            <v>7.5200000000000102</v>
          </cell>
          <cell r="N409">
            <v>4.4992222089266454E-2</v>
          </cell>
          <cell r="O409">
            <v>885.56</v>
          </cell>
          <cell r="P409">
            <v>921.39</v>
          </cell>
          <cell r="Q409">
            <v>35.830000000000041</v>
          </cell>
          <cell r="R409">
            <v>4.0460273725100526E-2</v>
          </cell>
          <cell r="S409" t="str">
            <v>Firm</v>
          </cell>
        </row>
        <row r="410">
          <cell r="A410" t="str">
            <v>W7103</v>
          </cell>
          <cell r="B410" t="str">
            <v>Pembrokeshire</v>
          </cell>
          <cell r="C410">
            <v>638.53</v>
          </cell>
          <cell r="D410">
            <v>665.34</v>
          </cell>
          <cell r="E410">
            <v>26.810000000000059</v>
          </cell>
          <cell r="F410">
            <v>4.1987064037711797E-2</v>
          </cell>
          <cell r="G410">
            <v>25.430000000000064</v>
          </cell>
          <cell r="H410">
            <v>25.279999999999973</v>
          </cell>
          <cell r="I410">
            <v>-0.15000000000009095</v>
          </cell>
          <cell r="J410">
            <v>-5.8985450255639726E-3</v>
          </cell>
          <cell r="K410">
            <v>165.51</v>
          </cell>
          <cell r="L410">
            <v>173.7</v>
          </cell>
          <cell r="M410">
            <v>8.1899999999999977</v>
          </cell>
          <cell r="N410">
            <v>4.948341489940189E-2</v>
          </cell>
          <cell r="O410">
            <v>829.47</v>
          </cell>
          <cell r="P410">
            <v>864.32</v>
          </cell>
          <cell r="Q410">
            <v>34.850000000000023</v>
          </cell>
          <cell r="R410">
            <v>4.2014780522502404E-2</v>
          </cell>
          <cell r="S410" t="str">
            <v>Firm</v>
          </cell>
        </row>
        <row r="411">
          <cell r="A411" t="str">
            <v>W7501</v>
          </cell>
          <cell r="B411" t="str">
            <v>Powys</v>
          </cell>
          <cell r="C411">
            <v>828.16</v>
          </cell>
          <cell r="D411">
            <v>851.23559112576856</v>
          </cell>
          <cell r="E411">
            <v>23.075591125768597</v>
          </cell>
          <cell r="F411">
            <v>2.786368712056686E-2</v>
          </cell>
          <cell r="G411">
            <v>29.73</v>
          </cell>
          <cell r="H411">
            <v>32.38440887423144</v>
          </cell>
          <cell r="I411">
            <v>2.6544088742314393</v>
          </cell>
          <cell r="J411">
            <v>8.9283850461871594E-2</v>
          </cell>
          <cell r="K411">
            <v>165.51</v>
          </cell>
          <cell r="L411">
            <v>173.7</v>
          </cell>
          <cell r="M411">
            <v>8.1899999999999977</v>
          </cell>
          <cell r="N411">
            <v>4.948341489940189E-2</v>
          </cell>
          <cell r="O411">
            <v>1023.4</v>
          </cell>
          <cell r="P411">
            <v>1057.32</v>
          </cell>
          <cell r="Q411">
            <v>33.919999999999959</v>
          </cell>
          <cell r="R411">
            <v>3.3144420558921306E-2</v>
          </cell>
          <cell r="S411" t="str">
            <v>Firm</v>
          </cell>
        </row>
        <row r="412">
          <cell r="A412" t="str">
            <v>W7404</v>
          </cell>
          <cell r="B412" t="str">
            <v>Rhondda Cynon Taff</v>
          </cell>
          <cell r="C412">
            <v>998.12</v>
          </cell>
          <cell r="D412">
            <v>1047.28</v>
          </cell>
          <cell r="E412">
            <v>49.159999999999968</v>
          </cell>
          <cell r="F412">
            <v>4.9252594878371303E-2</v>
          </cell>
          <cell r="G412">
            <v>19.52</v>
          </cell>
          <cell r="H412">
            <v>20.329999999999927</v>
          </cell>
          <cell r="I412">
            <v>0.80999999999992767</v>
          </cell>
          <cell r="J412">
            <v>4.1495901639340582E-2</v>
          </cell>
          <cell r="K412">
            <v>139.38</v>
          </cell>
          <cell r="L412">
            <v>146.35</v>
          </cell>
          <cell r="M412">
            <v>6.9699999999999989</v>
          </cell>
          <cell r="N412">
            <v>5.0007174630506412E-2</v>
          </cell>
          <cell r="O412">
            <v>1157.02</v>
          </cell>
          <cell r="P412">
            <v>1213.96</v>
          </cell>
          <cell r="Q412">
            <v>56.940000000000055</v>
          </cell>
          <cell r="R412">
            <v>4.9212632452334537E-2</v>
          </cell>
          <cell r="S412" t="str">
            <v>Firm</v>
          </cell>
        </row>
        <row r="413">
          <cell r="A413" t="str">
            <v>W7702</v>
          </cell>
          <cell r="B413" t="str">
            <v>Swansea</v>
          </cell>
          <cell r="C413">
            <v>879.25</v>
          </cell>
          <cell r="D413">
            <v>918.38</v>
          </cell>
          <cell r="E413">
            <v>39.129999999999995</v>
          </cell>
          <cell r="F413">
            <v>4.4503838498720416E-2</v>
          </cell>
          <cell r="G413">
            <v>8.75</v>
          </cell>
          <cell r="H413">
            <v>8.2599999999999909</v>
          </cell>
          <cell r="I413">
            <v>-0.49000000000000909</v>
          </cell>
          <cell r="J413">
            <v>-5.6000000000001049E-2</v>
          </cell>
          <cell r="K413">
            <v>139.38</v>
          </cell>
          <cell r="L413">
            <v>146.35</v>
          </cell>
          <cell r="M413">
            <v>6.9699999999999989</v>
          </cell>
          <cell r="N413">
            <v>5.0007174630506412E-2</v>
          </cell>
          <cell r="O413">
            <v>1027.3800000000001</v>
          </cell>
          <cell r="P413">
            <v>1072.99</v>
          </cell>
          <cell r="Q413">
            <v>45.6099999999999</v>
          </cell>
          <cell r="R413">
            <v>4.4394479160583034E-2</v>
          </cell>
          <cell r="S413" t="str">
            <v>Firm</v>
          </cell>
        </row>
        <row r="414">
          <cell r="A414" t="str">
            <v>W7204</v>
          </cell>
          <cell r="B414" t="str">
            <v>Torfaen</v>
          </cell>
          <cell r="C414">
            <v>864.9</v>
          </cell>
          <cell r="D414">
            <v>895.17</v>
          </cell>
          <cell r="E414">
            <v>30.269999999999982</v>
          </cell>
          <cell r="F414">
            <v>3.4998265695456166E-2</v>
          </cell>
          <cell r="G414">
            <v>38.369999999999997</v>
          </cell>
          <cell r="H414">
            <v>38.270000000000095</v>
          </cell>
          <cell r="I414">
            <v>-9.9999999999901945E-2</v>
          </cell>
          <cell r="J414">
            <v>-2.606202762572396E-3</v>
          </cell>
          <cell r="K414">
            <v>167.14</v>
          </cell>
          <cell r="L414">
            <v>174.66</v>
          </cell>
          <cell r="M414">
            <v>7.5200000000000102</v>
          </cell>
          <cell r="N414">
            <v>4.4992222089266454E-2</v>
          </cell>
          <cell r="O414">
            <v>1070.4100000000001</v>
          </cell>
          <cell r="P414">
            <v>1108.0999999999999</v>
          </cell>
          <cell r="Q414">
            <v>37.689999999999827</v>
          </cell>
          <cell r="R414">
            <v>3.5210807073924766E-2</v>
          </cell>
          <cell r="S414" t="str">
            <v>Firm</v>
          </cell>
        </row>
        <row r="415">
          <cell r="A415" t="str">
            <v>W7602</v>
          </cell>
          <cell r="B415" t="str">
            <v>Vale of Glamorgan</v>
          </cell>
          <cell r="C415">
            <v>828.45</v>
          </cell>
          <cell r="D415">
            <v>860.76</v>
          </cell>
          <cell r="E415">
            <v>32.309999999999945</v>
          </cell>
          <cell r="F415">
            <v>3.9000543183052683E-2</v>
          </cell>
          <cell r="G415">
            <v>34.829999999999927</v>
          </cell>
          <cell r="H415">
            <v>36.32000000000005</v>
          </cell>
          <cell r="I415">
            <v>1.4900000000001228</v>
          </cell>
          <cell r="J415">
            <v>4.2779213321852527E-2</v>
          </cell>
          <cell r="K415">
            <v>139.38</v>
          </cell>
          <cell r="L415">
            <v>146.35</v>
          </cell>
          <cell r="M415">
            <v>6.9699999999999989</v>
          </cell>
          <cell r="N415">
            <v>5.0007174630506412E-2</v>
          </cell>
          <cell r="O415">
            <v>1002.66</v>
          </cell>
          <cell r="P415">
            <v>1043.43</v>
          </cell>
          <cell r="Q415">
            <v>40.770000000000095</v>
          </cell>
          <cell r="R415">
            <v>4.0661839506911601E-2</v>
          </cell>
          <cell r="S415" t="str">
            <v>Firm</v>
          </cell>
        </row>
        <row r="416">
          <cell r="A416" t="str">
            <v>W7003</v>
          </cell>
          <cell r="B416" t="str">
            <v>Wrexham</v>
          </cell>
          <cell r="C416">
            <v>815.25</v>
          </cell>
          <cell r="D416">
            <v>839.53</v>
          </cell>
          <cell r="E416">
            <v>24.279999999999973</v>
          </cell>
          <cell r="F416">
            <v>2.978227537565159E-2</v>
          </cell>
          <cell r="G416">
            <v>33.090000000000003</v>
          </cell>
          <cell r="H416">
            <v>33.970000000000027</v>
          </cell>
          <cell r="I416">
            <v>0.88000000000002387</v>
          </cell>
          <cell r="J416">
            <v>2.659413720157211E-2</v>
          </cell>
          <cell r="K416">
            <v>186.18</v>
          </cell>
          <cell r="L416">
            <v>195.48</v>
          </cell>
          <cell r="M416">
            <v>9.2999999999999829</v>
          </cell>
          <cell r="N416">
            <v>4.9951659684176475E-2</v>
          </cell>
          <cell r="O416">
            <v>1034.52</v>
          </cell>
          <cell r="P416">
            <v>1068.98</v>
          </cell>
          <cell r="Q416">
            <v>34.460000000000036</v>
          </cell>
          <cell r="R416">
            <v>3.3310134168503369E-2</v>
          </cell>
          <cell r="S416" t="str">
            <v>Firm</v>
          </cell>
        </row>
      </sheetData>
      <sheetData sheetId="2" refreshError="1"/>
      <sheetData sheetId="3" refreshError="1"/>
      <sheetData sheetId="4" refreshError="1"/>
      <sheetData sheetId="5">
        <row r="10">
          <cell r="A10" t="str">
            <v>E5010</v>
          </cell>
        </row>
      </sheetData>
      <sheetData sheetId="6"/>
      <sheetData sheetId="7"/>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ndr.statistics@communities.gov.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76"/>
  <sheetViews>
    <sheetView showGridLines="0" tabSelected="1" workbookViewId="0"/>
  </sheetViews>
  <sheetFormatPr defaultRowHeight="12.75" x14ac:dyDescent="0.2"/>
  <cols>
    <col min="1" max="1" width="5.85546875" customWidth="1"/>
    <col min="2" max="2" width="17.140625" customWidth="1"/>
    <col min="3" max="3" width="126.85546875" customWidth="1"/>
    <col min="4" max="4" width="5.85546875" customWidth="1"/>
    <col min="5" max="53" width="0" hidden="1" customWidth="1"/>
  </cols>
  <sheetData>
    <row r="1" spans="1:4" x14ac:dyDescent="0.2">
      <c r="A1" s="34"/>
      <c r="B1" s="35"/>
      <c r="C1" s="35"/>
      <c r="D1" s="36"/>
    </row>
    <row r="2" spans="1:4" ht="26.25" customHeight="1" x14ac:dyDescent="0.2">
      <c r="A2" s="37"/>
      <c r="B2" s="38"/>
      <c r="C2" s="38"/>
      <c r="D2" s="39"/>
    </row>
    <row r="3" spans="1:4" ht="26.25" customHeight="1" x14ac:dyDescent="0.2">
      <c r="A3" s="37"/>
      <c r="B3" s="38"/>
      <c r="C3" s="38"/>
      <c r="D3" s="39"/>
    </row>
    <row r="4" spans="1:4" ht="23.25" x14ac:dyDescent="0.35">
      <c r="A4" s="1620" t="s">
        <v>52</v>
      </c>
      <c r="B4" s="1621"/>
      <c r="C4" s="1621"/>
      <c r="D4" s="1622"/>
    </row>
    <row r="5" spans="1:4" ht="23.25" x14ac:dyDescent="0.35">
      <c r="A5" s="1620" t="s">
        <v>4496</v>
      </c>
      <c r="B5" s="1621"/>
      <c r="C5" s="1621"/>
      <c r="D5" s="1622"/>
    </row>
    <row r="6" spans="1:4" s="20" customFormat="1" ht="15.75" x14ac:dyDescent="0.25">
      <c r="A6" s="40"/>
      <c r="B6" s="41"/>
      <c r="C6" s="41"/>
      <c r="D6" s="42"/>
    </row>
    <row r="7" spans="1:4" s="20" customFormat="1" ht="18" x14ac:dyDescent="0.25">
      <c r="A7" s="1623" t="s">
        <v>4227</v>
      </c>
      <c r="B7" s="1624"/>
      <c r="C7" s="1624"/>
      <c r="D7" s="1625"/>
    </row>
    <row r="8" spans="1:4" s="20" customFormat="1" ht="20.25" customHeight="1" x14ac:dyDescent="0.25">
      <c r="A8" s="46"/>
      <c r="B8" s="47"/>
      <c r="C8" s="48"/>
      <c r="D8" s="49"/>
    </row>
    <row r="9" spans="1:4" s="20" customFormat="1" ht="18" x14ac:dyDescent="0.25">
      <c r="A9" s="1623" t="s">
        <v>48</v>
      </c>
      <c r="B9" s="1624"/>
      <c r="C9" s="1624"/>
      <c r="D9" s="1625"/>
    </row>
    <row r="10" spans="1:4" ht="14.25" customHeight="1" x14ac:dyDescent="0.25">
      <c r="A10" s="43"/>
      <c r="B10" s="44"/>
      <c r="C10" s="44"/>
      <c r="D10" s="45"/>
    </row>
    <row r="11" spans="1:4" ht="39" customHeight="1" x14ac:dyDescent="0.2">
      <c r="A11" s="1633" t="s">
        <v>4945</v>
      </c>
      <c r="B11" s="1634"/>
      <c r="C11" s="1634"/>
      <c r="D11" s="1635"/>
    </row>
    <row r="12" spans="1:4" ht="74.25" customHeight="1" x14ac:dyDescent="0.25">
      <c r="A12" s="1638" t="s">
        <v>4946</v>
      </c>
      <c r="B12" s="1639"/>
      <c r="C12" s="1639"/>
      <c r="D12" s="1640"/>
    </row>
    <row r="13" spans="1:4" ht="20.25" x14ac:dyDescent="0.2">
      <c r="A13" s="51"/>
      <c r="B13" s="1631" t="s">
        <v>968</v>
      </c>
      <c r="C13" s="1632"/>
      <c r="D13" s="52"/>
    </row>
    <row r="14" spans="1:4" ht="15.75" x14ac:dyDescent="0.25">
      <c r="A14" s="46"/>
      <c r="B14" s="47"/>
      <c r="C14" s="47"/>
      <c r="D14" s="53"/>
    </row>
    <row r="15" spans="1:4" ht="15.75" x14ac:dyDescent="0.25">
      <c r="A15" s="46"/>
      <c r="B15" s="1636" t="s">
        <v>3912</v>
      </c>
      <c r="C15" s="1636"/>
      <c r="D15" s="53"/>
    </row>
    <row r="16" spans="1:4" ht="22.5" customHeight="1" x14ac:dyDescent="0.25">
      <c r="A16" s="46"/>
      <c r="B16" s="1637"/>
      <c r="C16" s="1637"/>
      <c r="D16" s="53"/>
    </row>
    <row r="17" spans="1:4" x14ac:dyDescent="0.2">
      <c r="A17" s="54"/>
      <c r="B17" s="55"/>
      <c r="C17" s="55"/>
      <c r="D17" s="56"/>
    </row>
    <row r="18" spans="1:4" ht="13.5" thickBot="1" x14ac:dyDescent="0.25">
      <c r="A18" s="57"/>
      <c r="B18" s="58"/>
      <c r="C18" s="58"/>
      <c r="D18" s="59"/>
    </row>
    <row r="19" spans="1:4" ht="13.5" thickBot="1" x14ac:dyDescent="0.25"/>
    <row r="20" spans="1:4" x14ac:dyDescent="0.2">
      <c r="A20" s="60"/>
      <c r="B20" s="61"/>
      <c r="C20" s="61"/>
      <c r="D20" s="62"/>
    </row>
    <row r="21" spans="1:4" ht="18" customHeight="1" x14ac:dyDescent="0.2">
      <c r="A21" s="63"/>
      <c r="B21" s="1629" t="s">
        <v>882</v>
      </c>
      <c r="C21" s="1629"/>
      <c r="D21" s="64"/>
    </row>
    <row r="22" spans="1:4" ht="18" customHeight="1" x14ac:dyDescent="0.2">
      <c r="A22" s="63"/>
      <c r="B22" s="1629"/>
      <c r="C22" s="1629"/>
      <c r="D22" s="64"/>
    </row>
    <row r="23" spans="1:4" ht="13.5" thickBot="1" x14ac:dyDescent="0.25">
      <c r="A23" s="65"/>
      <c r="B23" s="66"/>
      <c r="C23" s="66"/>
      <c r="D23" s="67"/>
    </row>
    <row r="24" spans="1:4" x14ac:dyDescent="0.2">
      <c r="A24" s="68"/>
      <c r="D24" s="69"/>
    </row>
    <row r="25" spans="1:4" s="72" customFormat="1" ht="18" x14ac:dyDescent="0.25">
      <c r="A25" s="70"/>
      <c r="B25" s="71" t="s">
        <v>0</v>
      </c>
      <c r="D25" s="73"/>
    </row>
    <row r="26" spans="1:4" s="72" customFormat="1" ht="20.100000000000001" customHeight="1" x14ac:dyDescent="0.25">
      <c r="A26" s="70"/>
      <c r="B26" s="1617" t="s">
        <v>4071</v>
      </c>
      <c r="C26" s="1618"/>
      <c r="D26" s="73"/>
    </row>
    <row r="27" spans="1:4" s="72" customFormat="1" ht="20.100000000000001" customHeight="1" x14ac:dyDescent="0.25">
      <c r="A27" s="70"/>
      <c r="B27" s="1630"/>
      <c r="C27" s="1618"/>
      <c r="D27" s="73"/>
    </row>
    <row r="28" spans="1:4" s="72" customFormat="1" ht="20.100000000000001" customHeight="1" x14ac:dyDescent="0.25">
      <c r="A28" s="70"/>
      <c r="B28" s="1618"/>
      <c r="C28" s="1618"/>
      <c r="D28" s="73"/>
    </row>
    <row r="29" spans="1:4" s="72" customFormat="1" ht="23.25" customHeight="1" x14ac:dyDescent="0.25">
      <c r="A29" s="70"/>
      <c r="B29" s="98" t="s">
        <v>4070</v>
      </c>
      <c r="D29" s="73"/>
    </row>
    <row r="30" spans="1:4" s="72" customFormat="1" ht="23.25" customHeight="1" thickBot="1" x14ac:dyDescent="0.3">
      <c r="A30" s="70"/>
      <c r="B30" s="74"/>
      <c r="D30" s="73"/>
    </row>
    <row r="31" spans="1:4" s="72" customFormat="1" ht="20.100000000000001" customHeight="1" thickTop="1" thickBot="1" x14ac:dyDescent="0.35">
      <c r="A31" s="70"/>
      <c r="B31" s="75"/>
      <c r="C31" s="1626" t="s">
        <v>956</v>
      </c>
      <c r="D31" s="73"/>
    </row>
    <row r="32" spans="1:4" s="72" customFormat="1" ht="20.100000000000001" customHeight="1" thickTop="1" x14ac:dyDescent="0.3">
      <c r="A32" s="70"/>
      <c r="B32" s="76"/>
      <c r="C32" s="1628"/>
      <c r="D32" s="73"/>
    </row>
    <row r="33" spans="1:4" s="72" customFormat="1" ht="20.100000000000001" customHeight="1" thickBot="1" x14ac:dyDescent="0.35">
      <c r="A33" s="70"/>
      <c r="B33" s="76"/>
      <c r="C33" s="225"/>
      <c r="D33" s="73"/>
    </row>
    <row r="34" spans="1:4" s="72" customFormat="1" ht="20.100000000000001" customHeight="1" thickTop="1" thickBot="1" x14ac:dyDescent="0.3">
      <c r="A34" s="70"/>
      <c r="B34" s="77"/>
      <c r="C34" s="1626" t="s">
        <v>4072</v>
      </c>
      <c r="D34" s="73"/>
    </row>
    <row r="35" spans="1:4" s="72" customFormat="1" ht="20.100000000000001" customHeight="1" thickTop="1" x14ac:dyDescent="0.25">
      <c r="A35" s="70"/>
      <c r="B35" s="4"/>
      <c r="C35" s="1627"/>
      <c r="D35" s="73"/>
    </row>
    <row r="36" spans="1:4" s="72" customFormat="1" ht="20.100000000000001" customHeight="1" thickBot="1" x14ac:dyDescent="0.35">
      <c r="A36" s="70"/>
      <c r="B36" s="76"/>
      <c r="C36" s="1628"/>
      <c r="D36" s="73"/>
    </row>
    <row r="37" spans="1:4" s="72" customFormat="1" ht="20.25" thickTop="1" thickBot="1" x14ac:dyDescent="0.35">
      <c r="A37" s="70"/>
      <c r="B37" s="78"/>
      <c r="C37" s="1615" t="s">
        <v>6483</v>
      </c>
      <c r="D37" s="73"/>
    </row>
    <row r="38" spans="1:4" s="72" customFormat="1" ht="36" customHeight="1" thickTop="1" x14ac:dyDescent="0.3">
      <c r="A38" s="70"/>
      <c r="B38" s="79"/>
      <c r="C38" s="1616"/>
      <c r="D38" s="73"/>
    </row>
    <row r="39" spans="1:4" s="72" customFormat="1" ht="20.100000000000001" customHeight="1" x14ac:dyDescent="0.3">
      <c r="A39" s="70"/>
      <c r="B39" s="79"/>
      <c r="C39" s="372"/>
      <c r="D39" s="73"/>
    </row>
    <row r="40" spans="1:4" s="72" customFormat="1" ht="20.100000000000001" customHeight="1" x14ac:dyDescent="0.25">
      <c r="A40" s="70"/>
      <c r="B40" s="374" t="s">
        <v>957</v>
      </c>
      <c r="C40" s="374"/>
      <c r="D40" s="73"/>
    </row>
    <row r="41" spans="1:4" s="72" customFormat="1" ht="20.100000000000001" customHeight="1" x14ac:dyDescent="0.25">
      <c r="A41" s="70"/>
      <c r="B41" s="373"/>
      <c r="C41" s="373"/>
      <c r="D41" s="73"/>
    </row>
    <row r="42" spans="1:4" s="389" customFormat="1" ht="20.100000000000001" customHeight="1" x14ac:dyDescent="0.2">
      <c r="A42" s="387"/>
      <c r="B42" s="1614" t="s">
        <v>967</v>
      </c>
      <c r="C42" s="1614"/>
      <c r="D42" s="388"/>
    </row>
    <row r="43" spans="1:4" s="72" customFormat="1" ht="20.100000000000001" customHeight="1" x14ac:dyDescent="0.25">
      <c r="A43" s="70"/>
      <c r="B43" s="1614"/>
      <c r="C43" s="1614"/>
      <c r="D43" s="73"/>
    </row>
    <row r="44" spans="1:4" s="72" customFormat="1" ht="20.100000000000001" customHeight="1" x14ac:dyDescent="0.25">
      <c r="A44" s="70"/>
      <c r="B44" s="396"/>
      <c r="C44" s="396"/>
      <c r="D44" s="1053"/>
    </row>
    <row r="45" spans="1:4" s="72" customFormat="1" ht="20.100000000000001" customHeight="1" x14ac:dyDescent="0.25">
      <c r="A45" s="70"/>
      <c r="B45" s="1614" t="s">
        <v>4439</v>
      </c>
      <c r="C45" s="1614"/>
      <c r="D45" s="1053"/>
    </row>
    <row r="46" spans="1:4" s="72" customFormat="1" ht="20.100000000000001" customHeight="1" x14ac:dyDescent="0.25">
      <c r="A46" s="70"/>
      <c r="B46" s="1614"/>
      <c r="C46" s="1614"/>
      <c r="D46" s="73"/>
    </row>
    <row r="47" spans="1:4" s="72" customFormat="1" ht="20.100000000000001" customHeight="1" x14ac:dyDescent="0.25">
      <c r="A47" s="70"/>
      <c r="B47" s="396"/>
      <c r="C47" s="396"/>
      <c r="D47" s="1053"/>
    </row>
    <row r="48" spans="1:4" s="72" customFormat="1" ht="18" x14ac:dyDescent="0.25">
      <c r="A48" s="70"/>
      <c r="B48" s="71" t="s">
        <v>1</v>
      </c>
      <c r="D48" s="73"/>
    </row>
    <row r="49" spans="1:4" s="72" customFormat="1" ht="20.100000000000001" customHeight="1" x14ac:dyDescent="0.25">
      <c r="A49" s="70"/>
      <c r="B49" s="1617" t="s">
        <v>4947</v>
      </c>
      <c r="C49" s="1618"/>
      <c r="D49" s="73"/>
    </row>
    <row r="50" spans="1:4" s="72" customFormat="1" ht="20.100000000000001" customHeight="1" x14ac:dyDescent="0.25">
      <c r="A50" s="70"/>
      <c r="B50" s="1618"/>
      <c r="C50" s="1618"/>
      <c r="D50" s="73"/>
    </row>
    <row r="51" spans="1:4" s="72" customFormat="1" ht="20.100000000000001" customHeight="1" x14ac:dyDescent="0.25">
      <c r="A51" s="70"/>
      <c r="B51" s="1618"/>
      <c r="C51" s="1618"/>
      <c r="D51" s="73"/>
    </row>
    <row r="52" spans="1:4" s="72" customFormat="1" ht="20.100000000000001" customHeight="1" x14ac:dyDescent="0.25">
      <c r="A52" s="70"/>
      <c r="B52" s="1619"/>
      <c r="C52" s="1619"/>
      <c r="D52" s="73"/>
    </row>
    <row r="53" spans="1:4" s="72" customFormat="1" ht="18" x14ac:dyDescent="0.25">
      <c r="A53" s="70"/>
      <c r="B53" s="98" t="s">
        <v>4948</v>
      </c>
      <c r="D53" s="73"/>
    </row>
    <row r="54" spans="1:4" s="72" customFormat="1" ht="18" x14ac:dyDescent="0.25">
      <c r="A54" s="70"/>
      <c r="B54" s="74"/>
      <c r="D54" s="73"/>
    </row>
    <row r="55" spans="1:4" s="72" customFormat="1" ht="18" x14ac:dyDescent="0.25">
      <c r="A55" s="70"/>
      <c r="B55" s="71" t="s">
        <v>49</v>
      </c>
      <c r="D55" s="73"/>
    </row>
    <row r="56" spans="1:4" s="72" customFormat="1" ht="18" x14ac:dyDescent="0.25">
      <c r="A56" s="70"/>
      <c r="B56" s="98" t="s">
        <v>4228</v>
      </c>
      <c r="D56" s="73"/>
    </row>
    <row r="57" spans="1:4" s="72" customFormat="1" ht="18" x14ac:dyDescent="0.25">
      <c r="A57" s="70"/>
      <c r="B57" s="74"/>
      <c r="D57" s="73"/>
    </row>
    <row r="58" spans="1:4" s="72" customFormat="1" ht="20.100000000000001" customHeight="1" x14ac:dyDescent="0.25">
      <c r="A58" s="70"/>
      <c r="B58" s="1614" t="s">
        <v>3914</v>
      </c>
      <c r="C58" s="1614"/>
      <c r="D58" s="73"/>
    </row>
    <row r="59" spans="1:4" s="72" customFormat="1" ht="20.100000000000001" customHeight="1" x14ac:dyDescent="0.25">
      <c r="A59" s="70"/>
      <c r="B59" s="1614"/>
      <c r="C59" s="1614"/>
      <c r="D59" s="73"/>
    </row>
    <row r="60" spans="1:4" s="72" customFormat="1" ht="20.100000000000001" customHeight="1" x14ac:dyDescent="0.25">
      <c r="A60" s="70"/>
      <c r="B60" s="1614"/>
      <c r="C60" s="1614"/>
      <c r="D60" s="73"/>
    </row>
    <row r="61" spans="1:4" s="72" customFormat="1" ht="20.100000000000001" customHeight="1" x14ac:dyDescent="0.25">
      <c r="A61" s="70"/>
      <c r="B61" s="1614"/>
      <c r="C61" s="1614"/>
      <c r="D61" s="73"/>
    </row>
    <row r="62" spans="1:4" s="72" customFormat="1" ht="20.100000000000001" customHeight="1" x14ac:dyDescent="0.25">
      <c r="A62" s="70"/>
      <c r="B62" s="1614"/>
      <c r="C62" s="1614"/>
      <c r="D62" s="73"/>
    </row>
    <row r="63" spans="1:4" s="72" customFormat="1" ht="20.100000000000001" customHeight="1" x14ac:dyDescent="0.25">
      <c r="A63" s="70"/>
      <c r="B63" s="1614"/>
      <c r="C63" s="1614"/>
      <c r="D63" s="73"/>
    </row>
    <row r="64" spans="1:4" s="72" customFormat="1" ht="20.100000000000001" customHeight="1" x14ac:dyDescent="0.25">
      <c r="A64" s="70"/>
      <c r="B64" s="1614"/>
      <c r="C64" s="1614"/>
      <c r="D64" s="917"/>
    </row>
    <row r="65" spans="1:4" s="72" customFormat="1" ht="18" x14ac:dyDescent="0.25">
      <c r="A65" s="70"/>
      <c r="B65" s="220"/>
      <c r="C65" s="220"/>
      <c r="D65" s="73"/>
    </row>
    <row r="66" spans="1:4" s="72" customFormat="1" ht="18" x14ac:dyDescent="0.25">
      <c r="A66" s="70"/>
      <c r="B66" s="98" t="s">
        <v>17</v>
      </c>
      <c r="C66" s="390"/>
      <c r="D66" s="73"/>
    </row>
    <row r="67" spans="1:4" s="72" customFormat="1" ht="18" x14ac:dyDescent="0.25">
      <c r="A67" s="70"/>
      <c r="B67" s="80"/>
      <c r="D67" s="73"/>
    </row>
    <row r="68" spans="1:4" s="72" customFormat="1" ht="20.100000000000001" customHeight="1" x14ac:dyDescent="0.25">
      <c r="A68" s="70"/>
      <c r="B68" s="98" t="s">
        <v>18</v>
      </c>
      <c r="D68" s="73"/>
    </row>
    <row r="69" spans="1:4" s="72" customFormat="1" ht="20.100000000000001" customHeight="1" x14ac:dyDescent="0.25">
      <c r="A69" s="70"/>
      <c r="B69" s="656" t="s">
        <v>4229</v>
      </c>
      <c r="D69" s="73"/>
    </row>
    <row r="70" spans="1:4" s="72" customFormat="1" ht="18.75" thickBot="1" x14ac:dyDescent="0.3">
      <c r="A70" s="81"/>
      <c r="B70" s="82"/>
      <c r="C70" s="82"/>
      <c r="D70" s="83"/>
    </row>
    <row r="71" spans="1:4" ht="15" x14ac:dyDescent="0.2">
      <c r="B71" s="20"/>
    </row>
    <row r="72" spans="1:4" ht="15" x14ac:dyDescent="0.2">
      <c r="B72" s="20"/>
    </row>
    <row r="73" spans="1:4" ht="15" x14ac:dyDescent="0.2">
      <c r="B73" s="20"/>
    </row>
    <row r="74" spans="1:4" ht="15" x14ac:dyDescent="0.2">
      <c r="B74" s="20"/>
    </row>
    <row r="75" spans="1:4" ht="15" x14ac:dyDescent="0.2">
      <c r="B75" s="20"/>
    </row>
    <row r="76" spans="1:4" ht="14.25" x14ac:dyDescent="0.2">
      <c r="B76" s="657"/>
    </row>
  </sheetData>
  <sheetProtection sheet="1" objects="1" scenarios="1"/>
  <mergeCells count="17">
    <mergeCell ref="A4:D4"/>
    <mergeCell ref="A5:D5"/>
    <mergeCell ref="A7:D7"/>
    <mergeCell ref="A9:D9"/>
    <mergeCell ref="C34:C36"/>
    <mergeCell ref="C31:C32"/>
    <mergeCell ref="B21:C22"/>
    <mergeCell ref="B26:C28"/>
    <mergeCell ref="B13:C13"/>
    <mergeCell ref="A11:D11"/>
    <mergeCell ref="B15:C16"/>
    <mergeCell ref="A12:D12"/>
    <mergeCell ref="B45:C46"/>
    <mergeCell ref="B42:C43"/>
    <mergeCell ref="C37:C38"/>
    <mergeCell ref="B49:C52"/>
    <mergeCell ref="B58:C64"/>
  </mergeCells>
  <phoneticPr fontId="9" type="noConversion"/>
  <hyperlinks>
    <hyperlink ref="B69" r:id="rId1" display="nndr.statistics@communities.gov.uk" xr:uid="{00000000-0004-0000-0000-000000000000}"/>
  </hyperlinks>
  <printOptions horizontalCentered="1" verticalCentered="1"/>
  <pageMargins left="0.74803149606299213" right="0.74803149606299213" top="0.78740157480314965" bottom="0.78740157480314965" header="0.51181102362204722" footer="0.51181102362204722"/>
  <pageSetup paperSize="9" scale="56" orientation="portrait" r:id="rId2"/>
  <headerFooter alignWithMargins="0">
    <oddHeader>&amp;C&amp;"Calibri"&amp;10&amp;K000000 OFFICIAL&amp;1#_x000D_</oddHeader>
    <oddFooter>&amp;C_x000D_&amp;1#&amp;"Calibri"&amp;10&amp;K000000 OFFICIAL</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92D050"/>
    <pageSetUpPr fitToPage="1"/>
  </sheetPr>
  <dimension ref="A1:EU309"/>
  <sheetViews>
    <sheetView zoomScaleNormal="100" workbookViewId="0">
      <pane xSplit="3" ySplit="8" topLeftCell="AC9" activePane="bottomRight" state="frozen"/>
      <selection pane="topRight" activeCell="D1" sqref="D1"/>
      <selection pane="bottomLeft" activeCell="A9" sqref="A9"/>
      <selection pane="bottomRight"/>
    </sheetView>
  </sheetViews>
  <sheetFormatPr defaultRowHeight="15" x14ac:dyDescent="0.2"/>
  <cols>
    <col min="1" max="1" width="8.42578125" style="5" customWidth="1"/>
    <col min="2" max="2" width="33.140625" style="5" customWidth="1"/>
    <col min="3" max="3" width="17.85546875" style="5" customWidth="1"/>
    <col min="4" max="7" width="14.85546875" style="5" customWidth="1"/>
    <col min="8" max="8" width="15" customWidth="1"/>
    <col min="9" max="11" width="15.85546875" customWidth="1"/>
    <col min="12" max="12" width="14.85546875" style="5" customWidth="1"/>
    <col min="13" max="15" width="15.85546875" customWidth="1"/>
    <col min="16" max="18" width="14.85546875" style="5" customWidth="1"/>
    <col min="19" max="20" width="15.85546875" customWidth="1"/>
    <col min="21" max="21" width="16.42578125" customWidth="1"/>
    <col min="22" max="22" width="15.85546875" customWidth="1"/>
    <col min="23" max="23" width="16.42578125" customWidth="1"/>
    <col min="24" max="24" width="15.85546875" customWidth="1"/>
    <col min="25" max="30" width="14.85546875" style="5" customWidth="1"/>
    <col min="31" max="33" width="15.85546875" customWidth="1"/>
    <col min="34" max="39" width="14.85546875" style="5" customWidth="1"/>
    <col min="40" max="51" width="15.85546875" customWidth="1"/>
    <col min="52" max="53" width="14.85546875" style="5" customWidth="1"/>
    <col min="54" max="54" width="15" customWidth="1"/>
    <col min="55" max="57" width="15.85546875" customWidth="1"/>
    <col min="58" max="70" width="14.85546875" style="5" customWidth="1"/>
    <col min="71" max="71" width="14.85546875" customWidth="1"/>
    <col min="72" max="75" width="15" customWidth="1"/>
    <col min="76" max="76" width="16.5703125" style="5" customWidth="1"/>
    <col min="77" max="84" width="18.140625" style="209" customWidth="1"/>
    <col min="85" max="85" width="18.140625" customWidth="1"/>
    <col min="86" max="87" width="18.42578125" customWidth="1"/>
    <col min="88" max="88" width="15.140625" style="209" customWidth="1"/>
    <col min="89" max="89" width="16.85546875" style="209" customWidth="1"/>
    <col min="90" max="90" width="13" style="209" customWidth="1"/>
    <col min="91" max="91" width="14.5703125" style="209" customWidth="1"/>
    <col min="92" max="92" width="14" style="209" customWidth="1"/>
    <col min="93" max="93" width="16.140625" customWidth="1"/>
    <col min="94" max="94" width="13.140625" customWidth="1"/>
    <col min="95" max="95" width="13.85546875" customWidth="1"/>
    <col min="96" max="117" width="15.85546875" customWidth="1"/>
    <col min="118" max="120" width="17.140625" customWidth="1"/>
    <col min="121" max="121" width="22.140625" customWidth="1"/>
    <col min="122" max="125" width="15.85546875" customWidth="1"/>
    <col min="126" max="127" width="17" customWidth="1"/>
    <col min="128" max="128" width="20.7109375" customWidth="1"/>
    <col min="129" max="129" width="22.140625" customWidth="1"/>
    <col min="130" max="130" width="20.7109375" customWidth="1"/>
    <col min="131" max="132" width="20" customWidth="1"/>
    <col min="133" max="133" width="14.28515625" customWidth="1"/>
    <col min="134" max="134" width="16.42578125" customWidth="1"/>
    <col min="135" max="135" width="24.85546875" bestFit="1" customWidth="1"/>
    <col min="152" max="153" width="9.140625" customWidth="1"/>
  </cols>
  <sheetData>
    <row r="1" spans="1:151" s="197" customFormat="1" ht="13.5" thickBot="1" x14ac:dyDescent="0.25">
      <c r="A1" s="808"/>
      <c r="B1" s="809"/>
      <c r="C1" s="1521"/>
      <c r="D1" s="969" t="s">
        <v>4497</v>
      </c>
      <c r="E1" s="810"/>
      <c r="F1" s="810"/>
      <c r="G1" s="810"/>
      <c r="H1" s="811"/>
      <c r="I1" s="966"/>
      <c r="J1" s="966"/>
      <c r="K1" s="966"/>
      <c r="L1" s="810"/>
      <c r="M1" s="807"/>
      <c r="N1" s="807"/>
      <c r="O1" s="807"/>
      <c r="P1" s="810"/>
      <c r="Q1" s="810"/>
      <c r="R1" s="810"/>
      <c r="S1" s="966"/>
      <c r="T1" s="968"/>
      <c r="U1" s="968"/>
      <c r="V1" s="968"/>
      <c r="W1" s="968"/>
      <c r="X1" s="968"/>
      <c r="Y1" s="810"/>
      <c r="Z1" s="810"/>
      <c r="AA1" s="806"/>
      <c r="AB1" s="810"/>
      <c r="AC1" s="810"/>
      <c r="AD1" s="810"/>
      <c r="AE1" s="967"/>
      <c r="AF1" s="967"/>
      <c r="AG1" s="967"/>
      <c r="AH1" s="810"/>
      <c r="AI1" s="810"/>
      <c r="AJ1" s="810"/>
      <c r="AK1" s="810"/>
      <c r="AL1" s="810"/>
      <c r="AM1" s="810"/>
      <c r="AN1" s="968"/>
      <c r="AO1" s="968"/>
      <c r="AP1" s="968"/>
      <c r="AQ1" s="968"/>
      <c r="AR1" s="968"/>
      <c r="AS1" s="968"/>
      <c r="AT1" s="968"/>
      <c r="AU1" s="968"/>
      <c r="AV1" s="968"/>
      <c r="AW1" s="981"/>
      <c r="AX1" s="981"/>
      <c r="AY1" s="981"/>
      <c r="AZ1" s="810"/>
      <c r="BA1" s="810"/>
      <c r="BB1" s="811"/>
      <c r="BC1" s="981"/>
      <c r="BD1" s="981"/>
      <c r="BE1" s="981"/>
      <c r="BF1" s="810"/>
      <c r="BG1" s="810"/>
      <c r="BH1" s="810"/>
      <c r="BI1" s="970" t="s">
        <v>5017</v>
      </c>
      <c r="BJ1" s="970"/>
      <c r="BK1" s="970"/>
      <c r="BL1" s="970"/>
      <c r="BM1" s="970"/>
      <c r="BN1" s="970"/>
      <c r="BO1" s="970"/>
      <c r="BP1" s="970"/>
      <c r="BQ1" s="970"/>
      <c r="BR1" s="970"/>
      <c r="BS1" s="970"/>
      <c r="BT1" s="970"/>
      <c r="BU1" s="970"/>
      <c r="BV1" s="970"/>
      <c r="BW1" s="970"/>
      <c r="BX1" s="970"/>
      <c r="BY1" s="970"/>
      <c r="BZ1" s="970"/>
      <c r="CA1" s="970"/>
      <c r="CB1" s="970"/>
      <c r="CC1" s="970"/>
      <c r="CD1" s="970"/>
      <c r="CE1" s="970"/>
      <c r="CF1" s="970"/>
      <c r="CG1" s="970"/>
      <c r="CH1" s="970"/>
      <c r="CI1" s="970"/>
      <c r="CJ1" s="970"/>
      <c r="CK1" s="970"/>
      <c r="CL1" s="970"/>
      <c r="CM1" s="970"/>
      <c r="CN1" s="970"/>
      <c r="CO1" s="970"/>
      <c r="CP1" s="970"/>
      <c r="CQ1" s="970"/>
      <c r="CR1" s="970"/>
      <c r="CS1" s="970"/>
      <c r="CT1" s="970"/>
      <c r="CU1" s="970"/>
      <c r="CV1" s="970"/>
      <c r="CW1" s="970"/>
      <c r="CX1" s="970"/>
      <c r="CY1" s="970"/>
      <c r="CZ1" s="970"/>
      <c r="DA1" s="970"/>
      <c r="DB1" s="970"/>
      <c r="DC1" s="970"/>
      <c r="DD1" s="970"/>
      <c r="DE1" s="970"/>
      <c r="DF1" s="970"/>
      <c r="DG1" s="970"/>
      <c r="DH1" s="970"/>
      <c r="DI1" s="970"/>
      <c r="DJ1" s="970"/>
      <c r="DK1" s="970"/>
      <c r="DL1" s="970"/>
      <c r="DM1" s="970"/>
      <c r="DN1" s="1586" t="s">
        <v>5031</v>
      </c>
      <c r="DO1" s="1585"/>
      <c r="DP1" s="1585" t="s">
        <v>5350</v>
      </c>
      <c r="DQ1" s="970" t="s">
        <v>5030</v>
      </c>
      <c r="DR1" s="1777" t="s">
        <v>4408</v>
      </c>
      <c r="DS1" s="1777"/>
      <c r="DT1" s="1777"/>
      <c r="DU1" s="1777"/>
      <c r="DV1" s="1777"/>
      <c r="DW1" s="1777"/>
      <c r="DX1" s="1778" t="s">
        <v>5038</v>
      </c>
      <c r="DY1" s="1778"/>
      <c r="DZ1" s="1778"/>
      <c r="EA1" s="970" t="s">
        <v>5039</v>
      </c>
      <c r="EB1" s="970"/>
      <c r="EC1" s="1581" t="s">
        <v>6477</v>
      </c>
      <c r="ED1" s="1776" t="s">
        <v>4261</v>
      </c>
      <c r="EE1" s="1776"/>
      <c r="ET1" s="428" t="s">
        <v>1326</v>
      </c>
      <c r="EU1" s="428" t="s">
        <v>1352</v>
      </c>
    </row>
    <row r="2" spans="1:151" ht="12.75" x14ac:dyDescent="0.2">
      <c r="A2" s="812"/>
      <c r="B2" s="813"/>
      <c r="C2" s="1522"/>
      <c r="D2" s="1514"/>
      <c r="E2" s="813"/>
      <c r="F2" s="813"/>
      <c r="G2" s="813"/>
      <c r="H2" s="818"/>
      <c r="I2" s="840"/>
      <c r="J2" s="840"/>
      <c r="K2" s="840"/>
      <c r="L2" s="813"/>
      <c r="M2" s="818"/>
      <c r="N2" s="818"/>
      <c r="O2" s="818"/>
      <c r="P2" s="813"/>
      <c r="Q2" s="813"/>
      <c r="R2" s="813"/>
      <c r="S2" s="840"/>
      <c r="T2" s="814"/>
      <c r="U2" s="818"/>
      <c r="V2" s="818"/>
      <c r="W2" s="818"/>
      <c r="X2" s="818"/>
      <c r="Y2" s="813"/>
      <c r="Z2" s="813"/>
      <c r="AA2" s="813"/>
      <c r="AB2" s="813"/>
      <c r="AC2" s="813"/>
      <c r="AD2" s="813"/>
      <c r="AE2" s="840"/>
      <c r="AF2" s="840"/>
      <c r="AG2" s="840"/>
      <c r="AH2" s="813"/>
      <c r="AI2" s="813"/>
      <c r="AJ2" s="813"/>
      <c r="AK2" s="1022"/>
      <c r="AL2" s="1022"/>
      <c r="AM2" s="1022"/>
      <c r="AN2" s="818"/>
      <c r="AO2" s="818"/>
      <c r="AP2" s="818"/>
      <c r="AQ2" s="818"/>
      <c r="AR2" s="818"/>
      <c r="AS2" s="818"/>
      <c r="AT2" s="818"/>
      <c r="AU2" s="818"/>
      <c r="AV2" s="818"/>
      <c r="AW2" s="840"/>
      <c r="AX2" s="840"/>
      <c r="AY2" s="840"/>
      <c r="AZ2" s="813"/>
      <c r="BA2" s="813"/>
      <c r="BB2" s="818"/>
      <c r="BC2" s="818"/>
      <c r="BD2" s="818"/>
      <c r="BE2" s="818"/>
      <c r="BF2" s="813"/>
      <c r="BG2" s="813"/>
      <c r="BH2" s="813"/>
      <c r="BI2" s="813"/>
      <c r="BJ2" s="813"/>
      <c r="BK2" s="813"/>
      <c r="BL2" s="813"/>
      <c r="BM2" s="813"/>
      <c r="BN2" s="813"/>
      <c r="BO2" s="813"/>
      <c r="BP2" s="813"/>
      <c r="BQ2" s="813"/>
      <c r="BR2" s="813"/>
      <c r="BS2" s="818"/>
      <c r="BT2" s="818"/>
      <c r="BU2" s="818"/>
      <c r="BV2" s="818"/>
      <c r="BW2" s="818"/>
      <c r="BX2" s="813"/>
      <c r="BY2" s="815"/>
      <c r="BZ2" s="815"/>
      <c r="CA2" s="815"/>
      <c r="CB2" s="815"/>
      <c r="CC2" s="815"/>
      <c r="CD2" s="1029"/>
      <c r="CE2" s="815"/>
      <c r="CF2" s="815"/>
      <c r="CG2" s="816"/>
      <c r="CH2" s="816"/>
      <c r="CI2" s="816"/>
      <c r="CJ2" s="817"/>
      <c r="CK2" s="817"/>
      <c r="CL2" s="817"/>
      <c r="CM2" s="817"/>
      <c r="CN2" s="817"/>
      <c r="CO2" s="818"/>
      <c r="CP2" s="818"/>
      <c r="CQ2" s="818"/>
      <c r="CR2" s="818"/>
      <c r="CS2" s="818"/>
      <c r="CT2" s="818"/>
      <c r="CU2" s="818"/>
      <c r="CV2" s="818"/>
      <c r="CW2" s="818"/>
      <c r="CX2" s="818"/>
      <c r="CY2" s="818"/>
      <c r="CZ2" s="840"/>
      <c r="DA2" s="818"/>
      <c r="DB2" s="818"/>
      <c r="DC2" s="840"/>
      <c r="DD2" s="840"/>
      <c r="DE2" s="840"/>
      <c r="DF2" s="840"/>
      <c r="DG2" s="840"/>
      <c r="DH2" s="840"/>
      <c r="DI2" s="840"/>
      <c r="DJ2" s="840"/>
      <c r="DK2" s="840"/>
      <c r="DL2" s="840"/>
      <c r="DM2" s="840"/>
      <c r="DN2" s="1379"/>
      <c r="DO2" s="1379"/>
      <c r="DP2" s="1379"/>
      <c r="DQ2" s="1379"/>
      <c r="DR2" s="840"/>
      <c r="DS2" s="840"/>
      <c r="DT2" s="1562"/>
      <c r="DU2" s="1562"/>
      <c r="DV2" s="840"/>
      <c r="DW2" s="840"/>
      <c r="DX2" s="1379"/>
      <c r="DY2" s="1379"/>
      <c r="DZ2" s="1379"/>
      <c r="EA2" s="840"/>
      <c r="EB2" s="840"/>
      <c r="EC2" s="1541"/>
      <c r="ED2" s="840"/>
      <c r="EE2" s="840"/>
    </row>
    <row r="3" spans="1:151" ht="12.75" x14ac:dyDescent="0.2">
      <c r="A3" s="819"/>
      <c r="B3" s="819">
        <v>2</v>
      </c>
      <c r="C3" s="1523">
        <v>3</v>
      </c>
      <c r="D3" s="1515">
        <v>4</v>
      </c>
      <c r="E3" s="819">
        <v>5</v>
      </c>
      <c r="F3" s="819">
        <v>6</v>
      </c>
      <c r="G3" s="819">
        <v>7</v>
      </c>
      <c r="H3" s="819">
        <v>8</v>
      </c>
      <c r="I3" s="819">
        <v>9</v>
      </c>
      <c r="J3" s="819">
        <v>10</v>
      </c>
      <c r="K3" s="819">
        <v>11</v>
      </c>
      <c r="L3" s="819">
        <v>12</v>
      </c>
      <c r="M3" s="819">
        <v>13</v>
      </c>
      <c r="N3" s="819">
        <v>14</v>
      </c>
      <c r="O3" s="819">
        <v>15</v>
      </c>
      <c r="P3" s="819">
        <v>16</v>
      </c>
      <c r="Q3" s="819">
        <v>17</v>
      </c>
      <c r="R3" s="819">
        <v>18</v>
      </c>
      <c r="S3" s="819">
        <v>19</v>
      </c>
      <c r="T3" s="819">
        <v>20</v>
      </c>
      <c r="U3" s="819">
        <v>21</v>
      </c>
      <c r="V3" s="819">
        <v>22</v>
      </c>
      <c r="W3" s="819">
        <v>23</v>
      </c>
      <c r="X3" s="819">
        <v>24</v>
      </c>
      <c r="Y3" s="819">
        <v>25</v>
      </c>
      <c r="Z3" s="819">
        <v>26</v>
      </c>
      <c r="AA3" s="819">
        <v>27</v>
      </c>
      <c r="AB3" s="819">
        <v>28</v>
      </c>
      <c r="AC3" s="819">
        <v>29</v>
      </c>
      <c r="AD3" s="819">
        <v>30</v>
      </c>
      <c r="AE3" s="819">
        <v>31</v>
      </c>
      <c r="AF3" s="819">
        <v>32</v>
      </c>
      <c r="AG3" s="819">
        <v>33</v>
      </c>
      <c r="AH3" s="819">
        <v>34</v>
      </c>
      <c r="AI3" s="819">
        <v>35</v>
      </c>
      <c r="AJ3" s="819">
        <v>36</v>
      </c>
      <c r="AK3" s="819"/>
      <c r="AL3" s="819"/>
      <c r="AM3" s="819"/>
      <c r="AN3" s="819">
        <v>37</v>
      </c>
      <c r="AO3" s="819">
        <v>38</v>
      </c>
      <c r="AP3" s="819">
        <v>39</v>
      </c>
      <c r="AQ3" s="819">
        <v>40</v>
      </c>
      <c r="AR3" s="819">
        <v>41</v>
      </c>
      <c r="AS3" s="819">
        <v>42</v>
      </c>
      <c r="AT3" s="819">
        <v>43</v>
      </c>
      <c r="AU3" s="819">
        <v>44</v>
      </c>
      <c r="AV3" s="819">
        <v>45</v>
      </c>
      <c r="AW3" s="819">
        <v>49</v>
      </c>
      <c r="AX3" s="819">
        <v>50</v>
      </c>
      <c r="AY3" s="819">
        <v>51</v>
      </c>
      <c r="AZ3" s="819">
        <v>52</v>
      </c>
      <c r="BA3" s="819">
        <v>53</v>
      </c>
      <c r="BB3" s="819">
        <v>54</v>
      </c>
      <c r="BC3" s="819">
        <v>55</v>
      </c>
      <c r="BD3" s="819">
        <v>56</v>
      </c>
      <c r="BE3" s="819">
        <v>57</v>
      </c>
      <c r="BF3" s="819">
        <v>65</v>
      </c>
      <c r="BG3" s="819">
        <v>66</v>
      </c>
      <c r="BH3" s="819">
        <v>67</v>
      </c>
      <c r="BI3" s="819">
        <v>68</v>
      </c>
      <c r="BJ3" s="819">
        <v>69</v>
      </c>
      <c r="BK3" s="819">
        <v>70</v>
      </c>
      <c r="BL3" s="819">
        <v>71</v>
      </c>
      <c r="BM3" s="819">
        <v>72</v>
      </c>
      <c r="BN3" s="819">
        <v>73</v>
      </c>
      <c r="BO3" s="819">
        <v>74</v>
      </c>
      <c r="BP3" s="819">
        <v>75</v>
      </c>
      <c r="BQ3" s="819">
        <v>76</v>
      </c>
      <c r="BR3" s="819">
        <v>77</v>
      </c>
      <c r="BS3" s="819">
        <v>78</v>
      </c>
      <c r="BT3" s="819">
        <v>79</v>
      </c>
      <c r="BU3" s="819">
        <v>80</v>
      </c>
      <c r="BV3" s="819">
        <v>81</v>
      </c>
      <c r="BW3" s="819">
        <v>82</v>
      </c>
      <c r="BX3" s="819">
        <v>83</v>
      </c>
      <c r="BY3" s="819">
        <v>84</v>
      </c>
      <c r="BZ3" s="819">
        <v>85</v>
      </c>
      <c r="CA3" s="819">
        <v>86</v>
      </c>
      <c r="CB3" s="819">
        <v>87</v>
      </c>
      <c r="CC3" s="819">
        <v>88</v>
      </c>
      <c r="CD3" s="819">
        <v>89</v>
      </c>
      <c r="CE3" s="819">
        <v>90</v>
      </c>
      <c r="CF3" s="819">
        <v>91</v>
      </c>
      <c r="CG3" s="819">
        <v>92</v>
      </c>
      <c r="CH3" s="819">
        <v>93</v>
      </c>
      <c r="CI3" s="819">
        <v>94</v>
      </c>
      <c r="CJ3" s="819">
        <v>95</v>
      </c>
      <c r="CK3" s="819">
        <v>96</v>
      </c>
      <c r="CL3" s="819">
        <v>97</v>
      </c>
      <c r="CM3" s="819">
        <v>98</v>
      </c>
      <c r="CN3" s="819">
        <v>99</v>
      </c>
      <c r="CO3" s="819">
        <v>100</v>
      </c>
      <c r="CP3" s="819">
        <v>101</v>
      </c>
      <c r="CQ3" s="819">
        <v>102</v>
      </c>
      <c r="CR3" s="819">
        <v>103</v>
      </c>
      <c r="CS3" s="819">
        <v>104</v>
      </c>
      <c r="CT3" s="819">
        <v>105</v>
      </c>
      <c r="CU3" s="819">
        <v>106</v>
      </c>
      <c r="CV3" s="819">
        <v>107</v>
      </c>
      <c r="CW3" s="819">
        <v>108</v>
      </c>
      <c r="CX3" s="819">
        <v>111</v>
      </c>
      <c r="CY3" s="819">
        <v>112</v>
      </c>
      <c r="CZ3" s="819"/>
      <c r="DA3" s="819">
        <v>113</v>
      </c>
      <c r="DB3" s="819">
        <v>114</v>
      </c>
      <c r="DC3" s="819">
        <v>115</v>
      </c>
      <c r="DD3" s="819">
        <v>116</v>
      </c>
      <c r="DE3" s="819">
        <v>117</v>
      </c>
      <c r="DF3" s="819">
        <v>118</v>
      </c>
      <c r="DG3" s="819">
        <v>119</v>
      </c>
      <c r="DH3" s="819">
        <v>120</v>
      </c>
      <c r="DI3" s="819">
        <v>121</v>
      </c>
      <c r="DJ3" s="819">
        <v>122</v>
      </c>
      <c r="DK3" s="819">
        <v>126</v>
      </c>
      <c r="DL3" s="819">
        <v>127</v>
      </c>
      <c r="DM3" s="819">
        <v>128</v>
      </c>
      <c r="DN3" s="819">
        <v>129</v>
      </c>
      <c r="DO3" s="819">
        <v>130</v>
      </c>
      <c r="DP3" s="819">
        <v>131</v>
      </c>
      <c r="DQ3" s="819">
        <v>132</v>
      </c>
      <c r="DR3" s="819">
        <v>133</v>
      </c>
      <c r="DS3" s="819">
        <v>134</v>
      </c>
      <c r="DT3" s="1523"/>
      <c r="DU3" s="1523"/>
      <c r="DV3" s="819">
        <v>135</v>
      </c>
      <c r="DW3" s="819">
        <v>136</v>
      </c>
      <c r="DX3" s="819">
        <v>137</v>
      </c>
      <c r="DY3" s="819">
        <v>138</v>
      </c>
      <c r="DZ3" s="819">
        <v>139</v>
      </c>
      <c r="EA3" s="819">
        <v>140</v>
      </c>
      <c r="EB3" s="819">
        <v>141</v>
      </c>
      <c r="EC3" s="819"/>
      <c r="ED3" s="819">
        <v>143</v>
      </c>
      <c r="EE3" s="819">
        <v>144</v>
      </c>
      <c r="ET3" s="197"/>
    </row>
    <row r="4" spans="1:151" s="861" customFormat="1" ht="13.5" thickBot="1" x14ac:dyDescent="0.25">
      <c r="A4" s="820"/>
      <c r="B4" s="561"/>
      <c r="C4" s="561"/>
      <c r="D4" s="1516"/>
      <c r="E4" s="1024"/>
      <c r="F4" s="1024"/>
      <c r="G4" s="1024"/>
      <c r="H4" s="1025"/>
      <c r="I4" s="1026"/>
      <c r="J4" s="1026"/>
      <c r="K4" s="1026"/>
      <c r="L4" s="1024"/>
      <c r="M4" s="1025"/>
      <c r="N4" s="1025"/>
      <c r="O4" s="1025"/>
      <c r="P4" s="1024"/>
      <c r="Q4" s="1024"/>
      <c r="R4" s="1024"/>
      <c r="S4" s="1026"/>
      <c r="T4" s="1024"/>
      <c r="U4" s="1025"/>
      <c r="V4" s="1025"/>
      <c r="W4" s="1025"/>
      <c r="X4" s="1025"/>
      <c r="Y4" s="1024"/>
      <c r="Z4" s="1024"/>
      <c r="AA4" s="1024"/>
      <c r="AB4" s="1024"/>
      <c r="AC4" s="1024"/>
      <c r="AD4" s="1024"/>
      <c r="AE4" s="1025"/>
      <c r="AF4" s="1025"/>
      <c r="AG4" s="1025"/>
      <c r="AH4" s="1024"/>
      <c r="AI4" s="1024"/>
      <c r="AJ4" s="1024"/>
      <c r="AK4" s="1024"/>
      <c r="AL4" s="1024"/>
      <c r="AM4" s="1024"/>
      <c r="AN4" s="1025"/>
      <c r="AO4" s="1025"/>
      <c r="AP4" s="1025"/>
      <c r="AQ4" s="1025"/>
      <c r="AR4" s="1025"/>
      <c r="AS4" s="1025"/>
      <c r="AT4" s="1025"/>
      <c r="AU4" s="1025"/>
      <c r="AV4" s="1025"/>
      <c r="AW4" s="1025"/>
      <c r="AX4" s="1025"/>
      <c r="AY4" s="1025"/>
      <c r="AZ4" s="1027"/>
      <c r="BA4" s="1027"/>
      <c r="BB4" s="1028"/>
      <c r="BC4" s="1025"/>
      <c r="BD4" s="1025"/>
      <c r="BE4" s="1025"/>
      <c r="BF4" s="1024"/>
      <c r="BG4" s="1024"/>
      <c r="BH4" s="1024"/>
      <c r="BI4" s="1024"/>
      <c r="BJ4" s="1024"/>
      <c r="BK4" s="1024"/>
      <c r="BL4" s="1024"/>
      <c r="BM4" s="1024"/>
      <c r="BN4" s="1024"/>
      <c r="BO4" s="1024"/>
      <c r="BP4" s="1024"/>
      <c r="BQ4" s="1024"/>
      <c r="BR4" s="1024"/>
      <c r="BS4" s="1026"/>
      <c r="BT4" s="1026"/>
      <c r="BU4" s="1026"/>
      <c r="BV4" s="1026"/>
      <c r="BW4" s="1026"/>
      <c r="BX4" s="1024"/>
      <c r="BY4" s="1030"/>
      <c r="BZ4" s="1030"/>
      <c r="CA4" s="1030"/>
      <c r="CB4" s="1030"/>
      <c r="CC4" s="1030"/>
      <c r="CD4" s="1030"/>
      <c r="CE4" s="1030"/>
      <c r="CF4" s="1030"/>
      <c r="CG4" s="1031"/>
      <c r="CH4" s="1031"/>
      <c r="CI4" s="1031"/>
      <c r="CJ4" s="1032"/>
      <c r="CK4" s="1032"/>
      <c r="CL4" s="1032"/>
      <c r="CM4" s="1032"/>
      <c r="CN4" s="1032"/>
      <c r="CO4" s="1026"/>
      <c r="CP4" s="1026"/>
      <c r="CQ4" s="1026"/>
      <c r="CR4" s="1026"/>
      <c r="CS4" s="1026"/>
      <c r="CT4" s="1026"/>
      <c r="CU4" s="1026"/>
      <c r="CV4" s="1026"/>
      <c r="CW4" s="1026"/>
      <c r="CX4" s="1026"/>
      <c r="CY4" s="1026"/>
      <c r="CZ4" s="1026"/>
      <c r="DA4" s="1026"/>
      <c r="DB4" s="1026"/>
      <c r="DC4" s="1026"/>
      <c r="DD4" s="1026"/>
      <c r="DE4" s="1026"/>
      <c r="DF4" s="1026"/>
      <c r="DG4" s="1026"/>
      <c r="DH4" s="1026"/>
      <c r="DI4" s="1026"/>
      <c r="DJ4" s="1026"/>
      <c r="DK4" s="1025"/>
      <c r="DL4" s="1025"/>
      <c r="DM4" s="1025"/>
      <c r="DN4" s="1026"/>
      <c r="DO4" s="1026"/>
      <c r="DP4" s="1026"/>
      <c r="DQ4" s="1026"/>
      <c r="DR4" s="1026"/>
      <c r="DS4" s="1026"/>
      <c r="DT4" s="1026"/>
      <c r="DU4" s="1026"/>
      <c r="DV4" s="1026"/>
      <c r="DW4" s="1026"/>
      <c r="DX4" s="1026"/>
      <c r="DY4" s="1026"/>
      <c r="DZ4" s="1026"/>
      <c r="EA4" s="1025"/>
      <c r="EB4" s="1025"/>
      <c r="EC4" s="1026"/>
      <c r="ED4" s="1026"/>
      <c r="EE4" s="1026"/>
    </row>
    <row r="5" spans="1:151" s="862" customFormat="1" ht="112.5" customHeight="1" thickBot="1" x14ac:dyDescent="0.25">
      <c r="A5" s="826" t="s">
        <v>82</v>
      </c>
      <c r="B5" s="827" t="s">
        <v>83</v>
      </c>
      <c r="C5" s="827" t="s">
        <v>84</v>
      </c>
      <c r="D5" s="1517" t="s">
        <v>14</v>
      </c>
      <c r="E5" s="828" t="s">
        <v>1356</v>
      </c>
      <c r="F5" s="828" t="s">
        <v>941</v>
      </c>
      <c r="G5" s="828" t="s">
        <v>942</v>
      </c>
      <c r="H5" s="828" t="s">
        <v>6499</v>
      </c>
      <c r="I5" s="848" t="s">
        <v>4059</v>
      </c>
      <c r="J5" s="848" t="s">
        <v>6500</v>
      </c>
      <c r="K5" s="848" t="s">
        <v>4060</v>
      </c>
      <c r="L5" s="828" t="s">
        <v>1283</v>
      </c>
      <c r="M5" s="829" t="s">
        <v>1415</v>
      </c>
      <c r="N5" s="829" t="s">
        <v>1416</v>
      </c>
      <c r="O5" s="829" t="s">
        <v>1417</v>
      </c>
      <c r="P5" s="829" t="s">
        <v>943</v>
      </c>
      <c r="Q5" s="829" t="s">
        <v>6501</v>
      </c>
      <c r="R5" s="829" t="s">
        <v>944</v>
      </c>
      <c r="S5" s="848" t="s">
        <v>4061</v>
      </c>
      <c r="T5" s="829" t="s">
        <v>1376</v>
      </c>
      <c r="U5" s="829" t="s">
        <v>6502</v>
      </c>
      <c r="V5" s="829" t="s">
        <v>6503</v>
      </c>
      <c r="W5" s="829" t="s">
        <v>6504</v>
      </c>
      <c r="X5" s="829" t="s">
        <v>6505</v>
      </c>
      <c r="Y5" s="828" t="s">
        <v>6506</v>
      </c>
      <c r="Z5" s="828" t="s">
        <v>6507</v>
      </c>
      <c r="AA5" s="828" t="s">
        <v>6508</v>
      </c>
      <c r="AB5" s="828" t="s">
        <v>945</v>
      </c>
      <c r="AC5" s="828" t="s">
        <v>6509</v>
      </c>
      <c r="AD5" s="828" t="s">
        <v>946</v>
      </c>
      <c r="AE5" s="841" t="s">
        <v>1458</v>
      </c>
      <c r="AF5" s="841" t="s">
        <v>6510</v>
      </c>
      <c r="AG5" s="841" t="s">
        <v>1459</v>
      </c>
      <c r="AH5" s="828" t="s">
        <v>4140</v>
      </c>
      <c r="AI5" s="828" t="s">
        <v>6511</v>
      </c>
      <c r="AJ5" s="828" t="s">
        <v>4141</v>
      </c>
      <c r="AK5" s="828" t="s">
        <v>4367</v>
      </c>
      <c r="AL5" s="828" t="s">
        <v>6512</v>
      </c>
      <c r="AM5" s="828" t="s">
        <v>4368</v>
      </c>
      <c r="AN5" s="829" t="s">
        <v>1091</v>
      </c>
      <c r="AO5" s="829" t="s">
        <v>6513</v>
      </c>
      <c r="AP5" s="829" t="s">
        <v>1092</v>
      </c>
      <c r="AQ5" s="829" t="s">
        <v>1093</v>
      </c>
      <c r="AR5" s="829" t="s">
        <v>6514</v>
      </c>
      <c r="AS5" s="829" t="s">
        <v>1094</v>
      </c>
      <c r="AT5" s="829" t="s">
        <v>1445</v>
      </c>
      <c r="AU5" s="829" t="s">
        <v>6515</v>
      </c>
      <c r="AV5" s="829" t="s">
        <v>1446</v>
      </c>
      <c r="AW5" s="829" t="s">
        <v>4182</v>
      </c>
      <c r="AX5" s="829" t="s">
        <v>6516</v>
      </c>
      <c r="AY5" s="829" t="s">
        <v>4183</v>
      </c>
      <c r="AZ5" s="828" t="s">
        <v>1353</v>
      </c>
      <c r="BA5" s="828" t="s">
        <v>1354</v>
      </c>
      <c r="BB5" s="828" t="s">
        <v>6517</v>
      </c>
      <c r="BC5" s="829" t="s">
        <v>4376</v>
      </c>
      <c r="BD5" s="829" t="s">
        <v>6518</v>
      </c>
      <c r="BE5" s="829" t="s">
        <v>4378</v>
      </c>
      <c r="BF5" s="828" t="s">
        <v>953</v>
      </c>
      <c r="BG5" s="828" t="s">
        <v>6519</v>
      </c>
      <c r="BH5" s="828" t="s">
        <v>954</v>
      </c>
      <c r="BI5" s="829" t="s">
        <v>963</v>
      </c>
      <c r="BJ5" s="829" t="s">
        <v>964</v>
      </c>
      <c r="BK5" s="829" t="s">
        <v>6520</v>
      </c>
      <c r="BL5" s="829" t="s">
        <v>965</v>
      </c>
      <c r="BM5" s="829" t="s">
        <v>966</v>
      </c>
      <c r="BN5" s="829" t="s">
        <v>959</v>
      </c>
      <c r="BO5" s="829" t="s">
        <v>960</v>
      </c>
      <c r="BP5" s="829" t="s">
        <v>6521</v>
      </c>
      <c r="BQ5" s="829" t="s">
        <v>961</v>
      </c>
      <c r="BR5" s="829" t="s">
        <v>962</v>
      </c>
      <c r="BS5" s="828" t="s">
        <v>6522</v>
      </c>
      <c r="BT5" s="828" t="s">
        <v>6523</v>
      </c>
      <c r="BU5" s="828" t="s">
        <v>6524</v>
      </c>
      <c r="BV5" s="828" t="s">
        <v>6525</v>
      </c>
      <c r="BW5" s="828" t="s">
        <v>6526</v>
      </c>
      <c r="BX5" s="828" t="s">
        <v>6397</v>
      </c>
      <c r="BY5" s="830" t="s">
        <v>6527</v>
      </c>
      <c r="BZ5" s="830" t="s">
        <v>85</v>
      </c>
      <c r="CA5" s="830" t="s">
        <v>86</v>
      </c>
      <c r="CB5" s="830" t="s">
        <v>87</v>
      </c>
      <c r="CC5" s="830" t="s">
        <v>88</v>
      </c>
      <c r="CD5" s="830" t="s">
        <v>4395</v>
      </c>
      <c r="CE5" s="830" t="s">
        <v>972</v>
      </c>
      <c r="CF5" s="830" t="s">
        <v>89</v>
      </c>
      <c r="CG5" s="828" t="s">
        <v>90</v>
      </c>
      <c r="CH5" s="828" t="s">
        <v>91</v>
      </c>
      <c r="CI5" s="828" t="s">
        <v>92</v>
      </c>
      <c r="CJ5" s="830" t="s">
        <v>93</v>
      </c>
      <c r="CK5" s="830" t="s">
        <v>94</v>
      </c>
      <c r="CL5" s="830" t="s">
        <v>95</v>
      </c>
      <c r="CM5" s="830" t="s">
        <v>96</v>
      </c>
      <c r="CN5" s="830" t="s">
        <v>97</v>
      </c>
      <c r="CO5" s="828" t="s">
        <v>98</v>
      </c>
      <c r="CP5" s="828" t="s">
        <v>1068</v>
      </c>
      <c r="CQ5" s="828" t="s">
        <v>908</v>
      </c>
      <c r="CR5" s="828" t="s">
        <v>909</v>
      </c>
      <c r="CS5" s="829" t="s">
        <v>1292</v>
      </c>
      <c r="CT5" s="831" t="s">
        <v>1311</v>
      </c>
      <c r="CU5" s="831" t="s">
        <v>1312</v>
      </c>
      <c r="CV5" s="831" t="s">
        <v>1421</v>
      </c>
      <c r="CW5" s="831" t="s">
        <v>1422</v>
      </c>
      <c r="CX5" s="829" t="s">
        <v>6528</v>
      </c>
      <c r="CY5" s="829" t="s">
        <v>6529</v>
      </c>
      <c r="CZ5" s="829" t="s">
        <v>6530</v>
      </c>
      <c r="DA5" s="831" t="s">
        <v>1423</v>
      </c>
      <c r="DB5" s="831" t="s">
        <v>1424</v>
      </c>
      <c r="DC5" s="848" t="s">
        <v>6531</v>
      </c>
      <c r="DD5" s="848" t="s">
        <v>6532</v>
      </c>
      <c r="DE5" s="848" t="s">
        <v>6533</v>
      </c>
      <c r="DF5" s="848" t="s">
        <v>6534</v>
      </c>
      <c r="DG5" s="848" t="s">
        <v>6535</v>
      </c>
      <c r="DH5" s="848" t="s">
        <v>6538</v>
      </c>
      <c r="DI5" s="848" t="s">
        <v>6539</v>
      </c>
      <c r="DJ5" s="848" t="s">
        <v>6540</v>
      </c>
      <c r="DK5" s="829" t="s">
        <v>6536</v>
      </c>
      <c r="DL5" s="829" t="s">
        <v>6537</v>
      </c>
      <c r="DM5" s="829" t="s">
        <v>6541</v>
      </c>
      <c r="DN5" s="848" t="s">
        <v>1307</v>
      </c>
      <c r="DO5" s="848" t="s">
        <v>1308</v>
      </c>
      <c r="DP5" s="848" t="s">
        <v>6542</v>
      </c>
      <c r="DQ5" s="848" t="s">
        <v>4346</v>
      </c>
      <c r="DR5" s="1044" t="s">
        <v>6476</v>
      </c>
      <c r="DS5" s="1044" t="s">
        <v>6490</v>
      </c>
      <c r="DT5" s="1048" t="s">
        <v>6491</v>
      </c>
      <c r="DU5" s="848" t="s">
        <v>6494</v>
      </c>
      <c r="DV5" s="848" t="s">
        <v>5029</v>
      </c>
      <c r="DW5" s="848" t="s">
        <v>4409</v>
      </c>
      <c r="DX5" s="1612" t="s">
        <v>6551</v>
      </c>
      <c r="DY5" s="1612" t="s">
        <v>6552</v>
      </c>
      <c r="DZ5" s="1612" t="s">
        <v>6553</v>
      </c>
      <c r="EA5" s="1612" t="s">
        <v>6554</v>
      </c>
      <c r="EB5" s="1612" t="s">
        <v>6555</v>
      </c>
      <c r="EC5" s="1612" t="s">
        <v>6556</v>
      </c>
      <c r="ED5" s="848" t="s">
        <v>4262</v>
      </c>
      <c r="EE5" s="848" t="s">
        <v>4263</v>
      </c>
    </row>
    <row r="6" spans="1:151" s="863" customFormat="1" ht="51" x14ac:dyDescent="0.2">
      <c r="A6" s="825"/>
      <c r="B6" s="821" t="s">
        <v>4441</v>
      </c>
      <c r="C6" s="1524" t="s">
        <v>1375</v>
      </c>
      <c r="D6" s="1518" t="s">
        <v>970</v>
      </c>
      <c r="E6" s="870" t="s">
        <v>1355</v>
      </c>
      <c r="F6" s="870" t="s">
        <v>4132</v>
      </c>
      <c r="G6" s="870" t="s">
        <v>4133</v>
      </c>
      <c r="H6" s="870" t="s">
        <v>4165</v>
      </c>
      <c r="I6" s="870" t="s">
        <v>4170</v>
      </c>
      <c r="J6" s="870" t="s">
        <v>4171</v>
      </c>
      <c r="K6" s="870" t="s">
        <v>4172</v>
      </c>
      <c r="L6" s="870" t="s">
        <v>4131</v>
      </c>
      <c r="M6" s="870" t="s">
        <v>4158</v>
      </c>
      <c r="N6" s="870" t="s">
        <v>4159</v>
      </c>
      <c r="O6" s="870" t="s">
        <v>4160</v>
      </c>
      <c r="P6" s="870" t="s">
        <v>4134</v>
      </c>
      <c r="Q6" s="870" t="s">
        <v>4135</v>
      </c>
      <c r="R6" s="870" t="s">
        <v>4136</v>
      </c>
      <c r="S6" s="870" t="s">
        <v>4173</v>
      </c>
      <c r="T6" s="870" t="s">
        <v>4157</v>
      </c>
      <c r="U6" s="870" t="s">
        <v>4166</v>
      </c>
      <c r="V6" s="870" t="s">
        <v>4167</v>
      </c>
      <c r="W6" s="870" t="s">
        <v>4168</v>
      </c>
      <c r="X6" s="870" t="s">
        <v>4169</v>
      </c>
      <c r="Y6" s="870" t="s">
        <v>4145</v>
      </c>
      <c r="Z6" s="870" t="s">
        <v>4146</v>
      </c>
      <c r="AA6" s="870" t="s">
        <v>4147</v>
      </c>
      <c r="AB6" s="870" t="s">
        <v>4137</v>
      </c>
      <c r="AC6" s="870" t="s">
        <v>4138</v>
      </c>
      <c r="AD6" s="870" t="s">
        <v>4139</v>
      </c>
      <c r="AE6" s="870" t="s">
        <v>4161</v>
      </c>
      <c r="AF6" s="870" t="s">
        <v>4162</v>
      </c>
      <c r="AG6" s="870" t="s">
        <v>4163</v>
      </c>
      <c r="AH6" s="870" t="s">
        <v>4142</v>
      </c>
      <c r="AI6" s="870" t="s">
        <v>4143</v>
      </c>
      <c r="AJ6" s="870" t="s">
        <v>4144</v>
      </c>
      <c r="AK6" s="870"/>
      <c r="AL6" s="870"/>
      <c r="AM6" s="870"/>
      <c r="AN6" s="870" t="s">
        <v>4148</v>
      </c>
      <c r="AO6" s="870" t="s">
        <v>4149</v>
      </c>
      <c r="AP6" s="870" t="s">
        <v>4150</v>
      </c>
      <c r="AQ6" s="870" t="s">
        <v>4151</v>
      </c>
      <c r="AR6" s="870" t="s">
        <v>4152</v>
      </c>
      <c r="AS6" s="870" t="s">
        <v>4153</v>
      </c>
      <c r="AT6" s="870" t="s">
        <v>4154</v>
      </c>
      <c r="AU6" s="870" t="s">
        <v>4155</v>
      </c>
      <c r="AV6" s="870" t="s">
        <v>4156</v>
      </c>
      <c r="AW6" s="870" t="s">
        <v>4176</v>
      </c>
      <c r="AX6" s="870" t="s">
        <v>4177</v>
      </c>
      <c r="AY6" s="870" t="s">
        <v>4178</v>
      </c>
      <c r="AZ6" s="870" t="s">
        <v>1272</v>
      </c>
      <c r="BA6" s="870" t="s">
        <v>4130</v>
      </c>
      <c r="BB6" s="870" t="s">
        <v>4164</v>
      </c>
      <c r="BC6" s="870"/>
      <c r="BD6" s="870"/>
      <c r="BE6" s="870"/>
      <c r="BF6" s="870" t="s">
        <v>1449</v>
      </c>
      <c r="BG6" s="870" t="s">
        <v>1449</v>
      </c>
      <c r="BH6" s="870" t="s">
        <v>1449</v>
      </c>
      <c r="BI6" s="870" t="s">
        <v>1389</v>
      </c>
      <c r="BJ6" s="870" t="s">
        <v>1390</v>
      </c>
      <c r="BK6" s="870" t="s">
        <v>1391</v>
      </c>
      <c r="BL6" s="870" t="s">
        <v>1392</v>
      </c>
      <c r="BM6" s="870" t="s">
        <v>1393</v>
      </c>
      <c r="BN6" s="870" t="s">
        <v>3916</v>
      </c>
      <c r="BO6" s="870" t="s">
        <v>3917</v>
      </c>
      <c r="BP6" s="870" t="s">
        <v>3918</v>
      </c>
      <c r="BQ6" s="870" t="s">
        <v>3919</v>
      </c>
      <c r="BR6" s="870" t="s">
        <v>3920</v>
      </c>
      <c r="BS6" s="870" t="s">
        <v>3930</v>
      </c>
      <c r="BT6" s="870" t="s">
        <v>3931</v>
      </c>
      <c r="BU6" s="870" t="s">
        <v>3932</v>
      </c>
      <c r="BV6" s="870" t="s">
        <v>3933</v>
      </c>
      <c r="BW6" s="870" t="s">
        <v>1428</v>
      </c>
      <c r="BX6" s="870" t="s">
        <v>1394</v>
      </c>
      <c r="BY6" s="988" t="s">
        <v>3921</v>
      </c>
      <c r="BZ6" s="988" t="s">
        <v>3922</v>
      </c>
      <c r="CA6" s="988" t="s">
        <v>1061</v>
      </c>
      <c r="CB6" s="988" t="s">
        <v>1062</v>
      </c>
      <c r="CC6" s="988" t="s">
        <v>3923</v>
      </c>
      <c r="CD6" s="988" t="s">
        <v>4394</v>
      </c>
      <c r="CE6" s="988" t="s">
        <v>3924</v>
      </c>
      <c r="CF6" s="988" t="s">
        <v>3925</v>
      </c>
      <c r="CG6" s="988" t="s">
        <v>1063</v>
      </c>
      <c r="CH6" s="988" t="s">
        <v>1064</v>
      </c>
      <c r="CI6" s="988" t="s">
        <v>1065</v>
      </c>
      <c r="CJ6" s="988" t="s">
        <v>1066</v>
      </c>
      <c r="CK6" s="988" t="s">
        <v>3926</v>
      </c>
      <c r="CL6" s="988" t="s">
        <v>3927</v>
      </c>
      <c r="CM6" s="988" t="s">
        <v>3928</v>
      </c>
      <c r="CN6" s="988" t="s">
        <v>3929</v>
      </c>
      <c r="CO6" s="870" t="s">
        <v>973</v>
      </c>
      <c r="CP6" s="870" t="s">
        <v>1067</v>
      </c>
      <c r="CQ6" s="870" t="s">
        <v>1413</v>
      </c>
      <c r="CR6" s="870" t="s">
        <v>1414</v>
      </c>
      <c r="CS6" s="870" t="s">
        <v>3934</v>
      </c>
      <c r="CT6" s="870" t="s">
        <v>1313</v>
      </c>
      <c r="CU6" s="870" t="s">
        <v>1313</v>
      </c>
      <c r="CV6" s="870" t="s">
        <v>3935</v>
      </c>
      <c r="CW6" s="870" t="s">
        <v>3935</v>
      </c>
      <c r="CX6" s="870" t="s">
        <v>3936</v>
      </c>
      <c r="CY6" s="870" t="s">
        <v>3937</v>
      </c>
      <c r="CZ6" s="870"/>
      <c r="DA6" s="870" t="s">
        <v>1425</v>
      </c>
      <c r="DB6" s="870" t="s">
        <v>1425</v>
      </c>
      <c r="DC6" s="870" t="s">
        <v>3938</v>
      </c>
      <c r="DD6" s="870" t="s">
        <v>3939</v>
      </c>
      <c r="DE6" s="870" t="s">
        <v>3940</v>
      </c>
      <c r="DF6" s="870" t="s">
        <v>3941</v>
      </c>
      <c r="DG6" s="870" t="s">
        <v>3942</v>
      </c>
      <c r="DH6" s="870" t="s">
        <v>3943</v>
      </c>
      <c r="DI6" s="870" t="s">
        <v>3944</v>
      </c>
      <c r="DJ6" s="870" t="s">
        <v>3945</v>
      </c>
      <c r="DK6" s="1610" t="s">
        <v>6543</v>
      </c>
      <c r="DL6" s="1610" t="s">
        <v>6544</v>
      </c>
      <c r="DM6" s="1610" t="s">
        <v>6545</v>
      </c>
      <c r="DN6" s="1610" t="s">
        <v>6546</v>
      </c>
      <c r="DO6" s="1610" t="s">
        <v>6546</v>
      </c>
      <c r="DP6" s="1610" t="s">
        <v>6547</v>
      </c>
      <c r="DQ6" s="1610" t="s">
        <v>6548</v>
      </c>
      <c r="DR6" s="870"/>
      <c r="DS6" s="1610" t="s">
        <v>6549</v>
      </c>
      <c r="DT6" s="1563"/>
      <c r="DU6" s="1563"/>
      <c r="DV6" s="870"/>
      <c r="DW6" s="870"/>
      <c r="DX6" s="1610" t="s">
        <v>6557</v>
      </c>
      <c r="DY6" s="1610" t="s">
        <v>6558</v>
      </c>
      <c r="DZ6" s="1610" t="s">
        <v>6559</v>
      </c>
      <c r="EA6" s="1610" t="s">
        <v>6560</v>
      </c>
      <c r="EB6" s="1610" t="s">
        <v>6561</v>
      </c>
      <c r="EC6" s="1542"/>
      <c r="ED6" s="870"/>
      <c r="EE6" s="870"/>
    </row>
    <row r="7" spans="1:151" ht="13.5" thickBot="1" x14ac:dyDescent="0.25">
      <c r="A7" s="964"/>
      <c r="B7" s="965" t="s">
        <v>4081</v>
      </c>
      <c r="C7" s="1525" t="s">
        <v>4076</v>
      </c>
      <c r="D7" s="1519" t="s">
        <v>1556</v>
      </c>
      <c r="E7" s="963" t="s">
        <v>1558</v>
      </c>
      <c r="F7" s="963" t="s">
        <v>4097</v>
      </c>
      <c r="G7" s="963" t="s">
        <v>4098</v>
      </c>
      <c r="H7" s="963" t="s">
        <v>1504</v>
      </c>
      <c r="I7" s="963" t="s">
        <v>2052</v>
      </c>
      <c r="J7" s="963" t="s">
        <v>4125</v>
      </c>
      <c r="K7" s="963" t="s">
        <v>2051</v>
      </c>
      <c r="L7" s="963" t="s">
        <v>4096</v>
      </c>
      <c r="M7" s="963" t="s">
        <v>2290</v>
      </c>
      <c r="N7" s="963" t="s">
        <v>2291</v>
      </c>
      <c r="O7" s="963" t="s">
        <v>2292</v>
      </c>
      <c r="P7" s="963" t="s">
        <v>4099</v>
      </c>
      <c r="Q7" s="963" t="s">
        <v>4100</v>
      </c>
      <c r="R7" s="963" t="s">
        <v>4101</v>
      </c>
      <c r="S7" s="963" t="s">
        <v>4126</v>
      </c>
      <c r="T7" s="963" t="s">
        <v>4120</v>
      </c>
      <c r="U7" s="963" t="s">
        <v>4121</v>
      </c>
      <c r="V7" s="963" t="s">
        <v>4122</v>
      </c>
      <c r="W7" s="963" t="s">
        <v>4123</v>
      </c>
      <c r="X7" s="963" t="s">
        <v>4124</v>
      </c>
      <c r="Y7" s="963" t="s">
        <v>4108</v>
      </c>
      <c r="Z7" s="963" t="s">
        <v>4109</v>
      </c>
      <c r="AA7" s="963" t="s">
        <v>4110</v>
      </c>
      <c r="AB7" s="963" t="s">
        <v>4102</v>
      </c>
      <c r="AC7" s="963" t="s">
        <v>4103</v>
      </c>
      <c r="AD7" s="963" t="s">
        <v>4104</v>
      </c>
      <c r="AE7" s="984" t="s">
        <v>4105</v>
      </c>
      <c r="AF7" s="984" t="s">
        <v>4106</v>
      </c>
      <c r="AG7" s="984" t="s">
        <v>4107</v>
      </c>
      <c r="AH7" s="963" t="s">
        <v>4127</v>
      </c>
      <c r="AI7" s="963" t="s">
        <v>4128</v>
      </c>
      <c r="AJ7" s="963" t="s">
        <v>4129</v>
      </c>
      <c r="AK7" s="963" t="s">
        <v>4361</v>
      </c>
      <c r="AL7" s="963" t="s">
        <v>4362</v>
      </c>
      <c r="AM7" s="963" t="s">
        <v>4363</v>
      </c>
      <c r="AN7" s="963" t="s">
        <v>4111</v>
      </c>
      <c r="AO7" s="963" t="s">
        <v>4112</v>
      </c>
      <c r="AP7" s="963" t="s">
        <v>4113</v>
      </c>
      <c r="AQ7" s="963" t="s">
        <v>4114</v>
      </c>
      <c r="AR7" s="963" t="s">
        <v>4115</v>
      </c>
      <c r="AS7" s="963" t="s">
        <v>4116</v>
      </c>
      <c r="AT7" s="963" t="s">
        <v>4117</v>
      </c>
      <c r="AU7" s="963" t="s">
        <v>4118</v>
      </c>
      <c r="AV7" s="963" t="s">
        <v>4119</v>
      </c>
      <c r="AW7" s="963" t="s">
        <v>4179</v>
      </c>
      <c r="AX7" s="963" t="s">
        <v>4180</v>
      </c>
      <c r="AY7" s="963" t="s">
        <v>4181</v>
      </c>
      <c r="AZ7" s="963" t="s">
        <v>2040</v>
      </c>
      <c r="BA7" s="963" t="s">
        <v>4095</v>
      </c>
      <c r="BB7" s="963" t="s">
        <v>4077</v>
      </c>
      <c r="BC7" s="963" t="s">
        <v>4377</v>
      </c>
      <c r="BD7" s="963" t="s">
        <v>4379</v>
      </c>
      <c r="BE7" s="963" t="s">
        <v>4380</v>
      </c>
      <c r="BF7" s="963"/>
      <c r="BG7" s="963"/>
      <c r="BH7" s="963"/>
      <c r="BI7" s="963" t="s">
        <v>2334</v>
      </c>
      <c r="BJ7" s="963" t="s">
        <v>2335</v>
      </c>
      <c r="BK7" s="963" t="s">
        <v>2336</v>
      </c>
      <c r="BL7" s="963" t="s">
        <v>2337</v>
      </c>
      <c r="BM7" s="963" t="s">
        <v>2338</v>
      </c>
      <c r="BN7" s="963" t="s">
        <v>2374</v>
      </c>
      <c r="BO7" s="963" t="s">
        <v>2375</v>
      </c>
      <c r="BP7" s="963" t="s">
        <v>2376</v>
      </c>
      <c r="BQ7" s="963" t="s">
        <v>2377</v>
      </c>
      <c r="BR7" s="963" t="s">
        <v>2378</v>
      </c>
      <c r="BS7" s="963" t="s">
        <v>2423</v>
      </c>
      <c r="BT7" s="963" t="s">
        <v>2419</v>
      </c>
      <c r="BU7" s="963" t="s">
        <v>2420</v>
      </c>
      <c r="BV7" s="963" t="s">
        <v>2421</v>
      </c>
      <c r="BW7" s="963" t="s">
        <v>2422</v>
      </c>
      <c r="BX7" s="963" t="s">
        <v>1504</v>
      </c>
      <c r="BY7" s="989" t="s">
        <v>1647</v>
      </c>
      <c r="BZ7" s="989" t="s">
        <v>1674</v>
      </c>
      <c r="CA7" s="989" t="s">
        <v>1680</v>
      </c>
      <c r="CB7" s="989" t="s">
        <v>1683</v>
      </c>
      <c r="CC7" s="989" t="s">
        <v>1686</v>
      </c>
      <c r="CD7" s="989" t="s">
        <v>4189</v>
      </c>
      <c r="CE7" s="989" t="s">
        <v>1704</v>
      </c>
      <c r="CF7" s="989" t="s">
        <v>1707</v>
      </c>
      <c r="CG7" s="989" t="s">
        <v>1719</v>
      </c>
      <c r="CH7" s="989" t="s">
        <v>1722</v>
      </c>
      <c r="CI7" s="989" t="s">
        <v>1725</v>
      </c>
      <c r="CJ7" s="989" t="s">
        <v>1728</v>
      </c>
      <c r="CK7" s="989" t="s">
        <v>1731</v>
      </c>
      <c r="CL7" s="989" t="s">
        <v>1734</v>
      </c>
      <c r="CM7" s="989" t="s">
        <v>1735</v>
      </c>
      <c r="CN7" s="989" t="s">
        <v>1736</v>
      </c>
      <c r="CO7" s="963" t="s">
        <v>1575</v>
      </c>
      <c r="CP7" s="963" t="s">
        <v>1530</v>
      </c>
      <c r="CQ7" s="963" t="s">
        <v>1571</v>
      </c>
      <c r="CR7" s="963" t="s">
        <v>1572</v>
      </c>
      <c r="CS7" s="963" t="s">
        <v>1814</v>
      </c>
      <c r="CT7" s="963" t="s">
        <v>1534</v>
      </c>
      <c r="CU7" s="963" t="s">
        <v>1535</v>
      </c>
      <c r="CV7" s="963" t="s">
        <v>1546</v>
      </c>
      <c r="CW7" s="963" t="s">
        <v>1547</v>
      </c>
      <c r="CX7" s="963" t="s">
        <v>2383</v>
      </c>
      <c r="CY7" s="963" t="s">
        <v>2388</v>
      </c>
      <c r="CZ7" s="963" t="s">
        <v>6463</v>
      </c>
      <c r="DA7" s="963" t="s">
        <v>1543</v>
      </c>
      <c r="DB7" s="963" t="s">
        <v>1544</v>
      </c>
      <c r="DC7" s="963" t="s">
        <v>2379</v>
      </c>
      <c r="DD7" s="963" t="s">
        <v>2380</v>
      </c>
      <c r="DE7" s="963" t="s">
        <v>2381</v>
      </c>
      <c r="DF7" s="963" t="s">
        <v>2382</v>
      </c>
      <c r="DG7" s="963" t="s">
        <v>2384</v>
      </c>
      <c r="DH7" s="963" t="s">
        <v>2385</v>
      </c>
      <c r="DI7" s="963" t="s">
        <v>2386</v>
      </c>
      <c r="DJ7" s="963" t="s">
        <v>2387</v>
      </c>
      <c r="DK7" s="963" t="s">
        <v>4253</v>
      </c>
      <c r="DL7" s="963" t="s">
        <v>4254</v>
      </c>
      <c r="DM7" s="963" t="s">
        <v>4255</v>
      </c>
      <c r="DN7" s="963" t="s">
        <v>5027</v>
      </c>
      <c r="DO7" s="963" t="s">
        <v>5028</v>
      </c>
      <c r="DP7" s="963" t="s">
        <v>4433</v>
      </c>
      <c r="DQ7" s="963" t="s">
        <v>4353</v>
      </c>
      <c r="DR7" s="1373"/>
      <c r="DS7" s="1373"/>
      <c r="DT7" s="1525"/>
      <c r="DU7" s="1525"/>
      <c r="DV7" s="963"/>
      <c r="DW7" s="963"/>
      <c r="DX7" s="963" t="s">
        <v>5040</v>
      </c>
      <c r="DY7" s="963" t="s">
        <v>5041</v>
      </c>
      <c r="DZ7" s="963" t="s">
        <v>5042</v>
      </c>
      <c r="EA7" s="963" t="s">
        <v>4357</v>
      </c>
      <c r="EB7" s="963" t="s">
        <v>4401</v>
      </c>
      <c r="EC7" s="963"/>
      <c r="ED7" s="963"/>
      <c r="EE7" s="1512"/>
    </row>
    <row r="8" spans="1:151" s="864" customFormat="1" ht="39" thickBot="1" x14ac:dyDescent="0.25">
      <c r="A8" s="822"/>
      <c r="B8" s="822" t="s">
        <v>4082</v>
      </c>
      <c r="C8" s="822" t="s">
        <v>958</v>
      </c>
      <c r="D8" s="1520" t="s">
        <v>971</v>
      </c>
      <c r="E8" s="822" t="s">
        <v>934</v>
      </c>
      <c r="F8" s="822" t="s">
        <v>936</v>
      </c>
      <c r="G8" s="822" t="s">
        <v>937</v>
      </c>
      <c r="H8" s="823" t="s">
        <v>1456</v>
      </c>
      <c r="I8" s="822"/>
      <c r="J8" s="822"/>
      <c r="K8" s="822"/>
      <c r="L8" s="822" t="s">
        <v>935</v>
      </c>
      <c r="M8" s="822" t="s">
        <v>1418</v>
      </c>
      <c r="N8" s="822" t="s">
        <v>1419</v>
      </c>
      <c r="O8" s="822" t="s">
        <v>1420</v>
      </c>
      <c r="P8" s="822" t="s">
        <v>938</v>
      </c>
      <c r="Q8" s="822" t="s">
        <v>939</v>
      </c>
      <c r="R8" s="822" t="s">
        <v>940</v>
      </c>
      <c r="S8" s="822"/>
      <c r="T8" s="823" t="s">
        <v>1374</v>
      </c>
      <c r="U8" s="823" t="s">
        <v>1357</v>
      </c>
      <c r="V8" s="823" t="s">
        <v>1358</v>
      </c>
      <c r="W8" s="823" t="s">
        <v>1359</v>
      </c>
      <c r="X8" s="823" t="s">
        <v>1360</v>
      </c>
      <c r="Y8" s="822" t="s">
        <v>1058</v>
      </c>
      <c r="Z8" s="822" t="s">
        <v>1059</v>
      </c>
      <c r="AA8" s="822" t="s">
        <v>1060</v>
      </c>
      <c r="AB8" s="822" t="s">
        <v>948</v>
      </c>
      <c r="AC8" s="822" t="s">
        <v>949</v>
      </c>
      <c r="AD8" s="822" t="s">
        <v>947</v>
      </c>
      <c r="AE8" s="842" t="s">
        <v>1460</v>
      </c>
      <c r="AF8" s="842" t="s">
        <v>1461</v>
      </c>
      <c r="AG8" s="842" t="s">
        <v>1462</v>
      </c>
      <c r="AH8" s="822" t="s">
        <v>950</v>
      </c>
      <c r="AI8" s="822" t="s">
        <v>951</v>
      </c>
      <c r="AJ8" s="822" t="s">
        <v>952</v>
      </c>
      <c r="AK8" s="822" t="s">
        <v>4364</v>
      </c>
      <c r="AL8" s="822" t="s">
        <v>4365</v>
      </c>
      <c r="AM8" s="822" t="s">
        <v>4366</v>
      </c>
      <c r="AN8" s="822" t="s">
        <v>1361</v>
      </c>
      <c r="AO8" s="822" t="s">
        <v>1363</v>
      </c>
      <c r="AP8" s="822" t="s">
        <v>1364</v>
      </c>
      <c r="AQ8" s="822" t="s">
        <v>1362</v>
      </c>
      <c r="AR8" s="822" t="s">
        <v>1365</v>
      </c>
      <c r="AS8" s="822" t="s">
        <v>1366</v>
      </c>
      <c r="AT8" s="822" t="s">
        <v>1370</v>
      </c>
      <c r="AU8" s="822" t="s">
        <v>1371</v>
      </c>
      <c r="AV8" s="822" t="s">
        <v>1372</v>
      </c>
      <c r="AW8" s="822" t="s">
        <v>4184</v>
      </c>
      <c r="AX8" s="822" t="s">
        <v>4185</v>
      </c>
      <c r="AY8" s="822" t="s">
        <v>4186</v>
      </c>
      <c r="AZ8" s="822" t="s">
        <v>932</v>
      </c>
      <c r="BA8" s="822" t="s">
        <v>933</v>
      </c>
      <c r="BB8" s="823" t="s">
        <v>1316</v>
      </c>
      <c r="BC8" s="822" t="s">
        <v>1367</v>
      </c>
      <c r="BD8" s="822" t="s">
        <v>1368</v>
      </c>
      <c r="BE8" s="822" t="s">
        <v>1369</v>
      </c>
      <c r="BF8" s="822" t="s">
        <v>1449</v>
      </c>
      <c r="BG8" s="822" t="s">
        <v>1449</v>
      </c>
      <c r="BH8" s="822" t="s">
        <v>1449</v>
      </c>
      <c r="BI8" s="822" t="s">
        <v>1452</v>
      </c>
      <c r="BJ8" s="822" t="s">
        <v>1453</v>
      </c>
      <c r="BK8" s="822" t="s">
        <v>1454</v>
      </c>
      <c r="BL8" s="822" t="s">
        <v>1455</v>
      </c>
      <c r="BM8" s="822" t="s">
        <v>1451</v>
      </c>
      <c r="BN8" s="822" t="s">
        <v>1467</v>
      </c>
      <c r="BO8" s="822" t="s">
        <v>1466</v>
      </c>
      <c r="BP8" s="822" t="s">
        <v>1465</v>
      </c>
      <c r="BQ8" s="822" t="s">
        <v>1464</v>
      </c>
      <c r="BR8" s="822" t="s">
        <v>1463</v>
      </c>
      <c r="BS8" s="823" t="s">
        <v>1429</v>
      </c>
      <c r="BT8" s="823" t="s">
        <v>1430</v>
      </c>
      <c r="BU8" s="823" t="s">
        <v>1431</v>
      </c>
      <c r="BV8" s="823" t="s">
        <v>1432</v>
      </c>
      <c r="BW8" s="823" t="s">
        <v>1433</v>
      </c>
      <c r="BX8" s="822" t="s">
        <v>1395</v>
      </c>
      <c r="BY8" s="824" t="s">
        <v>1396</v>
      </c>
      <c r="BZ8" s="824" t="s">
        <v>1397</v>
      </c>
      <c r="CA8" s="824" t="s">
        <v>1398</v>
      </c>
      <c r="CB8" s="824" t="s">
        <v>1399</v>
      </c>
      <c r="CC8" s="824" t="s">
        <v>1400</v>
      </c>
      <c r="CD8" s="824"/>
      <c r="CE8" s="824" t="s">
        <v>1401</v>
      </c>
      <c r="CF8" s="824" t="s">
        <v>1402</v>
      </c>
      <c r="CG8" s="824" t="s">
        <v>1435</v>
      </c>
      <c r="CH8" s="824" t="s">
        <v>1436</v>
      </c>
      <c r="CI8" s="824" t="s">
        <v>1437</v>
      </c>
      <c r="CJ8" s="824" t="s">
        <v>1438</v>
      </c>
      <c r="CK8" s="824" t="s">
        <v>1439</v>
      </c>
      <c r="CL8" s="824" t="s">
        <v>1440</v>
      </c>
      <c r="CM8" s="824" t="s">
        <v>3946</v>
      </c>
      <c r="CN8" s="824" t="s">
        <v>3947</v>
      </c>
      <c r="CO8" s="822" t="s">
        <v>1441</v>
      </c>
      <c r="CP8" s="822" t="s">
        <v>1442</v>
      </c>
      <c r="CQ8" s="822" t="s">
        <v>1443</v>
      </c>
      <c r="CR8" s="822" t="s">
        <v>1444</v>
      </c>
      <c r="CS8" s="822" t="s">
        <v>1306</v>
      </c>
      <c r="CT8" s="822" t="s">
        <v>1314</v>
      </c>
      <c r="CU8" s="822" t="s">
        <v>1314</v>
      </c>
      <c r="CV8" s="822" t="s">
        <v>1426</v>
      </c>
      <c r="CW8" s="822" t="s">
        <v>1426</v>
      </c>
      <c r="CX8" s="822" t="s">
        <v>1468</v>
      </c>
      <c r="CY8" s="822" t="s">
        <v>1469</v>
      </c>
      <c r="CZ8" s="822"/>
      <c r="DA8" s="822" t="s">
        <v>1457</v>
      </c>
      <c r="DB8" s="822" t="s">
        <v>1457</v>
      </c>
      <c r="DC8" s="822" t="s">
        <v>1470</v>
      </c>
      <c r="DD8" s="822" t="s">
        <v>1471</v>
      </c>
      <c r="DE8" s="822" t="s">
        <v>1472</v>
      </c>
      <c r="DF8" s="822" t="s">
        <v>1473</v>
      </c>
      <c r="DG8" s="822" t="s">
        <v>1474</v>
      </c>
      <c r="DH8" s="822" t="s">
        <v>1475</v>
      </c>
      <c r="DI8" s="822" t="s">
        <v>1476</v>
      </c>
      <c r="DJ8" s="822" t="s">
        <v>1477</v>
      </c>
      <c r="DK8" s="822" t="s">
        <v>4402</v>
      </c>
      <c r="DL8" s="822" t="s">
        <v>4403</v>
      </c>
      <c r="DM8" s="822" t="s">
        <v>4404</v>
      </c>
      <c r="DN8" s="822" t="s">
        <v>1309</v>
      </c>
      <c r="DO8" s="822" t="s">
        <v>1309</v>
      </c>
      <c r="DP8" s="822" t="s">
        <v>1480</v>
      </c>
      <c r="DQ8" s="822" t="s">
        <v>4432</v>
      </c>
      <c r="DR8" s="842"/>
      <c r="DS8" s="1611" t="s">
        <v>6550</v>
      </c>
      <c r="DT8" s="842"/>
      <c r="DU8" s="842"/>
      <c r="DV8" s="822" t="s">
        <v>4175</v>
      </c>
      <c r="DW8" s="822" t="s">
        <v>4410</v>
      </c>
      <c r="DX8" s="822" t="s">
        <v>6562</v>
      </c>
      <c r="DY8" s="822" t="s">
        <v>6563</v>
      </c>
      <c r="DZ8" s="822" t="s">
        <v>6564</v>
      </c>
      <c r="EA8" s="822" t="s">
        <v>6565</v>
      </c>
      <c r="EB8" s="822" t="s">
        <v>6565</v>
      </c>
      <c r="EC8" s="822" t="s">
        <v>6482</v>
      </c>
      <c r="ED8" s="822" t="s">
        <v>6566</v>
      </c>
      <c r="EE8" s="822" t="s">
        <v>6566</v>
      </c>
    </row>
    <row r="9" spans="1:151" s="197" customFormat="1" ht="12.75" x14ac:dyDescent="0.2">
      <c r="A9" s="797">
        <v>1</v>
      </c>
      <c r="B9" s="798" t="s">
        <v>99</v>
      </c>
      <c r="C9" s="1527" t="s">
        <v>100</v>
      </c>
      <c r="D9" s="1054">
        <v>84425</v>
      </c>
      <c r="E9" s="1054">
        <v>84425</v>
      </c>
      <c r="F9" s="1054">
        <v>0</v>
      </c>
      <c r="G9" s="1054">
        <v>0</v>
      </c>
      <c r="H9" s="1054">
        <v>19561299</v>
      </c>
      <c r="I9" s="1054">
        <v>7824520</v>
      </c>
      <c r="J9" s="1054">
        <v>1956130</v>
      </c>
      <c r="K9" s="1054">
        <v>0</v>
      </c>
      <c r="L9" s="1054">
        <v>0</v>
      </c>
      <c r="M9" s="1054">
        <v>0</v>
      </c>
      <c r="N9" s="1054">
        <v>0</v>
      </c>
      <c r="O9" s="1054">
        <v>0</v>
      </c>
      <c r="P9" s="1054">
        <v>0</v>
      </c>
      <c r="Q9" s="1054">
        <v>0</v>
      </c>
      <c r="R9" s="1054">
        <v>0</v>
      </c>
      <c r="S9" s="1054">
        <v>0</v>
      </c>
      <c r="T9" s="1054">
        <v>0</v>
      </c>
      <c r="U9" s="1054">
        <v>-1607674</v>
      </c>
      <c r="V9" s="1054">
        <v>-1286139</v>
      </c>
      <c r="W9" s="1054">
        <v>-321535</v>
      </c>
      <c r="X9" s="1054">
        <v>0</v>
      </c>
      <c r="Y9" s="1054">
        <v>1332834</v>
      </c>
      <c r="Z9" s="1054">
        <v>333208</v>
      </c>
      <c r="AA9" s="1054">
        <v>0</v>
      </c>
      <c r="AB9" s="1054">
        <v>653018</v>
      </c>
      <c r="AC9" s="1054">
        <v>163254</v>
      </c>
      <c r="AD9" s="1054">
        <v>0</v>
      </c>
      <c r="AE9" s="1054">
        <v>37579</v>
      </c>
      <c r="AF9" s="1054">
        <v>9395</v>
      </c>
      <c r="AG9" s="1054">
        <v>0</v>
      </c>
      <c r="AH9" s="1054">
        <v>0</v>
      </c>
      <c r="AI9" s="1054">
        <v>0</v>
      </c>
      <c r="AJ9" s="1054">
        <v>0</v>
      </c>
      <c r="AK9" s="1054">
        <v>0</v>
      </c>
      <c r="AL9" s="1054">
        <v>0</v>
      </c>
      <c r="AM9" s="1054">
        <v>0</v>
      </c>
      <c r="AN9" s="1054">
        <v>0</v>
      </c>
      <c r="AO9" s="1054">
        <v>0</v>
      </c>
      <c r="AP9" s="1054">
        <v>0</v>
      </c>
      <c r="AQ9" s="1054">
        <v>208049</v>
      </c>
      <c r="AR9" s="1054">
        <v>52012</v>
      </c>
      <c r="AS9" s="1054">
        <v>0</v>
      </c>
      <c r="AT9" s="1054">
        <v>0</v>
      </c>
      <c r="AU9" s="1054">
        <v>0</v>
      </c>
      <c r="AV9" s="1054">
        <v>0</v>
      </c>
      <c r="AW9" s="1054">
        <v>0</v>
      </c>
      <c r="AX9" s="1054">
        <v>0</v>
      </c>
      <c r="AY9" s="1054">
        <v>0</v>
      </c>
      <c r="AZ9" s="1054">
        <v>2461214</v>
      </c>
      <c r="BA9" s="1054">
        <v>0</v>
      </c>
      <c r="BB9" s="1054">
        <v>-3215347</v>
      </c>
      <c r="BC9" s="1054">
        <v>707813</v>
      </c>
      <c r="BD9" s="1054">
        <v>176953</v>
      </c>
      <c r="BE9" s="1054">
        <v>0</v>
      </c>
      <c r="BF9" s="1055"/>
      <c r="BG9" s="1055"/>
      <c r="BH9" s="1055"/>
      <c r="BI9" s="1054">
        <v>-91059</v>
      </c>
      <c r="BJ9" s="1054">
        <v>-72848</v>
      </c>
      <c r="BK9" s="1054">
        <v>-18212</v>
      </c>
      <c r="BL9" s="1054">
        <v>0</v>
      </c>
      <c r="BM9" s="1054">
        <v>-182119</v>
      </c>
      <c r="BN9" s="1054">
        <v>-129834</v>
      </c>
      <c r="BO9" s="1054">
        <v>-103867</v>
      </c>
      <c r="BP9" s="1054">
        <v>-25967</v>
      </c>
      <c r="BQ9" s="1054">
        <v>0</v>
      </c>
      <c r="BR9" s="1054">
        <v>-259668</v>
      </c>
      <c r="BS9" s="1054">
        <v>-3960344</v>
      </c>
      <c r="BT9" s="1054">
        <v>-1980173</v>
      </c>
      <c r="BU9" s="1054">
        <v>-1584138</v>
      </c>
      <c r="BV9" s="1054">
        <v>-396034</v>
      </c>
      <c r="BW9" s="1054">
        <v>0</v>
      </c>
      <c r="BX9" s="1054">
        <v>16533838</v>
      </c>
      <c r="BY9" s="1054">
        <v>-2521633</v>
      </c>
      <c r="BZ9" s="1054">
        <v>393017</v>
      </c>
      <c r="CA9" s="1054">
        <v>-1639542</v>
      </c>
      <c r="CB9" s="1054">
        <v>-32166</v>
      </c>
      <c r="CC9" s="1054">
        <v>0</v>
      </c>
      <c r="CD9" s="1054">
        <v>-10566</v>
      </c>
      <c r="CE9" s="1054">
        <v>0</v>
      </c>
      <c r="CF9" s="1054">
        <v>-202179</v>
      </c>
      <c r="CG9" s="1054">
        <v>-38305</v>
      </c>
      <c r="CH9" s="1054">
        <v>-11727</v>
      </c>
      <c r="CI9" s="1054">
        <v>0</v>
      </c>
      <c r="CJ9" s="1054">
        <v>0</v>
      </c>
      <c r="CK9" s="1054">
        <v>0</v>
      </c>
      <c r="CL9" s="1054">
        <v>0</v>
      </c>
      <c r="CM9" s="1054">
        <v>0</v>
      </c>
      <c r="CN9" s="1054">
        <v>0</v>
      </c>
      <c r="CO9" s="1054">
        <v>16181325</v>
      </c>
      <c r="CP9" s="1054">
        <v>-21053</v>
      </c>
      <c r="CQ9" s="1054">
        <v>175086</v>
      </c>
      <c r="CR9" s="1054">
        <v>-886611</v>
      </c>
      <c r="CS9" s="1054">
        <v>22241475</v>
      </c>
      <c r="CT9" s="1054">
        <v>178105</v>
      </c>
      <c r="CU9" s="1054">
        <v>0</v>
      </c>
      <c r="CV9">
        <v>-188836</v>
      </c>
      <c r="CW9">
        <v>0</v>
      </c>
      <c r="CX9" s="1054">
        <v>425172</v>
      </c>
      <c r="CY9" s="1054">
        <v>-684840</v>
      </c>
      <c r="CZ9" s="1054">
        <v>0</v>
      </c>
      <c r="DA9" s="1054">
        <v>411532</v>
      </c>
      <c r="DB9" s="1054">
        <v>0</v>
      </c>
      <c r="DC9" s="1054">
        <v>212586</v>
      </c>
      <c r="DD9" s="1054">
        <v>170069</v>
      </c>
      <c r="DE9" s="1054">
        <v>42517</v>
      </c>
      <c r="DF9" s="1054">
        <v>0</v>
      </c>
      <c r="DG9" s="1054">
        <v>-342420</v>
      </c>
      <c r="DH9" s="1054">
        <v>-273936</v>
      </c>
      <c r="DI9" s="1054">
        <v>-68484</v>
      </c>
      <c r="DJ9" s="1054">
        <v>0</v>
      </c>
      <c r="DK9" s="1054">
        <v>503975</v>
      </c>
      <c r="DL9" s="1054">
        <v>125994</v>
      </c>
      <c r="DM9" s="1054">
        <v>0</v>
      </c>
      <c r="DN9" s="197">
        <v>7226700</v>
      </c>
      <c r="DO9" s="197">
        <v>0</v>
      </c>
      <c r="DP9" s="197">
        <v>-3960344</v>
      </c>
      <c r="DQ9" s="197">
        <v>-992438</v>
      </c>
      <c r="DR9" s="1054"/>
      <c r="DS9" s="209"/>
      <c r="DT9" s="209"/>
      <c r="DU9" t="s">
        <v>984</v>
      </c>
      <c r="DV9" t="s">
        <v>984</v>
      </c>
      <c r="DX9" s="197">
        <v>0</v>
      </c>
      <c r="DY9" s="197">
        <v>0</v>
      </c>
      <c r="DZ9" s="197">
        <v>0</v>
      </c>
      <c r="EA9" s="1054">
        <v>-1143106</v>
      </c>
      <c r="EB9" s="1054">
        <v>0</v>
      </c>
      <c r="EC9" s="1557" t="s">
        <v>6480</v>
      </c>
      <c r="ED9" s="197" t="s">
        <v>5046</v>
      </c>
      <c r="EE9" s="1513" t="s">
        <v>5342</v>
      </c>
    </row>
    <row r="10" spans="1:151" s="197" customFormat="1" ht="12.75" x14ac:dyDescent="0.2">
      <c r="A10" s="203">
        <v>2</v>
      </c>
      <c r="B10" s="722" t="s">
        <v>103</v>
      </c>
      <c r="C10" s="1526" t="s">
        <v>104</v>
      </c>
      <c r="D10" s="1054">
        <v>147749</v>
      </c>
      <c r="E10" s="1054">
        <v>147749</v>
      </c>
      <c r="F10" s="1054">
        <v>13487</v>
      </c>
      <c r="G10" s="1054">
        <v>0</v>
      </c>
      <c r="H10" s="1054">
        <v>33301538</v>
      </c>
      <c r="I10" s="1054">
        <v>13320615</v>
      </c>
      <c r="J10" s="1054">
        <v>2997138</v>
      </c>
      <c r="K10" s="1054">
        <v>333015</v>
      </c>
      <c r="L10" s="1054">
        <v>0</v>
      </c>
      <c r="M10" s="1054">
        <v>0</v>
      </c>
      <c r="N10" s="1054">
        <v>0</v>
      </c>
      <c r="O10" s="1054">
        <v>0</v>
      </c>
      <c r="P10" s="1054">
        <v>0</v>
      </c>
      <c r="Q10" s="1054">
        <v>0</v>
      </c>
      <c r="R10" s="1054">
        <v>0</v>
      </c>
      <c r="S10" s="1054">
        <v>0</v>
      </c>
      <c r="T10" s="1054">
        <v>0</v>
      </c>
      <c r="U10" s="1054">
        <v>1266654</v>
      </c>
      <c r="V10" s="1054">
        <v>1013323</v>
      </c>
      <c r="W10" s="1054">
        <v>227998</v>
      </c>
      <c r="X10" s="1054">
        <v>25333</v>
      </c>
      <c r="Y10" s="1054">
        <v>2271340</v>
      </c>
      <c r="Z10" s="1054">
        <v>510535</v>
      </c>
      <c r="AA10" s="1054">
        <v>56726</v>
      </c>
      <c r="AB10" s="1054">
        <v>1623028</v>
      </c>
      <c r="AC10" s="1054">
        <v>365181</v>
      </c>
      <c r="AD10" s="1054">
        <v>40576</v>
      </c>
      <c r="AE10" s="1054">
        <v>69361</v>
      </c>
      <c r="AF10" s="1054">
        <v>15606</v>
      </c>
      <c r="AG10" s="1054">
        <v>1734</v>
      </c>
      <c r="AH10" s="1054">
        <v>0</v>
      </c>
      <c r="AI10" s="1054">
        <v>0</v>
      </c>
      <c r="AJ10" s="1054">
        <v>0</v>
      </c>
      <c r="AK10" s="1054">
        <v>2082</v>
      </c>
      <c r="AL10" s="1054">
        <v>468</v>
      </c>
      <c r="AM10" s="1054">
        <v>52</v>
      </c>
      <c r="AN10" s="1054">
        <v>0</v>
      </c>
      <c r="AO10" s="1054">
        <v>0</v>
      </c>
      <c r="AP10" s="1054">
        <v>0</v>
      </c>
      <c r="AQ10" s="1054">
        <v>0</v>
      </c>
      <c r="AR10" s="1054">
        <v>0</v>
      </c>
      <c r="AS10" s="1054">
        <v>0</v>
      </c>
      <c r="AT10" s="1054">
        <v>0</v>
      </c>
      <c r="AU10" s="1054">
        <v>0</v>
      </c>
      <c r="AV10" s="1054">
        <v>0</v>
      </c>
      <c r="AW10" s="1054">
        <v>0</v>
      </c>
      <c r="AX10" s="1054">
        <v>0</v>
      </c>
      <c r="AY10" s="1054">
        <v>0</v>
      </c>
      <c r="AZ10" s="1054">
        <v>5136295</v>
      </c>
      <c r="BA10" s="1054">
        <v>0</v>
      </c>
      <c r="BB10" s="1054">
        <v>2533307</v>
      </c>
      <c r="BC10" s="1054">
        <v>1256084</v>
      </c>
      <c r="BD10" s="1054">
        <v>282619</v>
      </c>
      <c r="BE10" s="1054">
        <v>31402</v>
      </c>
      <c r="BF10" s="1055"/>
      <c r="BG10" s="1055"/>
      <c r="BH10" s="1055"/>
      <c r="BI10" s="1054">
        <v>-254749</v>
      </c>
      <c r="BJ10" s="1054">
        <v>-203801</v>
      </c>
      <c r="BK10" s="1054">
        <v>-45855</v>
      </c>
      <c r="BL10" s="1054">
        <v>-5095</v>
      </c>
      <c r="BM10" s="1054">
        <v>-509500</v>
      </c>
      <c r="BN10" s="1054">
        <v>-1024450</v>
      </c>
      <c r="BO10" s="1054">
        <v>-819560</v>
      </c>
      <c r="BP10" s="1054">
        <v>-184401</v>
      </c>
      <c r="BQ10" s="1054">
        <v>-20489</v>
      </c>
      <c r="BR10" s="1054">
        <v>-2048900</v>
      </c>
      <c r="BS10" s="1054">
        <v>8397194</v>
      </c>
      <c r="BT10" s="1054">
        <v>4198598</v>
      </c>
      <c r="BU10" s="1054">
        <v>3358876</v>
      </c>
      <c r="BV10" s="1054">
        <v>755749</v>
      </c>
      <c r="BW10" s="1054">
        <v>83973</v>
      </c>
      <c r="BX10" s="1054">
        <v>33824151</v>
      </c>
      <c r="BY10" s="1054">
        <v>-5281794</v>
      </c>
      <c r="BZ10" s="1054">
        <v>692511</v>
      </c>
      <c r="CA10" s="1054">
        <v>-1944132</v>
      </c>
      <c r="CB10" s="1054">
        <v>-23347</v>
      </c>
      <c r="CC10" s="1054">
        <v>-13517</v>
      </c>
      <c r="CD10" s="1054">
        <v>-4890</v>
      </c>
      <c r="CE10" s="1054">
        <v>0</v>
      </c>
      <c r="CF10" s="1054">
        <v>-1308621</v>
      </c>
      <c r="CG10" s="1054">
        <v>-47623</v>
      </c>
      <c r="CH10" s="1054">
        <v>-376288</v>
      </c>
      <c r="CI10" s="1054">
        <v>0</v>
      </c>
      <c r="CJ10" s="1054">
        <v>-3277</v>
      </c>
      <c r="CK10" s="1054">
        <v>0</v>
      </c>
      <c r="CL10" s="1054">
        <v>0</v>
      </c>
      <c r="CM10" s="1054">
        <v>0</v>
      </c>
      <c r="CN10" s="1054">
        <v>0</v>
      </c>
      <c r="CO10" s="1054">
        <v>30433910</v>
      </c>
      <c r="CP10" s="1054">
        <v>-197896</v>
      </c>
      <c r="CQ10" s="1054">
        <v>509547</v>
      </c>
      <c r="CR10" s="1054">
        <v>-1899817</v>
      </c>
      <c r="CS10" s="1054">
        <v>41193158</v>
      </c>
      <c r="CT10" s="1054">
        <v>-87797</v>
      </c>
      <c r="CU10" s="1054">
        <v>0</v>
      </c>
      <c r="CV10">
        <v>2921200</v>
      </c>
      <c r="CW10">
        <v>0</v>
      </c>
      <c r="CX10" s="1054">
        <v>-59400</v>
      </c>
      <c r="CY10" s="1054">
        <v>-1989500</v>
      </c>
      <c r="CZ10" s="1054">
        <v>0</v>
      </c>
      <c r="DA10" s="1054">
        <v>503600</v>
      </c>
      <c r="DB10" s="1054">
        <v>0</v>
      </c>
      <c r="DC10" s="1054">
        <v>-29700</v>
      </c>
      <c r="DD10" s="1054">
        <v>-23760</v>
      </c>
      <c r="DE10" s="1054">
        <v>-5346</v>
      </c>
      <c r="DF10" s="1054">
        <v>-594</v>
      </c>
      <c r="DG10" s="1054">
        <v>-994750</v>
      </c>
      <c r="DH10" s="1054">
        <v>-795800</v>
      </c>
      <c r="DI10" s="1054">
        <v>-179055</v>
      </c>
      <c r="DJ10" s="1054">
        <v>-19895</v>
      </c>
      <c r="DK10" s="1054">
        <v>0</v>
      </c>
      <c r="DL10" s="1054">
        <v>0</v>
      </c>
      <c r="DM10" s="1054">
        <v>0</v>
      </c>
      <c r="DN10" s="197">
        <v>13338650</v>
      </c>
      <c r="DO10" s="197">
        <v>0</v>
      </c>
      <c r="DP10" s="197">
        <v>8397194</v>
      </c>
      <c r="DQ10" s="197">
        <v>-2288036</v>
      </c>
      <c r="DR10" s="209"/>
      <c r="DS10" s="209"/>
      <c r="DT10" s="209"/>
      <c r="DU10" t="s">
        <v>985</v>
      </c>
      <c r="DV10" t="s">
        <v>985</v>
      </c>
      <c r="DX10" s="197">
        <v>0</v>
      </c>
      <c r="DY10" s="197">
        <v>0</v>
      </c>
      <c r="DZ10" s="197">
        <v>0</v>
      </c>
      <c r="EA10" s="1054">
        <v>0</v>
      </c>
      <c r="EB10" s="1054">
        <v>0</v>
      </c>
      <c r="EC10" s="1557" t="s">
        <v>6480</v>
      </c>
      <c r="ED10" s="197" t="s">
        <v>5047</v>
      </c>
      <c r="EE10" s="1513" t="s">
        <v>5343</v>
      </c>
    </row>
    <row r="11" spans="1:151" s="197" customFormat="1" ht="12.75" x14ac:dyDescent="0.2">
      <c r="A11" s="797">
        <v>3</v>
      </c>
      <c r="B11" s="722" t="s">
        <v>105</v>
      </c>
      <c r="C11" s="1526" t="s">
        <v>106</v>
      </c>
      <c r="D11" s="1054">
        <v>180363</v>
      </c>
      <c r="E11" s="1054">
        <v>180363</v>
      </c>
      <c r="F11" s="1054">
        <v>5141</v>
      </c>
      <c r="G11" s="1054">
        <v>1311</v>
      </c>
      <c r="H11" s="1054">
        <v>33508752</v>
      </c>
      <c r="I11" s="1054">
        <v>13403501</v>
      </c>
      <c r="J11" s="1054">
        <v>3350875</v>
      </c>
      <c r="K11" s="1054">
        <v>0</v>
      </c>
      <c r="L11" s="1054">
        <v>0</v>
      </c>
      <c r="M11" s="1054">
        <v>0</v>
      </c>
      <c r="N11" s="1054">
        <v>0</v>
      </c>
      <c r="O11" s="1054">
        <v>0</v>
      </c>
      <c r="P11" s="1054">
        <v>0</v>
      </c>
      <c r="Q11" s="1054">
        <v>0</v>
      </c>
      <c r="R11" s="1054">
        <v>0</v>
      </c>
      <c r="S11" s="1054">
        <v>0</v>
      </c>
      <c r="T11" s="1054">
        <v>0</v>
      </c>
      <c r="U11" s="1054">
        <v>-755121</v>
      </c>
      <c r="V11" s="1054">
        <v>-604097</v>
      </c>
      <c r="W11" s="1054">
        <v>-151024</v>
      </c>
      <c r="X11" s="1054">
        <v>0</v>
      </c>
      <c r="Y11" s="1054">
        <v>2284037</v>
      </c>
      <c r="Z11" s="1054">
        <v>571014</v>
      </c>
      <c r="AA11" s="1054">
        <v>0</v>
      </c>
      <c r="AB11" s="1054">
        <v>2492585</v>
      </c>
      <c r="AC11" s="1054">
        <v>623146</v>
      </c>
      <c r="AD11" s="1054">
        <v>0</v>
      </c>
      <c r="AE11" s="1054">
        <v>86786</v>
      </c>
      <c r="AF11" s="1054">
        <v>21697</v>
      </c>
      <c r="AG11" s="1054">
        <v>0</v>
      </c>
      <c r="AH11" s="1054">
        <v>8961</v>
      </c>
      <c r="AI11" s="1054">
        <v>2240</v>
      </c>
      <c r="AJ11" s="1054">
        <v>0</v>
      </c>
      <c r="AK11" s="1054">
        <v>26062</v>
      </c>
      <c r="AL11" s="1054">
        <v>6516</v>
      </c>
      <c r="AM11" s="1054">
        <v>0</v>
      </c>
      <c r="AN11" s="1054">
        <v>0</v>
      </c>
      <c r="AO11" s="1054">
        <v>0</v>
      </c>
      <c r="AP11" s="1054">
        <v>0</v>
      </c>
      <c r="AQ11" s="1054">
        <v>0</v>
      </c>
      <c r="AR11" s="1054">
        <v>0</v>
      </c>
      <c r="AS11" s="1054">
        <v>0</v>
      </c>
      <c r="AT11" s="1054">
        <v>0</v>
      </c>
      <c r="AU11" s="1054">
        <v>0</v>
      </c>
      <c r="AV11" s="1054">
        <v>0</v>
      </c>
      <c r="AW11" s="1054">
        <v>0</v>
      </c>
      <c r="AX11" s="1054">
        <v>0</v>
      </c>
      <c r="AY11" s="1054">
        <v>0</v>
      </c>
      <c r="AZ11" s="1054">
        <v>0</v>
      </c>
      <c r="BA11" s="1054">
        <v>0</v>
      </c>
      <c r="BB11" s="1054">
        <v>-1510242</v>
      </c>
      <c r="BC11" s="1054">
        <v>2755357</v>
      </c>
      <c r="BD11" s="1054">
        <v>688839</v>
      </c>
      <c r="BE11" s="1054">
        <v>0</v>
      </c>
      <c r="BF11" s="1055"/>
      <c r="BG11" s="1055"/>
      <c r="BH11" s="1055"/>
      <c r="BI11" s="1054">
        <v>-773693</v>
      </c>
      <c r="BJ11" s="1054">
        <v>-618955</v>
      </c>
      <c r="BK11" s="1054">
        <v>-154739</v>
      </c>
      <c r="BL11" s="1054">
        <v>0</v>
      </c>
      <c r="BM11" s="1054">
        <v>-1547387</v>
      </c>
      <c r="BN11" s="1054">
        <v>-2532500</v>
      </c>
      <c r="BO11" s="1054">
        <v>-2026000</v>
      </c>
      <c r="BP11" s="1054">
        <v>-506500</v>
      </c>
      <c r="BQ11" s="1054">
        <v>0</v>
      </c>
      <c r="BR11" s="1054">
        <v>-5065000</v>
      </c>
      <c r="BS11" s="1054">
        <v>-1805374</v>
      </c>
      <c r="BT11" s="1054">
        <v>-902690</v>
      </c>
      <c r="BU11" s="1054">
        <v>-722149</v>
      </c>
      <c r="BV11" s="1054">
        <v>-180534</v>
      </c>
      <c r="BW11" s="1054">
        <v>0</v>
      </c>
      <c r="BX11" s="1054">
        <v>32948819</v>
      </c>
      <c r="BY11" s="1054">
        <v>-6233866</v>
      </c>
      <c r="BZ11" s="1054">
        <v>798679</v>
      </c>
      <c r="CA11" s="1054">
        <v>-3227660</v>
      </c>
      <c r="CB11" s="1054">
        <v>-123227</v>
      </c>
      <c r="CC11" s="1054">
        <v>0</v>
      </c>
      <c r="CD11" s="1054">
        <v>-61522</v>
      </c>
      <c r="CE11" s="1054">
        <v>0</v>
      </c>
      <c r="CF11" s="1054">
        <v>-656178</v>
      </c>
      <c r="CG11" s="1054">
        <v>-117809</v>
      </c>
      <c r="CH11" s="1054">
        <v>-28375</v>
      </c>
      <c r="CI11" s="1054">
        <v>-435</v>
      </c>
      <c r="CJ11" s="1054">
        <v>0</v>
      </c>
      <c r="CK11" s="1054">
        <v>0</v>
      </c>
      <c r="CL11" s="1054">
        <v>0</v>
      </c>
      <c r="CM11" s="1054">
        <v>0</v>
      </c>
      <c r="CN11" s="1054">
        <v>0</v>
      </c>
      <c r="CO11" s="1054">
        <v>30469729</v>
      </c>
      <c r="CP11" s="1054">
        <v>-241993</v>
      </c>
      <c r="CQ11" s="1054">
        <v>2128106</v>
      </c>
      <c r="CR11" s="1054">
        <v>-914466</v>
      </c>
      <c r="CS11" s="1054">
        <v>46582706</v>
      </c>
      <c r="CT11" s="1054">
        <v>-452380</v>
      </c>
      <c r="CU11" s="1054">
        <v>0</v>
      </c>
      <c r="CV11">
        <v>583412</v>
      </c>
      <c r="CW11">
        <v>0</v>
      </c>
      <c r="CX11" s="1054">
        <v>-557000</v>
      </c>
      <c r="CY11" s="1054">
        <v>-4508000</v>
      </c>
      <c r="CZ11" s="1054">
        <v>0</v>
      </c>
      <c r="DA11" s="1054">
        <v>-1324000</v>
      </c>
      <c r="DB11" s="1054">
        <v>0</v>
      </c>
      <c r="DC11" s="1054">
        <v>-278500</v>
      </c>
      <c r="DD11" s="1054">
        <v>-222800</v>
      </c>
      <c r="DE11" s="1054">
        <v>-55700</v>
      </c>
      <c r="DF11" s="1054">
        <v>0</v>
      </c>
      <c r="DG11" s="1054">
        <v>-2254000</v>
      </c>
      <c r="DH11" s="1054">
        <v>-1803200</v>
      </c>
      <c r="DI11" s="1054">
        <v>-450800</v>
      </c>
      <c r="DJ11" s="1054">
        <v>0</v>
      </c>
      <c r="DK11" s="1054">
        <v>776529</v>
      </c>
      <c r="DL11" s="1054">
        <v>194132</v>
      </c>
      <c r="DM11" s="1054">
        <v>0</v>
      </c>
      <c r="DN11" s="197">
        <v>16689700</v>
      </c>
      <c r="DO11" s="197">
        <v>0</v>
      </c>
      <c r="DP11" s="197">
        <v>-1805374</v>
      </c>
      <c r="DQ11" s="197">
        <v>-3911057</v>
      </c>
      <c r="DR11" s="209"/>
      <c r="DS11" s="209"/>
      <c r="DT11" s="209"/>
      <c r="DU11" t="s">
        <v>984</v>
      </c>
      <c r="DV11" t="s">
        <v>984</v>
      </c>
      <c r="DX11" s="197">
        <v>0</v>
      </c>
      <c r="DY11" s="197">
        <v>0</v>
      </c>
      <c r="DZ11" s="197">
        <v>0</v>
      </c>
      <c r="EA11" s="1054">
        <v>-1761310</v>
      </c>
      <c r="EB11" s="1054">
        <v>0</v>
      </c>
      <c r="EC11" s="1557" t="s">
        <v>6480</v>
      </c>
      <c r="ED11" s="197" t="s">
        <v>5048</v>
      </c>
      <c r="EE11" s="1513" t="s">
        <v>5342</v>
      </c>
    </row>
    <row r="12" spans="1:151" s="197" customFormat="1" ht="12.75" x14ac:dyDescent="0.2">
      <c r="A12" s="203">
        <v>4</v>
      </c>
      <c r="B12" s="722" t="s">
        <v>107</v>
      </c>
      <c r="C12" s="1526" t="s">
        <v>108</v>
      </c>
      <c r="D12" s="1054">
        <v>153295</v>
      </c>
      <c r="E12" s="1054">
        <v>153295</v>
      </c>
      <c r="F12" s="1054">
        <v>23541</v>
      </c>
      <c r="G12" s="1054">
        <v>0</v>
      </c>
      <c r="H12" s="1054">
        <v>45790794</v>
      </c>
      <c r="I12" s="1054">
        <v>18316318</v>
      </c>
      <c r="J12" s="1054">
        <v>4121171</v>
      </c>
      <c r="K12" s="1054">
        <v>457908</v>
      </c>
      <c r="L12" s="1054">
        <v>0</v>
      </c>
      <c r="M12" s="1054">
        <v>0</v>
      </c>
      <c r="N12" s="1054">
        <v>0</v>
      </c>
      <c r="O12" s="1054">
        <v>0</v>
      </c>
      <c r="P12" s="1054">
        <v>0</v>
      </c>
      <c r="Q12" s="1054">
        <v>0</v>
      </c>
      <c r="R12" s="1054">
        <v>0</v>
      </c>
      <c r="S12" s="1054">
        <v>0</v>
      </c>
      <c r="T12" s="1054">
        <v>0</v>
      </c>
      <c r="U12" s="1054">
        <v>-123232</v>
      </c>
      <c r="V12" s="1054">
        <v>-98586</v>
      </c>
      <c r="W12" s="1054">
        <v>-22182</v>
      </c>
      <c r="X12" s="1054">
        <v>-2465</v>
      </c>
      <c r="Y12" s="1054">
        <v>3124024</v>
      </c>
      <c r="Z12" s="1054">
        <v>702003</v>
      </c>
      <c r="AA12" s="1054">
        <v>78000</v>
      </c>
      <c r="AB12" s="1054">
        <v>1085799</v>
      </c>
      <c r="AC12" s="1054">
        <v>244305</v>
      </c>
      <c r="AD12" s="1054">
        <v>27145</v>
      </c>
      <c r="AE12" s="1054">
        <v>61084</v>
      </c>
      <c r="AF12" s="1054">
        <v>13612</v>
      </c>
      <c r="AG12" s="1054">
        <v>1512</v>
      </c>
      <c r="AH12" s="1054">
        <v>0</v>
      </c>
      <c r="AI12" s="1054">
        <v>0</v>
      </c>
      <c r="AJ12" s="1054">
        <v>0</v>
      </c>
      <c r="AK12" s="1054">
        <v>402</v>
      </c>
      <c r="AL12" s="1054">
        <v>90</v>
      </c>
      <c r="AM12" s="1054">
        <v>10</v>
      </c>
      <c r="AN12" s="1054">
        <v>6933</v>
      </c>
      <c r="AO12" s="1054">
        <v>1560</v>
      </c>
      <c r="AP12" s="1054">
        <v>173</v>
      </c>
      <c r="AQ12" s="1054">
        <v>245709</v>
      </c>
      <c r="AR12" s="1054">
        <v>55285</v>
      </c>
      <c r="AS12" s="1054">
        <v>6143</v>
      </c>
      <c r="AT12" s="1054">
        <v>0</v>
      </c>
      <c r="AU12" s="1054">
        <v>0</v>
      </c>
      <c r="AV12" s="1054">
        <v>0</v>
      </c>
      <c r="AW12" s="1054">
        <v>0</v>
      </c>
      <c r="AX12" s="1054">
        <v>0</v>
      </c>
      <c r="AY12" s="1054">
        <v>0</v>
      </c>
      <c r="AZ12" s="1054">
        <v>1744942</v>
      </c>
      <c r="BA12" s="1054">
        <v>0</v>
      </c>
      <c r="BB12" s="1054">
        <v>-246464</v>
      </c>
      <c r="BC12" s="1054">
        <v>975063</v>
      </c>
      <c r="BD12" s="1054">
        <v>219389</v>
      </c>
      <c r="BE12" s="1054">
        <v>24377</v>
      </c>
      <c r="BF12" s="1055"/>
      <c r="BG12" s="1055"/>
      <c r="BH12" s="1055"/>
      <c r="BI12" s="1054">
        <v>-518686</v>
      </c>
      <c r="BJ12" s="1054">
        <v>-414950</v>
      </c>
      <c r="BK12" s="1054">
        <v>-93364</v>
      </c>
      <c r="BL12" s="1054">
        <v>-10374</v>
      </c>
      <c r="BM12" s="1054">
        <v>-1037374</v>
      </c>
      <c r="BN12" s="1054">
        <v>-3022559</v>
      </c>
      <c r="BO12" s="1054">
        <v>-2418049</v>
      </c>
      <c r="BP12" s="1054">
        <v>-544061</v>
      </c>
      <c r="BQ12" s="1054">
        <v>-60452</v>
      </c>
      <c r="BR12" s="1054">
        <v>-6045121</v>
      </c>
      <c r="BS12" s="1054">
        <v>-1023931</v>
      </c>
      <c r="BT12" s="1054">
        <v>-511967</v>
      </c>
      <c r="BU12" s="1054">
        <v>-409572</v>
      </c>
      <c r="BV12" s="1054">
        <v>-92154</v>
      </c>
      <c r="BW12" s="1054">
        <v>-10238</v>
      </c>
      <c r="BX12" s="1054">
        <v>38069099</v>
      </c>
      <c r="BY12" s="1054">
        <v>-3825378</v>
      </c>
      <c r="BZ12" s="1054">
        <v>991077</v>
      </c>
      <c r="CA12" s="1054">
        <v>-2378409</v>
      </c>
      <c r="CB12" s="1054">
        <v>-23183</v>
      </c>
      <c r="CC12" s="1054">
        <v>-14264</v>
      </c>
      <c r="CD12" s="1054">
        <v>-1062</v>
      </c>
      <c r="CE12" s="1054">
        <v>-1670</v>
      </c>
      <c r="CF12" s="1054">
        <v>-1502523</v>
      </c>
      <c r="CG12" s="1054">
        <v>-167499</v>
      </c>
      <c r="CH12" s="1054">
        <v>-36059</v>
      </c>
      <c r="CI12" s="1054">
        <v>0</v>
      </c>
      <c r="CJ12" s="1054">
        <v>-12997</v>
      </c>
      <c r="CK12" s="1054">
        <v>-4798</v>
      </c>
      <c r="CL12" s="1054">
        <v>0</v>
      </c>
      <c r="CM12" s="1054">
        <v>0</v>
      </c>
      <c r="CN12" s="1054">
        <v>0</v>
      </c>
      <c r="CO12" s="1054">
        <v>38757342</v>
      </c>
      <c r="CP12" s="1054">
        <v>-201248</v>
      </c>
      <c r="CQ12" s="1054">
        <v>1631927</v>
      </c>
      <c r="CR12" s="1054">
        <v>-249767</v>
      </c>
      <c r="CS12" s="1054">
        <v>49652306</v>
      </c>
      <c r="CT12" s="1054">
        <v>-63020</v>
      </c>
      <c r="CU12" s="1054">
        <v>0</v>
      </c>
      <c r="CV12">
        <v>-1043614</v>
      </c>
      <c r="CW12">
        <v>0</v>
      </c>
      <c r="CX12" s="1054">
        <v>-276208</v>
      </c>
      <c r="CY12" s="1054">
        <v>-5768913</v>
      </c>
      <c r="CZ12" s="1054">
        <v>0</v>
      </c>
      <c r="DA12" s="1054">
        <v>-100000</v>
      </c>
      <c r="DB12" s="1054">
        <v>0</v>
      </c>
      <c r="DC12" s="1054">
        <v>-138103</v>
      </c>
      <c r="DD12" s="1054">
        <v>-110484</v>
      </c>
      <c r="DE12" s="1054">
        <v>-24859</v>
      </c>
      <c r="DF12" s="1054">
        <v>-2762</v>
      </c>
      <c r="DG12" s="1054">
        <v>-2884456</v>
      </c>
      <c r="DH12" s="1054">
        <v>-2307566</v>
      </c>
      <c r="DI12" s="1054">
        <v>-519202</v>
      </c>
      <c r="DJ12" s="1054">
        <v>-57689</v>
      </c>
      <c r="DK12" s="1054">
        <v>1032689</v>
      </c>
      <c r="DL12" s="1054">
        <v>232355</v>
      </c>
      <c r="DM12" s="1054">
        <v>25817</v>
      </c>
      <c r="DN12" s="197">
        <v>11634500</v>
      </c>
      <c r="DO12" s="197">
        <v>45000</v>
      </c>
      <c r="DP12" s="197">
        <v>-1023931</v>
      </c>
      <c r="DQ12" s="197">
        <v>-1396031</v>
      </c>
      <c r="DR12" s="209"/>
      <c r="DS12" s="209"/>
      <c r="DT12" s="209"/>
      <c r="DU12" t="s">
        <v>984</v>
      </c>
      <c r="DV12" t="s">
        <v>985</v>
      </c>
      <c r="DX12" s="197">
        <v>0</v>
      </c>
      <c r="DY12" s="197">
        <v>0</v>
      </c>
      <c r="DZ12" s="197">
        <v>0</v>
      </c>
      <c r="EA12" s="1054">
        <v>-2342327</v>
      </c>
      <c r="EB12" s="1054">
        <v>0</v>
      </c>
      <c r="EC12" s="1557" t="s">
        <v>6480</v>
      </c>
      <c r="ED12" s="197" t="s">
        <v>5049</v>
      </c>
      <c r="EE12" s="1513" t="s">
        <v>5343</v>
      </c>
    </row>
    <row r="13" spans="1:151" s="197" customFormat="1" ht="12.75" x14ac:dyDescent="0.2">
      <c r="A13" s="797">
        <v>5</v>
      </c>
      <c r="B13" s="722" t="s">
        <v>109</v>
      </c>
      <c r="C13" s="1526" t="s">
        <v>110</v>
      </c>
      <c r="D13" s="1054">
        <v>203915</v>
      </c>
      <c r="E13" s="1054">
        <v>203915</v>
      </c>
      <c r="F13" s="1054">
        <v>63500</v>
      </c>
      <c r="G13" s="1054">
        <v>0</v>
      </c>
      <c r="H13" s="1054">
        <v>53040469</v>
      </c>
      <c r="I13" s="1054">
        <v>21216188</v>
      </c>
      <c r="J13" s="1054">
        <v>4773642</v>
      </c>
      <c r="K13" s="1054">
        <v>530405</v>
      </c>
      <c r="L13" s="1054">
        <v>0</v>
      </c>
      <c r="M13" s="1054">
        <v>0</v>
      </c>
      <c r="N13" s="1054">
        <v>0</v>
      </c>
      <c r="O13" s="1054">
        <v>0</v>
      </c>
      <c r="P13" s="1054">
        <v>0</v>
      </c>
      <c r="Q13" s="1054">
        <v>0</v>
      </c>
      <c r="R13" s="1054">
        <v>0</v>
      </c>
      <c r="S13" s="1054">
        <v>0</v>
      </c>
      <c r="T13" s="1054">
        <v>0</v>
      </c>
      <c r="U13" s="1054">
        <v>462990</v>
      </c>
      <c r="V13" s="1054">
        <v>370392</v>
      </c>
      <c r="W13" s="1054">
        <v>83338</v>
      </c>
      <c r="X13" s="1054">
        <v>9260</v>
      </c>
      <c r="Y13" s="1054">
        <v>3624797</v>
      </c>
      <c r="Z13" s="1054">
        <v>813145</v>
      </c>
      <c r="AA13" s="1054">
        <v>90350</v>
      </c>
      <c r="AB13" s="1054">
        <v>1518701</v>
      </c>
      <c r="AC13" s="1054">
        <v>341708</v>
      </c>
      <c r="AD13" s="1054">
        <v>37968</v>
      </c>
      <c r="AE13" s="1054">
        <v>81324</v>
      </c>
      <c r="AF13" s="1054">
        <v>18298</v>
      </c>
      <c r="AG13" s="1054">
        <v>2033</v>
      </c>
      <c r="AH13" s="1054">
        <v>1790</v>
      </c>
      <c r="AI13" s="1054">
        <v>403</v>
      </c>
      <c r="AJ13" s="1054">
        <v>45</v>
      </c>
      <c r="AK13" s="1054">
        <v>2319</v>
      </c>
      <c r="AL13" s="1054">
        <v>522</v>
      </c>
      <c r="AM13" s="1054">
        <v>58</v>
      </c>
      <c r="AN13" s="1054">
        <v>6619</v>
      </c>
      <c r="AO13" s="1054">
        <v>1489</v>
      </c>
      <c r="AP13" s="1054">
        <v>165</v>
      </c>
      <c r="AQ13" s="1054">
        <v>514949</v>
      </c>
      <c r="AR13" s="1054">
        <v>115864</v>
      </c>
      <c r="AS13" s="1054">
        <v>12874</v>
      </c>
      <c r="AT13" s="1054">
        <v>0</v>
      </c>
      <c r="AU13" s="1054">
        <v>0</v>
      </c>
      <c r="AV13" s="1054">
        <v>0</v>
      </c>
      <c r="AW13" s="1054">
        <v>0</v>
      </c>
      <c r="AX13" s="1054">
        <v>0</v>
      </c>
      <c r="AY13" s="1054">
        <v>0</v>
      </c>
      <c r="AZ13" s="1054">
        <v>5189022</v>
      </c>
      <c r="BA13" s="1054">
        <v>0</v>
      </c>
      <c r="BB13" s="1054">
        <v>925980</v>
      </c>
      <c r="BC13" s="1054">
        <v>2261099</v>
      </c>
      <c r="BD13" s="1054">
        <v>508747</v>
      </c>
      <c r="BE13" s="1054">
        <v>56527</v>
      </c>
      <c r="BF13" s="1055"/>
      <c r="BG13" s="1055"/>
      <c r="BH13" s="1055"/>
      <c r="BI13" s="1054">
        <v>-416944</v>
      </c>
      <c r="BJ13" s="1054">
        <v>-333554</v>
      </c>
      <c r="BK13" s="1054">
        <v>-75050</v>
      </c>
      <c r="BL13" s="1054">
        <v>-8338</v>
      </c>
      <c r="BM13" s="1054">
        <v>-833886</v>
      </c>
      <c r="BN13" s="1054">
        <v>-3574467</v>
      </c>
      <c r="BO13" s="1054">
        <v>-2859574</v>
      </c>
      <c r="BP13" s="1054">
        <v>-643404</v>
      </c>
      <c r="BQ13" s="1054">
        <v>-71490</v>
      </c>
      <c r="BR13" s="1054">
        <v>-7148935</v>
      </c>
      <c r="BS13" s="1054">
        <v>1238383</v>
      </c>
      <c r="BT13" s="1054">
        <v>619767</v>
      </c>
      <c r="BU13" s="1054">
        <v>495352</v>
      </c>
      <c r="BV13" s="1054">
        <v>110881</v>
      </c>
      <c r="BW13" s="1054">
        <v>12384</v>
      </c>
      <c r="BX13" s="1054">
        <v>47078446</v>
      </c>
      <c r="BY13" s="1054">
        <v>-5900240</v>
      </c>
      <c r="BZ13" s="1054">
        <v>1285946</v>
      </c>
      <c r="CA13" s="1054">
        <v>-4321203</v>
      </c>
      <c r="CB13" s="1054">
        <v>-104906</v>
      </c>
      <c r="CC13" s="1054">
        <v>-22874</v>
      </c>
      <c r="CD13" s="1054">
        <v>-6518</v>
      </c>
      <c r="CE13" s="1054">
        <v>-12325</v>
      </c>
      <c r="CF13" s="1054">
        <v>-2512005</v>
      </c>
      <c r="CG13" s="1054">
        <v>-193829</v>
      </c>
      <c r="CH13" s="1054">
        <v>-103352</v>
      </c>
      <c r="CI13" s="1054">
        <v>-14937</v>
      </c>
      <c r="CJ13" s="1054">
        <v>0</v>
      </c>
      <c r="CK13" s="1054">
        <v>-48091</v>
      </c>
      <c r="CL13" s="1054">
        <v>0</v>
      </c>
      <c r="CM13" s="1054">
        <v>0</v>
      </c>
      <c r="CN13" s="1054">
        <v>0</v>
      </c>
      <c r="CO13" s="1054">
        <v>48313155</v>
      </c>
      <c r="CP13" s="1054">
        <v>-233559</v>
      </c>
      <c r="CQ13" s="1054">
        <v>2340751</v>
      </c>
      <c r="CR13" s="1054">
        <v>-1559030</v>
      </c>
      <c r="CS13" s="1054">
        <v>67330886</v>
      </c>
      <c r="CT13" s="1054">
        <v>-347000</v>
      </c>
      <c r="CU13" s="1054">
        <v>0</v>
      </c>
      <c r="CV13">
        <v>-2770767</v>
      </c>
      <c r="CW13">
        <v>0</v>
      </c>
      <c r="CX13" s="1054">
        <v>-1043</v>
      </c>
      <c r="CY13" s="1054">
        <v>-7147892</v>
      </c>
      <c r="CZ13" s="1054">
        <v>0</v>
      </c>
      <c r="DA13" s="1054">
        <v>748168</v>
      </c>
      <c r="DB13" s="1054">
        <v>0</v>
      </c>
      <c r="DC13" s="1054">
        <v>-522</v>
      </c>
      <c r="DD13" s="1054">
        <v>-417</v>
      </c>
      <c r="DE13" s="1054">
        <v>-94</v>
      </c>
      <c r="DF13" s="1054">
        <v>-10</v>
      </c>
      <c r="DG13" s="1054">
        <v>-3573946</v>
      </c>
      <c r="DH13" s="1054">
        <v>-2859157</v>
      </c>
      <c r="DI13" s="1054">
        <v>-643310</v>
      </c>
      <c r="DJ13" s="1054">
        <v>-71479</v>
      </c>
      <c r="DK13" s="1054">
        <v>1282451</v>
      </c>
      <c r="DL13" s="1054">
        <v>288552</v>
      </c>
      <c r="DM13" s="1054">
        <v>32061</v>
      </c>
      <c r="DN13" s="197">
        <v>15639150</v>
      </c>
      <c r="DO13" s="197">
        <v>0</v>
      </c>
      <c r="DP13" s="197">
        <v>1238383</v>
      </c>
      <c r="DQ13" s="197">
        <v>-3773242</v>
      </c>
      <c r="DR13" s="209"/>
      <c r="DS13" s="209"/>
      <c r="DT13" s="209"/>
      <c r="DU13" t="s">
        <v>984</v>
      </c>
      <c r="DV13" t="s">
        <v>984</v>
      </c>
      <c r="DX13" s="197">
        <v>0</v>
      </c>
      <c r="DY13" s="197">
        <v>0</v>
      </c>
      <c r="DZ13" s="197">
        <v>0</v>
      </c>
      <c r="EA13" s="1054">
        <v>-2908833</v>
      </c>
      <c r="EB13" s="1054">
        <v>0</v>
      </c>
      <c r="EC13" s="1557" t="s">
        <v>6480</v>
      </c>
      <c r="ED13" s="197" t="s">
        <v>5050</v>
      </c>
      <c r="EE13" s="1513" t="s">
        <v>5342</v>
      </c>
    </row>
    <row r="14" spans="1:151" s="197" customFormat="1" ht="12.75" x14ac:dyDescent="0.2">
      <c r="A14" s="203">
        <v>6</v>
      </c>
      <c r="B14" s="722" t="s">
        <v>111</v>
      </c>
      <c r="C14" s="1526" t="s">
        <v>112</v>
      </c>
      <c r="D14" s="1054">
        <v>134519</v>
      </c>
      <c r="E14" s="1054">
        <v>134519</v>
      </c>
      <c r="F14" s="1054">
        <v>81401</v>
      </c>
      <c r="G14" s="1054">
        <v>120</v>
      </c>
      <c r="H14" s="1054">
        <v>23629945</v>
      </c>
      <c r="I14" s="1054">
        <v>9451978</v>
      </c>
      <c r="J14" s="1054">
        <v>2362995</v>
      </c>
      <c r="K14" s="1054">
        <v>0</v>
      </c>
      <c r="L14" s="1054">
        <v>1208777</v>
      </c>
      <c r="M14" s="1054">
        <v>0</v>
      </c>
      <c r="N14" s="1054">
        <v>0</v>
      </c>
      <c r="O14" s="1054">
        <v>0</v>
      </c>
      <c r="P14" s="1054">
        <v>0</v>
      </c>
      <c r="Q14" s="1054">
        <v>0</v>
      </c>
      <c r="R14" s="1054">
        <v>0</v>
      </c>
      <c r="S14" s="1054">
        <v>0</v>
      </c>
      <c r="T14" s="1054">
        <v>0</v>
      </c>
      <c r="U14" s="1054">
        <v>-31422</v>
      </c>
      <c r="V14" s="1054">
        <v>-25137</v>
      </c>
      <c r="W14" s="1054">
        <v>-6284</v>
      </c>
      <c r="X14" s="1054">
        <v>0</v>
      </c>
      <c r="Y14" s="1054">
        <v>1829826</v>
      </c>
      <c r="Z14" s="1054">
        <v>402535</v>
      </c>
      <c r="AA14" s="1054">
        <v>0</v>
      </c>
      <c r="AB14" s="1054">
        <v>1191484</v>
      </c>
      <c r="AC14" s="1054">
        <v>297871</v>
      </c>
      <c r="AD14" s="1054">
        <v>0</v>
      </c>
      <c r="AE14" s="1054">
        <v>59707</v>
      </c>
      <c r="AF14" s="1054">
        <v>14927</v>
      </c>
      <c r="AG14" s="1054">
        <v>0</v>
      </c>
      <c r="AH14" s="1054">
        <v>5575</v>
      </c>
      <c r="AI14" s="1054">
        <v>1394</v>
      </c>
      <c r="AJ14" s="1054">
        <v>0</v>
      </c>
      <c r="AK14" s="1054">
        <v>3278</v>
      </c>
      <c r="AL14" s="1054">
        <v>819</v>
      </c>
      <c r="AM14" s="1054">
        <v>0</v>
      </c>
      <c r="AN14" s="1054">
        <v>20640</v>
      </c>
      <c r="AO14" s="1054">
        <v>5160</v>
      </c>
      <c r="AP14" s="1054">
        <v>0</v>
      </c>
      <c r="AQ14" s="1054">
        <v>237417</v>
      </c>
      <c r="AR14" s="1054">
        <v>59354</v>
      </c>
      <c r="AS14" s="1054">
        <v>0</v>
      </c>
      <c r="AT14" s="1054">
        <v>0</v>
      </c>
      <c r="AU14" s="1054">
        <v>0</v>
      </c>
      <c r="AV14" s="1054">
        <v>0</v>
      </c>
      <c r="AW14" s="1054">
        <v>702</v>
      </c>
      <c r="AX14" s="1054">
        <v>176</v>
      </c>
      <c r="AY14" s="1054">
        <v>0</v>
      </c>
      <c r="AZ14" s="1054">
        <v>2499478</v>
      </c>
      <c r="BA14" s="1054">
        <v>37013</v>
      </c>
      <c r="BB14" s="1054">
        <v>-62843</v>
      </c>
      <c r="BC14" s="1054">
        <v>1480590</v>
      </c>
      <c r="BD14" s="1054">
        <v>370148</v>
      </c>
      <c r="BE14" s="1054">
        <v>0</v>
      </c>
      <c r="BF14" s="1055"/>
      <c r="BG14" s="1055"/>
      <c r="BH14" s="1055"/>
      <c r="BI14" s="1054">
        <v>-310920</v>
      </c>
      <c r="BJ14" s="1054">
        <v>-248736</v>
      </c>
      <c r="BK14" s="1054">
        <v>-62184</v>
      </c>
      <c r="BL14" s="1054">
        <v>0</v>
      </c>
      <c r="BM14" s="1054">
        <v>-621840</v>
      </c>
      <c r="BN14" s="1054">
        <v>-1421729</v>
      </c>
      <c r="BO14" s="1054">
        <v>-1137383</v>
      </c>
      <c r="BP14" s="1054">
        <v>-284346</v>
      </c>
      <c r="BQ14" s="1054">
        <v>0</v>
      </c>
      <c r="BR14" s="1054">
        <v>-2843458</v>
      </c>
      <c r="BS14" s="1054">
        <v>1403803</v>
      </c>
      <c r="BT14" s="1054">
        <v>701846</v>
      </c>
      <c r="BU14" s="1054">
        <v>561565</v>
      </c>
      <c r="BV14" s="1054">
        <v>140393</v>
      </c>
      <c r="BW14" s="1054">
        <v>0</v>
      </c>
      <c r="BX14" s="1054">
        <v>21566352</v>
      </c>
      <c r="BY14" s="1054">
        <v>-4502128</v>
      </c>
      <c r="BZ14" s="1054">
        <v>522949</v>
      </c>
      <c r="CA14" s="1054">
        <v>-2395063</v>
      </c>
      <c r="CB14" s="1054">
        <v>-53563</v>
      </c>
      <c r="CC14" s="1054">
        <v>-67046</v>
      </c>
      <c r="CD14" s="1054">
        <v>-8333</v>
      </c>
      <c r="CE14" s="1054">
        <v>-419517</v>
      </c>
      <c r="CF14" s="1054">
        <v>-895954</v>
      </c>
      <c r="CG14" s="1054">
        <v>-62584</v>
      </c>
      <c r="CH14" s="1054">
        <v>-36040</v>
      </c>
      <c r="CI14" s="1054">
        <v>-6695</v>
      </c>
      <c r="CJ14" s="1054">
        <v>0</v>
      </c>
      <c r="CK14" s="1054">
        <v>-21240</v>
      </c>
      <c r="CL14" s="1054">
        <v>-54982</v>
      </c>
      <c r="CM14" s="1054">
        <v>-54982</v>
      </c>
      <c r="CN14" s="1054">
        <v>0</v>
      </c>
      <c r="CO14" s="1054">
        <v>21022132</v>
      </c>
      <c r="CP14" s="1054">
        <v>-13546</v>
      </c>
      <c r="CQ14" s="1054">
        <v>877918</v>
      </c>
      <c r="CR14" s="1054">
        <v>-906908</v>
      </c>
      <c r="CS14" s="1054">
        <v>32683268</v>
      </c>
      <c r="CT14" s="1054">
        <v>-169146</v>
      </c>
      <c r="CU14" s="1054">
        <v>0</v>
      </c>
      <c r="CV14">
        <v>1698572</v>
      </c>
      <c r="CW14">
        <v>0</v>
      </c>
      <c r="CX14" s="1054">
        <v>-1979</v>
      </c>
      <c r="CY14" s="1054">
        <v>-2841479</v>
      </c>
      <c r="CZ14" s="1054">
        <v>0</v>
      </c>
      <c r="DA14" s="1054">
        <v>0</v>
      </c>
      <c r="DB14" s="1054">
        <v>0</v>
      </c>
      <c r="DC14" s="1054">
        <v>-989</v>
      </c>
      <c r="DD14" s="1054">
        <v>-792</v>
      </c>
      <c r="DE14" s="1054">
        <v>-198</v>
      </c>
      <c r="DF14" s="1054">
        <v>0</v>
      </c>
      <c r="DG14" s="1054">
        <v>-1420740</v>
      </c>
      <c r="DH14" s="1054">
        <v>-1136591</v>
      </c>
      <c r="DI14" s="1054">
        <v>-284148</v>
      </c>
      <c r="DJ14" s="1054">
        <v>0</v>
      </c>
      <c r="DK14" s="1054">
        <v>711871</v>
      </c>
      <c r="DL14" s="1054">
        <v>177968</v>
      </c>
      <c r="DM14" s="1054">
        <v>0</v>
      </c>
      <c r="DN14" s="197">
        <v>11482025</v>
      </c>
      <c r="DO14" s="197">
        <v>0</v>
      </c>
      <c r="DP14" s="197">
        <v>1403803</v>
      </c>
      <c r="DQ14" s="197">
        <v>-2281118</v>
      </c>
      <c r="DR14" s="209"/>
      <c r="DS14" s="209"/>
      <c r="DT14" s="209"/>
      <c r="DU14" t="s">
        <v>984</v>
      </c>
      <c r="DV14" t="s">
        <v>985</v>
      </c>
      <c r="DX14" s="197">
        <v>0</v>
      </c>
      <c r="DY14" s="197">
        <v>0</v>
      </c>
      <c r="DZ14" s="197">
        <v>0</v>
      </c>
      <c r="EA14" s="1054">
        <v>-1614653</v>
      </c>
      <c r="EB14" s="1054">
        <v>-15051</v>
      </c>
      <c r="EC14" s="1557" t="s">
        <v>6480</v>
      </c>
      <c r="ED14" s="197" t="s">
        <v>5051</v>
      </c>
      <c r="EE14" s="1513" t="s">
        <v>5344</v>
      </c>
    </row>
    <row r="15" spans="1:151" s="197" customFormat="1" x14ac:dyDescent="0.25">
      <c r="A15" s="797">
        <v>7</v>
      </c>
      <c r="B15" s="722" t="s">
        <v>113</v>
      </c>
      <c r="C15" s="1526" t="s">
        <v>114</v>
      </c>
      <c r="D15" s="1054">
        <v>200539</v>
      </c>
      <c r="E15" s="1054">
        <v>200539</v>
      </c>
      <c r="F15" s="1054">
        <v>0</v>
      </c>
      <c r="G15" s="1054">
        <v>0</v>
      </c>
      <c r="H15" s="1054">
        <v>71858953</v>
      </c>
      <c r="I15" s="1054">
        <v>21557686</v>
      </c>
      <c r="J15" s="1054">
        <v>26587813</v>
      </c>
      <c r="K15" s="1054">
        <v>0</v>
      </c>
      <c r="L15" s="1054">
        <v>0</v>
      </c>
      <c r="M15" s="1054">
        <v>0</v>
      </c>
      <c r="N15" s="1054">
        <v>0</v>
      </c>
      <c r="O15" s="1054">
        <v>0</v>
      </c>
      <c r="P15" s="1054">
        <v>0</v>
      </c>
      <c r="Q15" s="1054">
        <v>0</v>
      </c>
      <c r="R15" s="1054">
        <v>0</v>
      </c>
      <c r="S15" s="1054">
        <v>0</v>
      </c>
      <c r="T15" s="1054">
        <v>0</v>
      </c>
      <c r="U15" s="1054">
        <v>-5864719</v>
      </c>
      <c r="V15" s="1054">
        <v>-5331563</v>
      </c>
      <c r="W15" s="1054">
        <v>-6575594</v>
      </c>
      <c r="X15" s="1054">
        <v>0</v>
      </c>
      <c r="Y15" s="1054">
        <v>3672151</v>
      </c>
      <c r="Z15" s="1054">
        <v>4528986</v>
      </c>
      <c r="AA15" s="1054">
        <v>0</v>
      </c>
      <c r="AB15" s="1054">
        <v>1309538</v>
      </c>
      <c r="AC15" s="1054">
        <v>1615097</v>
      </c>
      <c r="AD15" s="1054">
        <v>0</v>
      </c>
      <c r="AE15" s="1054">
        <v>0</v>
      </c>
      <c r="AF15" s="1054">
        <v>0</v>
      </c>
      <c r="AG15" s="1054">
        <v>0</v>
      </c>
      <c r="AH15" s="1054">
        <v>2576</v>
      </c>
      <c r="AI15" s="1054">
        <v>3176</v>
      </c>
      <c r="AJ15" s="1054">
        <v>0</v>
      </c>
      <c r="AK15" s="1054">
        <v>0</v>
      </c>
      <c r="AL15" s="1054">
        <v>0</v>
      </c>
      <c r="AM15" s="1054">
        <v>0</v>
      </c>
      <c r="AN15" s="1054">
        <v>0</v>
      </c>
      <c r="AO15" s="1054">
        <v>0</v>
      </c>
      <c r="AP15" s="1054">
        <v>0</v>
      </c>
      <c r="AQ15" s="1054">
        <v>361036</v>
      </c>
      <c r="AR15" s="1054">
        <v>445278</v>
      </c>
      <c r="AS15" s="1054">
        <v>0</v>
      </c>
      <c r="AT15" s="1054">
        <v>0</v>
      </c>
      <c r="AU15" s="1054">
        <v>0</v>
      </c>
      <c r="AV15" s="1054">
        <v>0</v>
      </c>
      <c r="AW15" s="1054">
        <v>0</v>
      </c>
      <c r="AX15" s="1054">
        <v>0</v>
      </c>
      <c r="AY15" s="1054">
        <v>0</v>
      </c>
      <c r="AZ15" s="1054">
        <v>7945466</v>
      </c>
      <c r="BA15" s="1054">
        <v>0</v>
      </c>
      <c r="BB15" s="1054">
        <v>-17771875</v>
      </c>
      <c r="BC15" s="1054">
        <v>2433785</v>
      </c>
      <c r="BD15" s="1054">
        <v>3001669</v>
      </c>
      <c r="BE15" s="1054">
        <v>0</v>
      </c>
      <c r="BF15" s="1055"/>
      <c r="BG15" s="1055"/>
      <c r="BH15" s="1055"/>
      <c r="BI15" s="1054">
        <v>-3012570</v>
      </c>
      <c r="BJ15" s="1054">
        <v>-2738700</v>
      </c>
      <c r="BK15" s="1054">
        <v>-3377730</v>
      </c>
      <c r="BL15" s="1054">
        <v>0</v>
      </c>
      <c r="BM15" s="1054">
        <v>-9129000</v>
      </c>
      <c r="BN15" s="1054">
        <v>-2313350</v>
      </c>
      <c r="BO15" s="1054">
        <v>-2103046</v>
      </c>
      <c r="BP15" s="1054">
        <v>-2593758</v>
      </c>
      <c r="BQ15" s="1054">
        <v>0</v>
      </c>
      <c r="BR15" s="1054">
        <v>-7010154</v>
      </c>
      <c r="BS15" s="1054">
        <v>-8723150</v>
      </c>
      <c r="BT15" s="1054">
        <v>-2779816</v>
      </c>
      <c r="BU15" s="1054">
        <v>-2830029</v>
      </c>
      <c r="BV15" s="1054">
        <v>-3113306</v>
      </c>
      <c r="BW15" s="1054">
        <v>0</v>
      </c>
      <c r="BX15" s="1054">
        <v>56592744</v>
      </c>
      <c r="BY15" s="1054">
        <v>-5826983</v>
      </c>
      <c r="BZ15" s="1054">
        <v>1441726</v>
      </c>
      <c r="CA15" s="1054">
        <v>-5493382</v>
      </c>
      <c r="CB15" s="1054">
        <v>-29063</v>
      </c>
      <c r="CC15" s="1054">
        <v>0</v>
      </c>
      <c r="CD15" s="1054">
        <v>-3122</v>
      </c>
      <c r="CE15" s="1054">
        <v>0</v>
      </c>
      <c r="CF15" s="1054">
        <v>-1819191</v>
      </c>
      <c r="CG15" s="1054">
        <v>-230636</v>
      </c>
      <c r="CH15" s="1054">
        <v>0</v>
      </c>
      <c r="CI15" s="1054">
        <v>-6733</v>
      </c>
      <c r="CJ15" s="1054">
        <v>0</v>
      </c>
      <c r="CK15" s="1054">
        <v>0</v>
      </c>
      <c r="CL15" s="1054">
        <v>0</v>
      </c>
      <c r="CM15" s="1054">
        <v>0</v>
      </c>
      <c r="CN15" s="1054">
        <v>0</v>
      </c>
      <c r="CO15" s="1054">
        <v>52272298</v>
      </c>
      <c r="CP15" s="1054">
        <v>0</v>
      </c>
      <c r="CQ15" s="1054">
        <v>11781015</v>
      </c>
      <c r="CR15" s="1054">
        <v>-3782947</v>
      </c>
      <c r="CS15" s="1054">
        <v>71703011</v>
      </c>
      <c r="CT15" s="1054">
        <v>1803000</v>
      </c>
      <c r="CU15" s="1054">
        <v>0</v>
      </c>
      <c r="CV15">
        <v>1565166</v>
      </c>
      <c r="CW15">
        <v>0</v>
      </c>
      <c r="CX15" s="1054">
        <v>-41432</v>
      </c>
      <c r="CY15" s="1054">
        <v>-6968722</v>
      </c>
      <c r="CZ15" s="1054">
        <v>0</v>
      </c>
      <c r="DA15" s="1054">
        <v>1203947</v>
      </c>
      <c r="DB15" s="1054">
        <v>0</v>
      </c>
      <c r="DC15" s="1054">
        <v>-13672</v>
      </c>
      <c r="DD15" s="1054">
        <v>-12430</v>
      </c>
      <c r="DE15" s="1054">
        <v>-15330</v>
      </c>
      <c r="DF15" s="1054">
        <v>0</v>
      </c>
      <c r="DG15" s="1054">
        <v>-2299678</v>
      </c>
      <c r="DH15" s="1054">
        <v>-2090616</v>
      </c>
      <c r="DI15" s="1054">
        <v>-2578428</v>
      </c>
      <c r="DJ15" s="1054">
        <v>0</v>
      </c>
      <c r="DK15" s="1054">
        <v>1367121</v>
      </c>
      <c r="DL15" s="1054">
        <v>1686115</v>
      </c>
      <c r="DM15" s="1054">
        <v>0</v>
      </c>
      <c r="DN15" s="197">
        <v>0</v>
      </c>
      <c r="DO15" s="197">
        <v>0</v>
      </c>
      <c r="DP15" s="197">
        <v>-8723150</v>
      </c>
      <c r="DQ15" s="197">
        <v>-4414917</v>
      </c>
      <c r="DR15" s="209" t="s">
        <v>985</v>
      </c>
      <c r="DS15" s="1609">
        <v>0</v>
      </c>
      <c r="DT15" s="1561"/>
      <c r="DU15" t="s">
        <v>984</v>
      </c>
      <c r="DV15" t="s">
        <v>984</v>
      </c>
      <c r="DX15" s="197">
        <v>0</v>
      </c>
      <c r="DY15" s="197">
        <v>0</v>
      </c>
      <c r="DZ15" s="197">
        <v>0</v>
      </c>
      <c r="EA15" s="1054">
        <v>-4134504</v>
      </c>
      <c r="EB15" s="1054">
        <v>0</v>
      </c>
      <c r="EC15" s="1557" t="s">
        <v>6480</v>
      </c>
      <c r="ED15" s="197" t="s">
        <v>5052</v>
      </c>
      <c r="EE15" s="1513" t="s">
        <v>5345</v>
      </c>
    </row>
    <row r="16" spans="1:151" s="197" customFormat="1" ht="12.75" x14ac:dyDescent="0.2">
      <c r="A16" s="203">
        <v>8</v>
      </c>
      <c r="B16" s="722" t="s">
        <v>115</v>
      </c>
      <c r="C16" s="1526" t="s">
        <v>116</v>
      </c>
      <c r="D16" s="1054">
        <v>371653</v>
      </c>
      <c r="E16" s="1054">
        <v>371653</v>
      </c>
      <c r="F16" s="1054">
        <v>976</v>
      </c>
      <c r="G16" s="1054">
        <v>0</v>
      </c>
      <c r="H16" s="1054">
        <v>95136496</v>
      </c>
      <c r="I16" s="1054">
        <v>28540949</v>
      </c>
      <c r="J16" s="1054">
        <v>35200504</v>
      </c>
      <c r="K16" s="1054">
        <v>0</v>
      </c>
      <c r="L16" s="1054">
        <v>0</v>
      </c>
      <c r="M16" s="1054">
        <v>0</v>
      </c>
      <c r="N16" s="1054">
        <v>0</v>
      </c>
      <c r="O16" s="1054">
        <v>0</v>
      </c>
      <c r="P16" s="1054">
        <v>0</v>
      </c>
      <c r="Q16" s="1054">
        <v>0</v>
      </c>
      <c r="R16" s="1054">
        <v>0</v>
      </c>
      <c r="S16" s="1054">
        <v>0</v>
      </c>
      <c r="T16" s="1054">
        <v>0</v>
      </c>
      <c r="U16" s="1054">
        <v>7840475</v>
      </c>
      <c r="V16" s="1054">
        <v>7127704</v>
      </c>
      <c r="W16" s="1054">
        <v>8790835</v>
      </c>
      <c r="X16" s="1054">
        <v>0</v>
      </c>
      <c r="Y16" s="1054">
        <v>4861851</v>
      </c>
      <c r="Z16" s="1054">
        <v>5996078</v>
      </c>
      <c r="AA16" s="1054">
        <v>0</v>
      </c>
      <c r="AB16" s="1054">
        <v>2274151</v>
      </c>
      <c r="AC16" s="1054">
        <v>2801533</v>
      </c>
      <c r="AD16" s="1054">
        <v>0</v>
      </c>
      <c r="AE16" s="1054">
        <v>144064</v>
      </c>
      <c r="AF16" s="1054">
        <v>171294</v>
      </c>
      <c r="AG16" s="1054">
        <v>0</v>
      </c>
      <c r="AH16" s="1054">
        <v>0</v>
      </c>
      <c r="AI16" s="1054">
        <v>0</v>
      </c>
      <c r="AJ16" s="1054">
        <v>0</v>
      </c>
      <c r="AK16" s="1054">
        <v>0</v>
      </c>
      <c r="AL16" s="1054">
        <v>0</v>
      </c>
      <c r="AM16" s="1054">
        <v>0</v>
      </c>
      <c r="AN16" s="1054">
        <v>0</v>
      </c>
      <c r="AO16" s="1054">
        <v>0</v>
      </c>
      <c r="AP16" s="1054">
        <v>0</v>
      </c>
      <c r="AQ16" s="1054">
        <v>195084</v>
      </c>
      <c r="AR16" s="1054">
        <v>240558</v>
      </c>
      <c r="AS16" s="1054">
        <v>0</v>
      </c>
      <c r="AT16" s="1054">
        <v>0</v>
      </c>
      <c r="AU16" s="1054">
        <v>0</v>
      </c>
      <c r="AV16" s="1054">
        <v>0</v>
      </c>
      <c r="AW16" s="1054">
        <v>0</v>
      </c>
      <c r="AX16" s="1054">
        <v>0</v>
      </c>
      <c r="AY16" s="1054">
        <v>0</v>
      </c>
      <c r="AZ16" s="1054">
        <v>4193193</v>
      </c>
      <c r="BA16" s="1054">
        <v>42242</v>
      </c>
      <c r="BB16" s="1054">
        <v>23759014</v>
      </c>
      <c r="BC16" s="1054">
        <v>7036553</v>
      </c>
      <c r="BD16" s="1054">
        <v>8168700</v>
      </c>
      <c r="BE16" s="1054">
        <v>0</v>
      </c>
      <c r="BF16" s="1055"/>
      <c r="BG16" s="1055"/>
      <c r="BH16" s="1055"/>
      <c r="BI16" s="1054">
        <v>-4575944</v>
      </c>
      <c r="BJ16" s="1054">
        <v>-4159949</v>
      </c>
      <c r="BK16" s="1054">
        <v>-5130604</v>
      </c>
      <c r="BL16" s="1054">
        <v>0</v>
      </c>
      <c r="BM16" s="1054">
        <v>-13866497</v>
      </c>
      <c r="BN16" s="1054">
        <v>-3203113</v>
      </c>
      <c r="BO16" s="1054">
        <v>-2911921</v>
      </c>
      <c r="BP16" s="1054">
        <v>-3591369</v>
      </c>
      <c r="BQ16" s="1054">
        <v>0</v>
      </c>
      <c r="BR16" s="1054">
        <v>-9706403</v>
      </c>
      <c r="BS16" s="1054">
        <v>32258525</v>
      </c>
      <c r="BT16" s="1054">
        <v>10645106</v>
      </c>
      <c r="BU16" s="1054">
        <v>9677690</v>
      </c>
      <c r="BV16" s="1054">
        <v>11935730</v>
      </c>
      <c r="BW16" s="1054">
        <v>0</v>
      </c>
      <c r="BX16" s="1054">
        <v>98118372</v>
      </c>
      <c r="BY16" s="1054">
        <v>-9384473</v>
      </c>
      <c r="BZ16" s="1054">
        <v>2580257</v>
      </c>
      <c r="CA16" s="1054">
        <v>-14144358</v>
      </c>
      <c r="CB16" s="1054">
        <v>-198267</v>
      </c>
      <c r="CC16" s="1054">
        <v>0</v>
      </c>
      <c r="CD16" s="1054">
        <v>0</v>
      </c>
      <c r="CE16" s="1054">
        <v>0</v>
      </c>
      <c r="CF16" s="1054">
        <v>-2420040</v>
      </c>
      <c r="CG16" s="1054">
        <v>-336413</v>
      </c>
      <c r="CH16" s="1054">
        <v>-31178</v>
      </c>
      <c r="CI16" s="1054">
        <v>0</v>
      </c>
      <c r="CJ16" s="1054">
        <v>0</v>
      </c>
      <c r="CK16" s="1054">
        <v>0</v>
      </c>
      <c r="CL16" s="1054">
        <v>0</v>
      </c>
      <c r="CM16" s="1054">
        <v>0</v>
      </c>
      <c r="CN16" s="1054">
        <v>0</v>
      </c>
      <c r="CO16" s="1054">
        <v>96441757</v>
      </c>
      <c r="CP16" s="1054">
        <v>-4407145</v>
      </c>
      <c r="CQ16" s="1054">
        <v>21038720</v>
      </c>
      <c r="CR16" s="1054">
        <v>-10726870</v>
      </c>
      <c r="CS16" s="1054">
        <v>139294443</v>
      </c>
      <c r="CT16" s="1054">
        <v>0</v>
      </c>
      <c r="CU16" s="1054">
        <v>0</v>
      </c>
      <c r="CV16">
        <v>-12511562</v>
      </c>
      <c r="CW16">
        <v>-3737220</v>
      </c>
      <c r="CX16" s="1054">
        <v>-462167</v>
      </c>
      <c r="CY16" s="1054">
        <v>-9244236</v>
      </c>
      <c r="CZ16" s="1054">
        <v>0</v>
      </c>
      <c r="DA16" s="1054">
        <v>-1682673</v>
      </c>
      <c r="DB16" s="1054">
        <v>-70111</v>
      </c>
      <c r="DC16" s="1054">
        <v>-152515</v>
      </c>
      <c r="DD16" s="1054">
        <v>-138650</v>
      </c>
      <c r="DE16" s="1054">
        <v>-171002</v>
      </c>
      <c r="DF16" s="1054">
        <v>0</v>
      </c>
      <c r="DG16" s="1054">
        <v>-3050598</v>
      </c>
      <c r="DH16" s="1054">
        <v>-2773271</v>
      </c>
      <c r="DI16" s="1054">
        <v>-3420367</v>
      </c>
      <c r="DJ16" s="1054">
        <v>0</v>
      </c>
      <c r="DK16" s="1054">
        <v>1858292</v>
      </c>
      <c r="DL16" s="1054">
        <v>2201021</v>
      </c>
      <c r="DM16" s="1054">
        <v>0</v>
      </c>
      <c r="DN16" s="197">
        <v>35612050</v>
      </c>
      <c r="DO16" s="197">
        <v>398250</v>
      </c>
      <c r="DP16" s="197">
        <v>32258525</v>
      </c>
      <c r="DQ16" s="197">
        <v>-13471899</v>
      </c>
      <c r="DR16" s="209"/>
      <c r="DS16" s="209"/>
      <c r="DT16" s="209"/>
      <c r="DU16" t="s">
        <v>984</v>
      </c>
      <c r="DV16" t="s">
        <v>984</v>
      </c>
      <c r="DX16" s="197">
        <v>0</v>
      </c>
      <c r="DY16" s="197">
        <v>0</v>
      </c>
      <c r="DZ16" s="197">
        <v>0</v>
      </c>
      <c r="EA16" s="1054">
        <v>-5496872</v>
      </c>
      <c r="EB16" s="1054">
        <v>0</v>
      </c>
      <c r="EC16" s="1557" t="s">
        <v>6480</v>
      </c>
      <c r="ED16" s="197" t="s">
        <v>5053</v>
      </c>
      <c r="EE16" s="1513" t="s">
        <v>5345</v>
      </c>
    </row>
    <row r="17" spans="1:135" s="197" customFormat="1" ht="12.75" x14ac:dyDescent="0.2">
      <c r="A17" s="797">
        <v>9</v>
      </c>
      <c r="B17" s="722" t="s">
        <v>117</v>
      </c>
      <c r="C17" s="1526" t="s">
        <v>118</v>
      </c>
      <c r="D17" s="1054">
        <v>318056</v>
      </c>
      <c r="E17" s="1054">
        <v>318056</v>
      </c>
      <c r="F17" s="1054">
        <v>58880</v>
      </c>
      <c r="G17" s="1054">
        <v>0</v>
      </c>
      <c r="H17" s="1054">
        <v>57867562</v>
      </c>
      <c r="I17" s="1054">
        <v>28355105</v>
      </c>
      <c r="J17" s="1054">
        <v>0</v>
      </c>
      <c r="K17" s="1054">
        <v>578676</v>
      </c>
      <c r="L17" s="1054">
        <v>804252</v>
      </c>
      <c r="M17" s="1054">
        <v>0</v>
      </c>
      <c r="N17" s="1054">
        <v>0</v>
      </c>
      <c r="O17" s="1054">
        <v>0</v>
      </c>
      <c r="P17" s="1054">
        <v>0</v>
      </c>
      <c r="Q17" s="1054">
        <v>0</v>
      </c>
      <c r="R17" s="1054">
        <v>0</v>
      </c>
      <c r="S17" s="1054">
        <v>0</v>
      </c>
      <c r="T17" s="1054">
        <v>0</v>
      </c>
      <c r="U17" s="1054">
        <v>3598985</v>
      </c>
      <c r="V17" s="1054">
        <v>3527005</v>
      </c>
      <c r="W17" s="1054">
        <v>0</v>
      </c>
      <c r="X17" s="1054">
        <v>71980</v>
      </c>
      <c r="Y17" s="1054">
        <v>4977054</v>
      </c>
      <c r="Z17" s="1054">
        <v>0</v>
      </c>
      <c r="AA17" s="1054">
        <v>98572</v>
      </c>
      <c r="AB17" s="1054">
        <v>3089378</v>
      </c>
      <c r="AC17" s="1054">
        <v>0</v>
      </c>
      <c r="AD17" s="1054">
        <v>63049</v>
      </c>
      <c r="AE17" s="1054">
        <v>122471</v>
      </c>
      <c r="AF17" s="1054">
        <v>0</v>
      </c>
      <c r="AG17" s="1054">
        <v>2428</v>
      </c>
      <c r="AH17" s="1054">
        <v>2404</v>
      </c>
      <c r="AI17" s="1054">
        <v>0</v>
      </c>
      <c r="AJ17" s="1054">
        <v>49</v>
      </c>
      <c r="AK17" s="1054">
        <v>4977</v>
      </c>
      <c r="AL17" s="1054">
        <v>0</v>
      </c>
      <c r="AM17" s="1054">
        <v>102</v>
      </c>
      <c r="AN17" s="1054">
        <v>1141</v>
      </c>
      <c r="AO17" s="1054">
        <v>0</v>
      </c>
      <c r="AP17" s="1054">
        <v>23</v>
      </c>
      <c r="AQ17" s="1054">
        <v>521955</v>
      </c>
      <c r="AR17" s="1054">
        <v>0</v>
      </c>
      <c r="AS17" s="1054">
        <v>10652</v>
      </c>
      <c r="AT17" s="1054">
        <v>0</v>
      </c>
      <c r="AU17" s="1054">
        <v>0</v>
      </c>
      <c r="AV17" s="1054">
        <v>0</v>
      </c>
      <c r="AW17" s="1054">
        <v>860</v>
      </c>
      <c r="AX17" s="1054">
        <v>0</v>
      </c>
      <c r="AY17" s="1054">
        <v>18</v>
      </c>
      <c r="AZ17" s="1054">
        <v>4254798</v>
      </c>
      <c r="BA17" s="1054">
        <v>4971</v>
      </c>
      <c r="BB17" s="1054">
        <v>7197969</v>
      </c>
      <c r="BC17" s="1054">
        <v>1834105</v>
      </c>
      <c r="BD17" s="1054">
        <v>0</v>
      </c>
      <c r="BE17" s="1054">
        <v>37055</v>
      </c>
      <c r="BF17" s="1055"/>
      <c r="BG17" s="1055"/>
      <c r="BH17" s="1055"/>
      <c r="BI17" s="1054">
        <v>-683173</v>
      </c>
      <c r="BJ17" s="1054">
        <v>-669509</v>
      </c>
      <c r="BK17" s="1054">
        <v>0</v>
      </c>
      <c r="BL17" s="1054">
        <v>-13664</v>
      </c>
      <c r="BM17" s="1054">
        <v>-1366346</v>
      </c>
      <c r="BN17" s="1054">
        <v>-2781359</v>
      </c>
      <c r="BO17" s="1054">
        <v>-2725733</v>
      </c>
      <c r="BP17" s="1054">
        <v>0</v>
      </c>
      <c r="BQ17" s="1054">
        <v>-55627</v>
      </c>
      <c r="BR17" s="1054">
        <v>-5562719</v>
      </c>
      <c r="BS17" s="1054">
        <v>7861229</v>
      </c>
      <c r="BT17" s="1054">
        <v>3930614</v>
      </c>
      <c r="BU17" s="1054">
        <v>3852002</v>
      </c>
      <c r="BV17" s="1054">
        <v>0</v>
      </c>
      <c r="BW17" s="1054">
        <v>78613</v>
      </c>
      <c r="BX17" s="1054">
        <v>54337857</v>
      </c>
      <c r="BY17" s="1054">
        <v>-9146909</v>
      </c>
      <c r="BZ17" s="1054">
        <v>1247254</v>
      </c>
      <c r="CA17" s="1054">
        <v>-5011059</v>
      </c>
      <c r="CB17" s="1054">
        <v>-51026</v>
      </c>
      <c r="CC17" s="1054">
        <v>-2285</v>
      </c>
      <c r="CD17" s="1054">
        <v>-8730</v>
      </c>
      <c r="CE17" s="1054">
        <v>0</v>
      </c>
      <c r="CF17" s="1054">
        <v>-1829439</v>
      </c>
      <c r="CG17" s="1054">
        <v>-52770</v>
      </c>
      <c r="CH17" s="1054">
        <v>0</v>
      </c>
      <c r="CI17" s="1054">
        <v>0</v>
      </c>
      <c r="CJ17" s="1054">
        <v>-422</v>
      </c>
      <c r="CK17" s="1054">
        <v>0</v>
      </c>
      <c r="CL17" s="1054">
        <v>-69511</v>
      </c>
      <c r="CM17" s="1054">
        <v>-43338</v>
      </c>
      <c r="CN17" s="1054">
        <v>0</v>
      </c>
      <c r="CO17" s="1054">
        <v>52947659</v>
      </c>
      <c r="CP17" s="1054">
        <v>-583792</v>
      </c>
      <c r="CQ17" s="1054">
        <v>1366346</v>
      </c>
      <c r="CR17" s="1054">
        <v>-797604</v>
      </c>
      <c r="CS17" s="1054">
        <v>71304303</v>
      </c>
      <c r="CT17" s="1054">
        <v>-730158</v>
      </c>
      <c r="CU17" s="1054">
        <v>0</v>
      </c>
      <c r="CV17">
        <v>-1869726</v>
      </c>
      <c r="CW17">
        <v>0</v>
      </c>
      <c r="CX17" s="1054">
        <v>-69553</v>
      </c>
      <c r="CY17" s="1054">
        <v>-5493166</v>
      </c>
      <c r="CZ17" s="1054">
        <v>0</v>
      </c>
      <c r="DA17" s="1054">
        <v>718910</v>
      </c>
      <c r="DB17" s="1054">
        <v>0</v>
      </c>
      <c r="DC17" s="1054">
        <v>-34776</v>
      </c>
      <c r="DD17" s="1054">
        <v>-34081</v>
      </c>
      <c r="DE17" s="1054">
        <v>0</v>
      </c>
      <c r="DF17" s="1054">
        <v>-696</v>
      </c>
      <c r="DG17" s="1054">
        <v>-2746583</v>
      </c>
      <c r="DH17" s="1054">
        <v>-2691652</v>
      </c>
      <c r="DI17" s="1054">
        <v>0</v>
      </c>
      <c r="DJ17" s="1054">
        <v>-54931</v>
      </c>
      <c r="DK17" s="1054">
        <v>530417</v>
      </c>
      <c r="DL17" s="1054">
        <v>0</v>
      </c>
      <c r="DM17" s="1054">
        <v>10825</v>
      </c>
      <c r="DN17" s="197">
        <v>18676650</v>
      </c>
      <c r="DO17" s="197">
        <v>269250</v>
      </c>
      <c r="DP17" s="197">
        <v>7861229</v>
      </c>
      <c r="DQ17" s="197">
        <v>-2303849</v>
      </c>
      <c r="DR17" s="209"/>
      <c r="DS17" s="209"/>
      <c r="DT17" s="209"/>
      <c r="DU17" t="s">
        <v>985</v>
      </c>
      <c r="DV17" t="s">
        <v>984</v>
      </c>
      <c r="DX17" s="197">
        <v>0</v>
      </c>
      <c r="DY17" s="197">
        <v>0</v>
      </c>
      <c r="DZ17" s="197">
        <v>0</v>
      </c>
      <c r="EA17" s="1054">
        <v>-982107</v>
      </c>
      <c r="EB17" s="1054">
        <v>-2889190</v>
      </c>
      <c r="EC17" s="1557" t="s">
        <v>6481</v>
      </c>
      <c r="ED17" s="197" t="s">
        <v>5054</v>
      </c>
      <c r="EE17" s="1513" t="s">
        <v>5346</v>
      </c>
    </row>
    <row r="18" spans="1:135" s="197" customFormat="1" ht="12.75" x14ac:dyDescent="0.2">
      <c r="A18" s="203">
        <v>10</v>
      </c>
      <c r="B18" s="722" t="s">
        <v>121</v>
      </c>
      <c r="C18" s="1526" t="s">
        <v>122</v>
      </c>
      <c r="D18" s="1054">
        <v>222877</v>
      </c>
      <c r="E18" s="1054">
        <v>222877</v>
      </c>
      <c r="F18" s="1054">
        <v>15456</v>
      </c>
      <c r="G18" s="1054">
        <v>0</v>
      </c>
      <c r="H18" s="1054">
        <v>80091234</v>
      </c>
      <c r="I18" s="1054">
        <v>32036494</v>
      </c>
      <c r="J18" s="1054">
        <v>7208211</v>
      </c>
      <c r="K18" s="1054">
        <v>800912</v>
      </c>
      <c r="L18" s="1054">
        <v>0</v>
      </c>
      <c r="M18" s="1054">
        <v>0</v>
      </c>
      <c r="N18" s="1054">
        <v>0</v>
      </c>
      <c r="O18" s="1054">
        <v>0</v>
      </c>
      <c r="P18" s="1054">
        <v>0</v>
      </c>
      <c r="Q18" s="1054">
        <v>0</v>
      </c>
      <c r="R18" s="1054">
        <v>0</v>
      </c>
      <c r="S18" s="1054">
        <v>0</v>
      </c>
      <c r="T18" s="1054">
        <v>0</v>
      </c>
      <c r="U18" s="1054">
        <v>6422103</v>
      </c>
      <c r="V18" s="1054">
        <v>5137682</v>
      </c>
      <c r="W18" s="1054">
        <v>1155979</v>
      </c>
      <c r="X18" s="1054">
        <v>128442</v>
      </c>
      <c r="Y18" s="1054">
        <v>5459751</v>
      </c>
      <c r="Z18" s="1054">
        <v>1227852</v>
      </c>
      <c r="AA18" s="1054">
        <v>136428</v>
      </c>
      <c r="AB18" s="1054">
        <v>1585443</v>
      </c>
      <c r="AC18" s="1054">
        <v>356725</v>
      </c>
      <c r="AD18" s="1054">
        <v>39636</v>
      </c>
      <c r="AE18" s="1054">
        <v>145196</v>
      </c>
      <c r="AF18" s="1054">
        <v>32669</v>
      </c>
      <c r="AG18" s="1054">
        <v>3630</v>
      </c>
      <c r="AH18" s="1054">
        <v>0</v>
      </c>
      <c r="AI18" s="1054">
        <v>0</v>
      </c>
      <c r="AJ18" s="1054">
        <v>0</v>
      </c>
      <c r="AK18" s="1054">
        <v>3566</v>
      </c>
      <c r="AL18" s="1054">
        <v>802</v>
      </c>
      <c r="AM18" s="1054">
        <v>89</v>
      </c>
      <c r="AN18" s="1054">
        <v>843</v>
      </c>
      <c r="AO18" s="1054">
        <v>190</v>
      </c>
      <c r="AP18" s="1054">
        <v>21</v>
      </c>
      <c r="AQ18" s="1054">
        <v>650755</v>
      </c>
      <c r="AR18" s="1054">
        <v>146420</v>
      </c>
      <c r="AS18" s="1054">
        <v>16269</v>
      </c>
      <c r="AT18" s="1054">
        <v>0</v>
      </c>
      <c r="AU18" s="1054">
        <v>0</v>
      </c>
      <c r="AV18" s="1054">
        <v>0</v>
      </c>
      <c r="AW18" s="1054">
        <v>0</v>
      </c>
      <c r="AX18" s="1054">
        <v>0</v>
      </c>
      <c r="AY18" s="1054">
        <v>0</v>
      </c>
      <c r="AZ18" s="1054">
        <v>7530921</v>
      </c>
      <c r="BA18" s="1054">
        <v>0</v>
      </c>
      <c r="BB18" s="1054">
        <v>12844206</v>
      </c>
      <c r="BC18" s="1054">
        <v>4252192</v>
      </c>
      <c r="BD18" s="1054">
        <v>956743</v>
      </c>
      <c r="BE18" s="1054">
        <v>106305</v>
      </c>
      <c r="BF18" s="1055"/>
      <c r="BG18" s="1055"/>
      <c r="BH18" s="1055"/>
      <c r="BI18" s="1054">
        <v>-945580</v>
      </c>
      <c r="BJ18" s="1054">
        <v>-756465</v>
      </c>
      <c r="BK18" s="1054">
        <v>-170205</v>
      </c>
      <c r="BL18" s="1054">
        <v>-18912</v>
      </c>
      <c r="BM18" s="1054">
        <v>-1891162</v>
      </c>
      <c r="BN18" s="1054">
        <v>-5384900</v>
      </c>
      <c r="BO18" s="1054">
        <v>-4307920</v>
      </c>
      <c r="BP18" s="1054">
        <v>-969282</v>
      </c>
      <c r="BQ18" s="1054">
        <v>-107698</v>
      </c>
      <c r="BR18" s="1054">
        <v>-10769800</v>
      </c>
      <c r="BS18" s="1054">
        <v>14427897</v>
      </c>
      <c r="BT18" s="1054">
        <v>7213953</v>
      </c>
      <c r="BU18" s="1054">
        <v>5771159</v>
      </c>
      <c r="BV18" s="1054">
        <v>1298510</v>
      </c>
      <c r="BW18" s="1054">
        <v>144277</v>
      </c>
      <c r="BX18" s="1054">
        <v>77919090</v>
      </c>
      <c r="BY18" s="1054">
        <v>-5978207</v>
      </c>
      <c r="BZ18" s="1054">
        <v>1828586</v>
      </c>
      <c r="CA18" s="1054">
        <v>-4193745</v>
      </c>
      <c r="CB18" s="1054">
        <v>-48497</v>
      </c>
      <c r="CC18" s="1054">
        <v>-1715</v>
      </c>
      <c r="CD18" s="1054">
        <v>-7795</v>
      </c>
      <c r="CE18" s="1054">
        <v>-129975</v>
      </c>
      <c r="CF18" s="1054">
        <v>-2980390</v>
      </c>
      <c r="CG18" s="1054">
        <v>-143</v>
      </c>
      <c r="CH18" s="1054">
        <v>-83231</v>
      </c>
      <c r="CI18" s="1054">
        <v>0</v>
      </c>
      <c r="CJ18" s="1054">
        <v>0</v>
      </c>
      <c r="CK18" s="1054">
        <v>0</v>
      </c>
      <c r="CL18" s="1054">
        <v>0</v>
      </c>
      <c r="CM18" s="1054">
        <v>0</v>
      </c>
      <c r="CN18" s="1054">
        <v>0</v>
      </c>
      <c r="CO18" s="1054">
        <v>75713386</v>
      </c>
      <c r="CP18" s="1054">
        <v>-299666</v>
      </c>
      <c r="CQ18" s="1054">
        <v>2733829</v>
      </c>
      <c r="CR18" s="1054">
        <v>-2329847</v>
      </c>
      <c r="CS18" s="1054">
        <v>92844883</v>
      </c>
      <c r="CT18" s="1054">
        <v>279334</v>
      </c>
      <c r="CU18" s="1054">
        <v>0</v>
      </c>
      <c r="CV18">
        <v>503813</v>
      </c>
      <c r="CW18">
        <v>0</v>
      </c>
      <c r="CX18" s="1054">
        <v>-589800</v>
      </c>
      <c r="CY18" s="1054">
        <v>-10180000</v>
      </c>
      <c r="CZ18" s="1054">
        <v>0</v>
      </c>
      <c r="DA18" s="1054">
        <v>191225</v>
      </c>
      <c r="DB18" s="1054">
        <v>0</v>
      </c>
      <c r="DC18" s="1054">
        <v>-294900</v>
      </c>
      <c r="DD18" s="1054">
        <v>-235920</v>
      </c>
      <c r="DE18" s="1054">
        <v>-53082</v>
      </c>
      <c r="DF18" s="1054">
        <v>-5898</v>
      </c>
      <c r="DG18" s="1054">
        <v>-5090000</v>
      </c>
      <c r="DH18" s="1054">
        <v>-4072000</v>
      </c>
      <c r="DI18" s="1054">
        <v>-916200</v>
      </c>
      <c r="DJ18" s="1054">
        <v>-101800</v>
      </c>
      <c r="DK18" s="1054">
        <v>42476</v>
      </c>
      <c r="DL18" s="1054">
        <v>9557</v>
      </c>
      <c r="DM18" s="1054">
        <v>1062</v>
      </c>
      <c r="DN18" s="197">
        <v>27922325</v>
      </c>
      <c r="DO18" s="197">
        <v>0</v>
      </c>
      <c r="DP18" s="197">
        <v>14427897</v>
      </c>
      <c r="DQ18" s="197">
        <v>-5779618</v>
      </c>
      <c r="DR18" s="209"/>
      <c r="DS18" s="209"/>
      <c r="DT18" s="209"/>
      <c r="DU18" t="s">
        <v>984</v>
      </c>
      <c r="DV18" t="s">
        <v>984</v>
      </c>
      <c r="DX18" s="197">
        <v>0</v>
      </c>
      <c r="DY18" s="197">
        <v>0</v>
      </c>
      <c r="DZ18" s="197">
        <v>0</v>
      </c>
      <c r="EA18" s="1054">
        <v>-96343</v>
      </c>
      <c r="EB18" s="1054">
        <v>-4580099</v>
      </c>
      <c r="EC18" s="1557" t="s">
        <v>6480</v>
      </c>
      <c r="ED18" s="197" t="s">
        <v>5055</v>
      </c>
      <c r="EE18" s="1513" t="s">
        <v>5344</v>
      </c>
    </row>
    <row r="19" spans="1:135" s="197" customFormat="1" ht="12.75" x14ac:dyDescent="0.2">
      <c r="A19" s="797">
        <v>11</v>
      </c>
      <c r="B19" s="722" t="s">
        <v>1338</v>
      </c>
      <c r="C19" s="1526" t="s">
        <v>124</v>
      </c>
      <c r="D19" s="1054">
        <v>202568</v>
      </c>
      <c r="E19" s="1054">
        <v>202568</v>
      </c>
      <c r="F19" s="1054">
        <v>120500</v>
      </c>
      <c r="G19" s="1054">
        <v>666650</v>
      </c>
      <c r="H19" s="1054">
        <v>77940433</v>
      </c>
      <c r="I19" s="1054">
        <v>31176173</v>
      </c>
      <c r="J19" s="1054">
        <v>7014639</v>
      </c>
      <c r="K19" s="1054">
        <v>779404</v>
      </c>
      <c r="L19" s="1054">
        <v>0</v>
      </c>
      <c r="M19" s="1054">
        <v>0</v>
      </c>
      <c r="N19" s="1054">
        <v>0</v>
      </c>
      <c r="O19" s="1054">
        <v>0</v>
      </c>
      <c r="P19" s="1054">
        <v>275506</v>
      </c>
      <c r="Q19" s="1054">
        <v>0</v>
      </c>
      <c r="R19" s="1054">
        <v>0</v>
      </c>
      <c r="S19" s="1054">
        <v>0</v>
      </c>
      <c r="T19" s="1054">
        <v>0</v>
      </c>
      <c r="U19" s="1054">
        <v>4179471</v>
      </c>
      <c r="V19" s="1054">
        <v>3343576</v>
      </c>
      <c r="W19" s="1054">
        <v>752305</v>
      </c>
      <c r="X19" s="1054">
        <v>83589</v>
      </c>
      <c r="Y19" s="1054">
        <v>5378026</v>
      </c>
      <c r="Z19" s="1054">
        <v>1308436</v>
      </c>
      <c r="AA19" s="1054">
        <v>132764</v>
      </c>
      <c r="AB19" s="1054">
        <v>992817</v>
      </c>
      <c r="AC19" s="1054">
        <v>221943</v>
      </c>
      <c r="AD19" s="1054">
        <v>24660</v>
      </c>
      <c r="AE19" s="1054">
        <v>126921</v>
      </c>
      <c r="AF19" s="1054">
        <v>27202</v>
      </c>
      <c r="AG19" s="1054">
        <v>3022</v>
      </c>
      <c r="AH19" s="1054">
        <v>0</v>
      </c>
      <c r="AI19" s="1054">
        <v>0</v>
      </c>
      <c r="AJ19" s="1054">
        <v>0</v>
      </c>
      <c r="AK19" s="1054">
        <v>5065</v>
      </c>
      <c r="AL19" s="1054">
        <v>1140</v>
      </c>
      <c r="AM19" s="1054">
        <v>127</v>
      </c>
      <c r="AN19" s="1054">
        <v>28339</v>
      </c>
      <c r="AO19" s="1054">
        <v>6376</v>
      </c>
      <c r="AP19" s="1054">
        <v>708</v>
      </c>
      <c r="AQ19" s="1054">
        <v>76072</v>
      </c>
      <c r="AR19" s="1054">
        <v>15800</v>
      </c>
      <c r="AS19" s="1054">
        <v>1756</v>
      </c>
      <c r="AT19" s="1054">
        <v>0</v>
      </c>
      <c r="AU19" s="1054">
        <v>0</v>
      </c>
      <c r="AV19" s="1054">
        <v>0</v>
      </c>
      <c r="AW19" s="1054">
        <v>0</v>
      </c>
      <c r="AX19" s="1054">
        <v>0</v>
      </c>
      <c r="AY19" s="1054">
        <v>0</v>
      </c>
      <c r="AZ19" s="1054">
        <v>6366448</v>
      </c>
      <c r="BA19" s="1054">
        <v>621222</v>
      </c>
      <c r="BB19" s="1054">
        <v>8358941</v>
      </c>
      <c r="BC19" s="1054">
        <v>3029992</v>
      </c>
      <c r="BD19" s="1054">
        <v>681166</v>
      </c>
      <c r="BE19" s="1054">
        <v>75685</v>
      </c>
      <c r="BF19" s="1055"/>
      <c r="BG19" s="1055"/>
      <c r="BH19" s="1055"/>
      <c r="BI19" s="1054">
        <v>-425001</v>
      </c>
      <c r="BJ19" s="1054">
        <v>-340000</v>
      </c>
      <c r="BK19" s="1054">
        <v>-76500</v>
      </c>
      <c r="BL19" s="1054">
        <v>-8500</v>
      </c>
      <c r="BM19" s="1054">
        <v>-850001</v>
      </c>
      <c r="BN19" s="1054">
        <v>-2628500</v>
      </c>
      <c r="BO19" s="1054">
        <v>-2102800</v>
      </c>
      <c r="BP19" s="1054">
        <v>-473130</v>
      </c>
      <c r="BQ19" s="1054">
        <v>-52570</v>
      </c>
      <c r="BR19" s="1054">
        <v>-5257000</v>
      </c>
      <c r="BS19" s="1054">
        <v>6132825</v>
      </c>
      <c r="BT19" s="1054">
        <v>3066411</v>
      </c>
      <c r="BU19" s="1054">
        <v>2453130</v>
      </c>
      <c r="BV19" s="1054">
        <v>551956</v>
      </c>
      <c r="BW19" s="1054">
        <v>61329</v>
      </c>
      <c r="BX19" s="1054">
        <v>67945050</v>
      </c>
      <c r="BY19" s="1054">
        <v>-3542919</v>
      </c>
      <c r="BZ19" s="1054">
        <v>1801354</v>
      </c>
      <c r="CA19" s="1054">
        <v>-4267772</v>
      </c>
      <c r="CB19" s="1054">
        <v>-11653</v>
      </c>
      <c r="CC19" s="1054">
        <v>-23372</v>
      </c>
      <c r="CD19" s="1054">
        <v>-13390</v>
      </c>
      <c r="CE19" s="1054">
        <v>-39594</v>
      </c>
      <c r="CF19" s="1054">
        <v>-4134938</v>
      </c>
      <c r="CG19" s="1054">
        <v>-645950</v>
      </c>
      <c r="CH19" s="1054">
        <v>-169433</v>
      </c>
      <c r="CI19" s="1054">
        <v>-2913</v>
      </c>
      <c r="CJ19" s="1054">
        <v>-36167</v>
      </c>
      <c r="CK19" s="1054">
        <v>-31088</v>
      </c>
      <c r="CL19" s="1054">
        <v>-340432</v>
      </c>
      <c r="CM19" s="1054">
        <v>-347498</v>
      </c>
      <c r="CN19" s="1054">
        <v>0</v>
      </c>
      <c r="CO19" s="1054">
        <v>70074333</v>
      </c>
      <c r="CP19" s="1054">
        <v>-332294</v>
      </c>
      <c r="CQ19" s="1054">
        <v>1588480</v>
      </c>
      <c r="CR19" s="1054">
        <v>-4015386</v>
      </c>
      <c r="CS19" s="1054">
        <v>85187382</v>
      </c>
      <c r="CT19" s="1054">
        <v>-532294</v>
      </c>
      <c r="CU19" s="1054">
        <v>170000</v>
      </c>
      <c r="CV19">
        <v>-4734000</v>
      </c>
      <c r="CW19">
        <v>0</v>
      </c>
      <c r="CX19" s="1054">
        <v>-7000</v>
      </c>
      <c r="CY19" s="1054">
        <v>-5250000</v>
      </c>
      <c r="CZ19" s="1054">
        <v>0</v>
      </c>
      <c r="DA19" s="1054">
        <v>384339</v>
      </c>
      <c r="DB19" s="1054">
        <v>0</v>
      </c>
      <c r="DC19" s="1054">
        <v>-3500</v>
      </c>
      <c r="DD19" s="1054">
        <v>-2800</v>
      </c>
      <c r="DE19" s="1054">
        <v>-630</v>
      </c>
      <c r="DF19" s="1054">
        <v>-70</v>
      </c>
      <c r="DG19" s="1054">
        <v>-2625000</v>
      </c>
      <c r="DH19" s="1054">
        <v>-2100000</v>
      </c>
      <c r="DI19" s="1054">
        <v>-472500</v>
      </c>
      <c r="DJ19" s="1054">
        <v>-52500</v>
      </c>
      <c r="DK19" s="1054">
        <v>197930</v>
      </c>
      <c r="DL19" s="1054">
        <v>41564</v>
      </c>
      <c r="DM19" s="1054">
        <v>4618</v>
      </c>
      <c r="DN19" s="197">
        <v>23249733</v>
      </c>
      <c r="DO19" s="197">
        <v>463250</v>
      </c>
      <c r="DP19" s="197">
        <v>6132825</v>
      </c>
      <c r="DQ19" s="197">
        <v>-4835321</v>
      </c>
      <c r="DR19" s="209"/>
      <c r="DS19" s="209"/>
      <c r="DT19" s="209"/>
      <c r="DU19" t="s">
        <v>984</v>
      </c>
      <c r="DV19" t="s">
        <v>984</v>
      </c>
      <c r="DX19" s="197">
        <v>0</v>
      </c>
      <c r="DY19" s="197">
        <v>0</v>
      </c>
      <c r="DZ19" s="197">
        <v>0</v>
      </c>
      <c r="EA19" s="1054">
        <v>-430978</v>
      </c>
      <c r="EB19" s="1054">
        <v>0</v>
      </c>
      <c r="EC19" s="1557" t="s">
        <v>6480</v>
      </c>
      <c r="ED19" s="197" t="s">
        <v>5056</v>
      </c>
      <c r="EE19" s="1513" t="s">
        <v>5342</v>
      </c>
    </row>
    <row r="20" spans="1:135" s="197" customFormat="1" ht="12.75" x14ac:dyDescent="0.2">
      <c r="A20" s="203">
        <v>12</v>
      </c>
      <c r="B20" s="722" t="s">
        <v>125</v>
      </c>
      <c r="C20" s="1526" t="s">
        <v>126</v>
      </c>
      <c r="D20" s="1054">
        <v>170552</v>
      </c>
      <c r="E20" s="1054">
        <v>170552</v>
      </c>
      <c r="F20" s="1054">
        <v>1200000</v>
      </c>
      <c r="G20" s="1054">
        <v>0</v>
      </c>
      <c r="H20" s="1054">
        <v>45174203</v>
      </c>
      <c r="I20" s="1054">
        <v>18069681</v>
      </c>
      <c r="J20" s="1054">
        <v>4065678</v>
      </c>
      <c r="K20" s="1054">
        <v>451742</v>
      </c>
      <c r="L20" s="1054">
        <v>0</v>
      </c>
      <c r="M20" s="1054">
        <v>0</v>
      </c>
      <c r="N20" s="1054">
        <v>0</v>
      </c>
      <c r="O20" s="1054">
        <v>0</v>
      </c>
      <c r="P20" s="1054">
        <v>0</v>
      </c>
      <c r="Q20" s="1054">
        <v>0</v>
      </c>
      <c r="R20" s="1054">
        <v>0</v>
      </c>
      <c r="S20" s="1054">
        <v>0</v>
      </c>
      <c r="T20" s="1054">
        <v>0</v>
      </c>
      <c r="U20" s="1054">
        <v>203004</v>
      </c>
      <c r="V20" s="1054">
        <v>162403</v>
      </c>
      <c r="W20" s="1054">
        <v>36541</v>
      </c>
      <c r="X20" s="1054">
        <v>4060</v>
      </c>
      <c r="Y20" s="1054">
        <v>3282411</v>
      </c>
      <c r="Z20" s="1054">
        <v>692550</v>
      </c>
      <c r="AA20" s="1054">
        <v>76950</v>
      </c>
      <c r="AB20" s="1054">
        <v>1519451</v>
      </c>
      <c r="AC20" s="1054">
        <v>341876</v>
      </c>
      <c r="AD20" s="1054">
        <v>37986</v>
      </c>
      <c r="AE20" s="1054">
        <v>71214</v>
      </c>
      <c r="AF20" s="1054">
        <v>16023</v>
      </c>
      <c r="AG20" s="1054">
        <v>1780</v>
      </c>
      <c r="AH20" s="1054">
        <v>1638</v>
      </c>
      <c r="AI20" s="1054">
        <v>369</v>
      </c>
      <c r="AJ20" s="1054">
        <v>41</v>
      </c>
      <c r="AK20" s="1054">
        <v>10158</v>
      </c>
      <c r="AL20" s="1054">
        <v>2286</v>
      </c>
      <c r="AM20" s="1054">
        <v>254</v>
      </c>
      <c r="AN20" s="1054">
        <v>12171</v>
      </c>
      <c r="AO20" s="1054">
        <v>2739</v>
      </c>
      <c r="AP20" s="1054">
        <v>304</v>
      </c>
      <c r="AQ20" s="1054">
        <v>5056</v>
      </c>
      <c r="AR20" s="1054">
        <v>1138</v>
      </c>
      <c r="AS20" s="1054">
        <v>126</v>
      </c>
      <c r="AT20" s="1054">
        <v>0</v>
      </c>
      <c r="AU20" s="1054">
        <v>0</v>
      </c>
      <c r="AV20" s="1054">
        <v>0</v>
      </c>
      <c r="AW20" s="1054">
        <v>0</v>
      </c>
      <c r="AX20" s="1054">
        <v>0</v>
      </c>
      <c r="AY20" s="1054">
        <v>0</v>
      </c>
      <c r="AZ20" s="1054">
        <v>2777000</v>
      </c>
      <c r="BA20" s="1054">
        <v>0</v>
      </c>
      <c r="BB20" s="1054">
        <v>406007</v>
      </c>
      <c r="BC20" s="1054">
        <v>1528606</v>
      </c>
      <c r="BD20" s="1054">
        <v>343936</v>
      </c>
      <c r="BE20" s="1054">
        <v>38215</v>
      </c>
      <c r="BF20" s="1055"/>
      <c r="BG20" s="1055"/>
      <c r="BH20" s="1055"/>
      <c r="BI20" s="1054">
        <v>-274188</v>
      </c>
      <c r="BJ20" s="1054">
        <v>-219352</v>
      </c>
      <c r="BK20" s="1054">
        <v>-49355</v>
      </c>
      <c r="BL20" s="1054">
        <v>-5484</v>
      </c>
      <c r="BM20" s="1054">
        <v>-548379</v>
      </c>
      <c r="BN20" s="1054">
        <v>-1918665</v>
      </c>
      <c r="BO20" s="1054">
        <v>-1534933</v>
      </c>
      <c r="BP20" s="1054">
        <v>-345360</v>
      </c>
      <c r="BQ20" s="1054">
        <v>-38374</v>
      </c>
      <c r="BR20" s="1054">
        <v>-3837332</v>
      </c>
      <c r="BS20" s="1054">
        <v>1248239</v>
      </c>
      <c r="BT20" s="1054">
        <v>624122</v>
      </c>
      <c r="BU20" s="1054">
        <v>499295</v>
      </c>
      <c r="BV20" s="1054">
        <v>112342</v>
      </c>
      <c r="BW20" s="1054">
        <v>12481</v>
      </c>
      <c r="BX20" s="1054">
        <v>40767704</v>
      </c>
      <c r="BY20" s="1054">
        <v>-5232615</v>
      </c>
      <c r="BZ20" s="1054">
        <v>1023599</v>
      </c>
      <c r="CA20" s="1054">
        <v>-3099111</v>
      </c>
      <c r="CB20" s="1054">
        <v>-48691</v>
      </c>
      <c r="CC20" s="1054">
        <v>-28738</v>
      </c>
      <c r="CD20" s="1054">
        <v>-25651</v>
      </c>
      <c r="CE20" s="1054">
        <v>-403358</v>
      </c>
      <c r="CF20" s="1054">
        <v>-900185</v>
      </c>
      <c r="CG20" s="1054">
        <v>-89672</v>
      </c>
      <c r="CH20" s="1054">
        <v>-13198</v>
      </c>
      <c r="CI20" s="1054">
        <v>0</v>
      </c>
      <c r="CJ20" s="1054">
        <v>0</v>
      </c>
      <c r="CK20" s="1054">
        <v>0</v>
      </c>
      <c r="CL20" s="1054">
        <v>-28738</v>
      </c>
      <c r="CM20" s="1054">
        <v>0</v>
      </c>
      <c r="CN20" s="1054">
        <v>0</v>
      </c>
      <c r="CO20" s="1054">
        <v>40918843</v>
      </c>
      <c r="CP20" s="1054">
        <v>-135535</v>
      </c>
      <c r="CQ20" s="1054">
        <v>1805626</v>
      </c>
      <c r="CR20" s="1054">
        <v>-1606466</v>
      </c>
      <c r="CS20" s="1054">
        <v>54891463</v>
      </c>
      <c r="CT20" s="1054">
        <v>-409517</v>
      </c>
      <c r="CU20" s="1054">
        <v>0</v>
      </c>
      <c r="CV20">
        <v>-1030178</v>
      </c>
      <c r="CW20">
        <v>0</v>
      </c>
      <c r="CX20" s="1054">
        <v>-160799</v>
      </c>
      <c r="CY20" s="1054">
        <v>-3676533</v>
      </c>
      <c r="CZ20" s="1054">
        <v>0</v>
      </c>
      <c r="DA20" s="1054">
        <v>-14052</v>
      </c>
      <c r="DB20" s="1054">
        <v>0</v>
      </c>
      <c r="DC20" s="1054">
        <v>-80399</v>
      </c>
      <c r="DD20" s="1054">
        <v>-64320</v>
      </c>
      <c r="DE20" s="1054">
        <v>-14472</v>
      </c>
      <c r="DF20" s="1054">
        <v>-1608</v>
      </c>
      <c r="DG20" s="1054">
        <v>-1838266</v>
      </c>
      <c r="DH20" s="1054">
        <v>-1470613</v>
      </c>
      <c r="DI20" s="1054">
        <v>-330888</v>
      </c>
      <c r="DJ20" s="1054">
        <v>-36766</v>
      </c>
      <c r="DK20" s="1054">
        <v>1098178</v>
      </c>
      <c r="DL20" s="1054">
        <v>247090</v>
      </c>
      <c r="DM20" s="1054">
        <v>27454</v>
      </c>
      <c r="DN20" s="197">
        <v>13695000</v>
      </c>
      <c r="DO20" s="197">
        <v>0</v>
      </c>
      <c r="DP20" s="197">
        <v>1248239</v>
      </c>
      <c r="DQ20" s="197">
        <v>-2219153</v>
      </c>
      <c r="DR20" s="209"/>
      <c r="DS20" s="209"/>
      <c r="DT20" s="209"/>
      <c r="DU20" t="s">
        <v>985</v>
      </c>
      <c r="DV20" t="s">
        <v>985</v>
      </c>
      <c r="DX20" s="197">
        <v>0</v>
      </c>
      <c r="DY20" s="197">
        <v>0</v>
      </c>
      <c r="DZ20" s="197">
        <v>0</v>
      </c>
      <c r="EA20" s="1054">
        <v>-2490867</v>
      </c>
      <c r="EB20" s="1054">
        <v>0</v>
      </c>
      <c r="EC20" s="1557" t="s">
        <v>6480</v>
      </c>
      <c r="ED20" s="197" t="s">
        <v>5057</v>
      </c>
      <c r="EE20" s="1513" t="s">
        <v>5343</v>
      </c>
    </row>
    <row r="21" spans="1:135" s="197" customFormat="1" ht="12.75" x14ac:dyDescent="0.2">
      <c r="A21" s="797">
        <v>13</v>
      </c>
      <c r="B21" s="722" t="s">
        <v>1339</v>
      </c>
      <c r="C21" s="1526" t="s">
        <v>128</v>
      </c>
      <c r="D21" s="1054">
        <v>267895</v>
      </c>
      <c r="E21" s="1054">
        <v>267895</v>
      </c>
      <c r="F21" s="1054">
        <v>22385</v>
      </c>
      <c r="G21" s="1054">
        <v>0</v>
      </c>
      <c r="H21" s="1054">
        <v>64573845</v>
      </c>
      <c r="I21" s="1054">
        <v>60699414</v>
      </c>
      <c r="J21" s="1054">
        <v>3228692</v>
      </c>
      <c r="K21" s="1054">
        <v>645738</v>
      </c>
      <c r="L21" s="1054">
        <v>380711</v>
      </c>
      <c r="M21" s="1054">
        <v>0</v>
      </c>
      <c r="N21" s="1054">
        <v>0</v>
      </c>
      <c r="O21" s="1054">
        <v>0</v>
      </c>
      <c r="P21" s="1054">
        <v>0</v>
      </c>
      <c r="Q21" s="1054">
        <v>0</v>
      </c>
      <c r="R21" s="1054">
        <v>0</v>
      </c>
      <c r="S21" s="1054">
        <v>0</v>
      </c>
      <c r="T21" s="1054">
        <v>0</v>
      </c>
      <c r="U21" s="1054">
        <v>0</v>
      </c>
      <c r="V21" s="1054">
        <v>5027080</v>
      </c>
      <c r="W21" s="1054">
        <v>267398</v>
      </c>
      <c r="X21" s="1054">
        <v>53480</v>
      </c>
      <c r="Y21" s="1054">
        <v>10408243</v>
      </c>
      <c r="Z21" s="1054">
        <v>549978</v>
      </c>
      <c r="AA21" s="1054">
        <v>109996</v>
      </c>
      <c r="AB21" s="1054">
        <v>4715672</v>
      </c>
      <c r="AC21" s="1054">
        <v>245855</v>
      </c>
      <c r="AD21" s="1054">
        <v>49171</v>
      </c>
      <c r="AE21" s="1054">
        <v>337624</v>
      </c>
      <c r="AF21" s="1054">
        <v>17164</v>
      </c>
      <c r="AG21" s="1054">
        <v>3433</v>
      </c>
      <c r="AH21" s="1054">
        <v>1813</v>
      </c>
      <c r="AI21" s="1054">
        <v>96</v>
      </c>
      <c r="AJ21" s="1054">
        <v>19</v>
      </c>
      <c r="AK21" s="1054">
        <v>15543</v>
      </c>
      <c r="AL21" s="1054">
        <v>827</v>
      </c>
      <c r="AM21" s="1054">
        <v>165</v>
      </c>
      <c r="AN21" s="1054">
        <v>14426</v>
      </c>
      <c r="AO21" s="1054">
        <v>767</v>
      </c>
      <c r="AP21" s="1054">
        <v>153</v>
      </c>
      <c r="AQ21" s="1054">
        <v>705265</v>
      </c>
      <c r="AR21" s="1054">
        <v>37514</v>
      </c>
      <c r="AS21" s="1054">
        <v>7503</v>
      </c>
      <c r="AT21" s="1054">
        <v>36941</v>
      </c>
      <c r="AU21" s="1054">
        <v>0</v>
      </c>
      <c r="AV21" s="1054">
        <v>0</v>
      </c>
      <c r="AW21" s="1054">
        <v>0</v>
      </c>
      <c r="AX21" s="1054">
        <v>0</v>
      </c>
      <c r="AY21" s="1054">
        <v>0</v>
      </c>
      <c r="AZ21" s="1054">
        <v>6725074</v>
      </c>
      <c r="BA21" s="1054">
        <v>435442</v>
      </c>
      <c r="BB21" s="1054">
        <v>5347957</v>
      </c>
      <c r="BC21" s="1054">
        <v>6485169</v>
      </c>
      <c r="BD21" s="1054">
        <v>323137</v>
      </c>
      <c r="BE21" s="1054">
        <v>64627</v>
      </c>
      <c r="BF21" s="1055"/>
      <c r="BG21" s="1055"/>
      <c r="BH21" s="1055"/>
      <c r="BI21" s="1054">
        <v>0</v>
      </c>
      <c r="BJ21" s="1054">
        <v>-1129339</v>
      </c>
      <c r="BK21" s="1054">
        <v>-60071</v>
      </c>
      <c r="BL21" s="1054">
        <v>-12015</v>
      </c>
      <c r="BM21" s="1054">
        <v>-1201425</v>
      </c>
      <c r="BN21" s="1054">
        <v>0</v>
      </c>
      <c r="BO21" s="1054">
        <v>-12773794</v>
      </c>
      <c r="BP21" s="1054">
        <v>-679457</v>
      </c>
      <c r="BQ21" s="1054">
        <v>-135891</v>
      </c>
      <c r="BR21" s="1054">
        <v>-13589142</v>
      </c>
      <c r="BS21" s="1054">
        <v>6008075</v>
      </c>
      <c r="BT21" s="1054">
        <v>382</v>
      </c>
      <c r="BU21" s="1054">
        <v>5647252</v>
      </c>
      <c r="BV21" s="1054">
        <v>300364</v>
      </c>
      <c r="BW21" s="1054">
        <v>60079</v>
      </c>
      <c r="BX21" s="1054">
        <v>58369839</v>
      </c>
      <c r="BY21" s="1054">
        <v>-7712638</v>
      </c>
      <c r="BZ21" s="1054">
        <v>1702155</v>
      </c>
      <c r="CA21" s="1054">
        <v>-10183346</v>
      </c>
      <c r="CB21" s="1054">
        <v>-170347</v>
      </c>
      <c r="CC21" s="1054">
        <v>-14246</v>
      </c>
      <c r="CD21" s="1054">
        <v>-17761</v>
      </c>
      <c r="CE21" s="1054">
        <v>-14937</v>
      </c>
      <c r="CF21" s="1054">
        <v>-4928795</v>
      </c>
      <c r="CG21" s="1054">
        <v>-103560</v>
      </c>
      <c r="CH21" s="1054">
        <v>-29990</v>
      </c>
      <c r="CI21" s="1054">
        <v>-22578</v>
      </c>
      <c r="CJ21" s="1054">
        <v>0</v>
      </c>
      <c r="CK21" s="1054">
        <v>-16869</v>
      </c>
      <c r="CL21" s="1054">
        <v>-49731</v>
      </c>
      <c r="CM21" s="1054">
        <v>-49731</v>
      </c>
      <c r="CN21" s="1054">
        <v>0</v>
      </c>
      <c r="CO21" s="1054">
        <v>59019778</v>
      </c>
      <c r="CP21" s="1054">
        <v>-256238</v>
      </c>
      <c r="CQ21" s="1054">
        <v>3797088</v>
      </c>
      <c r="CR21" s="1054">
        <v>-4809661</v>
      </c>
      <c r="CS21" s="1054">
        <v>88889285</v>
      </c>
      <c r="CT21" s="1054">
        <v>-397968</v>
      </c>
      <c r="CU21" s="1054">
        <v>-16089</v>
      </c>
      <c r="CV21">
        <v>-2462497</v>
      </c>
      <c r="CW21">
        <v>-276085</v>
      </c>
      <c r="CX21" s="1054">
        <v>-66293</v>
      </c>
      <c r="CY21" s="1054">
        <v>-13522849</v>
      </c>
      <c r="CZ21" s="1054">
        <v>0</v>
      </c>
      <c r="DA21" s="1054">
        <v>284935</v>
      </c>
      <c r="DB21" s="1054">
        <v>-38844</v>
      </c>
      <c r="DC21" s="1054">
        <v>0</v>
      </c>
      <c r="DD21" s="1054">
        <v>-62317</v>
      </c>
      <c r="DE21" s="1054">
        <v>-3314</v>
      </c>
      <c r="DF21" s="1054">
        <v>-662</v>
      </c>
      <c r="DG21" s="1054">
        <v>0</v>
      </c>
      <c r="DH21" s="1054">
        <v>-12711478</v>
      </c>
      <c r="DI21" s="1054">
        <v>-676143</v>
      </c>
      <c r="DJ21" s="1054">
        <v>-135228</v>
      </c>
      <c r="DK21" s="1054">
        <v>4102756</v>
      </c>
      <c r="DL21" s="1054">
        <v>214663</v>
      </c>
      <c r="DM21" s="1054">
        <v>42933</v>
      </c>
      <c r="DN21" s="197">
        <v>26406500</v>
      </c>
      <c r="DO21" s="197">
        <v>1149000</v>
      </c>
      <c r="DP21" s="197">
        <v>6008075</v>
      </c>
      <c r="DQ21" s="197">
        <v>-4916546</v>
      </c>
      <c r="DR21" s="209"/>
      <c r="DS21" s="209"/>
      <c r="DT21" s="209"/>
      <c r="DU21" t="s">
        <v>984</v>
      </c>
      <c r="DV21" t="s">
        <v>984</v>
      </c>
      <c r="DX21" s="197">
        <v>0</v>
      </c>
      <c r="DY21" s="197">
        <v>0</v>
      </c>
      <c r="DZ21" s="197">
        <v>0</v>
      </c>
      <c r="EA21" s="1054">
        <v>-3956028</v>
      </c>
      <c r="EB21" s="1054">
        <v>0</v>
      </c>
      <c r="EC21" s="1557" t="s">
        <v>6481</v>
      </c>
      <c r="ED21" s="197" t="s">
        <v>5058</v>
      </c>
      <c r="EE21" s="1513" t="s">
        <v>5347</v>
      </c>
    </row>
    <row r="22" spans="1:135" s="197" customFormat="1" ht="12.75" x14ac:dyDescent="0.2">
      <c r="A22" s="203">
        <v>14</v>
      </c>
      <c r="B22" s="722" t="s">
        <v>129</v>
      </c>
      <c r="C22" s="1526" t="s">
        <v>130</v>
      </c>
      <c r="D22" s="1054">
        <v>237044</v>
      </c>
      <c r="E22" s="1054">
        <v>237044</v>
      </c>
      <c r="F22" s="1054">
        <v>685421</v>
      </c>
      <c r="G22" s="1054">
        <v>0</v>
      </c>
      <c r="H22" s="1054">
        <v>81381904</v>
      </c>
      <c r="I22" s="1054">
        <v>39877133</v>
      </c>
      <c r="J22" s="1054">
        <v>0</v>
      </c>
      <c r="K22" s="1054">
        <v>813819</v>
      </c>
      <c r="L22" s="1054">
        <v>0</v>
      </c>
      <c r="M22" s="1054">
        <v>0</v>
      </c>
      <c r="N22" s="1054">
        <v>0</v>
      </c>
      <c r="O22" s="1054">
        <v>0</v>
      </c>
      <c r="P22" s="1054">
        <v>0</v>
      </c>
      <c r="Q22" s="1054">
        <v>0</v>
      </c>
      <c r="R22" s="1054">
        <v>0</v>
      </c>
      <c r="S22" s="1054">
        <v>0</v>
      </c>
      <c r="T22" s="1054">
        <v>0</v>
      </c>
      <c r="U22" s="1054">
        <v>951849</v>
      </c>
      <c r="V22" s="1054">
        <v>932812</v>
      </c>
      <c r="W22" s="1054">
        <v>0</v>
      </c>
      <c r="X22" s="1054">
        <v>19037</v>
      </c>
      <c r="Y22" s="1054">
        <v>6909453</v>
      </c>
      <c r="Z22" s="1054">
        <v>0</v>
      </c>
      <c r="AA22" s="1054">
        <v>138626</v>
      </c>
      <c r="AB22" s="1054">
        <v>2142641</v>
      </c>
      <c r="AC22" s="1054">
        <v>0</v>
      </c>
      <c r="AD22" s="1054">
        <v>43727</v>
      </c>
      <c r="AE22" s="1054">
        <v>126887</v>
      </c>
      <c r="AF22" s="1054">
        <v>0</v>
      </c>
      <c r="AG22" s="1054">
        <v>2590</v>
      </c>
      <c r="AH22" s="1054">
        <v>7378</v>
      </c>
      <c r="AI22" s="1054">
        <v>0</v>
      </c>
      <c r="AJ22" s="1054">
        <v>151</v>
      </c>
      <c r="AK22" s="1054">
        <v>0</v>
      </c>
      <c r="AL22" s="1054">
        <v>0</v>
      </c>
      <c r="AM22" s="1054">
        <v>0</v>
      </c>
      <c r="AN22" s="1054">
        <v>15576</v>
      </c>
      <c r="AO22" s="1054">
        <v>0</v>
      </c>
      <c r="AP22" s="1054">
        <v>318</v>
      </c>
      <c r="AQ22" s="1054">
        <v>0</v>
      </c>
      <c r="AR22" s="1054">
        <v>0</v>
      </c>
      <c r="AS22" s="1054">
        <v>0</v>
      </c>
      <c r="AT22" s="1054">
        <v>0</v>
      </c>
      <c r="AU22" s="1054">
        <v>0</v>
      </c>
      <c r="AV22" s="1054">
        <v>0</v>
      </c>
      <c r="AW22" s="1054">
        <v>0</v>
      </c>
      <c r="AX22" s="1054">
        <v>0</v>
      </c>
      <c r="AY22" s="1054">
        <v>0</v>
      </c>
      <c r="AZ22" s="1054">
        <v>9208296</v>
      </c>
      <c r="BA22" s="1054">
        <v>0</v>
      </c>
      <c r="BB22" s="1054">
        <v>1903697</v>
      </c>
      <c r="BC22" s="1054">
        <v>2520383</v>
      </c>
      <c r="BD22" s="1054">
        <v>0</v>
      </c>
      <c r="BE22" s="1054">
        <v>51436</v>
      </c>
      <c r="BF22" s="1055"/>
      <c r="BG22" s="1055"/>
      <c r="BH22" s="1055"/>
      <c r="BI22" s="1054">
        <v>-1620500</v>
      </c>
      <c r="BJ22" s="1054">
        <v>-1588090</v>
      </c>
      <c r="BK22" s="1054">
        <v>0</v>
      </c>
      <c r="BL22" s="1054">
        <v>-32410</v>
      </c>
      <c r="BM22" s="1054">
        <v>-3241000</v>
      </c>
      <c r="BN22" s="1054">
        <v>-4717664</v>
      </c>
      <c r="BO22" s="1054">
        <v>-4623310</v>
      </c>
      <c r="BP22" s="1054">
        <v>0</v>
      </c>
      <c r="BQ22" s="1054">
        <v>-94354</v>
      </c>
      <c r="BR22" s="1054">
        <v>-9435328</v>
      </c>
      <c r="BS22" s="1054">
        <v>1359912</v>
      </c>
      <c r="BT22" s="1054">
        <v>679955</v>
      </c>
      <c r="BU22" s="1054">
        <v>666356</v>
      </c>
      <c r="BV22" s="1054">
        <v>0</v>
      </c>
      <c r="BW22" s="1054">
        <v>13601</v>
      </c>
      <c r="BX22" s="1054">
        <v>68981857</v>
      </c>
      <c r="BY22" s="1054">
        <v>-6398115</v>
      </c>
      <c r="BZ22" s="1054">
        <v>1767163</v>
      </c>
      <c r="CA22" s="1054">
        <v>-6477478</v>
      </c>
      <c r="CB22" s="1054">
        <v>-166011</v>
      </c>
      <c r="CC22" s="1054">
        <v>-27850</v>
      </c>
      <c r="CD22" s="1054">
        <v>0</v>
      </c>
      <c r="CE22" s="1054">
        <v>0</v>
      </c>
      <c r="CF22" s="1054">
        <v>-2688452</v>
      </c>
      <c r="CG22" s="1054">
        <v>-50007</v>
      </c>
      <c r="CH22" s="1054">
        <v>0</v>
      </c>
      <c r="CI22" s="1054">
        <v>-355</v>
      </c>
      <c r="CJ22" s="1054">
        <v>0</v>
      </c>
      <c r="CK22" s="1054">
        <v>-1085</v>
      </c>
      <c r="CL22" s="1054">
        <v>0</v>
      </c>
      <c r="CM22" s="1054">
        <v>0</v>
      </c>
      <c r="CN22" s="1054">
        <v>0</v>
      </c>
      <c r="CO22" s="1054">
        <v>67813398</v>
      </c>
      <c r="CP22" s="1054">
        <v>-296000</v>
      </c>
      <c r="CQ22" s="1054">
        <v>4249762</v>
      </c>
      <c r="CR22" s="1054">
        <v>-1286604</v>
      </c>
      <c r="CS22" s="1054">
        <v>85423688</v>
      </c>
      <c r="CT22" s="1054">
        <v>-530000</v>
      </c>
      <c r="CU22" s="1054">
        <v>0</v>
      </c>
      <c r="CV22">
        <v>-1008962</v>
      </c>
      <c r="CW22">
        <v>0</v>
      </c>
      <c r="CX22" s="1054">
        <v>-7827</v>
      </c>
      <c r="CY22" s="1054">
        <v>-9427501</v>
      </c>
      <c r="CZ22" s="1054">
        <v>0</v>
      </c>
      <c r="DA22" s="1054">
        <v>-114590</v>
      </c>
      <c r="DB22" s="1054">
        <v>0</v>
      </c>
      <c r="DC22" s="1054">
        <v>-3913</v>
      </c>
      <c r="DD22" s="1054">
        <v>-3836</v>
      </c>
      <c r="DE22" s="1054">
        <v>0</v>
      </c>
      <c r="DF22" s="1054">
        <v>-78</v>
      </c>
      <c r="DG22" s="1054">
        <v>-4713750</v>
      </c>
      <c r="DH22" s="1054">
        <v>-4619475</v>
      </c>
      <c r="DI22" s="1054">
        <v>0</v>
      </c>
      <c r="DJ22" s="1054">
        <v>-94276</v>
      </c>
      <c r="DK22" s="1054">
        <v>611550</v>
      </c>
      <c r="DL22" s="1054">
        <v>0</v>
      </c>
      <c r="DM22" s="1054">
        <v>12481</v>
      </c>
      <c r="DN22" s="197">
        <v>19919450</v>
      </c>
      <c r="DO22" s="197">
        <v>0</v>
      </c>
      <c r="DP22" s="197">
        <v>1359912</v>
      </c>
      <c r="DQ22" s="197">
        <v>-3395409</v>
      </c>
      <c r="DR22" s="209"/>
      <c r="DS22" s="209"/>
      <c r="DT22" s="209"/>
      <c r="DU22" t="s">
        <v>984</v>
      </c>
      <c r="DV22" t="s">
        <v>984</v>
      </c>
      <c r="DX22" s="197">
        <v>0</v>
      </c>
      <c r="DY22" s="197">
        <v>0</v>
      </c>
      <c r="DZ22" s="197">
        <v>0</v>
      </c>
      <c r="EA22" s="1054">
        <v>-1132331</v>
      </c>
      <c r="EB22" s="1054">
        <v>-2866912</v>
      </c>
      <c r="EC22" s="1557" t="s">
        <v>6480</v>
      </c>
      <c r="ED22" s="197" t="s">
        <v>5059</v>
      </c>
      <c r="EE22" s="1513" t="s">
        <v>5344</v>
      </c>
    </row>
    <row r="23" spans="1:135" s="197" customFormat="1" ht="12.75" x14ac:dyDescent="0.2">
      <c r="A23" s="797">
        <v>15</v>
      </c>
      <c r="B23" s="722" t="s">
        <v>131</v>
      </c>
      <c r="C23" s="1526" t="s">
        <v>132</v>
      </c>
      <c r="D23" s="1054">
        <v>242311</v>
      </c>
      <c r="E23" s="1054">
        <v>242311</v>
      </c>
      <c r="F23" s="1054">
        <v>21902</v>
      </c>
      <c r="G23" s="1054">
        <v>0</v>
      </c>
      <c r="H23" s="1054">
        <v>89840197</v>
      </c>
      <c r="I23" s="1054">
        <v>26952059</v>
      </c>
      <c r="J23" s="1054">
        <v>33240873</v>
      </c>
      <c r="K23" s="1054">
        <v>0</v>
      </c>
      <c r="L23" s="1054">
        <v>0</v>
      </c>
      <c r="M23" s="1054">
        <v>0</v>
      </c>
      <c r="N23" s="1054">
        <v>0</v>
      </c>
      <c r="O23" s="1054">
        <v>0</v>
      </c>
      <c r="P23" s="1054">
        <v>0</v>
      </c>
      <c r="Q23" s="1054">
        <v>0</v>
      </c>
      <c r="R23" s="1054">
        <v>0</v>
      </c>
      <c r="S23" s="1054">
        <v>0</v>
      </c>
      <c r="T23" s="1054">
        <v>0</v>
      </c>
      <c r="U23" s="1054">
        <v>1736071</v>
      </c>
      <c r="V23" s="1054">
        <v>1578246</v>
      </c>
      <c r="W23" s="1054">
        <v>1946503</v>
      </c>
      <c r="X23" s="1054">
        <v>0</v>
      </c>
      <c r="Y23" s="1054">
        <v>4594763</v>
      </c>
      <c r="Z23" s="1054">
        <v>5662273</v>
      </c>
      <c r="AA23" s="1054">
        <v>0</v>
      </c>
      <c r="AB23" s="1054">
        <v>1509254</v>
      </c>
      <c r="AC23" s="1054">
        <v>1861414</v>
      </c>
      <c r="AD23" s="1054">
        <v>0</v>
      </c>
      <c r="AE23" s="1054">
        <v>68839</v>
      </c>
      <c r="AF23" s="1054">
        <v>84901</v>
      </c>
      <c r="AG23" s="1054">
        <v>0</v>
      </c>
      <c r="AH23" s="1054">
        <v>0</v>
      </c>
      <c r="AI23" s="1054">
        <v>0</v>
      </c>
      <c r="AJ23" s="1054">
        <v>0</v>
      </c>
      <c r="AK23" s="1054">
        <v>3121</v>
      </c>
      <c r="AL23" s="1054">
        <v>3850</v>
      </c>
      <c r="AM23" s="1054">
        <v>0</v>
      </c>
      <c r="AN23" s="1054">
        <v>0</v>
      </c>
      <c r="AO23" s="1054">
        <v>0</v>
      </c>
      <c r="AP23" s="1054">
        <v>0</v>
      </c>
      <c r="AQ23" s="1054">
        <v>201320</v>
      </c>
      <c r="AR23" s="1054">
        <v>248294</v>
      </c>
      <c r="AS23" s="1054">
        <v>0</v>
      </c>
      <c r="AT23" s="1054">
        <v>0</v>
      </c>
      <c r="AU23" s="1054">
        <v>0</v>
      </c>
      <c r="AV23" s="1054">
        <v>0</v>
      </c>
      <c r="AW23" s="1054">
        <v>0</v>
      </c>
      <c r="AX23" s="1054">
        <v>0</v>
      </c>
      <c r="AY23" s="1054">
        <v>0</v>
      </c>
      <c r="AZ23" s="1054">
        <v>9375637</v>
      </c>
      <c r="BA23" s="1054">
        <v>0</v>
      </c>
      <c r="BB23" s="1054">
        <v>5260820</v>
      </c>
      <c r="BC23" s="1054">
        <v>1285567</v>
      </c>
      <c r="BD23" s="1054">
        <v>1585532</v>
      </c>
      <c r="BE23" s="1054">
        <v>0</v>
      </c>
      <c r="BF23" s="1055"/>
      <c r="BG23" s="1055"/>
      <c r="BH23" s="1055"/>
      <c r="BI23" s="1054">
        <v>-415634</v>
      </c>
      <c r="BJ23" s="1054">
        <v>-377848</v>
      </c>
      <c r="BK23" s="1054">
        <v>-466014</v>
      </c>
      <c r="BL23" s="1054">
        <v>0</v>
      </c>
      <c r="BM23" s="1054">
        <v>-1259496</v>
      </c>
      <c r="BN23" s="1054">
        <v>-2752522</v>
      </c>
      <c r="BO23" s="1054">
        <v>-2502294</v>
      </c>
      <c r="BP23" s="1054">
        <v>-3086163</v>
      </c>
      <c r="BQ23" s="1054">
        <v>0</v>
      </c>
      <c r="BR23" s="1054">
        <v>-8340979</v>
      </c>
      <c r="BS23" s="1054">
        <v>2103012</v>
      </c>
      <c r="BT23" s="1054">
        <v>693998</v>
      </c>
      <c r="BU23" s="1054">
        <v>630901</v>
      </c>
      <c r="BV23" s="1054">
        <v>778114</v>
      </c>
      <c r="BW23" s="1054">
        <v>0</v>
      </c>
      <c r="BX23" s="1054">
        <v>70077427</v>
      </c>
      <c r="BY23" s="1054">
        <v>-6895243</v>
      </c>
      <c r="BZ23" s="1054">
        <v>1842437</v>
      </c>
      <c r="CA23" s="1054">
        <v>-8529939</v>
      </c>
      <c r="CB23" s="1054">
        <v>-120311</v>
      </c>
      <c r="CC23" s="1054">
        <v>0</v>
      </c>
      <c r="CD23" s="1054">
        <v>-8909</v>
      </c>
      <c r="CE23" s="1054">
        <v>-351069</v>
      </c>
      <c r="CF23" s="1054">
        <v>-1679875</v>
      </c>
      <c r="CG23" s="1054">
        <v>0</v>
      </c>
      <c r="CH23" s="1054">
        <v>0</v>
      </c>
      <c r="CI23" s="1054">
        <v>0</v>
      </c>
      <c r="CJ23" s="1054">
        <v>0</v>
      </c>
      <c r="CK23" s="1054">
        <v>0</v>
      </c>
      <c r="CL23" s="1054">
        <v>0</v>
      </c>
      <c r="CM23" s="1054">
        <v>0</v>
      </c>
      <c r="CN23" s="1054">
        <v>0</v>
      </c>
      <c r="CO23" s="1054">
        <v>67609339</v>
      </c>
      <c r="CP23" s="1054">
        <v>-423639</v>
      </c>
      <c r="CQ23" s="1054">
        <v>5325969</v>
      </c>
      <c r="CR23" s="1054">
        <v>-3268063</v>
      </c>
      <c r="CS23" s="1054">
        <v>90718934</v>
      </c>
      <c r="CT23" s="1054">
        <v>2259793</v>
      </c>
      <c r="CU23" s="1054">
        <v>0</v>
      </c>
      <c r="CV23">
        <v>79906</v>
      </c>
      <c r="CW23">
        <v>0</v>
      </c>
      <c r="CX23" s="1054">
        <v>-453106</v>
      </c>
      <c r="CY23" s="1054">
        <v>-7887873</v>
      </c>
      <c r="CZ23" s="1054">
        <v>0</v>
      </c>
      <c r="DA23" s="1054">
        <v>343398</v>
      </c>
      <c r="DB23" s="1054">
        <v>0</v>
      </c>
      <c r="DC23" s="1054">
        <v>-149525</v>
      </c>
      <c r="DD23" s="1054">
        <v>-135932</v>
      </c>
      <c r="DE23" s="1054">
        <v>-167649</v>
      </c>
      <c r="DF23" s="1054">
        <v>0</v>
      </c>
      <c r="DG23" s="1054">
        <v>-2602998</v>
      </c>
      <c r="DH23" s="1054">
        <v>-2366362</v>
      </c>
      <c r="DI23" s="1054">
        <v>-2918513</v>
      </c>
      <c r="DJ23" s="1054">
        <v>0</v>
      </c>
      <c r="DK23" s="1054">
        <v>1485109</v>
      </c>
      <c r="DL23" s="1054">
        <v>1831635</v>
      </c>
      <c r="DM23" s="1054">
        <v>0</v>
      </c>
      <c r="DN23" s="197">
        <v>17651000</v>
      </c>
      <c r="DO23" s="197">
        <v>0</v>
      </c>
      <c r="DP23" s="197">
        <v>2103012</v>
      </c>
      <c r="DQ23" s="197">
        <v>-2606276</v>
      </c>
      <c r="DR23" s="209"/>
      <c r="DS23" s="209"/>
      <c r="DT23" s="209"/>
      <c r="DU23" t="s">
        <v>984</v>
      </c>
      <c r="DV23" t="s">
        <v>984</v>
      </c>
      <c r="DX23" s="197">
        <v>0</v>
      </c>
      <c r="DY23" s="197">
        <v>0</v>
      </c>
      <c r="DZ23" s="197">
        <v>0</v>
      </c>
      <c r="EA23" s="1054">
        <v>-4491330</v>
      </c>
      <c r="EB23" s="1054">
        <v>0</v>
      </c>
      <c r="EC23" s="1557" t="s">
        <v>6480</v>
      </c>
      <c r="ED23" s="197" t="s">
        <v>5060</v>
      </c>
      <c r="EE23" s="1513" t="s">
        <v>5345</v>
      </c>
    </row>
    <row r="24" spans="1:135" s="197" customFormat="1" ht="12.75" x14ac:dyDescent="0.2">
      <c r="A24" s="203">
        <v>16</v>
      </c>
      <c r="B24" s="722" t="s">
        <v>133</v>
      </c>
      <c r="C24" s="1526" t="s">
        <v>134</v>
      </c>
      <c r="D24" s="1054">
        <v>1817506</v>
      </c>
      <c r="E24" s="1054">
        <v>1817506</v>
      </c>
      <c r="F24" s="1054">
        <v>0</v>
      </c>
      <c r="G24" s="1054">
        <v>0</v>
      </c>
      <c r="H24" s="1054">
        <v>415013085</v>
      </c>
      <c r="I24" s="1054">
        <v>410862954</v>
      </c>
      <c r="J24" s="1054">
        <v>0</v>
      </c>
      <c r="K24" s="1054">
        <v>4150131</v>
      </c>
      <c r="L24" s="1054">
        <v>13235161</v>
      </c>
      <c r="M24" s="1054">
        <v>0</v>
      </c>
      <c r="N24" s="1054">
        <v>0</v>
      </c>
      <c r="O24" s="1054">
        <v>0</v>
      </c>
      <c r="P24" s="1054">
        <v>0</v>
      </c>
      <c r="Q24" s="1054">
        <v>0</v>
      </c>
      <c r="R24" s="1054">
        <v>0</v>
      </c>
      <c r="S24" s="1054">
        <v>0</v>
      </c>
      <c r="T24" s="1054">
        <v>0</v>
      </c>
      <c r="U24" s="1054">
        <v>0</v>
      </c>
      <c r="V24" s="1054">
        <v>33558601</v>
      </c>
      <c r="W24" s="1054">
        <v>0</v>
      </c>
      <c r="X24" s="1054">
        <v>338976</v>
      </c>
      <c r="Y24" s="1054">
        <v>72241162</v>
      </c>
      <c r="Z24" s="1054">
        <v>0</v>
      </c>
      <c r="AA24" s="1054">
        <v>706936</v>
      </c>
      <c r="AB24" s="1054">
        <v>37319027</v>
      </c>
      <c r="AC24" s="1054">
        <v>0</v>
      </c>
      <c r="AD24" s="1054">
        <v>370778</v>
      </c>
      <c r="AE24" s="1054">
        <v>1698009</v>
      </c>
      <c r="AF24" s="1054">
        <v>0</v>
      </c>
      <c r="AG24" s="1054">
        <v>16662</v>
      </c>
      <c r="AH24" s="1054">
        <v>0</v>
      </c>
      <c r="AI24" s="1054">
        <v>0</v>
      </c>
      <c r="AJ24" s="1054">
        <v>0</v>
      </c>
      <c r="AK24" s="1054">
        <v>0</v>
      </c>
      <c r="AL24" s="1054">
        <v>0</v>
      </c>
      <c r="AM24" s="1054">
        <v>0</v>
      </c>
      <c r="AN24" s="1054">
        <v>0</v>
      </c>
      <c r="AO24" s="1054">
        <v>0</v>
      </c>
      <c r="AP24" s="1054">
        <v>0</v>
      </c>
      <c r="AQ24" s="1054">
        <v>610511</v>
      </c>
      <c r="AR24" s="1054">
        <v>0</v>
      </c>
      <c r="AS24" s="1054">
        <v>6167</v>
      </c>
      <c r="AT24" s="1054">
        <v>243245</v>
      </c>
      <c r="AU24" s="1054">
        <v>0</v>
      </c>
      <c r="AV24" s="1054">
        <v>0</v>
      </c>
      <c r="AW24" s="1054">
        <v>0</v>
      </c>
      <c r="AX24" s="1054">
        <v>0</v>
      </c>
      <c r="AY24" s="1054">
        <v>0</v>
      </c>
      <c r="AZ24" s="1054">
        <v>36047456</v>
      </c>
      <c r="BA24" s="1054">
        <v>0</v>
      </c>
      <c r="BB24" s="1054">
        <v>33897577</v>
      </c>
      <c r="BC24" s="1054">
        <v>54266473</v>
      </c>
      <c r="BD24" s="1054">
        <v>0</v>
      </c>
      <c r="BE24" s="1054">
        <v>533697</v>
      </c>
      <c r="BF24" s="1055"/>
      <c r="BG24" s="1055"/>
      <c r="BH24" s="1055"/>
      <c r="BI24" s="1054">
        <v>0</v>
      </c>
      <c r="BJ24" s="1054">
        <v>-95977613</v>
      </c>
      <c r="BK24" s="1054">
        <v>0</v>
      </c>
      <c r="BL24" s="1054">
        <v>-969471</v>
      </c>
      <c r="BM24" s="1054">
        <v>-96947084</v>
      </c>
      <c r="BN24" s="1054">
        <v>0</v>
      </c>
      <c r="BO24" s="1054">
        <v>-22792546</v>
      </c>
      <c r="BP24" s="1054">
        <v>0</v>
      </c>
      <c r="BQ24" s="1054">
        <v>-230228</v>
      </c>
      <c r="BR24" s="1054">
        <v>-23022774</v>
      </c>
      <c r="BS24" s="1054">
        <v>11370850</v>
      </c>
      <c r="BT24" s="1054">
        <v>15905</v>
      </c>
      <c r="BU24" s="1054">
        <v>11241235</v>
      </c>
      <c r="BV24" s="1054">
        <v>0</v>
      </c>
      <c r="BW24" s="1054">
        <v>113709</v>
      </c>
      <c r="BX24" s="1054">
        <v>330680442</v>
      </c>
      <c r="BY24" s="1054">
        <v>-47011146</v>
      </c>
      <c r="BZ24" s="1054">
        <v>10913312</v>
      </c>
      <c r="CA24" s="1054">
        <v>-42801868</v>
      </c>
      <c r="CB24" s="1054">
        <v>-135000</v>
      </c>
      <c r="CC24" s="1054">
        <v>0</v>
      </c>
      <c r="CD24" s="1054">
        <v>0</v>
      </c>
      <c r="CE24" s="1054">
        <v>-139916</v>
      </c>
      <c r="CF24" s="1054">
        <v>-27021321</v>
      </c>
      <c r="CG24" s="1054">
        <v>-319153</v>
      </c>
      <c r="CH24" s="1054">
        <v>-44977</v>
      </c>
      <c r="CI24" s="1054">
        <v>0</v>
      </c>
      <c r="CJ24" s="1054">
        <v>0</v>
      </c>
      <c r="CK24" s="1054">
        <v>0</v>
      </c>
      <c r="CL24" s="1054">
        <v>-109481</v>
      </c>
      <c r="CM24" s="1054">
        <v>-403892</v>
      </c>
      <c r="CN24" s="1054">
        <v>0</v>
      </c>
      <c r="CO24" s="1054">
        <v>382620271</v>
      </c>
      <c r="CP24" s="1054">
        <v>-12131313</v>
      </c>
      <c r="CQ24" s="1054">
        <v>162581764</v>
      </c>
      <c r="CR24" s="1054">
        <v>-33179209</v>
      </c>
      <c r="CS24" s="1054">
        <v>547340678</v>
      </c>
      <c r="CT24" s="1054">
        <v>-27109107</v>
      </c>
      <c r="CU24" s="1054">
        <v>-546699</v>
      </c>
      <c r="CV24">
        <v>-33392636</v>
      </c>
      <c r="CW24">
        <v>-4840414</v>
      </c>
      <c r="CX24" s="1054">
        <v>-820680</v>
      </c>
      <c r="CY24" s="1054">
        <v>-22202094</v>
      </c>
      <c r="CZ24" s="1054">
        <v>0</v>
      </c>
      <c r="DA24" s="1054">
        <v>-97032</v>
      </c>
      <c r="DB24" s="1054">
        <v>-7755</v>
      </c>
      <c r="DC24" s="1054">
        <v>0</v>
      </c>
      <c r="DD24" s="1054">
        <v>-812473</v>
      </c>
      <c r="DE24" s="1054">
        <v>0</v>
      </c>
      <c r="DF24" s="1054">
        <v>-8207</v>
      </c>
      <c r="DG24" s="1054">
        <v>0</v>
      </c>
      <c r="DH24" s="1054">
        <v>-21980073</v>
      </c>
      <c r="DI24" s="1054">
        <v>0</v>
      </c>
      <c r="DJ24" s="1054">
        <v>-222021</v>
      </c>
      <c r="DK24" s="1054">
        <v>27707988</v>
      </c>
      <c r="DL24" s="1054">
        <v>0</v>
      </c>
      <c r="DM24" s="1054">
        <v>271257</v>
      </c>
      <c r="DN24" s="197">
        <v>128172300</v>
      </c>
      <c r="DO24" s="197">
        <v>3725500</v>
      </c>
      <c r="DP24" s="197">
        <v>11370850</v>
      </c>
      <c r="DQ24" s="197">
        <v>-36698565</v>
      </c>
      <c r="DR24" s="209"/>
      <c r="DS24" s="209"/>
      <c r="DT24" s="209"/>
      <c r="DU24" t="s">
        <v>984</v>
      </c>
      <c r="DV24" t="s">
        <v>984</v>
      </c>
      <c r="DX24" s="197">
        <v>0</v>
      </c>
      <c r="DY24" s="197">
        <v>0</v>
      </c>
      <c r="DZ24" s="197">
        <v>0</v>
      </c>
      <c r="EA24" s="1054">
        <v>-25384806</v>
      </c>
      <c r="EB24" s="1054">
        <v>0</v>
      </c>
      <c r="EC24" s="1557" t="s">
        <v>6480</v>
      </c>
      <c r="ED24" s="197" t="s">
        <v>5061</v>
      </c>
      <c r="EE24" s="1513" t="s">
        <v>5348</v>
      </c>
    </row>
    <row r="25" spans="1:135" s="197" customFormat="1" ht="12.75" x14ac:dyDescent="0.2">
      <c r="A25" s="797">
        <v>17</v>
      </c>
      <c r="B25" s="722" t="s">
        <v>135</v>
      </c>
      <c r="C25" s="1526" t="s">
        <v>136</v>
      </c>
      <c r="D25" s="1054">
        <v>103866</v>
      </c>
      <c r="E25" s="1054">
        <v>103866</v>
      </c>
      <c r="F25" s="1054">
        <v>0</v>
      </c>
      <c r="G25" s="1054">
        <v>0</v>
      </c>
      <c r="H25" s="1054">
        <v>48023956</v>
      </c>
      <c r="I25" s="1054">
        <v>19209582</v>
      </c>
      <c r="J25" s="1054">
        <v>4322156</v>
      </c>
      <c r="K25" s="1054">
        <v>480240</v>
      </c>
      <c r="L25" s="1054">
        <v>0</v>
      </c>
      <c r="M25" s="1054">
        <v>0</v>
      </c>
      <c r="N25" s="1054">
        <v>0</v>
      </c>
      <c r="O25" s="1054">
        <v>0</v>
      </c>
      <c r="P25" s="1054">
        <v>0</v>
      </c>
      <c r="Q25" s="1054">
        <v>0</v>
      </c>
      <c r="R25" s="1054">
        <v>0</v>
      </c>
      <c r="S25" s="1054">
        <v>0</v>
      </c>
      <c r="T25" s="1054">
        <v>0</v>
      </c>
      <c r="U25" s="1054">
        <v>-1641664</v>
      </c>
      <c r="V25" s="1054">
        <v>-1313331</v>
      </c>
      <c r="W25" s="1054">
        <v>-295499</v>
      </c>
      <c r="X25" s="1054">
        <v>-32833</v>
      </c>
      <c r="Y25" s="1054">
        <v>3272173</v>
      </c>
      <c r="Z25" s="1054">
        <v>736239</v>
      </c>
      <c r="AA25" s="1054">
        <v>81804</v>
      </c>
      <c r="AB25" s="1054">
        <v>788900</v>
      </c>
      <c r="AC25" s="1054">
        <v>177502</v>
      </c>
      <c r="AD25" s="1054">
        <v>19722</v>
      </c>
      <c r="AE25" s="1054">
        <v>51702</v>
      </c>
      <c r="AF25" s="1054">
        <v>11633</v>
      </c>
      <c r="AG25" s="1054">
        <v>1293</v>
      </c>
      <c r="AH25" s="1054">
        <v>2257</v>
      </c>
      <c r="AI25" s="1054">
        <v>508</v>
      </c>
      <c r="AJ25" s="1054">
        <v>56</v>
      </c>
      <c r="AK25" s="1054">
        <v>414</v>
      </c>
      <c r="AL25" s="1054">
        <v>93</v>
      </c>
      <c r="AM25" s="1054">
        <v>10</v>
      </c>
      <c r="AN25" s="1054">
        <v>0</v>
      </c>
      <c r="AO25" s="1054">
        <v>0</v>
      </c>
      <c r="AP25" s="1054">
        <v>0</v>
      </c>
      <c r="AQ25" s="1054">
        <v>135113</v>
      </c>
      <c r="AR25" s="1054">
        <v>30400</v>
      </c>
      <c r="AS25" s="1054">
        <v>3378</v>
      </c>
      <c r="AT25" s="1054">
        <v>0</v>
      </c>
      <c r="AU25" s="1054">
        <v>0</v>
      </c>
      <c r="AV25" s="1054">
        <v>0</v>
      </c>
      <c r="AW25" s="1054">
        <v>0</v>
      </c>
      <c r="AX25" s="1054">
        <v>0</v>
      </c>
      <c r="AY25" s="1054">
        <v>0</v>
      </c>
      <c r="AZ25" s="1054">
        <v>1947203</v>
      </c>
      <c r="BA25" s="1054">
        <v>0</v>
      </c>
      <c r="BB25" s="1054">
        <v>-3283327</v>
      </c>
      <c r="BC25" s="1054">
        <v>712941</v>
      </c>
      <c r="BD25" s="1054">
        <v>160411</v>
      </c>
      <c r="BE25" s="1054">
        <v>17823</v>
      </c>
      <c r="BF25" s="1055"/>
      <c r="BG25" s="1055"/>
      <c r="BH25" s="1055"/>
      <c r="BI25" s="1054">
        <v>-115733</v>
      </c>
      <c r="BJ25" s="1054">
        <v>-92587</v>
      </c>
      <c r="BK25" s="1054">
        <v>-20832</v>
      </c>
      <c r="BL25" s="1054">
        <v>-2315</v>
      </c>
      <c r="BM25" s="1054">
        <v>-231467</v>
      </c>
      <c r="BN25" s="1054">
        <v>-2262500</v>
      </c>
      <c r="BO25" s="1054">
        <v>-1810000</v>
      </c>
      <c r="BP25" s="1054">
        <v>-407250</v>
      </c>
      <c r="BQ25" s="1054">
        <v>-45250</v>
      </c>
      <c r="BR25" s="1054">
        <v>-4525000</v>
      </c>
      <c r="BS25" s="1054">
        <v>-3238781</v>
      </c>
      <c r="BT25" s="1054">
        <v>-1619396</v>
      </c>
      <c r="BU25" s="1054">
        <v>-1295511</v>
      </c>
      <c r="BV25" s="1054">
        <v>-291489</v>
      </c>
      <c r="BW25" s="1054">
        <v>-32386</v>
      </c>
      <c r="BX25" s="1054">
        <v>51155174</v>
      </c>
      <c r="BY25" s="1054">
        <v>-2718907</v>
      </c>
      <c r="BZ25" s="1054">
        <v>1250422</v>
      </c>
      <c r="CA25" s="1054">
        <v>-1317113</v>
      </c>
      <c r="CB25" s="1054">
        <v>-53153</v>
      </c>
      <c r="CC25" s="1054">
        <v>0</v>
      </c>
      <c r="CD25" s="1054">
        <v>-1216</v>
      </c>
      <c r="CE25" s="1054">
        <v>-16672</v>
      </c>
      <c r="CF25" s="1054">
        <v>-681802</v>
      </c>
      <c r="CG25" s="1054">
        <v>-70577</v>
      </c>
      <c r="CH25" s="1054">
        <v>-8729</v>
      </c>
      <c r="CI25" s="1054">
        <v>-6148</v>
      </c>
      <c r="CJ25" s="1054">
        <v>0</v>
      </c>
      <c r="CK25" s="1054">
        <v>0</v>
      </c>
      <c r="CL25" s="1054">
        <v>0</v>
      </c>
      <c r="CM25" s="1054">
        <v>0</v>
      </c>
      <c r="CN25" s="1054">
        <v>0</v>
      </c>
      <c r="CO25" s="1054">
        <v>51143481</v>
      </c>
      <c r="CP25" s="1054">
        <v>0</v>
      </c>
      <c r="CQ25" s="1054">
        <v>1029878</v>
      </c>
      <c r="CR25" s="1054">
        <v>-1707102</v>
      </c>
      <c r="CS25" s="1054">
        <v>57555344</v>
      </c>
      <c r="CT25" s="1054">
        <v>286740</v>
      </c>
      <c r="CU25" s="1054">
        <v>0</v>
      </c>
      <c r="CV25">
        <v>-1070000</v>
      </c>
      <c r="CW25">
        <v>0</v>
      </c>
      <c r="CX25" s="1054">
        <v>-150000</v>
      </c>
      <c r="CY25" s="1054">
        <v>-4375000</v>
      </c>
      <c r="CZ25" s="1054">
        <v>0</v>
      </c>
      <c r="DA25" s="1054">
        <v>120000</v>
      </c>
      <c r="DB25" s="1054">
        <v>0</v>
      </c>
      <c r="DC25" s="1054">
        <v>-75000</v>
      </c>
      <c r="DD25" s="1054">
        <v>-60000</v>
      </c>
      <c r="DE25" s="1054">
        <v>-13500</v>
      </c>
      <c r="DF25" s="1054">
        <v>-1500</v>
      </c>
      <c r="DG25" s="1054">
        <v>-2187500</v>
      </c>
      <c r="DH25" s="1054">
        <v>-1750000</v>
      </c>
      <c r="DI25" s="1054">
        <v>-393750</v>
      </c>
      <c r="DJ25" s="1054">
        <v>-43750</v>
      </c>
      <c r="DK25" s="1054">
        <v>1020047</v>
      </c>
      <c r="DL25" s="1054">
        <v>229511</v>
      </c>
      <c r="DM25" s="1054">
        <v>25501</v>
      </c>
      <c r="DN25" s="197">
        <v>9942650</v>
      </c>
      <c r="DO25" s="197">
        <v>0</v>
      </c>
      <c r="DP25" s="197">
        <v>-3238781</v>
      </c>
      <c r="DQ25" s="197">
        <v>-1030742</v>
      </c>
      <c r="DR25" s="209"/>
      <c r="DS25" s="209"/>
      <c r="DT25" s="209"/>
      <c r="DU25" t="s">
        <v>984</v>
      </c>
      <c r="DV25" t="s">
        <v>985</v>
      </c>
      <c r="DX25" s="197">
        <v>0</v>
      </c>
      <c r="DY25" s="197">
        <v>0</v>
      </c>
      <c r="DZ25" s="197">
        <v>0</v>
      </c>
      <c r="EA25" s="1054">
        <v>-2313652</v>
      </c>
      <c r="EB25" s="1054">
        <v>0</v>
      </c>
      <c r="EC25" s="1557" t="s">
        <v>6480</v>
      </c>
      <c r="ED25" s="197" t="s">
        <v>5062</v>
      </c>
      <c r="EE25" s="1513" t="s">
        <v>5343</v>
      </c>
    </row>
    <row r="26" spans="1:135" s="197" customFormat="1" ht="12.75" x14ac:dyDescent="0.2">
      <c r="A26" s="203">
        <v>18</v>
      </c>
      <c r="B26" s="722" t="s">
        <v>870</v>
      </c>
      <c r="C26" s="1526" t="s">
        <v>138</v>
      </c>
      <c r="D26" s="1054">
        <v>249649</v>
      </c>
      <c r="E26" s="1054">
        <v>249649</v>
      </c>
      <c r="F26" s="1054">
        <v>3600</v>
      </c>
      <c r="G26" s="1054">
        <v>0</v>
      </c>
      <c r="H26" s="1054">
        <v>40396171</v>
      </c>
      <c r="I26" s="1054">
        <v>19794124</v>
      </c>
      <c r="J26" s="1054">
        <v>0</v>
      </c>
      <c r="K26" s="1054">
        <v>403962</v>
      </c>
      <c r="L26" s="1054">
        <v>0</v>
      </c>
      <c r="M26" s="1054">
        <v>0</v>
      </c>
      <c r="N26" s="1054">
        <v>0</v>
      </c>
      <c r="O26" s="1054">
        <v>0</v>
      </c>
      <c r="P26" s="1054">
        <v>0</v>
      </c>
      <c r="Q26" s="1054">
        <v>0</v>
      </c>
      <c r="R26" s="1054">
        <v>0</v>
      </c>
      <c r="S26" s="1054">
        <v>0</v>
      </c>
      <c r="T26" s="1054">
        <v>0</v>
      </c>
      <c r="U26" s="1054">
        <v>461054</v>
      </c>
      <c r="V26" s="1054">
        <v>451833</v>
      </c>
      <c r="W26" s="1054">
        <v>0</v>
      </c>
      <c r="X26" s="1054">
        <v>9221</v>
      </c>
      <c r="Y26" s="1054">
        <v>3372358</v>
      </c>
      <c r="Z26" s="1054">
        <v>0</v>
      </c>
      <c r="AA26" s="1054">
        <v>68811</v>
      </c>
      <c r="AB26" s="1054">
        <v>3057023</v>
      </c>
      <c r="AC26" s="1054">
        <v>0</v>
      </c>
      <c r="AD26" s="1054">
        <v>62388</v>
      </c>
      <c r="AE26" s="1054">
        <v>32790</v>
      </c>
      <c r="AF26" s="1054">
        <v>0</v>
      </c>
      <c r="AG26" s="1054">
        <v>669</v>
      </c>
      <c r="AH26" s="1054">
        <v>14336</v>
      </c>
      <c r="AI26" s="1054">
        <v>0</v>
      </c>
      <c r="AJ26" s="1054">
        <v>293</v>
      </c>
      <c r="AK26" s="1054">
        <v>0</v>
      </c>
      <c r="AL26" s="1054">
        <v>0</v>
      </c>
      <c r="AM26" s="1054">
        <v>0</v>
      </c>
      <c r="AN26" s="1054">
        <v>975</v>
      </c>
      <c r="AO26" s="1054">
        <v>0</v>
      </c>
      <c r="AP26" s="1054">
        <v>20</v>
      </c>
      <c r="AQ26" s="1054">
        <v>435834</v>
      </c>
      <c r="AR26" s="1054">
        <v>0</v>
      </c>
      <c r="AS26" s="1054">
        <v>8895</v>
      </c>
      <c r="AT26" s="1054">
        <v>0</v>
      </c>
      <c r="AU26" s="1054">
        <v>0</v>
      </c>
      <c r="AV26" s="1054">
        <v>0</v>
      </c>
      <c r="AW26" s="1054">
        <v>0</v>
      </c>
      <c r="AX26" s="1054">
        <v>0</v>
      </c>
      <c r="AY26" s="1054">
        <v>0</v>
      </c>
      <c r="AZ26" s="1054">
        <v>3470000</v>
      </c>
      <c r="BA26" s="1054">
        <v>0</v>
      </c>
      <c r="BB26" s="1054">
        <v>922108</v>
      </c>
      <c r="BC26" s="1054">
        <v>2007134</v>
      </c>
      <c r="BD26" s="1054">
        <v>0</v>
      </c>
      <c r="BE26" s="1054">
        <v>40962</v>
      </c>
      <c r="BF26" s="1055"/>
      <c r="BG26" s="1055"/>
      <c r="BH26" s="1055"/>
      <c r="BI26" s="1054">
        <v>-1299000</v>
      </c>
      <c r="BJ26" s="1054">
        <v>-1273020</v>
      </c>
      <c r="BK26" s="1054">
        <v>0</v>
      </c>
      <c r="BL26" s="1054">
        <v>-25980</v>
      </c>
      <c r="BM26" s="1054">
        <v>-2598000</v>
      </c>
      <c r="BN26" s="1054">
        <v>-1913236</v>
      </c>
      <c r="BO26" s="1054">
        <v>-1874971</v>
      </c>
      <c r="BP26" s="1054">
        <v>0</v>
      </c>
      <c r="BQ26" s="1054">
        <v>-38265</v>
      </c>
      <c r="BR26" s="1054">
        <v>-3826472</v>
      </c>
      <c r="BS26" s="1054">
        <v>2881856</v>
      </c>
      <c r="BT26" s="1054">
        <v>1440927</v>
      </c>
      <c r="BU26" s="1054">
        <v>1412111</v>
      </c>
      <c r="BV26" s="1054">
        <v>0</v>
      </c>
      <c r="BW26" s="1054">
        <v>28819</v>
      </c>
      <c r="BX26" s="1054">
        <v>36759585</v>
      </c>
      <c r="BY26" s="1054">
        <v>-9260632</v>
      </c>
      <c r="BZ26" s="1054">
        <v>1028368</v>
      </c>
      <c r="CA26" s="1054">
        <v>-4849890</v>
      </c>
      <c r="CB26" s="1054">
        <v>-65147</v>
      </c>
      <c r="CC26" s="1054">
        <v>-3482</v>
      </c>
      <c r="CD26" s="1054">
        <v>0</v>
      </c>
      <c r="CE26" s="1054">
        <v>-10132</v>
      </c>
      <c r="CF26" s="1054">
        <v>-2523025</v>
      </c>
      <c r="CG26" s="1054">
        <v>-31381</v>
      </c>
      <c r="CH26" s="1054">
        <v>0</v>
      </c>
      <c r="CI26" s="1054">
        <v>0</v>
      </c>
      <c r="CJ26" s="1054">
        <v>0</v>
      </c>
      <c r="CK26" s="1054">
        <v>0</v>
      </c>
      <c r="CL26" s="1054">
        <v>0</v>
      </c>
      <c r="CM26" s="1054">
        <v>0</v>
      </c>
      <c r="CN26" s="1054">
        <v>0</v>
      </c>
      <c r="CO26" s="1054">
        <v>37498776</v>
      </c>
      <c r="CP26" s="1054">
        <v>-993902</v>
      </c>
      <c r="CQ26" s="1054">
        <v>2873183</v>
      </c>
      <c r="CR26" s="1054">
        <v>-720009</v>
      </c>
      <c r="CS26" s="1054">
        <v>58430975</v>
      </c>
      <c r="CT26" s="1054">
        <v>-419902</v>
      </c>
      <c r="CU26" s="1054">
        <v>0</v>
      </c>
      <c r="CV26">
        <v>282342</v>
      </c>
      <c r="CW26">
        <v>0</v>
      </c>
      <c r="CX26" s="1054">
        <v>-191854</v>
      </c>
      <c r="CY26" s="1054">
        <v>-3634618</v>
      </c>
      <c r="CZ26" s="1054">
        <v>0</v>
      </c>
      <c r="DA26" s="1054">
        <v>2308</v>
      </c>
      <c r="DB26" s="1054">
        <v>0</v>
      </c>
      <c r="DC26" s="1054">
        <v>-95927</v>
      </c>
      <c r="DD26" s="1054">
        <v>-94008</v>
      </c>
      <c r="DE26" s="1054">
        <v>0</v>
      </c>
      <c r="DF26" s="1054">
        <v>-1919</v>
      </c>
      <c r="DG26" s="1054">
        <v>-1817309</v>
      </c>
      <c r="DH26" s="1054">
        <v>-1780962</v>
      </c>
      <c r="DI26" s="1054">
        <v>0</v>
      </c>
      <c r="DJ26" s="1054">
        <v>-36347</v>
      </c>
      <c r="DK26" s="1054">
        <v>1972471</v>
      </c>
      <c r="DL26" s="1054">
        <v>0</v>
      </c>
      <c r="DM26" s="1054">
        <v>40255</v>
      </c>
      <c r="DN26" s="197">
        <v>5147500</v>
      </c>
      <c r="DO26" s="197">
        <v>0</v>
      </c>
      <c r="DP26" s="197">
        <v>2881856</v>
      </c>
      <c r="DQ26" s="197">
        <v>-2024992</v>
      </c>
      <c r="DR26" s="209"/>
      <c r="DS26" s="209"/>
      <c r="DT26" s="209"/>
      <c r="DU26" t="s">
        <v>984</v>
      </c>
      <c r="DV26" t="s">
        <v>984</v>
      </c>
      <c r="DX26" s="197">
        <v>0</v>
      </c>
      <c r="DY26" s="197">
        <v>0</v>
      </c>
      <c r="DZ26" s="197">
        <v>0</v>
      </c>
      <c r="EA26" s="1054">
        <v>-3652181</v>
      </c>
      <c r="EB26" s="1054">
        <v>0</v>
      </c>
      <c r="EC26" s="1557" t="s">
        <v>6480</v>
      </c>
      <c r="ED26" s="197" t="s">
        <v>5063</v>
      </c>
      <c r="EE26" s="1513" t="s">
        <v>5349</v>
      </c>
    </row>
    <row r="27" spans="1:135" s="197" customFormat="1" ht="12.75" x14ac:dyDescent="0.2">
      <c r="A27" s="797">
        <v>19</v>
      </c>
      <c r="B27" s="722" t="s">
        <v>869</v>
      </c>
      <c r="C27" s="1526" t="s">
        <v>140</v>
      </c>
      <c r="D27" s="1054">
        <v>237344</v>
      </c>
      <c r="E27" s="1054">
        <v>237344</v>
      </c>
      <c r="F27" s="1054">
        <v>1010</v>
      </c>
      <c r="G27" s="1054">
        <v>0</v>
      </c>
      <c r="H27" s="1054">
        <v>31816321</v>
      </c>
      <c r="I27" s="1054">
        <v>15589997</v>
      </c>
      <c r="J27" s="1054">
        <v>0</v>
      </c>
      <c r="K27" s="1054">
        <v>318163</v>
      </c>
      <c r="L27" s="1054">
        <v>323116</v>
      </c>
      <c r="M27" s="1054">
        <v>0</v>
      </c>
      <c r="N27" s="1054">
        <v>0</v>
      </c>
      <c r="O27" s="1054">
        <v>0</v>
      </c>
      <c r="P27" s="1054">
        <v>327036</v>
      </c>
      <c r="Q27" s="1054">
        <v>0</v>
      </c>
      <c r="R27" s="1054">
        <v>0</v>
      </c>
      <c r="S27" s="1054">
        <v>0</v>
      </c>
      <c r="T27" s="1054">
        <v>0</v>
      </c>
      <c r="U27" s="1054">
        <v>2590874</v>
      </c>
      <c r="V27" s="1054">
        <v>2539056</v>
      </c>
      <c r="W27" s="1054">
        <v>0</v>
      </c>
      <c r="X27" s="1054">
        <v>51817</v>
      </c>
      <c r="Y27" s="1054">
        <v>2766530</v>
      </c>
      <c r="Z27" s="1054">
        <v>0</v>
      </c>
      <c r="AA27" s="1054">
        <v>54196</v>
      </c>
      <c r="AB27" s="1054">
        <v>3364584</v>
      </c>
      <c r="AC27" s="1054">
        <v>0</v>
      </c>
      <c r="AD27" s="1054">
        <v>64067</v>
      </c>
      <c r="AE27" s="1054">
        <v>109202</v>
      </c>
      <c r="AF27" s="1054">
        <v>0</v>
      </c>
      <c r="AG27" s="1054">
        <v>1956</v>
      </c>
      <c r="AH27" s="1054">
        <v>0</v>
      </c>
      <c r="AI27" s="1054">
        <v>0</v>
      </c>
      <c r="AJ27" s="1054">
        <v>0</v>
      </c>
      <c r="AK27" s="1054">
        <v>11382</v>
      </c>
      <c r="AL27" s="1054">
        <v>0</v>
      </c>
      <c r="AM27" s="1054">
        <v>232</v>
      </c>
      <c r="AN27" s="1054">
        <v>0</v>
      </c>
      <c r="AO27" s="1054">
        <v>0</v>
      </c>
      <c r="AP27" s="1054">
        <v>0</v>
      </c>
      <c r="AQ27" s="1054">
        <v>232977</v>
      </c>
      <c r="AR27" s="1054">
        <v>0</v>
      </c>
      <c r="AS27" s="1054">
        <v>4439</v>
      </c>
      <c r="AT27" s="1054">
        <v>0</v>
      </c>
      <c r="AU27" s="1054">
        <v>0</v>
      </c>
      <c r="AV27" s="1054">
        <v>0</v>
      </c>
      <c r="AW27" s="1054">
        <v>0</v>
      </c>
      <c r="AX27" s="1054">
        <v>0</v>
      </c>
      <c r="AY27" s="1054">
        <v>0</v>
      </c>
      <c r="AZ27" s="1054">
        <v>1523188</v>
      </c>
      <c r="BA27" s="1054">
        <v>183308</v>
      </c>
      <c r="BB27" s="1054">
        <v>5181747</v>
      </c>
      <c r="BC27" s="1054">
        <v>4197406</v>
      </c>
      <c r="BD27" s="1054">
        <v>0</v>
      </c>
      <c r="BE27" s="1054">
        <v>85099</v>
      </c>
      <c r="BF27" s="1055"/>
      <c r="BG27" s="1055"/>
      <c r="BH27" s="1055"/>
      <c r="BI27" s="1054">
        <v>-2631127</v>
      </c>
      <c r="BJ27" s="1054">
        <v>-2578505</v>
      </c>
      <c r="BK27" s="1054">
        <v>0</v>
      </c>
      <c r="BL27" s="1054">
        <v>-52623</v>
      </c>
      <c r="BM27" s="1054">
        <v>-5262255</v>
      </c>
      <c r="BN27" s="1054">
        <v>-4550000</v>
      </c>
      <c r="BO27" s="1054">
        <v>-4459001</v>
      </c>
      <c r="BP27" s="1054">
        <v>0</v>
      </c>
      <c r="BQ27" s="1054">
        <v>-90999</v>
      </c>
      <c r="BR27" s="1054">
        <v>-9100000</v>
      </c>
      <c r="BS27" s="1054">
        <v>12051657</v>
      </c>
      <c r="BT27" s="1054">
        <v>6025830</v>
      </c>
      <c r="BU27" s="1054">
        <v>5905312</v>
      </c>
      <c r="BV27" s="1054">
        <v>0</v>
      </c>
      <c r="BW27" s="1054">
        <v>120516</v>
      </c>
      <c r="BX27" s="1054">
        <v>45651996</v>
      </c>
      <c r="BY27" s="1054">
        <v>-9815437</v>
      </c>
      <c r="BZ27" s="1054">
        <v>1032207</v>
      </c>
      <c r="CA27" s="1054">
        <v>-3185225</v>
      </c>
      <c r="CB27" s="1054">
        <v>0</v>
      </c>
      <c r="CC27" s="1054">
        <v>0</v>
      </c>
      <c r="CD27" s="1054">
        <v>-19390</v>
      </c>
      <c r="CE27" s="1054">
        <v>-1057</v>
      </c>
      <c r="CF27" s="1054">
        <v>-1503983</v>
      </c>
      <c r="CG27" s="1054">
        <v>-4326</v>
      </c>
      <c r="CH27" s="1054">
        <v>-19461</v>
      </c>
      <c r="CI27" s="1054">
        <v>0</v>
      </c>
      <c r="CJ27" s="1054">
        <v>0</v>
      </c>
      <c r="CK27" s="1054">
        <v>0</v>
      </c>
      <c r="CL27" s="1054">
        <v>-312779</v>
      </c>
      <c r="CM27" s="1054">
        <v>-291338</v>
      </c>
      <c r="CN27" s="1054">
        <v>0</v>
      </c>
      <c r="CO27" s="1054">
        <v>40402262</v>
      </c>
      <c r="CP27" s="1054">
        <v>-406474</v>
      </c>
      <c r="CQ27" s="1054">
        <v>9467572</v>
      </c>
      <c r="CR27" s="1054">
        <v>-224127</v>
      </c>
      <c r="CS27" s="1054">
        <v>59616807</v>
      </c>
      <c r="CT27" s="1054">
        <v>-774897</v>
      </c>
      <c r="CU27" s="1054">
        <v>641</v>
      </c>
      <c r="CV27">
        <v>2897830</v>
      </c>
      <c r="CW27">
        <v>462921</v>
      </c>
      <c r="CX27" s="1054">
        <v>-100000</v>
      </c>
      <c r="CY27" s="1054">
        <v>-9000000</v>
      </c>
      <c r="CZ27" s="1054">
        <v>0</v>
      </c>
      <c r="DA27" s="1054">
        <v>2019876</v>
      </c>
      <c r="DB27" s="1054">
        <v>0</v>
      </c>
      <c r="DC27" s="1054">
        <v>-50000</v>
      </c>
      <c r="DD27" s="1054">
        <v>-49000</v>
      </c>
      <c r="DE27" s="1054">
        <v>0</v>
      </c>
      <c r="DF27" s="1054">
        <v>-1000</v>
      </c>
      <c r="DG27" s="1054">
        <v>-4500001</v>
      </c>
      <c r="DH27" s="1054">
        <v>-4410000</v>
      </c>
      <c r="DI27" s="1054">
        <v>0</v>
      </c>
      <c r="DJ27" s="1054">
        <v>-89999</v>
      </c>
      <c r="DK27" s="1054">
        <v>12727</v>
      </c>
      <c r="DL27" s="1054">
        <v>0</v>
      </c>
      <c r="DM27" s="1054">
        <v>572</v>
      </c>
      <c r="DN27" s="197">
        <v>15048750</v>
      </c>
      <c r="DO27" s="197">
        <v>1026250</v>
      </c>
      <c r="DP27" s="197">
        <v>12051657</v>
      </c>
      <c r="DQ27" s="197">
        <v>-5622581</v>
      </c>
      <c r="DR27" s="209"/>
      <c r="DS27" s="209"/>
      <c r="DT27" s="209"/>
      <c r="DU27" t="s">
        <v>984</v>
      </c>
      <c r="DV27" t="s">
        <v>984</v>
      </c>
      <c r="DX27" s="197">
        <v>0</v>
      </c>
      <c r="DY27" s="197">
        <v>0</v>
      </c>
      <c r="DZ27" s="197">
        <v>0</v>
      </c>
      <c r="EA27" s="1054">
        <v>-38004</v>
      </c>
      <c r="EB27" s="1054">
        <v>-2338079</v>
      </c>
      <c r="EC27" s="1557" t="s">
        <v>6480</v>
      </c>
      <c r="ED27" s="197" t="s">
        <v>5064</v>
      </c>
      <c r="EE27" s="1513" t="s">
        <v>5349</v>
      </c>
    </row>
    <row r="28" spans="1:135" s="197" customFormat="1" ht="12.75" x14ac:dyDescent="0.2">
      <c r="A28" s="203">
        <v>20</v>
      </c>
      <c r="B28" s="722" t="s">
        <v>141</v>
      </c>
      <c r="C28" s="1526" t="s">
        <v>142</v>
      </c>
      <c r="D28" s="1054">
        <v>94644</v>
      </c>
      <c r="E28" s="1054">
        <v>94644</v>
      </c>
      <c r="F28" s="1054">
        <v>63675</v>
      </c>
      <c r="G28" s="1054">
        <v>0</v>
      </c>
      <c r="H28" s="1054">
        <v>31830780</v>
      </c>
      <c r="I28" s="1054">
        <v>12732312</v>
      </c>
      <c r="J28" s="1054">
        <v>2864770</v>
      </c>
      <c r="K28" s="1054">
        <v>318308</v>
      </c>
      <c r="L28" s="1054">
        <v>0</v>
      </c>
      <c r="M28" s="1054">
        <v>0</v>
      </c>
      <c r="N28" s="1054">
        <v>0</v>
      </c>
      <c r="O28" s="1054">
        <v>0</v>
      </c>
      <c r="P28" s="1054">
        <v>0</v>
      </c>
      <c r="Q28" s="1054">
        <v>0</v>
      </c>
      <c r="R28" s="1054">
        <v>0</v>
      </c>
      <c r="S28" s="1054">
        <v>0</v>
      </c>
      <c r="T28" s="1054">
        <v>0</v>
      </c>
      <c r="U28" s="1054">
        <v>-1717279</v>
      </c>
      <c r="V28" s="1054">
        <v>-1373823</v>
      </c>
      <c r="W28" s="1054">
        <v>-309110</v>
      </c>
      <c r="X28" s="1054">
        <v>-34346</v>
      </c>
      <c r="Y28" s="1054">
        <v>2179677</v>
      </c>
      <c r="Z28" s="1054">
        <v>487987</v>
      </c>
      <c r="AA28" s="1054">
        <v>54221</v>
      </c>
      <c r="AB28" s="1054">
        <v>666622</v>
      </c>
      <c r="AC28" s="1054">
        <v>149990</v>
      </c>
      <c r="AD28" s="1054">
        <v>16666</v>
      </c>
      <c r="AE28" s="1054">
        <v>39055</v>
      </c>
      <c r="AF28" s="1054">
        <v>8787</v>
      </c>
      <c r="AG28" s="1054">
        <v>976</v>
      </c>
      <c r="AH28" s="1054">
        <v>674</v>
      </c>
      <c r="AI28" s="1054">
        <v>152</v>
      </c>
      <c r="AJ28" s="1054">
        <v>17</v>
      </c>
      <c r="AK28" s="1054">
        <v>252</v>
      </c>
      <c r="AL28" s="1054">
        <v>56</v>
      </c>
      <c r="AM28" s="1054">
        <v>6</v>
      </c>
      <c r="AN28" s="1054">
        <v>3131</v>
      </c>
      <c r="AO28" s="1054">
        <v>705</v>
      </c>
      <c r="AP28" s="1054">
        <v>78</v>
      </c>
      <c r="AQ28" s="1054">
        <v>95702</v>
      </c>
      <c r="AR28" s="1054">
        <v>21533</v>
      </c>
      <c r="AS28" s="1054">
        <v>2393</v>
      </c>
      <c r="AT28" s="1054">
        <v>0</v>
      </c>
      <c r="AU28" s="1054">
        <v>0</v>
      </c>
      <c r="AV28" s="1054">
        <v>0</v>
      </c>
      <c r="AW28" s="1054">
        <v>0</v>
      </c>
      <c r="AX28" s="1054">
        <v>0</v>
      </c>
      <c r="AY28" s="1054">
        <v>0</v>
      </c>
      <c r="AZ28" s="1054">
        <v>1826757</v>
      </c>
      <c r="BA28" s="1054">
        <v>0</v>
      </c>
      <c r="BB28" s="1054">
        <v>-3434557</v>
      </c>
      <c r="BC28" s="1054">
        <v>481520</v>
      </c>
      <c r="BD28" s="1054">
        <v>108342</v>
      </c>
      <c r="BE28" s="1054">
        <v>12038</v>
      </c>
      <c r="BF28" s="1055"/>
      <c r="BG28" s="1055"/>
      <c r="BH28" s="1055"/>
      <c r="BI28" s="1054">
        <v>-337259</v>
      </c>
      <c r="BJ28" s="1054">
        <v>-269807</v>
      </c>
      <c r="BK28" s="1054">
        <v>-60706</v>
      </c>
      <c r="BL28" s="1054">
        <v>-6745</v>
      </c>
      <c r="BM28" s="1054">
        <v>-674517</v>
      </c>
      <c r="BN28" s="1054">
        <v>-2503421</v>
      </c>
      <c r="BO28" s="1054">
        <v>-2002737</v>
      </c>
      <c r="BP28" s="1054">
        <v>-450615</v>
      </c>
      <c r="BQ28" s="1054">
        <v>-50069</v>
      </c>
      <c r="BR28" s="1054">
        <v>-5006842</v>
      </c>
      <c r="BS28" s="1054">
        <v>-2495044</v>
      </c>
      <c r="BT28" s="1054">
        <v>-1247516</v>
      </c>
      <c r="BU28" s="1054">
        <v>-998021</v>
      </c>
      <c r="BV28" s="1054">
        <v>-224555</v>
      </c>
      <c r="BW28" s="1054">
        <v>-24951</v>
      </c>
      <c r="BX28" s="1054">
        <v>28252647</v>
      </c>
      <c r="BY28" s="1054">
        <v>-2464473</v>
      </c>
      <c r="BZ28" s="1054">
        <v>663966</v>
      </c>
      <c r="CA28" s="1054">
        <v>-929932</v>
      </c>
      <c r="CB28" s="1054">
        <v>-10547</v>
      </c>
      <c r="CC28" s="1054">
        <v>-7782</v>
      </c>
      <c r="CD28" s="1054">
        <v>-661</v>
      </c>
      <c r="CE28" s="1054">
        <v>0</v>
      </c>
      <c r="CF28" s="1054">
        <v>-479857</v>
      </c>
      <c r="CG28" s="1054">
        <v>-708</v>
      </c>
      <c r="CH28" s="1054">
        <v>-15666</v>
      </c>
      <c r="CI28" s="1054">
        <v>0</v>
      </c>
      <c r="CJ28" s="1054">
        <v>0</v>
      </c>
      <c r="CK28" s="1054">
        <v>0</v>
      </c>
      <c r="CL28" s="1054">
        <v>0</v>
      </c>
      <c r="CM28" s="1054">
        <v>0</v>
      </c>
      <c r="CN28" s="1054">
        <v>0</v>
      </c>
      <c r="CO28" s="1054">
        <v>28297835</v>
      </c>
      <c r="CP28" s="1054">
        <v>0</v>
      </c>
      <c r="CQ28" s="1054">
        <v>725457</v>
      </c>
      <c r="CR28" s="1054">
        <v>-1255884</v>
      </c>
      <c r="CS28" s="1054">
        <v>32558533</v>
      </c>
      <c r="CT28" s="1054">
        <v>-109979</v>
      </c>
      <c r="CU28" s="1054">
        <v>0</v>
      </c>
      <c r="CV28">
        <v>0</v>
      </c>
      <c r="CW28">
        <v>0</v>
      </c>
      <c r="CX28" s="1054">
        <v>0</v>
      </c>
      <c r="CY28" s="1054">
        <v>-5006842</v>
      </c>
      <c r="CZ28" s="1054">
        <v>0</v>
      </c>
      <c r="DA28" s="1054">
        <v>0</v>
      </c>
      <c r="DB28" s="1054">
        <v>0</v>
      </c>
      <c r="DC28" s="1054">
        <v>0</v>
      </c>
      <c r="DD28" s="1054">
        <v>0</v>
      </c>
      <c r="DE28" s="1054">
        <v>0</v>
      </c>
      <c r="DF28" s="1054">
        <v>0</v>
      </c>
      <c r="DG28" s="1054">
        <v>-2503421</v>
      </c>
      <c r="DH28" s="1054">
        <v>-2002737</v>
      </c>
      <c r="DI28" s="1054">
        <v>-450615</v>
      </c>
      <c r="DJ28" s="1054">
        <v>-50069</v>
      </c>
      <c r="DK28" s="1054">
        <v>-7376</v>
      </c>
      <c r="DL28" s="1054">
        <v>-1660</v>
      </c>
      <c r="DM28" s="1054">
        <v>-184</v>
      </c>
      <c r="DN28" s="197">
        <v>7510500</v>
      </c>
      <c r="DO28" s="197">
        <v>0</v>
      </c>
      <c r="DP28" s="197">
        <v>-2495044</v>
      </c>
      <c r="DQ28" s="197">
        <v>-818701</v>
      </c>
      <c r="DR28" s="209"/>
      <c r="DS28" s="209"/>
      <c r="DT28" s="209"/>
      <c r="DU28" t="s">
        <v>984</v>
      </c>
      <c r="DV28" t="s">
        <v>985</v>
      </c>
      <c r="DX28" s="197">
        <v>0</v>
      </c>
      <c r="DY28" s="197">
        <v>0</v>
      </c>
      <c r="DZ28" s="197">
        <v>0</v>
      </c>
      <c r="EA28" s="1054">
        <v>16730</v>
      </c>
      <c r="EB28" s="1054">
        <v>-1413266</v>
      </c>
      <c r="EC28" s="1557" t="s">
        <v>6481</v>
      </c>
      <c r="ED28" s="197" t="s">
        <v>5065</v>
      </c>
      <c r="EE28" s="1513" t="s">
        <v>5343</v>
      </c>
    </row>
    <row r="29" spans="1:135" s="197" customFormat="1" ht="12.75" x14ac:dyDescent="0.2">
      <c r="A29" s="797">
        <v>21</v>
      </c>
      <c r="B29" s="722" t="s">
        <v>143</v>
      </c>
      <c r="C29" s="1526" t="s">
        <v>144</v>
      </c>
      <c r="D29" s="1054">
        <v>403705</v>
      </c>
      <c r="E29" s="1054">
        <v>403705</v>
      </c>
      <c r="F29" s="1054">
        <v>37400</v>
      </c>
      <c r="G29" s="1054">
        <v>0</v>
      </c>
      <c r="H29" s="1054">
        <v>86317195</v>
      </c>
      <c r="I29" s="1054">
        <v>85454023</v>
      </c>
      <c r="J29" s="1054">
        <v>0</v>
      </c>
      <c r="K29" s="1054">
        <v>863172</v>
      </c>
      <c r="L29" s="1054">
        <v>0</v>
      </c>
      <c r="M29" s="1054">
        <v>0</v>
      </c>
      <c r="N29" s="1054">
        <v>0</v>
      </c>
      <c r="O29" s="1054">
        <v>0</v>
      </c>
      <c r="P29" s="1054">
        <v>0</v>
      </c>
      <c r="Q29" s="1054">
        <v>0</v>
      </c>
      <c r="R29" s="1054">
        <v>0</v>
      </c>
      <c r="S29" s="1054">
        <v>0</v>
      </c>
      <c r="T29" s="1054">
        <v>0</v>
      </c>
      <c r="U29" s="1054">
        <v>0</v>
      </c>
      <c r="V29" s="1054">
        <v>3198105</v>
      </c>
      <c r="W29" s="1054">
        <v>0</v>
      </c>
      <c r="X29" s="1054">
        <v>32304</v>
      </c>
      <c r="Y29" s="1054">
        <v>14562667</v>
      </c>
      <c r="Z29" s="1054">
        <v>0</v>
      </c>
      <c r="AA29" s="1054">
        <v>147033</v>
      </c>
      <c r="AB29" s="1054">
        <v>9703393</v>
      </c>
      <c r="AC29" s="1054">
        <v>0</v>
      </c>
      <c r="AD29" s="1054">
        <v>98014</v>
      </c>
      <c r="AE29" s="1054">
        <v>374742</v>
      </c>
      <c r="AF29" s="1054">
        <v>0</v>
      </c>
      <c r="AG29" s="1054">
        <v>3785</v>
      </c>
      <c r="AH29" s="1054">
        <v>0</v>
      </c>
      <c r="AI29" s="1054">
        <v>0</v>
      </c>
      <c r="AJ29" s="1054">
        <v>0</v>
      </c>
      <c r="AK29" s="1054">
        <v>0</v>
      </c>
      <c r="AL29" s="1054">
        <v>0</v>
      </c>
      <c r="AM29" s="1054">
        <v>0</v>
      </c>
      <c r="AN29" s="1054">
        <v>0</v>
      </c>
      <c r="AO29" s="1054">
        <v>0</v>
      </c>
      <c r="AP29" s="1054">
        <v>0</v>
      </c>
      <c r="AQ29" s="1054">
        <v>1191079</v>
      </c>
      <c r="AR29" s="1054">
        <v>0</v>
      </c>
      <c r="AS29" s="1054">
        <v>12031</v>
      </c>
      <c r="AT29" s="1054">
        <v>0</v>
      </c>
      <c r="AU29" s="1054">
        <v>0</v>
      </c>
      <c r="AV29" s="1054">
        <v>0</v>
      </c>
      <c r="AW29" s="1054">
        <v>1738</v>
      </c>
      <c r="AX29" s="1054">
        <v>0</v>
      </c>
      <c r="AY29" s="1054">
        <v>18</v>
      </c>
      <c r="AZ29" s="1054">
        <v>6457000</v>
      </c>
      <c r="BA29" s="1054">
        <v>0</v>
      </c>
      <c r="BB29" s="1054">
        <v>3230409</v>
      </c>
      <c r="BC29" s="1054">
        <v>5026169</v>
      </c>
      <c r="BD29" s="1054">
        <v>0</v>
      </c>
      <c r="BE29" s="1054">
        <v>50769</v>
      </c>
      <c r="BF29" s="1055"/>
      <c r="BG29" s="1055"/>
      <c r="BH29" s="1055"/>
      <c r="BI29" s="1054">
        <v>0</v>
      </c>
      <c r="BJ29" s="1054">
        <v>-7926649</v>
      </c>
      <c r="BK29" s="1054">
        <v>0</v>
      </c>
      <c r="BL29" s="1054">
        <v>-80067</v>
      </c>
      <c r="BM29" s="1054">
        <v>-8006716</v>
      </c>
      <c r="BN29" s="1054">
        <v>0</v>
      </c>
      <c r="BO29" s="1054">
        <v>-19148745</v>
      </c>
      <c r="BP29" s="1054">
        <v>0</v>
      </c>
      <c r="BQ29" s="1054">
        <v>-193422</v>
      </c>
      <c r="BR29" s="1054">
        <v>-19342167</v>
      </c>
      <c r="BS29" s="1054">
        <v>6535633</v>
      </c>
      <c r="BT29" s="1054">
        <v>-105586</v>
      </c>
      <c r="BU29" s="1054">
        <v>6575860</v>
      </c>
      <c r="BV29" s="1054">
        <v>0</v>
      </c>
      <c r="BW29" s="1054">
        <v>65358</v>
      </c>
      <c r="BX29" s="1054">
        <v>79845867</v>
      </c>
      <c r="BY29" s="1054">
        <v>-13977371</v>
      </c>
      <c r="BZ29" s="1054">
        <v>2148299</v>
      </c>
      <c r="CA29" s="1054">
        <v>-8014031</v>
      </c>
      <c r="CB29" s="1054">
        <v>-97933</v>
      </c>
      <c r="CC29" s="1054">
        <v>0</v>
      </c>
      <c r="CD29" s="1054">
        <v>0</v>
      </c>
      <c r="CE29" s="1054">
        <v>0</v>
      </c>
      <c r="CF29" s="1054">
        <v>-4133214</v>
      </c>
      <c r="CG29" s="1054">
        <v>-720570</v>
      </c>
      <c r="CH29" s="1054">
        <v>-216411</v>
      </c>
      <c r="CI29" s="1054">
        <v>-8314</v>
      </c>
      <c r="CJ29" s="1054">
        <v>0</v>
      </c>
      <c r="CK29" s="1054">
        <v>0</v>
      </c>
      <c r="CL29" s="1054">
        <v>0</v>
      </c>
      <c r="CM29" s="1054">
        <v>0</v>
      </c>
      <c r="CN29" s="1054">
        <v>0</v>
      </c>
      <c r="CO29" s="1054">
        <v>82118264</v>
      </c>
      <c r="CP29" s="1054">
        <v>-830260</v>
      </c>
      <c r="CQ29" s="1054">
        <v>11510858</v>
      </c>
      <c r="CR29" s="1054">
        <v>-4427073</v>
      </c>
      <c r="CS29" s="1054">
        <v>115925121</v>
      </c>
      <c r="CT29" s="1054">
        <v>-71017</v>
      </c>
      <c r="CU29" s="1054">
        <v>0</v>
      </c>
      <c r="CV29">
        <v>-1747700</v>
      </c>
      <c r="CW29">
        <v>0</v>
      </c>
      <c r="CX29" s="1054">
        <v>-1104159</v>
      </c>
      <c r="CY29" s="1054">
        <v>-18238008</v>
      </c>
      <c r="CZ29" s="1054">
        <v>0</v>
      </c>
      <c r="DA29" s="1054">
        <v>0</v>
      </c>
      <c r="DB29" s="1054">
        <v>0</v>
      </c>
      <c r="DC29" s="1054">
        <v>0</v>
      </c>
      <c r="DD29" s="1054">
        <v>-1093117</v>
      </c>
      <c r="DE29" s="1054">
        <v>0</v>
      </c>
      <c r="DF29" s="1054">
        <v>-11042</v>
      </c>
      <c r="DG29" s="1054">
        <v>0</v>
      </c>
      <c r="DH29" s="1054">
        <v>-18055628</v>
      </c>
      <c r="DI29" s="1054">
        <v>0</v>
      </c>
      <c r="DJ29" s="1054">
        <v>-182380</v>
      </c>
      <c r="DK29" s="1054">
        <v>5960243</v>
      </c>
      <c r="DL29" s="1054">
        <v>0</v>
      </c>
      <c r="DM29" s="1054">
        <v>60204</v>
      </c>
      <c r="DN29" s="197">
        <v>29117500</v>
      </c>
      <c r="DO29" s="197">
        <v>0</v>
      </c>
      <c r="DP29" s="197">
        <v>6535633</v>
      </c>
      <c r="DQ29" s="197">
        <v>-3326147</v>
      </c>
      <c r="DR29" s="209"/>
      <c r="DS29" s="209"/>
      <c r="DT29" s="209"/>
      <c r="DU29" t="s">
        <v>985</v>
      </c>
      <c r="DV29" t="s">
        <v>984</v>
      </c>
      <c r="DX29" s="197">
        <v>0</v>
      </c>
      <c r="DY29" s="197">
        <v>0</v>
      </c>
      <c r="DZ29" s="197">
        <v>0</v>
      </c>
      <c r="EA29" s="1054">
        <v>-5462188</v>
      </c>
      <c r="EB29" s="1054">
        <v>0</v>
      </c>
      <c r="EC29" s="1557" t="s">
        <v>6480</v>
      </c>
      <c r="ED29" s="197" t="s">
        <v>5066</v>
      </c>
      <c r="EE29" s="1513" t="s">
        <v>5349</v>
      </c>
    </row>
    <row r="30" spans="1:135" s="197" customFormat="1" ht="12.75" x14ac:dyDescent="0.2">
      <c r="A30" s="203">
        <v>22</v>
      </c>
      <c r="B30" s="722" t="s">
        <v>145</v>
      </c>
      <c r="C30" s="1526" t="s">
        <v>146</v>
      </c>
      <c r="D30" s="1054">
        <v>91011</v>
      </c>
      <c r="E30" s="1054">
        <v>91011</v>
      </c>
      <c r="F30" s="1054">
        <v>188664</v>
      </c>
      <c r="G30" s="1054">
        <v>0</v>
      </c>
      <c r="H30" s="1054">
        <v>19144833</v>
      </c>
      <c r="I30" s="1054">
        <v>7657933</v>
      </c>
      <c r="J30" s="1054">
        <v>1914483</v>
      </c>
      <c r="K30" s="1054">
        <v>0</v>
      </c>
      <c r="L30" s="1054">
        <v>0</v>
      </c>
      <c r="M30" s="1054">
        <v>0</v>
      </c>
      <c r="N30" s="1054">
        <v>0</v>
      </c>
      <c r="O30" s="1054">
        <v>0</v>
      </c>
      <c r="P30" s="1054">
        <v>0</v>
      </c>
      <c r="Q30" s="1054">
        <v>0</v>
      </c>
      <c r="R30" s="1054">
        <v>0</v>
      </c>
      <c r="S30" s="1054">
        <v>0</v>
      </c>
      <c r="T30" s="1054">
        <v>0</v>
      </c>
      <c r="U30" s="1054">
        <v>-923409</v>
      </c>
      <c r="V30" s="1054">
        <v>-738727</v>
      </c>
      <c r="W30" s="1054">
        <v>-184682</v>
      </c>
      <c r="X30" s="1054">
        <v>0</v>
      </c>
      <c r="Y30" s="1054">
        <v>1336595</v>
      </c>
      <c r="Z30" s="1054">
        <v>326114</v>
      </c>
      <c r="AA30" s="1054">
        <v>0</v>
      </c>
      <c r="AB30" s="1054">
        <v>834526</v>
      </c>
      <c r="AC30" s="1054">
        <v>208631</v>
      </c>
      <c r="AD30" s="1054">
        <v>0</v>
      </c>
      <c r="AE30" s="1054">
        <v>39663</v>
      </c>
      <c r="AF30" s="1054">
        <v>9916</v>
      </c>
      <c r="AG30" s="1054">
        <v>0</v>
      </c>
      <c r="AH30" s="1054">
        <v>0</v>
      </c>
      <c r="AI30" s="1054">
        <v>0</v>
      </c>
      <c r="AJ30" s="1054">
        <v>0</v>
      </c>
      <c r="AK30" s="1054">
        <v>3516</v>
      </c>
      <c r="AL30" s="1054">
        <v>879</v>
      </c>
      <c r="AM30" s="1054">
        <v>0</v>
      </c>
      <c r="AN30" s="1054">
        <v>6215</v>
      </c>
      <c r="AO30" s="1054">
        <v>1554</v>
      </c>
      <c r="AP30" s="1054">
        <v>0</v>
      </c>
      <c r="AQ30" s="1054">
        <v>158434</v>
      </c>
      <c r="AR30" s="1054">
        <v>39609</v>
      </c>
      <c r="AS30" s="1054">
        <v>0</v>
      </c>
      <c r="AT30" s="1054">
        <v>0</v>
      </c>
      <c r="AU30" s="1054">
        <v>0</v>
      </c>
      <c r="AV30" s="1054">
        <v>0</v>
      </c>
      <c r="AW30" s="1054">
        <v>409</v>
      </c>
      <c r="AX30" s="1054">
        <v>102</v>
      </c>
      <c r="AY30" s="1054">
        <v>0</v>
      </c>
      <c r="AZ30" s="1054">
        <v>1306508</v>
      </c>
      <c r="BA30" s="1054">
        <v>0</v>
      </c>
      <c r="BB30" s="1054">
        <v>-1846818</v>
      </c>
      <c r="BC30" s="1054">
        <v>1159065</v>
      </c>
      <c r="BD30" s="1054">
        <v>289766</v>
      </c>
      <c r="BE30" s="1054">
        <v>0</v>
      </c>
      <c r="BF30" s="1055"/>
      <c r="BG30" s="1055"/>
      <c r="BH30" s="1055"/>
      <c r="BI30" s="1054">
        <v>-571500</v>
      </c>
      <c r="BJ30" s="1054">
        <v>-457200</v>
      </c>
      <c r="BK30" s="1054">
        <v>-114300</v>
      </c>
      <c r="BL30" s="1054">
        <v>0</v>
      </c>
      <c r="BM30" s="1054">
        <v>-1143000</v>
      </c>
      <c r="BN30" s="1054">
        <v>-539000</v>
      </c>
      <c r="BO30" s="1054">
        <v>-431200</v>
      </c>
      <c r="BP30" s="1054">
        <v>-107800</v>
      </c>
      <c r="BQ30" s="1054">
        <v>0</v>
      </c>
      <c r="BR30" s="1054">
        <v>-1078000</v>
      </c>
      <c r="BS30" s="1054">
        <v>-759852</v>
      </c>
      <c r="BT30" s="1054">
        <v>-379927</v>
      </c>
      <c r="BU30" s="1054">
        <v>-303942</v>
      </c>
      <c r="BV30" s="1054">
        <v>-75983</v>
      </c>
      <c r="BW30" s="1054">
        <v>0</v>
      </c>
      <c r="BX30" s="1054">
        <v>17884626</v>
      </c>
      <c r="BY30" s="1054">
        <v>-3012727</v>
      </c>
      <c r="BZ30" s="1054">
        <v>450053</v>
      </c>
      <c r="CA30" s="1054">
        <v>-1857838</v>
      </c>
      <c r="CB30" s="1054">
        <v>-87224</v>
      </c>
      <c r="CC30" s="1054">
        <v>-14509</v>
      </c>
      <c r="CD30" s="1054">
        <v>-8633</v>
      </c>
      <c r="CE30" s="1054">
        <v>0</v>
      </c>
      <c r="CF30" s="1054">
        <v>-573662</v>
      </c>
      <c r="CG30" s="1054">
        <v>-52069</v>
      </c>
      <c r="CH30" s="1054">
        <v>-7345</v>
      </c>
      <c r="CI30" s="1054">
        <v>-16355</v>
      </c>
      <c r="CJ30" s="1054">
        <v>0</v>
      </c>
      <c r="CK30" s="1054">
        <v>0</v>
      </c>
      <c r="CL30" s="1054">
        <v>0</v>
      </c>
      <c r="CM30" s="1054">
        <v>0</v>
      </c>
      <c r="CN30" s="1054">
        <v>0</v>
      </c>
      <c r="CO30" s="1054">
        <v>17805000</v>
      </c>
      <c r="CP30" s="1054">
        <v>2</v>
      </c>
      <c r="CQ30" s="1054">
        <v>2839739</v>
      </c>
      <c r="CR30" s="1054">
        <v>-762783</v>
      </c>
      <c r="CS30" s="1054">
        <v>26135043</v>
      </c>
      <c r="CT30" s="1054">
        <v>-70961</v>
      </c>
      <c r="CU30" s="1054">
        <v>0</v>
      </c>
      <c r="CV30">
        <v>573302</v>
      </c>
      <c r="CW30">
        <v>0</v>
      </c>
      <c r="CX30" s="1054">
        <v>-32391</v>
      </c>
      <c r="CY30" s="1054">
        <v>-1045609</v>
      </c>
      <c r="CZ30" s="1054">
        <v>0</v>
      </c>
      <c r="DA30" s="1054">
        <v>8352</v>
      </c>
      <c r="DB30" s="1054">
        <v>0</v>
      </c>
      <c r="DC30" s="1054">
        <v>-16196</v>
      </c>
      <c r="DD30" s="1054">
        <v>-12956</v>
      </c>
      <c r="DE30" s="1054">
        <v>-3239</v>
      </c>
      <c r="DF30" s="1054">
        <v>0</v>
      </c>
      <c r="DG30" s="1054">
        <v>-522805</v>
      </c>
      <c r="DH30" s="1054">
        <v>-418243</v>
      </c>
      <c r="DI30" s="1054">
        <v>-104561</v>
      </c>
      <c r="DJ30" s="1054">
        <v>0</v>
      </c>
      <c r="DK30" s="1054">
        <v>562917</v>
      </c>
      <c r="DL30" s="1054">
        <v>140729</v>
      </c>
      <c r="DM30" s="1054">
        <v>0</v>
      </c>
      <c r="DN30" s="197">
        <v>7627450</v>
      </c>
      <c r="DO30" s="197">
        <v>0</v>
      </c>
      <c r="DP30" s="197">
        <v>-759852</v>
      </c>
      <c r="DQ30" s="197">
        <v>-1698446</v>
      </c>
      <c r="DR30" s="209"/>
      <c r="DS30" s="209"/>
      <c r="DT30" s="209"/>
      <c r="DU30" t="s">
        <v>984</v>
      </c>
      <c r="DV30" t="s">
        <v>985</v>
      </c>
      <c r="DX30" s="197">
        <v>0</v>
      </c>
      <c r="DY30" s="197">
        <v>0</v>
      </c>
      <c r="DZ30" s="197">
        <v>0</v>
      </c>
      <c r="EA30" s="1054">
        <v>-1276798</v>
      </c>
      <c r="EB30" s="1054">
        <v>0</v>
      </c>
      <c r="EC30" s="1557" t="s">
        <v>6480</v>
      </c>
      <c r="ED30" s="197" t="s">
        <v>5067</v>
      </c>
      <c r="EE30" s="1513" t="s">
        <v>5343</v>
      </c>
    </row>
    <row r="31" spans="1:135" s="197" customFormat="1" ht="12.75" x14ac:dyDescent="0.2">
      <c r="A31" s="797">
        <v>23</v>
      </c>
      <c r="B31" s="722" t="s">
        <v>1340</v>
      </c>
      <c r="C31" s="1526" t="s">
        <v>1333</v>
      </c>
      <c r="D31" s="1054">
        <v>602862</v>
      </c>
      <c r="E31" s="1054">
        <v>602862</v>
      </c>
      <c r="F31" s="1054">
        <v>309628</v>
      </c>
      <c r="G31" s="1054">
        <v>0</v>
      </c>
      <c r="H31" s="1054">
        <v>108686352</v>
      </c>
      <c r="I31" s="1054">
        <v>53256312</v>
      </c>
      <c r="J31" s="1054">
        <v>0</v>
      </c>
      <c r="K31" s="1054">
        <v>1086864</v>
      </c>
      <c r="L31" s="1054">
        <v>0</v>
      </c>
      <c r="M31" s="1054">
        <v>0</v>
      </c>
      <c r="N31" s="1054">
        <v>0</v>
      </c>
      <c r="O31" s="1054">
        <v>0</v>
      </c>
      <c r="P31" s="1054">
        <v>0</v>
      </c>
      <c r="Q31" s="1054">
        <v>0</v>
      </c>
      <c r="R31" s="1054">
        <v>0</v>
      </c>
      <c r="S31" s="1054">
        <v>0</v>
      </c>
      <c r="T31" s="1054">
        <v>0</v>
      </c>
      <c r="U31" s="1054">
        <v>-622342</v>
      </c>
      <c r="V31" s="1054">
        <v>-609895</v>
      </c>
      <c r="W31" s="1054">
        <v>0</v>
      </c>
      <c r="X31" s="1054">
        <v>-12447</v>
      </c>
      <c r="Y31" s="1054">
        <v>9124459</v>
      </c>
      <c r="Z31" s="1054">
        <v>0</v>
      </c>
      <c r="AA31" s="1054">
        <v>185137</v>
      </c>
      <c r="AB31" s="1054">
        <v>6942291</v>
      </c>
      <c r="AC31" s="1054">
        <v>0</v>
      </c>
      <c r="AD31" s="1054">
        <v>141679</v>
      </c>
      <c r="AE31" s="1054">
        <v>338484</v>
      </c>
      <c r="AF31" s="1054">
        <v>0</v>
      </c>
      <c r="AG31" s="1054">
        <v>6908</v>
      </c>
      <c r="AH31" s="1054">
        <v>8821</v>
      </c>
      <c r="AI31" s="1054">
        <v>0</v>
      </c>
      <c r="AJ31" s="1054">
        <v>180</v>
      </c>
      <c r="AK31" s="1054">
        <v>29007</v>
      </c>
      <c r="AL31" s="1054">
        <v>0</v>
      </c>
      <c r="AM31" s="1054">
        <v>592</v>
      </c>
      <c r="AN31" s="1054">
        <v>0</v>
      </c>
      <c r="AO31" s="1054">
        <v>0</v>
      </c>
      <c r="AP31" s="1054">
        <v>0</v>
      </c>
      <c r="AQ31" s="1054">
        <v>1229275</v>
      </c>
      <c r="AR31" s="1054">
        <v>0</v>
      </c>
      <c r="AS31" s="1054">
        <v>25087</v>
      </c>
      <c r="AT31" s="1054">
        <v>0</v>
      </c>
      <c r="AU31" s="1054">
        <v>0</v>
      </c>
      <c r="AV31" s="1054">
        <v>0</v>
      </c>
      <c r="AW31" s="1054">
        <v>860</v>
      </c>
      <c r="AX31" s="1054">
        <v>0</v>
      </c>
      <c r="AY31" s="1054">
        <v>18</v>
      </c>
      <c r="AZ31" s="1054">
        <v>12014396</v>
      </c>
      <c r="BA31" s="1054">
        <v>0</v>
      </c>
      <c r="BB31" s="1054">
        <v>-1244684</v>
      </c>
      <c r="BC31" s="1054">
        <v>13404033</v>
      </c>
      <c r="BD31" s="1054">
        <v>0</v>
      </c>
      <c r="BE31" s="1054">
        <v>273552</v>
      </c>
      <c r="BF31" s="1055"/>
      <c r="BG31" s="1055"/>
      <c r="BH31" s="1055"/>
      <c r="BI31" s="1054">
        <v>-3526115</v>
      </c>
      <c r="BJ31" s="1054">
        <v>-3455591</v>
      </c>
      <c r="BK31" s="1054">
        <v>0</v>
      </c>
      <c r="BL31" s="1054">
        <v>-70522</v>
      </c>
      <c r="BM31" s="1054">
        <v>-7052228</v>
      </c>
      <c r="BN31" s="1054">
        <v>-7519600</v>
      </c>
      <c r="BO31" s="1054">
        <v>-7369208</v>
      </c>
      <c r="BP31" s="1054">
        <v>0</v>
      </c>
      <c r="BQ31" s="1054">
        <v>-150393</v>
      </c>
      <c r="BR31" s="1054">
        <v>-15039201</v>
      </c>
      <c r="BS31" s="1054">
        <v>41171477</v>
      </c>
      <c r="BT31" s="1054">
        <v>20585737</v>
      </c>
      <c r="BU31" s="1054">
        <v>20174024</v>
      </c>
      <c r="BV31" s="1054">
        <v>0</v>
      </c>
      <c r="BW31" s="1054">
        <v>411715</v>
      </c>
      <c r="BX31" s="1054">
        <v>132984781</v>
      </c>
      <c r="BY31" s="1054">
        <v>-18354260</v>
      </c>
      <c r="BZ31" s="1054">
        <v>3319323</v>
      </c>
      <c r="CA31" s="1054">
        <v>-13309541</v>
      </c>
      <c r="CB31" s="1054">
        <v>-212308</v>
      </c>
      <c r="CC31" s="1054">
        <v>0</v>
      </c>
      <c r="CD31" s="1054">
        <v>-55963</v>
      </c>
      <c r="CE31" s="1054">
        <v>-132377</v>
      </c>
      <c r="CF31" s="1054">
        <v>-5888332</v>
      </c>
      <c r="CG31" s="1054">
        <v>-135617</v>
      </c>
      <c r="CH31" s="1054">
        <v>-29720</v>
      </c>
      <c r="CI31" s="1054">
        <v>-4269</v>
      </c>
      <c r="CJ31" s="1054">
        <v>0</v>
      </c>
      <c r="CK31" s="1054">
        <v>0</v>
      </c>
      <c r="CL31" s="1054">
        <v>0</v>
      </c>
      <c r="CM31" s="1054">
        <v>0</v>
      </c>
      <c r="CN31" s="1054">
        <v>0</v>
      </c>
      <c r="CO31" s="1054">
        <v>119772616</v>
      </c>
      <c r="CP31" s="1054">
        <v>-361789</v>
      </c>
      <c r="CQ31" s="1054">
        <v>8348618</v>
      </c>
      <c r="CR31" s="1054">
        <v>-2736703</v>
      </c>
      <c r="CS31" s="1054">
        <v>176450571</v>
      </c>
      <c r="CT31" s="1054">
        <v>1492589</v>
      </c>
      <c r="CU31" s="1054">
        <v>0</v>
      </c>
      <c r="CV31">
        <v>10373715</v>
      </c>
      <c r="CW31">
        <v>0</v>
      </c>
      <c r="CX31" s="1054">
        <v>-714824</v>
      </c>
      <c r="CY31" s="1054">
        <v>-14324377</v>
      </c>
      <c r="CZ31" s="1054">
        <v>0</v>
      </c>
      <c r="DA31" s="1054">
        <v>147848</v>
      </c>
      <c r="DB31" s="1054">
        <v>0</v>
      </c>
      <c r="DC31" s="1054">
        <v>-357412</v>
      </c>
      <c r="DD31" s="1054">
        <v>-350263</v>
      </c>
      <c r="DE31" s="1054">
        <v>0</v>
      </c>
      <c r="DF31" s="1054">
        <v>-7149</v>
      </c>
      <c r="DG31" s="1054">
        <v>-7162188</v>
      </c>
      <c r="DH31" s="1054">
        <v>-7018945</v>
      </c>
      <c r="DI31" s="1054">
        <v>0</v>
      </c>
      <c r="DJ31" s="1054">
        <v>-143244</v>
      </c>
      <c r="DK31" s="1054">
        <v>4362315</v>
      </c>
      <c r="DL31" s="1054">
        <v>0</v>
      </c>
      <c r="DM31" s="1054">
        <v>89027</v>
      </c>
      <c r="DN31" s="197">
        <v>53137250</v>
      </c>
      <c r="DO31" s="197">
        <v>0</v>
      </c>
      <c r="DP31" s="197">
        <v>41171477</v>
      </c>
      <c r="DQ31" s="197">
        <v>-15555571</v>
      </c>
      <c r="DR31" s="209"/>
      <c r="DS31" s="209"/>
      <c r="DT31" s="209"/>
      <c r="DU31" t="s">
        <v>984</v>
      </c>
      <c r="DV31" t="s">
        <v>984</v>
      </c>
      <c r="DX31" s="197">
        <v>0</v>
      </c>
      <c r="DY31" s="197">
        <v>0</v>
      </c>
      <c r="DZ31" s="197">
        <v>0</v>
      </c>
      <c r="EA31" s="1054">
        <v>-8077163</v>
      </c>
      <c r="EB31" s="1054">
        <v>0</v>
      </c>
      <c r="EC31" s="1557" t="s">
        <v>6480</v>
      </c>
      <c r="ED31" s="197" t="s">
        <v>5068</v>
      </c>
      <c r="EE31" s="1513" t="s">
        <v>5347</v>
      </c>
    </row>
    <row r="32" spans="1:135" s="197" customFormat="1" ht="12.75" x14ac:dyDescent="0.2">
      <c r="A32" s="203">
        <v>24</v>
      </c>
      <c r="B32" s="722" t="s">
        <v>868</v>
      </c>
      <c r="C32" s="1526" t="s">
        <v>148</v>
      </c>
      <c r="D32" s="1054">
        <v>133300</v>
      </c>
      <c r="E32" s="1054">
        <v>133300</v>
      </c>
      <c r="F32" s="1054">
        <v>0</v>
      </c>
      <c r="G32" s="1054">
        <v>0</v>
      </c>
      <c r="H32" s="1054">
        <v>57179801</v>
      </c>
      <c r="I32" s="1054">
        <v>28018102</v>
      </c>
      <c r="J32" s="1054">
        <v>0</v>
      </c>
      <c r="K32" s="1054">
        <v>571798</v>
      </c>
      <c r="L32" s="1054">
        <v>0</v>
      </c>
      <c r="M32" s="1054">
        <v>0</v>
      </c>
      <c r="N32" s="1054">
        <v>0</v>
      </c>
      <c r="O32" s="1054">
        <v>0</v>
      </c>
      <c r="P32" s="1054">
        <v>0</v>
      </c>
      <c r="Q32" s="1054">
        <v>0</v>
      </c>
      <c r="R32" s="1054">
        <v>0</v>
      </c>
      <c r="S32" s="1054">
        <v>0</v>
      </c>
      <c r="T32" s="1054">
        <v>0</v>
      </c>
      <c r="U32" s="1054">
        <v>-5081090</v>
      </c>
      <c r="V32" s="1054">
        <v>-4979468</v>
      </c>
      <c r="W32" s="1054">
        <v>0</v>
      </c>
      <c r="X32" s="1054">
        <v>-101622</v>
      </c>
      <c r="Y32" s="1054">
        <v>4772623</v>
      </c>
      <c r="Z32" s="1054">
        <v>0</v>
      </c>
      <c r="AA32" s="1054">
        <v>97400</v>
      </c>
      <c r="AB32" s="1054">
        <v>678545</v>
      </c>
      <c r="AC32" s="1054">
        <v>0</v>
      </c>
      <c r="AD32" s="1054">
        <v>13848</v>
      </c>
      <c r="AE32" s="1054">
        <v>61008</v>
      </c>
      <c r="AF32" s="1054">
        <v>0</v>
      </c>
      <c r="AG32" s="1054">
        <v>1245</v>
      </c>
      <c r="AH32" s="1054">
        <v>0</v>
      </c>
      <c r="AI32" s="1054">
        <v>0</v>
      </c>
      <c r="AJ32" s="1054">
        <v>0</v>
      </c>
      <c r="AK32" s="1054">
        <v>6041</v>
      </c>
      <c r="AL32" s="1054">
        <v>0</v>
      </c>
      <c r="AM32" s="1054">
        <v>123</v>
      </c>
      <c r="AN32" s="1054">
        <v>0</v>
      </c>
      <c r="AO32" s="1054">
        <v>0</v>
      </c>
      <c r="AP32" s="1054">
        <v>0</v>
      </c>
      <c r="AQ32" s="1054">
        <v>28674</v>
      </c>
      <c r="AR32" s="1054">
        <v>0</v>
      </c>
      <c r="AS32" s="1054">
        <v>585</v>
      </c>
      <c r="AT32" s="1054">
        <v>0</v>
      </c>
      <c r="AU32" s="1054">
        <v>0</v>
      </c>
      <c r="AV32" s="1054">
        <v>0</v>
      </c>
      <c r="AW32" s="1054">
        <v>0</v>
      </c>
      <c r="AX32" s="1054">
        <v>0</v>
      </c>
      <c r="AY32" s="1054">
        <v>0</v>
      </c>
      <c r="AZ32" s="1054">
        <v>3306121</v>
      </c>
      <c r="BA32" s="1054">
        <v>0</v>
      </c>
      <c r="BB32" s="1054">
        <v>-10162179</v>
      </c>
      <c r="BC32" s="1054">
        <v>2861251</v>
      </c>
      <c r="BD32" s="1054">
        <v>0</v>
      </c>
      <c r="BE32" s="1054">
        <v>58393</v>
      </c>
      <c r="BF32" s="1055"/>
      <c r="BG32" s="1055"/>
      <c r="BH32" s="1055"/>
      <c r="BI32" s="1054">
        <v>-2246201</v>
      </c>
      <c r="BJ32" s="1054">
        <v>-2201276</v>
      </c>
      <c r="BK32" s="1054">
        <v>0</v>
      </c>
      <c r="BL32" s="1054">
        <v>-44924</v>
      </c>
      <c r="BM32" s="1054">
        <v>-4492401</v>
      </c>
      <c r="BN32" s="1054">
        <v>-7962586</v>
      </c>
      <c r="BO32" s="1054">
        <v>-7803334</v>
      </c>
      <c r="BP32" s="1054">
        <v>0</v>
      </c>
      <c r="BQ32" s="1054">
        <v>-159251</v>
      </c>
      <c r="BR32" s="1054">
        <v>-15925171</v>
      </c>
      <c r="BS32" s="1054">
        <v>-12716408</v>
      </c>
      <c r="BT32" s="1054">
        <v>-6358206</v>
      </c>
      <c r="BU32" s="1054">
        <v>-6231038</v>
      </c>
      <c r="BV32" s="1054">
        <v>0</v>
      </c>
      <c r="BW32" s="1054">
        <v>-127164</v>
      </c>
      <c r="BX32" s="1054">
        <v>58878657</v>
      </c>
      <c r="BY32" s="1054">
        <v>-1988707</v>
      </c>
      <c r="BZ32" s="1054">
        <v>1787182</v>
      </c>
      <c r="CA32" s="1054">
        <v>-3281134</v>
      </c>
      <c r="CB32" s="1054">
        <v>-3645</v>
      </c>
      <c r="CC32" s="1054">
        <v>0</v>
      </c>
      <c r="CD32" s="1054">
        <v>-9490</v>
      </c>
      <c r="CE32" s="1054">
        <v>-8817</v>
      </c>
      <c r="CF32" s="1054">
        <v>-2716169</v>
      </c>
      <c r="CG32" s="1054">
        <v>-51595</v>
      </c>
      <c r="CH32" s="1054">
        <v>-107990</v>
      </c>
      <c r="CI32" s="1054">
        <v>0</v>
      </c>
      <c r="CJ32" s="1054">
        <v>0</v>
      </c>
      <c r="CK32" s="1054">
        <v>0</v>
      </c>
      <c r="CL32" s="1054">
        <v>0</v>
      </c>
      <c r="CM32" s="1054">
        <v>0</v>
      </c>
      <c r="CN32" s="1054">
        <v>0</v>
      </c>
      <c r="CO32" s="1054">
        <v>54207734</v>
      </c>
      <c r="CP32" s="1054">
        <v>65788</v>
      </c>
      <c r="CQ32" s="1054">
        <v>8677947</v>
      </c>
      <c r="CR32" s="1054">
        <v>-8733327</v>
      </c>
      <c r="CS32" s="1054">
        <v>63351458</v>
      </c>
      <c r="CT32" s="1054">
        <v>-716112</v>
      </c>
      <c r="CU32" s="1054">
        <v>0</v>
      </c>
      <c r="CV32">
        <v>-3652111</v>
      </c>
      <c r="CW32">
        <v>0</v>
      </c>
      <c r="CX32" s="1054">
        <v>-1348862</v>
      </c>
      <c r="CY32" s="1054">
        <v>-14576309</v>
      </c>
      <c r="CZ32" s="1054">
        <v>0</v>
      </c>
      <c r="DA32" s="1054">
        <v>-912595</v>
      </c>
      <c r="DB32" s="1054">
        <v>0</v>
      </c>
      <c r="DC32" s="1054">
        <v>-674431</v>
      </c>
      <c r="DD32" s="1054">
        <v>-660943</v>
      </c>
      <c r="DE32" s="1054">
        <v>0</v>
      </c>
      <c r="DF32" s="1054">
        <v>-13488</v>
      </c>
      <c r="DG32" s="1054">
        <v>-7288155</v>
      </c>
      <c r="DH32" s="1054">
        <v>-7142391</v>
      </c>
      <c r="DI32" s="1054">
        <v>0</v>
      </c>
      <c r="DJ32" s="1054">
        <v>-145763</v>
      </c>
      <c r="DK32" s="1054">
        <v>965061</v>
      </c>
      <c r="DL32" s="1054">
        <v>0</v>
      </c>
      <c r="DM32" s="1054">
        <v>19695</v>
      </c>
      <c r="DN32" s="197">
        <v>9577400</v>
      </c>
      <c r="DO32" s="197">
        <v>0</v>
      </c>
      <c r="DP32" s="197">
        <v>-12716408</v>
      </c>
      <c r="DQ32" s="197">
        <v>-2522887</v>
      </c>
      <c r="DR32" s="209"/>
      <c r="DS32" s="209"/>
      <c r="DT32" s="209"/>
      <c r="DU32" t="s">
        <v>984</v>
      </c>
      <c r="DV32" t="s">
        <v>984</v>
      </c>
      <c r="DX32" s="197">
        <v>0</v>
      </c>
      <c r="DY32" s="197">
        <v>0</v>
      </c>
      <c r="DZ32" s="197">
        <v>0</v>
      </c>
      <c r="EA32" s="1054">
        <v>-1786885</v>
      </c>
      <c r="EB32" s="1054">
        <v>0</v>
      </c>
      <c r="EC32" s="1557" t="s">
        <v>6480</v>
      </c>
      <c r="ED32" s="197" t="s">
        <v>5069</v>
      </c>
      <c r="EE32" s="1513" t="s">
        <v>5342</v>
      </c>
    </row>
    <row r="33" spans="1:135" s="197" customFormat="1" ht="12.75" x14ac:dyDescent="0.2">
      <c r="A33" s="797">
        <v>25</v>
      </c>
      <c r="B33" s="722" t="s">
        <v>149</v>
      </c>
      <c r="C33" s="1526" t="s">
        <v>150</v>
      </c>
      <c r="D33" s="1054">
        <v>712030</v>
      </c>
      <c r="E33" s="1054">
        <v>712030</v>
      </c>
      <c r="F33" s="1054">
        <v>3482</v>
      </c>
      <c r="G33" s="1054">
        <v>0</v>
      </c>
      <c r="H33" s="1054">
        <v>118875296</v>
      </c>
      <c r="I33" s="1054">
        <v>58248895</v>
      </c>
      <c r="J33" s="1054">
        <v>0</v>
      </c>
      <c r="K33" s="1054">
        <v>1188753</v>
      </c>
      <c r="L33" s="1054">
        <v>431072</v>
      </c>
      <c r="M33" s="1054">
        <v>0</v>
      </c>
      <c r="N33" s="1054">
        <v>0</v>
      </c>
      <c r="O33" s="1054">
        <v>0</v>
      </c>
      <c r="P33" s="1054">
        <v>252448</v>
      </c>
      <c r="Q33" s="1054">
        <v>0</v>
      </c>
      <c r="R33" s="1054">
        <v>0</v>
      </c>
      <c r="S33" s="1054">
        <v>0</v>
      </c>
      <c r="T33" s="1054">
        <v>0</v>
      </c>
      <c r="U33" s="1054">
        <v>-2108826</v>
      </c>
      <c r="V33" s="1054">
        <v>-2066649</v>
      </c>
      <c r="W33" s="1054">
        <v>0</v>
      </c>
      <c r="X33" s="1054">
        <v>-42177</v>
      </c>
      <c r="Y33" s="1054">
        <v>10039181</v>
      </c>
      <c r="Z33" s="1054">
        <v>0</v>
      </c>
      <c r="AA33" s="1054">
        <v>202493</v>
      </c>
      <c r="AB33" s="1054">
        <v>10647896</v>
      </c>
      <c r="AC33" s="1054">
        <v>0</v>
      </c>
      <c r="AD33" s="1054">
        <v>217304</v>
      </c>
      <c r="AE33" s="1054">
        <v>327475</v>
      </c>
      <c r="AF33" s="1054">
        <v>0</v>
      </c>
      <c r="AG33" s="1054">
        <v>6683</v>
      </c>
      <c r="AH33" s="1054">
        <v>16681</v>
      </c>
      <c r="AI33" s="1054">
        <v>0</v>
      </c>
      <c r="AJ33" s="1054">
        <v>340</v>
      </c>
      <c r="AK33" s="1054">
        <v>14611</v>
      </c>
      <c r="AL33" s="1054">
        <v>0</v>
      </c>
      <c r="AM33" s="1054">
        <v>298</v>
      </c>
      <c r="AN33" s="1054">
        <v>0</v>
      </c>
      <c r="AO33" s="1054">
        <v>0</v>
      </c>
      <c r="AP33" s="1054">
        <v>0</v>
      </c>
      <c r="AQ33" s="1054">
        <v>0</v>
      </c>
      <c r="AR33" s="1054">
        <v>0</v>
      </c>
      <c r="AS33" s="1054">
        <v>0</v>
      </c>
      <c r="AT33" s="1054">
        <v>0</v>
      </c>
      <c r="AU33" s="1054">
        <v>0</v>
      </c>
      <c r="AV33" s="1054">
        <v>0</v>
      </c>
      <c r="AW33" s="1054">
        <v>0</v>
      </c>
      <c r="AX33" s="1054">
        <v>0</v>
      </c>
      <c r="AY33" s="1054">
        <v>0</v>
      </c>
      <c r="AZ33" s="1054">
        <v>8051747</v>
      </c>
      <c r="BA33" s="1054">
        <v>65414</v>
      </c>
      <c r="BB33" s="1054">
        <v>-4217652</v>
      </c>
      <c r="BC33" s="1054">
        <v>7944994</v>
      </c>
      <c r="BD33" s="1054">
        <v>0</v>
      </c>
      <c r="BE33" s="1054">
        <v>162143</v>
      </c>
      <c r="BF33" s="1055"/>
      <c r="BG33" s="1055"/>
      <c r="BH33" s="1055"/>
      <c r="BI33" s="1054">
        <v>-3300980</v>
      </c>
      <c r="BJ33" s="1054">
        <v>-3234961</v>
      </c>
      <c r="BK33" s="1054">
        <v>0</v>
      </c>
      <c r="BL33" s="1054">
        <v>-66019</v>
      </c>
      <c r="BM33" s="1054">
        <v>-6601960</v>
      </c>
      <c r="BN33" s="1054">
        <v>-3561035</v>
      </c>
      <c r="BO33" s="1054">
        <v>-3489814</v>
      </c>
      <c r="BP33" s="1054">
        <v>0</v>
      </c>
      <c r="BQ33" s="1054">
        <v>-71221</v>
      </c>
      <c r="BR33" s="1054">
        <v>-7122070</v>
      </c>
      <c r="BS33" s="1054">
        <v>-467540</v>
      </c>
      <c r="BT33" s="1054">
        <v>-233770</v>
      </c>
      <c r="BU33" s="1054">
        <v>-229095</v>
      </c>
      <c r="BV33" s="1054">
        <v>0</v>
      </c>
      <c r="BW33" s="1054">
        <v>-4675</v>
      </c>
      <c r="BX33" s="1054">
        <v>119897974</v>
      </c>
      <c r="BY33" s="1054">
        <v>-29086432</v>
      </c>
      <c r="BZ33" s="1054">
        <v>3227721</v>
      </c>
      <c r="CA33" s="1054">
        <v>-16121257</v>
      </c>
      <c r="CB33" s="1054">
        <v>-177660</v>
      </c>
      <c r="CC33" s="1054">
        <v>-10105</v>
      </c>
      <c r="CD33" s="1054">
        <v>-28690</v>
      </c>
      <c r="CE33" s="1054">
        <v>-41541</v>
      </c>
      <c r="CF33" s="1054">
        <v>-8254042</v>
      </c>
      <c r="CG33" s="1054">
        <v>-8125</v>
      </c>
      <c r="CH33" s="1054">
        <v>0</v>
      </c>
      <c r="CI33" s="1054">
        <v>0</v>
      </c>
      <c r="CJ33" s="1054">
        <v>0</v>
      </c>
      <c r="CK33" s="1054">
        <v>0</v>
      </c>
      <c r="CL33" s="1054">
        <v>-488064</v>
      </c>
      <c r="CM33" s="1054">
        <v>-303266</v>
      </c>
      <c r="CN33" s="1054">
        <v>0</v>
      </c>
      <c r="CO33" s="1054">
        <v>113845196</v>
      </c>
      <c r="CP33" s="1054">
        <v>-1375902</v>
      </c>
      <c r="CQ33" s="1054">
        <v>10164630</v>
      </c>
      <c r="CR33" s="1054">
        <v>-3839727</v>
      </c>
      <c r="CS33" s="1054">
        <v>185390329</v>
      </c>
      <c r="CT33" s="1054">
        <v>-139926</v>
      </c>
      <c r="CU33" s="1054">
        <v>0</v>
      </c>
      <c r="CV33">
        <v>4980779</v>
      </c>
      <c r="CW33">
        <v>0</v>
      </c>
      <c r="CX33" s="1054">
        <v>-369484</v>
      </c>
      <c r="CY33" s="1054">
        <v>-6752586</v>
      </c>
      <c r="CZ33" s="1054">
        <v>0</v>
      </c>
      <c r="DA33" s="1054">
        <v>-917215</v>
      </c>
      <c r="DB33" s="1054">
        <v>0</v>
      </c>
      <c r="DC33" s="1054">
        <v>-184742</v>
      </c>
      <c r="DD33" s="1054">
        <v>-181047</v>
      </c>
      <c r="DE33" s="1054">
        <v>0</v>
      </c>
      <c r="DF33" s="1054">
        <v>-3695</v>
      </c>
      <c r="DG33" s="1054">
        <v>-3376293</v>
      </c>
      <c r="DH33" s="1054">
        <v>-3308767</v>
      </c>
      <c r="DI33" s="1054">
        <v>0</v>
      </c>
      <c r="DJ33" s="1054">
        <v>-67526</v>
      </c>
      <c r="DK33" s="1054">
        <v>5472405</v>
      </c>
      <c r="DL33" s="1054">
        <v>0</v>
      </c>
      <c r="DM33" s="1054">
        <v>111682</v>
      </c>
      <c r="DN33" s="197">
        <v>51408976</v>
      </c>
      <c r="DO33" s="197">
        <v>0</v>
      </c>
      <c r="DP33" s="197">
        <v>-467540</v>
      </c>
      <c r="DQ33" s="197">
        <v>-9405050</v>
      </c>
      <c r="DR33" s="209"/>
      <c r="DS33" s="209"/>
      <c r="DT33" s="209"/>
      <c r="DU33" t="s">
        <v>985</v>
      </c>
      <c r="DV33" t="s">
        <v>984</v>
      </c>
      <c r="DX33" s="197">
        <v>0</v>
      </c>
      <c r="DY33" s="197">
        <v>0</v>
      </c>
      <c r="DZ33" s="197">
        <v>0</v>
      </c>
      <c r="EA33" s="1054">
        <v>-10132579</v>
      </c>
      <c r="EB33" s="1054">
        <v>0</v>
      </c>
      <c r="EC33" s="1557" t="s">
        <v>6480</v>
      </c>
      <c r="ED33" s="197" t="s">
        <v>5070</v>
      </c>
      <c r="EE33" s="1513" t="s">
        <v>5346</v>
      </c>
    </row>
    <row r="34" spans="1:135" s="197" customFormat="1" ht="12.75" x14ac:dyDescent="0.2">
      <c r="A34" s="203">
        <v>26</v>
      </c>
      <c r="B34" s="722" t="s">
        <v>151</v>
      </c>
      <c r="C34" s="1526" t="s">
        <v>152</v>
      </c>
      <c r="D34" s="1054">
        <v>194295</v>
      </c>
      <c r="E34" s="1054">
        <v>194295</v>
      </c>
      <c r="F34" s="1054">
        <v>133984</v>
      </c>
      <c r="G34" s="1054">
        <v>125847</v>
      </c>
      <c r="H34" s="1054">
        <v>45589287</v>
      </c>
      <c r="I34" s="1054">
        <v>18235715</v>
      </c>
      <c r="J34" s="1054">
        <v>4103036</v>
      </c>
      <c r="K34" s="1054">
        <v>455893</v>
      </c>
      <c r="L34" s="1054">
        <v>0</v>
      </c>
      <c r="M34" s="1054">
        <v>0</v>
      </c>
      <c r="N34" s="1054">
        <v>0</v>
      </c>
      <c r="O34" s="1054">
        <v>0</v>
      </c>
      <c r="P34" s="1054">
        <v>0</v>
      </c>
      <c r="Q34" s="1054">
        <v>0</v>
      </c>
      <c r="R34" s="1054">
        <v>0</v>
      </c>
      <c r="S34" s="1054">
        <v>0</v>
      </c>
      <c r="T34" s="1054">
        <v>0</v>
      </c>
      <c r="U34" s="1054">
        <v>125094</v>
      </c>
      <c r="V34" s="1054">
        <v>100075</v>
      </c>
      <c r="W34" s="1054">
        <v>22517</v>
      </c>
      <c r="X34" s="1054">
        <v>2502</v>
      </c>
      <c r="Y34" s="1054">
        <v>3129107</v>
      </c>
      <c r="Z34" s="1054">
        <v>720351</v>
      </c>
      <c r="AA34" s="1054">
        <v>77657</v>
      </c>
      <c r="AB34" s="1054">
        <v>1774432</v>
      </c>
      <c r="AC34" s="1054">
        <v>399247</v>
      </c>
      <c r="AD34" s="1054">
        <v>44361</v>
      </c>
      <c r="AE34" s="1054">
        <v>117984</v>
      </c>
      <c r="AF34" s="1054">
        <v>26546</v>
      </c>
      <c r="AG34" s="1054">
        <v>2950</v>
      </c>
      <c r="AH34" s="1054">
        <v>0</v>
      </c>
      <c r="AI34" s="1054">
        <v>0</v>
      </c>
      <c r="AJ34" s="1054">
        <v>0</v>
      </c>
      <c r="AK34" s="1054">
        <v>1105</v>
      </c>
      <c r="AL34" s="1054">
        <v>249</v>
      </c>
      <c r="AM34" s="1054">
        <v>28</v>
      </c>
      <c r="AN34" s="1054">
        <v>4475</v>
      </c>
      <c r="AO34" s="1054">
        <v>1007</v>
      </c>
      <c r="AP34" s="1054">
        <v>112</v>
      </c>
      <c r="AQ34" s="1054">
        <v>347281</v>
      </c>
      <c r="AR34" s="1054">
        <v>78138</v>
      </c>
      <c r="AS34" s="1054">
        <v>8682</v>
      </c>
      <c r="AT34" s="1054">
        <v>0</v>
      </c>
      <c r="AU34" s="1054">
        <v>0</v>
      </c>
      <c r="AV34" s="1054">
        <v>0</v>
      </c>
      <c r="AW34" s="1054">
        <v>0</v>
      </c>
      <c r="AX34" s="1054">
        <v>0</v>
      </c>
      <c r="AY34" s="1054">
        <v>0</v>
      </c>
      <c r="AZ34" s="1054">
        <v>6160446</v>
      </c>
      <c r="BA34" s="1054">
        <v>0</v>
      </c>
      <c r="BB34" s="1054">
        <v>250187</v>
      </c>
      <c r="BC34" s="1054">
        <v>2369525</v>
      </c>
      <c r="BD34" s="1054">
        <v>533143</v>
      </c>
      <c r="BE34" s="1054">
        <v>59238</v>
      </c>
      <c r="BF34" s="1055"/>
      <c r="BG34" s="1055"/>
      <c r="BH34" s="1055"/>
      <c r="BI34" s="1054">
        <v>-108587</v>
      </c>
      <c r="BJ34" s="1054">
        <v>-86870</v>
      </c>
      <c r="BK34" s="1054">
        <v>-19546</v>
      </c>
      <c r="BL34" s="1054">
        <v>-2172</v>
      </c>
      <c r="BM34" s="1054">
        <v>-217175</v>
      </c>
      <c r="BN34" s="1054">
        <v>-3235557</v>
      </c>
      <c r="BO34" s="1054">
        <v>-2588446</v>
      </c>
      <c r="BP34" s="1054">
        <v>-582401</v>
      </c>
      <c r="BQ34" s="1054">
        <v>-64711</v>
      </c>
      <c r="BR34" s="1054">
        <v>-6471115</v>
      </c>
      <c r="BS34" s="1054">
        <v>948211</v>
      </c>
      <c r="BT34" s="1054">
        <v>474109</v>
      </c>
      <c r="BU34" s="1054">
        <v>379284</v>
      </c>
      <c r="BV34" s="1054">
        <v>85338</v>
      </c>
      <c r="BW34" s="1054">
        <v>9480</v>
      </c>
      <c r="BX34" s="1054">
        <v>39999857</v>
      </c>
      <c r="BY34" s="1054">
        <v>-6245247</v>
      </c>
      <c r="BZ34" s="1054">
        <v>944698</v>
      </c>
      <c r="CA34" s="1054">
        <v>-3237161</v>
      </c>
      <c r="CB34" s="1054">
        <v>-117064</v>
      </c>
      <c r="CC34" s="1054">
        <v>-9834</v>
      </c>
      <c r="CD34" s="1054">
        <v>-2586</v>
      </c>
      <c r="CE34" s="1054">
        <v>-23573</v>
      </c>
      <c r="CF34" s="1054">
        <v>-1553050</v>
      </c>
      <c r="CG34" s="1054">
        <v>0</v>
      </c>
      <c r="CH34" s="1054">
        <v>-267102</v>
      </c>
      <c r="CI34" s="1054">
        <v>0</v>
      </c>
      <c r="CJ34" s="1054">
        <v>0</v>
      </c>
      <c r="CK34" s="1054">
        <v>0</v>
      </c>
      <c r="CL34" s="1054">
        <v>0</v>
      </c>
      <c r="CM34" s="1054">
        <v>0</v>
      </c>
      <c r="CN34" s="1054">
        <v>0</v>
      </c>
      <c r="CO34" s="1054">
        <v>41568468</v>
      </c>
      <c r="CP34" s="1054">
        <v>0</v>
      </c>
      <c r="CQ34" s="1054">
        <v>826554</v>
      </c>
      <c r="CR34" s="1054">
        <v>-747869</v>
      </c>
      <c r="CS34" s="1054">
        <v>56602924</v>
      </c>
      <c r="CT34" s="1054">
        <v>4000</v>
      </c>
      <c r="CU34" s="1054">
        <v>0</v>
      </c>
      <c r="CV34">
        <v>-1247610</v>
      </c>
      <c r="CW34">
        <v>0</v>
      </c>
      <c r="CX34" s="1054">
        <v>0</v>
      </c>
      <c r="CY34" s="1054">
        <v>-6471115</v>
      </c>
      <c r="CZ34" s="1054">
        <v>0</v>
      </c>
      <c r="DA34" s="1054">
        <v>2960</v>
      </c>
      <c r="DB34" s="1054">
        <v>0</v>
      </c>
      <c r="DC34" s="1054">
        <v>0</v>
      </c>
      <c r="DD34" s="1054">
        <v>0</v>
      </c>
      <c r="DE34" s="1054">
        <v>0</v>
      </c>
      <c r="DF34" s="1054">
        <v>0</v>
      </c>
      <c r="DG34" s="1054">
        <v>-3235558</v>
      </c>
      <c r="DH34" s="1054">
        <v>-2588446</v>
      </c>
      <c r="DI34" s="1054">
        <v>-582400</v>
      </c>
      <c r="DJ34" s="1054">
        <v>-64711</v>
      </c>
      <c r="DK34" s="1054">
        <v>554605</v>
      </c>
      <c r="DL34" s="1054">
        <v>124786</v>
      </c>
      <c r="DM34" s="1054">
        <v>13865</v>
      </c>
      <c r="DN34" s="197">
        <v>22689250</v>
      </c>
      <c r="DO34" s="197">
        <v>0</v>
      </c>
      <c r="DP34" s="197">
        <v>948211</v>
      </c>
      <c r="DQ34" s="197">
        <v>-3290104</v>
      </c>
      <c r="DR34" s="209"/>
      <c r="DS34" s="209"/>
      <c r="DT34" s="209"/>
      <c r="DU34" t="s">
        <v>984</v>
      </c>
      <c r="DV34" t="s">
        <v>984</v>
      </c>
      <c r="DX34" s="197">
        <v>0</v>
      </c>
      <c r="DY34" s="197">
        <v>0</v>
      </c>
      <c r="DZ34" s="197">
        <v>0</v>
      </c>
      <c r="EA34" s="1054">
        <v>-1257945</v>
      </c>
      <c r="EB34" s="1054">
        <v>0</v>
      </c>
      <c r="EC34" s="1557" t="s">
        <v>6480</v>
      </c>
      <c r="ED34" s="197" t="s">
        <v>5071</v>
      </c>
      <c r="EE34" s="1513" t="s">
        <v>5344</v>
      </c>
    </row>
    <row r="35" spans="1:135" s="197" customFormat="1" ht="12.75" x14ac:dyDescent="0.2">
      <c r="A35" s="797">
        <v>27</v>
      </c>
      <c r="B35" s="722" t="s">
        <v>153</v>
      </c>
      <c r="C35" s="1526" t="s">
        <v>154</v>
      </c>
      <c r="D35" s="1054">
        <v>171155</v>
      </c>
      <c r="E35" s="1054">
        <v>171155</v>
      </c>
      <c r="F35" s="1054">
        <v>2871770</v>
      </c>
      <c r="G35" s="1054">
        <v>0</v>
      </c>
      <c r="H35" s="1054">
        <v>33981150</v>
      </c>
      <c r="I35" s="1054">
        <v>13592460</v>
      </c>
      <c r="J35" s="1054">
        <v>3398115</v>
      </c>
      <c r="K35" s="1054">
        <v>0</v>
      </c>
      <c r="L35" s="1054">
        <v>0</v>
      </c>
      <c r="M35" s="1054">
        <v>0</v>
      </c>
      <c r="N35" s="1054">
        <v>0</v>
      </c>
      <c r="O35" s="1054">
        <v>0</v>
      </c>
      <c r="P35" s="1054">
        <v>0</v>
      </c>
      <c r="Q35" s="1054">
        <v>0</v>
      </c>
      <c r="R35" s="1054">
        <v>0</v>
      </c>
      <c r="S35" s="1054">
        <v>0</v>
      </c>
      <c r="T35" s="1054">
        <v>0</v>
      </c>
      <c r="U35" s="1054">
        <v>-576293</v>
      </c>
      <c r="V35" s="1054">
        <v>-461034</v>
      </c>
      <c r="W35" s="1054">
        <v>-115259</v>
      </c>
      <c r="X35" s="1054">
        <v>0</v>
      </c>
      <c r="Y35" s="1054">
        <v>2804528</v>
      </c>
      <c r="Z35" s="1054">
        <v>578837</v>
      </c>
      <c r="AA35" s="1054">
        <v>0</v>
      </c>
      <c r="AB35" s="1054">
        <v>1452368</v>
      </c>
      <c r="AC35" s="1054">
        <v>363092</v>
      </c>
      <c r="AD35" s="1054">
        <v>0</v>
      </c>
      <c r="AE35" s="1054">
        <v>81761</v>
      </c>
      <c r="AF35" s="1054">
        <v>20440</v>
      </c>
      <c r="AG35" s="1054">
        <v>0</v>
      </c>
      <c r="AH35" s="1054">
        <v>0</v>
      </c>
      <c r="AI35" s="1054">
        <v>0</v>
      </c>
      <c r="AJ35" s="1054">
        <v>0</v>
      </c>
      <c r="AK35" s="1054">
        <v>5776</v>
      </c>
      <c r="AL35" s="1054">
        <v>1444</v>
      </c>
      <c r="AM35" s="1054">
        <v>0</v>
      </c>
      <c r="AN35" s="1054">
        <v>23302</v>
      </c>
      <c r="AO35" s="1054">
        <v>5825</v>
      </c>
      <c r="AP35" s="1054">
        <v>0</v>
      </c>
      <c r="AQ35" s="1054">
        <v>319122</v>
      </c>
      <c r="AR35" s="1054">
        <v>79780</v>
      </c>
      <c r="AS35" s="1054">
        <v>0</v>
      </c>
      <c r="AT35" s="1054">
        <v>0</v>
      </c>
      <c r="AU35" s="1054">
        <v>0</v>
      </c>
      <c r="AV35" s="1054">
        <v>0</v>
      </c>
      <c r="AW35" s="1054">
        <v>626</v>
      </c>
      <c r="AX35" s="1054">
        <v>156</v>
      </c>
      <c r="AY35" s="1054">
        <v>0</v>
      </c>
      <c r="AZ35" s="1054">
        <v>4220150</v>
      </c>
      <c r="BA35" s="1054">
        <v>0</v>
      </c>
      <c r="BB35" s="1054">
        <v>-1152585</v>
      </c>
      <c r="BC35" s="1054">
        <v>1588622</v>
      </c>
      <c r="BD35" s="1054">
        <v>397156</v>
      </c>
      <c r="BE35" s="1054">
        <v>0</v>
      </c>
      <c r="BF35" s="1055"/>
      <c r="BG35" s="1055"/>
      <c r="BH35" s="1055"/>
      <c r="BI35" s="1054">
        <v>-273905</v>
      </c>
      <c r="BJ35" s="1054">
        <v>-219123</v>
      </c>
      <c r="BK35" s="1054">
        <v>-54781</v>
      </c>
      <c r="BL35" s="1054">
        <v>0</v>
      </c>
      <c r="BM35" s="1054">
        <v>-547809</v>
      </c>
      <c r="BN35" s="1054">
        <v>-1249827</v>
      </c>
      <c r="BO35" s="1054">
        <v>-999862</v>
      </c>
      <c r="BP35" s="1054">
        <v>-249966</v>
      </c>
      <c r="BQ35" s="1054">
        <v>0</v>
      </c>
      <c r="BR35" s="1054">
        <v>-2499655</v>
      </c>
      <c r="BS35" s="1054">
        <v>2164493</v>
      </c>
      <c r="BT35" s="1054">
        <v>1082249</v>
      </c>
      <c r="BU35" s="1054">
        <v>865796</v>
      </c>
      <c r="BV35" s="1054">
        <v>216449</v>
      </c>
      <c r="BW35" s="1054">
        <v>0</v>
      </c>
      <c r="BX35" s="1054">
        <v>32494963</v>
      </c>
      <c r="BY35" s="1054">
        <v>-5433612</v>
      </c>
      <c r="BZ35" s="1054">
        <v>731573</v>
      </c>
      <c r="CA35" s="1054">
        <v>-2980604</v>
      </c>
      <c r="CB35" s="1054">
        <v>-31805</v>
      </c>
      <c r="CC35" s="1054">
        <v>-55359</v>
      </c>
      <c r="CD35" s="1054">
        <v>-14707</v>
      </c>
      <c r="CE35" s="1054">
        <v>0</v>
      </c>
      <c r="CF35" s="1054">
        <v>-611237</v>
      </c>
      <c r="CG35" s="1054">
        <v>-55330</v>
      </c>
      <c r="CH35" s="1054">
        <v>-58329</v>
      </c>
      <c r="CI35" s="1054">
        <v>-2120</v>
      </c>
      <c r="CJ35" s="1054">
        <v>0</v>
      </c>
      <c r="CK35" s="1054">
        <v>0</v>
      </c>
      <c r="CL35" s="1054">
        <v>-40488</v>
      </c>
      <c r="CM35" s="1054">
        <v>0</v>
      </c>
      <c r="CN35" s="1054">
        <v>0</v>
      </c>
      <c r="CO35" s="1054">
        <v>32530582</v>
      </c>
      <c r="CP35" s="1054">
        <v>-213912</v>
      </c>
      <c r="CQ35" s="1054">
        <v>1964578</v>
      </c>
      <c r="CR35" s="1054">
        <v>-868008</v>
      </c>
      <c r="CS35" s="1054">
        <v>44867873</v>
      </c>
      <c r="CT35" s="1054">
        <v>-253768</v>
      </c>
      <c r="CU35" s="1054">
        <v>0</v>
      </c>
      <c r="CV35">
        <v>1621483</v>
      </c>
      <c r="CW35">
        <v>0</v>
      </c>
      <c r="CX35" s="1054">
        <v>-13584</v>
      </c>
      <c r="CY35" s="1054">
        <v>-2486071</v>
      </c>
      <c r="CZ35" s="1054">
        <v>0</v>
      </c>
      <c r="DA35" s="1054">
        <v>17862</v>
      </c>
      <c r="DB35" s="1054">
        <v>0</v>
      </c>
      <c r="DC35" s="1054">
        <v>-6792</v>
      </c>
      <c r="DD35" s="1054">
        <v>-5433</v>
      </c>
      <c r="DE35" s="1054">
        <v>-1359</v>
      </c>
      <c r="DF35" s="1054">
        <v>0</v>
      </c>
      <c r="DG35" s="1054">
        <v>-1243035</v>
      </c>
      <c r="DH35" s="1054">
        <v>-994428</v>
      </c>
      <c r="DI35" s="1054">
        <v>-248608</v>
      </c>
      <c r="DJ35" s="1054">
        <v>0</v>
      </c>
      <c r="DK35" s="1054">
        <v>513979</v>
      </c>
      <c r="DL35" s="1054">
        <v>128495</v>
      </c>
      <c r="DM35" s="1054">
        <v>0</v>
      </c>
      <c r="DN35" s="197">
        <v>15723275</v>
      </c>
      <c r="DO35" s="197">
        <v>0</v>
      </c>
      <c r="DP35" s="197">
        <v>2164493</v>
      </c>
      <c r="DQ35" s="197">
        <v>-2371557</v>
      </c>
      <c r="DR35" s="209"/>
      <c r="DS35" s="209"/>
      <c r="DT35" s="209"/>
      <c r="DU35" t="s">
        <v>984</v>
      </c>
      <c r="DV35" t="s">
        <v>985</v>
      </c>
      <c r="DX35" s="197">
        <v>0</v>
      </c>
      <c r="DY35" s="197">
        <v>0</v>
      </c>
      <c r="DZ35" s="197">
        <v>0</v>
      </c>
      <c r="EA35" s="1054">
        <v>-1165797</v>
      </c>
      <c r="EB35" s="1054">
        <v>-829992</v>
      </c>
      <c r="EC35" s="1557" t="s">
        <v>6480</v>
      </c>
      <c r="ED35" s="197" t="s">
        <v>5072</v>
      </c>
      <c r="EE35" s="1513" t="s">
        <v>5344</v>
      </c>
    </row>
    <row r="36" spans="1:135" s="197" customFormat="1" ht="12.75" x14ac:dyDescent="0.2">
      <c r="A36" s="203">
        <v>28</v>
      </c>
      <c r="B36" s="722" t="s">
        <v>155</v>
      </c>
      <c r="C36" s="1526" t="s">
        <v>156</v>
      </c>
      <c r="D36" s="1054">
        <v>417854</v>
      </c>
      <c r="E36" s="1054">
        <v>417854</v>
      </c>
      <c r="F36" s="1054">
        <v>0</v>
      </c>
      <c r="G36" s="1054">
        <v>0</v>
      </c>
      <c r="H36" s="1054">
        <v>137321677</v>
      </c>
      <c r="I36" s="1054">
        <v>41196503</v>
      </c>
      <c r="J36" s="1054">
        <v>50809020</v>
      </c>
      <c r="K36" s="1054">
        <v>0</v>
      </c>
      <c r="L36" s="1054">
        <v>0</v>
      </c>
      <c r="M36" s="1054">
        <v>0</v>
      </c>
      <c r="N36" s="1054">
        <v>0</v>
      </c>
      <c r="O36" s="1054">
        <v>0</v>
      </c>
      <c r="P36" s="1054">
        <v>0</v>
      </c>
      <c r="Q36" s="1054">
        <v>0</v>
      </c>
      <c r="R36" s="1054">
        <v>0</v>
      </c>
      <c r="S36" s="1054">
        <v>0</v>
      </c>
      <c r="T36" s="1054">
        <v>0</v>
      </c>
      <c r="U36" s="1054">
        <v>-1656066</v>
      </c>
      <c r="V36" s="1054">
        <v>-1505514</v>
      </c>
      <c r="W36" s="1054">
        <v>-1856801</v>
      </c>
      <c r="X36" s="1054">
        <v>0</v>
      </c>
      <c r="Y36" s="1054">
        <v>7017440</v>
      </c>
      <c r="Z36" s="1054">
        <v>8654843</v>
      </c>
      <c r="AA36" s="1054">
        <v>0</v>
      </c>
      <c r="AB36" s="1054">
        <v>2181466</v>
      </c>
      <c r="AC36" s="1054">
        <v>2690474</v>
      </c>
      <c r="AD36" s="1054">
        <v>0</v>
      </c>
      <c r="AE36" s="1054">
        <v>142720</v>
      </c>
      <c r="AF36" s="1054">
        <v>176021</v>
      </c>
      <c r="AG36" s="1054">
        <v>0</v>
      </c>
      <c r="AH36" s="1054">
        <v>0</v>
      </c>
      <c r="AI36" s="1054">
        <v>0</v>
      </c>
      <c r="AJ36" s="1054">
        <v>0</v>
      </c>
      <c r="AK36" s="1054">
        <v>350</v>
      </c>
      <c r="AL36" s="1054">
        <v>431</v>
      </c>
      <c r="AM36" s="1054">
        <v>0</v>
      </c>
      <c r="AN36" s="1054">
        <v>0</v>
      </c>
      <c r="AO36" s="1054">
        <v>0</v>
      </c>
      <c r="AP36" s="1054">
        <v>0</v>
      </c>
      <c r="AQ36" s="1054">
        <v>385046</v>
      </c>
      <c r="AR36" s="1054">
        <v>474890</v>
      </c>
      <c r="AS36" s="1054">
        <v>0</v>
      </c>
      <c r="AT36" s="1054">
        <v>0</v>
      </c>
      <c r="AU36" s="1054">
        <v>0</v>
      </c>
      <c r="AV36" s="1054">
        <v>0</v>
      </c>
      <c r="AW36" s="1054">
        <v>0</v>
      </c>
      <c r="AX36" s="1054">
        <v>0</v>
      </c>
      <c r="AY36" s="1054">
        <v>0</v>
      </c>
      <c r="AZ36" s="1054">
        <v>12288478</v>
      </c>
      <c r="BA36" s="1054">
        <v>0</v>
      </c>
      <c r="BB36" s="1054">
        <v>-5018381</v>
      </c>
      <c r="BC36" s="1054">
        <v>6613791</v>
      </c>
      <c r="BD36" s="1054">
        <v>8157010</v>
      </c>
      <c r="BE36" s="1054">
        <v>0</v>
      </c>
      <c r="BF36" s="1055"/>
      <c r="BG36" s="1055"/>
      <c r="BH36" s="1055"/>
      <c r="BI36" s="1054">
        <v>-6734754</v>
      </c>
      <c r="BJ36" s="1054">
        <v>-6122504</v>
      </c>
      <c r="BK36" s="1054">
        <v>-7551088</v>
      </c>
      <c r="BL36" s="1054">
        <v>0</v>
      </c>
      <c r="BM36" s="1054">
        <v>-20408346</v>
      </c>
      <c r="BN36" s="1054">
        <v>-1289310</v>
      </c>
      <c r="BO36" s="1054">
        <v>-1172100</v>
      </c>
      <c r="BP36" s="1054">
        <v>-1445590</v>
      </c>
      <c r="BQ36" s="1054">
        <v>0</v>
      </c>
      <c r="BR36" s="1054">
        <v>-3907000</v>
      </c>
      <c r="BS36" s="1054">
        <v>668405</v>
      </c>
      <c r="BT36" s="1054">
        <v>135788</v>
      </c>
      <c r="BU36" s="1054">
        <v>200520</v>
      </c>
      <c r="BV36" s="1054">
        <v>332097</v>
      </c>
      <c r="BW36" s="1054">
        <v>0</v>
      </c>
      <c r="BX36" s="1054">
        <v>118822377</v>
      </c>
      <c r="BY36" s="1054">
        <v>-9968421</v>
      </c>
      <c r="BZ36" s="1054">
        <v>2817308</v>
      </c>
      <c r="CA36" s="1054">
        <v>-10349132</v>
      </c>
      <c r="CB36" s="1054">
        <v>-33526</v>
      </c>
      <c r="CC36" s="1054">
        <v>0</v>
      </c>
      <c r="CD36" s="1054">
        <v>-973</v>
      </c>
      <c r="CE36" s="1054">
        <v>-1401</v>
      </c>
      <c r="CF36" s="1054">
        <v>-3452968</v>
      </c>
      <c r="CG36" s="1054">
        <v>-535719</v>
      </c>
      <c r="CH36" s="1054">
        <v>-35028</v>
      </c>
      <c r="CI36" s="1054">
        <v>0</v>
      </c>
      <c r="CJ36" s="1054">
        <v>0</v>
      </c>
      <c r="CK36" s="1054">
        <v>0</v>
      </c>
      <c r="CL36" s="1054">
        <v>0</v>
      </c>
      <c r="CM36" s="1054">
        <v>0</v>
      </c>
      <c r="CN36" s="1054">
        <v>0</v>
      </c>
      <c r="CO36" s="1054">
        <v>112813409</v>
      </c>
      <c r="CP36" s="1054">
        <v>-1391</v>
      </c>
      <c r="CQ36" s="1054">
        <v>30762781</v>
      </c>
      <c r="CR36" s="1054">
        <v>-12489880</v>
      </c>
      <c r="CS36" s="1054">
        <v>154047547</v>
      </c>
      <c r="CT36" s="1054">
        <v>5552257</v>
      </c>
      <c r="CU36" s="1054">
        <v>0</v>
      </c>
      <c r="CV36">
        <v>-2272000</v>
      </c>
      <c r="CW36">
        <v>0</v>
      </c>
      <c r="CX36" s="1054">
        <v>-1405000</v>
      </c>
      <c r="CY36" s="1054">
        <v>-2502000</v>
      </c>
      <c r="CZ36" s="1054">
        <v>0</v>
      </c>
      <c r="DA36" s="1054">
        <v>-484499</v>
      </c>
      <c r="DB36" s="1054">
        <v>0</v>
      </c>
      <c r="DC36" s="1054">
        <v>-463650</v>
      </c>
      <c r="DD36" s="1054">
        <v>-421500</v>
      </c>
      <c r="DE36" s="1054">
        <v>-519850</v>
      </c>
      <c r="DF36" s="1054">
        <v>0</v>
      </c>
      <c r="DG36" s="1054">
        <v>-825660</v>
      </c>
      <c r="DH36" s="1054">
        <v>-750600</v>
      </c>
      <c r="DI36" s="1054">
        <v>-925740</v>
      </c>
      <c r="DJ36" s="1054">
        <v>0</v>
      </c>
      <c r="DK36" s="1054">
        <v>2268447</v>
      </c>
      <c r="DL36" s="1054">
        <v>2797751</v>
      </c>
      <c r="DM36" s="1054">
        <v>0</v>
      </c>
      <c r="DN36" s="197">
        <v>36594750</v>
      </c>
      <c r="DO36" s="197">
        <v>0</v>
      </c>
      <c r="DP36" s="197">
        <v>668405</v>
      </c>
      <c r="DQ36" s="197">
        <v>-12372797</v>
      </c>
      <c r="DR36" s="209"/>
      <c r="DS36" s="209"/>
      <c r="DT36" s="209"/>
      <c r="DU36" t="s">
        <v>984</v>
      </c>
      <c r="DV36" t="s">
        <v>984</v>
      </c>
      <c r="DX36" s="197">
        <v>0</v>
      </c>
      <c r="DY36" s="197">
        <v>0</v>
      </c>
      <c r="DZ36" s="197">
        <v>0</v>
      </c>
      <c r="EA36" s="1054">
        <v>-6860334</v>
      </c>
      <c r="EB36" s="1054">
        <v>0</v>
      </c>
      <c r="EC36" s="1557" t="s">
        <v>6481</v>
      </c>
      <c r="ED36" s="197" t="s">
        <v>5073</v>
      </c>
      <c r="EE36" s="1513" t="s">
        <v>5345</v>
      </c>
    </row>
    <row r="37" spans="1:135" s="197" customFormat="1" ht="12.75" x14ac:dyDescent="0.2">
      <c r="A37" s="797">
        <v>29</v>
      </c>
      <c r="B37" s="722" t="s">
        <v>157</v>
      </c>
      <c r="C37" s="1526" t="s">
        <v>158</v>
      </c>
      <c r="D37" s="1054">
        <v>103905</v>
      </c>
      <c r="E37" s="1054">
        <v>103905</v>
      </c>
      <c r="F37" s="1054">
        <v>0</v>
      </c>
      <c r="G37" s="1054">
        <v>0</v>
      </c>
      <c r="H37" s="1054">
        <v>24426293</v>
      </c>
      <c r="I37" s="1054">
        <v>9770517</v>
      </c>
      <c r="J37" s="1054">
        <v>2198366</v>
      </c>
      <c r="K37" s="1054">
        <v>244263</v>
      </c>
      <c r="L37" s="1054">
        <v>0</v>
      </c>
      <c r="M37" s="1054">
        <v>0</v>
      </c>
      <c r="N37" s="1054">
        <v>0</v>
      </c>
      <c r="O37" s="1054">
        <v>0</v>
      </c>
      <c r="P37" s="1054">
        <v>0</v>
      </c>
      <c r="Q37" s="1054">
        <v>0</v>
      </c>
      <c r="R37" s="1054">
        <v>0</v>
      </c>
      <c r="S37" s="1054">
        <v>0</v>
      </c>
      <c r="T37" s="1054">
        <v>0</v>
      </c>
      <c r="U37" s="1054">
        <v>1368192</v>
      </c>
      <c r="V37" s="1054">
        <v>1094554</v>
      </c>
      <c r="W37" s="1054">
        <v>246275</v>
      </c>
      <c r="X37" s="1054">
        <v>27364</v>
      </c>
      <c r="Y37" s="1054">
        <v>1664317</v>
      </c>
      <c r="Z37" s="1054">
        <v>374471</v>
      </c>
      <c r="AA37" s="1054">
        <v>41608</v>
      </c>
      <c r="AB37" s="1054">
        <v>903195</v>
      </c>
      <c r="AC37" s="1054">
        <v>203219</v>
      </c>
      <c r="AD37" s="1054">
        <v>22580</v>
      </c>
      <c r="AE37" s="1054">
        <v>73761</v>
      </c>
      <c r="AF37" s="1054">
        <v>16596</v>
      </c>
      <c r="AG37" s="1054">
        <v>1844</v>
      </c>
      <c r="AH37" s="1054">
        <v>0</v>
      </c>
      <c r="AI37" s="1054">
        <v>0</v>
      </c>
      <c r="AJ37" s="1054">
        <v>0</v>
      </c>
      <c r="AK37" s="1054">
        <v>1606</v>
      </c>
      <c r="AL37" s="1054">
        <v>361</v>
      </c>
      <c r="AM37" s="1054">
        <v>40</v>
      </c>
      <c r="AN37" s="1054">
        <v>0</v>
      </c>
      <c r="AO37" s="1054">
        <v>0</v>
      </c>
      <c r="AP37" s="1054">
        <v>0</v>
      </c>
      <c r="AQ37" s="1054">
        <v>0</v>
      </c>
      <c r="AR37" s="1054">
        <v>0</v>
      </c>
      <c r="AS37" s="1054">
        <v>0</v>
      </c>
      <c r="AT37" s="1054">
        <v>0</v>
      </c>
      <c r="AU37" s="1054">
        <v>0</v>
      </c>
      <c r="AV37" s="1054">
        <v>0</v>
      </c>
      <c r="AW37" s="1054">
        <v>0</v>
      </c>
      <c r="AX37" s="1054">
        <v>0</v>
      </c>
      <c r="AY37" s="1054">
        <v>0</v>
      </c>
      <c r="AZ37" s="1054">
        <v>1869863</v>
      </c>
      <c r="BA37" s="1054">
        <v>0</v>
      </c>
      <c r="BB37" s="1054">
        <v>2736384</v>
      </c>
      <c r="BC37" s="1054">
        <v>1896004</v>
      </c>
      <c r="BD37" s="1054">
        <v>426601</v>
      </c>
      <c r="BE37" s="1054">
        <v>47400</v>
      </c>
      <c r="BF37" s="1055"/>
      <c r="BG37" s="1055"/>
      <c r="BH37" s="1055"/>
      <c r="BI37" s="1054">
        <v>-735789</v>
      </c>
      <c r="BJ37" s="1054">
        <v>-588632</v>
      </c>
      <c r="BK37" s="1054">
        <v>-132442</v>
      </c>
      <c r="BL37" s="1054">
        <v>-14716</v>
      </c>
      <c r="BM37" s="1054">
        <v>-1471579</v>
      </c>
      <c r="BN37" s="1054">
        <v>-1751620</v>
      </c>
      <c r="BO37" s="1054">
        <v>-1401295</v>
      </c>
      <c r="BP37" s="1054">
        <v>-315291</v>
      </c>
      <c r="BQ37" s="1054">
        <v>-35032</v>
      </c>
      <c r="BR37" s="1054">
        <v>-3503238</v>
      </c>
      <c r="BS37" s="1054">
        <v>1129554</v>
      </c>
      <c r="BT37" s="1054">
        <v>564776</v>
      </c>
      <c r="BU37" s="1054">
        <v>451822</v>
      </c>
      <c r="BV37" s="1054">
        <v>101661</v>
      </c>
      <c r="BW37" s="1054">
        <v>11295</v>
      </c>
      <c r="BX37" s="1054">
        <v>21396022</v>
      </c>
      <c r="BY37" s="1054">
        <v>-3029842</v>
      </c>
      <c r="BZ37" s="1054">
        <v>522064</v>
      </c>
      <c r="CA37" s="1054">
        <v>-2407883</v>
      </c>
      <c r="CB37" s="1054">
        <v>-41677</v>
      </c>
      <c r="CC37" s="1054">
        <v>0</v>
      </c>
      <c r="CD37" s="1054">
        <v>-3482</v>
      </c>
      <c r="CE37" s="1054">
        <v>-51696</v>
      </c>
      <c r="CF37" s="1054">
        <v>-1045641</v>
      </c>
      <c r="CG37" s="1054">
        <v>-952</v>
      </c>
      <c r="CH37" s="1054">
        <v>-1976</v>
      </c>
      <c r="CI37" s="1054">
        <v>0</v>
      </c>
      <c r="CJ37" s="1054">
        <v>0</v>
      </c>
      <c r="CK37" s="1054">
        <v>0</v>
      </c>
      <c r="CL37" s="1054">
        <v>0</v>
      </c>
      <c r="CM37" s="1054">
        <v>0</v>
      </c>
      <c r="CN37" s="1054">
        <v>0</v>
      </c>
      <c r="CO37" s="1054">
        <v>23303741</v>
      </c>
      <c r="CP37" s="1054">
        <v>0</v>
      </c>
      <c r="CQ37" s="1054">
        <v>2813846</v>
      </c>
      <c r="CR37" s="1054">
        <v>-1553980</v>
      </c>
      <c r="CS37" s="1054">
        <v>32398619</v>
      </c>
      <c r="CT37" s="1054">
        <v>-93365</v>
      </c>
      <c r="CU37" s="1054">
        <v>0</v>
      </c>
      <c r="CV37">
        <v>-1354003</v>
      </c>
      <c r="CW37">
        <v>0</v>
      </c>
      <c r="CX37" s="1054">
        <v>-916</v>
      </c>
      <c r="CY37" s="1054">
        <v>-3502322</v>
      </c>
      <c r="CZ37" s="1054">
        <v>0</v>
      </c>
      <c r="DA37" s="1054">
        <v>0</v>
      </c>
      <c r="DB37" s="1054">
        <v>0</v>
      </c>
      <c r="DC37" s="1054">
        <v>-459</v>
      </c>
      <c r="DD37" s="1054">
        <v>-366</v>
      </c>
      <c r="DE37" s="1054">
        <v>-82</v>
      </c>
      <c r="DF37" s="1054">
        <v>-9</v>
      </c>
      <c r="DG37" s="1054">
        <v>-1751161</v>
      </c>
      <c r="DH37" s="1054">
        <v>-1400929</v>
      </c>
      <c r="DI37" s="1054">
        <v>-315209</v>
      </c>
      <c r="DJ37" s="1054">
        <v>-35023</v>
      </c>
      <c r="DK37" s="1054">
        <v>35353</v>
      </c>
      <c r="DL37" s="1054">
        <v>7954</v>
      </c>
      <c r="DM37" s="1054">
        <v>884</v>
      </c>
      <c r="DN37" s="197">
        <v>14184850</v>
      </c>
      <c r="DO37" s="197">
        <v>0</v>
      </c>
      <c r="DP37" s="197">
        <v>1129554</v>
      </c>
      <c r="DQ37" s="197">
        <v>-2832708</v>
      </c>
      <c r="DR37" s="209"/>
      <c r="DS37" s="209"/>
      <c r="DT37" s="209"/>
      <c r="DU37" t="s">
        <v>984</v>
      </c>
      <c r="DV37" t="s">
        <v>984</v>
      </c>
      <c r="DX37" s="197">
        <v>0</v>
      </c>
      <c r="DY37" s="197">
        <v>0</v>
      </c>
      <c r="DZ37" s="197">
        <v>0</v>
      </c>
      <c r="EA37" s="1054">
        <v>-80187</v>
      </c>
      <c r="EB37" s="1054">
        <v>-1536869</v>
      </c>
      <c r="EC37" s="1557" t="s">
        <v>6480</v>
      </c>
      <c r="ED37" s="197" t="s">
        <v>5074</v>
      </c>
      <c r="EE37" s="1513" t="s">
        <v>5344</v>
      </c>
    </row>
    <row r="38" spans="1:135" s="197" customFormat="1" ht="12.75" x14ac:dyDescent="0.2">
      <c r="A38" s="203">
        <v>30</v>
      </c>
      <c r="B38" s="722" t="s">
        <v>1341</v>
      </c>
      <c r="C38" s="1526" t="s">
        <v>160</v>
      </c>
      <c r="D38" s="1054">
        <v>441106</v>
      </c>
      <c r="E38" s="1054">
        <v>441106</v>
      </c>
      <c r="F38" s="1054">
        <v>0</v>
      </c>
      <c r="G38" s="1054">
        <v>0</v>
      </c>
      <c r="H38" s="1054">
        <v>107304374</v>
      </c>
      <c r="I38" s="1054">
        <v>52579143</v>
      </c>
      <c r="J38" s="1054">
        <v>0</v>
      </c>
      <c r="K38" s="1054">
        <v>1073044</v>
      </c>
      <c r="L38" s="1054">
        <v>0</v>
      </c>
      <c r="M38" s="1054">
        <v>0</v>
      </c>
      <c r="N38" s="1054">
        <v>0</v>
      </c>
      <c r="O38" s="1054">
        <v>0</v>
      </c>
      <c r="P38" s="1054">
        <v>0</v>
      </c>
      <c r="Q38" s="1054">
        <v>0</v>
      </c>
      <c r="R38" s="1054">
        <v>0</v>
      </c>
      <c r="S38" s="1054">
        <v>0</v>
      </c>
      <c r="T38" s="1054">
        <v>0</v>
      </c>
      <c r="U38" s="1054">
        <v>420005</v>
      </c>
      <c r="V38" s="1054">
        <v>411604</v>
      </c>
      <c r="W38" s="1054">
        <v>0</v>
      </c>
      <c r="X38" s="1054">
        <v>8400</v>
      </c>
      <c r="Y38" s="1054">
        <v>8956367</v>
      </c>
      <c r="Z38" s="1054">
        <v>0</v>
      </c>
      <c r="AA38" s="1054">
        <v>182783</v>
      </c>
      <c r="AB38" s="1054">
        <v>4364580</v>
      </c>
      <c r="AC38" s="1054">
        <v>0</v>
      </c>
      <c r="AD38" s="1054">
        <v>89073</v>
      </c>
      <c r="AE38" s="1054">
        <v>316630</v>
      </c>
      <c r="AF38" s="1054">
        <v>0</v>
      </c>
      <c r="AG38" s="1054">
        <v>6462</v>
      </c>
      <c r="AH38" s="1054">
        <v>19996</v>
      </c>
      <c r="AI38" s="1054">
        <v>0</v>
      </c>
      <c r="AJ38" s="1054">
        <v>408</v>
      </c>
      <c r="AK38" s="1054">
        <v>5035</v>
      </c>
      <c r="AL38" s="1054">
        <v>0</v>
      </c>
      <c r="AM38" s="1054">
        <v>103</v>
      </c>
      <c r="AN38" s="1054">
        <v>0</v>
      </c>
      <c r="AO38" s="1054">
        <v>0</v>
      </c>
      <c r="AP38" s="1054">
        <v>0</v>
      </c>
      <c r="AQ38" s="1054">
        <v>767821</v>
      </c>
      <c r="AR38" s="1054">
        <v>0</v>
      </c>
      <c r="AS38" s="1054">
        <v>15670</v>
      </c>
      <c r="AT38" s="1054">
        <v>0</v>
      </c>
      <c r="AU38" s="1054">
        <v>0</v>
      </c>
      <c r="AV38" s="1054">
        <v>0</v>
      </c>
      <c r="AW38" s="1054">
        <v>0</v>
      </c>
      <c r="AX38" s="1054">
        <v>0</v>
      </c>
      <c r="AY38" s="1054">
        <v>0</v>
      </c>
      <c r="AZ38" s="1054">
        <v>6835780</v>
      </c>
      <c r="BA38" s="1054">
        <v>0</v>
      </c>
      <c r="BB38" s="1054">
        <v>840009</v>
      </c>
      <c r="BC38" s="1054">
        <v>11438877</v>
      </c>
      <c r="BD38" s="1054">
        <v>0</v>
      </c>
      <c r="BE38" s="1054">
        <v>233446</v>
      </c>
      <c r="BF38" s="1055"/>
      <c r="BG38" s="1055"/>
      <c r="BH38" s="1055"/>
      <c r="BI38" s="1054">
        <v>-2983846</v>
      </c>
      <c r="BJ38" s="1054">
        <v>-2924170</v>
      </c>
      <c r="BK38" s="1054">
        <v>0</v>
      </c>
      <c r="BL38" s="1054">
        <v>-59677</v>
      </c>
      <c r="BM38" s="1054">
        <v>-5967693</v>
      </c>
      <c r="BN38" s="1054">
        <v>-1893132</v>
      </c>
      <c r="BO38" s="1054">
        <v>-1855269</v>
      </c>
      <c r="BP38" s="1054">
        <v>0</v>
      </c>
      <c r="BQ38" s="1054">
        <v>-37862</v>
      </c>
      <c r="BR38" s="1054">
        <v>-3786263</v>
      </c>
      <c r="BS38" s="1054">
        <v>1272916</v>
      </c>
      <c r="BT38" s="1054">
        <v>636457</v>
      </c>
      <c r="BU38" s="1054">
        <v>623729</v>
      </c>
      <c r="BV38" s="1054">
        <v>0</v>
      </c>
      <c r="BW38" s="1054">
        <v>12732</v>
      </c>
      <c r="BX38" s="1054">
        <v>107899816</v>
      </c>
      <c r="BY38" s="1054">
        <v>-12459604</v>
      </c>
      <c r="BZ38" s="1054">
        <v>2787959</v>
      </c>
      <c r="CA38" s="1054">
        <v>-12358023</v>
      </c>
      <c r="CB38" s="1054">
        <v>-67370</v>
      </c>
      <c r="CC38" s="1054">
        <v>0</v>
      </c>
      <c r="CD38" s="1054">
        <v>-11141</v>
      </c>
      <c r="CE38" s="1054">
        <v>-5984</v>
      </c>
      <c r="CF38" s="1054">
        <v>-4368094</v>
      </c>
      <c r="CG38" s="1054">
        <v>-44659</v>
      </c>
      <c r="CH38" s="1054">
        <v>-78643</v>
      </c>
      <c r="CI38" s="1054">
        <v>-207</v>
      </c>
      <c r="CJ38" s="1054">
        <v>0</v>
      </c>
      <c r="CK38" s="1054">
        <v>0</v>
      </c>
      <c r="CL38" s="1054">
        <v>0</v>
      </c>
      <c r="CM38" s="1054">
        <v>0</v>
      </c>
      <c r="CN38" s="1054">
        <v>0</v>
      </c>
      <c r="CO38" s="1054">
        <v>104348795</v>
      </c>
      <c r="CP38" s="1054">
        <v>-682533</v>
      </c>
      <c r="CQ38" s="1054">
        <v>9739024</v>
      </c>
      <c r="CR38" s="1054">
        <v>-6002552</v>
      </c>
      <c r="CS38" s="1054">
        <v>150480243</v>
      </c>
      <c r="CT38" s="1054">
        <v>-35247</v>
      </c>
      <c r="CU38" s="1054">
        <v>0</v>
      </c>
      <c r="CV38">
        <v>20882</v>
      </c>
      <c r="CW38">
        <v>0</v>
      </c>
      <c r="CX38" s="1054">
        <v>-131980</v>
      </c>
      <c r="CY38" s="1054">
        <v>-3654283</v>
      </c>
      <c r="CZ38" s="1054">
        <v>0</v>
      </c>
      <c r="DA38" s="1054">
        <v>779263</v>
      </c>
      <c r="DB38" s="1054">
        <v>0</v>
      </c>
      <c r="DC38" s="1054">
        <v>-65991</v>
      </c>
      <c r="DD38" s="1054">
        <v>-64670</v>
      </c>
      <c r="DE38" s="1054">
        <v>0</v>
      </c>
      <c r="DF38" s="1054">
        <v>-1319</v>
      </c>
      <c r="DG38" s="1054">
        <v>-1827141</v>
      </c>
      <c r="DH38" s="1054">
        <v>-1790599</v>
      </c>
      <c r="DI38" s="1054">
        <v>0</v>
      </c>
      <c r="DJ38" s="1054">
        <v>-36543</v>
      </c>
      <c r="DK38" s="1054">
        <v>3560302</v>
      </c>
      <c r="DL38" s="1054">
        <v>0</v>
      </c>
      <c r="DM38" s="1054">
        <v>72659</v>
      </c>
      <c r="DN38" s="197">
        <v>49706450</v>
      </c>
      <c r="DO38" s="197">
        <v>0</v>
      </c>
      <c r="DP38" s="197">
        <v>1272916</v>
      </c>
      <c r="DQ38" s="197">
        <v>-13903939</v>
      </c>
      <c r="DR38" s="209"/>
      <c r="DS38" s="209"/>
      <c r="DT38" s="209"/>
      <c r="DU38" t="s">
        <v>984</v>
      </c>
      <c r="DV38" t="s">
        <v>984</v>
      </c>
      <c r="DX38" s="197">
        <v>0</v>
      </c>
      <c r="DY38" s="197">
        <v>0</v>
      </c>
      <c r="DZ38" s="197">
        <v>0</v>
      </c>
      <c r="EA38" s="1054">
        <v>-6592174</v>
      </c>
      <c r="EB38" s="1054">
        <v>0</v>
      </c>
      <c r="EC38" s="1557" t="s">
        <v>6481</v>
      </c>
      <c r="ED38" s="197" t="s">
        <v>5075</v>
      </c>
      <c r="EE38" s="1513" t="s">
        <v>5342</v>
      </c>
    </row>
    <row r="39" spans="1:135" s="197" customFormat="1" ht="12.75" x14ac:dyDescent="0.2">
      <c r="A39" s="797">
        <v>31</v>
      </c>
      <c r="B39" s="722" t="s">
        <v>866</v>
      </c>
      <c r="C39" s="1526" t="s">
        <v>162</v>
      </c>
      <c r="D39" s="1054">
        <v>700135</v>
      </c>
      <c r="E39" s="1054">
        <v>700135</v>
      </c>
      <c r="F39" s="1054">
        <v>523640</v>
      </c>
      <c r="G39" s="1054">
        <v>0</v>
      </c>
      <c r="H39" s="1054">
        <v>219345222</v>
      </c>
      <c r="I39" s="1054">
        <v>206184509</v>
      </c>
      <c r="J39" s="1054">
        <v>10967261</v>
      </c>
      <c r="K39" s="1054">
        <v>2193452</v>
      </c>
      <c r="L39" s="1054">
        <v>10327308</v>
      </c>
      <c r="M39" s="1054">
        <v>0</v>
      </c>
      <c r="N39" s="1054">
        <v>0</v>
      </c>
      <c r="O39" s="1054">
        <v>0</v>
      </c>
      <c r="P39" s="1054">
        <v>0</v>
      </c>
      <c r="Q39" s="1054">
        <v>0</v>
      </c>
      <c r="R39" s="1054">
        <v>0</v>
      </c>
      <c r="S39" s="1054">
        <v>0</v>
      </c>
      <c r="T39" s="1054">
        <v>0</v>
      </c>
      <c r="U39" s="1054">
        <v>0</v>
      </c>
      <c r="V39" s="1054">
        <v>-8417773</v>
      </c>
      <c r="W39" s="1054">
        <v>-447754</v>
      </c>
      <c r="X39" s="1054">
        <v>-89551</v>
      </c>
      <c r="Y39" s="1054">
        <v>36969968</v>
      </c>
      <c r="Z39" s="1054">
        <v>1868171</v>
      </c>
      <c r="AA39" s="1054">
        <v>373634</v>
      </c>
      <c r="AB39" s="1054">
        <v>10974101</v>
      </c>
      <c r="AC39" s="1054">
        <v>560838</v>
      </c>
      <c r="AD39" s="1054">
        <v>112168</v>
      </c>
      <c r="AE39" s="1054">
        <v>858069</v>
      </c>
      <c r="AF39" s="1054">
        <v>42196</v>
      </c>
      <c r="AG39" s="1054">
        <v>8439</v>
      </c>
      <c r="AH39" s="1054">
        <v>61607</v>
      </c>
      <c r="AI39" s="1054">
        <v>3277</v>
      </c>
      <c r="AJ39" s="1054">
        <v>655</v>
      </c>
      <c r="AK39" s="1054">
        <v>8828</v>
      </c>
      <c r="AL39" s="1054">
        <v>470</v>
      </c>
      <c r="AM39" s="1054">
        <v>94</v>
      </c>
      <c r="AN39" s="1054">
        <v>0</v>
      </c>
      <c r="AO39" s="1054">
        <v>0</v>
      </c>
      <c r="AP39" s="1054">
        <v>0</v>
      </c>
      <c r="AQ39" s="1054">
        <v>270499</v>
      </c>
      <c r="AR39" s="1054">
        <v>13729</v>
      </c>
      <c r="AS39" s="1054">
        <v>2746</v>
      </c>
      <c r="AT39" s="1054">
        <v>0</v>
      </c>
      <c r="AU39" s="1054">
        <v>0</v>
      </c>
      <c r="AV39" s="1054">
        <v>0</v>
      </c>
      <c r="AW39" s="1054">
        <v>0</v>
      </c>
      <c r="AX39" s="1054">
        <v>0</v>
      </c>
      <c r="AY39" s="1054">
        <v>0</v>
      </c>
      <c r="AZ39" s="1054">
        <v>20403282</v>
      </c>
      <c r="BA39" s="1054">
        <v>2308986</v>
      </c>
      <c r="BB39" s="1054">
        <v>-8955078</v>
      </c>
      <c r="BC39" s="1054">
        <v>13185318</v>
      </c>
      <c r="BD39" s="1054">
        <v>682703</v>
      </c>
      <c r="BE39" s="1054">
        <v>136541</v>
      </c>
      <c r="BF39" s="1055"/>
      <c r="BG39" s="1055"/>
      <c r="BH39" s="1055"/>
      <c r="BI39" s="1054">
        <v>0</v>
      </c>
      <c r="BJ39" s="1054">
        <v>-12513818</v>
      </c>
      <c r="BK39" s="1054">
        <v>-665628</v>
      </c>
      <c r="BL39" s="1054">
        <v>-133126</v>
      </c>
      <c r="BM39" s="1054">
        <v>-13312572</v>
      </c>
      <c r="BN39" s="1054">
        <v>0</v>
      </c>
      <c r="BO39" s="1054">
        <v>-24451787</v>
      </c>
      <c r="BP39" s="1054">
        <v>-1300627</v>
      </c>
      <c r="BQ39" s="1054">
        <v>-260125</v>
      </c>
      <c r="BR39" s="1054">
        <v>-26012539</v>
      </c>
      <c r="BS39" s="1054">
        <v>1108603</v>
      </c>
      <c r="BT39" s="1054">
        <v>1030343</v>
      </c>
      <c r="BU39" s="1054">
        <v>73565</v>
      </c>
      <c r="BV39" s="1054">
        <v>3913</v>
      </c>
      <c r="BW39" s="1054">
        <v>782</v>
      </c>
      <c r="BX39" s="1054">
        <v>192121534</v>
      </c>
      <c r="BY39" s="1054">
        <v>-16501147</v>
      </c>
      <c r="BZ39" s="1054">
        <v>5252295</v>
      </c>
      <c r="CA39" s="1054">
        <v>-20333739</v>
      </c>
      <c r="CB39" s="1054">
        <v>-101050</v>
      </c>
      <c r="CC39" s="1054">
        <v>0</v>
      </c>
      <c r="CD39" s="1054">
        <v>-7959</v>
      </c>
      <c r="CE39" s="1054">
        <v>0</v>
      </c>
      <c r="CF39" s="1054">
        <v>-8303539</v>
      </c>
      <c r="CG39" s="1054">
        <v>-282534</v>
      </c>
      <c r="CH39" s="1054">
        <v>-111308</v>
      </c>
      <c r="CI39" s="1054">
        <v>-512</v>
      </c>
      <c r="CJ39" s="1054">
        <v>0</v>
      </c>
      <c r="CK39" s="1054">
        <v>0</v>
      </c>
      <c r="CL39" s="1054">
        <v>-155773</v>
      </c>
      <c r="CM39" s="1054">
        <v>-174818</v>
      </c>
      <c r="CN39" s="1054">
        <v>0</v>
      </c>
      <c r="CO39" s="1054">
        <v>198928927</v>
      </c>
      <c r="CP39" s="1054">
        <v>-1918635</v>
      </c>
      <c r="CQ39" s="1054">
        <v>20214790</v>
      </c>
      <c r="CR39" s="1054">
        <v>-5210143</v>
      </c>
      <c r="CS39" s="1054">
        <v>262950147</v>
      </c>
      <c r="CT39" s="1054">
        <v>2036048</v>
      </c>
      <c r="CU39" s="1054">
        <v>51203</v>
      </c>
      <c r="CV39">
        <v>-8602701</v>
      </c>
      <c r="CW39">
        <v>-1575415</v>
      </c>
      <c r="CX39" s="1054">
        <v>-308988</v>
      </c>
      <c r="CY39" s="1054">
        <v>-25703551</v>
      </c>
      <c r="CZ39" s="1054">
        <v>0</v>
      </c>
      <c r="DA39" s="1054">
        <v>0</v>
      </c>
      <c r="DB39" s="1054">
        <v>0</v>
      </c>
      <c r="DC39" s="1054">
        <v>0</v>
      </c>
      <c r="DD39" s="1054">
        <v>-290449</v>
      </c>
      <c r="DE39" s="1054">
        <v>-15449</v>
      </c>
      <c r="DF39" s="1054">
        <v>-3090</v>
      </c>
      <c r="DG39" s="1054">
        <v>0</v>
      </c>
      <c r="DH39" s="1054">
        <v>-24161337</v>
      </c>
      <c r="DI39" s="1054">
        <v>-1285178</v>
      </c>
      <c r="DJ39" s="1054">
        <v>-257036</v>
      </c>
      <c r="DK39" s="1054">
        <v>13384988</v>
      </c>
      <c r="DL39" s="1054">
        <v>571277</v>
      </c>
      <c r="DM39" s="1054">
        <v>114255</v>
      </c>
      <c r="DN39" s="197">
        <v>64917350</v>
      </c>
      <c r="DO39" s="197">
        <v>4983000</v>
      </c>
      <c r="DP39" s="197">
        <v>1108603</v>
      </c>
      <c r="DQ39" s="197">
        <v>-8982398</v>
      </c>
      <c r="DR39" s="209"/>
      <c r="DS39" s="209"/>
      <c r="DT39" s="209"/>
      <c r="DU39" t="s">
        <v>984</v>
      </c>
      <c r="DV39" t="s">
        <v>984</v>
      </c>
      <c r="DX39" s="197">
        <v>0</v>
      </c>
      <c r="DY39" s="197">
        <v>0</v>
      </c>
      <c r="DZ39" s="197">
        <v>0</v>
      </c>
      <c r="EA39" s="1054">
        <v>-12765799</v>
      </c>
      <c r="EB39" s="1054">
        <v>0</v>
      </c>
      <c r="EC39" s="1557" t="s">
        <v>6480</v>
      </c>
      <c r="ED39" s="197" t="s">
        <v>5076</v>
      </c>
      <c r="EE39" s="1513" t="s">
        <v>5347</v>
      </c>
    </row>
    <row r="40" spans="1:135" s="197" customFormat="1" ht="12.75" x14ac:dyDescent="0.2">
      <c r="A40" s="203">
        <v>32</v>
      </c>
      <c r="B40" s="722" t="s">
        <v>163</v>
      </c>
      <c r="C40" s="1526" t="s">
        <v>164</v>
      </c>
      <c r="D40" s="1054">
        <v>140960</v>
      </c>
      <c r="E40" s="1054">
        <v>140960</v>
      </c>
      <c r="F40" s="1054">
        <v>190943</v>
      </c>
      <c r="G40" s="1054">
        <v>45</v>
      </c>
      <c r="H40" s="1054">
        <v>30734218</v>
      </c>
      <c r="I40" s="1054">
        <v>12293687</v>
      </c>
      <c r="J40" s="1054">
        <v>3073422</v>
      </c>
      <c r="K40" s="1054">
        <v>0</v>
      </c>
      <c r="L40" s="1054">
        <v>0</v>
      </c>
      <c r="M40" s="1054">
        <v>0</v>
      </c>
      <c r="N40" s="1054">
        <v>0</v>
      </c>
      <c r="O40" s="1054">
        <v>0</v>
      </c>
      <c r="P40" s="1054">
        <v>0</v>
      </c>
      <c r="Q40" s="1054">
        <v>0</v>
      </c>
      <c r="R40" s="1054">
        <v>0</v>
      </c>
      <c r="S40" s="1054">
        <v>0</v>
      </c>
      <c r="T40" s="1054">
        <v>0</v>
      </c>
      <c r="U40" s="1054">
        <v>-1961850</v>
      </c>
      <c r="V40" s="1054">
        <v>-1569480</v>
      </c>
      <c r="W40" s="1054">
        <v>-392370</v>
      </c>
      <c r="X40" s="1054">
        <v>0</v>
      </c>
      <c r="Y40" s="1054">
        <v>2126640</v>
      </c>
      <c r="Z40" s="1054">
        <v>523536</v>
      </c>
      <c r="AA40" s="1054">
        <v>0</v>
      </c>
      <c r="AB40" s="1054">
        <v>1279078</v>
      </c>
      <c r="AC40" s="1054">
        <v>319770</v>
      </c>
      <c r="AD40" s="1054">
        <v>0</v>
      </c>
      <c r="AE40" s="1054">
        <v>65763</v>
      </c>
      <c r="AF40" s="1054">
        <v>16441</v>
      </c>
      <c r="AG40" s="1054">
        <v>0</v>
      </c>
      <c r="AH40" s="1054">
        <v>2980</v>
      </c>
      <c r="AI40" s="1054">
        <v>745</v>
      </c>
      <c r="AJ40" s="1054">
        <v>0</v>
      </c>
      <c r="AK40" s="1054">
        <v>5204</v>
      </c>
      <c r="AL40" s="1054">
        <v>1301</v>
      </c>
      <c r="AM40" s="1054">
        <v>0</v>
      </c>
      <c r="AN40" s="1054">
        <v>11678</v>
      </c>
      <c r="AO40" s="1054">
        <v>2920</v>
      </c>
      <c r="AP40" s="1054">
        <v>0</v>
      </c>
      <c r="AQ40" s="1054">
        <v>209115</v>
      </c>
      <c r="AR40" s="1054">
        <v>52279</v>
      </c>
      <c r="AS40" s="1054">
        <v>0</v>
      </c>
      <c r="AT40" s="1054">
        <v>0</v>
      </c>
      <c r="AU40" s="1054">
        <v>0</v>
      </c>
      <c r="AV40" s="1054">
        <v>0</v>
      </c>
      <c r="AW40" s="1054">
        <v>0</v>
      </c>
      <c r="AX40" s="1054">
        <v>0</v>
      </c>
      <c r="AY40" s="1054">
        <v>0</v>
      </c>
      <c r="AZ40" s="1054">
        <v>2211352</v>
      </c>
      <c r="BA40" s="1054">
        <v>0</v>
      </c>
      <c r="BB40" s="1054">
        <v>-3923700</v>
      </c>
      <c r="BC40" s="1054">
        <v>1835182</v>
      </c>
      <c r="BD40" s="1054">
        <v>458795</v>
      </c>
      <c r="BE40" s="1054">
        <v>0</v>
      </c>
      <c r="BF40" s="1055"/>
      <c r="BG40" s="1055"/>
      <c r="BH40" s="1055"/>
      <c r="BI40" s="1054">
        <v>-271842</v>
      </c>
      <c r="BJ40" s="1054">
        <v>-217474</v>
      </c>
      <c r="BK40" s="1054">
        <v>-54369</v>
      </c>
      <c r="BL40" s="1054">
        <v>0</v>
      </c>
      <c r="BM40" s="1054">
        <v>-543685</v>
      </c>
      <c r="BN40" s="1054">
        <v>-307904</v>
      </c>
      <c r="BO40" s="1054">
        <v>-246322</v>
      </c>
      <c r="BP40" s="1054">
        <v>-61580</v>
      </c>
      <c r="BQ40" s="1054">
        <v>0</v>
      </c>
      <c r="BR40" s="1054">
        <v>-615806</v>
      </c>
      <c r="BS40" s="1054">
        <v>-1731236</v>
      </c>
      <c r="BT40" s="1054">
        <v>-865618</v>
      </c>
      <c r="BU40" s="1054">
        <v>-692494</v>
      </c>
      <c r="BV40" s="1054">
        <v>-173122</v>
      </c>
      <c r="BW40" s="1054">
        <v>0</v>
      </c>
      <c r="BX40" s="1054">
        <v>31050891</v>
      </c>
      <c r="BY40" s="1054">
        <v>-4760466</v>
      </c>
      <c r="BZ40" s="1054">
        <v>677282</v>
      </c>
      <c r="CA40" s="1054">
        <v>-2389452</v>
      </c>
      <c r="CB40" s="1054">
        <v>-38940</v>
      </c>
      <c r="CC40" s="1054">
        <v>-31032</v>
      </c>
      <c r="CD40" s="1054">
        <v>-12252</v>
      </c>
      <c r="CE40" s="1054">
        <v>0</v>
      </c>
      <c r="CF40" s="1054">
        <v>-833782</v>
      </c>
      <c r="CG40" s="1054">
        <v>-27711</v>
      </c>
      <c r="CH40" s="1054">
        <v>-23125</v>
      </c>
      <c r="CI40" s="1054">
        <v>-9735</v>
      </c>
      <c r="CJ40" s="1054">
        <v>-31032</v>
      </c>
      <c r="CK40" s="1054">
        <v>-1377</v>
      </c>
      <c r="CL40" s="1054">
        <v>-45429</v>
      </c>
      <c r="CM40" s="1054">
        <v>0</v>
      </c>
      <c r="CN40" s="1054">
        <v>0</v>
      </c>
      <c r="CO40" s="1054">
        <v>28297862</v>
      </c>
      <c r="CP40" s="1054">
        <v>-18700</v>
      </c>
      <c r="CQ40" s="1054">
        <v>1179599</v>
      </c>
      <c r="CR40" s="1054">
        <v>-611315</v>
      </c>
      <c r="CS40" s="1054">
        <v>38664464</v>
      </c>
      <c r="CT40" s="1054">
        <v>-191689</v>
      </c>
      <c r="CU40" s="1054">
        <v>0</v>
      </c>
      <c r="CV40">
        <v>2898526</v>
      </c>
      <c r="CW40">
        <v>0</v>
      </c>
      <c r="CX40" s="1054">
        <v>-171019</v>
      </c>
      <c r="CY40" s="1054">
        <v>-444787</v>
      </c>
      <c r="CZ40" s="1054">
        <v>0</v>
      </c>
      <c r="DA40" s="1054">
        <v>-16905</v>
      </c>
      <c r="DB40" s="1054">
        <v>0</v>
      </c>
      <c r="DC40" s="1054">
        <v>-85509</v>
      </c>
      <c r="DD40" s="1054">
        <v>-68408</v>
      </c>
      <c r="DE40" s="1054">
        <v>-17102</v>
      </c>
      <c r="DF40" s="1054">
        <v>0</v>
      </c>
      <c r="DG40" s="1054">
        <v>-222394</v>
      </c>
      <c r="DH40" s="1054">
        <v>-177915</v>
      </c>
      <c r="DI40" s="1054">
        <v>-44478</v>
      </c>
      <c r="DJ40" s="1054">
        <v>0</v>
      </c>
      <c r="DK40" s="1054">
        <v>31213</v>
      </c>
      <c r="DL40" s="1054">
        <v>7803</v>
      </c>
      <c r="DM40" s="1054">
        <v>0</v>
      </c>
      <c r="DN40" s="197">
        <v>12646693</v>
      </c>
      <c r="DO40" s="197">
        <v>0</v>
      </c>
      <c r="DP40" s="197">
        <v>-1731236</v>
      </c>
      <c r="DQ40" s="197">
        <v>-2671906</v>
      </c>
      <c r="DR40" s="209"/>
      <c r="DS40" s="209"/>
      <c r="DT40" s="209"/>
      <c r="DU40" t="s">
        <v>984</v>
      </c>
      <c r="DV40" t="s">
        <v>985</v>
      </c>
      <c r="DX40" s="197">
        <v>0</v>
      </c>
      <c r="DY40" s="197">
        <v>0</v>
      </c>
      <c r="DZ40" s="197">
        <v>0</v>
      </c>
      <c r="EA40" s="1054">
        <v>-70797</v>
      </c>
      <c r="EB40" s="1054">
        <v>-1863716</v>
      </c>
      <c r="EC40" s="1557" t="s">
        <v>6480</v>
      </c>
      <c r="ED40" s="197" t="s">
        <v>5077</v>
      </c>
      <c r="EE40" s="1513" t="s">
        <v>5344</v>
      </c>
    </row>
    <row r="41" spans="1:135" s="197" customFormat="1" ht="12.75" x14ac:dyDescent="0.2">
      <c r="A41" s="797">
        <v>33</v>
      </c>
      <c r="B41" s="722" t="s">
        <v>165</v>
      </c>
      <c r="C41" s="1526" t="s">
        <v>166</v>
      </c>
      <c r="D41" s="1054">
        <v>315515</v>
      </c>
      <c r="E41" s="1054">
        <v>315515</v>
      </c>
      <c r="F41" s="1054">
        <v>0</v>
      </c>
      <c r="G41" s="1054">
        <v>0</v>
      </c>
      <c r="H41" s="1054">
        <v>82510657</v>
      </c>
      <c r="I41" s="1054">
        <v>24753197</v>
      </c>
      <c r="J41" s="1054">
        <v>30528943</v>
      </c>
      <c r="K41" s="1054">
        <v>0</v>
      </c>
      <c r="L41" s="1054">
        <v>0</v>
      </c>
      <c r="M41" s="1054">
        <v>0</v>
      </c>
      <c r="N41" s="1054">
        <v>0</v>
      </c>
      <c r="O41" s="1054">
        <v>0</v>
      </c>
      <c r="P41" s="1054">
        <v>0</v>
      </c>
      <c r="Q41" s="1054">
        <v>0</v>
      </c>
      <c r="R41" s="1054">
        <v>0</v>
      </c>
      <c r="S41" s="1054">
        <v>0</v>
      </c>
      <c r="T41" s="1054">
        <v>0</v>
      </c>
      <c r="U41" s="1054">
        <v>-4857315</v>
      </c>
      <c r="V41" s="1054">
        <v>-4415741</v>
      </c>
      <c r="W41" s="1054">
        <v>-5446080</v>
      </c>
      <c r="X41" s="1054">
        <v>0</v>
      </c>
      <c r="Y41" s="1054">
        <v>4216477</v>
      </c>
      <c r="Z41" s="1054">
        <v>5200321</v>
      </c>
      <c r="AA41" s="1054">
        <v>0</v>
      </c>
      <c r="AB41" s="1054">
        <v>1936559</v>
      </c>
      <c r="AC41" s="1054">
        <v>2388424</v>
      </c>
      <c r="AD41" s="1054">
        <v>0</v>
      </c>
      <c r="AE41" s="1054">
        <v>94550</v>
      </c>
      <c r="AF41" s="1054">
        <v>116611</v>
      </c>
      <c r="AG41" s="1054">
        <v>0</v>
      </c>
      <c r="AH41" s="1054">
        <v>0</v>
      </c>
      <c r="AI41" s="1054">
        <v>0</v>
      </c>
      <c r="AJ41" s="1054">
        <v>0</v>
      </c>
      <c r="AK41" s="1054">
        <v>0</v>
      </c>
      <c r="AL41" s="1054">
        <v>0</v>
      </c>
      <c r="AM41" s="1054">
        <v>0</v>
      </c>
      <c r="AN41" s="1054">
        <v>0</v>
      </c>
      <c r="AO41" s="1054">
        <v>0</v>
      </c>
      <c r="AP41" s="1054">
        <v>0</v>
      </c>
      <c r="AQ41" s="1054">
        <v>339430</v>
      </c>
      <c r="AR41" s="1054">
        <v>418631</v>
      </c>
      <c r="AS41" s="1054">
        <v>0</v>
      </c>
      <c r="AT41" s="1054">
        <v>0</v>
      </c>
      <c r="AU41" s="1054">
        <v>0</v>
      </c>
      <c r="AV41" s="1054">
        <v>0</v>
      </c>
      <c r="AW41" s="1054">
        <v>0</v>
      </c>
      <c r="AX41" s="1054">
        <v>0</v>
      </c>
      <c r="AY41" s="1054">
        <v>0</v>
      </c>
      <c r="AZ41" s="1054">
        <v>4419914</v>
      </c>
      <c r="BA41" s="1054">
        <v>0</v>
      </c>
      <c r="BB41" s="1054">
        <v>-14719135</v>
      </c>
      <c r="BC41" s="1054">
        <v>5002845</v>
      </c>
      <c r="BD41" s="1054">
        <v>6170175</v>
      </c>
      <c r="BE41" s="1054">
        <v>0</v>
      </c>
      <c r="BF41" s="1055"/>
      <c r="BG41" s="1055"/>
      <c r="BH41" s="1055"/>
      <c r="BI41" s="1054">
        <v>-1123868</v>
      </c>
      <c r="BJ41" s="1054">
        <v>-1021699</v>
      </c>
      <c r="BK41" s="1054">
        <v>-1260095</v>
      </c>
      <c r="BL41" s="1054">
        <v>0</v>
      </c>
      <c r="BM41" s="1054">
        <v>-3405662</v>
      </c>
      <c r="BN41" s="1054">
        <v>-4316426</v>
      </c>
      <c r="BO41" s="1054">
        <v>-3924023</v>
      </c>
      <c r="BP41" s="1054">
        <v>-4839629</v>
      </c>
      <c r="BQ41" s="1054">
        <v>0</v>
      </c>
      <c r="BR41" s="1054">
        <v>-13080078</v>
      </c>
      <c r="BS41" s="1054">
        <v>-15970534</v>
      </c>
      <c r="BT41" s="1054">
        <v>-5270275</v>
      </c>
      <c r="BU41" s="1054">
        <v>-4791158</v>
      </c>
      <c r="BV41" s="1054">
        <v>-5909102</v>
      </c>
      <c r="BW41" s="1054">
        <v>0</v>
      </c>
      <c r="BX41" s="1054">
        <v>80465877</v>
      </c>
      <c r="BY41" s="1054">
        <v>-8276224</v>
      </c>
      <c r="BZ41" s="1054">
        <v>2233710</v>
      </c>
      <c r="CA41" s="1054">
        <v>-12076200</v>
      </c>
      <c r="CB41" s="1054">
        <v>-210033</v>
      </c>
      <c r="CC41" s="1054">
        <v>0</v>
      </c>
      <c r="CD41" s="1054">
        <v>0</v>
      </c>
      <c r="CE41" s="1054">
        <v>0</v>
      </c>
      <c r="CF41" s="1054">
        <v>-2908782</v>
      </c>
      <c r="CG41" s="1054">
        <v>-301262</v>
      </c>
      <c r="CH41" s="1054">
        <v>-333743</v>
      </c>
      <c r="CI41" s="1054">
        <v>-52508</v>
      </c>
      <c r="CJ41" s="1054">
        <v>0</v>
      </c>
      <c r="CK41" s="1054">
        <v>0</v>
      </c>
      <c r="CL41" s="1054">
        <v>0</v>
      </c>
      <c r="CM41" s="1054">
        <v>0</v>
      </c>
      <c r="CN41" s="1054">
        <v>0</v>
      </c>
      <c r="CO41" s="1054">
        <v>84275417</v>
      </c>
      <c r="CP41" s="1054">
        <v>-497660</v>
      </c>
      <c r="CQ41" s="1054">
        <v>5287144</v>
      </c>
      <c r="CR41" s="1054">
        <v>-4538341</v>
      </c>
      <c r="CS41" s="1054">
        <v>114306920</v>
      </c>
      <c r="CT41" s="1054">
        <v>-1676100</v>
      </c>
      <c r="CU41" s="1054">
        <v>0</v>
      </c>
      <c r="CV41">
        <v>-1246670</v>
      </c>
      <c r="CW41">
        <v>0</v>
      </c>
      <c r="CX41" s="1054">
        <v>-103228</v>
      </c>
      <c r="CY41" s="1054">
        <v>-12976850</v>
      </c>
      <c r="CZ41" s="1054">
        <v>0</v>
      </c>
      <c r="DA41" s="1054">
        <v>-42948</v>
      </c>
      <c r="DB41" s="1054">
        <v>0</v>
      </c>
      <c r="DC41" s="1054">
        <v>-34065</v>
      </c>
      <c r="DD41" s="1054">
        <v>-30968</v>
      </c>
      <c r="DE41" s="1054">
        <v>-38195</v>
      </c>
      <c r="DF41" s="1054">
        <v>0</v>
      </c>
      <c r="DG41" s="1054">
        <v>-4282361</v>
      </c>
      <c r="DH41" s="1054">
        <v>-3893055</v>
      </c>
      <c r="DI41" s="1054">
        <v>-4801434</v>
      </c>
      <c r="DJ41" s="1054">
        <v>0</v>
      </c>
      <c r="DK41" s="1054">
        <v>84101</v>
      </c>
      <c r="DL41" s="1054">
        <v>103724</v>
      </c>
      <c r="DM41" s="1054">
        <v>0</v>
      </c>
      <c r="DN41" s="197">
        <v>24243550</v>
      </c>
      <c r="DO41" s="197">
        <v>0</v>
      </c>
      <c r="DP41" s="197">
        <v>-15970534</v>
      </c>
      <c r="DQ41" s="197">
        <v>-9747812</v>
      </c>
      <c r="DR41" s="209"/>
      <c r="DS41" s="209"/>
      <c r="DT41" s="209"/>
      <c r="DU41" t="s">
        <v>984</v>
      </c>
      <c r="DV41" t="s">
        <v>984</v>
      </c>
      <c r="DX41" s="197">
        <v>0</v>
      </c>
      <c r="DY41" s="197">
        <v>0</v>
      </c>
      <c r="DZ41" s="197">
        <v>0</v>
      </c>
      <c r="EA41" s="1054">
        <v>-254340</v>
      </c>
      <c r="EB41" s="1054">
        <v>-4828227</v>
      </c>
      <c r="EC41" s="1557" t="s">
        <v>6480</v>
      </c>
      <c r="ED41" s="197" t="s">
        <v>5078</v>
      </c>
      <c r="EE41" s="1513" t="s">
        <v>5345</v>
      </c>
    </row>
    <row r="42" spans="1:135" s="197" customFormat="1" ht="12.75" x14ac:dyDescent="0.2">
      <c r="A42" s="203">
        <v>34</v>
      </c>
      <c r="B42" s="722" t="s">
        <v>167</v>
      </c>
      <c r="C42" s="1526" t="s">
        <v>168</v>
      </c>
      <c r="D42" s="1054">
        <v>126640</v>
      </c>
      <c r="E42" s="1054">
        <v>126640</v>
      </c>
      <c r="F42" s="1054">
        <v>4245</v>
      </c>
      <c r="G42" s="1054">
        <v>0</v>
      </c>
      <c r="H42" s="1054">
        <v>28118411</v>
      </c>
      <c r="I42" s="1054">
        <v>11247364</v>
      </c>
      <c r="J42" s="1054">
        <v>2530657</v>
      </c>
      <c r="K42" s="1054">
        <v>281184</v>
      </c>
      <c r="L42" s="1054">
        <v>0</v>
      </c>
      <c r="M42" s="1054">
        <v>0</v>
      </c>
      <c r="N42" s="1054">
        <v>0</v>
      </c>
      <c r="O42" s="1054">
        <v>0</v>
      </c>
      <c r="P42" s="1054">
        <v>0</v>
      </c>
      <c r="Q42" s="1054">
        <v>0</v>
      </c>
      <c r="R42" s="1054">
        <v>0</v>
      </c>
      <c r="S42" s="1054">
        <v>0</v>
      </c>
      <c r="T42" s="1054">
        <v>0</v>
      </c>
      <c r="U42" s="1054">
        <v>-656739</v>
      </c>
      <c r="V42" s="1054">
        <v>-525391</v>
      </c>
      <c r="W42" s="1054">
        <v>-118213</v>
      </c>
      <c r="X42" s="1054">
        <v>-13135</v>
      </c>
      <c r="Y42" s="1054">
        <v>1916607</v>
      </c>
      <c r="Z42" s="1054">
        <v>431074</v>
      </c>
      <c r="AA42" s="1054">
        <v>47897</v>
      </c>
      <c r="AB42" s="1054">
        <v>1243949</v>
      </c>
      <c r="AC42" s="1054">
        <v>279888</v>
      </c>
      <c r="AD42" s="1054">
        <v>31099</v>
      </c>
      <c r="AE42" s="1054">
        <v>0</v>
      </c>
      <c r="AF42" s="1054">
        <v>0</v>
      </c>
      <c r="AG42" s="1054">
        <v>0</v>
      </c>
      <c r="AH42" s="1054">
        <v>0</v>
      </c>
      <c r="AI42" s="1054">
        <v>0</v>
      </c>
      <c r="AJ42" s="1054">
        <v>0</v>
      </c>
      <c r="AK42" s="1054">
        <v>2140</v>
      </c>
      <c r="AL42" s="1054">
        <v>481</v>
      </c>
      <c r="AM42" s="1054">
        <v>53</v>
      </c>
      <c r="AN42" s="1054">
        <v>361</v>
      </c>
      <c r="AO42" s="1054">
        <v>81</v>
      </c>
      <c r="AP42" s="1054">
        <v>9</v>
      </c>
      <c r="AQ42" s="1054">
        <v>107598</v>
      </c>
      <c r="AR42" s="1054">
        <v>24209</v>
      </c>
      <c r="AS42" s="1054">
        <v>2690</v>
      </c>
      <c r="AT42" s="1054">
        <v>0</v>
      </c>
      <c r="AU42" s="1054">
        <v>0</v>
      </c>
      <c r="AV42" s="1054">
        <v>0</v>
      </c>
      <c r="AW42" s="1054">
        <v>0</v>
      </c>
      <c r="AX42" s="1054">
        <v>0</v>
      </c>
      <c r="AY42" s="1054">
        <v>0</v>
      </c>
      <c r="AZ42" s="1054">
        <v>2899365</v>
      </c>
      <c r="BA42" s="1054">
        <v>0</v>
      </c>
      <c r="BB42" s="1054">
        <v>-1313477</v>
      </c>
      <c r="BC42" s="1054">
        <v>1381193</v>
      </c>
      <c r="BD42" s="1054">
        <v>310769</v>
      </c>
      <c r="BE42" s="1054">
        <v>34530</v>
      </c>
      <c r="BF42" s="1055"/>
      <c r="BG42" s="1055"/>
      <c r="BH42" s="1055"/>
      <c r="BI42" s="1054">
        <v>-614024</v>
      </c>
      <c r="BJ42" s="1054">
        <v>-491218</v>
      </c>
      <c r="BK42" s="1054">
        <v>-110524</v>
      </c>
      <c r="BL42" s="1054">
        <v>-12280</v>
      </c>
      <c r="BM42" s="1054">
        <v>-1228046</v>
      </c>
      <c r="BN42" s="1054">
        <v>-666879</v>
      </c>
      <c r="BO42" s="1054">
        <v>-533504</v>
      </c>
      <c r="BP42" s="1054">
        <v>-120039</v>
      </c>
      <c r="BQ42" s="1054">
        <v>-13337</v>
      </c>
      <c r="BR42" s="1054">
        <v>-1333759</v>
      </c>
      <c r="BS42" s="1054">
        <v>-1623090</v>
      </c>
      <c r="BT42" s="1054">
        <v>-811548</v>
      </c>
      <c r="BU42" s="1054">
        <v>-649236</v>
      </c>
      <c r="BV42" s="1054">
        <v>-146077</v>
      </c>
      <c r="BW42" s="1054">
        <v>-16230</v>
      </c>
      <c r="BX42" s="1054">
        <v>23253428</v>
      </c>
      <c r="BY42" s="1054">
        <v>-4513908</v>
      </c>
      <c r="BZ42" s="1054">
        <v>571150</v>
      </c>
      <c r="CA42" s="1054">
        <v>-2391656</v>
      </c>
      <c r="CB42" s="1054">
        <v>0</v>
      </c>
      <c r="CC42" s="1054">
        <v>-730</v>
      </c>
      <c r="CD42" s="1054">
        <v>-5542</v>
      </c>
      <c r="CE42" s="1054">
        <v>-61472</v>
      </c>
      <c r="CF42" s="1054">
        <v>-726475</v>
      </c>
      <c r="CG42" s="1054">
        <v>-38933</v>
      </c>
      <c r="CH42" s="1054">
        <v>-49637</v>
      </c>
      <c r="CI42" s="1054">
        <v>0</v>
      </c>
      <c r="CJ42" s="1054">
        <v>0</v>
      </c>
      <c r="CK42" s="1054">
        <v>0</v>
      </c>
      <c r="CL42" s="1054">
        <v>0</v>
      </c>
      <c r="CM42" s="1054">
        <v>0</v>
      </c>
      <c r="CN42" s="1054">
        <v>0</v>
      </c>
      <c r="CO42" s="1054">
        <v>24054277</v>
      </c>
      <c r="CP42" s="1054">
        <v>-45957</v>
      </c>
      <c r="CQ42" s="1054">
        <v>2907408</v>
      </c>
      <c r="CR42" s="1054">
        <v>-1569979</v>
      </c>
      <c r="CS42" s="1054">
        <v>35066458</v>
      </c>
      <c r="CT42" s="1054">
        <v>-133842</v>
      </c>
      <c r="CU42" s="1054">
        <v>0</v>
      </c>
      <c r="CV42">
        <v>-935017</v>
      </c>
      <c r="CW42">
        <v>0</v>
      </c>
      <c r="CX42" s="1054">
        <v>-30981</v>
      </c>
      <c r="CY42" s="1054">
        <v>-1302778</v>
      </c>
      <c r="CZ42" s="1054">
        <v>0</v>
      </c>
      <c r="DA42" s="1054">
        <v>0</v>
      </c>
      <c r="DB42" s="1054">
        <v>0</v>
      </c>
      <c r="DC42" s="1054">
        <v>-15490</v>
      </c>
      <c r="DD42" s="1054">
        <v>-12393</v>
      </c>
      <c r="DE42" s="1054">
        <v>-2788</v>
      </c>
      <c r="DF42" s="1054">
        <v>-310</v>
      </c>
      <c r="DG42" s="1054">
        <v>-651389</v>
      </c>
      <c r="DH42" s="1054">
        <v>-521112</v>
      </c>
      <c r="DI42" s="1054">
        <v>-117250</v>
      </c>
      <c r="DJ42" s="1054">
        <v>-13027</v>
      </c>
      <c r="DK42" s="1054">
        <v>813330</v>
      </c>
      <c r="DL42" s="1054">
        <v>182999</v>
      </c>
      <c r="DM42" s="1054">
        <v>20333</v>
      </c>
      <c r="DN42" s="197">
        <v>0</v>
      </c>
      <c r="DO42" s="197">
        <v>0</v>
      </c>
      <c r="DP42" s="197">
        <v>-1623090</v>
      </c>
      <c r="DQ42" s="197">
        <v>-1989508</v>
      </c>
      <c r="DR42" s="209"/>
      <c r="DS42" s="209"/>
      <c r="DT42" s="209"/>
      <c r="DU42" t="s">
        <v>984</v>
      </c>
      <c r="DV42" t="s">
        <v>985</v>
      </c>
      <c r="DX42" s="197">
        <v>0</v>
      </c>
      <c r="DY42" s="197">
        <v>0</v>
      </c>
      <c r="DZ42" s="197">
        <v>0</v>
      </c>
      <c r="EA42" s="1054">
        <v>-1844780</v>
      </c>
      <c r="EB42" s="1054">
        <v>0</v>
      </c>
      <c r="EC42" s="1557" t="s">
        <v>6480</v>
      </c>
      <c r="ED42" s="197" t="s">
        <v>5079</v>
      </c>
      <c r="EE42" s="1513" t="s">
        <v>5348</v>
      </c>
    </row>
    <row r="43" spans="1:135" s="197" customFormat="1" ht="12.75" x14ac:dyDescent="0.2">
      <c r="A43" s="797">
        <v>35</v>
      </c>
      <c r="B43" s="722" t="s">
        <v>169</v>
      </c>
      <c r="C43" s="1526" t="s">
        <v>170</v>
      </c>
      <c r="D43" s="1054">
        <v>109205</v>
      </c>
      <c r="E43" s="1054">
        <v>109205</v>
      </c>
      <c r="F43" s="1054">
        <v>0</v>
      </c>
      <c r="G43" s="1054">
        <v>0</v>
      </c>
      <c r="H43" s="1054">
        <v>42264768</v>
      </c>
      <c r="I43" s="1054">
        <v>16905907</v>
      </c>
      <c r="J43" s="1054">
        <v>4226477</v>
      </c>
      <c r="K43" s="1054">
        <v>0</v>
      </c>
      <c r="L43" s="1054">
        <v>0</v>
      </c>
      <c r="M43" s="1054">
        <v>0</v>
      </c>
      <c r="N43" s="1054">
        <v>0</v>
      </c>
      <c r="O43" s="1054">
        <v>0</v>
      </c>
      <c r="P43" s="1054">
        <v>0</v>
      </c>
      <c r="Q43" s="1054">
        <v>0</v>
      </c>
      <c r="R43" s="1054">
        <v>0</v>
      </c>
      <c r="S43" s="1054">
        <v>0</v>
      </c>
      <c r="T43" s="1054">
        <v>0</v>
      </c>
      <c r="U43" s="1054">
        <v>-1097934</v>
      </c>
      <c r="V43" s="1054">
        <v>-878347</v>
      </c>
      <c r="W43" s="1054">
        <v>-219587</v>
      </c>
      <c r="X43" s="1054">
        <v>0</v>
      </c>
      <c r="Y43" s="1054">
        <v>2879764</v>
      </c>
      <c r="Z43" s="1054">
        <v>719941</v>
      </c>
      <c r="AA43" s="1054">
        <v>0</v>
      </c>
      <c r="AB43" s="1054">
        <v>864009</v>
      </c>
      <c r="AC43" s="1054">
        <v>216002</v>
      </c>
      <c r="AD43" s="1054">
        <v>0</v>
      </c>
      <c r="AE43" s="1054">
        <v>63155</v>
      </c>
      <c r="AF43" s="1054">
        <v>15789</v>
      </c>
      <c r="AG43" s="1054">
        <v>0</v>
      </c>
      <c r="AH43" s="1054">
        <v>0</v>
      </c>
      <c r="AI43" s="1054">
        <v>0</v>
      </c>
      <c r="AJ43" s="1054">
        <v>0</v>
      </c>
      <c r="AK43" s="1054">
        <v>539</v>
      </c>
      <c r="AL43" s="1054">
        <v>135</v>
      </c>
      <c r="AM43" s="1054">
        <v>0</v>
      </c>
      <c r="AN43" s="1054">
        <v>0</v>
      </c>
      <c r="AO43" s="1054">
        <v>0</v>
      </c>
      <c r="AP43" s="1054">
        <v>0</v>
      </c>
      <c r="AQ43" s="1054">
        <v>368238</v>
      </c>
      <c r="AR43" s="1054">
        <v>92059</v>
      </c>
      <c r="AS43" s="1054">
        <v>0</v>
      </c>
      <c r="AT43" s="1054">
        <v>0</v>
      </c>
      <c r="AU43" s="1054">
        <v>0</v>
      </c>
      <c r="AV43" s="1054">
        <v>0</v>
      </c>
      <c r="AW43" s="1054">
        <v>0</v>
      </c>
      <c r="AX43" s="1054">
        <v>0</v>
      </c>
      <c r="AY43" s="1054">
        <v>0</v>
      </c>
      <c r="AZ43" s="1054">
        <v>7873271</v>
      </c>
      <c r="BA43" s="1054">
        <v>0</v>
      </c>
      <c r="BB43" s="1054">
        <v>-2195868</v>
      </c>
      <c r="BC43" s="1054">
        <v>1681634</v>
      </c>
      <c r="BD43" s="1054">
        <v>420408</v>
      </c>
      <c r="BE43" s="1054">
        <v>0</v>
      </c>
      <c r="BF43" s="1055"/>
      <c r="BG43" s="1055"/>
      <c r="BH43" s="1055"/>
      <c r="BI43" s="1054">
        <v>-1112928</v>
      </c>
      <c r="BJ43" s="1054">
        <v>-890341</v>
      </c>
      <c r="BK43" s="1054">
        <v>-222585</v>
      </c>
      <c r="BL43" s="1054">
        <v>0</v>
      </c>
      <c r="BM43" s="1054">
        <v>-2225854</v>
      </c>
      <c r="BN43" s="1054">
        <v>-1827185</v>
      </c>
      <c r="BO43" s="1054">
        <v>-1461747</v>
      </c>
      <c r="BP43" s="1054">
        <v>-365437</v>
      </c>
      <c r="BQ43" s="1054">
        <v>0</v>
      </c>
      <c r="BR43" s="1054">
        <v>-3654369</v>
      </c>
      <c r="BS43" s="1054">
        <v>-4719209</v>
      </c>
      <c r="BT43" s="1054">
        <v>-2359605</v>
      </c>
      <c r="BU43" s="1054">
        <v>-1887683</v>
      </c>
      <c r="BV43" s="1054">
        <v>-471920</v>
      </c>
      <c r="BW43" s="1054">
        <v>0</v>
      </c>
      <c r="BX43" s="1054">
        <v>32711890</v>
      </c>
      <c r="BY43" s="1054">
        <v>-3261069</v>
      </c>
      <c r="BZ43" s="1054">
        <v>882033</v>
      </c>
      <c r="CA43" s="1054">
        <v>-2597930</v>
      </c>
      <c r="CB43" s="1054">
        <v>-35021</v>
      </c>
      <c r="CC43" s="1054">
        <v>0</v>
      </c>
      <c r="CD43" s="1054">
        <v>-1510</v>
      </c>
      <c r="CE43" s="1054">
        <v>-12601</v>
      </c>
      <c r="CF43" s="1054">
        <v>-699619</v>
      </c>
      <c r="CG43" s="1054">
        <v>-41948</v>
      </c>
      <c r="CH43" s="1054">
        <v>-3044</v>
      </c>
      <c r="CI43" s="1054">
        <v>0</v>
      </c>
      <c r="CJ43" s="1054">
        <v>0</v>
      </c>
      <c r="CK43" s="1054">
        <v>0</v>
      </c>
      <c r="CL43" s="1054">
        <v>0</v>
      </c>
      <c r="CM43" s="1054">
        <v>0</v>
      </c>
      <c r="CN43" s="1054">
        <v>0</v>
      </c>
      <c r="CO43" s="1054">
        <v>34896583</v>
      </c>
      <c r="CP43" s="1054">
        <v>-235710</v>
      </c>
      <c r="CQ43" s="1054">
        <v>3553641</v>
      </c>
      <c r="CR43" s="1054">
        <v>-1176916</v>
      </c>
      <c r="CS43" s="1054">
        <v>43056635</v>
      </c>
      <c r="CT43" s="1054">
        <v>-145561</v>
      </c>
      <c r="CU43" s="1054">
        <v>0</v>
      </c>
      <c r="CV43">
        <v>-2181690</v>
      </c>
      <c r="CW43">
        <v>0</v>
      </c>
      <c r="CX43" s="1054">
        <v>-742102</v>
      </c>
      <c r="CY43" s="1054">
        <v>-2912267</v>
      </c>
      <c r="CZ43" s="1054">
        <v>0</v>
      </c>
      <c r="DA43" s="1054">
        <v>0</v>
      </c>
      <c r="DB43" s="1054">
        <v>0</v>
      </c>
      <c r="DC43" s="1054">
        <v>-371051</v>
      </c>
      <c r="DD43" s="1054">
        <v>-296841</v>
      </c>
      <c r="DE43" s="1054">
        <v>-74210</v>
      </c>
      <c r="DF43" s="1054">
        <v>0</v>
      </c>
      <c r="DG43" s="1054">
        <v>-1456134</v>
      </c>
      <c r="DH43" s="1054">
        <v>-1164906</v>
      </c>
      <c r="DI43" s="1054">
        <v>-291227</v>
      </c>
      <c r="DJ43" s="1054">
        <v>0</v>
      </c>
      <c r="DK43" s="1054">
        <v>705011</v>
      </c>
      <c r="DL43" s="1054">
        <v>176253</v>
      </c>
      <c r="DM43" s="1054">
        <v>0</v>
      </c>
      <c r="DN43" s="197">
        <v>12145150</v>
      </c>
      <c r="DO43" s="197">
        <v>0</v>
      </c>
      <c r="DP43" s="197">
        <v>-4719209</v>
      </c>
      <c r="DQ43" s="197">
        <v>-2628212</v>
      </c>
      <c r="DR43" s="209"/>
      <c r="DS43" s="209"/>
      <c r="DT43" s="209"/>
      <c r="DU43" t="s">
        <v>984</v>
      </c>
      <c r="DV43" t="s">
        <v>984</v>
      </c>
      <c r="DX43" s="197">
        <v>0</v>
      </c>
      <c r="DY43" s="197">
        <v>0</v>
      </c>
      <c r="DZ43" s="197">
        <v>0</v>
      </c>
      <c r="EA43" s="1054">
        <v>-1599094</v>
      </c>
      <c r="EB43" s="1054">
        <v>0</v>
      </c>
      <c r="EC43" s="1557" t="s">
        <v>6480</v>
      </c>
      <c r="ED43" s="197" t="s">
        <v>5080</v>
      </c>
      <c r="EE43" s="1513" t="s">
        <v>5344</v>
      </c>
    </row>
    <row r="44" spans="1:135" s="197" customFormat="1" ht="12.75" x14ac:dyDescent="0.2">
      <c r="A44" s="203">
        <v>36</v>
      </c>
      <c r="B44" s="722" t="s">
        <v>171</v>
      </c>
      <c r="C44" s="1526" t="s">
        <v>172</v>
      </c>
      <c r="D44" s="1054">
        <v>103679</v>
      </c>
      <c r="E44" s="1054">
        <v>103679</v>
      </c>
      <c r="F44" s="1054">
        <v>0</v>
      </c>
      <c r="G44" s="1054">
        <v>0</v>
      </c>
      <c r="H44" s="1054">
        <v>29075530</v>
      </c>
      <c r="I44" s="1054">
        <v>11630212</v>
      </c>
      <c r="J44" s="1054">
        <v>2616798</v>
      </c>
      <c r="K44" s="1054">
        <v>290755</v>
      </c>
      <c r="L44" s="1054">
        <v>0</v>
      </c>
      <c r="M44" s="1054">
        <v>0</v>
      </c>
      <c r="N44" s="1054">
        <v>0</v>
      </c>
      <c r="O44" s="1054">
        <v>0</v>
      </c>
      <c r="P44" s="1054">
        <v>0</v>
      </c>
      <c r="Q44" s="1054">
        <v>0</v>
      </c>
      <c r="R44" s="1054">
        <v>0</v>
      </c>
      <c r="S44" s="1054">
        <v>0</v>
      </c>
      <c r="T44" s="1054">
        <v>0</v>
      </c>
      <c r="U44" s="1054">
        <v>1517265</v>
      </c>
      <c r="V44" s="1054">
        <v>1213812</v>
      </c>
      <c r="W44" s="1054">
        <v>273108</v>
      </c>
      <c r="X44" s="1054">
        <v>30345</v>
      </c>
      <c r="Y44" s="1054">
        <v>1981098</v>
      </c>
      <c r="Z44" s="1054">
        <v>445747</v>
      </c>
      <c r="AA44" s="1054">
        <v>49527</v>
      </c>
      <c r="AB44" s="1054">
        <v>1048035</v>
      </c>
      <c r="AC44" s="1054">
        <v>235808</v>
      </c>
      <c r="AD44" s="1054">
        <v>26201</v>
      </c>
      <c r="AE44" s="1054">
        <v>46430</v>
      </c>
      <c r="AF44" s="1054">
        <v>10447</v>
      </c>
      <c r="AG44" s="1054">
        <v>1161</v>
      </c>
      <c r="AH44" s="1054">
        <v>0</v>
      </c>
      <c r="AI44" s="1054">
        <v>0</v>
      </c>
      <c r="AJ44" s="1054">
        <v>0</v>
      </c>
      <c r="AK44" s="1054">
        <v>3100</v>
      </c>
      <c r="AL44" s="1054">
        <v>697</v>
      </c>
      <c r="AM44" s="1054">
        <v>77</v>
      </c>
      <c r="AN44" s="1054">
        <v>1246</v>
      </c>
      <c r="AO44" s="1054">
        <v>280</v>
      </c>
      <c r="AP44" s="1054">
        <v>31</v>
      </c>
      <c r="AQ44" s="1054">
        <v>153989</v>
      </c>
      <c r="AR44" s="1054">
        <v>34648</v>
      </c>
      <c r="AS44" s="1054">
        <v>3850</v>
      </c>
      <c r="AT44" s="1054">
        <v>0</v>
      </c>
      <c r="AU44" s="1054">
        <v>0</v>
      </c>
      <c r="AV44" s="1054">
        <v>0</v>
      </c>
      <c r="AW44" s="1054">
        <v>0</v>
      </c>
      <c r="AX44" s="1054">
        <v>0</v>
      </c>
      <c r="AY44" s="1054">
        <v>0</v>
      </c>
      <c r="AZ44" s="1054">
        <v>1513544</v>
      </c>
      <c r="BA44" s="1054">
        <v>6974</v>
      </c>
      <c r="BB44" s="1054">
        <v>3034529</v>
      </c>
      <c r="BC44" s="1054">
        <v>923928</v>
      </c>
      <c r="BD44" s="1054">
        <v>207884</v>
      </c>
      <c r="BE44" s="1054">
        <v>23098</v>
      </c>
      <c r="BF44" s="1055"/>
      <c r="BG44" s="1055"/>
      <c r="BH44" s="1055"/>
      <c r="BI44" s="1054">
        <v>-225000</v>
      </c>
      <c r="BJ44" s="1054">
        <v>-180000</v>
      </c>
      <c r="BK44" s="1054">
        <v>-40500</v>
      </c>
      <c r="BL44" s="1054">
        <v>-4500</v>
      </c>
      <c r="BM44" s="1054">
        <v>-450000</v>
      </c>
      <c r="BN44" s="1054">
        <v>-1108601</v>
      </c>
      <c r="BO44" s="1054">
        <v>-886880</v>
      </c>
      <c r="BP44" s="1054">
        <v>-199548</v>
      </c>
      <c r="BQ44" s="1054">
        <v>-22172</v>
      </c>
      <c r="BR44" s="1054">
        <v>-2217201</v>
      </c>
      <c r="BS44" s="1054">
        <v>1670349</v>
      </c>
      <c r="BT44" s="1054">
        <v>835176</v>
      </c>
      <c r="BU44" s="1054">
        <v>668140</v>
      </c>
      <c r="BV44" s="1054">
        <v>150330</v>
      </c>
      <c r="BW44" s="1054">
        <v>16704</v>
      </c>
      <c r="BX44" s="1054">
        <v>26225892</v>
      </c>
      <c r="BY44" s="1054">
        <v>-3191544</v>
      </c>
      <c r="BZ44" s="1054">
        <v>666804</v>
      </c>
      <c r="CA44" s="1054">
        <v>-1695328</v>
      </c>
      <c r="CB44" s="1054">
        <v>-4403</v>
      </c>
      <c r="CC44" s="1054">
        <v>-2522</v>
      </c>
      <c r="CD44" s="1054">
        <v>-7603</v>
      </c>
      <c r="CE44" s="1054">
        <v>0</v>
      </c>
      <c r="CF44" s="1054">
        <v>-939898</v>
      </c>
      <c r="CG44" s="1054">
        <v>-72762</v>
      </c>
      <c r="CH44" s="1054">
        <v>-21756</v>
      </c>
      <c r="CI44" s="1054">
        <v>0</v>
      </c>
      <c r="CJ44" s="1054">
        <v>0</v>
      </c>
      <c r="CK44" s="1054">
        <v>0</v>
      </c>
      <c r="CL44" s="1054">
        <v>0</v>
      </c>
      <c r="CM44" s="1054">
        <v>0</v>
      </c>
      <c r="CN44" s="1054">
        <v>0</v>
      </c>
      <c r="CO44" s="1054">
        <v>27076212</v>
      </c>
      <c r="CP44" s="1054">
        <v>-109923</v>
      </c>
      <c r="CQ44" s="1054">
        <v>897778</v>
      </c>
      <c r="CR44" s="1054">
        <v>-2534379</v>
      </c>
      <c r="CS44" s="1054">
        <v>34969794</v>
      </c>
      <c r="CT44" s="1054">
        <v>-79923</v>
      </c>
      <c r="CU44" s="1054">
        <v>0</v>
      </c>
      <c r="CV44">
        <v>-1354078</v>
      </c>
      <c r="CW44">
        <v>0</v>
      </c>
      <c r="CX44" s="1054">
        <v>-2927</v>
      </c>
      <c r="CY44" s="1054">
        <v>-2214274</v>
      </c>
      <c r="CZ44" s="1054">
        <v>0</v>
      </c>
      <c r="DA44" s="1054">
        <v>200961</v>
      </c>
      <c r="DB44" s="1054">
        <v>0</v>
      </c>
      <c r="DC44" s="1054">
        <v>-1463</v>
      </c>
      <c r="DD44" s="1054">
        <v>-1171</v>
      </c>
      <c r="DE44" s="1054">
        <v>-264</v>
      </c>
      <c r="DF44" s="1054">
        <v>-29</v>
      </c>
      <c r="DG44" s="1054">
        <v>-1107138</v>
      </c>
      <c r="DH44" s="1054">
        <v>-885709</v>
      </c>
      <c r="DI44" s="1054">
        <v>-199284</v>
      </c>
      <c r="DJ44" s="1054">
        <v>-22143</v>
      </c>
      <c r="DK44" s="1054">
        <v>510497</v>
      </c>
      <c r="DL44" s="1054">
        <v>114862</v>
      </c>
      <c r="DM44" s="1054">
        <v>12762</v>
      </c>
      <c r="DN44" s="197">
        <v>8928750</v>
      </c>
      <c r="DO44" s="197">
        <v>0</v>
      </c>
      <c r="DP44" s="197">
        <v>1670349</v>
      </c>
      <c r="DQ44" s="197">
        <v>-1493701</v>
      </c>
      <c r="DR44" s="209"/>
      <c r="DS44" s="209"/>
      <c r="DT44" s="209"/>
      <c r="DU44" t="s">
        <v>984</v>
      </c>
      <c r="DV44" t="s">
        <v>985</v>
      </c>
      <c r="DX44" s="197">
        <v>0</v>
      </c>
      <c r="DY44" s="197">
        <v>0</v>
      </c>
      <c r="DZ44" s="197">
        <v>0</v>
      </c>
      <c r="EA44" s="1054">
        <v>-1157900</v>
      </c>
      <c r="EB44" s="1054">
        <v>0</v>
      </c>
      <c r="EC44" s="1557" t="s">
        <v>6480</v>
      </c>
      <c r="ED44" s="197" t="s">
        <v>5081</v>
      </c>
      <c r="EE44" s="1513" t="s">
        <v>5343</v>
      </c>
    </row>
    <row r="45" spans="1:135" s="197" customFormat="1" ht="12.75" x14ac:dyDescent="0.2">
      <c r="A45" s="797">
        <v>37</v>
      </c>
      <c r="B45" s="722" t="s">
        <v>4224</v>
      </c>
      <c r="C45" s="1526" t="s">
        <v>1507</v>
      </c>
      <c r="D45" s="1054">
        <v>663068</v>
      </c>
      <c r="E45" s="1054">
        <v>663068</v>
      </c>
      <c r="F45" s="1054">
        <v>258811</v>
      </c>
      <c r="G45" s="1054">
        <v>0</v>
      </c>
      <c r="H45" s="1054">
        <v>211753894</v>
      </c>
      <c r="I45" s="1054">
        <v>103759408</v>
      </c>
      <c r="J45" s="1054">
        <v>0</v>
      </c>
      <c r="K45" s="1054">
        <v>2117539</v>
      </c>
      <c r="L45" s="1054">
        <v>5329977</v>
      </c>
      <c r="M45" s="1054">
        <v>0</v>
      </c>
      <c r="N45" s="1054">
        <v>0</v>
      </c>
      <c r="O45" s="1054">
        <v>0</v>
      </c>
      <c r="P45" s="1054">
        <v>0</v>
      </c>
      <c r="Q45" s="1054">
        <v>0</v>
      </c>
      <c r="R45" s="1054">
        <v>0</v>
      </c>
      <c r="S45" s="1054">
        <v>0</v>
      </c>
      <c r="T45" s="1054">
        <v>0</v>
      </c>
      <c r="U45" s="1054">
        <v>-5573492</v>
      </c>
      <c r="V45" s="1054">
        <v>-5462022</v>
      </c>
      <c r="W45" s="1054">
        <v>0</v>
      </c>
      <c r="X45" s="1054">
        <v>-111470</v>
      </c>
      <c r="Y45" s="1054">
        <v>18626446</v>
      </c>
      <c r="Z45" s="1054">
        <v>0</v>
      </c>
      <c r="AA45" s="1054">
        <v>360703</v>
      </c>
      <c r="AB45" s="1054">
        <v>7810941</v>
      </c>
      <c r="AC45" s="1054">
        <v>0</v>
      </c>
      <c r="AD45" s="1054">
        <v>158804</v>
      </c>
      <c r="AE45" s="1054">
        <v>469690</v>
      </c>
      <c r="AF45" s="1054">
        <v>0</v>
      </c>
      <c r="AG45" s="1054">
        <v>9446</v>
      </c>
      <c r="AH45" s="1054">
        <v>157431</v>
      </c>
      <c r="AI45" s="1054">
        <v>0</v>
      </c>
      <c r="AJ45" s="1054">
        <v>3213</v>
      </c>
      <c r="AK45" s="1054">
        <v>22807</v>
      </c>
      <c r="AL45" s="1054">
        <v>0</v>
      </c>
      <c r="AM45" s="1054">
        <v>465</v>
      </c>
      <c r="AN45" s="1054">
        <v>38722</v>
      </c>
      <c r="AO45" s="1054">
        <v>0</v>
      </c>
      <c r="AP45" s="1054">
        <v>790</v>
      </c>
      <c r="AQ45" s="1054">
        <v>13333</v>
      </c>
      <c r="AR45" s="1054">
        <v>0</v>
      </c>
      <c r="AS45" s="1054">
        <v>272</v>
      </c>
      <c r="AT45" s="1054">
        <v>0</v>
      </c>
      <c r="AU45" s="1054">
        <v>0</v>
      </c>
      <c r="AV45" s="1054">
        <v>0</v>
      </c>
      <c r="AW45" s="1054">
        <v>0</v>
      </c>
      <c r="AX45" s="1054">
        <v>0</v>
      </c>
      <c r="AY45" s="1054">
        <v>0</v>
      </c>
      <c r="AZ45" s="1054">
        <v>33785792</v>
      </c>
      <c r="BA45" s="1054">
        <v>1105442</v>
      </c>
      <c r="BB45" s="1054">
        <v>-11146984</v>
      </c>
      <c r="BC45" s="1054">
        <v>7499801</v>
      </c>
      <c r="BD45" s="1054">
        <v>0</v>
      </c>
      <c r="BE45" s="1054">
        <v>153057</v>
      </c>
      <c r="BF45" s="1055"/>
      <c r="BG45" s="1055"/>
      <c r="BH45" s="1055"/>
      <c r="BI45" s="1054">
        <v>-1992671</v>
      </c>
      <c r="BJ45" s="1054">
        <v>-1952819</v>
      </c>
      <c r="BK45" s="1054">
        <v>0</v>
      </c>
      <c r="BL45" s="1054">
        <v>-39854</v>
      </c>
      <c r="BM45" s="1054">
        <v>-3985344</v>
      </c>
      <c r="BN45" s="1054">
        <v>-7213266</v>
      </c>
      <c r="BO45" s="1054">
        <v>-7069002</v>
      </c>
      <c r="BP45" s="1054">
        <v>0</v>
      </c>
      <c r="BQ45" s="1054">
        <v>-144265</v>
      </c>
      <c r="BR45" s="1054">
        <v>-14426533</v>
      </c>
      <c r="BS45" s="1054">
        <v>-22168211</v>
      </c>
      <c r="BT45" s="1054">
        <v>-11098066</v>
      </c>
      <c r="BU45" s="1054">
        <v>-12715033</v>
      </c>
      <c r="BV45" s="1054">
        <v>1866569</v>
      </c>
      <c r="BW45" s="1054">
        <v>-221680</v>
      </c>
      <c r="BX45" s="1054">
        <v>160000058</v>
      </c>
      <c r="BY45" s="1054">
        <v>-17423199</v>
      </c>
      <c r="BZ45" s="1054">
        <v>4204647</v>
      </c>
      <c r="CA45" s="1054">
        <v>-16950785</v>
      </c>
      <c r="CB45" s="1054">
        <v>-151422</v>
      </c>
      <c r="CC45" s="1054">
        <v>-72842</v>
      </c>
      <c r="CD45" s="1054">
        <v>-49344</v>
      </c>
      <c r="CE45" s="1054">
        <v>-35210</v>
      </c>
      <c r="CF45" s="1054">
        <v>-10268284</v>
      </c>
      <c r="CG45" s="1054">
        <v>-589239</v>
      </c>
      <c r="CH45" s="1054">
        <v>-144328</v>
      </c>
      <c r="CI45" s="1054">
        <v>-9674</v>
      </c>
      <c r="CJ45" s="1054">
        <v>0</v>
      </c>
      <c r="CK45" s="1054">
        <v>0</v>
      </c>
      <c r="CL45" s="1054">
        <v>-704939</v>
      </c>
      <c r="CM45" s="1054">
        <v>-759844</v>
      </c>
      <c r="CN45" s="1054">
        <v>0</v>
      </c>
      <c r="CO45" s="1054">
        <v>160602656</v>
      </c>
      <c r="CP45" s="1054">
        <v>-1814949</v>
      </c>
      <c r="CQ45" s="1054">
        <v>5112144</v>
      </c>
      <c r="CR45" s="1054">
        <v>-4009701</v>
      </c>
      <c r="CS45" s="1054">
        <v>216752158</v>
      </c>
      <c r="CT45" s="1054">
        <v>2664123</v>
      </c>
      <c r="CU45" s="1054">
        <v>0</v>
      </c>
      <c r="CV45">
        <v>27498</v>
      </c>
      <c r="CW45">
        <v>0</v>
      </c>
      <c r="CX45" s="1054">
        <v>-43054</v>
      </c>
      <c r="CY45" s="1054">
        <v>-14383479</v>
      </c>
      <c r="CZ45" s="1054">
        <v>0</v>
      </c>
      <c r="DA45" s="1054">
        <v>1591058</v>
      </c>
      <c r="DB45" s="1054">
        <v>0</v>
      </c>
      <c r="DC45" s="1054">
        <v>-21527</v>
      </c>
      <c r="DD45" s="1054">
        <v>-21097</v>
      </c>
      <c r="DE45" s="1054">
        <v>0</v>
      </c>
      <c r="DF45" s="1054">
        <v>-430</v>
      </c>
      <c r="DG45" s="1054">
        <v>-7191739</v>
      </c>
      <c r="DH45" s="1054">
        <v>-7047905</v>
      </c>
      <c r="DI45" s="1054">
        <v>0</v>
      </c>
      <c r="DJ45" s="1054">
        <v>-143835</v>
      </c>
      <c r="DK45" s="1054">
        <v>1706786</v>
      </c>
      <c r="DL45" s="1054">
        <v>0</v>
      </c>
      <c r="DM45" s="1054">
        <v>34832</v>
      </c>
      <c r="DN45" s="197">
        <v>72664327</v>
      </c>
      <c r="DO45" s="197">
        <v>524500</v>
      </c>
      <c r="DP45" s="197">
        <v>-22168211</v>
      </c>
      <c r="DQ45" s="197">
        <v>-16950785</v>
      </c>
      <c r="DR45" s="209"/>
      <c r="DS45" s="209"/>
      <c r="DT45" s="209"/>
      <c r="DU45" t="s">
        <v>984</v>
      </c>
      <c r="DV45" t="s">
        <v>984</v>
      </c>
      <c r="DX45" s="197">
        <v>0</v>
      </c>
      <c r="DY45" s="197">
        <v>0</v>
      </c>
      <c r="DZ45" s="197">
        <v>0</v>
      </c>
      <c r="EA45" s="1054">
        <v>-3160246</v>
      </c>
      <c r="EB45" s="1054">
        <v>0</v>
      </c>
      <c r="EC45" s="1557" t="s">
        <v>6480</v>
      </c>
      <c r="ED45" s="197" t="s">
        <v>5082</v>
      </c>
      <c r="EE45" s="1513" t="s">
        <v>5342</v>
      </c>
    </row>
    <row r="46" spans="1:135" s="197" customFormat="1" ht="12.75" x14ac:dyDescent="0.2">
      <c r="A46" s="203">
        <v>38</v>
      </c>
      <c r="B46" s="722" t="s">
        <v>173</v>
      </c>
      <c r="C46" s="1526" t="s">
        <v>174</v>
      </c>
      <c r="D46" s="1054">
        <v>187000</v>
      </c>
      <c r="E46" s="1054">
        <v>187000</v>
      </c>
      <c r="F46" s="1054">
        <v>307451</v>
      </c>
      <c r="G46" s="1054">
        <v>0</v>
      </c>
      <c r="H46" s="1054">
        <v>29762073</v>
      </c>
      <c r="I46" s="1054">
        <v>11904829</v>
      </c>
      <c r="J46" s="1054">
        <v>2678587</v>
      </c>
      <c r="K46" s="1054">
        <v>297621</v>
      </c>
      <c r="L46" s="1054">
        <v>0</v>
      </c>
      <c r="M46" s="1054">
        <v>0</v>
      </c>
      <c r="N46" s="1054">
        <v>0</v>
      </c>
      <c r="O46" s="1054">
        <v>0</v>
      </c>
      <c r="P46" s="1054">
        <v>0</v>
      </c>
      <c r="Q46" s="1054">
        <v>0</v>
      </c>
      <c r="R46" s="1054">
        <v>0</v>
      </c>
      <c r="S46" s="1054">
        <v>0</v>
      </c>
      <c r="T46" s="1054">
        <v>0</v>
      </c>
      <c r="U46" s="1054">
        <v>-1278953</v>
      </c>
      <c r="V46" s="1054">
        <v>-1023162</v>
      </c>
      <c r="W46" s="1054">
        <v>-230211</v>
      </c>
      <c r="X46" s="1054">
        <v>-25579</v>
      </c>
      <c r="Y46" s="1054">
        <v>2080248</v>
      </c>
      <c r="Z46" s="1054">
        <v>456272</v>
      </c>
      <c r="AA46" s="1054">
        <v>50697</v>
      </c>
      <c r="AB46" s="1054">
        <v>1249646</v>
      </c>
      <c r="AC46" s="1054">
        <v>281170</v>
      </c>
      <c r="AD46" s="1054">
        <v>31241</v>
      </c>
      <c r="AE46" s="1054">
        <v>48291</v>
      </c>
      <c r="AF46" s="1054">
        <v>10866</v>
      </c>
      <c r="AG46" s="1054">
        <v>1207</v>
      </c>
      <c r="AH46" s="1054">
        <v>4416</v>
      </c>
      <c r="AI46" s="1054">
        <v>993</v>
      </c>
      <c r="AJ46" s="1054">
        <v>110</v>
      </c>
      <c r="AK46" s="1054">
        <v>0</v>
      </c>
      <c r="AL46" s="1054">
        <v>0</v>
      </c>
      <c r="AM46" s="1054">
        <v>0</v>
      </c>
      <c r="AN46" s="1054">
        <v>551</v>
      </c>
      <c r="AO46" s="1054">
        <v>124</v>
      </c>
      <c r="AP46" s="1054">
        <v>14</v>
      </c>
      <c r="AQ46" s="1054">
        <v>5618</v>
      </c>
      <c r="AR46" s="1054">
        <v>1264</v>
      </c>
      <c r="AS46" s="1054">
        <v>140</v>
      </c>
      <c r="AT46" s="1054">
        <v>0</v>
      </c>
      <c r="AU46" s="1054">
        <v>0</v>
      </c>
      <c r="AV46" s="1054">
        <v>0</v>
      </c>
      <c r="AW46" s="1054">
        <v>558</v>
      </c>
      <c r="AX46" s="1054">
        <v>126</v>
      </c>
      <c r="AY46" s="1054">
        <v>14</v>
      </c>
      <c r="AZ46" s="1054">
        <v>2335684</v>
      </c>
      <c r="BA46" s="1054">
        <v>0</v>
      </c>
      <c r="BB46" s="1054">
        <v>-2557905</v>
      </c>
      <c r="BC46" s="1054">
        <v>971631</v>
      </c>
      <c r="BD46" s="1054">
        <v>218617</v>
      </c>
      <c r="BE46" s="1054">
        <v>24291</v>
      </c>
      <c r="BF46" s="1055"/>
      <c r="BG46" s="1055"/>
      <c r="BH46" s="1055"/>
      <c r="BI46" s="1054">
        <v>-1154988</v>
      </c>
      <c r="BJ46" s="1054">
        <v>-923989</v>
      </c>
      <c r="BK46" s="1054">
        <v>-207898</v>
      </c>
      <c r="BL46" s="1054">
        <v>-23099</v>
      </c>
      <c r="BM46" s="1054">
        <v>-2309974</v>
      </c>
      <c r="BN46" s="1054">
        <v>-368683</v>
      </c>
      <c r="BO46" s="1054">
        <v>-294949</v>
      </c>
      <c r="BP46" s="1054">
        <v>-66364</v>
      </c>
      <c r="BQ46" s="1054">
        <v>-7374</v>
      </c>
      <c r="BR46" s="1054">
        <v>-737370</v>
      </c>
      <c r="BS46" s="1054">
        <v>-3279122</v>
      </c>
      <c r="BT46" s="1054">
        <v>-1639563</v>
      </c>
      <c r="BU46" s="1054">
        <v>-1311648</v>
      </c>
      <c r="BV46" s="1054">
        <v>-295118</v>
      </c>
      <c r="BW46" s="1054">
        <v>-32791</v>
      </c>
      <c r="BX46" s="1054">
        <v>25018821</v>
      </c>
      <c r="BY46" s="1054">
        <v>-4561260</v>
      </c>
      <c r="BZ46" s="1054">
        <v>672447</v>
      </c>
      <c r="CA46" s="1054">
        <v>-2537471</v>
      </c>
      <c r="CB46" s="1054">
        <v>-24678</v>
      </c>
      <c r="CC46" s="1054">
        <v>-1178</v>
      </c>
      <c r="CD46" s="1054">
        <v>-1268</v>
      </c>
      <c r="CE46" s="1054">
        <v>0</v>
      </c>
      <c r="CF46" s="1054">
        <v>-1087858</v>
      </c>
      <c r="CG46" s="1054">
        <v>-130695</v>
      </c>
      <c r="CH46" s="1054">
        <v>-90145</v>
      </c>
      <c r="CI46" s="1054">
        <v>0</v>
      </c>
      <c r="CJ46" s="1054">
        <v>0</v>
      </c>
      <c r="CK46" s="1054">
        <v>0</v>
      </c>
      <c r="CL46" s="1054">
        <v>-107400</v>
      </c>
      <c r="CM46" s="1054">
        <v>0</v>
      </c>
      <c r="CN46" s="1054">
        <v>0</v>
      </c>
      <c r="CO46" s="1054">
        <v>24724526</v>
      </c>
      <c r="CP46" s="1054">
        <v>-295278</v>
      </c>
      <c r="CQ46" s="1054">
        <v>2642557</v>
      </c>
      <c r="CR46" s="1054">
        <v>-1120012</v>
      </c>
      <c r="CS46" s="1054">
        <v>36075173</v>
      </c>
      <c r="CT46" s="1054">
        <v>-724306</v>
      </c>
      <c r="CU46" s="1054">
        <v>0</v>
      </c>
      <c r="CV46">
        <v>-157387</v>
      </c>
      <c r="CW46">
        <v>0</v>
      </c>
      <c r="CX46" s="1054">
        <v>-687246</v>
      </c>
      <c r="CY46" s="1054">
        <v>-50124</v>
      </c>
      <c r="CZ46" s="1054">
        <v>0</v>
      </c>
      <c r="DA46" s="1054">
        <v>766311</v>
      </c>
      <c r="DB46" s="1054">
        <v>0</v>
      </c>
      <c r="DC46" s="1054">
        <v>-343622</v>
      </c>
      <c r="DD46" s="1054">
        <v>-274899</v>
      </c>
      <c r="DE46" s="1054">
        <v>-61852</v>
      </c>
      <c r="DF46" s="1054">
        <v>-6873</v>
      </c>
      <c r="DG46" s="1054">
        <v>-25061</v>
      </c>
      <c r="DH46" s="1054">
        <v>-20050</v>
      </c>
      <c r="DI46" s="1054">
        <v>-4512</v>
      </c>
      <c r="DJ46" s="1054">
        <v>-501</v>
      </c>
      <c r="DK46" s="1054">
        <v>890650</v>
      </c>
      <c r="DL46" s="1054">
        <v>200396</v>
      </c>
      <c r="DM46" s="1054">
        <v>22266</v>
      </c>
      <c r="DN46" s="197">
        <v>9286775</v>
      </c>
      <c r="DO46" s="197">
        <v>0</v>
      </c>
      <c r="DP46" s="197">
        <v>-3279122</v>
      </c>
      <c r="DQ46" s="197">
        <v>-1848806</v>
      </c>
      <c r="DR46" s="209"/>
      <c r="DS46" s="209"/>
      <c r="DT46" s="209"/>
      <c r="DU46" t="s">
        <v>985</v>
      </c>
      <c r="DV46" t="s">
        <v>984</v>
      </c>
      <c r="DX46" s="197">
        <v>0</v>
      </c>
      <c r="DY46" s="197">
        <v>0</v>
      </c>
      <c r="DZ46" s="197">
        <v>0</v>
      </c>
      <c r="EA46" s="1054">
        <v>-2020156</v>
      </c>
      <c r="EB46" s="1054">
        <v>0</v>
      </c>
      <c r="EC46" s="1557" t="s">
        <v>6480</v>
      </c>
      <c r="ED46" s="197" t="s">
        <v>5083</v>
      </c>
      <c r="EE46" s="1513" t="s">
        <v>5349</v>
      </c>
    </row>
    <row r="47" spans="1:135" s="197" customFormat="1" ht="12.75" x14ac:dyDescent="0.2">
      <c r="A47" s="797">
        <v>39</v>
      </c>
      <c r="B47" s="868" t="s">
        <v>175</v>
      </c>
      <c r="C47" s="1526" t="s">
        <v>176</v>
      </c>
      <c r="D47" s="1054">
        <v>233741</v>
      </c>
      <c r="E47" s="1054">
        <v>233741</v>
      </c>
      <c r="F47" s="1054">
        <v>1343</v>
      </c>
      <c r="G47" s="1054">
        <v>0</v>
      </c>
      <c r="H47" s="1054">
        <v>44860804</v>
      </c>
      <c r="I47" s="1054">
        <v>44412196</v>
      </c>
      <c r="J47" s="1054">
        <v>0</v>
      </c>
      <c r="K47" s="1054">
        <v>448608</v>
      </c>
      <c r="L47" s="1054">
        <v>0</v>
      </c>
      <c r="M47" s="1054">
        <v>0</v>
      </c>
      <c r="N47" s="1054">
        <v>0</v>
      </c>
      <c r="O47" s="1054">
        <v>0</v>
      </c>
      <c r="P47" s="1054">
        <v>0</v>
      </c>
      <c r="Q47" s="1054">
        <v>0</v>
      </c>
      <c r="R47" s="1054">
        <v>0</v>
      </c>
      <c r="S47" s="1054">
        <v>0</v>
      </c>
      <c r="T47" s="1054">
        <v>0</v>
      </c>
      <c r="U47" s="1054">
        <v>0</v>
      </c>
      <c r="V47" s="1054">
        <v>-2902047</v>
      </c>
      <c r="W47" s="1054">
        <v>0</v>
      </c>
      <c r="X47" s="1054">
        <v>-29314</v>
      </c>
      <c r="Y47" s="1054">
        <v>7565433</v>
      </c>
      <c r="Z47" s="1054">
        <v>0</v>
      </c>
      <c r="AA47" s="1054">
        <v>76416</v>
      </c>
      <c r="AB47" s="1054">
        <v>6758761</v>
      </c>
      <c r="AC47" s="1054">
        <v>0</v>
      </c>
      <c r="AD47" s="1054">
        <v>68270</v>
      </c>
      <c r="AE47" s="1054">
        <v>291796</v>
      </c>
      <c r="AF47" s="1054">
        <v>0</v>
      </c>
      <c r="AG47" s="1054">
        <v>2947</v>
      </c>
      <c r="AH47" s="1054">
        <v>4380</v>
      </c>
      <c r="AI47" s="1054">
        <v>0</v>
      </c>
      <c r="AJ47" s="1054">
        <v>44</v>
      </c>
      <c r="AK47" s="1054">
        <v>14195</v>
      </c>
      <c r="AL47" s="1054">
        <v>0</v>
      </c>
      <c r="AM47" s="1054">
        <v>143</v>
      </c>
      <c r="AN47" s="1054">
        <v>1868</v>
      </c>
      <c r="AO47" s="1054">
        <v>0</v>
      </c>
      <c r="AP47" s="1054">
        <v>19</v>
      </c>
      <c r="AQ47" s="1054">
        <v>561767</v>
      </c>
      <c r="AR47" s="1054">
        <v>0</v>
      </c>
      <c r="AS47" s="1054">
        <v>5674</v>
      </c>
      <c r="AT47" s="1054">
        <v>0</v>
      </c>
      <c r="AU47" s="1054">
        <v>0</v>
      </c>
      <c r="AV47" s="1054">
        <v>0</v>
      </c>
      <c r="AW47" s="1054">
        <v>0</v>
      </c>
      <c r="AX47" s="1054">
        <v>0</v>
      </c>
      <c r="AY47" s="1054">
        <v>0</v>
      </c>
      <c r="AZ47" s="1054">
        <v>2983557</v>
      </c>
      <c r="BA47" s="1054">
        <v>0</v>
      </c>
      <c r="BB47" s="1054">
        <v>-2931361</v>
      </c>
      <c r="BC47" s="1054">
        <v>4149677</v>
      </c>
      <c r="BD47" s="1054">
        <v>0</v>
      </c>
      <c r="BE47" s="1054">
        <v>41916</v>
      </c>
      <c r="BF47" s="1055"/>
      <c r="BG47" s="1055"/>
      <c r="BH47" s="1055"/>
      <c r="BI47" s="1054">
        <v>0</v>
      </c>
      <c r="BJ47" s="1054">
        <v>-6827076</v>
      </c>
      <c r="BK47" s="1054">
        <v>0</v>
      </c>
      <c r="BL47" s="1054">
        <v>-68960</v>
      </c>
      <c r="BM47" s="1054">
        <v>-6896036</v>
      </c>
      <c r="BN47" s="1054">
        <v>0</v>
      </c>
      <c r="BO47" s="1054">
        <v>-3879088</v>
      </c>
      <c r="BP47" s="1054">
        <v>0</v>
      </c>
      <c r="BQ47" s="1054">
        <v>-39182</v>
      </c>
      <c r="BR47" s="1054">
        <v>-3918270</v>
      </c>
      <c r="BS47" s="1054">
        <v>-8415715</v>
      </c>
      <c r="BT47" s="1054">
        <v>-351471</v>
      </c>
      <c r="BU47" s="1054">
        <v>-7980087</v>
      </c>
      <c r="BV47" s="1054">
        <v>0</v>
      </c>
      <c r="BW47" s="1054">
        <v>-84157</v>
      </c>
      <c r="BX47" s="1054">
        <v>39615998</v>
      </c>
      <c r="BY47" s="1054">
        <v>-9367031</v>
      </c>
      <c r="BZ47" s="1054">
        <v>1045171</v>
      </c>
      <c r="CA47" s="1054">
        <v>-3472723</v>
      </c>
      <c r="CB47" s="1054">
        <v>-92361</v>
      </c>
      <c r="CC47" s="1054">
        <v>-1613</v>
      </c>
      <c r="CD47" s="1054">
        <v>-12093</v>
      </c>
      <c r="CE47" s="1054">
        <v>0</v>
      </c>
      <c r="CF47" s="1054">
        <v>-1201280</v>
      </c>
      <c r="CG47" s="1054">
        <v>-359901</v>
      </c>
      <c r="CH47" s="1054">
        <v>-112504</v>
      </c>
      <c r="CI47" s="1054">
        <v>-23090</v>
      </c>
      <c r="CJ47" s="1054">
        <v>0</v>
      </c>
      <c r="CK47" s="1054">
        <v>0</v>
      </c>
      <c r="CL47" s="1054">
        <v>-160897</v>
      </c>
      <c r="CM47" s="1054">
        <v>0</v>
      </c>
      <c r="CN47" s="1054">
        <v>0</v>
      </c>
      <c r="CO47" s="1054">
        <v>43634221</v>
      </c>
      <c r="CP47" s="1054">
        <v>-1273800</v>
      </c>
      <c r="CQ47" s="1054">
        <v>11492411</v>
      </c>
      <c r="CR47" s="1054">
        <v>-3250826</v>
      </c>
      <c r="CS47" s="1054">
        <v>62647830</v>
      </c>
      <c r="CT47" s="1054">
        <v>-1176720</v>
      </c>
      <c r="CU47" s="1054">
        <v>0</v>
      </c>
      <c r="CV47">
        <v>-3677046</v>
      </c>
      <c r="CW47">
        <v>0</v>
      </c>
      <c r="CX47" s="1054">
        <v>-156000</v>
      </c>
      <c r="CY47" s="1054">
        <v>-3762270</v>
      </c>
      <c r="CZ47" s="1054">
        <v>0</v>
      </c>
      <c r="DA47" s="1054">
        <v>379700</v>
      </c>
      <c r="DB47" s="1054">
        <v>0</v>
      </c>
      <c r="DC47" s="1054">
        <v>0</v>
      </c>
      <c r="DD47" s="1054">
        <v>-154440</v>
      </c>
      <c r="DE47" s="1054">
        <v>0</v>
      </c>
      <c r="DF47" s="1054">
        <v>-1560</v>
      </c>
      <c r="DG47" s="1054">
        <v>0</v>
      </c>
      <c r="DH47" s="1054">
        <v>-3724648</v>
      </c>
      <c r="DI47" s="1054">
        <v>0</v>
      </c>
      <c r="DJ47" s="1054">
        <v>-37622</v>
      </c>
      <c r="DK47" s="1054">
        <v>3113794</v>
      </c>
      <c r="DL47" s="1054">
        <v>0</v>
      </c>
      <c r="DM47" s="1054">
        <v>31452</v>
      </c>
      <c r="DN47" s="197">
        <v>22672608</v>
      </c>
      <c r="DO47" s="197">
        <v>0</v>
      </c>
      <c r="DP47" s="197">
        <v>-8415715</v>
      </c>
      <c r="DQ47" s="197">
        <v>-2759417</v>
      </c>
      <c r="DR47" s="209"/>
      <c r="DS47" s="209"/>
      <c r="DT47" s="209"/>
      <c r="DU47" t="s">
        <v>985</v>
      </c>
      <c r="DV47" t="s">
        <v>984</v>
      </c>
      <c r="DX47" s="197">
        <v>0</v>
      </c>
      <c r="DY47" s="197">
        <v>0</v>
      </c>
      <c r="DZ47" s="197">
        <v>0</v>
      </c>
      <c r="EA47" s="1054">
        <v>-2853596</v>
      </c>
      <c r="EB47" s="1054">
        <v>0</v>
      </c>
      <c r="EC47" s="1557" t="s">
        <v>6480</v>
      </c>
      <c r="ED47" s="197" t="s">
        <v>5084</v>
      </c>
      <c r="EE47" s="1513" t="s">
        <v>5349</v>
      </c>
    </row>
    <row r="48" spans="1:135" s="197" customFormat="1" ht="12.75" x14ac:dyDescent="0.2">
      <c r="A48" s="203">
        <v>40</v>
      </c>
      <c r="B48" s="722" t="s">
        <v>177</v>
      </c>
      <c r="C48" s="1526" t="s">
        <v>178</v>
      </c>
      <c r="D48" s="1054">
        <v>346846</v>
      </c>
      <c r="E48" s="1054">
        <v>346846</v>
      </c>
      <c r="F48" s="1054">
        <v>603326</v>
      </c>
      <c r="G48" s="1054">
        <v>0</v>
      </c>
      <c r="H48" s="1054">
        <v>53339770</v>
      </c>
      <c r="I48" s="1054">
        <v>26136487</v>
      </c>
      <c r="J48" s="1054">
        <v>0</v>
      </c>
      <c r="K48" s="1054">
        <v>533398</v>
      </c>
      <c r="L48" s="1054">
        <v>0</v>
      </c>
      <c r="M48" s="1054">
        <v>0</v>
      </c>
      <c r="N48" s="1054">
        <v>0</v>
      </c>
      <c r="O48" s="1054">
        <v>0</v>
      </c>
      <c r="P48" s="1054">
        <v>0</v>
      </c>
      <c r="Q48" s="1054">
        <v>0</v>
      </c>
      <c r="R48" s="1054">
        <v>0</v>
      </c>
      <c r="S48" s="1054">
        <v>0</v>
      </c>
      <c r="T48" s="1054">
        <v>0</v>
      </c>
      <c r="U48" s="1054">
        <v>179915</v>
      </c>
      <c r="V48" s="1054">
        <v>176317</v>
      </c>
      <c r="W48" s="1054">
        <v>0</v>
      </c>
      <c r="X48" s="1054">
        <v>3598</v>
      </c>
      <c r="Y48" s="1054">
        <v>4554878</v>
      </c>
      <c r="Z48" s="1054">
        <v>0</v>
      </c>
      <c r="AA48" s="1054">
        <v>90859</v>
      </c>
      <c r="AB48" s="1054">
        <v>4485977</v>
      </c>
      <c r="AC48" s="1054">
        <v>0</v>
      </c>
      <c r="AD48" s="1054">
        <v>91551</v>
      </c>
      <c r="AE48" s="1054">
        <v>150612</v>
      </c>
      <c r="AF48" s="1054">
        <v>0</v>
      </c>
      <c r="AG48" s="1054">
        <v>3074</v>
      </c>
      <c r="AH48" s="1054">
        <v>0</v>
      </c>
      <c r="AI48" s="1054">
        <v>0</v>
      </c>
      <c r="AJ48" s="1054">
        <v>0</v>
      </c>
      <c r="AK48" s="1054">
        <v>415</v>
      </c>
      <c r="AL48" s="1054">
        <v>0</v>
      </c>
      <c r="AM48" s="1054">
        <v>8</v>
      </c>
      <c r="AN48" s="1054">
        <v>1941</v>
      </c>
      <c r="AO48" s="1054">
        <v>0</v>
      </c>
      <c r="AP48" s="1054">
        <v>40</v>
      </c>
      <c r="AQ48" s="1054">
        <v>229296</v>
      </c>
      <c r="AR48" s="1054">
        <v>0</v>
      </c>
      <c r="AS48" s="1054">
        <v>4680</v>
      </c>
      <c r="AT48" s="1054">
        <v>0</v>
      </c>
      <c r="AU48" s="1054">
        <v>0</v>
      </c>
      <c r="AV48" s="1054">
        <v>0</v>
      </c>
      <c r="AW48" s="1054">
        <v>0</v>
      </c>
      <c r="AX48" s="1054">
        <v>0</v>
      </c>
      <c r="AY48" s="1054">
        <v>0</v>
      </c>
      <c r="AZ48" s="1054">
        <v>3635789</v>
      </c>
      <c r="BA48" s="1054">
        <v>0</v>
      </c>
      <c r="BB48" s="1054">
        <v>359830</v>
      </c>
      <c r="BC48" s="1054">
        <v>3078311</v>
      </c>
      <c r="BD48" s="1054">
        <v>0</v>
      </c>
      <c r="BE48" s="1054">
        <v>62823</v>
      </c>
      <c r="BF48" s="1055"/>
      <c r="BG48" s="1055"/>
      <c r="BH48" s="1055"/>
      <c r="BI48" s="1054">
        <v>-1070636</v>
      </c>
      <c r="BJ48" s="1054">
        <v>-1049223</v>
      </c>
      <c r="BK48" s="1054">
        <v>0</v>
      </c>
      <c r="BL48" s="1054">
        <v>-21413</v>
      </c>
      <c r="BM48" s="1054">
        <v>-2141272</v>
      </c>
      <c r="BN48" s="1054">
        <v>-2604884</v>
      </c>
      <c r="BO48" s="1054">
        <v>-2552784</v>
      </c>
      <c r="BP48" s="1054">
        <v>0</v>
      </c>
      <c r="BQ48" s="1054">
        <v>-52097</v>
      </c>
      <c r="BR48" s="1054">
        <v>-5209765</v>
      </c>
      <c r="BS48" s="1054">
        <v>4259297</v>
      </c>
      <c r="BT48" s="1054">
        <v>2129648</v>
      </c>
      <c r="BU48" s="1054">
        <v>2087056</v>
      </c>
      <c r="BV48" s="1054">
        <v>0</v>
      </c>
      <c r="BW48" s="1054">
        <v>42594</v>
      </c>
      <c r="BX48" s="1054">
        <v>47908387</v>
      </c>
      <c r="BY48" s="1054">
        <v>-12832391</v>
      </c>
      <c r="BZ48" s="1054">
        <v>1214908</v>
      </c>
      <c r="CA48" s="1054">
        <v>-4540335</v>
      </c>
      <c r="CB48" s="1054">
        <v>-183872</v>
      </c>
      <c r="CC48" s="1054">
        <v>-3633</v>
      </c>
      <c r="CD48" s="1054">
        <v>-665</v>
      </c>
      <c r="CE48" s="1054">
        <v>0</v>
      </c>
      <c r="CF48" s="1054">
        <v>-3373540</v>
      </c>
      <c r="CG48" s="1054">
        <v>-248194</v>
      </c>
      <c r="CH48" s="1054">
        <v>-243241</v>
      </c>
      <c r="CI48" s="1054">
        <v>0</v>
      </c>
      <c r="CJ48" s="1054">
        <v>0</v>
      </c>
      <c r="CK48" s="1054">
        <v>0</v>
      </c>
      <c r="CL48" s="1054">
        <v>-19013</v>
      </c>
      <c r="CM48" s="1054">
        <v>0</v>
      </c>
      <c r="CN48" s="1054">
        <v>0</v>
      </c>
      <c r="CO48" s="1054">
        <v>49466767</v>
      </c>
      <c r="CP48" s="1054">
        <v>-5644124</v>
      </c>
      <c r="CQ48" s="1054">
        <v>3382005</v>
      </c>
      <c r="CR48" s="1054">
        <v>-4123645</v>
      </c>
      <c r="CS48" s="1054">
        <v>77194212</v>
      </c>
      <c r="CT48" s="1054">
        <v>-1156358</v>
      </c>
      <c r="CU48" s="1054">
        <v>0</v>
      </c>
      <c r="CV48">
        <v>-1246947</v>
      </c>
      <c r="CW48">
        <v>0</v>
      </c>
      <c r="CX48" s="1054">
        <v>-835425</v>
      </c>
      <c r="CY48" s="1054">
        <v>-4374340</v>
      </c>
      <c r="CZ48" s="1054">
        <v>0</v>
      </c>
      <c r="DA48" s="1054">
        <v>0</v>
      </c>
      <c r="DB48" s="1054">
        <v>0</v>
      </c>
      <c r="DC48" s="1054">
        <v>-417713</v>
      </c>
      <c r="DD48" s="1054">
        <v>-409358</v>
      </c>
      <c r="DE48" s="1054">
        <v>0</v>
      </c>
      <c r="DF48" s="1054">
        <v>-8354</v>
      </c>
      <c r="DG48" s="1054">
        <v>-2187171</v>
      </c>
      <c r="DH48" s="1054">
        <v>-2143426</v>
      </c>
      <c r="DI48" s="1054">
        <v>0</v>
      </c>
      <c r="DJ48" s="1054">
        <v>-43743</v>
      </c>
      <c r="DK48" s="1054">
        <v>2025632</v>
      </c>
      <c r="DL48" s="1054">
        <v>0</v>
      </c>
      <c r="DM48" s="1054">
        <v>41339</v>
      </c>
      <c r="DN48" s="197">
        <v>23644000</v>
      </c>
      <c r="DO48" s="197">
        <v>0</v>
      </c>
      <c r="DP48" s="197">
        <v>4259297</v>
      </c>
      <c r="DQ48" s="197">
        <v>-3901778</v>
      </c>
      <c r="DR48" s="209"/>
      <c r="DS48" s="209"/>
      <c r="DT48" s="209"/>
      <c r="DU48" t="s">
        <v>985</v>
      </c>
      <c r="DV48" t="s">
        <v>984</v>
      </c>
      <c r="DX48" s="197">
        <v>0</v>
      </c>
      <c r="DY48" s="197">
        <v>0</v>
      </c>
      <c r="DZ48" s="197">
        <v>0</v>
      </c>
      <c r="EA48" s="1054">
        <v>-3750614</v>
      </c>
      <c r="EB48" s="1054">
        <v>0</v>
      </c>
      <c r="EC48" s="1557" t="s">
        <v>6480</v>
      </c>
      <c r="ED48" s="197" t="s">
        <v>5085</v>
      </c>
      <c r="EE48" s="1513" t="s">
        <v>5346</v>
      </c>
    </row>
    <row r="49" spans="1:135" s="197" customFormat="1" ht="12.75" x14ac:dyDescent="0.2">
      <c r="A49" s="797">
        <v>41</v>
      </c>
      <c r="B49" s="722" t="s">
        <v>179</v>
      </c>
      <c r="C49" s="1526" t="s">
        <v>180</v>
      </c>
      <c r="D49" s="1054">
        <v>237473</v>
      </c>
      <c r="E49" s="1054">
        <v>237473</v>
      </c>
      <c r="F49" s="1054">
        <v>764</v>
      </c>
      <c r="G49" s="1054">
        <v>0</v>
      </c>
      <c r="H49" s="1054">
        <v>128679010</v>
      </c>
      <c r="I49" s="1054">
        <v>51471604</v>
      </c>
      <c r="J49" s="1054">
        <v>11581111</v>
      </c>
      <c r="K49" s="1054">
        <v>1286790</v>
      </c>
      <c r="L49" s="1054">
        <v>0</v>
      </c>
      <c r="M49" s="1054">
        <v>0</v>
      </c>
      <c r="N49" s="1054">
        <v>0</v>
      </c>
      <c r="O49" s="1054">
        <v>0</v>
      </c>
      <c r="P49" s="1054">
        <v>0</v>
      </c>
      <c r="Q49" s="1054">
        <v>0</v>
      </c>
      <c r="R49" s="1054">
        <v>0</v>
      </c>
      <c r="S49" s="1054">
        <v>0</v>
      </c>
      <c r="T49" s="1054">
        <v>0</v>
      </c>
      <c r="U49" s="1054">
        <v>4800604</v>
      </c>
      <c r="V49" s="1054">
        <v>3840483</v>
      </c>
      <c r="W49" s="1054">
        <v>864109</v>
      </c>
      <c r="X49" s="1054">
        <v>96012</v>
      </c>
      <c r="Y49" s="1054">
        <v>8767838</v>
      </c>
      <c r="Z49" s="1054">
        <v>1972734</v>
      </c>
      <c r="AA49" s="1054">
        <v>219193</v>
      </c>
      <c r="AB49" s="1054">
        <v>758881</v>
      </c>
      <c r="AC49" s="1054">
        <v>170748</v>
      </c>
      <c r="AD49" s="1054">
        <v>18972</v>
      </c>
      <c r="AE49" s="1054">
        <v>128876</v>
      </c>
      <c r="AF49" s="1054">
        <v>28997</v>
      </c>
      <c r="AG49" s="1054">
        <v>3222</v>
      </c>
      <c r="AH49" s="1054">
        <v>0</v>
      </c>
      <c r="AI49" s="1054">
        <v>0</v>
      </c>
      <c r="AJ49" s="1054">
        <v>0</v>
      </c>
      <c r="AK49" s="1054">
        <v>14048</v>
      </c>
      <c r="AL49" s="1054">
        <v>3161</v>
      </c>
      <c r="AM49" s="1054">
        <v>351</v>
      </c>
      <c r="AN49" s="1054">
        <v>0</v>
      </c>
      <c r="AO49" s="1054">
        <v>0</v>
      </c>
      <c r="AP49" s="1054">
        <v>0</v>
      </c>
      <c r="AQ49" s="1054">
        <v>353218</v>
      </c>
      <c r="AR49" s="1054">
        <v>79474</v>
      </c>
      <c r="AS49" s="1054">
        <v>8830</v>
      </c>
      <c r="AT49" s="1054">
        <v>0</v>
      </c>
      <c r="AU49" s="1054">
        <v>0</v>
      </c>
      <c r="AV49" s="1054">
        <v>0</v>
      </c>
      <c r="AW49" s="1054">
        <v>0</v>
      </c>
      <c r="AX49" s="1054">
        <v>0</v>
      </c>
      <c r="AY49" s="1054">
        <v>0</v>
      </c>
      <c r="AZ49" s="1054">
        <v>8812841</v>
      </c>
      <c r="BA49" s="1054">
        <v>0</v>
      </c>
      <c r="BB49" s="1054">
        <v>9601208</v>
      </c>
      <c r="BC49" s="1054">
        <v>3917828</v>
      </c>
      <c r="BD49" s="1054">
        <v>881511</v>
      </c>
      <c r="BE49" s="1054">
        <v>97946</v>
      </c>
      <c r="BF49" s="1055"/>
      <c r="BG49" s="1055"/>
      <c r="BH49" s="1055"/>
      <c r="BI49" s="1054">
        <v>-1602147</v>
      </c>
      <c r="BJ49" s="1054">
        <v>-1281718</v>
      </c>
      <c r="BK49" s="1054">
        <v>-288387</v>
      </c>
      <c r="BL49" s="1054">
        <v>-32043</v>
      </c>
      <c r="BM49" s="1054">
        <v>-3204295</v>
      </c>
      <c r="BN49" s="1054">
        <v>-3729619</v>
      </c>
      <c r="BO49" s="1054">
        <v>-2983697</v>
      </c>
      <c r="BP49" s="1054">
        <v>-671332</v>
      </c>
      <c r="BQ49" s="1054">
        <v>-74593</v>
      </c>
      <c r="BR49" s="1054">
        <v>-7459241</v>
      </c>
      <c r="BS49" s="1054">
        <v>11923565</v>
      </c>
      <c r="BT49" s="1054">
        <v>5961784</v>
      </c>
      <c r="BU49" s="1054">
        <v>4769425</v>
      </c>
      <c r="BV49" s="1054">
        <v>1073119</v>
      </c>
      <c r="BW49" s="1054">
        <v>119237</v>
      </c>
      <c r="BX49" s="1054">
        <v>118802536</v>
      </c>
      <c r="BY49" s="1054">
        <v>-2960555</v>
      </c>
      <c r="BZ49" s="1054">
        <v>3578269</v>
      </c>
      <c r="CA49" s="1054">
        <v>-28439595</v>
      </c>
      <c r="CB49" s="1054">
        <v>-16865</v>
      </c>
      <c r="CC49" s="1054">
        <v>0</v>
      </c>
      <c r="CD49" s="1054">
        <v>-30630</v>
      </c>
      <c r="CE49" s="1054">
        <v>-130725</v>
      </c>
      <c r="CF49" s="1054">
        <v>-5366725</v>
      </c>
      <c r="CG49" s="1054">
        <v>-109945</v>
      </c>
      <c r="CH49" s="1054">
        <v>0</v>
      </c>
      <c r="CI49" s="1054">
        <v>0</v>
      </c>
      <c r="CJ49" s="1054">
        <v>0</v>
      </c>
      <c r="CK49" s="1054">
        <v>0</v>
      </c>
      <c r="CL49" s="1054">
        <v>0</v>
      </c>
      <c r="CM49" s="1054">
        <v>0</v>
      </c>
      <c r="CN49" s="1054">
        <v>0</v>
      </c>
      <c r="CO49" s="1054">
        <v>116939799</v>
      </c>
      <c r="CP49" s="1054">
        <v>0</v>
      </c>
      <c r="CQ49" s="1054">
        <v>4016738</v>
      </c>
      <c r="CR49" s="1054">
        <v>-6614022</v>
      </c>
      <c r="CS49" s="1054">
        <v>158436603</v>
      </c>
      <c r="CT49" s="1054">
        <v>199301</v>
      </c>
      <c r="CU49" s="1054">
        <v>0</v>
      </c>
      <c r="CV49">
        <v>-8551395</v>
      </c>
      <c r="CW49">
        <v>0</v>
      </c>
      <c r="CX49" s="1054">
        <v>-159365</v>
      </c>
      <c r="CY49" s="1054">
        <v>-7299876</v>
      </c>
      <c r="CZ49" s="1054">
        <v>0</v>
      </c>
      <c r="DA49" s="1054">
        <v>0</v>
      </c>
      <c r="DB49" s="1054">
        <v>0</v>
      </c>
      <c r="DC49" s="1054">
        <v>-79682</v>
      </c>
      <c r="DD49" s="1054">
        <v>-63746</v>
      </c>
      <c r="DE49" s="1054">
        <v>-14343</v>
      </c>
      <c r="DF49" s="1054">
        <v>-1594</v>
      </c>
      <c r="DG49" s="1054">
        <v>-3649937</v>
      </c>
      <c r="DH49" s="1054">
        <v>-2919951</v>
      </c>
      <c r="DI49" s="1054">
        <v>-656989</v>
      </c>
      <c r="DJ49" s="1054">
        <v>-72999</v>
      </c>
      <c r="DK49" s="1054">
        <v>983534</v>
      </c>
      <c r="DL49" s="1054">
        <v>221295</v>
      </c>
      <c r="DM49" s="1054">
        <v>24588</v>
      </c>
      <c r="DN49" s="197">
        <v>24783900</v>
      </c>
      <c r="DO49" s="197">
        <v>0</v>
      </c>
      <c r="DP49" s="197">
        <v>11923565</v>
      </c>
      <c r="DQ49" s="197">
        <v>-6381211</v>
      </c>
      <c r="DR49" s="209"/>
      <c r="DS49" s="209"/>
      <c r="DT49" s="209"/>
      <c r="DU49" t="s">
        <v>984</v>
      </c>
      <c r="DV49" t="s">
        <v>984</v>
      </c>
      <c r="DX49" s="197">
        <v>0</v>
      </c>
      <c r="DY49" s="197">
        <v>0</v>
      </c>
      <c r="DZ49" s="197">
        <v>0</v>
      </c>
      <c r="EA49" s="1054">
        <v>-2230833</v>
      </c>
      <c r="EB49" s="1054">
        <v>0</v>
      </c>
      <c r="EC49" s="1557" t="s">
        <v>6480</v>
      </c>
      <c r="ED49" s="197" t="s">
        <v>5086</v>
      </c>
      <c r="EE49" s="1513" t="s">
        <v>5344</v>
      </c>
    </row>
    <row r="50" spans="1:135" s="197" customFormat="1" ht="12.75" x14ac:dyDescent="0.2">
      <c r="A50" s="203">
        <v>42</v>
      </c>
      <c r="B50" s="722" t="s">
        <v>181</v>
      </c>
      <c r="C50" s="1526" t="s">
        <v>182</v>
      </c>
      <c r="D50" s="1054">
        <v>1232571</v>
      </c>
      <c r="E50" s="1054">
        <v>1232571</v>
      </c>
      <c r="F50" s="1054">
        <v>56886</v>
      </c>
      <c r="G50" s="1054">
        <v>0</v>
      </c>
      <c r="H50" s="1054">
        <v>568704371</v>
      </c>
      <c r="I50" s="1054">
        <v>170611311</v>
      </c>
      <c r="J50" s="1054">
        <v>210420617</v>
      </c>
      <c r="K50" s="1054">
        <v>0</v>
      </c>
      <c r="L50" s="1054">
        <v>0</v>
      </c>
      <c r="M50" s="1054">
        <v>0</v>
      </c>
      <c r="N50" s="1054">
        <v>0</v>
      </c>
      <c r="O50" s="1054">
        <v>0</v>
      </c>
      <c r="P50" s="1054">
        <v>0</v>
      </c>
      <c r="Q50" s="1054">
        <v>0</v>
      </c>
      <c r="R50" s="1054">
        <v>0</v>
      </c>
      <c r="S50" s="1054">
        <v>0</v>
      </c>
      <c r="T50" s="1054">
        <v>0</v>
      </c>
      <c r="U50" s="1054">
        <v>37379751</v>
      </c>
      <c r="V50" s="1054">
        <v>33981592</v>
      </c>
      <c r="W50" s="1054">
        <v>41910630</v>
      </c>
      <c r="X50" s="1054">
        <v>0</v>
      </c>
      <c r="Y50" s="1054">
        <v>29071737</v>
      </c>
      <c r="Z50" s="1054">
        <v>35843191</v>
      </c>
      <c r="AA50" s="1054">
        <v>0</v>
      </c>
      <c r="AB50" s="1054">
        <v>1692445</v>
      </c>
      <c r="AC50" s="1054">
        <v>2087350</v>
      </c>
      <c r="AD50" s="1054">
        <v>0</v>
      </c>
      <c r="AE50" s="1054">
        <v>368760</v>
      </c>
      <c r="AF50" s="1054">
        <v>454804</v>
      </c>
      <c r="AG50" s="1054">
        <v>0</v>
      </c>
      <c r="AH50" s="1054">
        <v>0</v>
      </c>
      <c r="AI50" s="1054">
        <v>0</v>
      </c>
      <c r="AJ50" s="1054">
        <v>0</v>
      </c>
      <c r="AK50" s="1054">
        <v>6282</v>
      </c>
      <c r="AL50" s="1054">
        <v>7749</v>
      </c>
      <c r="AM50" s="1054">
        <v>0</v>
      </c>
      <c r="AN50" s="1054">
        <v>0</v>
      </c>
      <c r="AO50" s="1054">
        <v>0</v>
      </c>
      <c r="AP50" s="1054">
        <v>0</v>
      </c>
      <c r="AQ50" s="1054">
        <v>0</v>
      </c>
      <c r="AR50" s="1054">
        <v>0</v>
      </c>
      <c r="AS50" s="1054">
        <v>0</v>
      </c>
      <c r="AT50" s="1054">
        <v>0</v>
      </c>
      <c r="AU50" s="1054">
        <v>0</v>
      </c>
      <c r="AV50" s="1054">
        <v>0</v>
      </c>
      <c r="AW50" s="1054">
        <v>526</v>
      </c>
      <c r="AX50" s="1054">
        <v>650</v>
      </c>
      <c r="AY50" s="1054">
        <v>0</v>
      </c>
      <c r="AZ50" s="1054">
        <v>56354049</v>
      </c>
      <c r="BA50" s="1054">
        <v>0</v>
      </c>
      <c r="BB50" s="1054">
        <v>113271973</v>
      </c>
      <c r="BC50" s="1054">
        <v>21205025</v>
      </c>
      <c r="BD50" s="1054">
        <v>26152865</v>
      </c>
      <c r="BE50" s="1054">
        <v>0</v>
      </c>
      <c r="BF50" s="1055"/>
      <c r="BG50" s="1055"/>
      <c r="BH50" s="1055"/>
      <c r="BI50" s="1054">
        <v>-11258610</v>
      </c>
      <c r="BJ50" s="1054">
        <v>-10235100</v>
      </c>
      <c r="BK50" s="1054">
        <v>-12623290</v>
      </c>
      <c r="BL50" s="1054">
        <v>0</v>
      </c>
      <c r="BM50" s="1054">
        <v>-34117000</v>
      </c>
      <c r="BN50" s="1054">
        <v>-25534594</v>
      </c>
      <c r="BO50" s="1054">
        <v>-23213267</v>
      </c>
      <c r="BP50" s="1054">
        <v>-28629695</v>
      </c>
      <c r="BQ50" s="1054">
        <v>0</v>
      </c>
      <c r="BR50" s="1054">
        <v>-77377556</v>
      </c>
      <c r="BS50" s="1054">
        <v>18716006</v>
      </c>
      <c r="BT50" s="1054">
        <v>6761353</v>
      </c>
      <c r="BU50" s="1054">
        <v>5207314</v>
      </c>
      <c r="BV50" s="1054">
        <v>6747339</v>
      </c>
      <c r="BW50" s="1054">
        <v>0</v>
      </c>
      <c r="BX50" s="1054">
        <v>465798247</v>
      </c>
      <c r="BY50" s="1054">
        <v>-6740209</v>
      </c>
      <c r="BZ50" s="1054">
        <v>18122985</v>
      </c>
      <c r="CA50" s="1054">
        <v>-82963408</v>
      </c>
      <c r="CB50" s="1054">
        <v>-23757</v>
      </c>
      <c r="CC50" s="1054">
        <v>0</v>
      </c>
      <c r="CD50" s="1054">
        <v>-17894</v>
      </c>
      <c r="CE50" s="1054">
        <v>-240547</v>
      </c>
      <c r="CF50" s="1054">
        <v>-44977513</v>
      </c>
      <c r="CG50" s="1054">
        <v>-382285</v>
      </c>
      <c r="CH50" s="1054">
        <v>-10000</v>
      </c>
      <c r="CI50" s="1054">
        <v>0</v>
      </c>
      <c r="CJ50" s="1054">
        <v>0</v>
      </c>
      <c r="CK50" s="1054">
        <v>0</v>
      </c>
      <c r="CL50" s="1054">
        <v>0</v>
      </c>
      <c r="CM50" s="1054">
        <v>0</v>
      </c>
      <c r="CN50" s="1054">
        <v>0</v>
      </c>
      <c r="CO50" s="1054">
        <v>557725570</v>
      </c>
      <c r="CP50" s="1054">
        <v>-4147014</v>
      </c>
      <c r="CQ50" s="1054">
        <v>57156541</v>
      </c>
      <c r="CR50" s="1054">
        <v>-76929256</v>
      </c>
      <c r="CS50" s="1054">
        <v>742364661</v>
      </c>
      <c r="CT50" s="1054">
        <v>-18835760</v>
      </c>
      <c r="CU50" s="1054">
        <v>0</v>
      </c>
      <c r="CV50">
        <v>-141657714</v>
      </c>
      <c r="CW50">
        <v>0</v>
      </c>
      <c r="CX50" s="1054">
        <v>-1399976</v>
      </c>
      <c r="CY50" s="1054">
        <v>-75977580</v>
      </c>
      <c r="CZ50" s="1054">
        <v>0</v>
      </c>
      <c r="DA50" s="1054">
        <v>-2214530</v>
      </c>
      <c r="DB50" s="1054">
        <v>0</v>
      </c>
      <c r="DC50" s="1054">
        <v>-461992</v>
      </c>
      <c r="DD50" s="1054">
        <v>-419993</v>
      </c>
      <c r="DE50" s="1054">
        <v>-517991</v>
      </c>
      <c r="DF50" s="1054">
        <v>0</v>
      </c>
      <c r="DG50" s="1054">
        <v>-25072602</v>
      </c>
      <c r="DH50" s="1054">
        <v>-22793274</v>
      </c>
      <c r="DI50" s="1054">
        <v>-28111704</v>
      </c>
      <c r="DJ50" s="1054">
        <v>0</v>
      </c>
      <c r="DK50" s="1054">
        <v>8622636</v>
      </c>
      <c r="DL50" s="1054">
        <v>10634585</v>
      </c>
      <c r="DM50" s="1054">
        <v>0</v>
      </c>
      <c r="DN50" s="197">
        <v>94553850</v>
      </c>
      <c r="DO50" s="197">
        <v>0</v>
      </c>
      <c r="DP50" s="197">
        <v>18716006</v>
      </c>
      <c r="DQ50" s="197">
        <v>-41172220</v>
      </c>
      <c r="DR50" s="209"/>
      <c r="DS50" s="209"/>
      <c r="DT50" s="209"/>
      <c r="DU50" t="s">
        <v>984</v>
      </c>
      <c r="DV50" t="s">
        <v>984</v>
      </c>
      <c r="DX50" s="197">
        <v>0</v>
      </c>
      <c r="DY50" s="197">
        <v>0</v>
      </c>
      <c r="DZ50" s="197">
        <v>0</v>
      </c>
      <c r="EA50" s="1054">
        <v>-26076942</v>
      </c>
      <c r="EB50" s="1054">
        <v>0</v>
      </c>
      <c r="EC50" s="1557" t="s">
        <v>6480</v>
      </c>
      <c r="ED50" s="197" t="s">
        <v>5087</v>
      </c>
      <c r="EE50" s="1513" t="s">
        <v>5345</v>
      </c>
    </row>
    <row r="51" spans="1:135" s="197" customFormat="1" ht="12.75" x14ac:dyDescent="0.2">
      <c r="A51" s="797">
        <v>43</v>
      </c>
      <c r="B51" s="722" t="s">
        <v>183</v>
      </c>
      <c r="C51" s="1526" t="s">
        <v>184</v>
      </c>
      <c r="D51" s="1054">
        <v>137835</v>
      </c>
      <c r="E51" s="1054">
        <v>137835</v>
      </c>
      <c r="F51" s="1054">
        <v>0</v>
      </c>
      <c r="G51" s="1054">
        <v>0</v>
      </c>
      <c r="H51" s="1054">
        <v>35872670</v>
      </c>
      <c r="I51" s="1054">
        <v>14349068</v>
      </c>
      <c r="J51" s="1054">
        <v>3228540</v>
      </c>
      <c r="K51" s="1054">
        <v>358727</v>
      </c>
      <c r="L51" s="1054">
        <v>0</v>
      </c>
      <c r="M51" s="1054">
        <v>0</v>
      </c>
      <c r="N51" s="1054">
        <v>0</v>
      </c>
      <c r="O51" s="1054">
        <v>0</v>
      </c>
      <c r="P51" s="1054">
        <v>0</v>
      </c>
      <c r="Q51" s="1054">
        <v>0</v>
      </c>
      <c r="R51" s="1054">
        <v>0</v>
      </c>
      <c r="S51" s="1054">
        <v>0</v>
      </c>
      <c r="T51" s="1054">
        <v>0</v>
      </c>
      <c r="U51" s="1054">
        <v>-1175376</v>
      </c>
      <c r="V51" s="1054">
        <v>-940300</v>
      </c>
      <c r="W51" s="1054">
        <v>-211568</v>
      </c>
      <c r="X51" s="1054">
        <v>-23508</v>
      </c>
      <c r="Y51" s="1054">
        <v>2444230</v>
      </c>
      <c r="Z51" s="1054">
        <v>549952</v>
      </c>
      <c r="AA51" s="1054">
        <v>61106</v>
      </c>
      <c r="AB51" s="1054">
        <v>1620174</v>
      </c>
      <c r="AC51" s="1054">
        <v>364539</v>
      </c>
      <c r="AD51" s="1054">
        <v>40504</v>
      </c>
      <c r="AE51" s="1054">
        <v>68628</v>
      </c>
      <c r="AF51" s="1054">
        <v>15441</v>
      </c>
      <c r="AG51" s="1054">
        <v>1716</v>
      </c>
      <c r="AH51" s="1054">
        <v>0</v>
      </c>
      <c r="AI51" s="1054">
        <v>0</v>
      </c>
      <c r="AJ51" s="1054">
        <v>0</v>
      </c>
      <c r="AK51" s="1054">
        <v>0</v>
      </c>
      <c r="AL51" s="1054">
        <v>0</v>
      </c>
      <c r="AM51" s="1054">
        <v>0</v>
      </c>
      <c r="AN51" s="1054">
        <v>0</v>
      </c>
      <c r="AO51" s="1054">
        <v>0</v>
      </c>
      <c r="AP51" s="1054">
        <v>0</v>
      </c>
      <c r="AQ51" s="1054">
        <v>0</v>
      </c>
      <c r="AR51" s="1054">
        <v>0</v>
      </c>
      <c r="AS51" s="1054">
        <v>0</v>
      </c>
      <c r="AT51" s="1054">
        <v>0</v>
      </c>
      <c r="AU51" s="1054">
        <v>0</v>
      </c>
      <c r="AV51" s="1054">
        <v>0</v>
      </c>
      <c r="AW51" s="1054">
        <v>0</v>
      </c>
      <c r="AX51" s="1054">
        <v>0</v>
      </c>
      <c r="AY51" s="1054">
        <v>0</v>
      </c>
      <c r="AZ51" s="1054">
        <v>2515677</v>
      </c>
      <c r="BA51" s="1054">
        <v>0</v>
      </c>
      <c r="BB51" s="1054">
        <v>-2350751</v>
      </c>
      <c r="BC51" s="1054">
        <v>1091533</v>
      </c>
      <c r="BD51" s="1054">
        <v>245595</v>
      </c>
      <c r="BE51" s="1054">
        <v>27288</v>
      </c>
      <c r="BF51" s="1055"/>
      <c r="BG51" s="1055"/>
      <c r="BH51" s="1055"/>
      <c r="BI51" s="1054">
        <v>-787433</v>
      </c>
      <c r="BJ51" s="1054">
        <v>-629946</v>
      </c>
      <c r="BK51" s="1054">
        <v>-141738</v>
      </c>
      <c r="BL51" s="1054">
        <v>-15749</v>
      </c>
      <c r="BM51" s="1054">
        <v>-1574866</v>
      </c>
      <c r="BN51" s="1054">
        <v>-2710486</v>
      </c>
      <c r="BO51" s="1054">
        <v>-2168390</v>
      </c>
      <c r="BP51" s="1054">
        <v>-487888</v>
      </c>
      <c r="BQ51" s="1054">
        <v>-54211</v>
      </c>
      <c r="BR51" s="1054">
        <v>-5420975</v>
      </c>
      <c r="BS51" s="1054">
        <v>-1154060</v>
      </c>
      <c r="BT51" s="1054">
        <v>-576236</v>
      </c>
      <c r="BU51" s="1054">
        <v>-461622</v>
      </c>
      <c r="BV51" s="1054">
        <v>-104660</v>
      </c>
      <c r="BW51" s="1054">
        <v>-11540</v>
      </c>
      <c r="BX51" s="1054">
        <v>33708468</v>
      </c>
      <c r="BY51" s="1054">
        <v>-4706624</v>
      </c>
      <c r="BZ51" s="1054">
        <v>806604</v>
      </c>
      <c r="CA51" s="1054">
        <v>-1666409</v>
      </c>
      <c r="CB51" s="1054">
        <v>-594</v>
      </c>
      <c r="CC51" s="1054">
        <v>0</v>
      </c>
      <c r="CD51" s="1054">
        <v>0</v>
      </c>
      <c r="CE51" s="1054">
        <v>0</v>
      </c>
      <c r="CF51" s="1054">
        <v>-1628649</v>
      </c>
      <c r="CG51" s="1054">
        <v>-12667</v>
      </c>
      <c r="CH51" s="1054">
        <v>-7919</v>
      </c>
      <c r="CI51" s="1054">
        <v>-454</v>
      </c>
      <c r="CJ51" s="1054">
        <v>0</v>
      </c>
      <c r="CK51" s="1054">
        <v>0</v>
      </c>
      <c r="CL51" s="1054">
        <v>0</v>
      </c>
      <c r="CM51" s="1054">
        <v>0</v>
      </c>
      <c r="CN51" s="1054">
        <v>0</v>
      </c>
      <c r="CO51" s="1054">
        <v>33753062</v>
      </c>
      <c r="CP51" s="1054">
        <v>-298027</v>
      </c>
      <c r="CQ51" s="1054">
        <v>2638010</v>
      </c>
      <c r="CR51" s="1054">
        <v>-776381</v>
      </c>
      <c r="CS51" s="1054">
        <v>44246730</v>
      </c>
      <c r="CT51" s="1054">
        <v>-390303</v>
      </c>
      <c r="CU51" s="1054">
        <v>0</v>
      </c>
      <c r="CV51">
        <v>-1396418</v>
      </c>
      <c r="CW51">
        <v>0</v>
      </c>
      <c r="CX51" s="1054">
        <v>-432365</v>
      </c>
      <c r="CY51" s="1054">
        <v>-4988610</v>
      </c>
      <c r="CZ51" s="1054">
        <v>0</v>
      </c>
      <c r="DA51" s="1054">
        <v>335643</v>
      </c>
      <c r="DB51" s="1054">
        <v>0</v>
      </c>
      <c r="DC51" s="1054">
        <v>-216181</v>
      </c>
      <c r="DD51" s="1054">
        <v>-172946</v>
      </c>
      <c r="DE51" s="1054">
        <v>-38913</v>
      </c>
      <c r="DF51" s="1054">
        <v>-4325</v>
      </c>
      <c r="DG51" s="1054">
        <v>-2494305</v>
      </c>
      <c r="DH51" s="1054">
        <v>-1995444</v>
      </c>
      <c r="DI51" s="1054">
        <v>-448975</v>
      </c>
      <c r="DJ51" s="1054">
        <v>-49886</v>
      </c>
      <c r="DK51" s="1054">
        <v>791620</v>
      </c>
      <c r="DL51" s="1054">
        <v>178115</v>
      </c>
      <c r="DM51" s="1054">
        <v>19791</v>
      </c>
      <c r="DN51" s="197">
        <v>13197700</v>
      </c>
      <c r="DO51" s="197">
        <v>0</v>
      </c>
      <c r="DP51" s="197">
        <v>-1154060</v>
      </c>
      <c r="DQ51" s="197">
        <v>-1544615</v>
      </c>
      <c r="DR51" s="209"/>
      <c r="DS51" s="209"/>
      <c r="DT51" s="209"/>
      <c r="DU51" t="s">
        <v>984</v>
      </c>
      <c r="DV51" t="s">
        <v>985</v>
      </c>
      <c r="DX51" s="197">
        <v>0</v>
      </c>
      <c r="DY51" s="197">
        <v>0</v>
      </c>
      <c r="DZ51" s="197">
        <v>0</v>
      </c>
      <c r="EA51" s="1054">
        <v>-1795539</v>
      </c>
      <c r="EB51" s="1054">
        <v>0</v>
      </c>
      <c r="EC51" s="1557" t="s">
        <v>6480</v>
      </c>
      <c r="ED51" s="197" t="s">
        <v>5088</v>
      </c>
      <c r="EE51" s="1513" t="s">
        <v>5348</v>
      </c>
    </row>
    <row r="52" spans="1:135" s="197" customFormat="1" ht="12.75" x14ac:dyDescent="0.2">
      <c r="A52" s="203">
        <v>44</v>
      </c>
      <c r="B52" s="722" t="s">
        <v>185</v>
      </c>
      <c r="C52" s="1526" t="s">
        <v>186</v>
      </c>
      <c r="D52" s="1054">
        <v>237191</v>
      </c>
      <c r="E52" s="1054">
        <v>237191</v>
      </c>
      <c r="F52" s="1054">
        <v>375977</v>
      </c>
      <c r="G52" s="1054">
        <v>0</v>
      </c>
      <c r="H52" s="1054">
        <v>46858139</v>
      </c>
      <c r="I52" s="1054">
        <v>18743256</v>
      </c>
      <c r="J52" s="1054">
        <v>4217233</v>
      </c>
      <c r="K52" s="1054">
        <v>468581</v>
      </c>
      <c r="L52" s="1054">
        <v>0</v>
      </c>
      <c r="M52" s="1054">
        <v>0</v>
      </c>
      <c r="N52" s="1054">
        <v>0</v>
      </c>
      <c r="O52" s="1054">
        <v>0</v>
      </c>
      <c r="P52" s="1054">
        <v>0</v>
      </c>
      <c r="Q52" s="1054">
        <v>0</v>
      </c>
      <c r="R52" s="1054">
        <v>0</v>
      </c>
      <c r="S52" s="1054">
        <v>0</v>
      </c>
      <c r="T52" s="1054">
        <v>0</v>
      </c>
      <c r="U52" s="1054">
        <v>-1396016</v>
      </c>
      <c r="V52" s="1054">
        <v>-1116813</v>
      </c>
      <c r="W52" s="1054">
        <v>-251283</v>
      </c>
      <c r="X52" s="1054">
        <v>-27920</v>
      </c>
      <c r="Y52" s="1054">
        <v>3256783</v>
      </c>
      <c r="Z52" s="1054">
        <v>718366</v>
      </c>
      <c r="AA52" s="1054">
        <v>79818</v>
      </c>
      <c r="AB52" s="1054">
        <v>1847822</v>
      </c>
      <c r="AC52" s="1054">
        <v>415760</v>
      </c>
      <c r="AD52" s="1054">
        <v>46196</v>
      </c>
      <c r="AE52" s="1054">
        <v>102345</v>
      </c>
      <c r="AF52" s="1054">
        <v>23028</v>
      </c>
      <c r="AG52" s="1054">
        <v>2559</v>
      </c>
      <c r="AH52" s="1054">
        <v>0</v>
      </c>
      <c r="AI52" s="1054">
        <v>0</v>
      </c>
      <c r="AJ52" s="1054">
        <v>0</v>
      </c>
      <c r="AK52" s="1054">
        <v>14119</v>
      </c>
      <c r="AL52" s="1054">
        <v>3177</v>
      </c>
      <c r="AM52" s="1054">
        <v>353</v>
      </c>
      <c r="AN52" s="1054">
        <v>5485</v>
      </c>
      <c r="AO52" s="1054">
        <v>1234</v>
      </c>
      <c r="AP52" s="1054">
        <v>137</v>
      </c>
      <c r="AQ52" s="1054">
        <v>268405</v>
      </c>
      <c r="AR52" s="1054">
        <v>60391</v>
      </c>
      <c r="AS52" s="1054">
        <v>6710</v>
      </c>
      <c r="AT52" s="1054">
        <v>0</v>
      </c>
      <c r="AU52" s="1054">
        <v>0</v>
      </c>
      <c r="AV52" s="1054">
        <v>0</v>
      </c>
      <c r="AW52" s="1054">
        <v>0</v>
      </c>
      <c r="AX52" s="1054">
        <v>0</v>
      </c>
      <c r="AY52" s="1054">
        <v>0</v>
      </c>
      <c r="AZ52" s="1054">
        <v>3577091</v>
      </c>
      <c r="BA52" s="1054">
        <v>0</v>
      </c>
      <c r="BB52" s="1054">
        <v>-2792032</v>
      </c>
      <c r="BC52" s="1054">
        <v>3253068</v>
      </c>
      <c r="BD52" s="1054">
        <v>731940</v>
      </c>
      <c r="BE52" s="1054">
        <v>81327</v>
      </c>
      <c r="BF52" s="1055"/>
      <c r="BG52" s="1055"/>
      <c r="BH52" s="1055"/>
      <c r="BI52" s="1054">
        <v>-804069</v>
      </c>
      <c r="BJ52" s="1054">
        <v>-643255</v>
      </c>
      <c r="BK52" s="1054">
        <v>-144732</v>
      </c>
      <c r="BL52" s="1054">
        <v>-16082</v>
      </c>
      <c r="BM52" s="1054">
        <v>-1608138</v>
      </c>
      <c r="BN52" s="1054">
        <v>-6302204</v>
      </c>
      <c r="BO52" s="1054">
        <v>-5041764</v>
      </c>
      <c r="BP52" s="1054">
        <v>-1134396</v>
      </c>
      <c r="BQ52" s="1054">
        <v>-126045</v>
      </c>
      <c r="BR52" s="1054">
        <v>-12604409</v>
      </c>
      <c r="BS52" s="1054">
        <v>-1252037</v>
      </c>
      <c r="BT52" s="1054">
        <v>-626017</v>
      </c>
      <c r="BU52" s="1054">
        <v>-500818</v>
      </c>
      <c r="BV52" s="1054">
        <v>-112683</v>
      </c>
      <c r="BW52" s="1054">
        <v>-12519</v>
      </c>
      <c r="BX52" s="1054">
        <v>43051576</v>
      </c>
      <c r="BY52" s="1054">
        <v>-6631576</v>
      </c>
      <c r="BZ52" s="1054">
        <v>1378844</v>
      </c>
      <c r="CA52" s="1054">
        <v>-10327305</v>
      </c>
      <c r="CB52" s="1054">
        <v>-46080</v>
      </c>
      <c r="CC52" s="1054">
        <v>-12096</v>
      </c>
      <c r="CD52" s="1054">
        <v>-30170</v>
      </c>
      <c r="CE52" s="1054">
        <v>0</v>
      </c>
      <c r="CF52" s="1054">
        <v>-2346616</v>
      </c>
      <c r="CG52" s="1054">
        <v>-314625</v>
      </c>
      <c r="CH52" s="1054">
        <v>-94993</v>
      </c>
      <c r="CI52" s="1054">
        <v>-753</v>
      </c>
      <c r="CJ52" s="1054">
        <v>0</v>
      </c>
      <c r="CK52" s="1054">
        <v>0</v>
      </c>
      <c r="CL52" s="1054">
        <v>0</v>
      </c>
      <c r="CM52" s="1054">
        <v>0</v>
      </c>
      <c r="CN52" s="1054">
        <v>0</v>
      </c>
      <c r="CO52" s="1054">
        <v>44824477</v>
      </c>
      <c r="CP52" s="1054">
        <v>0</v>
      </c>
      <c r="CQ52" s="1054">
        <v>3601470</v>
      </c>
      <c r="CR52" s="1054">
        <v>-3545077</v>
      </c>
      <c r="CS52" s="1054">
        <v>71848939</v>
      </c>
      <c r="CT52" s="1054">
        <v>368842</v>
      </c>
      <c r="CU52" s="1054">
        <v>0</v>
      </c>
      <c r="CV52">
        <v>-2361217</v>
      </c>
      <c r="CW52">
        <v>0</v>
      </c>
      <c r="CX52" s="1054">
        <v>-21820</v>
      </c>
      <c r="CY52" s="1054">
        <v>-12582589</v>
      </c>
      <c r="CZ52" s="1054">
        <v>0</v>
      </c>
      <c r="DA52" s="1054">
        <v>57743</v>
      </c>
      <c r="DB52" s="1054">
        <v>0</v>
      </c>
      <c r="DC52" s="1054">
        <v>-10910</v>
      </c>
      <c r="DD52" s="1054">
        <v>-8728</v>
      </c>
      <c r="DE52" s="1054">
        <v>-1963</v>
      </c>
      <c r="DF52" s="1054">
        <v>-219</v>
      </c>
      <c r="DG52" s="1054">
        <v>-6291294</v>
      </c>
      <c r="DH52" s="1054">
        <v>-5033036</v>
      </c>
      <c r="DI52" s="1054">
        <v>-1132433</v>
      </c>
      <c r="DJ52" s="1054">
        <v>-125826</v>
      </c>
      <c r="DK52" s="1054">
        <v>1612766</v>
      </c>
      <c r="DL52" s="1054">
        <v>362872</v>
      </c>
      <c r="DM52" s="1054">
        <v>40319</v>
      </c>
      <c r="DN52" s="197">
        <v>19681700</v>
      </c>
      <c r="DO52" s="197">
        <v>0</v>
      </c>
      <c r="DP52" s="197">
        <v>-1252037</v>
      </c>
      <c r="DQ52" s="197">
        <v>-4899966</v>
      </c>
      <c r="DR52" s="209"/>
      <c r="DS52" s="209"/>
      <c r="DT52" s="209"/>
      <c r="DU52" t="s">
        <v>984</v>
      </c>
      <c r="DV52" t="s">
        <v>984</v>
      </c>
      <c r="DX52" s="197">
        <v>0</v>
      </c>
      <c r="DY52" s="197">
        <v>0</v>
      </c>
      <c r="DZ52" s="197">
        <v>0</v>
      </c>
      <c r="EA52" s="1054">
        <v>-3658046</v>
      </c>
      <c r="EB52" s="1054">
        <v>0</v>
      </c>
      <c r="EC52" s="1557" t="s">
        <v>6480</v>
      </c>
      <c r="ED52" s="197" t="s">
        <v>5089</v>
      </c>
      <c r="EE52" s="1513" t="s">
        <v>5342</v>
      </c>
    </row>
    <row r="53" spans="1:135" s="197" customFormat="1" ht="12.75" x14ac:dyDescent="0.2">
      <c r="A53" s="797">
        <v>45</v>
      </c>
      <c r="B53" s="722" t="s">
        <v>189</v>
      </c>
      <c r="C53" s="1526" t="s">
        <v>190</v>
      </c>
      <c r="D53" s="1054">
        <v>75052</v>
      </c>
      <c r="E53" s="1054">
        <v>75052</v>
      </c>
      <c r="F53" s="1054">
        <v>0</v>
      </c>
      <c r="G53" s="1054">
        <v>0</v>
      </c>
      <c r="H53" s="1054">
        <v>14755044</v>
      </c>
      <c r="I53" s="1054">
        <v>5902018</v>
      </c>
      <c r="J53" s="1054">
        <v>1327954</v>
      </c>
      <c r="K53" s="1054">
        <v>147550</v>
      </c>
      <c r="L53" s="1054">
        <v>0</v>
      </c>
      <c r="M53" s="1054">
        <v>0</v>
      </c>
      <c r="N53" s="1054">
        <v>0</v>
      </c>
      <c r="O53" s="1054">
        <v>0</v>
      </c>
      <c r="P53" s="1054">
        <v>0</v>
      </c>
      <c r="Q53" s="1054">
        <v>0</v>
      </c>
      <c r="R53" s="1054">
        <v>0</v>
      </c>
      <c r="S53" s="1054">
        <v>0</v>
      </c>
      <c r="T53" s="1054">
        <v>0</v>
      </c>
      <c r="U53" s="1054">
        <v>376609</v>
      </c>
      <c r="V53" s="1054">
        <v>301287</v>
      </c>
      <c r="W53" s="1054">
        <v>67790</v>
      </c>
      <c r="X53" s="1054">
        <v>7532</v>
      </c>
      <c r="Y53" s="1054">
        <v>1005354</v>
      </c>
      <c r="Z53" s="1054">
        <v>226205</v>
      </c>
      <c r="AA53" s="1054">
        <v>25134</v>
      </c>
      <c r="AB53" s="1054">
        <v>1018734</v>
      </c>
      <c r="AC53" s="1054">
        <v>229215</v>
      </c>
      <c r="AD53" s="1054">
        <v>25468</v>
      </c>
      <c r="AE53" s="1054">
        <v>33563</v>
      </c>
      <c r="AF53" s="1054">
        <v>7552</v>
      </c>
      <c r="AG53" s="1054">
        <v>839</v>
      </c>
      <c r="AH53" s="1054">
        <v>0</v>
      </c>
      <c r="AI53" s="1054">
        <v>0</v>
      </c>
      <c r="AJ53" s="1054">
        <v>0</v>
      </c>
      <c r="AK53" s="1054">
        <v>4111</v>
      </c>
      <c r="AL53" s="1054">
        <v>925</v>
      </c>
      <c r="AM53" s="1054">
        <v>103</v>
      </c>
      <c r="AN53" s="1054">
        <v>0</v>
      </c>
      <c r="AO53" s="1054">
        <v>0</v>
      </c>
      <c r="AP53" s="1054">
        <v>0</v>
      </c>
      <c r="AQ53" s="1054">
        <v>233294</v>
      </c>
      <c r="AR53" s="1054">
        <v>52491</v>
      </c>
      <c r="AS53" s="1054">
        <v>5832</v>
      </c>
      <c r="AT53" s="1054">
        <v>0</v>
      </c>
      <c r="AU53" s="1054">
        <v>0</v>
      </c>
      <c r="AV53" s="1054">
        <v>0</v>
      </c>
      <c r="AW53" s="1054">
        <v>0</v>
      </c>
      <c r="AX53" s="1054">
        <v>0</v>
      </c>
      <c r="AY53" s="1054">
        <v>0</v>
      </c>
      <c r="AZ53" s="1054">
        <v>1340665</v>
      </c>
      <c r="BA53" s="1054">
        <v>0</v>
      </c>
      <c r="BB53" s="1054">
        <v>753217</v>
      </c>
      <c r="BC53" s="1054">
        <v>867321</v>
      </c>
      <c r="BD53" s="1054">
        <v>195147</v>
      </c>
      <c r="BE53" s="1054">
        <v>21683</v>
      </c>
      <c r="BF53" s="1055"/>
      <c r="BG53" s="1055"/>
      <c r="BH53" s="1055"/>
      <c r="BI53" s="1054">
        <v>-466345</v>
      </c>
      <c r="BJ53" s="1054">
        <v>-373075</v>
      </c>
      <c r="BK53" s="1054">
        <v>-83942</v>
      </c>
      <c r="BL53" s="1054">
        <v>-9326</v>
      </c>
      <c r="BM53" s="1054">
        <v>-932688</v>
      </c>
      <c r="BN53" s="1054">
        <v>-688469</v>
      </c>
      <c r="BO53" s="1054">
        <v>-550774</v>
      </c>
      <c r="BP53" s="1054">
        <v>-123924</v>
      </c>
      <c r="BQ53" s="1054">
        <v>-13769</v>
      </c>
      <c r="BR53" s="1054">
        <v>-1376936</v>
      </c>
      <c r="BS53" s="1054">
        <v>1668578</v>
      </c>
      <c r="BT53" s="1054">
        <v>834291</v>
      </c>
      <c r="BU53" s="1054">
        <v>667431</v>
      </c>
      <c r="BV53" s="1054">
        <v>150171</v>
      </c>
      <c r="BW53" s="1054">
        <v>16685</v>
      </c>
      <c r="BX53" s="1054">
        <v>14585337</v>
      </c>
      <c r="BY53" s="1054">
        <v>-3559235</v>
      </c>
      <c r="BZ53" s="1054">
        <v>322140</v>
      </c>
      <c r="CA53" s="1054">
        <v>-1836185</v>
      </c>
      <c r="CB53" s="1054">
        <v>-10691</v>
      </c>
      <c r="CC53" s="1054">
        <v>0</v>
      </c>
      <c r="CD53" s="1054">
        <v>-8282</v>
      </c>
      <c r="CE53" s="1054">
        <v>0</v>
      </c>
      <c r="CF53" s="1054">
        <v>-202410</v>
      </c>
      <c r="CG53" s="1054">
        <v>-67705</v>
      </c>
      <c r="CH53" s="1054">
        <v>-10105</v>
      </c>
      <c r="CI53" s="1054">
        <v>-2673</v>
      </c>
      <c r="CJ53" s="1054">
        <v>0</v>
      </c>
      <c r="CK53" s="1054">
        <v>0</v>
      </c>
      <c r="CL53" s="1054">
        <v>0</v>
      </c>
      <c r="CM53" s="1054">
        <v>0</v>
      </c>
      <c r="CN53" s="1054">
        <v>0</v>
      </c>
      <c r="CO53" s="1054">
        <v>13368352</v>
      </c>
      <c r="CP53" s="1054">
        <v>-8075</v>
      </c>
      <c r="CQ53" s="1054">
        <v>960880</v>
      </c>
      <c r="CR53" s="1054">
        <v>-843727</v>
      </c>
      <c r="CS53" s="1054">
        <v>20493029</v>
      </c>
      <c r="CT53" s="1054">
        <v>-9135</v>
      </c>
      <c r="CU53" s="1054">
        <v>0</v>
      </c>
      <c r="CV53">
        <v>663970</v>
      </c>
      <c r="CW53">
        <v>0</v>
      </c>
      <c r="CX53" s="1054">
        <v>-11002</v>
      </c>
      <c r="CY53" s="1054">
        <v>-1365934</v>
      </c>
      <c r="CZ53" s="1054">
        <v>0</v>
      </c>
      <c r="DA53" s="1054">
        <v>314109</v>
      </c>
      <c r="DB53" s="1054">
        <v>0</v>
      </c>
      <c r="DC53" s="1054">
        <v>-5502</v>
      </c>
      <c r="DD53" s="1054">
        <v>-4400</v>
      </c>
      <c r="DE53" s="1054">
        <v>-990</v>
      </c>
      <c r="DF53" s="1054">
        <v>-110</v>
      </c>
      <c r="DG53" s="1054">
        <v>-682967</v>
      </c>
      <c r="DH53" s="1054">
        <v>-546374</v>
      </c>
      <c r="DI53" s="1054">
        <v>-122934</v>
      </c>
      <c r="DJ53" s="1054">
        <v>-13659</v>
      </c>
      <c r="DK53" s="1054">
        <v>405991</v>
      </c>
      <c r="DL53" s="1054">
        <v>91348</v>
      </c>
      <c r="DM53" s="1054">
        <v>10150</v>
      </c>
      <c r="DN53" s="197">
        <v>6454500</v>
      </c>
      <c r="DO53" s="197">
        <v>0</v>
      </c>
      <c r="DP53" s="197">
        <v>1668578</v>
      </c>
      <c r="DQ53" s="197">
        <v>-1133882</v>
      </c>
      <c r="DR53" s="209"/>
      <c r="DS53" s="209"/>
      <c r="DT53" s="209"/>
      <c r="DU53" t="s">
        <v>984</v>
      </c>
      <c r="DV53" t="s">
        <v>984</v>
      </c>
      <c r="DX53" s="197">
        <v>0</v>
      </c>
      <c r="DY53" s="197">
        <v>0</v>
      </c>
      <c r="DZ53" s="197">
        <v>0</v>
      </c>
      <c r="EA53" s="1054">
        <v>-920861</v>
      </c>
      <c r="EB53" s="1054">
        <v>0</v>
      </c>
      <c r="EC53" s="1557" t="s">
        <v>6480</v>
      </c>
      <c r="ED53" s="197" t="s">
        <v>5090</v>
      </c>
      <c r="EE53" s="1513" t="s">
        <v>5344</v>
      </c>
    </row>
    <row r="54" spans="1:135" s="197" customFormat="1" ht="12.75" x14ac:dyDescent="0.2">
      <c r="A54" s="203">
        <v>46</v>
      </c>
      <c r="B54" s="722" t="s">
        <v>191</v>
      </c>
      <c r="C54" s="1526" t="s">
        <v>192</v>
      </c>
      <c r="D54" s="1054">
        <v>313801</v>
      </c>
      <c r="E54" s="1054">
        <v>313801</v>
      </c>
      <c r="F54" s="1054">
        <v>465602</v>
      </c>
      <c r="G54" s="1054">
        <v>0</v>
      </c>
      <c r="H54" s="1054">
        <v>142088138</v>
      </c>
      <c r="I54" s="1054">
        <v>69623188</v>
      </c>
      <c r="J54" s="1054">
        <v>0</v>
      </c>
      <c r="K54" s="1054">
        <v>1420881</v>
      </c>
      <c r="L54" s="1054">
        <v>0</v>
      </c>
      <c r="M54" s="1054">
        <v>0</v>
      </c>
      <c r="N54" s="1054">
        <v>0</v>
      </c>
      <c r="O54" s="1054">
        <v>0</v>
      </c>
      <c r="P54" s="1054">
        <v>0</v>
      </c>
      <c r="Q54" s="1054">
        <v>0</v>
      </c>
      <c r="R54" s="1054">
        <v>0</v>
      </c>
      <c r="S54" s="1054">
        <v>0</v>
      </c>
      <c r="T54" s="1054">
        <v>0</v>
      </c>
      <c r="U54" s="1054">
        <v>-21108193</v>
      </c>
      <c r="V54" s="1054">
        <v>-20686029</v>
      </c>
      <c r="W54" s="1054">
        <v>0</v>
      </c>
      <c r="X54" s="1054">
        <v>-422164</v>
      </c>
      <c r="Y54" s="1054">
        <v>11938972</v>
      </c>
      <c r="Z54" s="1054">
        <v>0</v>
      </c>
      <c r="AA54" s="1054">
        <v>242034</v>
      </c>
      <c r="AB54" s="1054">
        <v>1944032</v>
      </c>
      <c r="AC54" s="1054">
        <v>0</v>
      </c>
      <c r="AD54" s="1054">
        <v>39674</v>
      </c>
      <c r="AE54" s="1054">
        <v>197322</v>
      </c>
      <c r="AF54" s="1054">
        <v>0</v>
      </c>
      <c r="AG54" s="1054">
        <v>3918</v>
      </c>
      <c r="AH54" s="1054">
        <v>0</v>
      </c>
      <c r="AI54" s="1054">
        <v>0</v>
      </c>
      <c r="AJ54" s="1054">
        <v>0</v>
      </c>
      <c r="AK54" s="1054">
        <v>10542</v>
      </c>
      <c r="AL54" s="1054">
        <v>0</v>
      </c>
      <c r="AM54" s="1054">
        <v>215</v>
      </c>
      <c r="AN54" s="1054">
        <v>6951</v>
      </c>
      <c r="AO54" s="1054">
        <v>0</v>
      </c>
      <c r="AP54" s="1054">
        <v>142</v>
      </c>
      <c r="AQ54" s="1054">
        <v>901579</v>
      </c>
      <c r="AR54" s="1054">
        <v>0</v>
      </c>
      <c r="AS54" s="1054">
        <v>18400</v>
      </c>
      <c r="AT54" s="1054">
        <v>0</v>
      </c>
      <c r="AU54" s="1054">
        <v>0</v>
      </c>
      <c r="AV54" s="1054">
        <v>0</v>
      </c>
      <c r="AW54" s="1054">
        <v>0</v>
      </c>
      <c r="AX54" s="1054">
        <v>0</v>
      </c>
      <c r="AY54" s="1054">
        <v>0</v>
      </c>
      <c r="AZ54" s="1054">
        <v>14961227</v>
      </c>
      <c r="BA54" s="1054">
        <v>0</v>
      </c>
      <c r="BB54" s="1054">
        <v>-42216385</v>
      </c>
      <c r="BC54" s="1054">
        <v>4427764</v>
      </c>
      <c r="BD54" s="1054">
        <v>0</v>
      </c>
      <c r="BE54" s="1054">
        <v>90363</v>
      </c>
      <c r="BF54" s="1055"/>
      <c r="BG54" s="1055"/>
      <c r="BH54" s="1055"/>
      <c r="BI54" s="1054">
        <v>-330196</v>
      </c>
      <c r="BJ54" s="1054">
        <v>-323593</v>
      </c>
      <c r="BK54" s="1054">
        <v>0</v>
      </c>
      <c r="BL54" s="1054">
        <v>-6604</v>
      </c>
      <c r="BM54" s="1054">
        <v>-660393</v>
      </c>
      <c r="BN54" s="1054">
        <v>-2943723</v>
      </c>
      <c r="BO54" s="1054">
        <v>-2884847</v>
      </c>
      <c r="BP54" s="1054">
        <v>0</v>
      </c>
      <c r="BQ54" s="1054">
        <v>-58874</v>
      </c>
      <c r="BR54" s="1054">
        <v>-5887444</v>
      </c>
      <c r="BS54" s="1054">
        <v>-56956282</v>
      </c>
      <c r="BT54" s="1054">
        <v>-28478141</v>
      </c>
      <c r="BU54" s="1054">
        <v>-27908577</v>
      </c>
      <c r="BV54" s="1054">
        <v>0</v>
      </c>
      <c r="BW54" s="1054">
        <v>-569563</v>
      </c>
      <c r="BX54" s="1054">
        <v>88518750</v>
      </c>
      <c r="BY54" s="1054">
        <v>-9527272</v>
      </c>
      <c r="BZ54" s="1054">
        <v>2251758</v>
      </c>
      <c r="CA54" s="1054">
        <v>-8662724</v>
      </c>
      <c r="CB54" s="1054">
        <v>-73318</v>
      </c>
      <c r="CC54" s="1054">
        <v>-21734</v>
      </c>
      <c r="CD54" s="1054">
        <v>-19449</v>
      </c>
      <c r="CE54" s="1054">
        <v>0</v>
      </c>
      <c r="CF54" s="1054">
        <v>-2100862</v>
      </c>
      <c r="CG54" s="1054">
        <v>-331224</v>
      </c>
      <c r="CH54" s="1054">
        <v>-173182</v>
      </c>
      <c r="CI54" s="1054">
        <v>-5386</v>
      </c>
      <c r="CJ54" s="1054">
        <v>-21734</v>
      </c>
      <c r="CK54" s="1054">
        <v>0</v>
      </c>
      <c r="CL54" s="1054">
        <v>0</v>
      </c>
      <c r="CM54" s="1054">
        <v>0</v>
      </c>
      <c r="CN54" s="1054">
        <v>0</v>
      </c>
      <c r="CO54" s="1054">
        <v>88723762</v>
      </c>
      <c r="CP54" s="1054">
        <v>-515656</v>
      </c>
      <c r="CQ54" s="1054">
        <v>4474831</v>
      </c>
      <c r="CR54" s="1054">
        <v>-1280358</v>
      </c>
      <c r="CS54" s="1054">
        <v>116051189</v>
      </c>
      <c r="CT54" s="1054">
        <v>-530161</v>
      </c>
      <c r="CU54" s="1054">
        <v>0</v>
      </c>
      <c r="CV54">
        <v>-1356421</v>
      </c>
      <c r="CW54">
        <v>0</v>
      </c>
      <c r="CX54" s="1054">
        <v>-451259</v>
      </c>
      <c r="CY54" s="1054">
        <v>-5436185</v>
      </c>
      <c r="CZ54" s="1054">
        <v>0</v>
      </c>
      <c r="DA54" s="1054">
        <v>722478</v>
      </c>
      <c r="DB54" s="1054">
        <v>0</v>
      </c>
      <c r="DC54" s="1054">
        <v>-225630</v>
      </c>
      <c r="DD54" s="1054">
        <v>-221117</v>
      </c>
      <c r="DE54" s="1054">
        <v>0</v>
      </c>
      <c r="DF54" s="1054">
        <v>-4512</v>
      </c>
      <c r="DG54" s="1054">
        <v>-2718093</v>
      </c>
      <c r="DH54" s="1054">
        <v>-2663730</v>
      </c>
      <c r="DI54" s="1054">
        <v>0</v>
      </c>
      <c r="DJ54" s="1054">
        <v>-54362</v>
      </c>
      <c r="DK54" s="1054">
        <v>2156291</v>
      </c>
      <c r="DL54" s="1054">
        <v>0</v>
      </c>
      <c r="DM54" s="1054">
        <v>44006</v>
      </c>
      <c r="DN54" s="197">
        <v>30136723</v>
      </c>
      <c r="DO54" s="197">
        <v>411596</v>
      </c>
      <c r="DP54" s="197">
        <v>-56956282</v>
      </c>
      <c r="DQ54" s="197">
        <v>-5215428</v>
      </c>
      <c r="DR54" s="209"/>
      <c r="DS54" s="209"/>
      <c r="DT54" s="209"/>
      <c r="DU54" t="s">
        <v>984</v>
      </c>
      <c r="DV54" t="s">
        <v>984</v>
      </c>
      <c r="DW54" s="197">
        <v>1</v>
      </c>
      <c r="DX54" s="197">
        <v>0</v>
      </c>
      <c r="DY54" s="197">
        <v>0</v>
      </c>
      <c r="DZ54" s="197">
        <v>0</v>
      </c>
      <c r="EA54" s="1054">
        <v>-3992539</v>
      </c>
      <c r="EB54" s="1054">
        <v>-421042</v>
      </c>
      <c r="EC54" s="1557" t="s">
        <v>6481</v>
      </c>
      <c r="ED54" s="197" t="s">
        <v>5091</v>
      </c>
      <c r="EE54" s="1513" t="s">
        <v>5344</v>
      </c>
    </row>
    <row r="55" spans="1:135" s="197" customFormat="1" ht="12.75" x14ac:dyDescent="0.2">
      <c r="A55" s="797">
        <v>47</v>
      </c>
      <c r="B55" s="722" t="s">
        <v>193</v>
      </c>
      <c r="C55" s="1526" t="s">
        <v>194</v>
      </c>
      <c r="D55" s="1054">
        <v>187186</v>
      </c>
      <c r="E55" s="1054">
        <v>187186</v>
      </c>
      <c r="F55" s="1054">
        <v>290116</v>
      </c>
      <c r="G55" s="1054">
        <v>4491</v>
      </c>
      <c r="H55" s="1054">
        <v>46625276</v>
      </c>
      <c r="I55" s="1054">
        <v>18650110</v>
      </c>
      <c r="J55" s="1054">
        <v>4196275</v>
      </c>
      <c r="K55" s="1054">
        <v>466253</v>
      </c>
      <c r="L55" s="1054">
        <v>1106579</v>
      </c>
      <c r="M55" s="1054">
        <v>0</v>
      </c>
      <c r="N55" s="1054">
        <v>0</v>
      </c>
      <c r="O55" s="1054">
        <v>0</v>
      </c>
      <c r="P55" s="1054">
        <v>110000</v>
      </c>
      <c r="Q55" s="1054">
        <v>0</v>
      </c>
      <c r="R55" s="1054">
        <v>0</v>
      </c>
      <c r="S55" s="1054">
        <v>0</v>
      </c>
      <c r="T55" s="1054">
        <v>0</v>
      </c>
      <c r="U55" s="1054">
        <v>974220</v>
      </c>
      <c r="V55" s="1054">
        <v>779376</v>
      </c>
      <c r="W55" s="1054">
        <v>175360</v>
      </c>
      <c r="X55" s="1054">
        <v>19484</v>
      </c>
      <c r="Y55" s="1054">
        <v>3433524</v>
      </c>
      <c r="Z55" s="1054">
        <v>715561</v>
      </c>
      <c r="AA55" s="1054">
        <v>79422</v>
      </c>
      <c r="AB55" s="1054">
        <v>1944626</v>
      </c>
      <c r="AC55" s="1054">
        <v>437541</v>
      </c>
      <c r="AD55" s="1054">
        <v>48616</v>
      </c>
      <c r="AE55" s="1054">
        <v>104756</v>
      </c>
      <c r="AF55" s="1054">
        <v>23570</v>
      </c>
      <c r="AG55" s="1054">
        <v>2619</v>
      </c>
      <c r="AH55" s="1054">
        <v>281</v>
      </c>
      <c r="AI55" s="1054">
        <v>63</v>
      </c>
      <c r="AJ55" s="1054">
        <v>7</v>
      </c>
      <c r="AK55" s="1054">
        <v>3948</v>
      </c>
      <c r="AL55" s="1054">
        <v>888</v>
      </c>
      <c r="AM55" s="1054">
        <v>99</v>
      </c>
      <c r="AN55" s="1054">
        <v>1198</v>
      </c>
      <c r="AO55" s="1054">
        <v>270</v>
      </c>
      <c r="AP55" s="1054">
        <v>30</v>
      </c>
      <c r="AQ55" s="1054">
        <v>134880</v>
      </c>
      <c r="AR55" s="1054">
        <v>30348</v>
      </c>
      <c r="AS55" s="1054">
        <v>3372</v>
      </c>
      <c r="AT55" s="1054">
        <v>0</v>
      </c>
      <c r="AU55" s="1054">
        <v>0</v>
      </c>
      <c r="AV55" s="1054">
        <v>0</v>
      </c>
      <c r="AW55" s="1054">
        <v>0</v>
      </c>
      <c r="AX55" s="1054">
        <v>0</v>
      </c>
      <c r="AY55" s="1054">
        <v>0</v>
      </c>
      <c r="AZ55" s="1054">
        <v>1976742</v>
      </c>
      <c r="BA55" s="1054">
        <v>0</v>
      </c>
      <c r="BB55" s="1054">
        <v>1948439</v>
      </c>
      <c r="BC55" s="1054">
        <v>2046626</v>
      </c>
      <c r="BD55" s="1054">
        <v>460491</v>
      </c>
      <c r="BE55" s="1054">
        <v>51166</v>
      </c>
      <c r="BF55" s="1055"/>
      <c r="BG55" s="1055"/>
      <c r="BH55" s="1055"/>
      <c r="BI55" s="1054">
        <v>-771320</v>
      </c>
      <c r="BJ55" s="1054">
        <v>-617055</v>
      </c>
      <c r="BK55" s="1054">
        <v>-138838</v>
      </c>
      <c r="BL55" s="1054">
        <v>-15426</v>
      </c>
      <c r="BM55" s="1054">
        <v>-1542639</v>
      </c>
      <c r="BN55" s="1054">
        <v>-1148231</v>
      </c>
      <c r="BO55" s="1054">
        <v>-918584</v>
      </c>
      <c r="BP55" s="1054">
        <v>-206682</v>
      </c>
      <c r="BQ55" s="1054">
        <v>-22965</v>
      </c>
      <c r="BR55" s="1054">
        <v>-2296462</v>
      </c>
      <c r="BS55" s="1054">
        <v>2581403</v>
      </c>
      <c r="BT55" s="1054">
        <v>1290614</v>
      </c>
      <c r="BU55" s="1054">
        <v>1032550</v>
      </c>
      <c r="BV55" s="1054">
        <v>232426</v>
      </c>
      <c r="BW55" s="1054">
        <v>25814</v>
      </c>
      <c r="BX55" s="1054">
        <v>43745234</v>
      </c>
      <c r="BY55" s="1054">
        <v>-6620474</v>
      </c>
      <c r="BZ55" s="1054">
        <v>1194804</v>
      </c>
      <c r="CA55" s="1054">
        <v>-7046562</v>
      </c>
      <c r="CB55" s="1054">
        <v>-27955</v>
      </c>
      <c r="CC55" s="1054">
        <v>-3174</v>
      </c>
      <c r="CD55" s="1054">
        <v>-9754</v>
      </c>
      <c r="CE55" s="1054">
        <v>-4542</v>
      </c>
      <c r="CF55" s="1054">
        <v>-1221942</v>
      </c>
      <c r="CG55" s="1054">
        <v>-88110</v>
      </c>
      <c r="CH55" s="1054">
        <v>-69818</v>
      </c>
      <c r="CI55" s="1054">
        <v>-438</v>
      </c>
      <c r="CJ55" s="1054">
        <v>0</v>
      </c>
      <c r="CK55" s="1054">
        <v>0</v>
      </c>
      <c r="CL55" s="1054">
        <v>-210799</v>
      </c>
      <c r="CM55" s="1054">
        <v>-167109</v>
      </c>
      <c r="CN55" s="1054">
        <v>0</v>
      </c>
      <c r="CO55" s="1054">
        <v>45926580</v>
      </c>
      <c r="CP55" s="1054">
        <v>-218702</v>
      </c>
      <c r="CQ55" s="1054">
        <v>2239106</v>
      </c>
      <c r="CR55" s="1054">
        <v>-741115</v>
      </c>
      <c r="CS55" s="1054">
        <v>66053547</v>
      </c>
      <c r="CT55" s="1054">
        <v>-634806</v>
      </c>
      <c r="CU55" s="1054">
        <v>0</v>
      </c>
      <c r="CV55">
        <v>-1783440</v>
      </c>
      <c r="CW55">
        <v>100000</v>
      </c>
      <c r="CX55" s="1054">
        <v>0</v>
      </c>
      <c r="CY55" s="1054">
        <v>-2296462</v>
      </c>
      <c r="CZ55" s="1054">
        <v>0</v>
      </c>
      <c r="DA55" s="1054">
        <v>0</v>
      </c>
      <c r="DB55" s="1054">
        <v>0</v>
      </c>
      <c r="DC55" s="1054">
        <v>0</v>
      </c>
      <c r="DD55" s="1054">
        <v>0</v>
      </c>
      <c r="DE55" s="1054">
        <v>0</v>
      </c>
      <c r="DF55" s="1054">
        <v>0</v>
      </c>
      <c r="DG55" s="1054">
        <v>-1148231</v>
      </c>
      <c r="DH55" s="1054">
        <v>-918584</v>
      </c>
      <c r="DI55" s="1054">
        <v>-206682</v>
      </c>
      <c r="DJ55" s="1054">
        <v>-22965</v>
      </c>
      <c r="DK55" s="1054">
        <v>1553839</v>
      </c>
      <c r="DL55" s="1054">
        <v>347548</v>
      </c>
      <c r="DM55" s="1054">
        <v>38616</v>
      </c>
      <c r="DN55" s="197">
        <v>20145450</v>
      </c>
      <c r="DO55" s="197">
        <v>0</v>
      </c>
      <c r="DP55" s="197">
        <v>2581403</v>
      </c>
      <c r="DQ55" s="197">
        <v>-2944081</v>
      </c>
      <c r="DR55" s="209"/>
      <c r="DS55" s="209"/>
      <c r="DT55" s="209"/>
      <c r="DU55" t="s">
        <v>984</v>
      </c>
      <c r="DV55" t="s">
        <v>985</v>
      </c>
      <c r="DX55" s="197">
        <v>0</v>
      </c>
      <c r="DY55" s="197">
        <v>0</v>
      </c>
      <c r="DZ55" s="197">
        <v>0</v>
      </c>
      <c r="EA55" s="1054">
        <v>-3511895</v>
      </c>
      <c r="EB55" s="1054">
        <v>0</v>
      </c>
      <c r="EC55" s="1557" t="s">
        <v>6481</v>
      </c>
      <c r="ED55" s="197" t="s">
        <v>5092</v>
      </c>
      <c r="EE55" s="1513" t="s">
        <v>5343</v>
      </c>
    </row>
    <row r="56" spans="1:135" s="197" customFormat="1" ht="12.75" x14ac:dyDescent="0.2">
      <c r="A56" s="203">
        <v>48</v>
      </c>
      <c r="B56" s="722" t="s">
        <v>195</v>
      </c>
      <c r="C56" s="1526" t="s">
        <v>196</v>
      </c>
      <c r="D56" s="1054">
        <v>220890</v>
      </c>
      <c r="E56" s="1054">
        <v>220890</v>
      </c>
      <c r="F56" s="1054">
        <v>0</v>
      </c>
      <c r="G56" s="1054">
        <v>0</v>
      </c>
      <c r="H56" s="1054">
        <v>83580692</v>
      </c>
      <c r="I56" s="1054">
        <v>33432277</v>
      </c>
      <c r="J56" s="1054">
        <v>7522262</v>
      </c>
      <c r="K56" s="1054">
        <v>835807</v>
      </c>
      <c r="L56" s="1054">
        <v>0</v>
      </c>
      <c r="M56" s="1054">
        <v>0</v>
      </c>
      <c r="N56" s="1054">
        <v>0</v>
      </c>
      <c r="O56" s="1054">
        <v>0</v>
      </c>
      <c r="P56" s="1054">
        <v>0</v>
      </c>
      <c r="Q56" s="1054">
        <v>0</v>
      </c>
      <c r="R56" s="1054">
        <v>0</v>
      </c>
      <c r="S56" s="1054">
        <v>0</v>
      </c>
      <c r="T56" s="1054">
        <v>0</v>
      </c>
      <c r="U56" s="1054">
        <v>932831</v>
      </c>
      <c r="V56" s="1054">
        <v>746265</v>
      </c>
      <c r="W56" s="1054">
        <v>167910</v>
      </c>
      <c r="X56" s="1054">
        <v>18657</v>
      </c>
      <c r="Y56" s="1054">
        <v>5694877</v>
      </c>
      <c r="Z56" s="1054">
        <v>1281347</v>
      </c>
      <c r="AA56" s="1054">
        <v>142372</v>
      </c>
      <c r="AB56" s="1054">
        <v>1697446</v>
      </c>
      <c r="AC56" s="1054">
        <v>381926</v>
      </c>
      <c r="AD56" s="1054">
        <v>42436</v>
      </c>
      <c r="AE56" s="1054">
        <v>125905</v>
      </c>
      <c r="AF56" s="1054">
        <v>28329</v>
      </c>
      <c r="AG56" s="1054">
        <v>3148</v>
      </c>
      <c r="AH56" s="1054">
        <v>0</v>
      </c>
      <c r="AI56" s="1054">
        <v>0</v>
      </c>
      <c r="AJ56" s="1054">
        <v>0</v>
      </c>
      <c r="AK56" s="1054">
        <v>4157</v>
      </c>
      <c r="AL56" s="1054">
        <v>936</v>
      </c>
      <c r="AM56" s="1054">
        <v>104</v>
      </c>
      <c r="AN56" s="1054">
        <v>525</v>
      </c>
      <c r="AO56" s="1054">
        <v>118</v>
      </c>
      <c r="AP56" s="1054">
        <v>13</v>
      </c>
      <c r="AQ56" s="1054">
        <v>280687</v>
      </c>
      <c r="AR56" s="1054">
        <v>63155</v>
      </c>
      <c r="AS56" s="1054">
        <v>7017</v>
      </c>
      <c r="AT56" s="1054">
        <v>0</v>
      </c>
      <c r="AU56" s="1054">
        <v>0</v>
      </c>
      <c r="AV56" s="1054">
        <v>0</v>
      </c>
      <c r="AW56" s="1054">
        <v>0</v>
      </c>
      <c r="AX56" s="1054">
        <v>0</v>
      </c>
      <c r="AY56" s="1054">
        <v>0</v>
      </c>
      <c r="AZ56" s="1054">
        <v>6147459</v>
      </c>
      <c r="BA56" s="1054">
        <v>0</v>
      </c>
      <c r="BB56" s="1054">
        <v>1865662</v>
      </c>
      <c r="BC56" s="1054">
        <v>1808605</v>
      </c>
      <c r="BD56" s="1054">
        <v>406936</v>
      </c>
      <c r="BE56" s="1054">
        <v>45215</v>
      </c>
      <c r="BF56" s="1055"/>
      <c r="BG56" s="1055"/>
      <c r="BH56" s="1055"/>
      <c r="BI56" s="1054">
        <v>-1774307</v>
      </c>
      <c r="BJ56" s="1054">
        <v>-1419446</v>
      </c>
      <c r="BK56" s="1054">
        <v>-319376</v>
      </c>
      <c r="BL56" s="1054">
        <v>-35487</v>
      </c>
      <c r="BM56" s="1054">
        <v>-3548616</v>
      </c>
      <c r="BN56" s="1054">
        <v>-2236393</v>
      </c>
      <c r="BO56" s="1054">
        <v>-1789117</v>
      </c>
      <c r="BP56" s="1054">
        <v>-402552</v>
      </c>
      <c r="BQ56" s="1054">
        <v>-44728</v>
      </c>
      <c r="BR56" s="1054">
        <v>-4472790</v>
      </c>
      <c r="BS56" s="1054">
        <v>1989047</v>
      </c>
      <c r="BT56" s="1054">
        <v>994526</v>
      </c>
      <c r="BU56" s="1054">
        <v>795617</v>
      </c>
      <c r="BV56" s="1054">
        <v>179014</v>
      </c>
      <c r="BW56" s="1054">
        <v>19890</v>
      </c>
      <c r="BX56" s="1054">
        <v>75185101</v>
      </c>
      <c r="BY56" s="1054">
        <v>-6075471</v>
      </c>
      <c r="BZ56" s="1054">
        <v>1906035</v>
      </c>
      <c r="CA56" s="1054">
        <v>-6095765</v>
      </c>
      <c r="CB56" s="1054">
        <v>-43807</v>
      </c>
      <c r="CC56" s="1054">
        <v>-2726</v>
      </c>
      <c r="CD56" s="1054">
        <v>-9706</v>
      </c>
      <c r="CE56" s="1054">
        <v>-23301</v>
      </c>
      <c r="CF56" s="1054">
        <v>-3063347</v>
      </c>
      <c r="CG56" s="1054">
        <v>-13479</v>
      </c>
      <c r="CH56" s="1054">
        <v>-102806</v>
      </c>
      <c r="CI56" s="1054">
        <v>0</v>
      </c>
      <c r="CJ56" s="1054">
        <v>0</v>
      </c>
      <c r="CK56" s="1054">
        <v>0</v>
      </c>
      <c r="CL56" s="1054">
        <v>0</v>
      </c>
      <c r="CM56" s="1054">
        <v>0</v>
      </c>
      <c r="CN56" s="1054">
        <v>0</v>
      </c>
      <c r="CO56" s="1054">
        <v>73615294</v>
      </c>
      <c r="CP56" s="1054">
        <v>-598349</v>
      </c>
      <c r="CQ56" s="1054">
        <v>5961252</v>
      </c>
      <c r="CR56" s="1054">
        <v>-2665981</v>
      </c>
      <c r="CS56" s="1054">
        <v>93924545</v>
      </c>
      <c r="CT56" s="1054">
        <v>-712688</v>
      </c>
      <c r="CU56" s="1054">
        <v>0</v>
      </c>
      <c r="CV56">
        <v>-631919</v>
      </c>
      <c r="CW56">
        <v>0</v>
      </c>
      <c r="CX56" s="1054">
        <v>-53845</v>
      </c>
      <c r="CY56" s="1054">
        <v>-4418945</v>
      </c>
      <c r="CZ56" s="1054">
        <v>0</v>
      </c>
      <c r="DA56" s="1054">
        <v>360593</v>
      </c>
      <c r="DB56" s="1054">
        <v>0</v>
      </c>
      <c r="DC56" s="1054">
        <v>-26923</v>
      </c>
      <c r="DD56" s="1054">
        <v>-21538</v>
      </c>
      <c r="DE56" s="1054">
        <v>-4846</v>
      </c>
      <c r="DF56" s="1054">
        <v>-538</v>
      </c>
      <c r="DG56" s="1054">
        <v>-2209471</v>
      </c>
      <c r="DH56" s="1054">
        <v>-1767579</v>
      </c>
      <c r="DI56" s="1054">
        <v>-397705</v>
      </c>
      <c r="DJ56" s="1054">
        <v>-44190</v>
      </c>
      <c r="DK56" s="1054">
        <v>1770863</v>
      </c>
      <c r="DL56" s="1054">
        <v>398444</v>
      </c>
      <c r="DM56" s="1054">
        <v>44272</v>
      </c>
      <c r="DN56" s="197">
        <v>24212550</v>
      </c>
      <c r="DO56" s="197">
        <v>0</v>
      </c>
      <c r="DP56" s="197">
        <v>1989047</v>
      </c>
      <c r="DQ56" s="197">
        <v>-3133779</v>
      </c>
      <c r="DR56" s="209"/>
      <c r="DS56" s="209"/>
      <c r="DT56" s="209"/>
      <c r="DU56" t="s">
        <v>984</v>
      </c>
      <c r="DV56" t="s">
        <v>984</v>
      </c>
      <c r="DX56" s="197">
        <v>0</v>
      </c>
      <c r="DY56" s="197">
        <v>0</v>
      </c>
      <c r="DZ56" s="197">
        <v>0</v>
      </c>
      <c r="EA56" s="1054">
        <v>-4016639</v>
      </c>
      <c r="EB56" s="1054">
        <v>0</v>
      </c>
      <c r="EC56" s="1557" t="s">
        <v>6480</v>
      </c>
      <c r="ED56" s="197" t="s">
        <v>5093</v>
      </c>
      <c r="EE56" s="1513" t="s">
        <v>5344</v>
      </c>
    </row>
    <row r="57" spans="1:135" s="197" customFormat="1" ht="12.75" x14ac:dyDescent="0.2">
      <c r="A57" s="797">
        <v>49</v>
      </c>
      <c r="B57" s="722" t="s">
        <v>197</v>
      </c>
      <c r="C57" s="1526" t="s">
        <v>198</v>
      </c>
      <c r="D57" s="1054">
        <v>167912</v>
      </c>
      <c r="E57" s="1054">
        <v>167912</v>
      </c>
      <c r="F57" s="1054">
        <v>0</v>
      </c>
      <c r="G57" s="1054">
        <v>0</v>
      </c>
      <c r="H57" s="1054">
        <v>59422678</v>
      </c>
      <c r="I57" s="1054">
        <v>23769071</v>
      </c>
      <c r="J57" s="1054">
        <v>5942268</v>
      </c>
      <c r="K57" s="1054">
        <v>0</v>
      </c>
      <c r="L57" s="1054">
        <v>0</v>
      </c>
      <c r="M57" s="1054">
        <v>0</v>
      </c>
      <c r="N57" s="1054">
        <v>0</v>
      </c>
      <c r="O57" s="1054">
        <v>0</v>
      </c>
      <c r="P57" s="1054">
        <v>0</v>
      </c>
      <c r="Q57" s="1054">
        <v>0</v>
      </c>
      <c r="R57" s="1054">
        <v>0</v>
      </c>
      <c r="S57" s="1054">
        <v>0</v>
      </c>
      <c r="T57" s="1054">
        <v>0</v>
      </c>
      <c r="U57" s="1054">
        <v>929134</v>
      </c>
      <c r="V57" s="1054">
        <v>743307</v>
      </c>
      <c r="W57" s="1054">
        <v>185827</v>
      </c>
      <c r="X57" s="1054">
        <v>0</v>
      </c>
      <c r="Y57" s="1054">
        <v>4048840</v>
      </c>
      <c r="Z57" s="1054">
        <v>1012210</v>
      </c>
      <c r="AA57" s="1054">
        <v>0</v>
      </c>
      <c r="AB57" s="1054">
        <v>1010370</v>
      </c>
      <c r="AC57" s="1054">
        <v>252593</v>
      </c>
      <c r="AD57" s="1054">
        <v>0</v>
      </c>
      <c r="AE57" s="1054">
        <v>93777</v>
      </c>
      <c r="AF57" s="1054">
        <v>23444</v>
      </c>
      <c r="AG57" s="1054">
        <v>0</v>
      </c>
      <c r="AH57" s="1054">
        <v>0</v>
      </c>
      <c r="AI57" s="1054">
        <v>0</v>
      </c>
      <c r="AJ57" s="1054">
        <v>0</v>
      </c>
      <c r="AK57" s="1054">
        <v>3340</v>
      </c>
      <c r="AL57" s="1054">
        <v>835</v>
      </c>
      <c r="AM57" s="1054">
        <v>0</v>
      </c>
      <c r="AN57" s="1054">
        <v>0</v>
      </c>
      <c r="AO57" s="1054">
        <v>0</v>
      </c>
      <c r="AP57" s="1054">
        <v>0</v>
      </c>
      <c r="AQ57" s="1054">
        <v>458774</v>
      </c>
      <c r="AR57" s="1054">
        <v>114693</v>
      </c>
      <c r="AS57" s="1054">
        <v>0</v>
      </c>
      <c r="AT57" s="1054">
        <v>0</v>
      </c>
      <c r="AU57" s="1054">
        <v>0</v>
      </c>
      <c r="AV57" s="1054">
        <v>0</v>
      </c>
      <c r="AW57" s="1054">
        <v>0</v>
      </c>
      <c r="AX57" s="1054">
        <v>0</v>
      </c>
      <c r="AY57" s="1054">
        <v>0</v>
      </c>
      <c r="AZ57" s="1054">
        <v>5738736</v>
      </c>
      <c r="BA57" s="1054">
        <v>0</v>
      </c>
      <c r="BB57" s="1054">
        <v>1858267</v>
      </c>
      <c r="BC57" s="1054">
        <v>2142578</v>
      </c>
      <c r="BD57" s="1054">
        <v>535644</v>
      </c>
      <c r="BE57" s="1054">
        <v>0</v>
      </c>
      <c r="BF57" s="1055"/>
      <c r="BG57" s="1055"/>
      <c r="BH57" s="1055"/>
      <c r="BI57" s="1054">
        <v>-264410</v>
      </c>
      <c r="BJ57" s="1054">
        <v>-211528</v>
      </c>
      <c r="BK57" s="1054">
        <v>-52883</v>
      </c>
      <c r="BL57" s="1054">
        <v>0</v>
      </c>
      <c r="BM57" s="1054">
        <v>-528821</v>
      </c>
      <c r="BN57" s="1054">
        <v>-1214273</v>
      </c>
      <c r="BO57" s="1054">
        <v>-971419</v>
      </c>
      <c r="BP57" s="1054">
        <v>-242855</v>
      </c>
      <c r="BQ57" s="1054">
        <v>0</v>
      </c>
      <c r="BR57" s="1054">
        <v>-2428547</v>
      </c>
      <c r="BS57" s="1054">
        <v>1440157</v>
      </c>
      <c r="BT57" s="1054">
        <v>720076</v>
      </c>
      <c r="BU57" s="1054">
        <v>576065</v>
      </c>
      <c r="BV57" s="1054">
        <v>144017</v>
      </c>
      <c r="BW57" s="1054">
        <v>0</v>
      </c>
      <c r="BX57" s="1054">
        <v>50927121</v>
      </c>
      <c r="BY57" s="1054">
        <v>-4232439</v>
      </c>
      <c r="BZ57" s="1054">
        <v>1326163</v>
      </c>
      <c r="CA57" s="1054">
        <v>-4831001</v>
      </c>
      <c r="CB57" s="1054">
        <v>-53391</v>
      </c>
      <c r="CC57" s="1054">
        <v>0</v>
      </c>
      <c r="CD57" s="1054">
        <v>-7782</v>
      </c>
      <c r="CE57" s="1054">
        <v>-12007</v>
      </c>
      <c r="CF57" s="1054">
        <v>-2266365</v>
      </c>
      <c r="CG57" s="1054">
        <v>-22436</v>
      </c>
      <c r="CH57" s="1054">
        <v>-37250</v>
      </c>
      <c r="CI57" s="1054">
        <v>0</v>
      </c>
      <c r="CJ57" s="1054">
        <v>0</v>
      </c>
      <c r="CK57" s="1054">
        <v>0</v>
      </c>
      <c r="CL57" s="1054">
        <v>0</v>
      </c>
      <c r="CM57" s="1054">
        <v>0</v>
      </c>
      <c r="CN57" s="1054">
        <v>0</v>
      </c>
      <c r="CO57" s="1054">
        <v>49633238</v>
      </c>
      <c r="CP57" s="1054">
        <v>-339294</v>
      </c>
      <c r="CQ57" s="1054">
        <v>1263617</v>
      </c>
      <c r="CR57" s="1054">
        <v>-5200610</v>
      </c>
      <c r="CS57" s="1054">
        <v>64765465</v>
      </c>
      <c r="CT57" s="1054">
        <v>-115000</v>
      </c>
      <c r="CU57" s="1054">
        <v>0</v>
      </c>
      <c r="CV57">
        <v>-800000</v>
      </c>
      <c r="CW57">
        <v>0</v>
      </c>
      <c r="CX57" s="1054">
        <v>-598539</v>
      </c>
      <c r="CY57" s="1054">
        <v>-1830008</v>
      </c>
      <c r="CZ57" s="1054">
        <v>0</v>
      </c>
      <c r="DA57" s="1054">
        <v>0</v>
      </c>
      <c r="DB57" s="1054">
        <v>0</v>
      </c>
      <c r="DC57" s="1054">
        <v>-299269</v>
      </c>
      <c r="DD57" s="1054">
        <v>-239416</v>
      </c>
      <c r="DE57" s="1054">
        <v>-59854</v>
      </c>
      <c r="DF57" s="1054">
        <v>0</v>
      </c>
      <c r="DG57" s="1054">
        <v>-915004</v>
      </c>
      <c r="DH57" s="1054">
        <v>-732003</v>
      </c>
      <c r="DI57" s="1054">
        <v>-183001</v>
      </c>
      <c r="DJ57" s="1054">
        <v>0</v>
      </c>
      <c r="DK57" s="1054">
        <v>702799</v>
      </c>
      <c r="DL57" s="1054">
        <v>175700</v>
      </c>
      <c r="DM57" s="1054">
        <v>0</v>
      </c>
      <c r="DN57" s="197">
        <v>18034100</v>
      </c>
      <c r="DO57" s="197">
        <v>0</v>
      </c>
      <c r="DP57" s="197">
        <v>1440157</v>
      </c>
      <c r="DQ57" s="197">
        <v>-3038577</v>
      </c>
      <c r="DR57" s="209"/>
      <c r="DS57" s="209"/>
      <c r="DT57" s="209"/>
      <c r="DU57" t="s">
        <v>984</v>
      </c>
      <c r="DV57" t="s">
        <v>985</v>
      </c>
      <c r="DX57" s="197">
        <v>0</v>
      </c>
      <c r="DY57" s="197">
        <v>0</v>
      </c>
      <c r="DZ57" s="197">
        <v>0</v>
      </c>
      <c r="EA57" s="1054">
        <v>-1594075</v>
      </c>
      <c r="EB57" s="1054">
        <v>0</v>
      </c>
      <c r="EC57" s="1557" t="s">
        <v>6480</v>
      </c>
      <c r="ED57" s="197" t="s">
        <v>5094</v>
      </c>
      <c r="EE57" s="1513" t="s">
        <v>5347</v>
      </c>
    </row>
    <row r="58" spans="1:135" s="197" customFormat="1" ht="12.75" x14ac:dyDescent="0.2">
      <c r="A58" s="203">
        <v>50</v>
      </c>
      <c r="B58" s="722" t="s">
        <v>199</v>
      </c>
      <c r="C58" s="1526" t="s">
        <v>200</v>
      </c>
      <c r="D58" s="1054">
        <v>242549</v>
      </c>
      <c r="E58" s="1054">
        <v>242549</v>
      </c>
      <c r="F58" s="1054">
        <v>278270</v>
      </c>
      <c r="G58" s="1054">
        <v>247040</v>
      </c>
      <c r="H58" s="1054">
        <v>102675919</v>
      </c>
      <c r="I58" s="1054">
        <v>41070368</v>
      </c>
      <c r="J58" s="1054">
        <v>10267592</v>
      </c>
      <c r="K58" s="1054">
        <v>0</v>
      </c>
      <c r="L58" s="1054">
        <v>0</v>
      </c>
      <c r="M58" s="1054">
        <v>0</v>
      </c>
      <c r="N58" s="1054">
        <v>0</v>
      </c>
      <c r="O58" s="1054">
        <v>0</v>
      </c>
      <c r="P58" s="1054">
        <v>0</v>
      </c>
      <c r="Q58" s="1054">
        <v>0</v>
      </c>
      <c r="R58" s="1054">
        <v>0</v>
      </c>
      <c r="S58" s="1054">
        <v>0</v>
      </c>
      <c r="T58" s="1054">
        <v>0</v>
      </c>
      <c r="U58" s="1054">
        <v>7492573</v>
      </c>
      <c r="V58" s="1054">
        <v>5994058</v>
      </c>
      <c r="W58" s="1054">
        <v>1498515</v>
      </c>
      <c r="X58" s="1054">
        <v>0</v>
      </c>
      <c r="Y58" s="1054">
        <v>7043355</v>
      </c>
      <c r="Z58" s="1054">
        <v>1791070</v>
      </c>
      <c r="AA58" s="1054">
        <v>0</v>
      </c>
      <c r="AB58" s="1054">
        <v>1413107</v>
      </c>
      <c r="AC58" s="1054">
        <v>353277</v>
      </c>
      <c r="AD58" s="1054">
        <v>0</v>
      </c>
      <c r="AE58" s="1054">
        <v>135778</v>
      </c>
      <c r="AF58" s="1054">
        <v>33944</v>
      </c>
      <c r="AG58" s="1054">
        <v>0</v>
      </c>
      <c r="AH58" s="1054">
        <v>686</v>
      </c>
      <c r="AI58" s="1054">
        <v>172</v>
      </c>
      <c r="AJ58" s="1054">
        <v>0</v>
      </c>
      <c r="AK58" s="1054">
        <v>2469</v>
      </c>
      <c r="AL58" s="1054">
        <v>617</v>
      </c>
      <c r="AM58" s="1054">
        <v>0</v>
      </c>
      <c r="AN58" s="1054">
        <v>20427</v>
      </c>
      <c r="AO58" s="1054">
        <v>5107</v>
      </c>
      <c r="AP58" s="1054">
        <v>0</v>
      </c>
      <c r="AQ58" s="1054">
        <v>317025</v>
      </c>
      <c r="AR58" s="1054">
        <v>79256</v>
      </c>
      <c r="AS58" s="1054">
        <v>0</v>
      </c>
      <c r="AT58" s="1054">
        <v>0</v>
      </c>
      <c r="AU58" s="1054">
        <v>0</v>
      </c>
      <c r="AV58" s="1054">
        <v>0</v>
      </c>
      <c r="AW58" s="1054">
        <v>0</v>
      </c>
      <c r="AX58" s="1054">
        <v>0</v>
      </c>
      <c r="AY58" s="1054">
        <v>0</v>
      </c>
      <c r="AZ58" s="1054">
        <v>4791388</v>
      </c>
      <c r="BA58" s="1054">
        <v>0</v>
      </c>
      <c r="BB58" s="1054">
        <v>14985145</v>
      </c>
      <c r="BC58" s="1054">
        <v>6151566</v>
      </c>
      <c r="BD58" s="1054">
        <v>1537891</v>
      </c>
      <c r="BE58" s="1054">
        <v>0</v>
      </c>
      <c r="BF58" s="1055"/>
      <c r="BG58" s="1055"/>
      <c r="BH58" s="1055"/>
      <c r="BI58" s="1054">
        <v>-1130336</v>
      </c>
      <c r="BJ58" s="1054">
        <v>-904270</v>
      </c>
      <c r="BK58" s="1054">
        <v>-226068</v>
      </c>
      <c r="BL58" s="1054">
        <v>0</v>
      </c>
      <c r="BM58" s="1054">
        <v>-2260674</v>
      </c>
      <c r="BN58" s="1054">
        <v>-9772869</v>
      </c>
      <c r="BO58" s="1054">
        <v>-7818296</v>
      </c>
      <c r="BP58" s="1054">
        <v>-1954575</v>
      </c>
      <c r="BQ58" s="1054">
        <v>0</v>
      </c>
      <c r="BR58" s="1054">
        <v>-19545740</v>
      </c>
      <c r="BS58" s="1054">
        <v>11463856</v>
      </c>
      <c r="BT58" s="1054">
        <v>5731928</v>
      </c>
      <c r="BU58" s="1054">
        <v>4585544</v>
      </c>
      <c r="BV58" s="1054">
        <v>1146386</v>
      </c>
      <c r="BW58" s="1054">
        <v>0</v>
      </c>
      <c r="BX58" s="1054">
        <v>92836199</v>
      </c>
      <c r="BY58" s="1054">
        <v>-4936398</v>
      </c>
      <c r="BZ58" s="1054">
        <v>2455462</v>
      </c>
      <c r="CA58" s="1054">
        <v>-4550084</v>
      </c>
      <c r="CB58" s="1054">
        <v>-40448</v>
      </c>
      <c r="CC58" s="1054">
        <v>-3259</v>
      </c>
      <c r="CD58" s="1054">
        <v>-5069</v>
      </c>
      <c r="CE58" s="1054">
        <v>0</v>
      </c>
      <c r="CF58" s="1054">
        <v>-2034804</v>
      </c>
      <c r="CG58" s="1054">
        <v>-71085</v>
      </c>
      <c r="CH58" s="1054">
        <v>-28346</v>
      </c>
      <c r="CI58" s="1054">
        <v>0</v>
      </c>
      <c r="CJ58" s="1054">
        <v>-1493</v>
      </c>
      <c r="CK58" s="1054">
        <v>0</v>
      </c>
      <c r="CL58" s="1054">
        <v>0</v>
      </c>
      <c r="CM58" s="1054">
        <v>0</v>
      </c>
      <c r="CN58" s="1054">
        <v>0</v>
      </c>
      <c r="CO58" s="1054">
        <v>93244259</v>
      </c>
      <c r="CP58" s="1054">
        <v>-300</v>
      </c>
      <c r="CQ58" s="1054">
        <v>3537636</v>
      </c>
      <c r="CR58" s="1054">
        <v>-6769205</v>
      </c>
      <c r="CS58" s="1054">
        <v>114055355</v>
      </c>
      <c r="CT58" s="1054">
        <v>-479927</v>
      </c>
      <c r="CU58" s="1054">
        <v>0</v>
      </c>
      <c r="CV58">
        <v>-4660666</v>
      </c>
      <c r="CW58">
        <v>0</v>
      </c>
      <c r="CX58" s="1054">
        <v>-176649</v>
      </c>
      <c r="CY58" s="1054">
        <v>-19369091</v>
      </c>
      <c r="CZ58" s="1054">
        <v>0</v>
      </c>
      <c r="DA58" s="1054">
        <v>0</v>
      </c>
      <c r="DB58" s="1054">
        <v>0</v>
      </c>
      <c r="DC58" s="1054">
        <v>-88325</v>
      </c>
      <c r="DD58" s="1054">
        <v>-70659</v>
      </c>
      <c r="DE58" s="1054">
        <v>-17665</v>
      </c>
      <c r="DF58" s="1054">
        <v>0</v>
      </c>
      <c r="DG58" s="1054">
        <v>-9684545</v>
      </c>
      <c r="DH58" s="1054">
        <v>-7747636</v>
      </c>
      <c r="DI58" s="1054">
        <v>-1936910</v>
      </c>
      <c r="DJ58" s="1054">
        <v>0</v>
      </c>
      <c r="DK58" s="1054">
        <v>1694465</v>
      </c>
      <c r="DL58" s="1054">
        <v>423616</v>
      </c>
      <c r="DM58" s="1054">
        <v>0</v>
      </c>
      <c r="DN58" s="197">
        <v>26111100</v>
      </c>
      <c r="DO58" s="197">
        <v>0</v>
      </c>
      <c r="DP58" s="197">
        <v>11463856</v>
      </c>
      <c r="DQ58" s="197">
        <v>-8705285</v>
      </c>
      <c r="DR58" s="209"/>
      <c r="DS58" s="209"/>
      <c r="DT58" s="209"/>
      <c r="DU58" t="s">
        <v>984</v>
      </c>
      <c r="DV58" t="s">
        <v>985</v>
      </c>
      <c r="DX58" s="197">
        <v>0</v>
      </c>
      <c r="DY58" s="197">
        <v>0</v>
      </c>
      <c r="DZ58" s="197">
        <v>0</v>
      </c>
      <c r="EA58" s="1054">
        <v>-3843354</v>
      </c>
      <c r="EB58" s="1054">
        <v>0</v>
      </c>
      <c r="EC58" s="1557" t="s">
        <v>6480</v>
      </c>
      <c r="ED58" s="197" t="s">
        <v>5095</v>
      </c>
      <c r="EE58" s="1513" t="s">
        <v>5342</v>
      </c>
    </row>
    <row r="59" spans="1:135" s="197" customFormat="1" ht="12.75" x14ac:dyDescent="0.2">
      <c r="A59" s="797">
        <v>51</v>
      </c>
      <c r="B59" s="722" t="s">
        <v>201</v>
      </c>
      <c r="C59" s="1526" t="s">
        <v>202</v>
      </c>
      <c r="D59" s="1054">
        <v>578223</v>
      </c>
      <c r="E59" s="1054">
        <v>578223</v>
      </c>
      <c r="F59" s="1054">
        <v>87648</v>
      </c>
      <c r="G59" s="1054">
        <v>0</v>
      </c>
      <c r="H59" s="1054">
        <v>147694541</v>
      </c>
      <c r="I59" s="1054">
        <v>72370325</v>
      </c>
      <c r="J59" s="1054">
        <v>0</v>
      </c>
      <c r="K59" s="1054">
        <v>1476945</v>
      </c>
      <c r="L59" s="1054">
        <v>607754</v>
      </c>
      <c r="M59" s="1054">
        <v>0</v>
      </c>
      <c r="N59" s="1054">
        <v>0</v>
      </c>
      <c r="O59" s="1054">
        <v>0</v>
      </c>
      <c r="P59" s="1054">
        <v>165258</v>
      </c>
      <c r="Q59" s="1054">
        <v>0</v>
      </c>
      <c r="R59" s="1054">
        <v>0</v>
      </c>
      <c r="S59" s="1054">
        <v>0</v>
      </c>
      <c r="T59" s="1054">
        <v>0</v>
      </c>
      <c r="U59" s="1054">
        <v>-3740025</v>
      </c>
      <c r="V59" s="1054">
        <v>-3665224</v>
      </c>
      <c r="W59" s="1054">
        <v>0</v>
      </c>
      <c r="X59" s="1054">
        <v>-74800</v>
      </c>
      <c r="Y59" s="1054">
        <v>12474216</v>
      </c>
      <c r="Z59" s="1054">
        <v>0</v>
      </c>
      <c r="AA59" s="1054">
        <v>251584</v>
      </c>
      <c r="AB59" s="1054">
        <v>6013860</v>
      </c>
      <c r="AC59" s="1054">
        <v>0</v>
      </c>
      <c r="AD59" s="1054">
        <v>121865</v>
      </c>
      <c r="AE59" s="1054">
        <v>348902</v>
      </c>
      <c r="AF59" s="1054">
        <v>0</v>
      </c>
      <c r="AG59" s="1054">
        <v>7073</v>
      </c>
      <c r="AH59" s="1054">
        <v>23214</v>
      </c>
      <c r="AI59" s="1054">
        <v>0</v>
      </c>
      <c r="AJ59" s="1054">
        <v>474</v>
      </c>
      <c r="AK59" s="1054">
        <v>11025</v>
      </c>
      <c r="AL59" s="1054">
        <v>0</v>
      </c>
      <c r="AM59" s="1054">
        <v>225</v>
      </c>
      <c r="AN59" s="1054">
        <v>7526</v>
      </c>
      <c r="AO59" s="1054">
        <v>0</v>
      </c>
      <c r="AP59" s="1054">
        <v>154</v>
      </c>
      <c r="AQ59" s="1054">
        <v>479460</v>
      </c>
      <c r="AR59" s="1054">
        <v>0</v>
      </c>
      <c r="AS59" s="1054">
        <v>9785</v>
      </c>
      <c r="AT59" s="1054">
        <v>0</v>
      </c>
      <c r="AU59" s="1054">
        <v>0</v>
      </c>
      <c r="AV59" s="1054">
        <v>0</v>
      </c>
      <c r="AW59" s="1054">
        <v>0</v>
      </c>
      <c r="AX59" s="1054">
        <v>0</v>
      </c>
      <c r="AY59" s="1054">
        <v>0</v>
      </c>
      <c r="AZ59" s="1054">
        <v>10042053</v>
      </c>
      <c r="BA59" s="1054">
        <v>53998</v>
      </c>
      <c r="BB59" s="1054">
        <v>-7480049</v>
      </c>
      <c r="BC59" s="1054">
        <v>6353394</v>
      </c>
      <c r="BD59" s="1054">
        <v>0</v>
      </c>
      <c r="BE59" s="1054">
        <v>128515</v>
      </c>
      <c r="BF59" s="1055"/>
      <c r="BG59" s="1055"/>
      <c r="BH59" s="1055"/>
      <c r="BI59" s="1054">
        <v>-1527518</v>
      </c>
      <c r="BJ59" s="1054">
        <v>-1496966</v>
      </c>
      <c r="BK59" s="1054">
        <v>0</v>
      </c>
      <c r="BL59" s="1054">
        <v>-30550</v>
      </c>
      <c r="BM59" s="1054">
        <v>-3055034</v>
      </c>
      <c r="BN59" s="1054">
        <v>-9902336</v>
      </c>
      <c r="BO59" s="1054">
        <v>-9704289</v>
      </c>
      <c r="BP59" s="1054">
        <v>0</v>
      </c>
      <c r="BQ59" s="1054">
        <v>-198047</v>
      </c>
      <c r="BR59" s="1054">
        <v>-19804672</v>
      </c>
      <c r="BS59" s="1054">
        <v>-15181064</v>
      </c>
      <c r="BT59" s="1054">
        <v>-7590528</v>
      </c>
      <c r="BU59" s="1054">
        <v>-7438721</v>
      </c>
      <c r="BV59" s="1054">
        <v>0</v>
      </c>
      <c r="BW59" s="1054">
        <v>-151814</v>
      </c>
      <c r="BX59" s="1054">
        <v>121400435</v>
      </c>
      <c r="BY59" s="1054">
        <v>-17175963</v>
      </c>
      <c r="BZ59" s="1054">
        <v>3112924</v>
      </c>
      <c r="CA59" s="1054">
        <v>-9860472</v>
      </c>
      <c r="CB59" s="1054">
        <v>-142529</v>
      </c>
      <c r="CC59" s="1054">
        <v>-12717</v>
      </c>
      <c r="CD59" s="1054">
        <v>-19535</v>
      </c>
      <c r="CE59" s="1054">
        <v>-1980</v>
      </c>
      <c r="CF59" s="1054">
        <v>-4858527</v>
      </c>
      <c r="CG59" s="1054">
        <v>-258603</v>
      </c>
      <c r="CH59" s="1054">
        <v>-30542</v>
      </c>
      <c r="CI59" s="1054">
        <v>-6303</v>
      </c>
      <c r="CJ59" s="1054">
        <v>0</v>
      </c>
      <c r="CK59" s="1054">
        <v>-5529</v>
      </c>
      <c r="CL59" s="1054">
        <v>-340190</v>
      </c>
      <c r="CM59" s="1054">
        <v>-61904</v>
      </c>
      <c r="CN59" s="1054">
        <v>0</v>
      </c>
      <c r="CO59" s="1054">
        <v>124900966</v>
      </c>
      <c r="CP59" s="1054">
        <v>-851397</v>
      </c>
      <c r="CQ59" s="1054">
        <v>8723322</v>
      </c>
      <c r="CR59" s="1054">
        <v>-3453568</v>
      </c>
      <c r="CS59" s="1054">
        <v>169290164</v>
      </c>
      <c r="CT59" s="1054">
        <v>-449194</v>
      </c>
      <c r="CU59" s="1054">
        <v>0</v>
      </c>
      <c r="CV59">
        <v>-5286378</v>
      </c>
      <c r="CW59">
        <v>0</v>
      </c>
      <c r="CX59" s="1054">
        <v>-1187761</v>
      </c>
      <c r="CY59" s="1054">
        <v>-18616911</v>
      </c>
      <c r="CZ59" s="1054">
        <v>0</v>
      </c>
      <c r="DA59" s="1054">
        <v>-1321540</v>
      </c>
      <c r="DB59" s="1054">
        <v>0</v>
      </c>
      <c r="DC59" s="1054">
        <v>-593880</v>
      </c>
      <c r="DD59" s="1054">
        <v>-582003</v>
      </c>
      <c r="DE59" s="1054">
        <v>0</v>
      </c>
      <c r="DF59" s="1054">
        <v>-11878</v>
      </c>
      <c r="DG59" s="1054">
        <v>-9308456</v>
      </c>
      <c r="DH59" s="1054">
        <v>-9122286</v>
      </c>
      <c r="DI59" s="1054">
        <v>0</v>
      </c>
      <c r="DJ59" s="1054">
        <v>-186169</v>
      </c>
      <c r="DK59" s="1054">
        <v>4634308</v>
      </c>
      <c r="DL59" s="1054">
        <v>0</v>
      </c>
      <c r="DM59" s="1054">
        <v>93830</v>
      </c>
      <c r="DN59" s="197">
        <v>54411450</v>
      </c>
      <c r="DO59" s="197">
        <v>177000</v>
      </c>
      <c r="DP59" s="197">
        <v>-15181064</v>
      </c>
      <c r="DQ59" s="197">
        <v>-7866794</v>
      </c>
      <c r="DR59" s="209"/>
      <c r="DS59" s="209"/>
      <c r="DT59" s="209"/>
      <c r="DU59" t="s">
        <v>984</v>
      </c>
      <c r="DV59" t="s">
        <v>984</v>
      </c>
      <c r="DX59" s="197">
        <v>0</v>
      </c>
      <c r="DY59" s="197">
        <v>0</v>
      </c>
      <c r="DZ59" s="197">
        <v>0</v>
      </c>
      <c r="EA59" s="1054">
        <v>-8579421</v>
      </c>
      <c r="EB59" s="1054">
        <v>0</v>
      </c>
      <c r="EC59" s="1557" t="s">
        <v>6480</v>
      </c>
      <c r="ED59" s="197" t="s">
        <v>5096</v>
      </c>
      <c r="EE59" s="1513" t="s">
        <v>5349</v>
      </c>
    </row>
    <row r="60" spans="1:135" s="197" customFormat="1" ht="12.75" x14ac:dyDescent="0.2">
      <c r="A60" s="203">
        <v>52</v>
      </c>
      <c r="B60" s="722" t="s">
        <v>865</v>
      </c>
      <c r="C60" s="1526" t="s">
        <v>203</v>
      </c>
      <c r="D60" s="1054">
        <v>490747</v>
      </c>
      <c r="E60" s="1054">
        <v>490747</v>
      </c>
      <c r="F60" s="1054">
        <v>787493</v>
      </c>
      <c r="G60" s="1054">
        <v>0</v>
      </c>
      <c r="H60" s="1054">
        <v>137515705</v>
      </c>
      <c r="I60" s="1054">
        <v>67382695</v>
      </c>
      <c r="J60" s="1054">
        <v>0</v>
      </c>
      <c r="K60" s="1054">
        <v>1375157</v>
      </c>
      <c r="L60" s="1054">
        <v>547783</v>
      </c>
      <c r="M60" s="1054">
        <v>0</v>
      </c>
      <c r="N60" s="1054">
        <v>0</v>
      </c>
      <c r="O60" s="1054">
        <v>0</v>
      </c>
      <c r="P60" s="1054">
        <v>111525</v>
      </c>
      <c r="Q60" s="1054">
        <v>0</v>
      </c>
      <c r="R60" s="1054">
        <v>0</v>
      </c>
      <c r="S60" s="1054">
        <v>0</v>
      </c>
      <c r="T60" s="1054">
        <v>0</v>
      </c>
      <c r="U60" s="1054">
        <v>5634288</v>
      </c>
      <c r="V60" s="1054">
        <v>5521602</v>
      </c>
      <c r="W60" s="1054">
        <v>0</v>
      </c>
      <c r="X60" s="1054">
        <v>112686</v>
      </c>
      <c r="Y60" s="1054">
        <v>11724463</v>
      </c>
      <c r="Z60" s="1054">
        <v>0</v>
      </c>
      <c r="AA60" s="1054">
        <v>234245</v>
      </c>
      <c r="AB60" s="1054">
        <v>4473364</v>
      </c>
      <c r="AC60" s="1054">
        <v>0</v>
      </c>
      <c r="AD60" s="1054">
        <v>91293</v>
      </c>
      <c r="AE60" s="1054">
        <v>275742</v>
      </c>
      <c r="AF60" s="1054">
        <v>0</v>
      </c>
      <c r="AG60" s="1054">
        <v>5614</v>
      </c>
      <c r="AH60" s="1054">
        <v>5889</v>
      </c>
      <c r="AI60" s="1054">
        <v>0</v>
      </c>
      <c r="AJ60" s="1054">
        <v>120</v>
      </c>
      <c r="AK60" s="1054">
        <v>15895</v>
      </c>
      <c r="AL60" s="1054">
        <v>0</v>
      </c>
      <c r="AM60" s="1054">
        <v>324</v>
      </c>
      <c r="AN60" s="1054">
        <v>1624</v>
      </c>
      <c r="AO60" s="1054">
        <v>0</v>
      </c>
      <c r="AP60" s="1054">
        <v>33</v>
      </c>
      <c r="AQ60" s="1054">
        <v>688160</v>
      </c>
      <c r="AR60" s="1054">
        <v>0</v>
      </c>
      <c r="AS60" s="1054">
        <v>14044</v>
      </c>
      <c r="AT60" s="1054">
        <v>0</v>
      </c>
      <c r="AU60" s="1054">
        <v>0</v>
      </c>
      <c r="AV60" s="1054">
        <v>0</v>
      </c>
      <c r="AW60" s="1054">
        <v>0</v>
      </c>
      <c r="AX60" s="1054">
        <v>0</v>
      </c>
      <c r="AY60" s="1054">
        <v>0</v>
      </c>
      <c r="AZ60" s="1054">
        <v>7852470</v>
      </c>
      <c r="BA60" s="1054">
        <v>87057</v>
      </c>
      <c r="BB60" s="1054">
        <v>11268575</v>
      </c>
      <c r="BC60" s="1054">
        <v>6204187</v>
      </c>
      <c r="BD60" s="1054">
        <v>0</v>
      </c>
      <c r="BE60" s="1054">
        <v>126616</v>
      </c>
      <c r="BF60" s="1055"/>
      <c r="BG60" s="1055"/>
      <c r="BH60" s="1055"/>
      <c r="BI60" s="1054">
        <v>-2848871</v>
      </c>
      <c r="BJ60" s="1054">
        <v>-2791895</v>
      </c>
      <c r="BK60" s="1054">
        <v>0</v>
      </c>
      <c r="BL60" s="1054">
        <v>-56977</v>
      </c>
      <c r="BM60" s="1054">
        <v>-5697743</v>
      </c>
      <c r="BN60" s="1054">
        <v>-18344574</v>
      </c>
      <c r="BO60" s="1054">
        <v>-17977681</v>
      </c>
      <c r="BP60" s="1054">
        <v>0</v>
      </c>
      <c r="BQ60" s="1054">
        <v>-366890</v>
      </c>
      <c r="BR60" s="1054">
        <v>-36689145</v>
      </c>
      <c r="BS60" s="1054">
        <v>16798380</v>
      </c>
      <c r="BT60" s="1054">
        <v>8399191</v>
      </c>
      <c r="BU60" s="1054">
        <v>8231206</v>
      </c>
      <c r="BV60" s="1054">
        <v>0</v>
      </c>
      <c r="BW60" s="1054">
        <v>167984</v>
      </c>
      <c r="BX60" s="1054">
        <v>137130704</v>
      </c>
      <c r="BY60" s="1054">
        <v>-12433799</v>
      </c>
      <c r="BZ60" s="1054">
        <v>3841319</v>
      </c>
      <c r="CA60" s="1054">
        <v>-10131943</v>
      </c>
      <c r="CB60" s="1054">
        <v>-70973</v>
      </c>
      <c r="CC60" s="1054">
        <v>0</v>
      </c>
      <c r="CD60" s="1054">
        <v>-18663</v>
      </c>
      <c r="CE60" s="1054">
        <v>-24600</v>
      </c>
      <c r="CF60" s="1054">
        <v>-9455946</v>
      </c>
      <c r="CG60" s="1054">
        <v>-1103273</v>
      </c>
      <c r="CH60" s="1054">
        <v>-1398277</v>
      </c>
      <c r="CI60" s="1054">
        <v>-16655</v>
      </c>
      <c r="CJ60" s="1054">
        <v>0</v>
      </c>
      <c r="CK60" s="1054">
        <v>-9377</v>
      </c>
      <c r="CL60" s="1054">
        <v>-358789</v>
      </c>
      <c r="CM60" s="1054">
        <v>-220904</v>
      </c>
      <c r="CN60" s="1054">
        <v>0</v>
      </c>
      <c r="CO60" s="1054">
        <v>139004302</v>
      </c>
      <c r="CP60" s="1054">
        <v>-741109</v>
      </c>
      <c r="CQ60" s="1054">
        <v>7644610</v>
      </c>
      <c r="CR60" s="1054">
        <v>-7621844</v>
      </c>
      <c r="CS60" s="1054">
        <v>183602225</v>
      </c>
      <c r="CT60" s="1054">
        <v>-1359248</v>
      </c>
      <c r="CU60" s="1054">
        <v>0</v>
      </c>
      <c r="CV60">
        <v>-2026443</v>
      </c>
      <c r="CW60">
        <v>0</v>
      </c>
      <c r="CX60" s="1054">
        <v>-1309772</v>
      </c>
      <c r="CY60" s="1054">
        <v>-35379373</v>
      </c>
      <c r="CZ60" s="1054">
        <v>0</v>
      </c>
      <c r="DA60" s="1054">
        <v>-1796315</v>
      </c>
      <c r="DB60" s="1054">
        <v>0</v>
      </c>
      <c r="DC60" s="1054">
        <v>-654887</v>
      </c>
      <c r="DD60" s="1054">
        <v>-641788</v>
      </c>
      <c r="DE60" s="1054">
        <v>0</v>
      </c>
      <c r="DF60" s="1054">
        <v>-13097</v>
      </c>
      <c r="DG60" s="1054">
        <v>-17689687</v>
      </c>
      <c r="DH60" s="1054">
        <v>-17335893</v>
      </c>
      <c r="DI60" s="1054">
        <v>0</v>
      </c>
      <c r="DJ60" s="1054">
        <v>-353793</v>
      </c>
      <c r="DK60" s="1054">
        <v>4009550</v>
      </c>
      <c r="DL60" s="1054">
        <v>0</v>
      </c>
      <c r="DM60" s="1054">
        <v>80997</v>
      </c>
      <c r="DN60" s="197">
        <v>43185500</v>
      </c>
      <c r="DO60" s="197">
        <v>50000</v>
      </c>
      <c r="DP60" s="197">
        <v>16798380</v>
      </c>
      <c r="DQ60" s="197">
        <v>-8309323</v>
      </c>
      <c r="DR60" s="209"/>
      <c r="DS60" s="209"/>
      <c r="DT60" s="209"/>
      <c r="DU60" t="s">
        <v>984</v>
      </c>
      <c r="DV60" t="s">
        <v>985</v>
      </c>
      <c r="DX60" s="197">
        <v>0</v>
      </c>
      <c r="DY60" s="197">
        <v>0</v>
      </c>
      <c r="DZ60" s="197">
        <v>0</v>
      </c>
      <c r="EA60" s="1054">
        <v>-7385550</v>
      </c>
      <c r="EB60" s="1054">
        <v>0</v>
      </c>
      <c r="EC60" s="1557" t="s">
        <v>6480</v>
      </c>
      <c r="ED60" s="197" t="s">
        <v>5097</v>
      </c>
      <c r="EE60" s="1513" t="s">
        <v>5349</v>
      </c>
    </row>
    <row r="61" spans="1:135" s="197" customFormat="1" ht="12.75" x14ac:dyDescent="0.2">
      <c r="A61" s="797">
        <v>53</v>
      </c>
      <c r="B61" s="722" t="s">
        <v>204</v>
      </c>
      <c r="C61" s="1526" t="s">
        <v>205</v>
      </c>
      <c r="D61" s="1054">
        <v>160521</v>
      </c>
      <c r="E61" s="1054">
        <v>160521</v>
      </c>
      <c r="F61" s="1054">
        <v>55436</v>
      </c>
      <c r="G61" s="1054">
        <v>0</v>
      </c>
      <c r="H61" s="1054">
        <v>37580265</v>
      </c>
      <c r="I61" s="1054">
        <v>15032106</v>
      </c>
      <c r="J61" s="1054">
        <v>3382224</v>
      </c>
      <c r="K61" s="1054">
        <v>375803</v>
      </c>
      <c r="L61" s="1054">
        <v>2415759</v>
      </c>
      <c r="M61" s="1054">
        <v>0</v>
      </c>
      <c r="N61" s="1054">
        <v>0</v>
      </c>
      <c r="O61" s="1054">
        <v>0</v>
      </c>
      <c r="P61" s="1054">
        <v>0</v>
      </c>
      <c r="Q61" s="1054">
        <v>0</v>
      </c>
      <c r="R61" s="1054">
        <v>0</v>
      </c>
      <c r="S61" s="1054">
        <v>0</v>
      </c>
      <c r="T61" s="1054">
        <v>0</v>
      </c>
      <c r="U61" s="1054">
        <v>-92248</v>
      </c>
      <c r="V61" s="1054">
        <v>-73798</v>
      </c>
      <c r="W61" s="1054">
        <v>-16605</v>
      </c>
      <c r="X61" s="1054">
        <v>-1845</v>
      </c>
      <c r="Y61" s="1054">
        <v>2981524</v>
      </c>
      <c r="Z61" s="1054">
        <v>576130</v>
      </c>
      <c r="AA61" s="1054">
        <v>64015</v>
      </c>
      <c r="AB61" s="1054">
        <v>1544031</v>
      </c>
      <c r="AC61" s="1054">
        <v>347407</v>
      </c>
      <c r="AD61" s="1054">
        <v>38601</v>
      </c>
      <c r="AE61" s="1054">
        <v>89140</v>
      </c>
      <c r="AF61" s="1054">
        <v>20056</v>
      </c>
      <c r="AG61" s="1054">
        <v>2228</v>
      </c>
      <c r="AH61" s="1054">
        <v>1570</v>
      </c>
      <c r="AI61" s="1054">
        <v>353</v>
      </c>
      <c r="AJ61" s="1054">
        <v>39</v>
      </c>
      <c r="AK61" s="1054">
        <v>4590</v>
      </c>
      <c r="AL61" s="1054">
        <v>1033</v>
      </c>
      <c r="AM61" s="1054">
        <v>115</v>
      </c>
      <c r="AN61" s="1054">
        <v>1460</v>
      </c>
      <c r="AO61" s="1054">
        <v>329</v>
      </c>
      <c r="AP61" s="1054">
        <v>37</v>
      </c>
      <c r="AQ61" s="1054">
        <v>177193</v>
      </c>
      <c r="AR61" s="1054">
        <v>39868</v>
      </c>
      <c r="AS61" s="1054">
        <v>4430</v>
      </c>
      <c r="AT61" s="1054">
        <v>0</v>
      </c>
      <c r="AU61" s="1054">
        <v>0</v>
      </c>
      <c r="AV61" s="1054">
        <v>0</v>
      </c>
      <c r="AW61" s="1054">
        <v>0</v>
      </c>
      <c r="AX61" s="1054">
        <v>0</v>
      </c>
      <c r="AY61" s="1054">
        <v>0</v>
      </c>
      <c r="AZ61" s="1054">
        <v>1562077</v>
      </c>
      <c r="BA61" s="1054">
        <v>39820</v>
      </c>
      <c r="BB61" s="1054">
        <v>-184495</v>
      </c>
      <c r="BC61" s="1054">
        <v>1588035</v>
      </c>
      <c r="BD61" s="1054">
        <v>357308</v>
      </c>
      <c r="BE61" s="1054">
        <v>39701</v>
      </c>
      <c r="BF61" s="1055"/>
      <c r="BG61" s="1055"/>
      <c r="BH61" s="1055"/>
      <c r="BI61" s="1054">
        <v>-240741</v>
      </c>
      <c r="BJ61" s="1054">
        <v>-192594</v>
      </c>
      <c r="BK61" s="1054">
        <v>-43334</v>
      </c>
      <c r="BL61" s="1054">
        <v>-4815</v>
      </c>
      <c r="BM61" s="1054">
        <v>-481484</v>
      </c>
      <c r="BN61" s="1054">
        <v>-2046306</v>
      </c>
      <c r="BO61" s="1054">
        <v>-1637046</v>
      </c>
      <c r="BP61" s="1054">
        <v>-368335</v>
      </c>
      <c r="BQ61" s="1054">
        <v>-40926</v>
      </c>
      <c r="BR61" s="1054">
        <v>-4092613</v>
      </c>
      <c r="BS61" s="1054">
        <v>-1229105</v>
      </c>
      <c r="BT61" s="1054">
        <v>-614552</v>
      </c>
      <c r="BU61" s="1054">
        <v>-491643</v>
      </c>
      <c r="BV61" s="1054">
        <v>-110619</v>
      </c>
      <c r="BW61" s="1054">
        <v>-12291</v>
      </c>
      <c r="BX61" s="1054">
        <v>38391908</v>
      </c>
      <c r="BY61" s="1054">
        <v>-5241168</v>
      </c>
      <c r="BZ61" s="1054">
        <v>859853</v>
      </c>
      <c r="CA61" s="1054">
        <v>-2406881</v>
      </c>
      <c r="CB61" s="1054">
        <v>-44544</v>
      </c>
      <c r="CC61" s="1054">
        <v>-2970</v>
      </c>
      <c r="CD61" s="1054">
        <v>-12033</v>
      </c>
      <c r="CE61" s="1054">
        <v>0</v>
      </c>
      <c r="CF61" s="1054">
        <v>-1563275</v>
      </c>
      <c r="CG61" s="1054">
        <v>-53029</v>
      </c>
      <c r="CH61" s="1054">
        <v>-46848</v>
      </c>
      <c r="CI61" s="1054">
        <v>-47</v>
      </c>
      <c r="CJ61" s="1054">
        <v>0</v>
      </c>
      <c r="CK61" s="1054">
        <v>0</v>
      </c>
      <c r="CL61" s="1054">
        <v>0</v>
      </c>
      <c r="CM61" s="1054">
        <v>0</v>
      </c>
      <c r="CN61" s="1054">
        <v>0</v>
      </c>
      <c r="CO61" s="1054">
        <v>37308868</v>
      </c>
      <c r="CP61" s="1054">
        <v>-169516</v>
      </c>
      <c r="CQ61" s="1054">
        <v>2401954</v>
      </c>
      <c r="CR61" s="1054">
        <v>-807144</v>
      </c>
      <c r="CS61" s="1054">
        <v>48270211</v>
      </c>
      <c r="CT61" s="1054">
        <v>0</v>
      </c>
      <c r="CU61" s="1054">
        <v>0</v>
      </c>
      <c r="CV61">
        <v>578055</v>
      </c>
      <c r="CW61">
        <v>0</v>
      </c>
      <c r="CX61" s="1054">
        <v>-52358</v>
      </c>
      <c r="CY61" s="1054">
        <v>-4040255</v>
      </c>
      <c r="CZ61" s="1054">
        <v>0</v>
      </c>
      <c r="DA61" s="1054">
        <v>229558</v>
      </c>
      <c r="DB61" s="1054">
        <v>0</v>
      </c>
      <c r="DC61" s="1054">
        <v>-26180</v>
      </c>
      <c r="DD61" s="1054">
        <v>-20943</v>
      </c>
      <c r="DE61" s="1054">
        <v>-4712</v>
      </c>
      <c r="DF61" s="1054">
        <v>-523</v>
      </c>
      <c r="DG61" s="1054">
        <v>-2020128</v>
      </c>
      <c r="DH61" s="1054">
        <v>-1616102</v>
      </c>
      <c r="DI61" s="1054">
        <v>-363623</v>
      </c>
      <c r="DJ61" s="1054">
        <v>-40402</v>
      </c>
      <c r="DK61" s="1054">
        <v>32882</v>
      </c>
      <c r="DL61" s="1054">
        <v>7399</v>
      </c>
      <c r="DM61" s="1054">
        <v>822</v>
      </c>
      <c r="DN61" s="197">
        <v>17142250</v>
      </c>
      <c r="DO61" s="197">
        <v>0</v>
      </c>
      <c r="DP61" s="197">
        <v>-1229105</v>
      </c>
      <c r="DQ61" s="197">
        <v>-2439474</v>
      </c>
      <c r="DR61" s="209"/>
      <c r="DS61" s="209"/>
      <c r="DT61" s="209"/>
      <c r="DU61" t="s">
        <v>984</v>
      </c>
      <c r="DV61" t="s">
        <v>985</v>
      </c>
      <c r="DX61" s="197">
        <v>0</v>
      </c>
      <c r="DY61" s="197">
        <v>0</v>
      </c>
      <c r="DZ61" s="197">
        <v>0</v>
      </c>
      <c r="EA61" s="1054">
        <v>-74583</v>
      </c>
      <c r="EB61" s="1054">
        <v>-2076810</v>
      </c>
      <c r="EC61" s="1557" t="s">
        <v>6480</v>
      </c>
      <c r="ED61" s="197" t="s">
        <v>5098</v>
      </c>
      <c r="EE61" s="1513" t="s">
        <v>5343</v>
      </c>
    </row>
    <row r="62" spans="1:135" s="197" customFormat="1" ht="12.75" x14ac:dyDescent="0.2">
      <c r="A62" s="203">
        <v>54</v>
      </c>
      <c r="B62" s="722" t="s">
        <v>206</v>
      </c>
      <c r="C62" s="1526" t="s">
        <v>207</v>
      </c>
      <c r="D62" s="1054">
        <v>203044</v>
      </c>
      <c r="E62" s="1054">
        <v>203044</v>
      </c>
      <c r="F62" s="1054">
        <v>124448</v>
      </c>
      <c r="G62" s="1054">
        <v>19960</v>
      </c>
      <c r="H62" s="1054">
        <v>45891229</v>
      </c>
      <c r="I62" s="1054">
        <v>18356492</v>
      </c>
      <c r="J62" s="1054">
        <v>4589123</v>
      </c>
      <c r="K62" s="1054">
        <v>0</v>
      </c>
      <c r="L62" s="1054">
        <v>0</v>
      </c>
      <c r="M62" s="1054">
        <v>0</v>
      </c>
      <c r="N62" s="1054">
        <v>0</v>
      </c>
      <c r="O62" s="1054">
        <v>0</v>
      </c>
      <c r="P62" s="1054">
        <v>0</v>
      </c>
      <c r="Q62" s="1054">
        <v>0</v>
      </c>
      <c r="R62" s="1054">
        <v>0</v>
      </c>
      <c r="S62" s="1054">
        <v>0</v>
      </c>
      <c r="T62" s="1054">
        <v>0</v>
      </c>
      <c r="U62" s="1054">
        <v>-753579</v>
      </c>
      <c r="V62" s="1054">
        <v>-602863</v>
      </c>
      <c r="W62" s="1054">
        <v>-150716</v>
      </c>
      <c r="X62" s="1054">
        <v>0</v>
      </c>
      <c r="Y62" s="1054">
        <v>3148056</v>
      </c>
      <c r="Z62" s="1054">
        <v>785114</v>
      </c>
      <c r="AA62" s="1054">
        <v>0</v>
      </c>
      <c r="AB62" s="1054">
        <v>1741129</v>
      </c>
      <c r="AC62" s="1054">
        <v>435282</v>
      </c>
      <c r="AD62" s="1054">
        <v>0</v>
      </c>
      <c r="AE62" s="1054">
        <v>101925</v>
      </c>
      <c r="AF62" s="1054">
        <v>25481</v>
      </c>
      <c r="AG62" s="1054">
        <v>0</v>
      </c>
      <c r="AH62" s="1054">
        <v>7490</v>
      </c>
      <c r="AI62" s="1054">
        <v>1873</v>
      </c>
      <c r="AJ62" s="1054">
        <v>0</v>
      </c>
      <c r="AK62" s="1054">
        <v>13108</v>
      </c>
      <c r="AL62" s="1054">
        <v>3277</v>
      </c>
      <c r="AM62" s="1054">
        <v>0</v>
      </c>
      <c r="AN62" s="1054">
        <v>8589</v>
      </c>
      <c r="AO62" s="1054">
        <v>2147</v>
      </c>
      <c r="AP62" s="1054">
        <v>0</v>
      </c>
      <c r="AQ62" s="1054">
        <v>610297</v>
      </c>
      <c r="AR62" s="1054">
        <v>152574</v>
      </c>
      <c r="AS62" s="1054">
        <v>0</v>
      </c>
      <c r="AT62" s="1054">
        <v>0</v>
      </c>
      <c r="AU62" s="1054">
        <v>0</v>
      </c>
      <c r="AV62" s="1054">
        <v>0</v>
      </c>
      <c r="AW62" s="1054">
        <v>0</v>
      </c>
      <c r="AX62" s="1054">
        <v>0</v>
      </c>
      <c r="AY62" s="1054">
        <v>0</v>
      </c>
      <c r="AZ62" s="1054">
        <v>5271468</v>
      </c>
      <c r="BA62" s="1054">
        <v>0</v>
      </c>
      <c r="BB62" s="1054">
        <v>-1507158</v>
      </c>
      <c r="BC62" s="1054">
        <v>3145829</v>
      </c>
      <c r="BD62" s="1054">
        <v>786457</v>
      </c>
      <c r="BE62" s="1054">
        <v>0</v>
      </c>
      <c r="BF62" s="1055"/>
      <c r="BG62" s="1055"/>
      <c r="BH62" s="1055"/>
      <c r="BI62" s="1054">
        <v>-395049</v>
      </c>
      <c r="BJ62" s="1054">
        <v>-316039</v>
      </c>
      <c r="BK62" s="1054">
        <v>-79011</v>
      </c>
      <c r="BL62" s="1054">
        <v>0</v>
      </c>
      <c r="BM62" s="1054">
        <v>-790099</v>
      </c>
      <c r="BN62" s="1054">
        <v>-3753543</v>
      </c>
      <c r="BO62" s="1054">
        <v>-3002833</v>
      </c>
      <c r="BP62" s="1054">
        <v>-750708</v>
      </c>
      <c r="BQ62" s="1054">
        <v>0</v>
      </c>
      <c r="BR62" s="1054">
        <v>-7507084</v>
      </c>
      <c r="BS62" s="1054">
        <v>-2118832</v>
      </c>
      <c r="BT62" s="1054">
        <v>-1059418</v>
      </c>
      <c r="BU62" s="1054">
        <v>-847531</v>
      </c>
      <c r="BV62" s="1054">
        <v>-211883</v>
      </c>
      <c r="BW62" s="1054">
        <v>0</v>
      </c>
      <c r="BX62" s="1054">
        <v>39460084</v>
      </c>
      <c r="BY62" s="1054">
        <v>-6926461</v>
      </c>
      <c r="BZ62" s="1054">
        <v>1106147</v>
      </c>
      <c r="CA62" s="1054">
        <v>-5188692</v>
      </c>
      <c r="CB62" s="1054">
        <v>-38539</v>
      </c>
      <c r="CC62" s="1054">
        <v>-15206</v>
      </c>
      <c r="CD62" s="1054">
        <v>-26880</v>
      </c>
      <c r="CE62" s="1054">
        <v>0</v>
      </c>
      <c r="CF62" s="1054">
        <v>-2229391</v>
      </c>
      <c r="CG62" s="1054">
        <v>0</v>
      </c>
      <c r="CH62" s="1054">
        <v>0</v>
      </c>
      <c r="CI62" s="1054">
        <v>0</v>
      </c>
      <c r="CJ62" s="1054">
        <v>0</v>
      </c>
      <c r="CK62" s="1054">
        <v>0</v>
      </c>
      <c r="CL62" s="1054">
        <v>0</v>
      </c>
      <c r="CM62" s="1054">
        <v>0</v>
      </c>
      <c r="CN62" s="1054">
        <v>0</v>
      </c>
      <c r="CO62" s="1054">
        <v>40197750</v>
      </c>
      <c r="CP62" s="1054">
        <v>-307374</v>
      </c>
      <c r="CQ62" s="1054">
        <v>1964321</v>
      </c>
      <c r="CR62" s="1054">
        <v>-3563784</v>
      </c>
      <c r="CS62" s="1054">
        <v>59367930</v>
      </c>
      <c r="CT62" s="1054">
        <v>-338245</v>
      </c>
      <c r="CU62" s="1054">
        <v>0</v>
      </c>
      <c r="CV62">
        <v>-3975568</v>
      </c>
      <c r="CW62">
        <v>0</v>
      </c>
      <c r="CX62" s="1054">
        <v>-194548</v>
      </c>
      <c r="CY62" s="1054">
        <v>-7312536</v>
      </c>
      <c r="CZ62" s="1054">
        <v>0</v>
      </c>
      <c r="DA62" s="1054">
        <v>775909</v>
      </c>
      <c r="DB62" s="1054">
        <v>0</v>
      </c>
      <c r="DC62" s="1054">
        <v>-97274</v>
      </c>
      <c r="DD62" s="1054">
        <v>-77819</v>
      </c>
      <c r="DE62" s="1054">
        <v>-19455</v>
      </c>
      <c r="DF62" s="1054">
        <v>0</v>
      </c>
      <c r="DG62" s="1054">
        <v>-3656268</v>
      </c>
      <c r="DH62" s="1054">
        <v>-2925014</v>
      </c>
      <c r="DI62" s="1054">
        <v>-731254</v>
      </c>
      <c r="DJ62" s="1054">
        <v>0</v>
      </c>
      <c r="DK62" s="1054">
        <v>1044912</v>
      </c>
      <c r="DL62" s="1054">
        <v>261228</v>
      </c>
      <c r="DM62" s="1054">
        <v>0</v>
      </c>
      <c r="DN62" s="197">
        <v>19601051</v>
      </c>
      <c r="DO62" s="197">
        <v>0</v>
      </c>
      <c r="DP62" s="197">
        <v>-2118832</v>
      </c>
      <c r="DQ62" s="197">
        <v>-5327995</v>
      </c>
      <c r="DR62" s="209"/>
      <c r="DS62" s="209"/>
      <c r="DT62" s="209"/>
      <c r="DU62" t="s">
        <v>984</v>
      </c>
      <c r="DV62" t="s">
        <v>984</v>
      </c>
      <c r="DX62" s="197">
        <v>468</v>
      </c>
      <c r="DY62" s="197">
        <v>117</v>
      </c>
      <c r="DZ62" s="197">
        <v>0</v>
      </c>
      <c r="EA62" s="1054">
        <v>-2370051</v>
      </c>
      <c r="EB62" s="1054">
        <v>-145216</v>
      </c>
      <c r="EC62" s="1557" t="s">
        <v>6480</v>
      </c>
      <c r="ED62" s="197" t="s">
        <v>5099</v>
      </c>
      <c r="EE62" s="1513" t="s">
        <v>5342</v>
      </c>
    </row>
    <row r="63" spans="1:135" s="197" customFormat="1" ht="12.75" x14ac:dyDescent="0.2">
      <c r="A63" s="797">
        <v>55</v>
      </c>
      <c r="B63" s="722" t="s">
        <v>208</v>
      </c>
      <c r="C63" s="1526" t="s">
        <v>209</v>
      </c>
      <c r="D63" s="1054">
        <v>133333</v>
      </c>
      <c r="E63" s="1054">
        <v>133333</v>
      </c>
      <c r="F63" s="1054">
        <v>0</v>
      </c>
      <c r="G63" s="1054">
        <v>0</v>
      </c>
      <c r="H63" s="1054">
        <v>26567302</v>
      </c>
      <c r="I63" s="1054">
        <v>10626921</v>
      </c>
      <c r="J63" s="1054">
        <v>2391057</v>
      </c>
      <c r="K63" s="1054">
        <v>265673</v>
      </c>
      <c r="L63" s="1054">
        <v>0</v>
      </c>
      <c r="M63" s="1054">
        <v>0</v>
      </c>
      <c r="N63" s="1054">
        <v>0</v>
      </c>
      <c r="O63" s="1054">
        <v>0</v>
      </c>
      <c r="P63" s="1054">
        <v>0</v>
      </c>
      <c r="Q63" s="1054">
        <v>0</v>
      </c>
      <c r="R63" s="1054">
        <v>0</v>
      </c>
      <c r="S63" s="1054">
        <v>0</v>
      </c>
      <c r="T63" s="1054">
        <v>0</v>
      </c>
      <c r="U63" s="1054">
        <v>327188</v>
      </c>
      <c r="V63" s="1054">
        <v>261750</v>
      </c>
      <c r="W63" s="1054">
        <v>58894</v>
      </c>
      <c r="X63" s="1054">
        <v>6544</v>
      </c>
      <c r="Y63" s="1054">
        <v>1810197</v>
      </c>
      <c r="Z63" s="1054">
        <v>407294</v>
      </c>
      <c r="AA63" s="1054">
        <v>45255</v>
      </c>
      <c r="AB63" s="1054">
        <v>1129605</v>
      </c>
      <c r="AC63" s="1054">
        <v>254161</v>
      </c>
      <c r="AD63" s="1054">
        <v>28240</v>
      </c>
      <c r="AE63" s="1054">
        <v>55431</v>
      </c>
      <c r="AF63" s="1054">
        <v>12472</v>
      </c>
      <c r="AG63" s="1054">
        <v>1386</v>
      </c>
      <c r="AH63" s="1054">
        <v>0</v>
      </c>
      <c r="AI63" s="1054">
        <v>0</v>
      </c>
      <c r="AJ63" s="1054">
        <v>0</v>
      </c>
      <c r="AK63" s="1054">
        <v>0</v>
      </c>
      <c r="AL63" s="1054">
        <v>0</v>
      </c>
      <c r="AM63" s="1054">
        <v>0</v>
      </c>
      <c r="AN63" s="1054">
        <v>2268</v>
      </c>
      <c r="AO63" s="1054">
        <v>511</v>
      </c>
      <c r="AP63" s="1054">
        <v>57</v>
      </c>
      <c r="AQ63" s="1054">
        <v>227920</v>
      </c>
      <c r="AR63" s="1054">
        <v>51282</v>
      </c>
      <c r="AS63" s="1054">
        <v>5698</v>
      </c>
      <c r="AT63" s="1054">
        <v>0</v>
      </c>
      <c r="AU63" s="1054">
        <v>0</v>
      </c>
      <c r="AV63" s="1054">
        <v>0</v>
      </c>
      <c r="AW63" s="1054">
        <v>0</v>
      </c>
      <c r="AX63" s="1054">
        <v>0</v>
      </c>
      <c r="AY63" s="1054">
        <v>0</v>
      </c>
      <c r="AZ63" s="1054">
        <v>2863352</v>
      </c>
      <c r="BA63" s="1054">
        <v>0</v>
      </c>
      <c r="BB63" s="1054">
        <v>654376</v>
      </c>
      <c r="BC63" s="1054">
        <v>1290582</v>
      </c>
      <c r="BD63" s="1054">
        <v>290381</v>
      </c>
      <c r="BE63" s="1054">
        <v>32265</v>
      </c>
      <c r="BF63" s="1055"/>
      <c r="BG63" s="1055"/>
      <c r="BH63" s="1055"/>
      <c r="BI63" s="1054">
        <v>-589791</v>
      </c>
      <c r="BJ63" s="1054">
        <v>-471835</v>
      </c>
      <c r="BK63" s="1054">
        <v>-106164</v>
      </c>
      <c r="BL63" s="1054">
        <v>-11796</v>
      </c>
      <c r="BM63" s="1054">
        <v>-1179586</v>
      </c>
      <c r="BN63" s="1054">
        <v>-1296999</v>
      </c>
      <c r="BO63" s="1054">
        <v>-1037601</v>
      </c>
      <c r="BP63" s="1054">
        <v>-233460</v>
      </c>
      <c r="BQ63" s="1054">
        <v>-25940</v>
      </c>
      <c r="BR63" s="1054">
        <v>-2594000</v>
      </c>
      <c r="BS63" s="1054">
        <v>428050</v>
      </c>
      <c r="BT63" s="1054">
        <v>214024</v>
      </c>
      <c r="BU63" s="1054">
        <v>171220</v>
      </c>
      <c r="BV63" s="1054">
        <v>38525</v>
      </c>
      <c r="BW63" s="1054">
        <v>4282</v>
      </c>
      <c r="BX63" s="1054">
        <v>24295879</v>
      </c>
      <c r="BY63" s="1054">
        <v>-4185952</v>
      </c>
      <c r="BZ63" s="1054">
        <v>556616</v>
      </c>
      <c r="CA63" s="1054">
        <v>-2457367</v>
      </c>
      <c r="CB63" s="1054">
        <v>-31451</v>
      </c>
      <c r="CC63" s="1054">
        <v>-4736</v>
      </c>
      <c r="CD63" s="1054">
        <v>-2390</v>
      </c>
      <c r="CE63" s="1054">
        <v>0</v>
      </c>
      <c r="CF63" s="1054">
        <v>-527505</v>
      </c>
      <c r="CG63" s="1054">
        <v>0</v>
      </c>
      <c r="CH63" s="1054">
        <v>0</v>
      </c>
      <c r="CI63" s="1054">
        <v>0</v>
      </c>
      <c r="CJ63" s="1054">
        <v>0</v>
      </c>
      <c r="CK63" s="1054">
        <v>0</v>
      </c>
      <c r="CL63" s="1054">
        <v>0</v>
      </c>
      <c r="CM63" s="1054">
        <v>0</v>
      </c>
      <c r="CN63" s="1054">
        <v>0</v>
      </c>
      <c r="CO63" s="1054">
        <v>23866289</v>
      </c>
      <c r="CP63" s="1054">
        <v>-205</v>
      </c>
      <c r="CQ63" s="1054">
        <v>1565845</v>
      </c>
      <c r="CR63" s="1054">
        <v>-1372096</v>
      </c>
      <c r="CS63" s="1054">
        <v>32436449</v>
      </c>
      <c r="CT63" s="1054">
        <v>-91407</v>
      </c>
      <c r="CU63" s="1054">
        <v>0</v>
      </c>
      <c r="CV63">
        <v>351256</v>
      </c>
      <c r="CW63">
        <v>0</v>
      </c>
      <c r="CX63" s="1054">
        <v>-42000</v>
      </c>
      <c r="CY63" s="1054">
        <v>-2552000</v>
      </c>
      <c r="CZ63" s="1054">
        <v>0</v>
      </c>
      <c r="DA63" s="1054">
        <v>-42000</v>
      </c>
      <c r="DB63" s="1054">
        <v>0</v>
      </c>
      <c r="DC63" s="1054">
        <v>-21000</v>
      </c>
      <c r="DD63" s="1054">
        <v>-16800</v>
      </c>
      <c r="DE63" s="1054">
        <v>-3780</v>
      </c>
      <c r="DF63" s="1054">
        <v>-420</v>
      </c>
      <c r="DG63" s="1054">
        <v>-1275999</v>
      </c>
      <c r="DH63" s="1054">
        <v>-1020801</v>
      </c>
      <c r="DI63" s="1054">
        <v>-229680</v>
      </c>
      <c r="DJ63" s="1054">
        <v>-25520</v>
      </c>
      <c r="DK63" s="1054">
        <v>-40682</v>
      </c>
      <c r="DL63" s="1054">
        <v>-9153</v>
      </c>
      <c r="DM63" s="1054">
        <v>-1017</v>
      </c>
      <c r="DN63" s="197">
        <v>10659850</v>
      </c>
      <c r="DO63" s="197">
        <v>0</v>
      </c>
      <c r="DP63" s="197">
        <v>428050</v>
      </c>
      <c r="DQ63" s="197">
        <v>-1978309</v>
      </c>
      <c r="DR63" s="209"/>
      <c r="DS63" s="209"/>
      <c r="DT63" s="209"/>
      <c r="DU63" t="s">
        <v>984</v>
      </c>
      <c r="DV63" t="s">
        <v>984</v>
      </c>
      <c r="DX63" s="197">
        <v>0</v>
      </c>
      <c r="DY63" s="197">
        <v>0</v>
      </c>
      <c r="DZ63" s="197">
        <v>0</v>
      </c>
      <c r="EA63" s="1054">
        <v>92274</v>
      </c>
      <c r="EB63" s="1054">
        <v>-1584588</v>
      </c>
      <c r="EC63" s="1557" t="s">
        <v>6480</v>
      </c>
      <c r="ED63" s="197" t="s">
        <v>5100</v>
      </c>
      <c r="EE63" s="1513" t="s">
        <v>5349</v>
      </c>
    </row>
    <row r="64" spans="1:135" s="197" customFormat="1" ht="12.75" x14ac:dyDescent="0.2">
      <c r="A64" s="203">
        <v>56</v>
      </c>
      <c r="B64" s="722" t="s">
        <v>210</v>
      </c>
      <c r="C64" s="1526" t="s">
        <v>211</v>
      </c>
      <c r="D64" s="1054">
        <v>1893076</v>
      </c>
      <c r="E64" s="1054">
        <v>1893076</v>
      </c>
      <c r="F64" s="1054">
        <v>0</v>
      </c>
      <c r="G64" s="1054">
        <v>0</v>
      </c>
      <c r="H64" s="1054">
        <v>1136161236</v>
      </c>
      <c r="I64" s="1054">
        <v>340848371</v>
      </c>
      <c r="J64" s="1054">
        <v>420379657</v>
      </c>
      <c r="K64" s="1054">
        <v>0</v>
      </c>
      <c r="L64" s="1054">
        <v>0</v>
      </c>
      <c r="M64" s="1054">
        <v>0</v>
      </c>
      <c r="N64" s="1054">
        <v>0</v>
      </c>
      <c r="O64" s="1054">
        <v>0</v>
      </c>
      <c r="P64" s="1054">
        <v>0</v>
      </c>
      <c r="Q64" s="1054">
        <v>0</v>
      </c>
      <c r="R64" s="1054">
        <v>0</v>
      </c>
      <c r="S64" s="1054">
        <v>12515000</v>
      </c>
      <c r="T64" s="1054">
        <v>0</v>
      </c>
      <c r="U64" s="1054">
        <v>3176726</v>
      </c>
      <c r="V64" s="1054">
        <v>2887932</v>
      </c>
      <c r="W64" s="1054">
        <v>3561783</v>
      </c>
      <c r="X64" s="1054">
        <v>0</v>
      </c>
      <c r="Y64" s="1054">
        <v>60192157</v>
      </c>
      <c r="Z64" s="1054">
        <v>71607757</v>
      </c>
      <c r="AA64" s="1054">
        <v>0</v>
      </c>
      <c r="AB64" s="1054">
        <v>508401</v>
      </c>
      <c r="AC64" s="1054">
        <v>627028</v>
      </c>
      <c r="AD64" s="1054">
        <v>0</v>
      </c>
      <c r="AE64" s="1054">
        <v>248761</v>
      </c>
      <c r="AF64" s="1054">
        <v>306805</v>
      </c>
      <c r="AG64" s="1054">
        <v>0</v>
      </c>
      <c r="AH64" s="1054">
        <v>0</v>
      </c>
      <c r="AI64" s="1054">
        <v>0</v>
      </c>
      <c r="AJ64" s="1054">
        <v>0</v>
      </c>
      <c r="AK64" s="1054">
        <v>8615</v>
      </c>
      <c r="AL64" s="1054">
        <v>10625</v>
      </c>
      <c r="AM64" s="1054">
        <v>0</v>
      </c>
      <c r="AN64" s="1054">
        <v>0</v>
      </c>
      <c r="AO64" s="1054">
        <v>0</v>
      </c>
      <c r="AP64" s="1054">
        <v>0</v>
      </c>
      <c r="AQ64" s="1054">
        <v>58634</v>
      </c>
      <c r="AR64" s="1054">
        <v>72315</v>
      </c>
      <c r="AS64" s="1054">
        <v>0</v>
      </c>
      <c r="AT64" s="1054">
        <v>0</v>
      </c>
      <c r="AU64" s="1054">
        <v>0</v>
      </c>
      <c r="AV64" s="1054">
        <v>0</v>
      </c>
      <c r="AW64" s="1054">
        <v>0</v>
      </c>
      <c r="AX64" s="1054">
        <v>0</v>
      </c>
      <c r="AY64" s="1054">
        <v>0</v>
      </c>
      <c r="AZ64" s="1054">
        <v>6703563</v>
      </c>
      <c r="BA64" s="1054">
        <v>0</v>
      </c>
      <c r="BB64" s="1054">
        <v>9626441</v>
      </c>
      <c r="BC64" s="1054">
        <v>8295591</v>
      </c>
      <c r="BD64" s="1054">
        <v>10231228</v>
      </c>
      <c r="BE64" s="1054">
        <v>0</v>
      </c>
      <c r="BF64" s="1055"/>
      <c r="BG64" s="1055"/>
      <c r="BH64" s="1055"/>
      <c r="BI64" s="1054">
        <v>-11634724</v>
      </c>
      <c r="BJ64" s="1054">
        <v>-10577022</v>
      </c>
      <c r="BK64" s="1054">
        <v>-13044994</v>
      </c>
      <c r="BL64" s="1054">
        <v>0</v>
      </c>
      <c r="BM64" s="1054">
        <v>-35256740</v>
      </c>
      <c r="BN64" s="1054">
        <v>-22394641</v>
      </c>
      <c r="BO64" s="1054">
        <v>-20358765</v>
      </c>
      <c r="BP64" s="1054">
        <v>-25109144</v>
      </c>
      <c r="BQ64" s="1054">
        <v>0</v>
      </c>
      <c r="BR64" s="1054">
        <v>-67862550</v>
      </c>
      <c r="BS64" s="1054">
        <v>80859308</v>
      </c>
      <c r="BT64" s="1054">
        <v>17613433</v>
      </c>
      <c r="BU64" s="1054">
        <v>24257792</v>
      </c>
      <c r="BV64" s="1054">
        <v>38988084</v>
      </c>
      <c r="BW64" s="1054">
        <v>0</v>
      </c>
      <c r="BX64" s="1054">
        <v>1166261375</v>
      </c>
      <c r="BY64" s="1054">
        <v>-2499616</v>
      </c>
      <c r="BZ64" s="1054">
        <v>31630449</v>
      </c>
      <c r="CA64" s="1054">
        <v>-15897070</v>
      </c>
      <c r="CB64" s="1054">
        <v>0</v>
      </c>
      <c r="CC64" s="1054">
        <v>0</v>
      </c>
      <c r="CD64" s="1054">
        <v>-21760</v>
      </c>
      <c r="CE64" s="1054">
        <v>-100340</v>
      </c>
      <c r="CF64" s="1054">
        <v>-75157640</v>
      </c>
      <c r="CG64" s="1054">
        <v>-165846</v>
      </c>
      <c r="CH64" s="1054">
        <v>-65781</v>
      </c>
      <c r="CI64" s="1054">
        <v>0</v>
      </c>
      <c r="CJ64" s="1054">
        <v>0</v>
      </c>
      <c r="CK64" s="1054">
        <v>0</v>
      </c>
      <c r="CL64" s="1054">
        <v>0</v>
      </c>
      <c r="CM64" s="1054">
        <v>0</v>
      </c>
      <c r="CN64" s="1054">
        <v>0</v>
      </c>
      <c r="CO64" s="1054">
        <v>1128405625</v>
      </c>
      <c r="CP64" s="1054">
        <v>-1668210</v>
      </c>
      <c r="CQ64" s="1054">
        <v>84084492</v>
      </c>
      <c r="CR64" s="1054">
        <v>-141440986</v>
      </c>
      <c r="CS64" s="1054">
        <v>1265520131</v>
      </c>
      <c r="CT64" s="1054">
        <v>-6925054</v>
      </c>
      <c r="CU64" s="1054">
        <v>0</v>
      </c>
      <c r="CV64">
        <v>-13000000</v>
      </c>
      <c r="CW64">
        <v>0</v>
      </c>
      <c r="CX64" s="1054">
        <v>-195071</v>
      </c>
      <c r="CY64" s="1054">
        <v>-67667479</v>
      </c>
      <c r="CZ64" s="1054">
        <v>0</v>
      </c>
      <c r="DA64" s="1054">
        <v>-2280643</v>
      </c>
      <c r="DB64" s="1054">
        <v>0</v>
      </c>
      <c r="DC64" s="1054">
        <v>-64373</v>
      </c>
      <c r="DD64" s="1054">
        <v>-58522</v>
      </c>
      <c r="DE64" s="1054">
        <v>-72176</v>
      </c>
      <c r="DF64" s="1054">
        <v>0</v>
      </c>
      <c r="DG64" s="1054">
        <v>-22330267</v>
      </c>
      <c r="DH64" s="1054">
        <v>-20300244</v>
      </c>
      <c r="DI64" s="1054">
        <v>-25036968</v>
      </c>
      <c r="DJ64" s="1054">
        <v>0</v>
      </c>
      <c r="DK64" s="1054">
        <v>18246711</v>
      </c>
      <c r="DL64" s="1054">
        <v>22504277</v>
      </c>
      <c r="DM64" s="1054">
        <v>0</v>
      </c>
      <c r="DN64" s="197">
        <v>63784850</v>
      </c>
      <c r="DO64" s="197">
        <v>0</v>
      </c>
      <c r="DP64" s="197">
        <v>80859308</v>
      </c>
      <c r="DQ64" s="197">
        <v>-16946040</v>
      </c>
      <c r="DR64" s="209"/>
      <c r="DS64" s="209"/>
      <c r="DT64" s="209"/>
      <c r="DU64" t="s">
        <v>984</v>
      </c>
      <c r="DV64" t="s">
        <v>984</v>
      </c>
      <c r="DX64" s="197">
        <v>0</v>
      </c>
      <c r="DY64" s="197">
        <v>0</v>
      </c>
      <c r="DZ64" s="197">
        <v>0</v>
      </c>
      <c r="EA64" s="1054">
        <v>-55182477</v>
      </c>
      <c r="EB64" s="1054">
        <v>0</v>
      </c>
      <c r="EC64" s="1557" t="s">
        <v>6480</v>
      </c>
      <c r="ED64" s="197" t="s">
        <v>5101</v>
      </c>
      <c r="EE64" s="1513" t="s">
        <v>5345</v>
      </c>
    </row>
    <row r="65" spans="1:135" s="197" customFormat="1" ht="12.75" x14ac:dyDescent="0.2">
      <c r="A65" s="797">
        <v>57</v>
      </c>
      <c r="B65" s="722" t="s">
        <v>212</v>
      </c>
      <c r="C65" s="1526" t="s">
        <v>213</v>
      </c>
      <c r="D65" s="1054">
        <v>238504</v>
      </c>
      <c r="E65" s="1054">
        <v>238504</v>
      </c>
      <c r="F65" s="1054">
        <v>0</v>
      </c>
      <c r="G65" s="1054">
        <v>0</v>
      </c>
      <c r="H65" s="1054">
        <v>64534472</v>
      </c>
      <c r="I65" s="1054">
        <v>25813789</v>
      </c>
      <c r="J65" s="1054">
        <v>5808102</v>
      </c>
      <c r="K65" s="1054">
        <v>645345</v>
      </c>
      <c r="L65" s="1054">
        <v>0</v>
      </c>
      <c r="M65" s="1054">
        <v>0</v>
      </c>
      <c r="N65" s="1054">
        <v>0</v>
      </c>
      <c r="O65" s="1054">
        <v>0</v>
      </c>
      <c r="P65" s="1054">
        <v>0</v>
      </c>
      <c r="Q65" s="1054">
        <v>0</v>
      </c>
      <c r="R65" s="1054">
        <v>0</v>
      </c>
      <c r="S65" s="1054">
        <v>0</v>
      </c>
      <c r="T65" s="1054">
        <v>0</v>
      </c>
      <c r="U65" s="1054">
        <v>-334666</v>
      </c>
      <c r="V65" s="1054">
        <v>-267733</v>
      </c>
      <c r="W65" s="1054">
        <v>-60240</v>
      </c>
      <c r="X65" s="1054">
        <v>-6693</v>
      </c>
      <c r="Y65" s="1054">
        <v>4397138</v>
      </c>
      <c r="Z65" s="1054">
        <v>989356</v>
      </c>
      <c r="AA65" s="1054">
        <v>109929</v>
      </c>
      <c r="AB65" s="1054">
        <v>1956252</v>
      </c>
      <c r="AC65" s="1054">
        <v>440157</v>
      </c>
      <c r="AD65" s="1054">
        <v>48906</v>
      </c>
      <c r="AE65" s="1054">
        <v>126447</v>
      </c>
      <c r="AF65" s="1054">
        <v>28451</v>
      </c>
      <c r="AG65" s="1054">
        <v>3161</v>
      </c>
      <c r="AH65" s="1054">
        <v>0</v>
      </c>
      <c r="AI65" s="1054">
        <v>0</v>
      </c>
      <c r="AJ65" s="1054">
        <v>0</v>
      </c>
      <c r="AK65" s="1054">
        <v>9977</v>
      </c>
      <c r="AL65" s="1054">
        <v>2245</v>
      </c>
      <c r="AM65" s="1054">
        <v>249</v>
      </c>
      <c r="AN65" s="1054">
        <v>1781</v>
      </c>
      <c r="AO65" s="1054">
        <v>401</v>
      </c>
      <c r="AP65" s="1054">
        <v>45</v>
      </c>
      <c r="AQ65" s="1054">
        <v>324433</v>
      </c>
      <c r="AR65" s="1054">
        <v>72998</v>
      </c>
      <c r="AS65" s="1054">
        <v>8111</v>
      </c>
      <c r="AT65" s="1054">
        <v>0</v>
      </c>
      <c r="AU65" s="1054">
        <v>0</v>
      </c>
      <c r="AV65" s="1054">
        <v>0</v>
      </c>
      <c r="AW65" s="1054">
        <v>702</v>
      </c>
      <c r="AX65" s="1054">
        <v>158</v>
      </c>
      <c r="AY65" s="1054">
        <v>18</v>
      </c>
      <c r="AZ65" s="1054">
        <v>4801604</v>
      </c>
      <c r="BA65" s="1054">
        <v>0</v>
      </c>
      <c r="BB65" s="1054">
        <v>-669332</v>
      </c>
      <c r="BC65" s="1054">
        <v>2847979</v>
      </c>
      <c r="BD65" s="1054">
        <v>640795</v>
      </c>
      <c r="BE65" s="1054">
        <v>71199</v>
      </c>
      <c r="BF65" s="1055"/>
      <c r="BG65" s="1055"/>
      <c r="BH65" s="1055"/>
      <c r="BI65" s="1054">
        <v>-1657593</v>
      </c>
      <c r="BJ65" s="1054">
        <v>-1326075</v>
      </c>
      <c r="BK65" s="1054">
        <v>-298367</v>
      </c>
      <c r="BL65" s="1054">
        <v>-33152</v>
      </c>
      <c r="BM65" s="1054">
        <v>-3315187</v>
      </c>
      <c r="BN65" s="1054">
        <v>-3028566</v>
      </c>
      <c r="BO65" s="1054">
        <v>-2422850</v>
      </c>
      <c r="BP65" s="1054">
        <v>-545141</v>
      </c>
      <c r="BQ65" s="1054">
        <v>-60570</v>
      </c>
      <c r="BR65" s="1054">
        <v>-6057127</v>
      </c>
      <c r="BS65" s="1054">
        <v>1183636</v>
      </c>
      <c r="BT65" s="1054">
        <v>591819</v>
      </c>
      <c r="BU65" s="1054">
        <v>473454</v>
      </c>
      <c r="BV65" s="1054">
        <v>106528</v>
      </c>
      <c r="BW65" s="1054">
        <v>11835</v>
      </c>
      <c r="BX65" s="1054">
        <v>57033131</v>
      </c>
      <c r="BY65" s="1054">
        <v>-6691471</v>
      </c>
      <c r="BZ65" s="1054">
        <v>1534858</v>
      </c>
      <c r="CA65" s="1054">
        <v>-6988431</v>
      </c>
      <c r="CB65" s="1054">
        <v>-60416</v>
      </c>
      <c r="CC65" s="1054">
        <v>-3852</v>
      </c>
      <c r="CD65" s="1054">
        <v>-24486</v>
      </c>
      <c r="CE65" s="1054">
        <v>0</v>
      </c>
      <c r="CF65" s="1054">
        <v>-2216261</v>
      </c>
      <c r="CG65" s="1054">
        <v>-224528</v>
      </c>
      <c r="CH65" s="1054">
        <v>0</v>
      </c>
      <c r="CI65" s="1054">
        <v>-13951</v>
      </c>
      <c r="CJ65" s="1054">
        <v>0</v>
      </c>
      <c r="CK65" s="1054">
        <v>0</v>
      </c>
      <c r="CL65" s="1054">
        <v>0</v>
      </c>
      <c r="CM65" s="1054">
        <v>0</v>
      </c>
      <c r="CN65" s="1054">
        <v>0</v>
      </c>
      <c r="CO65" s="1054">
        <v>58606604</v>
      </c>
      <c r="CP65" s="1054">
        <v>-3</v>
      </c>
      <c r="CQ65" s="1054">
        <v>4232451</v>
      </c>
      <c r="CR65" s="1054">
        <v>-2778912</v>
      </c>
      <c r="CS65" s="1054">
        <v>80618072</v>
      </c>
      <c r="CT65" s="1054">
        <v>-282211</v>
      </c>
      <c r="CU65" s="1054">
        <v>0</v>
      </c>
      <c r="CV65">
        <v>-4075841</v>
      </c>
      <c r="CW65">
        <v>0</v>
      </c>
      <c r="CX65" s="1054">
        <v>-853369</v>
      </c>
      <c r="CY65" s="1054">
        <v>-5203758</v>
      </c>
      <c r="CZ65" s="1054">
        <v>0</v>
      </c>
      <c r="DA65" s="1054">
        <v>30163</v>
      </c>
      <c r="DB65" s="1054">
        <v>0</v>
      </c>
      <c r="DC65" s="1054">
        <v>-426685</v>
      </c>
      <c r="DD65" s="1054">
        <v>-341348</v>
      </c>
      <c r="DE65" s="1054">
        <v>-76803</v>
      </c>
      <c r="DF65" s="1054">
        <v>-8533</v>
      </c>
      <c r="DG65" s="1054">
        <v>-2601881</v>
      </c>
      <c r="DH65" s="1054">
        <v>-2081502</v>
      </c>
      <c r="DI65" s="1054">
        <v>-468338</v>
      </c>
      <c r="DJ65" s="1054">
        <v>-52037</v>
      </c>
      <c r="DK65" s="1054">
        <v>1463472</v>
      </c>
      <c r="DL65" s="1054">
        <v>329281</v>
      </c>
      <c r="DM65" s="1054">
        <v>36587</v>
      </c>
      <c r="DN65" s="197">
        <v>24316700</v>
      </c>
      <c r="DO65" s="197">
        <v>0</v>
      </c>
      <c r="DP65" s="197">
        <v>1183636</v>
      </c>
      <c r="DQ65" s="197">
        <v>-4095285</v>
      </c>
      <c r="DR65" s="209"/>
      <c r="DS65" s="209"/>
      <c r="DT65" s="209"/>
      <c r="DU65" t="s">
        <v>984</v>
      </c>
      <c r="DV65" t="s">
        <v>984</v>
      </c>
      <c r="DX65" s="197">
        <v>0</v>
      </c>
      <c r="DY65" s="197">
        <v>0</v>
      </c>
      <c r="DZ65" s="197">
        <v>0</v>
      </c>
      <c r="EA65" s="1054">
        <v>-3319421</v>
      </c>
      <c r="EB65" s="1054">
        <v>-514444</v>
      </c>
      <c r="EC65" s="1557" t="s">
        <v>6480</v>
      </c>
      <c r="ED65" s="197" t="s">
        <v>5102</v>
      </c>
      <c r="EE65" s="1513" t="s">
        <v>5344</v>
      </c>
    </row>
    <row r="66" spans="1:135" s="197" customFormat="1" ht="12.75" x14ac:dyDescent="0.2">
      <c r="A66" s="203">
        <v>58</v>
      </c>
      <c r="B66" s="722" t="s">
        <v>216</v>
      </c>
      <c r="C66" s="1526" t="s">
        <v>217</v>
      </c>
      <c r="D66" s="1054">
        <v>1248919</v>
      </c>
      <c r="E66" s="1054">
        <v>1248919</v>
      </c>
      <c r="F66" s="1054">
        <v>2070000</v>
      </c>
      <c r="G66" s="1054">
        <v>0</v>
      </c>
      <c r="H66" s="1054">
        <v>144627407</v>
      </c>
      <c r="I66" s="1054">
        <v>144627407</v>
      </c>
      <c r="J66" s="1054">
        <v>0</v>
      </c>
      <c r="K66" s="1054">
        <v>0</v>
      </c>
      <c r="L66" s="1054">
        <v>423420</v>
      </c>
      <c r="M66" s="1054">
        <v>0</v>
      </c>
      <c r="N66" s="1054">
        <v>0</v>
      </c>
      <c r="O66" s="1054">
        <v>0</v>
      </c>
      <c r="P66" s="1054">
        <v>0</v>
      </c>
      <c r="Q66" s="1054">
        <v>0</v>
      </c>
      <c r="R66" s="1054">
        <v>0</v>
      </c>
      <c r="S66" s="1054">
        <v>0</v>
      </c>
      <c r="T66" s="1054">
        <v>0</v>
      </c>
      <c r="U66" s="1054">
        <v>0</v>
      </c>
      <c r="V66" s="1054">
        <v>154441</v>
      </c>
      <c r="W66" s="1054">
        <v>0</v>
      </c>
      <c r="X66" s="1054">
        <v>0</v>
      </c>
      <c r="Y66" s="1054">
        <v>25060662</v>
      </c>
      <c r="Z66" s="1054">
        <v>0</v>
      </c>
      <c r="AA66" s="1054">
        <v>0</v>
      </c>
      <c r="AB66" s="1054">
        <v>33464136</v>
      </c>
      <c r="AC66" s="1054">
        <v>0</v>
      </c>
      <c r="AD66" s="1054">
        <v>0</v>
      </c>
      <c r="AE66" s="1054">
        <v>1092095</v>
      </c>
      <c r="AF66" s="1054">
        <v>0</v>
      </c>
      <c r="AG66" s="1054">
        <v>0</v>
      </c>
      <c r="AH66" s="1054">
        <v>40833</v>
      </c>
      <c r="AI66" s="1054">
        <v>0</v>
      </c>
      <c r="AJ66" s="1054">
        <v>0</v>
      </c>
      <c r="AK66" s="1054">
        <v>313219</v>
      </c>
      <c r="AL66" s="1054">
        <v>0</v>
      </c>
      <c r="AM66" s="1054">
        <v>0</v>
      </c>
      <c r="AN66" s="1054">
        <v>158829</v>
      </c>
      <c r="AO66" s="1054">
        <v>0</v>
      </c>
      <c r="AP66" s="1054">
        <v>0</v>
      </c>
      <c r="AQ66" s="1054">
        <v>3158332</v>
      </c>
      <c r="AR66" s="1054">
        <v>0</v>
      </c>
      <c r="AS66" s="1054">
        <v>0</v>
      </c>
      <c r="AT66" s="1054">
        <v>150928</v>
      </c>
      <c r="AU66" s="1054">
        <v>0</v>
      </c>
      <c r="AV66" s="1054">
        <v>0</v>
      </c>
      <c r="AW66" s="1054">
        <v>3511</v>
      </c>
      <c r="AX66" s="1054">
        <v>0</v>
      </c>
      <c r="AY66" s="1054">
        <v>0</v>
      </c>
      <c r="AZ66" s="1054">
        <v>15535328</v>
      </c>
      <c r="BA66" s="1054">
        <v>35005</v>
      </c>
      <c r="BB66" s="1054">
        <v>154441</v>
      </c>
      <c r="BC66" s="1054">
        <v>39316450</v>
      </c>
      <c r="BD66" s="1054">
        <v>0</v>
      </c>
      <c r="BE66" s="1054">
        <v>0</v>
      </c>
      <c r="BF66" s="1055"/>
      <c r="BG66" s="1055"/>
      <c r="BH66" s="1055"/>
      <c r="BI66" s="1054">
        <v>0</v>
      </c>
      <c r="BJ66" s="1054">
        <v>-5287000</v>
      </c>
      <c r="BK66" s="1054">
        <v>0</v>
      </c>
      <c r="BL66" s="1054">
        <v>0</v>
      </c>
      <c r="BM66" s="1054">
        <v>-5287000</v>
      </c>
      <c r="BN66" s="1054">
        <v>0</v>
      </c>
      <c r="BO66" s="1054">
        <v>-8380000</v>
      </c>
      <c r="BP66" s="1054">
        <v>0</v>
      </c>
      <c r="BQ66" s="1054">
        <v>0</v>
      </c>
      <c r="BR66" s="1054">
        <v>-8380000</v>
      </c>
      <c r="BS66" s="1054">
        <v>649609</v>
      </c>
      <c r="BT66" s="1054">
        <v>0</v>
      </c>
      <c r="BU66" s="1054">
        <v>649609</v>
      </c>
      <c r="BV66" s="1054">
        <v>0</v>
      </c>
      <c r="BW66" s="1054">
        <v>0</v>
      </c>
      <c r="BX66" s="1054">
        <v>136939362</v>
      </c>
      <c r="BY66" s="1054">
        <v>-51056108</v>
      </c>
      <c r="BZ66" s="1054">
        <v>3290707</v>
      </c>
      <c r="CA66" s="1054">
        <v>-19298092</v>
      </c>
      <c r="CB66" s="1054">
        <v>-219433</v>
      </c>
      <c r="CC66" s="1054">
        <v>-144860</v>
      </c>
      <c r="CD66" s="1054">
        <v>-285281</v>
      </c>
      <c r="CE66" s="1054">
        <v>-21618</v>
      </c>
      <c r="CF66" s="1054">
        <v>-3867416</v>
      </c>
      <c r="CG66" s="1054">
        <v>-761267</v>
      </c>
      <c r="CH66" s="1054">
        <v>-319223</v>
      </c>
      <c r="CI66" s="1054">
        <v>-9140</v>
      </c>
      <c r="CJ66" s="1054">
        <v>0</v>
      </c>
      <c r="CK66" s="1054">
        <v>-13920</v>
      </c>
      <c r="CL66" s="1054">
        <v>-150928</v>
      </c>
      <c r="CM66" s="1054">
        <v>-150928</v>
      </c>
      <c r="CN66" s="1054">
        <v>0</v>
      </c>
      <c r="CO66" s="1054">
        <v>132215017</v>
      </c>
      <c r="CP66" s="1054">
        <v>-525982</v>
      </c>
      <c r="CQ66" s="1054">
        <v>9020647</v>
      </c>
      <c r="CR66" s="1054">
        <v>-7647883</v>
      </c>
      <c r="CS66" s="1054">
        <v>239883579</v>
      </c>
      <c r="CT66" s="1054">
        <v>-935982</v>
      </c>
      <c r="CU66" s="1054">
        <v>0</v>
      </c>
      <c r="CV66">
        <v>-4990000</v>
      </c>
      <c r="CW66">
        <v>0</v>
      </c>
      <c r="CX66" s="1054">
        <v>-790000</v>
      </c>
      <c r="CY66" s="1054">
        <v>-7590000</v>
      </c>
      <c r="CZ66" s="1054">
        <v>0</v>
      </c>
      <c r="DA66" s="1054">
        <v>14010000</v>
      </c>
      <c r="DB66" s="1054">
        <v>0</v>
      </c>
      <c r="DC66" s="1054">
        <v>0</v>
      </c>
      <c r="DD66" s="1054">
        <v>-790000</v>
      </c>
      <c r="DE66" s="1054">
        <v>0</v>
      </c>
      <c r="DF66" s="1054">
        <v>0</v>
      </c>
      <c r="DG66" s="1054">
        <v>0</v>
      </c>
      <c r="DH66" s="1054">
        <v>-7590000</v>
      </c>
      <c r="DI66" s="1054">
        <v>0</v>
      </c>
      <c r="DJ66" s="1054">
        <v>0</v>
      </c>
      <c r="DK66" s="1054">
        <v>9881636</v>
      </c>
      <c r="DL66" s="1054">
        <v>0</v>
      </c>
      <c r="DM66" s="1054">
        <v>0</v>
      </c>
      <c r="DN66" s="197">
        <v>83662290</v>
      </c>
      <c r="DO66" s="197">
        <v>345000</v>
      </c>
      <c r="DP66" s="197">
        <v>649609</v>
      </c>
      <c r="DQ66" s="197">
        <v>-23101900</v>
      </c>
      <c r="DR66" s="209"/>
      <c r="DS66" s="209"/>
      <c r="DT66" s="209"/>
      <c r="DU66" t="s">
        <v>984</v>
      </c>
      <c r="DV66" t="s">
        <v>984</v>
      </c>
      <c r="DX66" s="197">
        <v>0</v>
      </c>
      <c r="DY66" s="197">
        <v>0</v>
      </c>
      <c r="DZ66" s="197">
        <v>0</v>
      </c>
      <c r="EA66" s="1054">
        <v>-8965339</v>
      </c>
      <c r="EB66" s="1054">
        <v>0</v>
      </c>
      <c r="EC66" s="1557" t="s">
        <v>6480</v>
      </c>
      <c r="ED66" s="197" t="s">
        <v>5103</v>
      </c>
      <c r="EE66" s="1513" t="s">
        <v>5347</v>
      </c>
    </row>
    <row r="67" spans="1:135" s="197" customFormat="1" ht="12.75" x14ac:dyDescent="0.2">
      <c r="A67" s="797">
        <v>59</v>
      </c>
      <c r="B67" s="722" t="s">
        <v>218</v>
      </c>
      <c r="C67" s="1526" t="s">
        <v>219</v>
      </c>
      <c r="D67" s="1054">
        <v>194453</v>
      </c>
      <c r="E67" s="1054">
        <v>194453</v>
      </c>
      <c r="F67" s="1054">
        <v>107388</v>
      </c>
      <c r="G67" s="1054">
        <v>0</v>
      </c>
      <c r="H67" s="1054">
        <v>33003405</v>
      </c>
      <c r="I67" s="1054">
        <v>13201362</v>
      </c>
      <c r="J67" s="1054">
        <v>3300341</v>
      </c>
      <c r="K67" s="1054">
        <v>0</v>
      </c>
      <c r="L67" s="1054">
        <v>0</v>
      </c>
      <c r="M67" s="1054">
        <v>0</v>
      </c>
      <c r="N67" s="1054">
        <v>0</v>
      </c>
      <c r="O67" s="1054">
        <v>0</v>
      </c>
      <c r="P67" s="1054">
        <v>0</v>
      </c>
      <c r="Q67" s="1054">
        <v>0</v>
      </c>
      <c r="R67" s="1054">
        <v>0</v>
      </c>
      <c r="S67" s="1054">
        <v>0</v>
      </c>
      <c r="T67" s="1054">
        <v>0</v>
      </c>
      <c r="U67" s="1054">
        <v>-487945</v>
      </c>
      <c r="V67" s="1054">
        <v>-390356</v>
      </c>
      <c r="W67" s="1054">
        <v>-97589</v>
      </c>
      <c r="X67" s="1054">
        <v>0</v>
      </c>
      <c r="Y67" s="1054">
        <v>2267021</v>
      </c>
      <c r="Z67" s="1054">
        <v>562182</v>
      </c>
      <c r="AA67" s="1054">
        <v>0</v>
      </c>
      <c r="AB67" s="1054">
        <v>1754528</v>
      </c>
      <c r="AC67" s="1054">
        <v>438632</v>
      </c>
      <c r="AD67" s="1054">
        <v>0</v>
      </c>
      <c r="AE67" s="1054">
        <v>91677</v>
      </c>
      <c r="AF67" s="1054">
        <v>22919</v>
      </c>
      <c r="AG67" s="1054">
        <v>0</v>
      </c>
      <c r="AH67" s="1054">
        <v>1906</v>
      </c>
      <c r="AI67" s="1054">
        <v>476</v>
      </c>
      <c r="AJ67" s="1054">
        <v>0</v>
      </c>
      <c r="AK67" s="1054">
        <v>10431</v>
      </c>
      <c r="AL67" s="1054">
        <v>2608</v>
      </c>
      <c r="AM67" s="1054">
        <v>0</v>
      </c>
      <c r="AN67" s="1054">
        <v>8601</v>
      </c>
      <c r="AO67" s="1054">
        <v>2150</v>
      </c>
      <c r="AP67" s="1054">
        <v>0</v>
      </c>
      <c r="AQ67" s="1054">
        <v>512882</v>
      </c>
      <c r="AR67" s="1054">
        <v>128221</v>
      </c>
      <c r="AS67" s="1054">
        <v>0</v>
      </c>
      <c r="AT67" s="1054">
        <v>0</v>
      </c>
      <c r="AU67" s="1054">
        <v>0</v>
      </c>
      <c r="AV67" s="1054">
        <v>0</v>
      </c>
      <c r="AW67" s="1054">
        <v>0</v>
      </c>
      <c r="AX67" s="1054">
        <v>0</v>
      </c>
      <c r="AY67" s="1054">
        <v>0</v>
      </c>
      <c r="AZ67" s="1054">
        <v>4398783</v>
      </c>
      <c r="BA67" s="1054">
        <v>0</v>
      </c>
      <c r="BB67" s="1054">
        <v>-975889</v>
      </c>
      <c r="BC67" s="1054">
        <v>3081979</v>
      </c>
      <c r="BD67" s="1054">
        <v>770495</v>
      </c>
      <c r="BE67" s="1054">
        <v>0</v>
      </c>
      <c r="BF67" s="1055"/>
      <c r="BG67" s="1055"/>
      <c r="BH67" s="1055"/>
      <c r="BI67" s="1054">
        <v>-224345</v>
      </c>
      <c r="BJ67" s="1054">
        <v>-179476</v>
      </c>
      <c r="BK67" s="1054">
        <v>-44869</v>
      </c>
      <c r="BL67" s="1054">
        <v>0</v>
      </c>
      <c r="BM67" s="1054">
        <v>-448690</v>
      </c>
      <c r="BN67" s="1054">
        <v>-1281863</v>
      </c>
      <c r="BO67" s="1054">
        <v>-1025490</v>
      </c>
      <c r="BP67" s="1054">
        <v>-256373</v>
      </c>
      <c r="BQ67" s="1054">
        <v>0</v>
      </c>
      <c r="BR67" s="1054">
        <v>-2563726</v>
      </c>
      <c r="BS67" s="1054">
        <v>491740</v>
      </c>
      <c r="BT67" s="1054">
        <v>245867</v>
      </c>
      <c r="BU67" s="1054">
        <v>196699</v>
      </c>
      <c r="BV67" s="1054">
        <v>49174</v>
      </c>
      <c r="BW67" s="1054">
        <v>0</v>
      </c>
      <c r="BX67" s="1054">
        <v>27430184</v>
      </c>
      <c r="BY67" s="1054">
        <v>-7018153</v>
      </c>
      <c r="BZ67" s="1054">
        <v>638738</v>
      </c>
      <c r="CA67" s="1054">
        <v>-2593752</v>
      </c>
      <c r="CB67" s="1054">
        <v>-57285</v>
      </c>
      <c r="CC67" s="1054">
        <v>-28588</v>
      </c>
      <c r="CD67" s="1054">
        <v>-23398</v>
      </c>
      <c r="CE67" s="1054">
        <v>0</v>
      </c>
      <c r="CF67" s="1054">
        <v>-1222363</v>
      </c>
      <c r="CG67" s="1054">
        <v>-14695</v>
      </c>
      <c r="CH67" s="1054">
        <v>0</v>
      </c>
      <c r="CI67" s="1054">
        <v>0</v>
      </c>
      <c r="CJ67" s="1054">
        <v>0</v>
      </c>
      <c r="CK67" s="1054">
        <v>0</v>
      </c>
      <c r="CL67" s="1054">
        <v>0</v>
      </c>
      <c r="CM67" s="1054">
        <v>0</v>
      </c>
      <c r="CN67" s="1054">
        <v>0</v>
      </c>
      <c r="CO67" s="1054">
        <v>26859418</v>
      </c>
      <c r="CP67" s="1054">
        <v>-81744</v>
      </c>
      <c r="CQ67" s="1054">
        <v>2551337</v>
      </c>
      <c r="CR67" s="1054">
        <v>-698505</v>
      </c>
      <c r="CS67" s="1054">
        <v>44653540</v>
      </c>
      <c r="CT67" s="1054">
        <v>259466</v>
      </c>
      <c r="CU67" s="1054">
        <v>0</v>
      </c>
      <c r="CV67">
        <v>122067</v>
      </c>
      <c r="CW67">
        <v>0</v>
      </c>
      <c r="CX67" s="1054">
        <v>-134756</v>
      </c>
      <c r="CY67" s="1054">
        <v>-2428970</v>
      </c>
      <c r="CZ67" s="1054">
        <v>0</v>
      </c>
      <c r="DA67" s="1054">
        <v>-50616</v>
      </c>
      <c r="DB67" s="1054">
        <v>0</v>
      </c>
      <c r="DC67" s="1054">
        <v>-67378</v>
      </c>
      <c r="DD67" s="1054">
        <v>-53902</v>
      </c>
      <c r="DE67" s="1054">
        <v>-13476</v>
      </c>
      <c r="DF67" s="1054">
        <v>0</v>
      </c>
      <c r="DG67" s="1054">
        <v>-1214485</v>
      </c>
      <c r="DH67" s="1054">
        <v>-971588</v>
      </c>
      <c r="DI67" s="1054">
        <v>-242897</v>
      </c>
      <c r="DJ67" s="1054">
        <v>0</v>
      </c>
      <c r="DK67" s="1054">
        <v>774435</v>
      </c>
      <c r="DL67" s="1054">
        <v>193609</v>
      </c>
      <c r="DM67" s="1054">
        <v>0</v>
      </c>
      <c r="DN67" s="197">
        <v>17630250</v>
      </c>
      <c r="DO67" s="197">
        <v>0</v>
      </c>
      <c r="DP67" s="197">
        <v>491740</v>
      </c>
      <c r="DQ67" s="197">
        <v>-5088052</v>
      </c>
      <c r="DR67" s="209"/>
      <c r="DS67" s="209"/>
      <c r="DT67" s="209"/>
      <c r="DU67" t="s">
        <v>984</v>
      </c>
      <c r="DV67" t="s">
        <v>985</v>
      </c>
      <c r="DX67" s="197">
        <v>0</v>
      </c>
      <c r="DY67" s="197">
        <v>0</v>
      </c>
      <c r="DZ67" s="197">
        <v>0</v>
      </c>
      <c r="EA67" s="1054">
        <v>-1756560</v>
      </c>
      <c r="EB67" s="1054">
        <v>0</v>
      </c>
      <c r="EC67" s="1557" t="s">
        <v>6480</v>
      </c>
      <c r="ED67" s="197" t="s">
        <v>5104</v>
      </c>
      <c r="EE67" s="1513" t="s">
        <v>5347</v>
      </c>
    </row>
    <row r="68" spans="1:135" s="197" customFormat="1" ht="12.75" x14ac:dyDescent="0.2">
      <c r="A68" s="203">
        <v>60</v>
      </c>
      <c r="B68" s="722" t="s">
        <v>220</v>
      </c>
      <c r="C68" s="1526" t="s">
        <v>221</v>
      </c>
      <c r="D68" s="1054">
        <v>367126</v>
      </c>
      <c r="E68" s="1054">
        <v>367126</v>
      </c>
      <c r="F68" s="1054">
        <v>0</v>
      </c>
      <c r="G68" s="1054">
        <v>0</v>
      </c>
      <c r="H68" s="1054">
        <v>115730754</v>
      </c>
      <c r="I68" s="1054">
        <v>114573446</v>
      </c>
      <c r="J68" s="1054">
        <v>0</v>
      </c>
      <c r="K68" s="1054">
        <v>1157308</v>
      </c>
      <c r="L68" s="1054">
        <v>0</v>
      </c>
      <c r="M68" s="1054">
        <v>0</v>
      </c>
      <c r="N68" s="1054">
        <v>0</v>
      </c>
      <c r="O68" s="1054">
        <v>0</v>
      </c>
      <c r="P68" s="1054">
        <v>0</v>
      </c>
      <c r="Q68" s="1054">
        <v>0</v>
      </c>
      <c r="R68" s="1054">
        <v>0</v>
      </c>
      <c r="S68" s="1054">
        <v>0</v>
      </c>
      <c r="T68" s="1054">
        <v>0</v>
      </c>
      <c r="U68" s="1054">
        <v>0</v>
      </c>
      <c r="V68" s="1054">
        <v>3354007</v>
      </c>
      <c r="W68" s="1054">
        <v>0</v>
      </c>
      <c r="X68" s="1054">
        <v>33879</v>
      </c>
      <c r="Y68" s="1054">
        <v>19516519</v>
      </c>
      <c r="Z68" s="1054">
        <v>0</v>
      </c>
      <c r="AA68" s="1054">
        <v>197137</v>
      </c>
      <c r="AB68" s="1054">
        <v>6423806</v>
      </c>
      <c r="AC68" s="1054">
        <v>0</v>
      </c>
      <c r="AD68" s="1054">
        <v>64887</v>
      </c>
      <c r="AE68" s="1054">
        <v>424725</v>
      </c>
      <c r="AF68" s="1054">
        <v>0</v>
      </c>
      <c r="AG68" s="1054">
        <v>4290</v>
      </c>
      <c r="AH68" s="1054">
        <v>0</v>
      </c>
      <c r="AI68" s="1054">
        <v>0</v>
      </c>
      <c r="AJ68" s="1054">
        <v>0</v>
      </c>
      <c r="AK68" s="1054">
        <v>10413</v>
      </c>
      <c r="AL68" s="1054">
        <v>0</v>
      </c>
      <c r="AM68" s="1054">
        <v>105</v>
      </c>
      <c r="AN68" s="1054">
        <v>0</v>
      </c>
      <c r="AO68" s="1054">
        <v>0</v>
      </c>
      <c r="AP68" s="1054">
        <v>0</v>
      </c>
      <c r="AQ68" s="1054">
        <v>2283190</v>
      </c>
      <c r="AR68" s="1054">
        <v>0</v>
      </c>
      <c r="AS68" s="1054">
        <v>23063</v>
      </c>
      <c r="AT68" s="1054">
        <v>0</v>
      </c>
      <c r="AU68" s="1054">
        <v>0</v>
      </c>
      <c r="AV68" s="1054">
        <v>0</v>
      </c>
      <c r="AW68" s="1054">
        <v>0</v>
      </c>
      <c r="AX68" s="1054">
        <v>0</v>
      </c>
      <c r="AY68" s="1054">
        <v>0</v>
      </c>
      <c r="AZ68" s="1054">
        <v>8851487</v>
      </c>
      <c r="BA68" s="1054">
        <v>0</v>
      </c>
      <c r="BB68" s="1054">
        <v>3387886</v>
      </c>
      <c r="BC68" s="1054">
        <v>11170715</v>
      </c>
      <c r="BD68" s="1054">
        <v>0</v>
      </c>
      <c r="BE68" s="1054">
        <v>112836</v>
      </c>
      <c r="BF68" s="1055"/>
      <c r="BG68" s="1055"/>
      <c r="BH68" s="1055"/>
      <c r="BI68" s="1054">
        <v>0</v>
      </c>
      <c r="BJ68" s="1054">
        <v>-3702910</v>
      </c>
      <c r="BK68" s="1054">
        <v>0</v>
      </c>
      <c r="BL68" s="1054">
        <v>-37403</v>
      </c>
      <c r="BM68" s="1054">
        <v>-3740313</v>
      </c>
      <c r="BN68" s="1054">
        <v>0</v>
      </c>
      <c r="BO68" s="1054">
        <v>-20469915</v>
      </c>
      <c r="BP68" s="1054">
        <v>0</v>
      </c>
      <c r="BQ68" s="1054">
        <v>-206768</v>
      </c>
      <c r="BR68" s="1054">
        <v>-20676683</v>
      </c>
      <c r="BS68" s="1054">
        <v>1844238</v>
      </c>
      <c r="BT68" s="1054">
        <v>-1</v>
      </c>
      <c r="BU68" s="1054">
        <v>1825796</v>
      </c>
      <c r="BV68" s="1054">
        <v>0</v>
      </c>
      <c r="BW68" s="1054">
        <v>18443</v>
      </c>
      <c r="BX68" s="1054">
        <v>97740761</v>
      </c>
      <c r="BY68" s="1054">
        <v>-10213450</v>
      </c>
      <c r="BZ68" s="1054">
        <v>3175905</v>
      </c>
      <c r="CA68" s="1054">
        <v>-17721441</v>
      </c>
      <c r="CB68" s="1054">
        <v>-101300</v>
      </c>
      <c r="CC68" s="1054">
        <v>0</v>
      </c>
      <c r="CD68" s="1054">
        <v>-9896</v>
      </c>
      <c r="CE68" s="1054">
        <v>-96109</v>
      </c>
      <c r="CF68" s="1054">
        <v>-4061281</v>
      </c>
      <c r="CG68" s="1054">
        <v>-418790</v>
      </c>
      <c r="CH68" s="1054">
        <v>0</v>
      </c>
      <c r="CI68" s="1054">
        <v>0</v>
      </c>
      <c r="CJ68" s="1054">
        <v>0</v>
      </c>
      <c r="CK68" s="1054">
        <v>0</v>
      </c>
      <c r="CL68" s="1054">
        <v>-50000</v>
      </c>
      <c r="CM68" s="1054">
        <v>0</v>
      </c>
      <c r="CN68" s="1054">
        <v>0</v>
      </c>
      <c r="CO68" s="1054">
        <v>106220755</v>
      </c>
      <c r="CP68" s="1054">
        <v>-522599</v>
      </c>
      <c r="CQ68" s="1054">
        <v>6616924</v>
      </c>
      <c r="CR68" s="1054">
        <v>-3534159</v>
      </c>
      <c r="CS68" s="1054">
        <v>147578191</v>
      </c>
      <c r="CT68" s="1054">
        <v>354380</v>
      </c>
      <c r="CU68" s="1054">
        <v>0</v>
      </c>
      <c r="CV68">
        <v>-13884861</v>
      </c>
      <c r="CW68">
        <v>0</v>
      </c>
      <c r="CX68" s="1054">
        <v>-2819264</v>
      </c>
      <c r="CY68" s="1054">
        <v>-17857419</v>
      </c>
      <c r="CZ68" s="1054">
        <v>0</v>
      </c>
      <c r="DA68" s="1054">
        <v>245188</v>
      </c>
      <c r="DB68" s="1054">
        <v>0</v>
      </c>
      <c r="DC68" s="1054">
        <v>0</v>
      </c>
      <c r="DD68" s="1054">
        <v>-2791071</v>
      </c>
      <c r="DE68" s="1054">
        <v>0</v>
      </c>
      <c r="DF68" s="1054">
        <v>-28193</v>
      </c>
      <c r="DG68" s="1054">
        <v>0</v>
      </c>
      <c r="DH68" s="1054">
        <v>-17678844</v>
      </c>
      <c r="DI68" s="1054">
        <v>0</v>
      </c>
      <c r="DJ68" s="1054">
        <v>-178575</v>
      </c>
      <c r="DK68" s="1054">
        <v>9113915</v>
      </c>
      <c r="DL68" s="1054">
        <v>0</v>
      </c>
      <c r="DM68" s="1054">
        <v>92060</v>
      </c>
      <c r="DN68" s="197">
        <v>33001150</v>
      </c>
      <c r="DO68" s="197">
        <v>0</v>
      </c>
      <c r="DP68" s="197">
        <v>1844238</v>
      </c>
      <c r="DQ68" s="197">
        <v>-6785512</v>
      </c>
      <c r="DR68" s="209"/>
      <c r="DS68" s="209"/>
      <c r="DT68" s="209"/>
      <c r="DU68" t="s">
        <v>984</v>
      </c>
      <c r="DV68" t="s">
        <v>984</v>
      </c>
      <c r="DX68" s="197">
        <v>0</v>
      </c>
      <c r="DY68" s="197">
        <v>0</v>
      </c>
      <c r="DZ68" s="197">
        <v>0</v>
      </c>
      <c r="EA68" s="1054">
        <v>-8352330</v>
      </c>
      <c r="EB68" s="1054">
        <v>0</v>
      </c>
      <c r="EC68" s="1557" t="s">
        <v>6480</v>
      </c>
      <c r="ED68" s="197" t="s">
        <v>5105</v>
      </c>
      <c r="EE68" s="1513" t="s">
        <v>5348</v>
      </c>
    </row>
    <row r="69" spans="1:135" s="197" customFormat="1" ht="12.75" x14ac:dyDescent="0.2">
      <c r="A69" s="797">
        <v>61</v>
      </c>
      <c r="B69" s="722" t="s">
        <v>224</v>
      </c>
      <c r="C69" s="1526" t="s">
        <v>225</v>
      </c>
      <c r="D69" s="1054">
        <v>215942</v>
      </c>
      <c r="E69" s="1054">
        <v>215942</v>
      </c>
      <c r="F69" s="1054">
        <v>959</v>
      </c>
      <c r="G69" s="1054">
        <v>0</v>
      </c>
      <c r="H69" s="1054">
        <v>131268024</v>
      </c>
      <c r="I69" s="1054">
        <v>52507210</v>
      </c>
      <c r="J69" s="1054">
        <v>13126802</v>
      </c>
      <c r="K69" s="1054">
        <v>0</v>
      </c>
      <c r="L69" s="1054">
        <v>0</v>
      </c>
      <c r="M69" s="1054">
        <v>0</v>
      </c>
      <c r="N69" s="1054">
        <v>0</v>
      </c>
      <c r="O69" s="1054">
        <v>0</v>
      </c>
      <c r="P69" s="1054">
        <v>0</v>
      </c>
      <c r="Q69" s="1054">
        <v>0</v>
      </c>
      <c r="R69" s="1054">
        <v>0</v>
      </c>
      <c r="S69" s="1054">
        <v>0</v>
      </c>
      <c r="T69" s="1054">
        <v>0</v>
      </c>
      <c r="U69" s="1054">
        <v>-2424186</v>
      </c>
      <c r="V69" s="1054">
        <v>-1939348</v>
      </c>
      <c r="W69" s="1054">
        <v>-484837</v>
      </c>
      <c r="X69" s="1054">
        <v>0</v>
      </c>
      <c r="Y69" s="1054">
        <v>8944277</v>
      </c>
      <c r="Z69" s="1054">
        <v>2236028</v>
      </c>
      <c r="AA69" s="1054">
        <v>0</v>
      </c>
      <c r="AB69" s="1054">
        <v>547840</v>
      </c>
      <c r="AC69" s="1054">
        <v>136960</v>
      </c>
      <c r="AD69" s="1054">
        <v>0</v>
      </c>
      <c r="AE69" s="1054">
        <v>90369</v>
      </c>
      <c r="AF69" s="1054">
        <v>22592</v>
      </c>
      <c r="AG69" s="1054">
        <v>0</v>
      </c>
      <c r="AH69" s="1054">
        <v>8426</v>
      </c>
      <c r="AI69" s="1054">
        <v>2107</v>
      </c>
      <c r="AJ69" s="1054">
        <v>0</v>
      </c>
      <c r="AK69" s="1054">
        <v>8882</v>
      </c>
      <c r="AL69" s="1054">
        <v>2221</v>
      </c>
      <c r="AM69" s="1054">
        <v>0</v>
      </c>
      <c r="AN69" s="1054">
        <v>0</v>
      </c>
      <c r="AO69" s="1054">
        <v>0</v>
      </c>
      <c r="AP69" s="1054">
        <v>0</v>
      </c>
      <c r="AQ69" s="1054">
        <v>268921</v>
      </c>
      <c r="AR69" s="1054">
        <v>67230</v>
      </c>
      <c r="AS69" s="1054">
        <v>0</v>
      </c>
      <c r="AT69" s="1054">
        <v>0</v>
      </c>
      <c r="AU69" s="1054">
        <v>0</v>
      </c>
      <c r="AV69" s="1054">
        <v>0</v>
      </c>
      <c r="AW69" s="1054">
        <v>0</v>
      </c>
      <c r="AX69" s="1054">
        <v>0</v>
      </c>
      <c r="AY69" s="1054">
        <v>0</v>
      </c>
      <c r="AZ69" s="1054">
        <v>5345674</v>
      </c>
      <c r="BA69" s="1054">
        <v>0</v>
      </c>
      <c r="BB69" s="1054">
        <v>-4848371</v>
      </c>
      <c r="BC69" s="1054">
        <v>1344261</v>
      </c>
      <c r="BD69" s="1054">
        <v>336065</v>
      </c>
      <c r="BE69" s="1054">
        <v>0</v>
      </c>
      <c r="BF69" s="1055"/>
      <c r="BG69" s="1055"/>
      <c r="BH69" s="1055"/>
      <c r="BI69" s="1054">
        <v>-1386542</v>
      </c>
      <c r="BJ69" s="1054">
        <v>-1109235</v>
      </c>
      <c r="BK69" s="1054">
        <v>-277309</v>
      </c>
      <c r="BL69" s="1054">
        <v>0</v>
      </c>
      <c r="BM69" s="1054">
        <v>-2773086</v>
      </c>
      <c r="BN69" s="1054">
        <v>-1909262</v>
      </c>
      <c r="BO69" s="1054">
        <v>-1527410</v>
      </c>
      <c r="BP69" s="1054">
        <v>-381852</v>
      </c>
      <c r="BQ69" s="1054">
        <v>0</v>
      </c>
      <c r="BR69" s="1054">
        <v>-3818524</v>
      </c>
      <c r="BS69" s="1054">
        <v>1629046</v>
      </c>
      <c r="BT69" s="1054">
        <v>814524</v>
      </c>
      <c r="BU69" s="1054">
        <v>651617</v>
      </c>
      <c r="BV69" s="1054">
        <v>162904</v>
      </c>
      <c r="BW69" s="1054">
        <v>0</v>
      </c>
      <c r="BX69" s="1054">
        <v>120034965</v>
      </c>
      <c r="BY69" s="1054">
        <v>-2030463</v>
      </c>
      <c r="BZ69" s="1054">
        <v>3028032</v>
      </c>
      <c r="CA69" s="1054">
        <v>-3206578</v>
      </c>
      <c r="CB69" s="1054">
        <v>-33780</v>
      </c>
      <c r="CC69" s="1054">
        <v>0</v>
      </c>
      <c r="CD69" s="1054">
        <v>-18381</v>
      </c>
      <c r="CE69" s="1054">
        <v>0</v>
      </c>
      <c r="CF69" s="1054">
        <v>-3862963</v>
      </c>
      <c r="CG69" s="1054">
        <v>-254400</v>
      </c>
      <c r="CH69" s="1054">
        <v>-144547</v>
      </c>
      <c r="CI69" s="1054">
        <v>-2254</v>
      </c>
      <c r="CJ69" s="1054">
        <v>0</v>
      </c>
      <c r="CK69" s="1054">
        <v>0</v>
      </c>
      <c r="CL69" s="1054">
        <v>0</v>
      </c>
      <c r="CM69" s="1054">
        <v>0</v>
      </c>
      <c r="CN69" s="1054">
        <v>0</v>
      </c>
      <c r="CO69" s="1054">
        <v>110846634</v>
      </c>
      <c r="CP69" s="1054">
        <v>1619</v>
      </c>
      <c r="CQ69" s="1054">
        <v>4219744</v>
      </c>
      <c r="CR69" s="1054">
        <v>-3757324</v>
      </c>
      <c r="CS69" s="1054">
        <v>123412714</v>
      </c>
      <c r="CT69" s="1054">
        <v>-524169</v>
      </c>
      <c r="CU69" s="1054">
        <v>0</v>
      </c>
      <c r="CV69">
        <v>6389118</v>
      </c>
      <c r="CW69">
        <v>0</v>
      </c>
      <c r="CX69" s="1054">
        <v>-5065</v>
      </c>
      <c r="CY69" s="1054">
        <v>-3813459</v>
      </c>
      <c r="CZ69" s="1054">
        <v>0</v>
      </c>
      <c r="DA69" s="1054">
        <v>214</v>
      </c>
      <c r="DB69" s="1054">
        <v>0</v>
      </c>
      <c r="DC69" s="1054">
        <v>-2532</v>
      </c>
      <c r="DD69" s="1054">
        <v>-2026</v>
      </c>
      <c r="DE69" s="1054">
        <v>-507</v>
      </c>
      <c r="DF69" s="1054">
        <v>0</v>
      </c>
      <c r="DG69" s="1054">
        <v>-1906729</v>
      </c>
      <c r="DH69" s="1054">
        <v>-1525384</v>
      </c>
      <c r="DI69" s="1054">
        <v>-381346</v>
      </c>
      <c r="DJ69" s="1054">
        <v>0</v>
      </c>
      <c r="DK69" s="1054">
        <v>2100012</v>
      </c>
      <c r="DL69" s="1054">
        <v>525003</v>
      </c>
      <c r="DM69" s="1054">
        <v>0</v>
      </c>
      <c r="DN69" s="197">
        <v>17378584</v>
      </c>
      <c r="DO69" s="197">
        <v>0</v>
      </c>
      <c r="DP69" s="197">
        <v>1629046</v>
      </c>
      <c r="DQ69" s="197">
        <v>-2190348</v>
      </c>
      <c r="DR69" s="209"/>
      <c r="DS69" s="209"/>
      <c r="DT69" s="209"/>
      <c r="DU69" t="s">
        <v>984</v>
      </c>
      <c r="DV69" t="s">
        <v>984</v>
      </c>
      <c r="DX69" s="197">
        <v>0</v>
      </c>
      <c r="DY69" s="197">
        <v>0</v>
      </c>
      <c r="DZ69" s="197">
        <v>0</v>
      </c>
      <c r="EA69" s="1054">
        <v>-4763210</v>
      </c>
      <c r="EB69" s="1054">
        <v>0</v>
      </c>
      <c r="EC69" s="1557" t="s">
        <v>6480</v>
      </c>
      <c r="ED69" s="197" t="s">
        <v>5106</v>
      </c>
      <c r="EE69" s="1513" t="s">
        <v>5342</v>
      </c>
    </row>
    <row r="70" spans="1:135" s="197" customFormat="1" ht="12.75" x14ac:dyDescent="0.2">
      <c r="A70" s="203">
        <v>62</v>
      </c>
      <c r="B70" s="722" t="s">
        <v>226</v>
      </c>
      <c r="C70" s="1526" t="s">
        <v>227</v>
      </c>
      <c r="D70" s="1054">
        <v>386406</v>
      </c>
      <c r="E70" s="1054">
        <v>386406</v>
      </c>
      <c r="F70" s="1054">
        <v>0</v>
      </c>
      <c r="G70" s="1054">
        <v>0</v>
      </c>
      <c r="H70" s="1054">
        <v>107228228</v>
      </c>
      <c r="I70" s="1054">
        <v>32168468</v>
      </c>
      <c r="J70" s="1054">
        <v>39674444</v>
      </c>
      <c r="K70" s="1054">
        <v>0</v>
      </c>
      <c r="L70" s="1054">
        <v>4936645</v>
      </c>
      <c r="M70" s="1054">
        <v>0</v>
      </c>
      <c r="N70" s="1054">
        <v>0</v>
      </c>
      <c r="O70" s="1054">
        <v>0</v>
      </c>
      <c r="P70" s="1054">
        <v>0</v>
      </c>
      <c r="Q70" s="1054">
        <v>0</v>
      </c>
      <c r="R70" s="1054">
        <v>0</v>
      </c>
      <c r="S70" s="1054">
        <v>0</v>
      </c>
      <c r="T70" s="1054">
        <v>0</v>
      </c>
      <c r="U70" s="1054">
        <v>-13436562</v>
      </c>
      <c r="V70" s="1054">
        <v>-12215056</v>
      </c>
      <c r="W70" s="1054">
        <v>-15065236</v>
      </c>
      <c r="X70" s="1054">
        <v>0</v>
      </c>
      <c r="Y70" s="1054">
        <v>6320510</v>
      </c>
      <c r="Z70" s="1054">
        <v>6758172</v>
      </c>
      <c r="AA70" s="1054">
        <v>0</v>
      </c>
      <c r="AB70" s="1054">
        <v>2644852</v>
      </c>
      <c r="AC70" s="1054">
        <v>2960706</v>
      </c>
      <c r="AD70" s="1054">
        <v>0</v>
      </c>
      <c r="AE70" s="1054">
        <v>124089</v>
      </c>
      <c r="AF70" s="1054">
        <v>111961</v>
      </c>
      <c r="AG70" s="1054">
        <v>0</v>
      </c>
      <c r="AH70" s="1054">
        <v>0</v>
      </c>
      <c r="AI70" s="1054">
        <v>0</v>
      </c>
      <c r="AJ70" s="1054">
        <v>0</v>
      </c>
      <c r="AK70" s="1054">
        <v>9918</v>
      </c>
      <c r="AL70" s="1054">
        <v>7799</v>
      </c>
      <c r="AM70" s="1054">
        <v>0</v>
      </c>
      <c r="AN70" s="1054">
        <v>0</v>
      </c>
      <c r="AO70" s="1054">
        <v>0</v>
      </c>
      <c r="AP70" s="1054">
        <v>0</v>
      </c>
      <c r="AQ70" s="1054">
        <v>270862</v>
      </c>
      <c r="AR70" s="1054">
        <v>315839</v>
      </c>
      <c r="AS70" s="1054">
        <v>0</v>
      </c>
      <c r="AT70" s="1054">
        <v>0</v>
      </c>
      <c r="AU70" s="1054">
        <v>0</v>
      </c>
      <c r="AV70" s="1054">
        <v>0</v>
      </c>
      <c r="AW70" s="1054">
        <v>0</v>
      </c>
      <c r="AX70" s="1054">
        <v>0</v>
      </c>
      <c r="AY70" s="1054">
        <v>0</v>
      </c>
      <c r="AZ70" s="1054">
        <v>8043191</v>
      </c>
      <c r="BA70" s="1054">
        <v>1219406</v>
      </c>
      <c r="BB70" s="1054">
        <v>-40716854</v>
      </c>
      <c r="BC70" s="1054">
        <v>7268104</v>
      </c>
      <c r="BD70" s="1054">
        <v>6332427</v>
      </c>
      <c r="BE70" s="1054">
        <v>0</v>
      </c>
      <c r="BF70" s="1055"/>
      <c r="BG70" s="1055"/>
      <c r="BH70" s="1055"/>
      <c r="BI70" s="1054">
        <v>-5299674</v>
      </c>
      <c r="BJ70" s="1054">
        <v>-4817885</v>
      </c>
      <c r="BK70" s="1054">
        <v>-5942058</v>
      </c>
      <c r="BL70" s="1054">
        <v>0</v>
      </c>
      <c r="BM70" s="1054">
        <v>-16059617</v>
      </c>
      <c r="BN70" s="1054">
        <v>-3297830</v>
      </c>
      <c r="BO70" s="1054">
        <v>-2998026</v>
      </c>
      <c r="BP70" s="1054">
        <v>-3697566</v>
      </c>
      <c r="BQ70" s="1054">
        <v>0</v>
      </c>
      <c r="BR70" s="1054">
        <v>-9993422</v>
      </c>
      <c r="BS70" s="1054">
        <v>-42605775</v>
      </c>
      <c r="BT70" s="1054">
        <v>-14059906</v>
      </c>
      <c r="BU70" s="1054">
        <v>-12781733</v>
      </c>
      <c r="BV70" s="1054">
        <v>-15764137</v>
      </c>
      <c r="BW70" s="1054">
        <v>0</v>
      </c>
      <c r="BX70" s="1054">
        <v>98013329</v>
      </c>
      <c r="BY70" s="1054">
        <v>-10599296</v>
      </c>
      <c r="BZ70" s="1054">
        <v>3062416</v>
      </c>
      <c r="CA70" s="1054">
        <v>-13128755</v>
      </c>
      <c r="CB70" s="1054">
        <v>-181135</v>
      </c>
      <c r="CC70" s="1054">
        <v>0</v>
      </c>
      <c r="CD70" s="1054">
        <v>-20813</v>
      </c>
      <c r="CE70" s="1054">
        <v>-84443</v>
      </c>
      <c r="CF70" s="1054">
        <v>-7125739</v>
      </c>
      <c r="CG70" s="1054">
        <v>-102081</v>
      </c>
      <c r="CH70" s="1054">
        <v>0</v>
      </c>
      <c r="CI70" s="1054">
        <v>0</v>
      </c>
      <c r="CJ70" s="1054">
        <v>0</v>
      </c>
      <c r="CK70" s="1054">
        <v>0</v>
      </c>
      <c r="CL70" s="1054">
        <v>0</v>
      </c>
      <c r="CM70" s="1054">
        <v>0</v>
      </c>
      <c r="CN70" s="1054">
        <v>0</v>
      </c>
      <c r="CO70" s="1054">
        <v>105092562</v>
      </c>
      <c r="CP70" s="1054">
        <v>-967</v>
      </c>
      <c r="CQ70" s="1054">
        <v>19582201</v>
      </c>
      <c r="CR70" s="1054">
        <v>-20791306</v>
      </c>
      <c r="CS70" s="1054">
        <v>149779284</v>
      </c>
      <c r="CT70" s="1054">
        <v>-3683061</v>
      </c>
      <c r="CU70" s="1054">
        <v>-568983</v>
      </c>
      <c r="CV70">
        <v>-2342210</v>
      </c>
      <c r="CW70">
        <v>2374869</v>
      </c>
      <c r="CX70" s="1054">
        <v>-1526309</v>
      </c>
      <c r="CY70" s="1054">
        <v>-8467113</v>
      </c>
      <c r="CZ70" s="1054">
        <v>0</v>
      </c>
      <c r="DA70" s="1054">
        <v>0</v>
      </c>
      <c r="DB70" s="1054">
        <v>0</v>
      </c>
      <c r="DC70" s="1054">
        <v>-503683</v>
      </c>
      <c r="DD70" s="1054">
        <v>-457892</v>
      </c>
      <c r="DE70" s="1054">
        <v>-564734</v>
      </c>
      <c r="DF70" s="1054">
        <v>0</v>
      </c>
      <c r="DG70" s="1054">
        <v>-2794147</v>
      </c>
      <c r="DH70" s="1054">
        <v>-2540134</v>
      </c>
      <c r="DI70" s="1054">
        <v>-3132832</v>
      </c>
      <c r="DJ70" s="1054">
        <v>0</v>
      </c>
      <c r="DK70" s="1054">
        <v>3106727</v>
      </c>
      <c r="DL70" s="1054">
        <v>2104420</v>
      </c>
      <c r="DM70" s="1054">
        <v>0</v>
      </c>
      <c r="DN70" s="197">
        <v>23276800</v>
      </c>
      <c r="DO70" s="197">
        <v>2562250</v>
      </c>
      <c r="DP70" s="197">
        <v>-43219050</v>
      </c>
      <c r="DQ70" s="197">
        <v>-10687483</v>
      </c>
      <c r="DR70" s="209"/>
      <c r="DS70" s="209"/>
      <c r="DT70" s="209"/>
      <c r="DU70" t="s">
        <v>984</v>
      </c>
      <c r="DV70" t="s">
        <v>984</v>
      </c>
      <c r="DX70" s="197">
        <v>0</v>
      </c>
      <c r="DY70" s="197">
        <v>0</v>
      </c>
      <c r="DZ70" s="197">
        <v>0</v>
      </c>
      <c r="EA70" s="1054">
        <v>-6430806</v>
      </c>
      <c r="EB70" s="1054">
        <v>0</v>
      </c>
      <c r="EC70" s="1557" t="s">
        <v>6480</v>
      </c>
      <c r="ED70" s="197" t="s">
        <v>5107</v>
      </c>
      <c r="EE70" s="1513" t="s">
        <v>5345</v>
      </c>
    </row>
    <row r="71" spans="1:135" s="197" customFormat="1" ht="12.75" x14ac:dyDescent="0.2">
      <c r="A71" s="797">
        <v>63</v>
      </c>
      <c r="B71" s="722" t="s">
        <v>4484</v>
      </c>
      <c r="C71" s="1526" t="s">
        <v>4483</v>
      </c>
      <c r="D71" s="1054">
        <v>469689</v>
      </c>
      <c r="E71" s="1054">
        <v>469689</v>
      </c>
      <c r="F71" s="1054">
        <v>1237791</v>
      </c>
      <c r="G71" s="1054">
        <v>0</v>
      </c>
      <c r="H71" s="1054">
        <v>106033199</v>
      </c>
      <c r="I71" s="1054">
        <v>51956268</v>
      </c>
      <c r="J71" s="1054">
        <v>0</v>
      </c>
      <c r="K71" s="1054">
        <v>1060332</v>
      </c>
      <c r="L71" s="1054">
        <v>288875</v>
      </c>
      <c r="M71" s="1054">
        <v>0</v>
      </c>
      <c r="N71" s="1054">
        <v>0</v>
      </c>
      <c r="O71" s="1054">
        <v>0</v>
      </c>
      <c r="P71" s="1054">
        <v>181701</v>
      </c>
      <c r="Q71" s="1054">
        <v>0</v>
      </c>
      <c r="R71" s="1054">
        <v>0</v>
      </c>
      <c r="S71" s="1054">
        <v>0</v>
      </c>
      <c r="T71" s="1054">
        <v>0</v>
      </c>
      <c r="U71" s="1054">
        <v>-6807255</v>
      </c>
      <c r="V71" s="1054">
        <v>-6807255</v>
      </c>
      <c r="W71" s="1054">
        <v>0</v>
      </c>
      <c r="X71" s="1054">
        <v>0</v>
      </c>
      <c r="Y71" s="1054">
        <v>9141271</v>
      </c>
      <c r="Z71" s="1054">
        <v>0</v>
      </c>
      <c r="AA71" s="1054">
        <v>180618</v>
      </c>
      <c r="AB71" s="1054">
        <v>4862037</v>
      </c>
      <c r="AC71" s="1054">
        <v>0</v>
      </c>
      <c r="AD71" s="1054">
        <v>96324</v>
      </c>
      <c r="AE71" s="1054">
        <v>240492</v>
      </c>
      <c r="AF71" s="1054">
        <v>0</v>
      </c>
      <c r="AG71" s="1054">
        <v>4808</v>
      </c>
      <c r="AH71" s="1054">
        <v>26611</v>
      </c>
      <c r="AI71" s="1054">
        <v>0</v>
      </c>
      <c r="AJ71" s="1054">
        <v>543</v>
      </c>
      <c r="AK71" s="1054">
        <v>20964</v>
      </c>
      <c r="AL71" s="1054">
        <v>0</v>
      </c>
      <c r="AM71" s="1054">
        <v>428</v>
      </c>
      <c r="AN71" s="1054">
        <v>37935</v>
      </c>
      <c r="AO71" s="1054">
        <v>0</v>
      </c>
      <c r="AP71" s="1054">
        <v>774</v>
      </c>
      <c r="AQ71" s="1054">
        <v>345894</v>
      </c>
      <c r="AR71" s="1054">
        <v>0</v>
      </c>
      <c r="AS71" s="1054">
        <v>6829</v>
      </c>
      <c r="AT71" s="1054">
        <v>0</v>
      </c>
      <c r="AU71" s="1054">
        <v>0</v>
      </c>
      <c r="AV71" s="1054">
        <v>0</v>
      </c>
      <c r="AW71" s="1054">
        <v>860</v>
      </c>
      <c r="AX71" s="1054">
        <v>0</v>
      </c>
      <c r="AY71" s="1054">
        <v>18</v>
      </c>
      <c r="AZ71" s="1054">
        <v>4786813</v>
      </c>
      <c r="BA71" s="1054">
        <v>59049</v>
      </c>
      <c r="BB71" s="1054">
        <v>-13614509</v>
      </c>
      <c r="BC71" s="1054">
        <v>5664727</v>
      </c>
      <c r="BD71" s="1054">
        <v>0</v>
      </c>
      <c r="BE71" s="1054">
        <v>114723</v>
      </c>
      <c r="BF71" s="1055"/>
      <c r="BG71" s="1055"/>
      <c r="BH71" s="1055"/>
      <c r="BI71" s="1054">
        <v>-1094782</v>
      </c>
      <c r="BJ71" s="1054">
        <v>-875826</v>
      </c>
      <c r="BK71" s="1054">
        <v>-218958</v>
      </c>
      <c r="BL71" s="1054">
        <v>0</v>
      </c>
      <c r="BM71" s="1054">
        <v>-2189566</v>
      </c>
      <c r="BN71" s="1054">
        <v>-2482130</v>
      </c>
      <c r="BO71" s="1054">
        <v>-1985701</v>
      </c>
      <c r="BP71" s="1054">
        <v>-496425</v>
      </c>
      <c r="BQ71" s="1054">
        <v>0</v>
      </c>
      <c r="BR71" s="1054">
        <v>-4964256</v>
      </c>
      <c r="BS71" s="1054">
        <v>-16001326</v>
      </c>
      <c r="BT71" s="1054">
        <v>-8000664</v>
      </c>
      <c r="BU71" s="1054">
        <v>-6400533</v>
      </c>
      <c r="BV71" s="1054">
        <v>-1600129</v>
      </c>
      <c r="BW71" s="1054">
        <v>0</v>
      </c>
      <c r="BX71" s="1054">
        <v>87100994</v>
      </c>
      <c r="BY71" s="1054">
        <v>-14586895</v>
      </c>
      <c r="BZ71" s="1054">
        <v>2376226</v>
      </c>
      <c r="CA71" s="1054">
        <v>-7296011</v>
      </c>
      <c r="CB71" s="1054">
        <v>-220866</v>
      </c>
      <c r="CC71" s="1054">
        <v>-78035</v>
      </c>
      <c r="CD71" s="1054">
        <v>-37301</v>
      </c>
      <c r="CE71" s="1054">
        <v>0</v>
      </c>
      <c r="CF71" s="1054">
        <v>-2888122</v>
      </c>
      <c r="CG71" s="1054">
        <v>-236011</v>
      </c>
      <c r="CH71" s="1054">
        <v>-95481</v>
      </c>
      <c r="CI71" s="1054">
        <v>-4403</v>
      </c>
      <c r="CJ71" s="1054">
        <v>0</v>
      </c>
      <c r="CK71" s="1054">
        <v>0</v>
      </c>
      <c r="CL71" s="1054">
        <v>-217561</v>
      </c>
      <c r="CM71" s="1054">
        <v>-217672</v>
      </c>
      <c r="CN71" s="1054">
        <v>0</v>
      </c>
      <c r="CO71" s="1054">
        <v>93648079</v>
      </c>
      <c r="CP71" s="1054">
        <v>-340536</v>
      </c>
      <c r="CQ71" s="1054">
        <v>5412365</v>
      </c>
      <c r="CR71" s="1054">
        <v>-2104002</v>
      </c>
      <c r="CS71" s="1054">
        <v>123851285</v>
      </c>
      <c r="CT71" s="1054">
        <v>-1517483</v>
      </c>
      <c r="CU71" s="1054">
        <v>-3398</v>
      </c>
      <c r="CV71">
        <v>-1791891</v>
      </c>
      <c r="CW71">
        <v>-14943</v>
      </c>
      <c r="CX71" s="1054">
        <v>-468533</v>
      </c>
      <c r="CY71" s="1054">
        <v>-4495723</v>
      </c>
      <c r="CZ71" s="1054">
        <v>0</v>
      </c>
      <c r="DA71" s="1054">
        <v>-452174</v>
      </c>
      <c r="DB71" s="1054">
        <v>0</v>
      </c>
      <c r="DC71" s="1054">
        <v>-234267</v>
      </c>
      <c r="DD71" s="1054">
        <v>-187413</v>
      </c>
      <c r="DE71" s="1054">
        <v>-46853</v>
      </c>
      <c r="DF71" s="1054">
        <v>0</v>
      </c>
      <c r="DG71" s="1054">
        <v>-2247863</v>
      </c>
      <c r="DH71" s="1054">
        <v>-1798288</v>
      </c>
      <c r="DI71" s="1054">
        <v>-449572</v>
      </c>
      <c r="DJ71" s="1054">
        <v>0</v>
      </c>
      <c r="DK71" s="1054">
        <v>1741536</v>
      </c>
      <c r="DL71" s="1054">
        <v>406213</v>
      </c>
      <c r="DM71" s="1054">
        <v>0</v>
      </c>
      <c r="DN71" s="197">
        <v>36982950</v>
      </c>
      <c r="DO71" s="197">
        <v>377750</v>
      </c>
      <c r="DP71" s="197">
        <v>-16001326</v>
      </c>
      <c r="DQ71" s="197">
        <v>-7464605</v>
      </c>
      <c r="DR71" s="209"/>
      <c r="DS71" s="209"/>
      <c r="DT71" s="209"/>
      <c r="DU71" t="s">
        <v>984</v>
      </c>
      <c r="DV71" t="s">
        <v>984</v>
      </c>
      <c r="DX71" s="197">
        <v>0</v>
      </c>
      <c r="DY71" s="197">
        <v>0</v>
      </c>
      <c r="DZ71" s="197">
        <v>0</v>
      </c>
      <c r="EA71" s="1054">
        <v>-3791323</v>
      </c>
      <c r="EB71" s="1054">
        <v>0</v>
      </c>
      <c r="EC71" s="1557" t="s">
        <v>6480</v>
      </c>
      <c r="ED71" s="197" t="s">
        <v>5108</v>
      </c>
      <c r="EE71" s="1513" t="s">
        <v>5349</v>
      </c>
    </row>
    <row r="72" spans="1:135" s="197" customFormat="1" ht="12.75" x14ac:dyDescent="0.2">
      <c r="A72" s="203">
        <v>64</v>
      </c>
      <c r="B72" s="722" t="s">
        <v>228</v>
      </c>
      <c r="C72" s="1526" t="s">
        <v>229</v>
      </c>
      <c r="D72" s="1054">
        <v>207970</v>
      </c>
      <c r="E72" s="1054">
        <v>207970</v>
      </c>
      <c r="F72" s="1054">
        <v>56019</v>
      </c>
      <c r="G72" s="1054">
        <v>0</v>
      </c>
      <c r="H72" s="1054">
        <v>80240529</v>
      </c>
      <c r="I72" s="1054">
        <v>32096212</v>
      </c>
      <c r="J72" s="1054">
        <v>8024053</v>
      </c>
      <c r="K72" s="1054">
        <v>0</v>
      </c>
      <c r="L72" s="1054">
        <v>2338050</v>
      </c>
      <c r="M72" s="1054">
        <v>0</v>
      </c>
      <c r="N72" s="1054">
        <v>0</v>
      </c>
      <c r="O72" s="1054">
        <v>0</v>
      </c>
      <c r="P72" s="1054">
        <v>21480</v>
      </c>
      <c r="Q72" s="1054">
        <v>0</v>
      </c>
      <c r="R72" s="1054">
        <v>0</v>
      </c>
      <c r="S72" s="1054">
        <v>0</v>
      </c>
      <c r="T72" s="1054">
        <v>0</v>
      </c>
      <c r="U72" s="1054">
        <v>-831240</v>
      </c>
      <c r="V72" s="1054">
        <v>-664992</v>
      </c>
      <c r="W72" s="1054">
        <v>-166248</v>
      </c>
      <c r="X72" s="1054">
        <v>0</v>
      </c>
      <c r="Y72" s="1054">
        <v>5878757</v>
      </c>
      <c r="Z72" s="1054">
        <v>1366823</v>
      </c>
      <c r="AA72" s="1054">
        <v>0</v>
      </c>
      <c r="AB72" s="1054">
        <v>987350</v>
      </c>
      <c r="AC72" s="1054">
        <v>246837</v>
      </c>
      <c r="AD72" s="1054">
        <v>0</v>
      </c>
      <c r="AE72" s="1054">
        <v>119043</v>
      </c>
      <c r="AF72" s="1054">
        <v>29761</v>
      </c>
      <c r="AG72" s="1054">
        <v>0</v>
      </c>
      <c r="AH72" s="1054">
        <v>0</v>
      </c>
      <c r="AI72" s="1054">
        <v>0</v>
      </c>
      <c r="AJ72" s="1054">
        <v>0</v>
      </c>
      <c r="AK72" s="1054">
        <v>2433</v>
      </c>
      <c r="AL72" s="1054">
        <v>608</v>
      </c>
      <c r="AM72" s="1054">
        <v>0</v>
      </c>
      <c r="AN72" s="1054">
        <v>2194</v>
      </c>
      <c r="AO72" s="1054">
        <v>548</v>
      </c>
      <c r="AP72" s="1054">
        <v>0</v>
      </c>
      <c r="AQ72" s="1054">
        <v>751267</v>
      </c>
      <c r="AR72" s="1054">
        <v>187817</v>
      </c>
      <c r="AS72" s="1054">
        <v>0</v>
      </c>
      <c r="AT72" s="1054">
        <v>0</v>
      </c>
      <c r="AU72" s="1054">
        <v>0</v>
      </c>
      <c r="AV72" s="1054">
        <v>0</v>
      </c>
      <c r="AW72" s="1054">
        <v>0</v>
      </c>
      <c r="AX72" s="1054">
        <v>0</v>
      </c>
      <c r="AY72" s="1054">
        <v>0</v>
      </c>
      <c r="AZ72" s="1054">
        <v>14514808</v>
      </c>
      <c r="BA72" s="1054">
        <v>526323</v>
      </c>
      <c r="BB72" s="1054">
        <v>-1662479</v>
      </c>
      <c r="BC72" s="1054">
        <v>4203346</v>
      </c>
      <c r="BD72" s="1054">
        <v>1050837</v>
      </c>
      <c r="BE72" s="1054">
        <v>0</v>
      </c>
      <c r="BF72" s="1055"/>
      <c r="BG72" s="1055"/>
      <c r="BH72" s="1055"/>
      <c r="BI72" s="1054">
        <v>-2226457</v>
      </c>
      <c r="BJ72" s="1054">
        <v>-1781166</v>
      </c>
      <c r="BK72" s="1054">
        <v>-445292</v>
      </c>
      <c r="BL72" s="1054">
        <v>0</v>
      </c>
      <c r="BM72" s="1054">
        <v>-4452915</v>
      </c>
      <c r="BN72" s="1054">
        <v>-8953285</v>
      </c>
      <c r="BO72" s="1054">
        <v>-7162626</v>
      </c>
      <c r="BP72" s="1054">
        <v>-1790657</v>
      </c>
      <c r="BQ72" s="1054">
        <v>0</v>
      </c>
      <c r="BR72" s="1054">
        <v>-17906568</v>
      </c>
      <c r="BS72" s="1054">
        <v>-1101573</v>
      </c>
      <c r="BT72" s="1054">
        <v>-550786</v>
      </c>
      <c r="BU72" s="1054">
        <v>-440629</v>
      </c>
      <c r="BV72" s="1054">
        <v>-110157</v>
      </c>
      <c r="BW72" s="1054">
        <v>0</v>
      </c>
      <c r="BX72" s="1054">
        <v>55109689</v>
      </c>
      <c r="BY72" s="1054">
        <v>-4236823</v>
      </c>
      <c r="BZ72" s="1054">
        <v>1555681</v>
      </c>
      <c r="CA72" s="1054">
        <v>-5466872</v>
      </c>
      <c r="CB72" s="1054">
        <v>-93092</v>
      </c>
      <c r="CC72" s="1054">
        <v>-2074</v>
      </c>
      <c r="CD72" s="1054">
        <v>-5811</v>
      </c>
      <c r="CE72" s="1054">
        <v>0</v>
      </c>
      <c r="CF72" s="1054">
        <v>-1759646</v>
      </c>
      <c r="CG72" s="1054">
        <v>-276184</v>
      </c>
      <c r="CH72" s="1054">
        <v>0</v>
      </c>
      <c r="CI72" s="1054">
        <v>0</v>
      </c>
      <c r="CJ72" s="1054">
        <v>0</v>
      </c>
      <c r="CK72" s="1054">
        <v>0</v>
      </c>
      <c r="CL72" s="1054">
        <v>-62511</v>
      </c>
      <c r="CM72" s="1054">
        <v>-62511</v>
      </c>
      <c r="CN72" s="1054">
        <v>0</v>
      </c>
      <c r="CO72" s="1054">
        <v>59365137</v>
      </c>
      <c r="CP72" s="1054">
        <v>-288055</v>
      </c>
      <c r="CQ72" s="1054">
        <v>6806245</v>
      </c>
      <c r="CR72" s="1054">
        <v>-668789</v>
      </c>
      <c r="CS72" s="1054">
        <v>77834746</v>
      </c>
      <c r="CT72" s="1054">
        <v>-146715</v>
      </c>
      <c r="CU72" s="1054">
        <v>0</v>
      </c>
      <c r="CV72">
        <v>-2736214</v>
      </c>
      <c r="CW72">
        <v>-53947</v>
      </c>
      <c r="CX72" s="1054">
        <v>-694982</v>
      </c>
      <c r="CY72" s="1054">
        <v>-17211586</v>
      </c>
      <c r="CZ72" s="1054">
        <v>0</v>
      </c>
      <c r="DA72" s="1054">
        <v>116444</v>
      </c>
      <c r="DB72" s="1054">
        <v>0</v>
      </c>
      <c r="DC72" s="1054">
        <v>-347491</v>
      </c>
      <c r="DD72" s="1054">
        <v>-277992</v>
      </c>
      <c r="DE72" s="1054">
        <v>-69499</v>
      </c>
      <c r="DF72" s="1054">
        <v>0</v>
      </c>
      <c r="DG72" s="1054">
        <v>-8605793</v>
      </c>
      <c r="DH72" s="1054">
        <v>-6884634</v>
      </c>
      <c r="DI72" s="1054">
        <v>-1721159</v>
      </c>
      <c r="DJ72" s="1054">
        <v>0</v>
      </c>
      <c r="DK72" s="1054">
        <v>1598363</v>
      </c>
      <c r="DL72" s="1054">
        <v>304431</v>
      </c>
      <c r="DM72" s="1054">
        <v>0</v>
      </c>
      <c r="DN72" s="197">
        <v>22892850</v>
      </c>
      <c r="DO72" s="197">
        <v>0</v>
      </c>
      <c r="DP72" s="197">
        <v>-1101573</v>
      </c>
      <c r="DQ72" s="197">
        <v>-4791869</v>
      </c>
      <c r="DR72" s="209"/>
      <c r="DS72" s="209"/>
      <c r="DT72" s="209"/>
      <c r="DU72" t="s">
        <v>984</v>
      </c>
      <c r="DV72" t="s">
        <v>984</v>
      </c>
      <c r="DX72" s="197">
        <v>0</v>
      </c>
      <c r="DY72" s="197">
        <v>0</v>
      </c>
      <c r="DZ72" s="197">
        <v>0</v>
      </c>
      <c r="EA72" s="1054">
        <v>-3107363</v>
      </c>
      <c r="EB72" s="1054">
        <v>0</v>
      </c>
      <c r="EC72" s="1557" t="s">
        <v>6480</v>
      </c>
      <c r="ED72" s="197" t="s">
        <v>5109</v>
      </c>
      <c r="EE72" s="1513" t="s">
        <v>5344</v>
      </c>
    </row>
    <row r="73" spans="1:135" s="197" customFormat="1" ht="12.75" x14ac:dyDescent="0.2">
      <c r="A73" s="797">
        <v>65</v>
      </c>
      <c r="B73" s="722" t="s">
        <v>862</v>
      </c>
      <c r="C73" s="1526" t="s">
        <v>231</v>
      </c>
      <c r="D73" s="1054">
        <v>144329</v>
      </c>
      <c r="E73" s="1054">
        <v>144329</v>
      </c>
      <c r="F73" s="1054">
        <v>1291</v>
      </c>
      <c r="G73" s="1054">
        <v>0</v>
      </c>
      <c r="H73" s="1054">
        <v>32718220</v>
      </c>
      <c r="I73" s="1054">
        <v>16031928</v>
      </c>
      <c r="J73" s="1054">
        <v>0</v>
      </c>
      <c r="K73" s="1054">
        <v>327182</v>
      </c>
      <c r="L73" s="1054">
        <v>232769</v>
      </c>
      <c r="M73" s="1054">
        <v>0</v>
      </c>
      <c r="N73" s="1054">
        <v>0</v>
      </c>
      <c r="O73" s="1054">
        <v>0</v>
      </c>
      <c r="P73" s="1054">
        <v>10205</v>
      </c>
      <c r="Q73" s="1054">
        <v>0</v>
      </c>
      <c r="R73" s="1054">
        <v>0</v>
      </c>
      <c r="S73" s="1054">
        <v>0</v>
      </c>
      <c r="T73" s="1054">
        <v>0</v>
      </c>
      <c r="U73" s="1054">
        <v>-1861275</v>
      </c>
      <c r="V73" s="1054">
        <v>-1824049</v>
      </c>
      <c r="W73" s="1054">
        <v>0</v>
      </c>
      <c r="X73" s="1054">
        <v>-37225</v>
      </c>
      <c r="Y73" s="1054">
        <v>2772498</v>
      </c>
      <c r="Z73" s="1054">
        <v>0</v>
      </c>
      <c r="AA73" s="1054">
        <v>55732</v>
      </c>
      <c r="AB73" s="1054">
        <v>1782782</v>
      </c>
      <c r="AC73" s="1054">
        <v>0</v>
      </c>
      <c r="AD73" s="1054">
        <v>35244</v>
      </c>
      <c r="AE73" s="1054">
        <v>67299</v>
      </c>
      <c r="AF73" s="1054">
        <v>0</v>
      </c>
      <c r="AG73" s="1054">
        <v>1367</v>
      </c>
      <c r="AH73" s="1054">
        <v>20761</v>
      </c>
      <c r="AI73" s="1054">
        <v>0</v>
      </c>
      <c r="AJ73" s="1054">
        <v>424</v>
      </c>
      <c r="AK73" s="1054">
        <v>0</v>
      </c>
      <c r="AL73" s="1054">
        <v>0</v>
      </c>
      <c r="AM73" s="1054">
        <v>0</v>
      </c>
      <c r="AN73" s="1054">
        <v>0</v>
      </c>
      <c r="AO73" s="1054">
        <v>0</v>
      </c>
      <c r="AP73" s="1054">
        <v>0</v>
      </c>
      <c r="AQ73" s="1054">
        <v>72680</v>
      </c>
      <c r="AR73" s="1054">
        <v>0</v>
      </c>
      <c r="AS73" s="1054">
        <v>1483</v>
      </c>
      <c r="AT73" s="1054">
        <v>0</v>
      </c>
      <c r="AU73" s="1054">
        <v>0</v>
      </c>
      <c r="AV73" s="1054">
        <v>0</v>
      </c>
      <c r="AW73" s="1054">
        <v>0</v>
      </c>
      <c r="AX73" s="1054">
        <v>0</v>
      </c>
      <c r="AY73" s="1054">
        <v>0</v>
      </c>
      <c r="AZ73" s="1054">
        <v>1462579</v>
      </c>
      <c r="BA73" s="1054">
        <v>1378</v>
      </c>
      <c r="BB73" s="1054">
        <v>-3722549</v>
      </c>
      <c r="BC73" s="1054">
        <v>2467866</v>
      </c>
      <c r="BD73" s="1054">
        <v>0</v>
      </c>
      <c r="BE73" s="1054">
        <v>50365</v>
      </c>
      <c r="BF73" s="1055"/>
      <c r="BG73" s="1055"/>
      <c r="BH73" s="1055"/>
      <c r="BI73" s="1054">
        <v>-320068</v>
      </c>
      <c r="BJ73" s="1054">
        <v>-313668</v>
      </c>
      <c r="BK73" s="1054">
        <v>0</v>
      </c>
      <c r="BL73" s="1054">
        <v>-6402</v>
      </c>
      <c r="BM73" s="1054">
        <v>-640138</v>
      </c>
      <c r="BN73" s="1054">
        <v>-883825</v>
      </c>
      <c r="BO73" s="1054">
        <v>-866149</v>
      </c>
      <c r="BP73" s="1054">
        <v>0</v>
      </c>
      <c r="BQ73" s="1054">
        <v>-17677</v>
      </c>
      <c r="BR73" s="1054">
        <v>-1767651</v>
      </c>
      <c r="BS73" s="1054">
        <v>-3178192</v>
      </c>
      <c r="BT73" s="1054">
        <v>-1589098</v>
      </c>
      <c r="BU73" s="1054">
        <v>-1557311</v>
      </c>
      <c r="BV73" s="1054">
        <v>0</v>
      </c>
      <c r="BW73" s="1054">
        <v>-31781</v>
      </c>
      <c r="BX73" s="1054">
        <v>30241243</v>
      </c>
      <c r="BY73" s="1054">
        <v>-4922437</v>
      </c>
      <c r="BZ73" s="1054">
        <v>793851</v>
      </c>
      <c r="CA73" s="1054">
        <v>-2948912</v>
      </c>
      <c r="CB73" s="1054">
        <v>-54917</v>
      </c>
      <c r="CC73" s="1054">
        <v>0</v>
      </c>
      <c r="CD73" s="1054">
        <v>0</v>
      </c>
      <c r="CE73" s="1054">
        <v>0</v>
      </c>
      <c r="CF73" s="1054">
        <v>-1529679</v>
      </c>
      <c r="CG73" s="1054">
        <v>0</v>
      </c>
      <c r="CH73" s="1054">
        <v>0</v>
      </c>
      <c r="CI73" s="1054">
        <v>0</v>
      </c>
      <c r="CJ73" s="1054">
        <v>0</v>
      </c>
      <c r="CK73" s="1054">
        <v>0</v>
      </c>
      <c r="CL73" s="1054">
        <v>-17012</v>
      </c>
      <c r="CM73" s="1054">
        <v>-17012</v>
      </c>
      <c r="CN73" s="1054">
        <v>0</v>
      </c>
      <c r="CO73" s="1054">
        <v>30645995</v>
      </c>
      <c r="CP73" s="1054">
        <v>-161823</v>
      </c>
      <c r="CQ73" s="1054">
        <v>1258122</v>
      </c>
      <c r="CR73" s="1054">
        <v>-1662323</v>
      </c>
      <c r="CS73" s="1054">
        <v>42701311</v>
      </c>
      <c r="CT73" s="1054">
        <v>0</v>
      </c>
      <c r="CU73" s="1054">
        <v>0</v>
      </c>
      <c r="CV73">
        <v>0</v>
      </c>
      <c r="CW73">
        <v>0</v>
      </c>
      <c r="CX73" s="1054">
        <v>-161651</v>
      </c>
      <c r="CY73" s="1054">
        <v>-1606000</v>
      </c>
      <c r="CZ73" s="1054">
        <v>0</v>
      </c>
      <c r="DA73" s="1054">
        <v>0</v>
      </c>
      <c r="DB73" s="1054">
        <v>0</v>
      </c>
      <c r="DC73" s="1054">
        <v>-80825</v>
      </c>
      <c r="DD73" s="1054">
        <v>-79209</v>
      </c>
      <c r="DE73" s="1054">
        <v>0</v>
      </c>
      <c r="DF73" s="1054">
        <v>-1617</v>
      </c>
      <c r="DG73" s="1054">
        <v>-803000</v>
      </c>
      <c r="DH73" s="1054">
        <v>-786940</v>
      </c>
      <c r="DI73" s="1054">
        <v>0</v>
      </c>
      <c r="DJ73" s="1054">
        <v>-16060</v>
      </c>
      <c r="DK73" s="1054">
        <v>71951</v>
      </c>
      <c r="DL73" s="1054">
        <v>0</v>
      </c>
      <c r="DM73" s="1054">
        <v>1468</v>
      </c>
      <c r="DN73" s="197">
        <v>10514000</v>
      </c>
      <c r="DO73" s="197">
        <v>25000</v>
      </c>
      <c r="DP73" s="197">
        <v>-3178192</v>
      </c>
      <c r="DQ73" s="197">
        <v>-2959527</v>
      </c>
      <c r="DR73" s="209"/>
      <c r="DS73" s="209"/>
      <c r="DT73" s="209"/>
      <c r="DU73" t="s">
        <v>984</v>
      </c>
      <c r="DV73" t="s">
        <v>984</v>
      </c>
      <c r="DX73" s="197">
        <v>0</v>
      </c>
      <c r="DY73" s="197">
        <v>0</v>
      </c>
      <c r="DZ73" s="197">
        <v>0</v>
      </c>
      <c r="EA73" s="1054">
        <v>-133223</v>
      </c>
      <c r="EB73" s="1054">
        <v>-1885436</v>
      </c>
      <c r="EC73" s="1557" t="s">
        <v>6480</v>
      </c>
      <c r="ED73" s="197" t="s">
        <v>5110</v>
      </c>
      <c r="EE73" s="1513" t="s">
        <v>1009</v>
      </c>
    </row>
    <row r="74" spans="1:135" s="197" customFormat="1" ht="12.75" x14ac:dyDescent="0.2">
      <c r="A74" s="203">
        <v>66</v>
      </c>
      <c r="B74" s="722" t="s">
        <v>232</v>
      </c>
      <c r="C74" s="1526" t="s">
        <v>233</v>
      </c>
      <c r="D74" s="1054">
        <v>160388</v>
      </c>
      <c r="E74" s="1054">
        <v>160388</v>
      </c>
      <c r="F74" s="1054">
        <v>0</v>
      </c>
      <c r="G74" s="1054">
        <v>0</v>
      </c>
      <c r="H74" s="1054">
        <v>82693544</v>
      </c>
      <c r="I74" s="1054">
        <v>33077418</v>
      </c>
      <c r="J74" s="1054">
        <v>7442419</v>
      </c>
      <c r="K74" s="1054">
        <v>826935</v>
      </c>
      <c r="L74" s="1054">
        <v>0</v>
      </c>
      <c r="M74" s="1054">
        <v>0</v>
      </c>
      <c r="N74" s="1054">
        <v>0</v>
      </c>
      <c r="O74" s="1054">
        <v>0</v>
      </c>
      <c r="P74" s="1054">
        <v>0</v>
      </c>
      <c r="Q74" s="1054">
        <v>0</v>
      </c>
      <c r="R74" s="1054">
        <v>0</v>
      </c>
      <c r="S74" s="1054">
        <v>0</v>
      </c>
      <c r="T74" s="1054">
        <v>0</v>
      </c>
      <c r="U74" s="1054">
        <v>3426637</v>
      </c>
      <c r="V74" s="1054">
        <v>2741310</v>
      </c>
      <c r="W74" s="1054">
        <v>616795</v>
      </c>
      <c r="X74" s="1054">
        <v>68533</v>
      </c>
      <c r="Y74" s="1054">
        <v>5634430</v>
      </c>
      <c r="Z74" s="1054">
        <v>1267747</v>
      </c>
      <c r="AA74" s="1054">
        <v>140861</v>
      </c>
      <c r="AB74" s="1054">
        <v>613931</v>
      </c>
      <c r="AC74" s="1054">
        <v>138134</v>
      </c>
      <c r="AD74" s="1054">
        <v>15348</v>
      </c>
      <c r="AE74" s="1054">
        <v>70494</v>
      </c>
      <c r="AF74" s="1054">
        <v>15861</v>
      </c>
      <c r="AG74" s="1054">
        <v>1762</v>
      </c>
      <c r="AH74" s="1054">
        <v>6279</v>
      </c>
      <c r="AI74" s="1054">
        <v>1413</v>
      </c>
      <c r="AJ74" s="1054">
        <v>157</v>
      </c>
      <c r="AK74" s="1054">
        <v>0</v>
      </c>
      <c r="AL74" s="1054">
        <v>0</v>
      </c>
      <c r="AM74" s="1054">
        <v>0</v>
      </c>
      <c r="AN74" s="1054">
        <v>0</v>
      </c>
      <c r="AO74" s="1054">
        <v>0</v>
      </c>
      <c r="AP74" s="1054">
        <v>0</v>
      </c>
      <c r="AQ74" s="1054">
        <v>125865</v>
      </c>
      <c r="AR74" s="1054">
        <v>28320</v>
      </c>
      <c r="AS74" s="1054">
        <v>3147</v>
      </c>
      <c r="AT74" s="1054">
        <v>0</v>
      </c>
      <c r="AU74" s="1054">
        <v>0</v>
      </c>
      <c r="AV74" s="1054">
        <v>0</v>
      </c>
      <c r="AW74" s="1054">
        <v>0</v>
      </c>
      <c r="AX74" s="1054">
        <v>0</v>
      </c>
      <c r="AY74" s="1054">
        <v>0</v>
      </c>
      <c r="AZ74" s="1054">
        <v>8513363</v>
      </c>
      <c r="BA74" s="1054">
        <v>0</v>
      </c>
      <c r="BB74" s="1054">
        <v>6853274</v>
      </c>
      <c r="BC74" s="1054">
        <v>1868377</v>
      </c>
      <c r="BD74" s="1054">
        <v>420385</v>
      </c>
      <c r="BE74" s="1054">
        <v>46709</v>
      </c>
      <c r="BF74" s="1055"/>
      <c r="BG74" s="1055"/>
      <c r="BH74" s="1055"/>
      <c r="BI74" s="1054">
        <v>-2102141</v>
      </c>
      <c r="BJ74" s="1054">
        <v>-1681713</v>
      </c>
      <c r="BK74" s="1054">
        <v>-378385</v>
      </c>
      <c r="BL74" s="1054">
        <v>-42043</v>
      </c>
      <c r="BM74" s="1054">
        <v>-4204282</v>
      </c>
      <c r="BN74" s="1054">
        <v>-5536149</v>
      </c>
      <c r="BO74" s="1054">
        <v>-4428918</v>
      </c>
      <c r="BP74" s="1054">
        <v>-996506</v>
      </c>
      <c r="BQ74" s="1054">
        <v>-110722</v>
      </c>
      <c r="BR74" s="1054">
        <v>-11072295</v>
      </c>
      <c r="BS74" s="1054">
        <v>14419129</v>
      </c>
      <c r="BT74" s="1054">
        <v>7209664</v>
      </c>
      <c r="BU74" s="1054">
        <v>5767653</v>
      </c>
      <c r="BV74" s="1054">
        <v>1297620</v>
      </c>
      <c r="BW74" s="1054">
        <v>144192</v>
      </c>
      <c r="BX74" s="1054">
        <v>98623899</v>
      </c>
      <c r="BY74" s="1054">
        <v>-2709732</v>
      </c>
      <c r="BZ74" s="1054">
        <v>2400162</v>
      </c>
      <c r="CA74" s="1054">
        <v>-3563796</v>
      </c>
      <c r="CB74" s="1054">
        <v>-91062</v>
      </c>
      <c r="CC74" s="1054">
        <v>0</v>
      </c>
      <c r="CD74" s="1054">
        <v>0</v>
      </c>
      <c r="CE74" s="1054">
        <v>0</v>
      </c>
      <c r="CF74" s="1054">
        <v>-5271227</v>
      </c>
      <c r="CG74" s="1054">
        <v>-26619</v>
      </c>
      <c r="CH74" s="1054">
        <v>-15651</v>
      </c>
      <c r="CI74" s="1054">
        <v>-8814</v>
      </c>
      <c r="CJ74" s="1054">
        <v>0</v>
      </c>
      <c r="CK74" s="1054">
        <v>-2162</v>
      </c>
      <c r="CL74" s="1054">
        <v>0</v>
      </c>
      <c r="CM74" s="1054">
        <v>0</v>
      </c>
      <c r="CN74" s="1054">
        <v>0</v>
      </c>
      <c r="CO74" s="1054">
        <v>88497506</v>
      </c>
      <c r="CP74" s="1054">
        <v>0</v>
      </c>
      <c r="CQ74" s="1054">
        <v>6146002</v>
      </c>
      <c r="CR74" s="1054">
        <v>-5671234</v>
      </c>
      <c r="CS74" s="1054">
        <v>105072823</v>
      </c>
      <c r="CT74" s="1054">
        <v>1637911</v>
      </c>
      <c r="CU74" s="1054">
        <v>0</v>
      </c>
      <c r="CV74">
        <v>4052651</v>
      </c>
      <c r="CW74">
        <v>0</v>
      </c>
      <c r="CX74" s="1054">
        <v>0</v>
      </c>
      <c r="CY74" s="1054">
        <v>-11072295</v>
      </c>
      <c r="CZ74" s="1054">
        <v>0</v>
      </c>
      <c r="DA74" s="1054">
        <v>256557</v>
      </c>
      <c r="DB74" s="1054">
        <v>0</v>
      </c>
      <c r="DC74" s="1054">
        <v>0</v>
      </c>
      <c r="DD74" s="1054">
        <v>0</v>
      </c>
      <c r="DE74" s="1054">
        <v>0</v>
      </c>
      <c r="DF74" s="1054">
        <v>0</v>
      </c>
      <c r="DG74" s="1054">
        <v>-5536147</v>
      </c>
      <c r="DH74" s="1054">
        <v>-4428919</v>
      </c>
      <c r="DI74" s="1054">
        <v>-996506</v>
      </c>
      <c r="DJ74" s="1054">
        <v>-110723</v>
      </c>
      <c r="DK74" s="1054">
        <v>1283772</v>
      </c>
      <c r="DL74" s="1054">
        <v>288849</v>
      </c>
      <c r="DM74" s="1054">
        <v>32094</v>
      </c>
      <c r="DN74" s="197">
        <v>13556500</v>
      </c>
      <c r="DO74" s="197">
        <v>0</v>
      </c>
      <c r="DP74" s="197">
        <v>14419129</v>
      </c>
      <c r="DQ74" s="197">
        <v>-3186152</v>
      </c>
      <c r="DR74" s="209"/>
      <c r="DS74" s="209"/>
      <c r="DT74" s="209"/>
      <c r="DU74" t="s">
        <v>984</v>
      </c>
      <c r="DV74" t="s">
        <v>984</v>
      </c>
      <c r="DX74" s="197">
        <v>0</v>
      </c>
      <c r="DY74" s="197">
        <v>0</v>
      </c>
      <c r="DZ74" s="197">
        <v>0</v>
      </c>
      <c r="EA74" s="1054">
        <v>-2911829</v>
      </c>
      <c r="EB74" s="1054">
        <v>0</v>
      </c>
      <c r="EC74" s="1557" t="s">
        <v>6480</v>
      </c>
      <c r="ED74" s="197" t="s">
        <v>5111</v>
      </c>
      <c r="EE74" s="1513" t="s">
        <v>5342</v>
      </c>
    </row>
    <row r="75" spans="1:135" s="197" customFormat="1" ht="12.75" x14ac:dyDescent="0.2">
      <c r="A75" s="797">
        <v>67</v>
      </c>
      <c r="B75" s="722" t="s">
        <v>861</v>
      </c>
      <c r="C75" s="1526" t="s">
        <v>235</v>
      </c>
      <c r="D75" s="1054">
        <v>329595</v>
      </c>
      <c r="E75" s="1054">
        <v>329595</v>
      </c>
      <c r="F75" s="1054">
        <v>733184</v>
      </c>
      <c r="G75" s="1054">
        <v>0</v>
      </c>
      <c r="H75" s="1054">
        <v>84111555</v>
      </c>
      <c r="I75" s="1054">
        <v>41214662</v>
      </c>
      <c r="J75" s="1054">
        <v>0</v>
      </c>
      <c r="K75" s="1054">
        <v>841116</v>
      </c>
      <c r="L75" s="1054">
        <v>139690</v>
      </c>
      <c r="M75" s="1054">
        <v>0</v>
      </c>
      <c r="N75" s="1054">
        <v>0</v>
      </c>
      <c r="O75" s="1054">
        <v>0</v>
      </c>
      <c r="P75" s="1054">
        <v>8857</v>
      </c>
      <c r="Q75" s="1054">
        <v>0</v>
      </c>
      <c r="R75" s="1054">
        <v>0</v>
      </c>
      <c r="S75" s="1054">
        <v>0</v>
      </c>
      <c r="T75" s="1054">
        <v>0</v>
      </c>
      <c r="U75" s="1054">
        <v>-851696</v>
      </c>
      <c r="V75" s="1054">
        <v>-834662</v>
      </c>
      <c r="W75" s="1054">
        <v>0</v>
      </c>
      <c r="X75" s="1054">
        <v>-17034</v>
      </c>
      <c r="Y75" s="1054">
        <v>7170728</v>
      </c>
      <c r="Z75" s="1054">
        <v>0</v>
      </c>
      <c r="AA75" s="1054">
        <v>143276</v>
      </c>
      <c r="AB75" s="1054">
        <v>2974827</v>
      </c>
      <c r="AC75" s="1054">
        <v>0</v>
      </c>
      <c r="AD75" s="1054">
        <v>60634</v>
      </c>
      <c r="AE75" s="1054">
        <v>208408</v>
      </c>
      <c r="AF75" s="1054">
        <v>0</v>
      </c>
      <c r="AG75" s="1054">
        <v>4248</v>
      </c>
      <c r="AH75" s="1054">
        <v>0</v>
      </c>
      <c r="AI75" s="1054">
        <v>0</v>
      </c>
      <c r="AJ75" s="1054">
        <v>0</v>
      </c>
      <c r="AK75" s="1054">
        <v>2181</v>
      </c>
      <c r="AL75" s="1054">
        <v>0</v>
      </c>
      <c r="AM75" s="1054">
        <v>44</v>
      </c>
      <c r="AN75" s="1054">
        <v>0</v>
      </c>
      <c r="AO75" s="1054">
        <v>0</v>
      </c>
      <c r="AP75" s="1054">
        <v>0</v>
      </c>
      <c r="AQ75" s="1054">
        <v>535924</v>
      </c>
      <c r="AR75" s="1054">
        <v>0</v>
      </c>
      <c r="AS75" s="1054">
        <v>10937</v>
      </c>
      <c r="AT75" s="1054">
        <v>0</v>
      </c>
      <c r="AU75" s="1054">
        <v>0</v>
      </c>
      <c r="AV75" s="1054">
        <v>0</v>
      </c>
      <c r="AW75" s="1054">
        <v>0</v>
      </c>
      <c r="AX75" s="1054">
        <v>0</v>
      </c>
      <c r="AY75" s="1054">
        <v>0</v>
      </c>
      <c r="AZ75" s="1054">
        <v>4039863</v>
      </c>
      <c r="BA75" s="1054">
        <v>0</v>
      </c>
      <c r="BB75" s="1054">
        <v>-1703391</v>
      </c>
      <c r="BC75" s="1054">
        <v>3817178</v>
      </c>
      <c r="BD75" s="1054">
        <v>0</v>
      </c>
      <c r="BE75" s="1054">
        <v>77902</v>
      </c>
      <c r="BF75" s="1055"/>
      <c r="BG75" s="1055"/>
      <c r="BH75" s="1055"/>
      <c r="BI75" s="1054">
        <v>-2071602</v>
      </c>
      <c r="BJ75" s="1054">
        <v>-2030170</v>
      </c>
      <c r="BK75" s="1054">
        <v>0</v>
      </c>
      <c r="BL75" s="1054">
        <v>-41432</v>
      </c>
      <c r="BM75" s="1054">
        <v>-4143204</v>
      </c>
      <c r="BN75" s="1054">
        <v>-7031555</v>
      </c>
      <c r="BO75" s="1054">
        <v>-6890926</v>
      </c>
      <c r="BP75" s="1054">
        <v>0</v>
      </c>
      <c r="BQ75" s="1054">
        <v>-140631</v>
      </c>
      <c r="BR75" s="1054">
        <v>-14063112</v>
      </c>
      <c r="BS75" s="1054">
        <v>-2466692</v>
      </c>
      <c r="BT75" s="1054">
        <v>-1233345</v>
      </c>
      <c r="BU75" s="1054">
        <v>-1208678</v>
      </c>
      <c r="BV75" s="1054">
        <v>0</v>
      </c>
      <c r="BW75" s="1054">
        <v>-24669</v>
      </c>
      <c r="BX75" s="1054">
        <v>82496482</v>
      </c>
      <c r="BY75" s="1054">
        <v>-8488213</v>
      </c>
      <c r="BZ75" s="1054">
        <v>2171420</v>
      </c>
      <c r="CA75" s="1054">
        <v>-8338479</v>
      </c>
      <c r="CB75" s="1054">
        <v>-8540</v>
      </c>
      <c r="CC75" s="1054">
        <v>0</v>
      </c>
      <c r="CD75" s="1054">
        <v>-5095</v>
      </c>
      <c r="CE75" s="1054">
        <v>-101065</v>
      </c>
      <c r="CF75" s="1054">
        <v>-3272419</v>
      </c>
      <c r="CG75" s="1054">
        <v>-138659</v>
      </c>
      <c r="CH75" s="1054">
        <v>-149550</v>
      </c>
      <c r="CI75" s="1054">
        <v>-1541</v>
      </c>
      <c r="CJ75" s="1054">
        <v>0</v>
      </c>
      <c r="CK75" s="1054">
        <v>0</v>
      </c>
      <c r="CL75" s="1054">
        <v>-15753</v>
      </c>
      <c r="CM75" s="1054">
        <v>-15753</v>
      </c>
      <c r="CN75" s="1054">
        <v>0</v>
      </c>
      <c r="CO75" s="1054">
        <v>89903545</v>
      </c>
      <c r="CP75" s="1054">
        <v>-600769</v>
      </c>
      <c r="CQ75" s="1054">
        <v>6586009</v>
      </c>
      <c r="CR75" s="1054">
        <v>-373515</v>
      </c>
      <c r="CS75" s="1054">
        <v>112219153</v>
      </c>
      <c r="CT75" s="1054">
        <v>-1065153</v>
      </c>
      <c r="CU75" s="1054">
        <v>0</v>
      </c>
      <c r="CV75">
        <v>-6474759</v>
      </c>
      <c r="CW75">
        <v>0</v>
      </c>
      <c r="CX75" s="1054">
        <v>-223101</v>
      </c>
      <c r="CY75" s="1054">
        <v>-13840011</v>
      </c>
      <c r="CZ75" s="1054">
        <v>0</v>
      </c>
      <c r="DA75" s="1054">
        <v>418758</v>
      </c>
      <c r="DB75" s="1054">
        <v>0</v>
      </c>
      <c r="DC75" s="1054">
        <v>-111551</v>
      </c>
      <c r="DD75" s="1054">
        <v>-109320</v>
      </c>
      <c r="DE75" s="1054">
        <v>0</v>
      </c>
      <c r="DF75" s="1054">
        <v>-2230</v>
      </c>
      <c r="DG75" s="1054">
        <v>-6920004</v>
      </c>
      <c r="DH75" s="1054">
        <v>-6781606</v>
      </c>
      <c r="DI75" s="1054">
        <v>0</v>
      </c>
      <c r="DJ75" s="1054">
        <v>-138401</v>
      </c>
      <c r="DK75" s="1054">
        <v>86628</v>
      </c>
      <c r="DL75" s="1054">
        <v>0</v>
      </c>
      <c r="DM75" s="1054">
        <v>1768</v>
      </c>
      <c r="DN75" s="197">
        <v>32674250</v>
      </c>
      <c r="DO75" s="197">
        <v>21000</v>
      </c>
      <c r="DP75" s="197">
        <v>-2466692</v>
      </c>
      <c r="DQ75" s="197">
        <v>-4666868</v>
      </c>
      <c r="DR75" s="209"/>
      <c r="DS75" s="209"/>
      <c r="DT75" s="209"/>
      <c r="DU75" t="s">
        <v>984</v>
      </c>
      <c r="DV75" t="s">
        <v>985</v>
      </c>
      <c r="DX75" s="197">
        <v>0</v>
      </c>
      <c r="DY75" s="197">
        <v>0</v>
      </c>
      <c r="DZ75" s="197">
        <v>0</v>
      </c>
      <c r="EA75" s="1054">
        <v>-160399</v>
      </c>
      <c r="EB75" s="1054">
        <v>-645589</v>
      </c>
      <c r="EC75" s="1557" t="s">
        <v>6480</v>
      </c>
      <c r="ED75" s="197" t="s">
        <v>5112</v>
      </c>
      <c r="EE75" s="1513" t="s">
        <v>5343</v>
      </c>
    </row>
    <row r="76" spans="1:135" s="197" customFormat="1" ht="12.75" x14ac:dyDescent="0.2">
      <c r="A76" s="203">
        <v>68</v>
      </c>
      <c r="B76" s="722" t="s">
        <v>236</v>
      </c>
      <c r="C76" s="1526" t="s">
        <v>237</v>
      </c>
      <c r="D76" s="1054">
        <v>160357</v>
      </c>
      <c r="E76" s="1054">
        <v>160357</v>
      </c>
      <c r="F76" s="1054">
        <v>263778</v>
      </c>
      <c r="G76" s="1054">
        <v>0</v>
      </c>
      <c r="H76" s="1054">
        <v>16715411</v>
      </c>
      <c r="I76" s="1054">
        <v>6686164</v>
      </c>
      <c r="J76" s="1054">
        <v>1504387</v>
      </c>
      <c r="K76" s="1054">
        <v>167154</v>
      </c>
      <c r="L76" s="1054">
        <v>0</v>
      </c>
      <c r="M76" s="1054">
        <v>0</v>
      </c>
      <c r="N76" s="1054">
        <v>0</v>
      </c>
      <c r="O76" s="1054">
        <v>0</v>
      </c>
      <c r="P76" s="1054">
        <v>0</v>
      </c>
      <c r="Q76" s="1054">
        <v>0</v>
      </c>
      <c r="R76" s="1054">
        <v>0</v>
      </c>
      <c r="S76" s="1054">
        <v>0</v>
      </c>
      <c r="T76" s="1054">
        <v>0</v>
      </c>
      <c r="U76" s="1054">
        <v>-251938</v>
      </c>
      <c r="V76" s="1054">
        <v>-201550</v>
      </c>
      <c r="W76" s="1054">
        <v>-45349</v>
      </c>
      <c r="X76" s="1054">
        <v>-5039</v>
      </c>
      <c r="Y76" s="1054">
        <v>1183858</v>
      </c>
      <c r="Z76" s="1054">
        <v>256258</v>
      </c>
      <c r="AA76" s="1054">
        <v>28473</v>
      </c>
      <c r="AB76" s="1054">
        <v>1748899</v>
      </c>
      <c r="AC76" s="1054">
        <v>393502</v>
      </c>
      <c r="AD76" s="1054">
        <v>43722</v>
      </c>
      <c r="AE76" s="1054">
        <v>58521</v>
      </c>
      <c r="AF76" s="1054">
        <v>13167</v>
      </c>
      <c r="AG76" s="1054">
        <v>1463</v>
      </c>
      <c r="AH76" s="1054">
        <v>0</v>
      </c>
      <c r="AI76" s="1054">
        <v>0</v>
      </c>
      <c r="AJ76" s="1054">
        <v>0</v>
      </c>
      <c r="AK76" s="1054">
        <v>11942</v>
      </c>
      <c r="AL76" s="1054">
        <v>2687</v>
      </c>
      <c r="AM76" s="1054">
        <v>299</v>
      </c>
      <c r="AN76" s="1054">
        <v>19076</v>
      </c>
      <c r="AO76" s="1054">
        <v>4292</v>
      </c>
      <c r="AP76" s="1054">
        <v>477</v>
      </c>
      <c r="AQ76" s="1054">
        <v>89056</v>
      </c>
      <c r="AR76" s="1054">
        <v>20038</v>
      </c>
      <c r="AS76" s="1054">
        <v>2226</v>
      </c>
      <c r="AT76" s="1054">
        <v>0</v>
      </c>
      <c r="AU76" s="1054">
        <v>0</v>
      </c>
      <c r="AV76" s="1054">
        <v>0</v>
      </c>
      <c r="AW76" s="1054">
        <v>0</v>
      </c>
      <c r="AX76" s="1054">
        <v>0</v>
      </c>
      <c r="AY76" s="1054">
        <v>0</v>
      </c>
      <c r="AZ76" s="1054">
        <v>1544971</v>
      </c>
      <c r="BA76" s="1054">
        <v>0</v>
      </c>
      <c r="BB76" s="1054">
        <v>-503876</v>
      </c>
      <c r="BC76" s="1054">
        <v>1934686</v>
      </c>
      <c r="BD76" s="1054">
        <v>435304</v>
      </c>
      <c r="BE76" s="1054">
        <v>48367</v>
      </c>
      <c r="BF76" s="1055"/>
      <c r="BG76" s="1055"/>
      <c r="BH76" s="1055"/>
      <c r="BI76" s="1054">
        <v>-36289</v>
      </c>
      <c r="BJ76" s="1054">
        <v>-29030</v>
      </c>
      <c r="BK76" s="1054">
        <v>-6532</v>
      </c>
      <c r="BL76" s="1054">
        <v>-726</v>
      </c>
      <c r="BM76" s="1054">
        <v>-72577</v>
      </c>
      <c r="BN76" s="1054">
        <v>-1212036</v>
      </c>
      <c r="BO76" s="1054">
        <v>-969629</v>
      </c>
      <c r="BP76" s="1054">
        <v>-218167</v>
      </c>
      <c r="BQ76" s="1054">
        <v>-24241</v>
      </c>
      <c r="BR76" s="1054">
        <v>-2424073</v>
      </c>
      <c r="BS76" s="1054">
        <v>-1038287</v>
      </c>
      <c r="BT76" s="1054">
        <v>-519141</v>
      </c>
      <c r="BU76" s="1054">
        <v>-415312</v>
      </c>
      <c r="BV76" s="1054">
        <v>-93450</v>
      </c>
      <c r="BW76" s="1054">
        <v>-10384</v>
      </c>
      <c r="BX76" s="1054">
        <v>18087939</v>
      </c>
      <c r="BY76" s="1054">
        <v>-6495812</v>
      </c>
      <c r="BZ76" s="1054">
        <v>345580</v>
      </c>
      <c r="CA76" s="1054">
        <v>-1714612</v>
      </c>
      <c r="CB76" s="1054">
        <v>-22999</v>
      </c>
      <c r="CC76" s="1054">
        <v>-45587</v>
      </c>
      <c r="CD76" s="1054">
        <v>-29056</v>
      </c>
      <c r="CE76" s="1054">
        <v>0</v>
      </c>
      <c r="CF76" s="1054">
        <v>-643463</v>
      </c>
      <c r="CG76" s="1054">
        <v>-110595</v>
      </c>
      <c r="CH76" s="1054">
        <v>-81114</v>
      </c>
      <c r="CI76" s="1054">
        <v>-4163</v>
      </c>
      <c r="CJ76" s="1054">
        <v>0</v>
      </c>
      <c r="CK76" s="1054">
        <v>-4837</v>
      </c>
      <c r="CL76" s="1054">
        <v>0</v>
      </c>
      <c r="CM76" s="1054">
        <v>0</v>
      </c>
      <c r="CN76" s="1054">
        <v>0</v>
      </c>
      <c r="CO76" s="1054">
        <v>16037505</v>
      </c>
      <c r="CP76" s="1054">
        <v>-19789</v>
      </c>
      <c r="CQ76" s="1054">
        <v>1213629</v>
      </c>
      <c r="CR76" s="1054">
        <v>-468948</v>
      </c>
      <c r="CS76" s="1054">
        <v>29427163</v>
      </c>
      <c r="CT76" s="1054">
        <v>-32955</v>
      </c>
      <c r="CU76" s="1054">
        <v>0</v>
      </c>
      <c r="CV76">
        <v>2007405</v>
      </c>
      <c r="CW76">
        <v>0</v>
      </c>
      <c r="CX76" s="1054">
        <v>-10061</v>
      </c>
      <c r="CY76" s="1054">
        <v>-2414012</v>
      </c>
      <c r="CZ76" s="1054">
        <v>0</v>
      </c>
      <c r="DA76" s="1054">
        <v>12517</v>
      </c>
      <c r="DB76" s="1054">
        <v>0</v>
      </c>
      <c r="DC76" s="1054">
        <v>-5031</v>
      </c>
      <c r="DD76" s="1054">
        <v>-4024</v>
      </c>
      <c r="DE76" s="1054">
        <v>-905</v>
      </c>
      <c r="DF76" s="1054">
        <v>-101</v>
      </c>
      <c r="DG76" s="1054">
        <v>-1207006</v>
      </c>
      <c r="DH76" s="1054">
        <v>-965604</v>
      </c>
      <c r="DI76" s="1054">
        <v>-217262</v>
      </c>
      <c r="DJ76" s="1054">
        <v>-24140</v>
      </c>
      <c r="DK76" s="1054">
        <v>410109</v>
      </c>
      <c r="DL76" s="1054">
        <v>92275</v>
      </c>
      <c r="DM76" s="1054">
        <v>10253</v>
      </c>
      <c r="DN76" s="197">
        <v>11254000</v>
      </c>
      <c r="DO76" s="197">
        <v>0</v>
      </c>
      <c r="DP76" s="197">
        <v>-1038287</v>
      </c>
      <c r="DQ76" s="197">
        <v>-3187754</v>
      </c>
      <c r="DR76" s="209"/>
      <c r="DS76" s="209"/>
      <c r="DT76" s="209"/>
      <c r="DU76" t="s">
        <v>985</v>
      </c>
      <c r="DV76" t="s">
        <v>985</v>
      </c>
      <c r="DX76" s="197">
        <v>0</v>
      </c>
      <c r="DY76" s="197">
        <v>0</v>
      </c>
      <c r="DZ76" s="197">
        <v>0</v>
      </c>
      <c r="EA76" s="1054">
        <v>-930202</v>
      </c>
      <c r="EB76" s="1054">
        <v>-298973</v>
      </c>
      <c r="EC76" s="1557" t="s">
        <v>6480</v>
      </c>
      <c r="ED76" s="197" t="s">
        <v>5113</v>
      </c>
      <c r="EE76" s="1513" t="s">
        <v>5343</v>
      </c>
    </row>
    <row r="77" spans="1:135" s="197" customFormat="1" ht="12.75" x14ac:dyDescent="0.2">
      <c r="A77" s="797">
        <v>69</v>
      </c>
      <c r="B77" s="722" t="s">
        <v>238</v>
      </c>
      <c r="C77" s="1526" t="s">
        <v>239</v>
      </c>
      <c r="D77" s="1054">
        <v>377425</v>
      </c>
      <c r="E77" s="1054">
        <v>377425</v>
      </c>
      <c r="F77" s="1054">
        <v>238963</v>
      </c>
      <c r="G77" s="1054">
        <v>0</v>
      </c>
      <c r="H77" s="1054">
        <v>108202230</v>
      </c>
      <c r="I77" s="1054">
        <v>53019093</v>
      </c>
      <c r="J77" s="1054">
        <v>0</v>
      </c>
      <c r="K77" s="1054">
        <v>1082022</v>
      </c>
      <c r="L77" s="1054">
        <v>0</v>
      </c>
      <c r="M77" s="1054">
        <v>0</v>
      </c>
      <c r="N77" s="1054">
        <v>0</v>
      </c>
      <c r="O77" s="1054">
        <v>0</v>
      </c>
      <c r="P77" s="1054">
        <v>0</v>
      </c>
      <c r="Q77" s="1054">
        <v>0</v>
      </c>
      <c r="R77" s="1054">
        <v>0</v>
      </c>
      <c r="S77" s="1054">
        <v>0</v>
      </c>
      <c r="T77" s="1054">
        <v>0</v>
      </c>
      <c r="U77" s="1054">
        <v>10290767</v>
      </c>
      <c r="V77" s="1054">
        <v>10084951</v>
      </c>
      <c r="W77" s="1054">
        <v>0</v>
      </c>
      <c r="X77" s="1054">
        <v>205815</v>
      </c>
      <c r="Y77" s="1054">
        <v>9072014</v>
      </c>
      <c r="Z77" s="1054">
        <v>0</v>
      </c>
      <c r="AA77" s="1054">
        <v>184312</v>
      </c>
      <c r="AB77" s="1054">
        <v>4037644</v>
      </c>
      <c r="AC77" s="1054">
        <v>0</v>
      </c>
      <c r="AD77" s="1054">
        <v>82401</v>
      </c>
      <c r="AE77" s="1054">
        <v>194074</v>
      </c>
      <c r="AF77" s="1054">
        <v>0</v>
      </c>
      <c r="AG77" s="1054">
        <v>3961</v>
      </c>
      <c r="AH77" s="1054">
        <v>22840</v>
      </c>
      <c r="AI77" s="1054">
        <v>0</v>
      </c>
      <c r="AJ77" s="1054">
        <v>466</v>
      </c>
      <c r="AK77" s="1054">
        <v>3160</v>
      </c>
      <c r="AL77" s="1054">
        <v>0</v>
      </c>
      <c r="AM77" s="1054">
        <v>64</v>
      </c>
      <c r="AN77" s="1054">
        <v>2144</v>
      </c>
      <c r="AO77" s="1054">
        <v>0</v>
      </c>
      <c r="AP77" s="1054">
        <v>44</v>
      </c>
      <c r="AQ77" s="1054">
        <v>469554</v>
      </c>
      <c r="AR77" s="1054">
        <v>0</v>
      </c>
      <c r="AS77" s="1054">
        <v>9583</v>
      </c>
      <c r="AT77" s="1054">
        <v>0</v>
      </c>
      <c r="AU77" s="1054">
        <v>0</v>
      </c>
      <c r="AV77" s="1054">
        <v>0</v>
      </c>
      <c r="AW77" s="1054">
        <v>0</v>
      </c>
      <c r="AX77" s="1054">
        <v>0</v>
      </c>
      <c r="AY77" s="1054">
        <v>0</v>
      </c>
      <c r="AZ77" s="1054">
        <v>6812998</v>
      </c>
      <c r="BA77" s="1054">
        <v>0</v>
      </c>
      <c r="BB77" s="1054">
        <v>20581533</v>
      </c>
      <c r="BC77" s="1054">
        <v>4831435</v>
      </c>
      <c r="BD77" s="1054">
        <v>0</v>
      </c>
      <c r="BE77" s="1054">
        <v>98601</v>
      </c>
      <c r="BF77" s="1055"/>
      <c r="BG77" s="1055"/>
      <c r="BH77" s="1055"/>
      <c r="BI77" s="1054">
        <v>-1927234</v>
      </c>
      <c r="BJ77" s="1054">
        <v>-1888690</v>
      </c>
      <c r="BK77" s="1054">
        <v>0</v>
      </c>
      <c r="BL77" s="1054">
        <v>-38545</v>
      </c>
      <c r="BM77" s="1054">
        <v>-3854469</v>
      </c>
      <c r="BN77" s="1054">
        <v>-1664786</v>
      </c>
      <c r="BO77" s="1054">
        <v>-1631491</v>
      </c>
      <c r="BP77" s="1054">
        <v>0</v>
      </c>
      <c r="BQ77" s="1054">
        <v>-33296</v>
      </c>
      <c r="BR77" s="1054">
        <v>-3329573</v>
      </c>
      <c r="BS77" s="1054">
        <v>18657471</v>
      </c>
      <c r="BT77" s="1054">
        <v>9328737</v>
      </c>
      <c r="BU77" s="1054">
        <v>9142160</v>
      </c>
      <c r="BV77" s="1054">
        <v>0</v>
      </c>
      <c r="BW77" s="1054">
        <v>186574</v>
      </c>
      <c r="BX77" s="1054">
        <v>111364527</v>
      </c>
      <c r="BY77" s="1054">
        <v>-11716590</v>
      </c>
      <c r="BZ77" s="1054">
        <v>2463259</v>
      </c>
      <c r="CA77" s="1054">
        <v>-7229507</v>
      </c>
      <c r="CB77" s="1054">
        <v>-59494</v>
      </c>
      <c r="CC77" s="1054">
        <v>-3533</v>
      </c>
      <c r="CD77" s="1054">
        <v>-5659</v>
      </c>
      <c r="CE77" s="1054">
        <v>0</v>
      </c>
      <c r="CF77" s="1054">
        <v>-3706425</v>
      </c>
      <c r="CG77" s="1054">
        <v>-269480</v>
      </c>
      <c r="CH77" s="1054">
        <v>-189072</v>
      </c>
      <c r="CI77" s="1054">
        <v>0</v>
      </c>
      <c r="CJ77" s="1054">
        <v>0</v>
      </c>
      <c r="CK77" s="1054">
        <v>0</v>
      </c>
      <c r="CL77" s="1054">
        <v>0</v>
      </c>
      <c r="CM77" s="1054">
        <v>0</v>
      </c>
      <c r="CN77" s="1054">
        <v>0</v>
      </c>
      <c r="CO77" s="1054">
        <v>96674247</v>
      </c>
      <c r="CP77" s="1054">
        <v>-1093723</v>
      </c>
      <c r="CQ77" s="1054">
        <v>7816188</v>
      </c>
      <c r="CR77" s="1054">
        <v>-2369884</v>
      </c>
      <c r="CS77" s="1054">
        <v>121524623</v>
      </c>
      <c r="CT77" s="1054">
        <v>-1254513</v>
      </c>
      <c r="CU77" s="1054">
        <v>0</v>
      </c>
      <c r="CV77">
        <v>-4371566</v>
      </c>
      <c r="CW77">
        <v>0</v>
      </c>
      <c r="CX77" s="1054">
        <v>-117654</v>
      </c>
      <c r="CY77" s="1054">
        <v>-3211919</v>
      </c>
      <c r="CZ77" s="1054">
        <v>0</v>
      </c>
      <c r="DA77" s="1054">
        <v>-115698</v>
      </c>
      <c r="DB77" s="1054">
        <v>0</v>
      </c>
      <c r="DC77" s="1054">
        <v>-58827</v>
      </c>
      <c r="DD77" s="1054">
        <v>-57650</v>
      </c>
      <c r="DE77" s="1054">
        <v>0</v>
      </c>
      <c r="DF77" s="1054">
        <v>-1177</v>
      </c>
      <c r="DG77" s="1054">
        <v>-1605960</v>
      </c>
      <c r="DH77" s="1054">
        <v>-1573840</v>
      </c>
      <c r="DI77" s="1054">
        <v>0</v>
      </c>
      <c r="DJ77" s="1054">
        <v>-32119</v>
      </c>
      <c r="DK77" s="1054">
        <v>-27115</v>
      </c>
      <c r="DL77" s="1054">
        <v>0</v>
      </c>
      <c r="DM77" s="1054">
        <v>-553</v>
      </c>
      <c r="DN77" s="197">
        <v>30466850</v>
      </c>
      <c r="DO77" s="197">
        <v>0</v>
      </c>
      <c r="DP77" s="197">
        <v>19611675</v>
      </c>
      <c r="DQ77" s="197">
        <v>-6532346</v>
      </c>
      <c r="DR77" s="209"/>
      <c r="DS77" s="209"/>
      <c r="DT77" s="209"/>
      <c r="DU77" t="s">
        <v>985</v>
      </c>
      <c r="DV77" t="s">
        <v>984</v>
      </c>
      <c r="DX77" s="197">
        <v>0</v>
      </c>
      <c r="DY77" s="197">
        <v>0</v>
      </c>
      <c r="DZ77" s="197">
        <v>0</v>
      </c>
      <c r="EA77" s="1054">
        <v>50205</v>
      </c>
      <c r="EB77" s="1054">
        <v>-5064241</v>
      </c>
      <c r="EC77" s="1557" t="s">
        <v>6481</v>
      </c>
      <c r="ED77" s="197" t="s">
        <v>5114</v>
      </c>
      <c r="EE77" s="1513" t="s">
        <v>5346</v>
      </c>
    </row>
    <row r="78" spans="1:135" s="197" customFormat="1" ht="12.75" x14ac:dyDescent="0.2">
      <c r="A78" s="203">
        <v>70</v>
      </c>
      <c r="B78" s="722" t="s">
        <v>1342</v>
      </c>
      <c r="C78" s="1526" t="s">
        <v>1334</v>
      </c>
      <c r="D78" s="1054">
        <v>638799</v>
      </c>
      <c r="E78" s="1054">
        <v>638799</v>
      </c>
      <c r="F78" s="1054">
        <v>1010817</v>
      </c>
      <c r="G78" s="1054">
        <v>0</v>
      </c>
      <c r="H78" s="1054">
        <v>97391824</v>
      </c>
      <c r="I78" s="1054">
        <v>47721994</v>
      </c>
      <c r="J78" s="1054">
        <v>0</v>
      </c>
      <c r="K78" s="1054">
        <v>973918</v>
      </c>
      <c r="L78" s="1054">
        <v>22708</v>
      </c>
      <c r="M78" s="1054">
        <v>0</v>
      </c>
      <c r="N78" s="1054">
        <v>0</v>
      </c>
      <c r="O78" s="1054">
        <v>0</v>
      </c>
      <c r="P78" s="1054">
        <v>9379</v>
      </c>
      <c r="Q78" s="1054">
        <v>0</v>
      </c>
      <c r="R78" s="1054">
        <v>0</v>
      </c>
      <c r="S78" s="1054">
        <v>0</v>
      </c>
      <c r="T78" s="1054">
        <v>0</v>
      </c>
      <c r="U78" s="1054">
        <v>2417170</v>
      </c>
      <c r="V78" s="1054">
        <v>2368826</v>
      </c>
      <c r="W78" s="1054">
        <v>0</v>
      </c>
      <c r="X78" s="1054">
        <v>48343</v>
      </c>
      <c r="Y78" s="1054">
        <v>8306646</v>
      </c>
      <c r="Z78" s="1054">
        <v>0</v>
      </c>
      <c r="AA78" s="1054">
        <v>165898</v>
      </c>
      <c r="AB78" s="1054">
        <v>7671888</v>
      </c>
      <c r="AC78" s="1054">
        <v>0</v>
      </c>
      <c r="AD78" s="1054">
        <v>156197</v>
      </c>
      <c r="AE78" s="1054">
        <v>341504</v>
      </c>
      <c r="AF78" s="1054">
        <v>0</v>
      </c>
      <c r="AG78" s="1054">
        <v>6969</v>
      </c>
      <c r="AH78" s="1054">
        <v>12534</v>
      </c>
      <c r="AI78" s="1054">
        <v>0</v>
      </c>
      <c r="AJ78" s="1054">
        <v>256</v>
      </c>
      <c r="AK78" s="1054">
        <v>55805</v>
      </c>
      <c r="AL78" s="1054">
        <v>0</v>
      </c>
      <c r="AM78" s="1054">
        <v>1139</v>
      </c>
      <c r="AN78" s="1054">
        <v>53972</v>
      </c>
      <c r="AO78" s="1054">
        <v>0</v>
      </c>
      <c r="AP78" s="1054">
        <v>1101</v>
      </c>
      <c r="AQ78" s="1054">
        <v>1190014</v>
      </c>
      <c r="AR78" s="1054">
        <v>0</v>
      </c>
      <c r="AS78" s="1054">
        <v>24286</v>
      </c>
      <c r="AT78" s="1054">
        <v>0</v>
      </c>
      <c r="AU78" s="1054">
        <v>0</v>
      </c>
      <c r="AV78" s="1054">
        <v>0</v>
      </c>
      <c r="AW78" s="1054">
        <v>0</v>
      </c>
      <c r="AX78" s="1054">
        <v>0</v>
      </c>
      <c r="AY78" s="1054">
        <v>0</v>
      </c>
      <c r="AZ78" s="1054">
        <v>10126273</v>
      </c>
      <c r="BA78" s="1054">
        <v>70065</v>
      </c>
      <c r="BB78" s="1054">
        <v>4834339</v>
      </c>
      <c r="BC78" s="1054">
        <v>11326164</v>
      </c>
      <c r="BD78" s="1054">
        <v>0</v>
      </c>
      <c r="BE78" s="1054">
        <v>231146</v>
      </c>
      <c r="BF78" s="1055"/>
      <c r="BG78" s="1055"/>
      <c r="BH78" s="1055"/>
      <c r="BI78" s="1054">
        <v>-3866955</v>
      </c>
      <c r="BJ78" s="1054">
        <v>-3789615</v>
      </c>
      <c r="BK78" s="1054">
        <v>0</v>
      </c>
      <c r="BL78" s="1054">
        <v>-77339</v>
      </c>
      <c r="BM78" s="1054">
        <v>-7733909</v>
      </c>
      <c r="BN78" s="1054">
        <v>-10451894</v>
      </c>
      <c r="BO78" s="1054">
        <v>-10242857</v>
      </c>
      <c r="BP78" s="1054">
        <v>0</v>
      </c>
      <c r="BQ78" s="1054">
        <v>-209038</v>
      </c>
      <c r="BR78" s="1054">
        <v>-20903789</v>
      </c>
      <c r="BS78" s="1054">
        <v>5953745</v>
      </c>
      <c r="BT78" s="1054">
        <v>2976872</v>
      </c>
      <c r="BU78" s="1054">
        <v>2917336</v>
      </c>
      <c r="BV78" s="1054">
        <v>0</v>
      </c>
      <c r="BW78" s="1054">
        <v>59538</v>
      </c>
      <c r="BX78" s="1054">
        <v>88024245</v>
      </c>
      <c r="BY78" s="1054">
        <v>-22251993</v>
      </c>
      <c r="BZ78" s="1054">
        <v>2117033</v>
      </c>
      <c r="CA78" s="1054">
        <v>-11484988</v>
      </c>
      <c r="CB78" s="1054">
        <v>-365810</v>
      </c>
      <c r="CC78" s="1054">
        <v>-94925</v>
      </c>
      <c r="CD78" s="1054">
        <v>-109626</v>
      </c>
      <c r="CE78" s="1054">
        <v>-60617</v>
      </c>
      <c r="CF78" s="1054">
        <v>-2816879</v>
      </c>
      <c r="CG78" s="1054">
        <v>-413701</v>
      </c>
      <c r="CH78" s="1054">
        <v>-132412</v>
      </c>
      <c r="CI78" s="1054">
        <v>-32305</v>
      </c>
      <c r="CJ78" s="1054">
        <v>-2989</v>
      </c>
      <c r="CK78" s="1054">
        <v>0</v>
      </c>
      <c r="CL78" s="1054">
        <v>-40584</v>
      </c>
      <c r="CM78" s="1054">
        <v>-127519</v>
      </c>
      <c r="CN78" s="1054">
        <v>0</v>
      </c>
      <c r="CO78" s="1054">
        <v>87476689</v>
      </c>
      <c r="CP78" s="1054">
        <v>-310281</v>
      </c>
      <c r="CQ78" s="1054">
        <v>15507356</v>
      </c>
      <c r="CR78" s="1054">
        <v>-2754941</v>
      </c>
      <c r="CS78" s="1054">
        <v>142918869</v>
      </c>
      <c r="CT78" s="1054">
        <v>1462018</v>
      </c>
      <c r="CU78" s="1054">
        <v>0</v>
      </c>
      <c r="CV78">
        <v>-3432752</v>
      </c>
      <c r="CW78">
        <v>0</v>
      </c>
      <c r="CX78" s="1054">
        <v>-404853</v>
      </c>
      <c r="CY78" s="1054">
        <v>-20498936</v>
      </c>
      <c r="CZ78" s="1054">
        <v>0</v>
      </c>
      <c r="DA78" s="1054">
        <v>179995</v>
      </c>
      <c r="DB78" s="1054">
        <v>0</v>
      </c>
      <c r="DC78" s="1054">
        <v>-202426</v>
      </c>
      <c r="DD78" s="1054">
        <v>-198378</v>
      </c>
      <c r="DE78" s="1054">
        <v>0</v>
      </c>
      <c r="DF78" s="1054">
        <v>-4049</v>
      </c>
      <c r="DG78" s="1054">
        <v>-10249468</v>
      </c>
      <c r="DH78" s="1054">
        <v>-10044479</v>
      </c>
      <c r="DI78" s="1054">
        <v>0</v>
      </c>
      <c r="DJ78" s="1054">
        <v>-204989</v>
      </c>
      <c r="DK78" s="1054">
        <v>3180932</v>
      </c>
      <c r="DL78" s="1054">
        <v>0</v>
      </c>
      <c r="DM78" s="1054">
        <v>64917</v>
      </c>
      <c r="DN78" s="197">
        <v>53611331</v>
      </c>
      <c r="DO78" s="197">
        <v>0</v>
      </c>
      <c r="DP78" s="197">
        <v>5953745</v>
      </c>
      <c r="DQ78" s="197">
        <v>-13376576</v>
      </c>
      <c r="DR78" s="209"/>
      <c r="DS78" s="209"/>
      <c r="DT78" s="209"/>
      <c r="DU78" t="s">
        <v>984</v>
      </c>
      <c r="DV78" t="s">
        <v>984</v>
      </c>
      <c r="DX78" s="197">
        <v>0</v>
      </c>
      <c r="DY78" s="197">
        <v>0</v>
      </c>
      <c r="DZ78" s="197">
        <v>0</v>
      </c>
      <c r="EA78" s="1054">
        <v>-5889740</v>
      </c>
      <c r="EB78" s="1054">
        <v>0</v>
      </c>
      <c r="EC78" s="1557" t="s">
        <v>6480</v>
      </c>
      <c r="ED78" s="197" t="s">
        <v>5115</v>
      </c>
      <c r="EE78" s="1513" t="s">
        <v>5347</v>
      </c>
    </row>
    <row r="79" spans="1:135" s="197" customFormat="1" ht="12.75" x14ac:dyDescent="0.2">
      <c r="A79" s="797">
        <v>71</v>
      </c>
      <c r="B79" s="722" t="s">
        <v>240</v>
      </c>
      <c r="C79" s="1526" t="s">
        <v>241</v>
      </c>
      <c r="D79" s="1054">
        <v>165074</v>
      </c>
      <c r="E79" s="1054">
        <v>165074</v>
      </c>
      <c r="F79" s="1054">
        <v>578767</v>
      </c>
      <c r="G79" s="1054">
        <v>0</v>
      </c>
      <c r="H79" s="1054">
        <v>49662553</v>
      </c>
      <c r="I79" s="1054">
        <v>19865021</v>
      </c>
      <c r="J79" s="1054">
        <v>4469630</v>
      </c>
      <c r="K79" s="1054">
        <v>496626</v>
      </c>
      <c r="L79" s="1054">
        <v>0</v>
      </c>
      <c r="M79" s="1054">
        <v>0</v>
      </c>
      <c r="N79" s="1054">
        <v>0</v>
      </c>
      <c r="O79" s="1054">
        <v>0</v>
      </c>
      <c r="P79" s="1054">
        <v>0</v>
      </c>
      <c r="Q79" s="1054">
        <v>0</v>
      </c>
      <c r="R79" s="1054">
        <v>0</v>
      </c>
      <c r="S79" s="1054">
        <v>0</v>
      </c>
      <c r="T79" s="1054">
        <v>0</v>
      </c>
      <c r="U79" s="1054">
        <v>-282403</v>
      </c>
      <c r="V79" s="1054">
        <v>-225922</v>
      </c>
      <c r="W79" s="1054">
        <v>-50832</v>
      </c>
      <c r="X79" s="1054">
        <v>-5648</v>
      </c>
      <c r="Y79" s="1054">
        <v>3482409</v>
      </c>
      <c r="Z79" s="1054">
        <v>761360</v>
      </c>
      <c r="AA79" s="1054">
        <v>84596</v>
      </c>
      <c r="AB79" s="1054">
        <v>1343514</v>
      </c>
      <c r="AC79" s="1054">
        <v>302291</v>
      </c>
      <c r="AD79" s="1054">
        <v>33588</v>
      </c>
      <c r="AE79" s="1054">
        <v>61099</v>
      </c>
      <c r="AF79" s="1054">
        <v>13602</v>
      </c>
      <c r="AG79" s="1054">
        <v>1511</v>
      </c>
      <c r="AH79" s="1054">
        <v>237</v>
      </c>
      <c r="AI79" s="1054">
        <v>53</v>
      </c>
      <c r="AJ79" s="1054">
        <v>6</v>
      </c>
      <c r="AK79" s="1054">
        <v>13248</v>
      </c>
      <c r="AL79" s="1054">
        <v>2981</v>
      </c>
      <c r="AM79" s="1054">
        <v>331</v>
      </c>
      <c r="AN79" s="1054">
        <v>3962</v>
      </c>
      <c r="AO79" s="1054">
        <v>892</v>
      </c>
      <c r="AP79" s="1054">
        <v>99</v>
      </c>
      <c r="AQ79" s="1054">
        <v>120885</v>
      </c>
      <c r="AR79" s="1054">
        <v>27199</v>
      </c>
      <c r="AS79" s="1054">
        <v>3022</v>
      </c>
      <c r="AT79" s="1054">
        <v>0</v>
      </c>
      <c r="AU79" s="1054">
        <v>0</v>
      </c>
      <c r="AV79" s="1054">
        <v>0</v>
      </c>
      <c r="AW79" s="1054">
        <v>0</v>
      </c>
      <c r="AX79" s="1054">
        <v>0</v>
      </c>
      <c r="AY79" s="1054">
        <v>0</v>
      </c>
      <c r="AZ79" s="1054">
        <v>4971648</v>
      </c>
      <c r="BA79" s="1054">
        <v>0</v>
      </c>
      <c r="BB79" s="1054">
        <v>-564805</v>
      </c>
      <c r="BC79" s="1054">
        <v>1529629</v>
      </c>
      <c r="BD79" s="1054">
        <v>344166</v>
      </c>
      <c r="BE79" s="1054">
        <v>38241</v>
      </c>
      <c r="BF79" s="1055"/>
      <c r="BG79" s="1055"/>
      <c r="BH79" s="1055"/>
      <c r="BI79" s="1054">
        <v>-838830</v>
      </c>
      <c r="BJ79" s="1054">
        <v>-671063</v>
      </c>
      <c r="BK79" s="1054">
        <v>-150989</v>
      </c>
      <c r="BL79" s="1054">
        <v>-16776</v>
      </c>
      <c r="BM79" s="1054">
        <v>-1677658</v>
      </c>
      <c r="BN79" s="1054">
        <v>-2000001</v>
      </c>
      <c r="BO79" s="1054">
        <v>-1599999</v>
      </c>
      <c r="BP79" s="1054">
        <v>-360000</v>
      </c>
      <c r="BQ79" s="1054">
        <v>-40000</v>
      </c>
      <c r="BR79" s="1054">
        <v>-4000000</v>
      </c>
      <c r="BS79" s="1054">
        <v>8118</v>
      </c>
      <c r="BT79" s="1054">
        <v>4060</v>
      </c>
      <c r="BU79" s="1054">
        <v>3248</v>
      </c>
      <c r="BV79" s="1054">
        <v>730</v>
      </c>
      <c r="BW79" s="1054">
        <v>80</v>
      </c>
      <c r="BX79" s="1054">
        <v>39252362</v>
      </c>
      <c r="BY79" s="1054">
        <v>-4855661</v>
      </c>
      <c r="BZ79" s="1054">
        <v>1057050</v>
      </c>
      <c r="CA79" s="1054">
        <v>-3028814</v>
      </c>
      <c r="CB79" s="1054">
        <v>-38871</v>
      </c>
      <c r="CC79" s="1054">
        <v>-12896</v>
      </c>
      <c r="CD79" s="1054">
        <v>-33216</v>
      </c>
      <c r="CE79" s="1054">
        <v>0</v>
      </c>
      <c r="CF79" s="1054">
        <v>-1301703</v>
      </c>
      <c r="CG79" s="1054">
        <v>-218424</v>
      </c>
      <c r="CH79" s="1054">
        <v>0</v>
      </c>
      <c r="CI79" s="1054">
        <v>0</v>
      </c>
      <c r="CJ79" s="1054">
        <v>-16264</v>
      </c>
      <c r="CK79" s="1054">
        <v>-3368</v>
      </c>
      <c r="CL79" s="1054">
        <v>-1492096</v>
      </c>
      <c r="CM79" s="1054">
        <v>0</v>
      </c>
      <c r="CN79" s="1054">
        <v>-1483086</v>
      </c>
      <c r="CO79" s="1054">
        <v>35302608</v>
      </c>
      <c r="CP79" s="1054">
        <v>-557225</v>
      </c>
      <c r="CQ79" s="1054">
        <v>3311535</v>
      </c>
      <c r="CR79" s="1054">
        <v>-1703505</v>
      </c>
      <c r="CS79" s="1054">
        <v>53249882</v>
      </c>
      <c r="CT79" s="1054">
        <v>893154</v>
      </c>
      <c r="CU79" s="1054">
        <v>0</v>
      </c>
      <c r="CV79">
        <v>3527197</v>
      </c>
      <c r="CW79">
        <v>0</v>
      </c>
      <c r="CX79" s="1054">
        <v>0</v>
      </c>
      <c r="CY79" s="1054">
        <v>-4000000</v>
      </c>
      <c r="CZ79" s="1054">
        <v>0</v>
      </c>
      <c r="DA79" s="1054">
        <v>325325</v>
      </c>
      <c r="DB79" s="1054">
        <v>0</v>
      </c>
      <c r="DC79" s="1054">
        <v>0</v>
      </c>
      <c r="DD79" s="1054">
        <v>0</v>
      </c>
      <c r="DE79" s="1054">
        <v>0</v>
      </c>
      <c r="DF79" s="1054">
        <v>0</v>
      </c>
      <c r="DG79" s="1054">
        <v>-2000001</v>
      </c>
      <c r="DH79" s="1054">
        <v>-1599999</v>
      </c>
      <c r="DI79" s="1054">
        <v>-360000</v>
      </c>
      <c r="DJ79" s="1054">
        <v>-40000</v>
      </c>
      <c r="DK79" s="1054">
        <v>2534029</v>
      </c>
      <c r="DL79" s="1054">
        <v>570157</v>
      </c>
      <c r="DM79" s="1054">
        <v>63351</v>
      </c>
      <c r="DN79" s="197">
        <v>11626050</v>
      </c>
      <c r="DO79" s="197">
        <v>49500</v>
      </c>
      <c r="DP79" s="197">
        <v>8118</v>
      </c>
      <c r="DQ79" s="197">
        <v>-2276902</v>
      </c>
      <c r="DR79" s="209"/>
      <c r="DS79" s="209"/>
      <c r="DT79" s="209"/>
      <c r="DU79" t="s">
        <v>984</v>
      </c>
      <c r="DV79" t="s">
        <v>984</v>
      </c>
      <c r="DX79" s="197">
        <v>0</v>
      </c>
      <c r="DY79" s="197">
        <v>0</v>
      </c>
      <c r="DZ79" s="197">
        <v>0</v>
      </c>
      <c r="EA79" s="1054">
        <v>-5747639</v>
      </c>
      <c r="EB79" s="1054">
        <v>0</v>
      </c>
      <c r="EC79" s="1557" t="s">
        <v>6480</v>
      </c>
      <c r="ED79" s="197" t="s">
        <v>5116</v>
      </c>
      <c r="EE79" s="1513" t="s">
        <v>5342</v>
      </c>
    </row>
    <row r="80" spans="1:135" s="197" customFormat="1" ht="12.75" x14ac:dyDescent="0.2">
      <c r="A80" s="203">
        <v>72</v>
      </c>
      <c r="B80" s="722" t="s">
        <v>242</v>
      </c>
      <c r="C80" s="1526" t="s">
        <v>243</v>
      </c>
      <c r="D80" s="1054">
        <v>392752</v>
      </c>
      <c r="E80" s="1054">
        <v>392752</v>
      </c>
      <c r="F80" s="1054">
        <v>2305</v>
      </c>
      <c r="G80" s="1054">
        <v>0</v>
      </c>
      <c r="H80" s="1054">
        <v>82612600</v>
      </c>
      <c r="I80" s="1054">
        <v>81786474</v>
      </c>
      <c r="J80" s="1054">
        <v>0</v>
      </c>
      <c r="K80" s="1054">
        <v>826126</v>
      </c>
      <c r="L80" s="1054">
        <v>555004</v>
      </c>
      <c r="M80" s="1054">
        <v>0</v>
      </c>
      <c r="N80" s="1054">
        <v>0</v>
      </c>
      <c r="O80" s="1054">
        <v>0</v>
      </c>
      <c r="P80" s="1054">
        <v>0</v>
      </c>
      <c r="Q80" s="1054">
        <v>0</v>
      </c>
      <c r="R80" s="1054">
        <v>0</v>
      </c>
      <c r="S80" s="1054">
        <v>0</v>
      </c>
      <c r="T80" s="1054">
        <v>0</v>
      </c>
      <c r="U80" s="1054">
        <v>0</v>
      </c>
      <c r="V80" s="1054">
        <v>1708586</v>
      </c>
      <c r="W80" s="1054">
        <v>0</v>
      </c>
      <c r="X80" s="1054">
        <v>17258</v>
      </c>
      <c r="Y80" s="1054">
        <v>14026496</v>
      </c>
      <c r="Z80" s="1054">
        <v>0</v>
      </c>
      <c r="AA80" s="1054">
        <v>140723</v>
      </c>
      <c r="AB80" s="1054">
        <v>8825480</v>
      </c>
      <c r="AC80" s="1054">
        <v>0</v>
      </c>
      <c r="AD80" s="1054">
        <v>89108</v>
      </c>
      <c r="AE80" s="1054">
        <v>444162</v>
      </c>
      <c r="AF80" s="1054">
        <v>0</v>
      </c>
      <c r="AG80" s="1054">
        <v>4480</v>
      </c>
      <c r="AH80" s="1054">
        <v>36728</v>
      </c>
      <c r="AI80" s="1054">
        <v>0</v>
      </c>
      <c r="AJ80" s="1054">
        <v>371</v>
      </c>
      <c r="AK80" s="1054">
        <v>8143</v>
      </c>
      <c r="AL80" s="1054">
        <v>0</v>
      </c>
      <c r="AM80" s="1054">
        <v>82</v>
      </c>
      <c r="AN80" s="1054">
        <v>0</v>
      </c>
      <c r="AO80" s="1054">
        <v>0</v>
      </c>
      <c r="AP80" s="1054">
        <v>0</v>
      </c>
      <c r="AQ80" s="1054">
        <v>27807</v>
      </c>
      <c r="AR80" s="1054">
        <v>0</v>
      </c>
      <c r="AS80" s="1054">
        <v>281</v>
      </c>
      <c r="AT80" s="1054">
        <v>598707</v>
      </c>
      <c r="AU80" s="1054">
        <v>0</v>
      </c>
      <c r="AV80" s="1054">
        <v>2230</v>
      </c>
      <c r="AW80" s="1054">
        <v>804</v>
      </c>
      <c r="AX80" s="1054">
        <v>0</v>
      </c>
      <c r="AY80" s="1054">
        <v>8</v>
      </c>
      <c r="AZ80" s="1054">
        <v>8928162</v>
      </c>
      <c r="BA80" s="1054">
        <v>316209</v>
      </c>
      <c r="BB80" s="1054">
        <v>1725844</v>
      </c>
      <c r="BC80" s="1054">
        <v>8413494</v>
      </c>
      <c r="BD80" s="1054">
        <v>0</v>
      </c>
      <c r="BE80" s="1054">
        <v>84985</v>
      </c>
      <c r="BF80" s="1055"/>
      <c r="BG80" s="1055"/>
      <c r="BH80" s="1055"/>
      <c r="BI80" s="1054">
        <v>0</v>
      </c>
      <c r="BJ80" s="1054">
        <v>-5184870</v>
      </c>
      <c r="BK80" s="1054">
        <v>0</v>
      </c>
      <c r="BL80" s="1054">
        <v>-52372</v>
      </c>
      <c r="BM80" s="1054">
        <v>-5237242</v>
      </c>
      <c r="BN80" s="1054">
        <v>0</v>
      </c>
      <c r="BO80" s="1054">
        <v>-7390350</v>
      </c>
      <c r="BP80" s="1054">
        <v>0</v>
      </c>
      <c r="BQ80" s="1054">
        <v>-74650</v>
      </c>
      <c r="BR80" s="1054">
        <v>-7465000</v>
      </c>
      <c r="BS80" s="1054">
        <v>-4043414</v>
      </c>
      <c r="BT80" s="1054">
        <v>-51</v>
      </c>
      <c r="BU80" s="1054">
        <v>-4002979</v>
      </c>
      <c r="BV80" s="1054">
        <v>0</v>
      </c>
      <c r="BW80" s="1054">
        <v>-40434</v>
      </c>
      <c r="BX80" s="1054">
        <v>75242720</v>
      </c>
      <c r="BY80" s="1054">
        <v>-13497319</v>
      </c>
      <c r="BZ80" s="1054">
        <v>1975385</v>
      </c>
      <c r="CA80" s="1054">
        <v>-6325613</v>
      </c>
      <c r="CB80" s="1054">
        <v>-32635</v>
      </c>
      <c r="CC80" s="1054">
        <v>0</v>
      </c>
      <c r="CD80" s="1054">
        <v>-7270</v>
      </c>
      <c r="CE80" s="1054">
        <v>-11395</v>
      </c>
      <c r="CF80" s="1054">
        <v>-4771997</v>
      </c>
      <c r="CG80" s="1054">
        <v>-555607</v>
      </c>
      <c r="CH80" s="1054">
        <v>-55500</v>
      </c>
      <c r="CI80" s="1054">
        <v>-8159</v>
      </c>
      <c r="CJ80" s="1054">
        <v>0</v>
      </c>
      <c r="CK80" s="1054">
        <v>0</v>
      </c>
      <c r="CL80" s="1054">
        <v>-746087</v>
      </c>
      <c r="CM80" s="1054">
        <v>-515531</v>
      </c>
      <c r="CN80" s="1054">
        <v>-230055</v>
      </c>
      <c r="CO80" s="1054">
        <v>76368752</v>
      </c>
      <c r="CP80" s="1054">
        <v>-326758</v>
      </c>
      <c r="CQ80" s="1054">
        <v>5651692</v>
      </c>
      <c r="CR80" s="1054">
        <v>-1047893</v>
      </c>
      <c r="CS80" s="1054">
        <v>111184172</v>
      </c>
      <c r="CT80" s="1054">
        <v>103000</v>
      </c>
      <c r="CU80" s="1054">
        <v>0</v>
      </c>
      <c r="CV80">
        <v>-3474000</v>
      </c>
      <c r="CW80">
        <v>0</v>
      </c>
      <c r="CX80" s="1054">
        <v>-270000</v>
      </c>
      <c r="CY80" s="1054">
        <v>-7195000</v>
      </c>
      <c r="CZ80" s="1054">
        <v>0</v>
      </c>
      <c r="DA80" s="1054">
        <v>0</v>
      </c>
      <c r="DB80" s="1054">
        <v>0</v>
      </c>
      <c r="DC80" s="1054">
        <v>0</v>
      </c>
      <c r="DD80" s="1054">
        <v>-267300</v>
      </c>
      <c r="DE80" s="1054">
        <v>0</v>
      </c>
      <c r="DF80" s="1054">
        <v>-2700</v>
      </c>
      <c r="DG80" s="1054">
        <v>0</v>
      </c>
      <c r="DH80" s="1054">
        <v>-7123050</v>
      </c>
      <c r="DI80" s="1054">
        <v>0</v>
      </c>
      <c r="DJ80" s="1054">
        <v>-71950</v>
      </c>
      <c r="DK80" s="1054">
        <v>5695806</v>
      </c>
      <c r="DL80" s="1054">
        <v>0</v>
      </c>
      <c r="DM80" s="1054">
        <v>57533</v>
      </c>
      <c r="DN80" s="197">
        <v>34458125</v>
      </c>
      <c r="DO80" s="197">
        <v>52750</v>
      </c>
      <c r="DP80" s="197">
        <v>-4043414</v>
      </c>
      <c r="DQ80" s="197">
        <v>-4561856</v>
      </c>
      <c r="DR80" s="209"/>
      <c r="DS80" s="209"/>
      <c r="DT80" s="209"/>
      <c r="DU80" t="s">
        <v>984</v>
      </c>
      <c r="DV80" t="s">
        <v>984</v>
      </c>
      <c r="DX80" s="197">
        <v>0</v>
      </c>
      <c r="DY80" s="197">
        <v>0</v>
      </c>
      <c r="DZ80" s="197">
        <v>0</v>
      </c>
      <c r="EA80" s="1054">
        <v>-5219848</v>
      </c>
      <c r="EB80" s="1054">
        <v>0</v>
      </c>
      <c r="EC80" s="1557" t="s">
        <v>6481</v>
      </c>
      <c r="ED80" s="197" t="s">
        <v>5117</v>
      </c>
      <c r="EE80" s="1513" t="s">
        <v>5348</v>
      </c>
    </row>
    <row r="81" spans="1:135" s="197" customFormat="1" ht="12.75" x14ac:dyDescent="0.2">
      <c r="A81" s="797">
        <v>73</v>
      </c>
      <c r="B81" s="722" t="s">
        <v>244</v>
      </c>
      <c r="C81" s="1526" t="s">
        <v>245</v>
      </c>
      <c r="D81" s="1054">
        <v>585143</v>
      </c>
      <c r="E81" s="1054">
        <v>585143</v>
      </c>
      <c r="F81" s="1054">
        <v>229039</v>
      </c>
      <c r="G81" s="1054">
        <v>0</v>
      </c>
      <c r="H81" s="1054">
        <v>113230568</v>
      </c>
      <c r="I81" s="1054">
        <v>55482978</v>
      </c>
      <c r="J81" s="1054">
        <v>0</v>
      </c>
      <c r="K81" s="1054">
        <v>1132306</v>
      </c>
      <c r="L81" s="1054">
        <v>0</v>
      </c>
      <c r="M81" s="1054">
        <v>0</v>
      </c>
      <c r="N81" s="1054">
        <v>0</v>
      </c>
      <c r="O81" s="1054">
        <v>0</v>
      </c>
      <c r="P81" s="1054">
        <v>295820</v>
      </c>
      <c r="Q81" s="1054">
        <v>0</v>
      </c>
      <c r="R81" s="1054">
        <v>0</v>
      </c>
      <c r="S81" s="1054">
        <v>0</v>
      </c>
      <c r="T81" s="1054">
        <v>0</v>
      </c>
      <c r="U81" s="1054">
        <v>-1924169</v>
      </c>
      <c r="V81" s="1054">
        <v>-1885686</v>
      </c>
      <c r="W81" s="1054">
        <v>0</v>
      </c>
      <c r="X81" s="1054">
        <v>-38483</v>
      </c>
      <c r="Y81" s="1054">
        <v>9540413</v>
      </c>
      <c r="Z81" s="1054">
        <v>0</v>
      </c>
      <c r="AA81" s="1054">
        <v>192878</v>
      </c>
      <c r="AB81" s="1054">
        <v>6373052</v>
      </c>
      <c r="AC81" s="1054">
        <v>0</v>
      </c>
      <c r="AD81" s="1054">
        <v>130062</v>
      </c>
      <c r="AE81" s="1054">
        <v>296479</v>
      </c>
      <c r="AF81" s="1054">
        <v>0</v>
      </c>
      <c r="AG81" s="1054">
        <v>5959</v>
      </c>
      <c r="AH81" s="1054">
        <v>17599</v>
      </c>
      <c r="AI81" s="1054">
        <v>0</v>
      </c>
      <c r="AJ81" s="1054">
        <v>359</v>
      </c>
      <c r="AK81" s="1054">
        <v>16086</v>
      </c>
      <c r="AL81" s="1054">
        <v>0</v>
      </c>
      <c r="AM81" s="1054">
        <v>328</v>
      </c>
      <c r="AN81" s="1054">
        <v>37026</v>
      </c>
      <c r="AO81" s="1054">
        <v>0</v>
      </c>
      <c r="AP81" s="1054">
        <v>756</v>
      </c>
      <c r="AQ81" s="1054">
        <v>535920</v>
      </c>
      <c r="AR81" s="1054">
        <v>0</v>
      </c>
      <c r="AS81" s="1054">
        <v>10937</v>
      </c>
      <c r="AT81" s="1054">
        <v>0</v>
      </c>
      <c r="AU81" s="1054">
        <v>0</v>
      </c>
      <c r="AV81" s="1054">
        <v>0</v>
      </c>
      <c r="AW81" s="1054">
        <v>860</v>
      </c>
      <c r="AX81" s="1054">
        <v>0</v>
      </c>
      <c r="AY81" s="1054">
        <v>18</v>
      </c>
      <c r="AZ81" s="1054">
        <v>6458793</v>
      </c>
      <c r="BA81" s="1054">
        <v>133059</v>
      </c>
      <c r="BB81" s="1054">
        <v>-3848338</v>
      </c>
      <c r="BC81" s="1054">
        <v>4712434</v>
      </c>
      <c r="BD81" s="1054">
        <v>0</v>
      </c>
      <c r="BE81" s="1054">
        <v>96172</v>
      </c>
      <c r="BF81" s="1055"/>
      <c r="BG81" s="1055"/>
      <c r="BH81" s="1055"/>
      <c r="BI81" s="1054">
        <v>-2297579</v>
      </c>
      <c r="BJ81" s="1054">
        <v>-2251628</v>
      </c>
      <c r="BK81" s="1054">
        <v>0</v>
      </c>
      <c r="BL81" s="1054">
        <v>-45951</v>
      </c>
      <c r="BM81" s="1054">
        <v>-4595158</v>
      </c>
      <c r="BN81" s="1054">
        <v>-9262846</v>
      </c>
      <c r="BO81" s="1054">
        <v>-9077589</v>
      </c>
      <c r="BP81" s="1054">
        <v>0</v>
      </c>
      <c r="BQ81" s="1054">
        <v>-185257</v>
      </c>
      <c r="BR81" s="1054">
        <v>-18525692</v>
      </c>
      <c r="BS81" s="1054">
        <v>-4556534</v>
      </c>
      <c r="BT81" s="1054">
        <v>-2278271</v>
      </c>
      <c r="BU81" s="1054">
        <v>-2232700</v>
      </c>
      <c r="BV81" s="1054">
        <v>0</v>
      </c>
      <c r="BW81" s="1054">
        <v>-45563</v>
      </c>
      <c r="BX81" s="1054">
        <v>102128730</v>
      </c>
      <c r="BY81" s="1054">
        <v>-18393789</v>
      </c>
      <c r="BZ81" s="1054">
        <v>2816455</v>
      </c>
      <c r="CA81" s="1054">
        <v>-13156742</v>
      </c>
      <c r="CB81" s="1054">
        <v>-301362</v>
      </c>
      <c r="CC81" s="1054">
        <v>-84117</v>
      </c>
      <c r="CD81" s="1054">
        <v>-29248</v>
      </c>
      <c r="CE81" s="1054">
        <v>-116607</v>
      </c>
      <c r="CF81" s="1054">
        <v>-3950292</v>
      </c>
      <c r="CG81" s="1054">
        <v>-784997</v>
      </c>
      <c r="CH81" s="1054">
        <v>-341262</v>
      </c>
      <c r="CI81" s="1054">
        <v>0</v>
      </c>
      <c r="CJ81" s="1054">
        <v>0</v>
      </c>
      <c r="CK81" s="1054">
        <v>-2893</v>
      </c>
      <c r="CL81" s="1054">
        <v>-261230</v>
      </c>
      <c r="CM81" s="1054">
        <v>-263177</v>
      </c>
      <c r="CN81" s="1054">
        <v>0</v>
      </c>
      <c r="CO81" s="1054">
        <v>109074185</v>
      </c>
      <c r="CP81" s="1054">
        <v>-1094554</v>
      </c>
      <c r="CQ81" s="1054">
        <v>6245090</v>
      </c>
      <c r="CR81" s="1054">
        <v>-3207262</v>
      </c>
      <c r="CS81" s="1054">
        <v>156803710</v>
      </c>
      <c r="CT81" s="1054">
        <v>-1293239</v>
      </c>
      <c r="CU81" s="1054">
        <v>0</v>
      </c>
      <c r="CV81">
        <v>-14324092</v>
      </c>
      <c r="CW81">
        <v>0</v>
      </c>
      <c r="CX81" s="1054">
        <v>-380979</v>
      </c>
      <c r="CY81" s="1054">
        <v>-18144713</v>
      </c>
      <c r="CZ81" s="1054">
        <v>0</v>
      </c>
      <c r="DA81" s="1054">
        <v>-38168</v>
      </c>
      <c r="DB81" s="1054">
        <v>0</v>
      </c>
      <c r="DC81" s="1054">
        <v>-190490</v>
      </c>
      <c r="DD81" s="1054">
        <v>-186679</v>
      </c>
      <c r="DE81" s="1054">
        <v>0</v>
      </c>
      <c r="DF81" s="1054">
        <v>-3810</v>
      </c>
      <c r="DG81" s="1054">
        <v>-9072357</v>
      </c>
      <c r="DH81" s="1054">
        <v>-8890909</v>
      </c>
      <c r="DI81" s="1054">
        <v>0</v>
      </c>
      <c r="DJ81" s="1054">
        <v>-181447</v>
      </c>
      <c r="DK81" s="1054">
        <v>4539938</v>
      </c>
      <c r="DL81" s="1054">
        <v>0</v>
      </c>
      <c r="DM81" s="1054">
        <v>92652</v>
      </c>
      <c r="DN81" s="197">
        <v>45836350</v>
      </c>
      <c r="DO81" s="197">
        <v>346250</v>
      </c>
      <c r="DP81" s="197">
        <v>-4556534</v>
      </c>
      <c r="DQ81" s="197">
        <v>-6153425</v>
      </c>
      <c r="DR81" s="209"/>
      <c r="DS81" s="209"/>
      <c r="DT81" s="209"/>
      <c r="DU81" t="s">
        <v>984</v>
      </c>
      <c r="DV81" t="s">
        <v>984</v>
      </c>
      <c r="DX81" s="197">
        <v>0</v>
      </c>
      <c r="DY81" s="197">
        <v>0</v>
      </c>
      <c r="DZ81" s="197">
        <v>0</v>
      </c>
      <c r="EA81" s="1054">
        <v>-8406044</v>
      </c>
      <c r="EB81" s="1054">
        <v>0</v>
      </c>
      <c r="EC81" s="1557" t="s">
        <v>6481</v>
      </c>
      <c r="ED81" s="197" t="s">
        <v>5118</v>
      </c>
      <c r="EE81" s="1513" t="s">
        <v>1009</v>
      </c>
    </row>
    <row r="82" spans="1:135" s="197" customFormat="1" ht="12.75" x14ac:dyDescent="0.2">
      <c r="A82" s="203">
        <v>74</v>
      </c>
      <c r="B82" s="722" t="s">
        <v>246</v>
      </c>
      <c r="C82" s="1526" t="s">
        <v>247</v>
      </c>
      <c r="D82" s="1054">
        <v>505634</v>
      </c>
      <c r="E82" s="1054">
        <v>505634</v>
      </c>
      <c r="F82" s="1054">
        <v>0</v>
      </c>
      <c r="G82" s="1054">
        <v>0</v>
      </c>
      <c r="H82" s="1054">
        <v>165163124</v>
      </c>
      <c r="I82" s="1054">
        <v>49548937</v>
      </c>
      <c r="J82" s="1054">
        <v>61110356</v>
      </c>
      <c r="K82" s="1054">
        <v>0</v>
      </c>
      <c r="L82" s="1054">
        <v>0</v>
      </c>
      <c r="M82" s="1054">
        <v>0</v>
      </c>
      <c r="N82" s="1054">
        <v>0</v>
      </c>
      <c r="O82" s="1054">
        <v>0</v>
      </c>
      <c r="P82" s="1054">
        <v>0</v>
      </c>
      <c r="Q82" s="1054">
        <v>0</v>
      </c>
      <c r="R82" s="1054">
        <v>0</v>
      </c>
      <c r="S82" s="1054">
        <v>0</v>
      </c>
      <c r="T82" s="1054">
        <v>0</v>
      </c>
      <c r="U82" s="1054">
        <v>-4416914</v>
      </c>
      <c r="V82" s="1054">
        <v>-4015376</v>
      </c>
      <c r="W82" s="1054">
        <v>-4952298</v>
      </c>
      <c r="X82" s="1054">
        <v>0</v>
      </c>
      <c r="Y82" s="1054">
        <v>8440200</v>
      </c>
      <c r="Z82" s="1054">
        <v>10409580</v>
      </c>
      <c r="AA82" s="1054">
        <v>0</v>
      </c>
      <c r="AB82" s="1054">
        <v>2627692</v>
      </c>
      <c r="AC82" s="1054">
        <v>3240820</v>
      </c>
      <c r="AD82" s="1054">
        <v>0</v>
      </c>
      <c r="AE82" s="1054">
        <v>127298</v>
      </c>
      <c r="AF82" s="1054">
        <v>157001</v>
      </c>
      <c r="AG82" s="1054">
        <v>0</v>
      </c>
      <c r="AH82" s="1054">
        <v>180</v>
      </c>
      <c r="AI82" s="1054">
        <v>222</v>
      </c>
      <c r="AJ82" s="1054">
        <v>0</v>
      </c>
      <c r="AK82" s="1054">
        <v>0</v>
      </c>
      <c r="AL82" s="1054">
        <v>0</v>
      </c>
      <c r="AM82" s="1054">
        <v>0</v>
      </c>
      <c r="AN82" s="1054">
        <v>0</v>
      </c>
      <c r="AO82" s="1054">
        <v>0</v>
      </c>
      <c r="AP82" s="1054">
        <v>0</v>
      </c>
      <c r="AQ82" s="1054">
        <v>165282</v>
      </c>
      <c r="AR82" s="1054">
        <v>203847</v>
      </c>
      <c r="AS82" s="1054">
        <v>0</v>
      </c>
      <c r="AT82" s="1054">
        <v>0</v>
      </c>
      <c r="AU82" s="1054">
        <v>0</v>
      </c>
      <c r="AV82" s="1054">
        <v>0</v>
      </c>
      <c r="AW82" s="1054">
        <v>0</v>
      </c>
      <c r="AX82" s="1054">
        <v>0</v>
      </c>
      <c r="AY82" s="1054">
        <v>0</v>
      </c>
      <c r="AZ82" s="1054">
        <v>17533199</v>
      </c>
      <c r="BA82" s="1054">
        <v>0</v>
      </c>
      <c r="BB82" s="1054">
        <v>-13384588</v>
      </c>
      <c r="BC82" s="1054">
        <v>7713487</v>
      </c>
      <c r="BD82" s="1054">
        <v>9513300</v>
      </c>
      <c r="BE82" s="1054">
        <v>0</v>
      </c>
      <c r="BF82" s="1055"/>
      <c r="BG82" s="1055"/>
      <c r="BH82" s="1055"/>
      <c r="BI82" s="1054">
        <v>-6639648</v>
      </c>
      <c r="BJ82" s="1054">
        <v>-6036043</v>
      </c>
      <c r="BK82" s="1054">
        <v>-7444453</v>
      </c>
      <c r="BL82" s="1054">
        <v>0</v>
      </c>
      <c r="BM82" s="1054">
        <v>-20120144</v>
      </c>
      <c r="BN82" s="1553">
        <v>-11441889</v>
      </c>
      <c r="BO82" s="1054">
        <v>-10401718</v>
      </c>
      <c r="BP82" s="1054">
        <v>-12828785</v>
      </c>
      <c r="BQ82" s="1054">
        <v>0</v>
      </c>
      <c r="BR82" s="1054">
        <v>-34672392</v>
      </c>
      <c r="BS82" s="1054">
        <v>-11715184</v>
      </c>
      <c r="BT82" s="1054">
        <v>-3810899</v>
      </c>
      <c r="BU82" s="1054">
        <v>-3514554</v>
      </c>
      <c r="BV82" s="1054">
        <v>-4389731</v>
      </c>
      <c r="BW82" s="1054">
        <v>0</v>
      </c>
      <c r="BX82" s="1054">
        <v>124784155</v>
      </c>
      <c r="BY82" s="1054">
        <v>-11734107</v>
      </c>
      <c r="BZ82" s="1054">
        <v>3416906</v>
      </c>
      <c r="CA82" s="1054">
        <v>-10432744</v>
      </c>
      <c r="CB82" s="1054">
        <v>-32929</v>
      </c>
      <c r="CC82" s="1054">
        <v>0</v>
      </c>
      <c r="CD82" s="1054">
        <v>0</v>
      </c>
      <c r="CE82" s="1054">
        <v>-61826</v>
      </c>
      <c r="CF82" s="1054">
        <v>-6865930</v>
      </c>
      <c r="CG82" s="1054">
        <v>-156617</v>
      </c>
      <c r="CH82" s="1054">
        <v>-19022</v>
      </c>
      <c r="CI82" s="1054">
        <v>0</v>
      </c>
      <c r="CJ82" s="1054">
        <v>0</v>
      </c>
      <c r="CK82" s="1054">
        <v>0</v>
      </c>
      <c r="CL82" s="1054">
        <v>-302</v>
      </c>
      <c r="CM82" s="1054">
        <v>0</v>
      </c>
      <c r="CN82" s="1054">
        <v>0</v>
      </c>
      <c r="CO82" s="1054">
        <v>126193447</v>
      </c>
      <c r="CP82" s="1054">
        <v>-3801129</v>
      </c>
      <c r="CQ82" s="1054">
        <v>27315734</v>
      </c>
      <c r="CR82" s="1054">
        <v>-12890478</v>
      </c>
      <c r="CS82" s="1054">
        <v>176513174</v>
      </c>
      <c r="CT82" s="1054">
        <v>292793</v>
      </c>
      <c r="CU82" s="1054">
        <v>0</v>
      </c>
      <c r="CV82">
        <v>-7170557</v>
      </c>
      <c r="CW82">
        <v>0</v>
      </c>
      <c r="CX82" s="1054">
        <v>-2391324</v>
      </c>
      <c r="CY82" s="1054">
        <v>-32281068</v>
      </c>
      <c r="CZ82" s="1054">
        <v>0</v>
      </c>
      <c r="DA82" s="1054">
        <v>0</v>
      </c>
      <c r="DB82" s="1054">
        <v>0</v>
      </c>
      <c r="DC82" s="1054">
        <v>-789137</v>
      </c>
      <c r="DD82" s="1054">
        <v>-717397</v>
      </c>
      <c r="DE82" s="1054">
        <v>-884790</v>
      </c>
      <c r="DF82" s="1054">
        <v>0</v>
      </c>
      <c r="DG82" s="1054">
        <v>-10652753</v>
      </c>
      <c r="DH82" s="1054">
        <v>-9684320</v>
      </c>
      <c r="DI82" s="1054">
        <v>-11943995</v>
      </c>
      <c r="DJ82" s="1054">
        <v>0</v>
      </c>
      <c r="DK82" s="1054">
        <v>3189323</v>
      </c>
      <c r="DL82" s="1054">
        <v>3933498</v>
      </c>
      <c r="DM82" s="1054">
        <v>0</v>
      </c>
      <c r="DN82" s="197">
        <v>32640500</v>
      </c>
      <c r="DO82" s="197">
        <v>0</v>
      </c>
      <c r="DP82" s="197">
        <v>-10475720</v>
      </c>
      <c r="DQ82" s="197">
        <v>-14174818</v>
      </c>
      <c r="DR82" s="209"/>
      <c r="DS82" s="209"/>
      <c r="DT82" s="209"/>
      <c r="DU82" t="s">
        <v>984</v>
      </c>
      <c r="DV82" t="s">
        <v>984</v>
      </c>
      <c r="DX82" s="197">
        <v>0</v>
      </c>
      <c r="DY82" s="197">
        <v>0</v>
      </c>
      <c r="DZ82" s="197">
        <v>0</v>
      </c>
      <c r="EA82" s="1054">
        <v>-9645286</v>
      </c>
      <c r="EB82" s="1054">
        <v>0</v>
      </c>
      <c r="EC82" s="1557" t="s">
        <v>6480</v>
      </c>
      <c r="ED82" s="197" t="s">
        <v>5119</v>
      </c>
      <c r="EE82" s="1513" t="s">
        <v>5345</v>
      </c>
    </row>
    <row r="83" spans="1:135" s="197" customFormat="1" ht="12.75" x14ac:dyDescent="0.2">
      <c r="A83" s="797">
        <v>75</v>
      </c>
      <c r="B83" s="722" t="s">
        <v>248</v>
      </c>
      <c r="C83" s="1526" t="s">
        <v>249</v>
      </c>
      <c r="D83" s="1054">
        <v>98770</v>
      </c>
      <c r="E83" s="1054">
        <v>98770</v>
      </c>
      <c r="F83" s="1054">
        <v>1011335</v>
      </c>
      <c r="G83" s="1054">
        <v>0</v>
      </c>
      <c r="H83" s="1054">
        <v>22966081</v>
      </c>
      <c r="I83" s="1054">
        <v>9186432</v>
      </c>
      <c r="J83" s="1054">
        <v>2066947</v>
      </c>
      <c r="K83" s="1054">
        <v>229661</v>
      </c>
      <c r="L83" s="1054">
        <v>465500</v>
      </c>
      <c r="M83" s="1054">
        <v>0</v>
      </c>
      <c r="N83" s="1054">
        <v>0</v>
      </c>
      <c r="O83" s="1054">
        <v>0</v>
      </c>
      <c r="P83" s="1054">
        <v>109784</v>
      </c>
      <c r="Q83" s="1054">
        <v>0</v>
      </c>
      <c r="R83" s="1054">
        <v>0</v>
      </c>
      <c r="S83" s="1054">
        <v>0</v>
      </c>
      <c r="T83" s="1054">
        <v>0</v>
      </c>
      <c r="U83" s="1054">
        <v>-171646</v>
      </c>
      <c r="V83" s="1054">
        <v>-137317</v>
      </c>
      <c r="W83" s="1054">
        <v>-30896</v>
      </c>
      <c r="X83" s="1054">
        <v>-3433</v>
      </c>
      <c r="Y83" s="1054">
        <v>1835089</v>
      </c>
      <c r="Z83" s="1054">
        <v>352085</v>
      </c>
      <c r="AA83" s="1054">
        <v>39121</v>
      </c>
      <c r="AB83" s="1054">
        <v>859410</v>
      </c>
      <c r="AC83" s="1054">
        <v>193367</v>
      </c>
      <c r="AD83" s="1054">
        <v>21485</v>
      </c>
      <c r="AE83" s="1054">
        <v>61320</v>
      </c>
      <c r="AF83" s="1054">
        <v>13797</v>
      </c>
      <c r="AG83" s="1054">
        <v>1533</v>
      </c>
      <c r="AH83" s="1054">
        <v>0</v>
      </c>
      <c r="AI83" s="1054">
        <v>0</v>
      </c>
      <c r="AJ83" s="1054">
        <v>0</v>
      </c>
      <c r="AK83" s="1054">
        <v>9318</v>
      </c>
      <c r="AL83" s="1054">
        <v>2097</v>
      </c>
      <c r="AM83" s="1054">
        <v>233</v>
      </c>
      <c r="AN83" s="1054">
        <v>10027</v>
      </c>
      <c r="AO83" s="1054">
        <v>2256</v>
      </c>
      <c r="AP83" s="1054">
        <v>251</v>
      </c>
      <c r="AQ83" s="1054">
        <v>201482</v>
      </c>
      <c r="AR83" s="1054">
        <v>45333</v>
      </c>
      <c r="AS83" s="1054">
        <v>5037</v>
      </c>
      <c r="AT83" s="1054">
        <v>0</v>
      </c>
      <c r="AU83" s="1054">
        <v>0</v>
      </c>
      <c r="AV83" s="1054">
        <v>0</v>
      </c>
      <c r="AW83" s="1054">
        <v>0</v>
      </c>
      <c r="AX83" s="1054">
        <v>0</v>
      </c>
      <c r="AY83" s="1054">
        <v>0</v>
      </c>
      <c r="AZ83" s="1054">
        <v>2466161</v>
      </c>
      <c r="BA83" s="1054">
        <v>3605</v>
      </c>
      <c r="BB83" s="1054">
        <v>-343292</v>
      </c>
      <c r="BC83" s="1054">
        <v>1166243</v>
      </c>
      <c r="BD83" s="1054">
        <v>262405</v>
      </c>
      <c r="BE83" s="1054">
        <v>29156</v>
      </c>
      <c r="BF83" s="1055"/>
      <c r="BG83" s="1055"/>
      <c r="BH83" s="1055"/>
      <c r="BI83" s="1054">
        <v>-284740</v>
      </c>
      <c r="BJ83" s="1054">
        <v>-227791</v>
      </c>
      <c r="BK83" s="1054">
        <v>-51253</v>
      </c>
      <c r="BL83" s="1054">
        <v>-5695</v>
      </c>
      <c r="BM83" s="1054">
        <v>-569479</v>
      </c>
      <c r="BN83" s="1054">
        <v>-1292811</v>
      </c>
      <c r="BO83" s="1054">
        <v>-1034248</v>
      </c>
      <c r="BP83" s="1054">
        <v>-232706</v>
      </c>
      <c r="BQ83" s="1054">
        <v>-25856</v>
      </c>
      <c r="BR83" s="1054">
        <v>-2585621</v>
      </c>
      <c r="BS83" s="1054">
        <v>1059191</v>
      </c>
      <c r="BT83" s="1054">
        <v>529596</v>
      </c>
      <c r="BU83" s="1054">
        <v>423674</v>
      </c>
      <c r="BV83" s="1054">
        <v>95327</v>
      </c>
      <c r="BW83" s="1054">
        <v>10593</v>
      </c>
      <c r="BX83" s="1054">
        <v>22160993</v>
      </c>
      <c r="BY83" s="1054">
        <v>-3070362</v>
      </c>
      <c r="BZ83" s="1054">
        <v>485712</v>
      </c>
      <c r="CA83" s="1054">
        <v>-2395647</v>
      </c>
      <c r="CB83" s="1054">
        <v>-31991</v>
      </c>
      <c r="CC83" s="1054">
        <v>-25755</v>
      </c>
      <c r="CD83" s="1054">
        <v>-21837</v>
      </c>
      <c r="CE83" s="1054">
        <v>0</v>
      </c>
      <c r="CF83" s="1054">
        <v>-427932</v>
      </c>
      <c r="CG83" s="1054">
        <v>-32730</v>
      </c>
      <c r="CH83" s="1054">
        <v>-4561</v>
      </c>
      <c r="CI83" s="1054">
        <v>-5768</v>
      </c>
      <c r="CJ83" s="1054">
        <v>0</v>
      </c>
      <c r="CK83" s="1054">
        <v>0</v>
      </c>
      <c r="CL83" s="1054">
        <v>-164784</v>
      </c>
      <c r="CM83" s="1054">
        <v>-164784</v>
      </c>
      <c r="CN83" s="1054">
        <v>0</v>
      </c>
      <c r="CO83" s="1054">
        <v>21594688</v>
      </c>
      <c r="CP83" s="1054">
        <v>-17993</v>
      </c>
      <c r="CQ83" s="1054">
        <v>2113165</v>
      </c>
      <c r="CR83" s="1054">
        <v>-797825</v>
      </c>
      <c r="CS83" s="1054">
        <v>30378636</v>
      </c>
      <c r="CT83" s="1054">
        <v>-143481</v>
      </c>
      <c r="CU83" s="1054">
        <v>0</v>
      </c>
      <c r="CV83">
        <v>1638093</v>
      </c>
      <c r="CW83">
        <v>0</v>
      </c>
      <c r="CX83" s="1054">
        <v>0</v>
      </c>
      <c r="CY83" s="1054">
        <v>-2585621</v>
      </c>
      <c r="CZ83" s="1054">
        <v>0</v>
      </c>
      <c r="DA83" s="1054">
        <v>0</v>
      </c>
      <c r="DB83" s="1054">
        <v>0</v>
      </c>
      <c r="DC83" s="1054">
        <v>0</v>
      </c>
      <c r="DD83" s="1054">
        <v>0</v>
      </c>
      <c r="DE83" s="1054">
        <v>0</v>
      </c>
      <c r="DF83" s="1054">
        <v>0</v>
      </c>
      <c r="DG83" s="1054">
        <v>-1292811</v>
      </c>
      <c r="DH83" s="1054">
        <v>-1034248</v>
      </c>
      <c r="DI83" s="1054">
        <v>-232706</v>
      </c>
      <c r="DJ83" s="1054">
        <v>-25856</v>
      </c>
      <c r="DK83" s="1054">
        <v>621344</v>
      </c>
      <c r="DL83" s="1054">
        <v>114250</v>
      </c>
      <c r="DM83" s="1054">
        <v>12694</v>
      </c>
      <c r="DN83" s="197">
        <v>11792350</v>
      </c>
      <c r="DO83" s="197">
        <v>0</v>
      </c>
      <c r="DP83" s="197">
        <v>1059191</v>
      </c>
      <c r="DQ83" s="197">
        <v>-1677845</v>
      </c>
      <c r="DR83" s="209"/>
      <c r="DS83" s="209"/>
      <c r="DT83" s="209"/>
      <c r="DU83" t="s">
        <v>984</v>
      </c>
      <c r="DV83" t="s">
        <v>984</v>
      </c>
      <c r="DX83" s="197">
        <v>0</v>
      </c>
      <c r="DY83" s="197">
        <v>0</v>
      </c>
      <c r="DZ83" s="197">
        <v>0</v>
      </c>
      <c r="EA83" s="1054">
        <v>-1254767</v>
      </c>
      <c r="EB83" s="1054">
        <v>-298744</v>
      </c>
      <c r="EC83" s="1557" t="s">
        <v>6481</v>
      </c>
      <c r="ED83" s="197" t="s">
        <v>5120</v>
      </c>
      <c r="EE83" s="1513" t="s">
        <v>5344</v>
      </c>
    </row>
    <row r="84" spans="1:135" s="197" customFormat="1" ht="12.75" x14ac:dyDescent="0.2">
      <c r="A84" s="203">
        <v>76</v>
      </c>
      <c r="B84" s="722" t="s">
        <v>250</v>
      </c>
      <c r="C84" s="1526" t="s">
        <v>251</v>
      </c>
      <c r="D84" s="1054">
        <v>262598</v>
      </c>
      <c r="E84" s="1054">
        <v>262598</v>
      </c>
      <c r="F84" s="1054">
        <v>521237</v>
      </c>
      <c r="G84" s="1054">
        <v>122030</v>
      </c>
      <c r="H84" s="1054">
        <v>36494203</v>
      </c>
      <c r="I84" s="1054">
        <v>14597681</v>
      </c>
      <c r="J84" s="1054">
        <v>3284478</v>
      </c>
      <c r="K84" s="1054">
        <v>364942</v>
      </c>
      <c r="L84" s="1054">
        <v>1737421</v>
      </c>
      <c r="M84" s="1054">
        <v>0</v>
      </c>
      <c r="N84" s="1054">
        <v>0</v>
      </c>
      <c r="O84" s="1054">
        <v>0</v>
      </c>
      <c r="P84" s="1054">
        <v>0</v>
      </c>
      <c r="Q84" s="1054">
        <v>0</v>
      </c>
      <c r="R84" s="1054">
        <v>0</v>
      </c>
      <c r="S84" s="1054">
        <v>0</v>
      </c>
      <c r="T84" s="1054">
        <v>0</v>
      </c>
      <c r="U84" s="1054">
        <v>701872</v>
      </c>
      <c r="V84" s="1054">
        <v>561497</v>
      </c>
      <c r="W84" s="1054">
        <v>126337</v>
      </c>
      <c r="X84" s="1054">
        <v>14037</v>
      </c>
      <c r="Y84" s="1054">
        <v>2871320</v>
      </c>
      <c r="Z84" s="1054">
        <v>580267</v>
      </c>
      <c r="AA84" s="1054">
        <v>62164</v>
      </c>
      <c r="AB84" s="1054">
        <v>2553895</v>
      </c>
      <c r="AC84" s="1054">
        <v>564372</v>
      </c>
      <c r="AD84" s="1054">
        <v>62708</v>
      </c>
      <c r="AE84" s="1054">
        <v>93369</v>
      </c>
      <c r="AF84" s="1054">
        <v>20555</v>
      </c>
      <c r="AG84" s="1054">
        <v>2284</v>
      </c>
      <c r="AH84" s="1054">
        <v>1294</v>
      </c>
      <c r="AI84" s="1054">
        <v>291</v>
      </c>
      <c r="AJ84" s="1054">
        <v>32</v>
      </c>
      <c r="AK84" s="1054">
        <v>22600</v>
      </c>
      <c r="AL84" s="1054">
        <v>5085</v>
      </c>
      <c r="AM84" s="1054">
        <v>565</v>
      </c>
      <c r="AN84" s="1054">
        <v>17256</v>
      </c>
      <c r="AO84" s="1054">
        <v>3883</v>
      </c>
      <c r="AP84" s="1054">
        <v>431</v>
      </c>
      <c r="AQ84" s="1054">
        <v>336850</v>
      </c>
      <c r="AR84" s="1054">
        <v>75791</v>
      </c>
      <c r="AS84" s="1054">
        <v>8421</v>
      </c>
      <c r="AT84" s="1054">
        <v>0</v>
      </c>
      <c r="AU84" s="1054">
        <v>0</v>
      </c>
      <c r="AV84" s="1054">
        <v>0</v>
      </c>
      <c r="AW84" s="1054">
        <v>0</v>
      </c>
      <c r="AX84" s="1054">
        <v>0</v>
      </c>
      <c r="AY84" s="1054">
        <v>0</v>
      </c>
      <c r="AZ84" s="1054">
        <v>3896348</v>
      </c>
      <c r="BA84" s="1054">
        <v>93383</v>
      </c>
      <c r="BB84" s="1054">
        <v>1403743</v>
      </c>
      <c r="BC84" s="1054">
        <v>3229916</v>
      </c>
      <c r="BD84" s="1054">
        <v>719645</v>
      </c>
      <c r="BE84" s="1054">
        <v>79961</v>
      </c>
      <c r="BF84" s="1055"/>
      <c r="BG84" s="1055"/>
      <c r="BH84" s="1055"/>
      <c r="BI84" s="1054">
        <v>-281456</v>
      </c>
      <c r="BJ84" s="1054">
        <v>-225165</v>
      </c>
      <c r="BK84" s="1054">
        <v>-50662</v>
      </c>
      <c r="BL84" s="1054">
        <v>-5628</v>
      </c>
      <c r="BM84" s="1054">
        <v>-562911</v>
      </c>
      <c r="BN84" s="1054">
        <v>-479730</v>
      </c>
      <c r="BO84" s="1054">
        <v>-383782</v>
      </c>
      <c r="BP84" s="1054">
        <v>-86351</v>
      </c>
      <c r="BQ84" s="1054">
        <v>-9594</v>
      </c>
      <c r="BR84" s="1054">
        <v>-959457</v>
      </c>
      <c r="BS84" s="1054">
        <v>1493819</v>
      </c>
      <c r="BT84" s="1054">
        <v>393357</v>
      </c>
      <c r="BU84" s="1054">
        <v>597528</v>
      </c>
      <c r="BV84" s="1054">
        <v>487996</v>
      </c>
      <c r="BW84" s="1054">
        <v>14939</v>
      </c>
      <c r="BX84" s="1054">
        <v>32094539</v>
      </c>
      <c r="BY84" s="1054">
        <v>-9188965</v>
      </c>
      <c r="BZ84" s="1054">
        <v>753424</v>
      </c>
      <c r="CA84" s="1054">
        <v>-3484422</v>
      </c>
      <c r="CB84" s="1054">
        <v>-519049</v>
      </c>
      <c r="CC84" s="1054">
        <v>-54592</v>
      </c>
      <c r="CD84" s="1054">
        <v>-52429</v>
      </c>
      <c r="CE84" s="1054">
        <v>0</v>
      </c>
      <c r="CF84" s="1054">
        <v>-899663</v>
      </c>
      <c r="CG84" s="1054">
        <v>-151483</v>
      </c>
      <c r="CH84" s="1054">
        <v>-5190</v>
      </c>
      <c r="CI84" s="1054">
        <v>-96494</v>
      </c>
      <c r="CJ84" s="1054">
        <v>0</v>
      </c>
      <c r="CK84" s="1054">
        <v>0</v>
      </c>
      <c r="CL84" s="1054">
        <v>-39971</v>
      </c>
      <c r="CM84" s="1054">
        <v>-37475</v>
      </c>
      <c r="CN84" s="1054">
        <v>0</v>
      </c>
      <c r="CO84" s="1054">
        <v>33389443</v>
      </c>
      <c r="CP84" s="1054">
        <v>-90458</v>
      </c>
      <c r="CQ84" s="1054">
        <v>1469320</v>
      </c>
      <c r="CR84" s="1054">
        <v>-715267</v>
      </c>
      <c r="CS84" s="1054">
        <v>52838165</v>
      </c>
      <c r="CT84" s="1054">
        <v>-391642</v>
      </c>
      <c r="CU84" s="1054">
        <v>0</v>
      </c>
      <c r="CV84">
        <v>110334</v>
      </c>
      <c r="CW84">
        <v>69425</v>
      </c>
      <c r="CX84" s="1054">
        <v>-140615</v>
      </c>
      <c r="CY84" s="1054">
        <v>-818842</v>
      </c>
      <c r="CZ84" s="1054">
        <v>0</v>
      </c>
      <c r="DA84" s="1054">
        <v>242060</v>
      </c>
      <c r="DB84" s="1054">
        <v>0</v>
      </c>
      <c r="DC84" s="1054">
        <v>-70308</v>
      </c>
      <c r="DD84" s="1054">
        <v>-56246</v>
      </c>
      <c r="DE84" s="1054">
        <v>-12655</v>
      </c>
      <c r="DF84" s="1054">
        <v>-1406</v>
      </c>
      <c r="DG84" s="1054">
        <v>-409422</v>
      </c>
      <c r="DH84" s="1054">
        <v>-327536</v>
      </c>
      <c r="DI84" s="1054">
        <v>-73696</v>
      </c>
      <c r="DJ84" s="1054">
        <v>-8188</v>
      </c>
      <c r="DK84" s="1054">
        <v>226573</v>
      </c>
      <c r="DL84" s="1054">
        <v>47373</v>
      </c>
      <c r="DM84" s="1054">
        <v>5264</v>
      </c>
      <c r="DN84" s="197">
        <v>17568625</v>
      </c>
      <c r="DO84" s="197">
        <v>154750</v>
      </c>
      <c r="DP84" s="197">
        <v>1493819</v>
      </c>
      <c r="DQ84" s="197">
        <v>-4601533</v>
      </c>
      <c r="DR84" s="209"/>
      <c r="DS84" s="209"/>
      <c r="DT84" s="209"/>
      <c r="DU84" t="s">
        <v>984</v>
      </c>
      <c r="DV84" t="s">
        <v>984</v>
      </c>
      <c r="DX84" s="197">
        <v>0</v>
      </c>
      <c r="DY84" s="197">
        <v>0</v>
      </c>
      <c r="DZ84" s="197">
        <v>0</v>
      </c>
      <c r="EA84" s="1054">
        <v>-492097</v>
      </c>
      <c r="EB84" s="1054">
        <v>-1636839</v>
      </c>
      <c r="EC84" s="1557" t="s">
        <v>6480</v>
      </c>
      <c r="ED84" s="197" t="s">
        <v>5121</v>
      </c>
      <c r="EE84" s="1513" t="s">
        <v>5347</v>
      </c>
    </row>
    <row r="85" spans="1:135" s="197" customFormat="1" ht="12.75" x14ac:dyDescent="0.2">
      <c r="A85" s="797">
        <v>77</v>
      </c>
      <c r="B85" s="722" t="s">
        <v>252</v>
      </c>
      <c r="C85" s="1526" t="s">
        <v>253</v>
      </c>
      <c r="D85" s="1054">
        <v>157652</v>
      </c>
      <c r="E85" s="1054">
        <v>157652</v>
      </c>
      <c r="F85" s="1054">
        <v>90469</v>
      </c>
      <c r="G85" s="1054">
        <v>0</v>
      </c>
      <c r="H85" s="1054">
        <v>32196977</v>
      </c>
      <c r="I85" s="1054">
        <v>12878791</v>
      </c>
      <c r="J85" s="1054">
        <v>2897728</v>
      </c>
      <c r="K85" s="1054">
        <v>321970</v>
      </c>
      <c r="L85" s="1054">
        <v>0</v>
      </c>
      <c r="M85" s="1054">
        <v>0</v>
      </c>
      <c r="N85" s="1054">
        <v>0</v>
      </c>
      <c r="O85" s="1054">
        <v>0</v>
      </c>
      <c r="P85" s="1054">
        <v>10269</v>
      </c>
      <c r="Q85" s="1054">
        <v>0</v>
      </c>
      <c r="R85" s="1054">
        <v>0</v>
      </c>
      <c r="S85" s="1054">
        <v>0</v>
      </c>
      <c r="T85" s="1054">
        <v>0</v>
      </c>
      <c r="U85" s="1054">
        <v>683218</v>
      </c>
      <c r="V85" s="1054">
        <v>546574</v>
      </c>
      <c r="W85" s="1054">
        <v>122979</v>
      </c>
      <c r="X85" s="1054">
        <v>13664</v>
      </c>
      <c r="Y85" s="1054">
        <v>2210942</v>
      </c>
      <c r="Z85" s="1054">
        <v>493601</v>
      </c>
      <c r="AA85" s="1054">
        <v>54845</v>
      </c>
      <c r="AB85" s="1054">
        <v>1424437</v>
      </c>
      <c r="AC85" s="1054">
        <v>318832</v>
      </c>
      <c r="AD85" s="1054">
        <v>35426</v>
      </c>
      <c r="AE85" s="1054">
        <v>101941</v>
      </c>
      <c r="AF85" s="1054">
        <v>22937</v>
      </c>
      <c r="AG85" s="1054">
        <v>2549</v>
      </c>
      <c r="AH85" s="1054">
        <v>15896</v>
      </c>
      <c r="AI85" s="1054">
        <v>3577</v>
      </c>
      <c r="AJ85" s="1054">
        <v>397</v>
      </c>
      <c r="AK85" s="1054">
        <v>5018</v>
      </c>
      <c r="AL85" s="1054">
        <v>1129</v>
      </c>
      <c r="AM85" s="1054">
        <v>125</v>
      </c>
      <c r="AN85" s="1054">
        <v>3975</v>
      </c>
      <c r="AO85" s="1054">
        <v>894</v>
      </c>
      <c r="AP85" s="1054">
        <v>99</v>
      </c>
      <c r="AQ85" s="1054">
        <v>377757</v>
      </c>
      <c r="AR85" s="1054">
        <v>84996</v>
      </c>
      <c r="AS85" s="1054">
        <v>9444</v>
      </c>
      <c r="AT85" s="1054">
        <v>0</v>
      </c>
      <c r="AU85" s="1054">
        <v>0</v>
      </c>
      <c r="AV85" s="1054">
        <v>0</v>
      </c>
      <c r="AW85" s="1054">
        <v>0</v>
      </c>
      <c r="AX85" s="1054">
        <v>0</v>
      </c>
      <c r="AY85" s="1054">
        <v>0</v>
      </c>
      <c r="AZ85" s="1054">
        <v>4451968</v>
      </c>
      <c r="BA85" s="1054">
        <v>13444</v>
      </c>
      <c r="BB85" s="1054">
        <v>1366435</v>
      </c>
      <c r="BC85" s="1054">
        <v>2473679</v>
      </c>
      <c r="BD85" s="1054">
        <v>556578</v>
      </c>
      <c r="BE85" s="1054">
        <v>61842</v>
      </c>
      <c r="BF85" s="1055"/>
      <c r="BG85" s="1055"/>
      <c r="BH85" s="1055"/>
      <c r="BI85" s="1054">
        <v>-201150</v>
      </c>
      <c r="BJ85" s="1054">
        <v>-160920</v>
      </c>
      <c r="BK85" s="1054">
        <v>-36207</v>
      </c>
      <c r="BL85" s="1054">
        <v>-4023</v>
      </c>
      <c r="BM85" s="1054">
        <v>-402300</v>
      </c>
      <c r="BN85" s="1054">
        <v>-2255301</v>
      </c>
      <c r="BO85" s="1054">
        <v>-1804242</v>
      </c>
      <c r="BP85" s="1054">
        <v>-405954</v>
      </c>
      <c r="BQ85" s="1054">
        <v>-45105</v>
      </c>
      <c r="BR85" s="1054">
        <v>-4510602</v>
      </c>
      <c r="BS85" s="1054">
        <v>2979116</v>
      </c>
      <c r="BT85" s="1054">
        <v>1489559</v>
      </c>
      <c r="BU85" s="1054">
        <v>1191648</v>
      </c>
      <c r="BV85" s="1054">
        <v>268117</v>
      </c>
      <c r="BW85" s="1054">
        <v>29793</v>
      </c>
      <c r="BX85" s="1054">
        <v>26070592</v>
      </c>
      <c r="BY85" s="1054">
        <v>-5139673</v>
      </c>
      <c r="BZ85" s="1054">
        <v>630354</v>
      </c>
      <c r="CA85" s="1054">
        <v>-3466654</v>
      </c>
      <c r="CB85" s="1054">
        <v>-38074</v>
      </c>
      <c r="CC85" s="1054">
        <v>-8838</v>
      </c>
      <c r="CD85" s="1054">
        <v>-15068</v>
      </c>
      <c r="CE85" s="1054">
        <v>-29829</v>
      </c>
      <c r="CF85" s="1054">
        <v>-1451358</v>
      </c>
      <c r="CG85" s="1054">
        <v>-193697</v>
      </c>
      <c r="CH85" s="1054">
        <v>-651</v>
      </c>
      <c r="CI85" s="1054">
        <v>-4759</v>
      </c>
      <c r="CJ85" s="1054">
        <v>0</v>
      </c>
      <c r="CK85" s="1054">
        <v>0</v>
      </c>
      <c r="CL85" s="1054">
        <v>-14389</v>
      </c>
      <c r="CM85" s="1054">
        <v>-19378</v>
      </c>
      <c r="CN85" s="1054">
        <v>0</v>
      </c>
      <c r="CO85" s="1054">
        <v>26350148</v>
      </c>
      <c r="CP85" s="1054">
        <v>-234904</v>
      </c>
      <c r="CQ85" s="1054">
        <v>1755718</v>
      </c>
      <c r="CR85" s="1054">
        <v>-748096</v>
      </c>
      <c r="CS85" s="1054">
        <v>42046851</v>
      </c>
      <c r="CT85" s="1054">
        <v>0</v>
      </c>
      <c r="CU85" s="1054">
        <v>0</v>
      </c>
      <c r="CV85">
        <v>-1927909</v>
      </c>
      <c r="CW85">
        <v>0</v>
      </c>
      <c r="CX85" s="1054">
        <v>0</v>
      </c>
      <c r="CY85" s="1054">
        <v>-4510602</v>
      </c>
      <c r="CZ85" s="1054">
        <v>0</v>
      </c>
      <c r="DA85" s="1054">
        <v>100188</v>
      </c>
      <c r="DB85" s="1054">
        <v>0</v>
      </c>
      <c r="DC85" s="1054">
        <v>0</v>
      </c>
      <c r="DD85" s="1054">
        <v>0</v>
      </c>
      <c r="DE85" s="1054">
        <v>0</v>
      </c>
      <c r="DF85" s="1054">
        <v>0</v>
      </c>
      <c r="DG85" s="1054">
        <v>-2255302</v>
      </c>
      <c r="DH85" s="1054">
        <v>-1804241</v>
      </c>
      <c r="DI85" s="1054">
        <v>-405954</v>
      </c>
      <c r="DJ85" s="1054">
        <v>-45105</v>
      </c>
      <c r="DK85" s="1054">
        <v>922919</v>
      </c>
      <c r="DL85" s="1054">
        <v>206711</v>
      </c>
      <c r="DM85" s="1054">
        <v>22968</v>
      </c>
      <c r="DN85" s="197">
        <v>19604058</v>
      </c>
      <c r="DO85" s="197">
        <v>0</v>
      </c>
      <c r="DP85" s="197">
        <v>2979116</v>
      </c>
      <c r="DQ85" s="197">
        <v>-3643196</v>
      </c>
      <c r="DR85" s="209"/>
      <c r="DS85" s="209"/>
      <c r="DT85" s="209"/>
      <c r="DU85" t="s">
        <v>984</v>
      </c>
      <c r="DV85" t="s">
        <v>984</v>
      </c>
      <c r="DX85" s="197">
        <v>0</v>
      </c>
      <c r="DY85" s="197">
        <v>0</v>
      </c>
      <c r="DZ85" s="197">
        <v>0</v>
      </c>
      <c r="EA85" s="1054">
        <v>-2087628</v>
      </c>
      <c r="EB85" s="1054">
        <v>0</v>
      </c>
      <c r="EC85" s="1557" t="s">
        <v>6480</v>
      </c>
      <c r="ED85" s="197" t="s">
        <v>5122</v>
      </c>
      <c r="EE85" s="1513" t="s">
        <v>5342</v>
      </c>
    </row>
    <row r="86" spans="1:135" s="197" customFormat="1" ht="12.75" x14ac:dyDescent="0.2">
      <c r="A86" s="203">
        <v>78</v>
      </c>
      <c r="B86" s="722" t="s">
        <v>254</v>
      </c>
      <c r="C86" s="1526" t="s">
        <v>255</v>
      </c>
      <c r="D86" s="1054">
        <v>202482</v>
      </c>
      <c r="E86" s="1054">
        <v>202482</v>
      </c>
      <c r="F86" s="1054">
        <v>0</v>
      </c>
      <c r="G86" s="1054">
        <v>0</v>
      </c>
      <c r="H86" s="1054">
        <v>49559582</v>
      </c>
      <c r="I86" s="1054">
        <v>19823833</v>
      </c>
      <c r="J86" s="1054">
        <v>4955958</v>
      </c>
      <c r="K86" s="1054">
        <v>0</v>
      </c>
      <c r="L86" s="1054">
        <v>0</v>
      </c>
      <c r="M86" s="1054">
        <v>0</v>
      </c>
      <c r="N86" s="1054">
        <v>0</v>
      </c>
      <c r="O86" s="1054">
        <v>0</v>
      </c>
      <c r="P86" s="1054">
        <v>0</v>
      </c>
      <c r="Q86" s="1054">
        <v>0</v>
      </c>
      <c r="R86" s="1054">
        <v>0</v>
      </c>
      <c r="S86" s="1054">
        <v>0</v>
      </c>
      <c r="T86" s="1054">
        <v>0</v>
      </c>
      <c r="U86" s="1054">
        <v>1934379</v>
      </c>
      <c r="V86" s="1054">
        <v>1547503</v>
      </c>
      <c r="W86" s="1054">
        <v>386876</v>
      </c>
      <c r="X86" s="1054">
        <v>0</v>
      </c>
      <c r="Y86" s="1054">
        <v>3376805</v>
      </c>
      <c r="Z86" s="1054">
        <v>844201</v>
      </c>
      <c r="AA86" s="1054">
        <v>0</v>
      </c>
      <c r="AB86" s="1054">
        <v>1703761</v>
      </c>
      <c r="AC86" s="1054">
        <v>425940</v>
      </c>
      <c r="AD86" s="1054">
        <v>0</v>
      </c>
      <c r="AE86" s="1054">
        <v>122355</v>
      </c>
      <c r="AF86" s="1054">
        <v>30589</v>
      </c>
      <c r="AG86" s="1054">
        <v>0</v>
      </c>
      <c r="AH86" s="1054">
        <v>0</v>
      </c>
      <c r="AI86" s="1054">
        <v>0</v>
      </c>
      <c r="AJ86" s="1054">
        <v>0</v>
      </c>
      <c r="AK86" s="1054">
        <v>8418</v>
      </c>
      <c r="AL86" s="1054">
        <v>2105</v>
      </c>
      <c r="AM86" s="1054">
        <v>0</v>
      </c>
      <c r="AN86" s="1054">
        <v>13466</v>
      </c>
      <c r="AO86" s="1054">
        <v>3366</v>
      </c>
      <c r="AP86" s="1054">
        <v>0</v>
      </c>
      <c r="AQ86" s="1054">
        <v>606293</v>
      </c>
      <c r="AR86" s="1054">
        <v>151573</v>
      </c>
      <c r="AS86" s="1054">
        <v>0</v>
      </c>
      <c r="AT86" s="1054">
        <v>0</v>
      </c>
      <c r="AU86" s="1054">
        <v>0</v>
      </c>
      <c r="AV86" s="1054">
        <v>0</v>
      </c>
      <c r="AW86" s="1054">
        <v>0</v>
      </c>
      <c r="AX86" s="1054">
        <v>0</v>
      </c>
      <c r="AY86" s="1054">
        <v>0</v>
      </c>
      <c r="AZ86" s="1054">
        <v>7878677</v>
      </c>
      <c r="BA86" s="1054">
        <v>0</v>
      </c>
      <c r="BB86" s="1054">
        <v>3868758</v>
      </c>
      <c r="BC86" s="1054">
        <v>2138025</v>
      </c>
      <c r="BD86" s="1054">
        <v>534506</v>
      </c>
      <c r="BE86" s="1054">
        <v>0</v>
      </c>
      <c r="BF86" s="1055"/>
      <c r="BG86" s="1055"/>
      <c r="BH86" s="1055"/>
      <c r="BI86" s="1054">
        <v>-1049479</v>
      </c>
      <c r="BJ86" s="1054">
        <v>-839583</v>
      </c>
      <c r="BK86" s="1054">
        <v>-209897</v>
      </c>
      <c r="BL86" s="1054">
        <v>0</v>
      </c>
      <c r="BM86" s="1054">
        <v>-2098959</v>
      </c>
      <c r="BN86" s="1054">
        <v>-1916004</v>
      </c>
      <c r="BO86" s="1054">
        <v>-1532804</v>
      </c>
      <c r="BP86" s="1054">
        <v>-383200</v>
      </c>
      <c r="BQ86" s="1054">
        <v>0</v>
      </c>
      <c r="BR86" s="1054">
        <v>-3832008</v>
      </c>
      <c r="BS86" s="1054">
        <v>3921323</v>
      </c>
      <c r="BT86" s="1054">
        <v>1960664</v>
      </c>
      <c r="BU86" s="1054">
        <v>1568528</v>
      </c>
      <c r="BV86" s="1054">
        <v>392131</v>
      </c>
      <c r="BW86" s="1054">
        <v>0</v>
      </c>
      <c r="BX86" s="1054">
        <v>41292459</v>
      </c>
      <c r="BY86" s="1054">
        <v>-6572259</v>
      </c>
      <c r="BZ86" s="1054">
        <v>934119</v>
      </c>
      <c r="CA86" s="1054">
        <v>-4989365</v>
      </c>
      <c r="CB86" s="1054">
        <v>-82330</v>
      </c>
      <c r="CC86" s="1054">
        <v>-33735</v>
      </c>
      <c r="CD86" s="1054">
        <v>-18048</v>
      </c>
      <c r="CE86" s="1054">
        <v>0</v>
      </c>
      <c r="CF86" s="1054">
        <v>-1416285</v>
      </c>
      <c r="CG86" s="1054">
        <v>-225410</v>
      </c>
      <c r="CH86" s="1054">
        <v>-33918</v>
      </c>
      <c r="CI86" s="1054">
        <v>0</v>
      </c>
      <c r="CJ86" s="1054">
        <v>0</v>
      </c>
      <c r="CK86" s="1054">
        <v>0</v>
      </c>
      <c r="CL86" s="1054">
        <v>0</v>
      </c>
      <c r="CM86" s="1054">
        <v>0</v>
      </c>
      <c r="CN86" s="1054">
        <v>0</v>
      </c>
      <c r="CO86" s="1054">
        <v>39579567</v>
      </c>
      <c r="CP86" s="1054">
        <v>-196915</v>
      </c>
      <c r="CQ86" s="1054">
        <v>2098959</v>
      </c>
      <c r="CR86" s="1054">
        <v>-1751171</v>
      </c>
      <c r="CS86" s="1054">
        <v>57876581</v>
      </c>
      <c r="CT86" s="1054">
        <v>176182</v>
      </c>
      <c r="CU86" s="1054">
        <v>0</v>
      </c>
      <c r="CV86">
        <v>1429408</v>
      </c>
      <c r="CW86">
        <v>0</v>
      </c>
      <c r="CX86" s="1054">
        <v>-80881</v>
      </c>
      <c r="CY86" s="1054">
        <v>-3751126</v>
      </c>
      <c r="CZ86" s="1054">
        <v>0</v>
      </c>
      <c r="DA86" s="1054">
        <v>44691</v>
      </c>
      <c r="DB86" s="1054">
        <v>0</v>
      </c>
      <c r="DC86" s="1054">
        <v>-40440</v>
      </c>
      <c r="DD86" s="1054">
        <v>-32353</v>
      </c>
      <c r="DE86" s="1054">
        <v>-8088</v>
      </c>
      <c r="DF86" s="1054">
        <v>0</v>
      </c>
      <c r="DG86" s="1054">
        <v>-1875563</v>
      </c>
      <c r="DH86" s="1054">
        <v>-1500451</v>
      </c>
      <c r="DI86" s="1054">
        <v>-375112</v>
      </c>
      <c r="DJ86" s="1054">
        <v>0</v>
      </c>
      <c r="DK86" s="1054">
        <v>1045565</v>
      </c>
      <c r="DL86" s="1054">
        <v>261391</v>
      </c>
      <c r="DM86" s="1054">
        <v>0</v>
      </c>
      <c r="DN86" s="197">
        <v>23529775</v>
      </c>
      <c r="DO86" s="197">
        <v>0</v>
      </c>
      <c r="DP86" s="197">
        <v>3921323</v>
      </c>
      <c r="DQ86" s="197">
        <v>-3265935</v>
      </c>
      <c r="DR86" s="209"/>
      <c r="DS86" s="209"/>
      <c r="DT86" s="209"/>
      <c r="DU86" t="s">
        <v>984</v>
      </c>
      <c r="DV86" t="s">
        <v>984</v>
      </c>
      <c r="DX86" s="197">
        <v>0</v>
      </c>
      <c r="DY86" s="197">
        <v>0</v>
      </c>
      <c r="DZ86" s="197">
        <v>0</v>
      </c>
      <c r="EA86" s="1054">
        <v>-2371531</v>
      </c>
      <c r="EB86" s="1054">
        <v>0</v>
      </c>
      <c r="EC86" s="1557" t="s">
        <v>6480</v>
      </c>
      <c r="ED86" s="197" t="s">
        <v>5123</v>
      </c>
      <c r="EE86" s="1513" t="s">
        <v>5344</v>
      </c>
    </row>
    <row r="87" spans="1:135" s="197" customFormat="1" ht="12.75" x14ac:dyDescent="0.2">
      <c r="A87" s="797">
        <v>79</v>
      </c>
      <c r="B87" s="722" t="s">
        <v>256</v>
      </c>
      <c r="C87" s="1526" t="s">
        <v>257</v>
      </c>
      <c r="D87" s="1054">
        <v>258148</v>
      </c>
      <c r="E87" s="1054">
        <v>258148</v>
      </c>
      <c r="F87" s="1054">
        <v>4953159</v>
      </c>
      <c r="G87" s="1054">
        <v>236484</v>
      </c>
      <c r="H87" s="1054">
        <v>33099932</v>
      </c>
      <c r="I87" s="1054">
        <v>13239973</v>
      </c>
      <c r="J87" s="1054">
        <v>3309993</v>
      </c>
      <c r="K87" s="1054">
        <v>0</v>
      </c>
      <c r="L87" s="1054">
        <v>0</v>
      </c>
      <c r="M87" s="1054">
        <v>0</v>
      </c>
      <c r="N87" s="1054">
        <v>0</v>
      </c>
      <c r="O87" s="1054">
        <v>0</v>
      </c>
      <c r="P87" s="1054">
        <v>0</v>
      </c>
      <c r="Q87" s="1054">
        <v>0</v>
      </c>
      <c r="R87" s="1054">
        <v>0</v>
      </c>
      <c r="S87" s="1054">
        <v>0</v>
      </c>
      <c r="T87" s="1054">
        <v>0</v>
      </c>
      <c r="U87" s="1054">
        <v>1789913</v>
      </c>
      <c r="V87" s="1054">
        <v>1431930</v>
      </c>
      <c r="W87" s="1054">
        <v>357983</v>
      </c>
      <c r="X87" s="1054">
        <v>0</v>
      </c>
      <c r="Y87" s="1054">
        <v>3099030</v>
      </c>
      <c r="Z87" s="1054">
        <v>604109</v>
      </c>
      <c r="AA87" s="1054">
        <v>0</v>
      </c>
      <c r="AB87" s="1054">
        <v>2210540</v>
      </c>
      <c r="AC87" s="1054">
        <v>552635</v>
      </c>
      <c r="AD87" s="1054">
        <v>0</v>
      </c>
      <c r="AE87" s="1054">
        <v>102135</v>
      </c>
      <c r="AF87" s="1054">
        <v>25534</v>
      </c>
      <c r="AG87" s="1054">
        <v>0</v>
      </c>
      <c r="AH87" s="1054">
        <v>0</v>
      </c>
      <c r="AI87" s="1054">
        <v>0</v>
      </c>
      <c r="AJ87" s="1054">
        <v>0</v>
      </c>
      <c r="AK87" s="1054">
        <v>18424</v>
      </c>
      <c r="AL87" s="1054">
        <v>4606</v>
      </c>
      <c r="AM87" s="1054">
        <v>0</v>
      </c>
      <c r="AN87" s="1054">
        <v>34268</v>
      </c>
      <c r="AO87" s="1054">
        <v>8567</v>
      </c>
      <c r="AP87" s="1054">
        <v>0</v>
      </c>
      <c r="AQ87" s="1054">
        <v>260502</v>
      </c>
      <c r="AR87" s="1054">
        <v>65125</v>
      </c>
      <c r="AS87" s="1054">
        <v>0</v>
      </c>
      <c r="AT87" s="1054">
        <v>0</v>
      </c>
      <c r="AU87" s="1054">
        <v>0</v>
      </c>
      <c r="AV87" s="1054">
        <v>0</v>
      </c>
      <c r="AW87" s="1054">
        <v>0</v>
      </c>
      <c r="AX87" s="1054">
        <v>0</v>
      </c>
      <c r="AY87" s="1054">
        <v>0</v>
      </c>
      <c r="AZ87" s="1054">
        <v>3224424</v>
      </c>
      <c r="BA87" s="1054">
        <v>0</v>
      </c>
      <c r="BB87" s="1054">
        <v>3579826</v>
      </c>
      <c r="BC87" s="1054">
        <v>3668505</v>
      </c>
      <c r="BD87" s="1054">
        <v>917126</v>
      </c>
      <c r="BE87" s="1054">
        <v>0</v>
      </c>
      <c r="BF87" s="1055"/>
      <c r="BG87" s="1055"/>
      <c r="BH87" s="1055"/>
      <c r="BI87" s="1054">
        <v>-1245500</v>
      </c>
      <c r="BJ87" s="1054">
        <v>-996400</v>
      </c>
      <c r="BK87" s="1054">
        <v>-249100</v>
      </c>
      <c r="BL87" s="1054">
        <v>0</v>
      </c>
      <c r="BM87" s="1054">
        <v>-2491000</v>
      </c>
      <c r="BN87" s="1054">
        <v>-447500</v>
      </c>
      <c r="BO87" s="1054">
        <v>-358000</v>
      </c>
      <c r="BP87" s="1054">
        <v>-89500</v>
      </c>
      <c r="BQ87" s="1054">
        <v>0</v>
      </c>
      <c r="BR87" s="1054">
        <v>-895000</v>
      </c>
      <c r="BS87" s="1054">
        <v>4904433</v>
      </c>
      <c r="BT87" s="1054">
        <v>2452218</v>
      </c>
      <c r="BU87" s="1054">
        <v>1961772</v>
      </c>
      <c r="BV87" s="1054">
        <v>490443</v>
      </c>
      <c r="BW87" s="1054">
        <v>0</v>
      </c>
      <c r="BX87" s="1054">
        <v>32893631</v>
      </c>
      <c r="BY87" s="1054">
        <v>-8019663</v>
      </c>
      <c r="BZ87" s="1054">
        <v>802459</v>
      </c>
      <c r="CA87" s="1054">
        <v>-3035774</v>
      </c>
      <c r="CB87" s="1054">
        <v>-89631</v>
      </c>
      <c r="CC87" s="1054">
        <v>-82035</v>
      </c>
      <c r="CD87" s="1054">
        <v>-42814</v>
      </c>
      <c r="CE87" s="1054">
        <v>-16355</v>
      </c>
      <c r="CF87" s="1054">
        <v>-644933</v>
      </c>
      <c r="CG87" s="1054">
        <v>-78514</v>
      </c>
      <c r="CH87" s="1054">
        <v>0</v>
      </c>
      <c r="CI87" s="1054">
        <v>-7869</v>
      </c>
      <c r="CJ87" s="1054">
        <v>0</v>
      </c>
      <c r="CK87" s="1054">
        <v>0</v>
      </c>
      <c r="CL87" s="1054">
        <v>0</v>
      </c>
      <c r="CM87" s="1054">
        <v>0</v>
      </c>
      <c r="CN87" s="1054">
        <v>0</v>
      </c>
      <c r="CO87" s="1054">
        <v>37773492</v>
      </c>
      <c r="CP87" s="1054">
        <v>-23302</v>
      </c>
      <c r="CQ87" s="1054">
        <v>11207391</v>
      </c>
      <c r="CR87" s="1054">
        <v>-975905</v>
      </c>
      <c r="CS87" s="1054">
        <v>56372736</v>
      </c>
      <c r="CT87" s="1054">
        <v>1156698</v>
      </c>
      <c r="CU87" s="1054">
        <v>0</v>
      </c>
      <c r="CV87">
        <v>847370</v>
      </c>
      <c r="CW87">
        <v>0</v>
      </c>
      <c r="CX87" s="1054">
        <v>-89247</v>
      </c>
      <c r="CY87" s="1054">
        <v>-805753</v>
      </c>
      <c r="CZ87" s="1054">
        <v>0</v>
      </c>
      <c r="DA87" s="1054">
        <v>171881</v>
      </c>
      <c r="DB87" s="1054">
        <v>0</v>
      </c>
      <c r="DC87" s="1054">
        <v>-44623</v>
      </c>
      <c r="DD87" s="1054">
        <v>-35699</v>
      </c>
      <c r="DE87" s="1054">
        <v>-8925</v>
      </c>
      <c r="DF87" s="1054">
        <v>0</v>
      </c>
      <c r="DG87" s="1054">
        <v>-402877</v>
      </c>
      <c r="DH87" s="1054">
        <v>-322301</v>
      </c>
      <c r="DI87" s="1054">
        <v>-80575</v>
      </c>
      <c r="DJ87" s="1054">
        <v>0</v>
      </c>
      <c r="DK87" s="1054">
        <v>639161</v>
      </c>
      <c r="DL87" s="1054">
        <v>159790</v>
      </c>
      <c r="DM87" s="1054">
        <v>0</v>
      </c>
      <c r="DN87" s="197">
        <v>19641325</v>
      </c>
      <c r="DO87" s="197">
        <v>0</v>
      </c>
      <c r="DP87" s="197">
        <v>4904433</v>
      </c>
      <c r="DQ87" s="197">
        <v>-5580399</v>
      </c>
      <c r="DR87" s="209"/>
      <c r="DS87" s="209"/>
      <c r="DT87" s="209"/>
      <c r="DU87" t="s">
        <v>984</v>
      </c>
      <c r="DV87" t="s">
        <v>985</v>
      </c>
      <c r="DX87" s="197">
        <v>0</v>
      </c>
      <c r="DY87" s="197">
        <v>0</v>
      </c>
      <c r="DZ87" s="197">
        <v>0</v>
      </c>
      <c r="EA87" s="1054">
        <v>-1449734</v>
      </c>
      <c r="EB87" s="1054">
        <v>0</v>
      </c>
      <c r="EC87" s="1557" t="s">
        <v>6480</v>
      </c>
      <c r="ED87" s="197" t="s">
        <v>5124</v>
      </c>
      <c r="EE87" s="1513" t="s">
        <v>5343</v>
      </c>
    </row>
    <row r="88" spans="1:135" s="197" customFormat="1" x14ac:dyDescent="0.25">
      <c r="A88" s="203">
        <v>80</v>
      </c>
      <c r="B88" s="722" t="s">
        <v>858</v>
      </c>
      <c r="C88" s="1526" t="s">
        <v>259</v>
      </c>
      <c r="D88" s="1054">
        <v>456728</v>
      </c>
      <c r="E88" s="1054">
        <v>456728</v>
      </c>
      <c r="F88" s="1054">
        <v>5635814</v>
      </c>
      <c r="G88" s="1054">
        <v>0</v>
      </c>
      <c r="H88" s="1054">
        <v>96628641</v>
      </c>
      <c r="I88" s="1054">
        <v>47348034</v>
      </c>
      <c r="J88" s="1054">
        <v>0</v>
      </c>
      <c r="K88" s="1054">
        <v>966286</v>
      </c>
      <c r="L88" s="1054">
        <v>2373554</v>
      </c>
      <c r="M88" s="1054">
        <v>0</v>
      </c>
      <c r="N88" s="1054">
        <v>0</v>
      </c>
      <c r="O88" s="1054">
        <v>0</v>
      </c>
      <c r="P88" s="1054">
        <v>0</v>
      </c>
      <c r="Q88" s="1054">
        <v>0</v>
      </c>
      <c r="R88" s="1054">
        <v>0</v>
      </c>
      <c r="S88" s="1054">
        <v>0</v>
      </c>
      <c r="T88" s="1054">
        <v>0</v>
      </c>
      <c r="U88" s="1054">
        <v>-1195293</v>
      </c>
      <c r="V88" s="1054">
        <v>-1171387</v>
      </c>
      <c r="W88" s="1054">
        <v>0</v>
      </c>
      <c r="X88" s="1054">
        <v>-23906</v>
      </c>
      <c r="Y88" s="1054">
        <v>9429618</v>
      </c>
      <c r="Z88" s="1054">
        <v>0</v>
      </c>
      <c r="AA88" s="1054">
        <v>164598</v>
      </c>
      <c r="AB88" s="1054">
        <v>5302342</v>
      </c>
      <c r="AC88" s="1054">
        <v>0</v>
      </c>
      <c r="AD88" s="1054">
        <v>108211</v>
      </c>
      <c r="AE88" s="1054">
        <v>239775</v>
      </c>
      <c r="AF88" s="1054">
        <v>0</v>
      </c>
      <c r="AG88" s="1054">
        <v>4893</v>
      </c>
      <c r="AH88" s="1054">
        <v>15163</v>
      </c>
      <c r="AI88" s="1054">
        <v>0</v>
      </c>
      <c r="AJ88" s="1054">
        <v>309</v>
      </c>
      <c r="AK88" s="1054">
        <v>45398</v>
      </c>
      <c r="AL88" s="1054">
        <v>0</v>
      </c>
      <c r="AM88" s="1054">
        <v>926</v>
      </c>
      <c r="AN88" s="1054">
        <v>27525</v>
      </c>
      <c r="AO88" s="1054">
        <v>0</v>
      </c>
      <c r="AP88" s="1054">
        <v>562</v>
      </c>
      <c r="AQ88" s="1054">
        <v>286733</v>
      </c>
      <c r="AR88" s="1054">
        <v>0</v>
      </c>
      <c r="AS88" s="1054">
        <v>5852</v>
      </c>
      <c r="AT88" s="1054">
        <v>0</v>
      </c>
      <c r="AU88" s="1054">
        <v>0</v>
      </c>
      <c r="AV88" s="1054">
        <v>0</v>
      </c>
      <c r="AW88" s="1054">
        <v>860</v>
      </c>
      <c r="AX88" s="1054">
        <v>0</v>
      </c>
      <c r="AY88" s="1054">
        <v>18</v>
      </c>
      <c r="AZ88" s="1054">
        <v>6615955</v>
      </c>
      <c r="BA88" s="1054">
        <v>0</v>
      </c>
      <c r="BB88" s="1054">
        <v>-2390586</v>
      </c>
      <c r="BC88" s="1054">
        <v>6615170</v>
      </c>
      <c r="BD88" s="1054">
        <v>0</v>
      </c>
      <c r="BE88" s="1054">
        <v>135003</v>
      </c>
      <c r="BF88" s="1055"/>
      <c r="BG88" s="1055"/>
      <c r="BH88" s="1055"/>
      <c r="BI88" s="1054">
        <v>-2425852</v>
      </c>
      <c r="BJ88" s="1054">
        <v>-2377335</v>
      </c>
      <c r="BK88" s="1054">
        <v>0</v>
      </c>
      <c r="BL88" s="1054">
        <v>-48517</v>
      </c>
      <c r="BM88" s="1054">
        <v>-4851704</v>
      </c>
      <c r="BN88" s="1054">
        <v>-6029169</v>
      </c>
      <c r="BO88" s="1054">
        <v>-5908585</v>
      </c>
      <c r="BP88" s="1054">
        <v>0</v>
      </c>
      <c r="BQ88" s="1054">
        <v>-120583</v>
      </c>
      <c r="BR88" s="1054">
        <v>-12058337</v>
      </c>
      <c r="BS88" s="1054">
        <v>-67186</v>
      </c>
      <c r="BT88" s="1054">
        <v>-33590</v>
      </c>
      <c r="BU88" s="1054">
        <v>-32922</v>
      </c>
      <c r="BV88" s="1054">
        <v>0</v>
      </c>
      <c r="BW88" s="1054">
        <v>-674</v>
      </c>
      <c r="BX88" s="1054">
        <v>83819608</v>
      </c>
      <c r="BY88" s="1054">
        <v>-15699808</v>
      </c>
      <c r="BZ88" s="1054">
        <v>2278229</v>
      </c>
      <c r="CA88" s="1054">
        <v>-4620846</v>
      </c>
      <c r="CB88" s="1054">
        <v>-113510</v>
      </c>
      <c r="CC88" s="1054">
        <v>-51444</v>
      </c>
      <c r="CD88" s="1054">
        <v>-80999</v>
      </c>
      <c r="CE88" s="1054">
        <v>0</v>
      </c>
      <c r="CF88" s="1054">
        <v>-2104543</v>
      </c>
      <c r="CG88" s="1054">
        <v>-128833</v>
      </c>
      <c r="CH88" s="1054">
        <v>-405101</v>
      </c>
      <c r="CI88" s="1054">
        <v>-21710</v>
      </c>
      <c r="CJ88" s="1054">
        <v>0</v>
      </c>
      <c r="CK88" s="1054">
        <v>-28423</v>
      </c>
      <c r="CL88" s="1054">
        <v>-358626</v>
      </c>
      <c r="CM88" s="1054">
        <v>0</v>
      </c>
      <c r="CN88" s="1054">
        <v>-175614</v>
      </c>
      <c r="CO88" s="1054">
        <v>95581429</v>
      </c>
      <c r="CP88" s="1054">
        <v>-136686</v>
      </c>
      <c r="CQ88" s="1054">
        <v>7157555</v>
      </c>
      <c r="CR88" s="1054">
        <v>-4135795</v>
      </c>
      <c r="CS88" s="1054">
        <v>130596761</v>
      </c>
      <c r="CT88" s="1054">
        <v>-741782</v>
      </c>
      <c r="CU88" s="1054">
        <v>-11056</v>
      </c>
      <c r="CV88">
        <v>-4969912</v>
      </c>
      <c r="CW88">
        <v>-313323</v>
      </c>
      <c r="CX88" s="1054">
        <v>-83368</v>
      </c>
      <c r="CY88" s="1054">
        <v>-11974969</v>
      </c>
      <c r="CZ88" s="1054">
        <v>0</v>
      </c>
      <c r="DA88" s="1054">
        <v>-570415</v>
      </c>
      <c r="DB88" s="1054">
        <v>-8502</v>
      </c>
      <c r="DC88" s="1054">
        <v>-41685</v>
      </c>
      <c r="DD88" s="1054">
        <v>-40850</v>
      </c>
      <c r="DE88" s="1054">
        <v>0</v>
      </c>
      <c r="DF88" s="1054">
        <v>-833</v>
      </c>
      <c r="DG88" s="1054">
        <v>-5987485</v>
      </c>
      <c r="DH88" s="1054">
        <v>-5867735</v>
      </c>
      <c r="DI88" s="1054">
        <v>0</v>
      </c>
      <c r="DJ88" s="1054">
        <v>-119749</v>
      </c>
      <c r="DK88" s="1054">
        <v>2421167</v>
      </c>
      <c r="DL88" s="1054">
        <v>0</v>
      </c>
      <c r="DM88" s="1054">
        <v>49412</v>
      </c>
      <c r="DN88" s="197">
        <v>37641325</v>
      </c>
      <c r="DO88" s="197">
        <v>0</v>
      </c>
      <c r="DP88" s="197">
        <v>-67186</v>
      </c>
      <c r="DQ88" s="197">
        <v>-8098017</v>
      </c>
      <c r="DR88" s="209" t="s">
        <v>985</v>
      </c>
      <c r="DS88" s="1609">
        <v>385831</v>
      </c>
      <c r="DT88" s="1561"/>
      <c r="DU88" t="s">
        <v>985</v>
      </c>
      <c r="DV88" t="s">
        <v>984</v>
      </c>
      <c r="DX88" s="197">
        <v>0</v>
      </c>
      <c r="DY88" s="197">
        <v>0</v>
      </c>
      <c r="DZ88" s="197">
        <v>0</v>
      </c>
      <c r="EA88" s="1054">
        <v>-4482977</v>
      </c>
      <c r="EB88" s="1054">
        <v>0</v>
      </c>
      <c r="EC88" s="1557" t="s">
        <v>6480</v>
      </c>
      <c r="ED88" s="197" t="s">
        <v>5125</v>
      </c>
      <c r="EE88" s="1513" t="s">
        <v>5346</v>
      </c>
    </row>
    <row r="89" spans="1:135" s="197" customFormat="1" ht="12.75" x14ac:dyDescent="0.2">
      <c r="A89" s="797">
        <v>81</v>
      </c>
      <c r="B89" s="722" t="s">
        <v>260</v>
      </c>
      <c r="C89" s="1526" t="s">
        <v>261</v>
      </c>
      <c r="D89" s="1054">
        <v>169762</v>
      </c>
      <c r="E89" s="1054">
        <v>169762</v>
      </c>
      <c r="F89" s="1054">
        <v>0</v>
      </c>
      <c r="G89" s="1054">
        <v>0</v>
      </c>
      <c r="H89" s="1054">
        <v>58694966</v>
      </c>
      <c r="I89" s="1054">
        <v>23477986</v>
      </c>
      <c r="J89" s="1054">
        <v>5282547</v>
      </c>
      <c r="K89" s="1054">
        <v>586950</v>
      </c>
      <c r="L89" s="1054">
        <v>0</v>
      </c>
      <c r="M89" s="1054">
        <v>0</v>
      </c>
      <c r="N89" s="1054">
        <v>0</v>
      </c>
      <c r="O89" s="1054">
        <v>0</v>
      </c>
      <c r="P89" s="1054">
        <v>0</v>
      </c>
      <c r="Q89" s="1054">
        <v>0</v>
      </c>
      <c r="R89" s="1054">
        <v>0</v>
      </c>
      <c r="S89" s="1054">
        <v>0</v>
      </c>
      <c r="T89" s="1054">
        <v>0</v>
      </c>
      <c r="U89" s="1054">
        <v>2085284</v>
      </c>
      <c r="V89" s="1054">
        <v>1668227</v>
      </c>
      <c r="W89" s="1054">
        <v>375351</v>
      </c>
      <c r="X89" s="1054">
        <v>41706</v>
      </c>
      <c r="Y89" s="1054">
        <v>3999256</v>
      </c>
      <c r="Z89" s="1054">
        <v>899833</v>
      </c>
      <c r="AA89" s="1054">
        <v>99982</v>
      </c>
      <c r="AB89" s="1054">
        <v>1475193</v>
      </c>
      <c r="AC89" s="1054">
        <v>331919</v>
      </c>
      <c r="AD89" s="1054">
        <v>36880</v>
      </c>
      <c r="AE89" s="1054">
        <v>87887</v>
      </c>
      <c r="AF89" s="1054">
        <v>19775</v>
      </c>
      <c r="AG89" s="1054">
        <v>2197</v>
      </c>
      <c r="AH89" s="1054">
        <v>0</v>
      </c>
      <c r="AI89" s="1054">
        <v>0</v>
      </c>
      <c r="AJ89" s="1054">
        <v>0</v>
      </c>
      <c r="AK89" s="1054">
        <v>7178</v>
      </c>
      <c r="AL89" s="1054">
        <v>1615</v>
      </c>
      <c r="AM89" s="1054">
        <v>179</v>
      </c>
      <c r="AN89" s="1054">
        <v>0</v>
      </c>
      <c r="AO89" s="1054">
        <v>0</v>
      </c>
      <c r="AP89" s="1054">
        <v>0</v>
      </c>
      <c r="AQ89" s="1054">
        <v>171337</v>
      </c>
      <c r="AR89" s="1054">
        <v>38551</v>
      </c>
      <c r="AS89" s="1054">
        <v>4283</v>
      </c>
      <c r="AT89" s="1054">
        <v>0</v>
      </c>
      <c r="AU89" s="1054">
        <v>0</v>
      </c>
      <c r="AV89" s="1054">
        <v>0</v>
      </c>
      <c r="AW89" s="1054">
        <v>0</v>
      </c>
      <c r="AX89" s="1054">
        <v>0</v>
      </c>
      <c r="AY89" s="1054">
        <v>0</v>
      </c>
      <c r="AZ89" s="1054">
        <v>2683056</v>
      </c>
      <c r="BA89" s="1054">
        <v>0</v>
      </c>
      <c r="BB89" s="1054">
        <v>4170567</v>
      </c>
      <c r="BC89" s="1054">
        <v>1717212</v>
      </c>
      <c r="BD89" s="1054">
        <v>386373</v>
      </c>
      <c r="BE89" s="1054">
        <v>42930</v>
      </c>
      <c r="BF89" s="1055"/>
      <c r="BG89" s="1055"/>
      <c r="BH89" s="1055"/>
      <c r="BI89" s="1054">
        <v>-1288000</v>
      </c>
      <c r="BJ89" s="1054">
        <v>-1030400</v>
      </c>
      <c r="BK89" s="1054">
        <v>-231840</v>
      </c>
      <c r="BL89" s="1054">
        <v>-25760</v>
      </c>
      <c r="BM89" s="1054">
        <v>-2576000</v>
      </c>
      <c r="BN89" s="1054">
        <v>-1878000</v>
      </c>
      <c r="BO89" s="1054">
        <v>-1502400</v>
      </c>
      <c r="BP89" s="1054">
        <v>-338040</v>
      </c>
      <c r="BQ89" s="1054">
        <v>-37560</v>
      </c>
      <c r="BR89" s="1054">
        <v>-3756000</v>
      </c>
      <c r="BS89" s="1054">
        <v>5163996</v>
      </c>
      <c r="BT89" s="1054">
        <v>2582000</v>
      </c>
      <c r="BU89" s="1054">
        <v>2065597</v>
      </c>
      <c r="BV89" s="1054">
        <v>464760</v>
      </c>
      <c r="BW89" s="1054">
        <v>51640</v>
      </c>
      <c r="BX89" s="1054">
        <v>53762113</v>
      </c>
      <c r="BY89" s="1054">
        <v>-5152718</v>
      </c>
      <c r="BZ89" s="1054">
        <v>1380555</v>
      </c>
      <c r="CA89" s="1054">
        <v>-3237073</v>
      </c>
      <c r="CB89" s="1054">
        <v>-50268</v>
      </c>
      <c r="CC89" s="1054">
        <v>0</v>
      </c>
      <c r="CD89" s="1054">
        <v>-16492</v>
      </c>
      <c r="CE89" s="1054">
        <v>0</v>
      </c>
      <c r="CF89" s="1054">
        <v>-1881081</v>
      </c>
      <c r="CG89" s="1054">
        <v>-70751</v>
      </c>
      <c r="CH89" s="1054">
        <v>-21208</v>
      </c>
      <c r="CI89" s="1054">
        <v>-1661</v>
      </c>
      <c r="CJ89" s="1054">
        <v>0</v>
      </c>
      <c r="CK89" s="1054">
        <v>0</v>
      </c>
      <c r="CL89" s="1054">
        <v>0</v>
      </c>
      <c r="CM89" s="1054">
        <v>0</v>
      </c>
      <c r="CN89" s="1054">
        <v>0</v>
      </c>
      <c r="CO89" s="1054">
        <v>54003490</v>
      </c>
      <c r="CP89" s="1054">
        <v>-354622</v>
      </c>
      <c r="CQ89" s="1054">
        <v>3762844</v>
      </c>
      <c r="CR89" s="1054">
        <v>-4380446</v>
      </c>
      <c r="CS89" s="1054">
        <v>68885893</v>
      </c>
      <c r="CT89" s="1054">
        <v>-786622</v>
      </c>
      <c r="CU89" s="1054">
        <v>0</v>
      </c>
      <c r="CV89">
        <v>-149514</v>
      </c>
      <c r="CW89">
        <v>0</v>
      </c>
      <c r="CX89" s="1054">
        <v>-180000</v>
      </c>
      <c r="CY89" s="1054">
        <v>-3576000</v>
      </c>
      <c r="CZ89" s="1054">
        <v>0</v>
      </c>
      <c r="DA89" s="1054">
        <v>-128685</v>
      </c>
      <c r="DB89" s="1054">
        <v>0</v>
      </c>
      <c r="DC89" s="1054">
        <v>-90000</v>
      </c>
      <c r="DD89" s="1054">
        <v>-72000</v>
      </c>
      <c r="DE89" s="1054">
        <v>-16200</v>
      </c>
      <c r="DF89" s="1054">
        <v>-1800</v>
      </c>
      <c r="DG89" s="1054">
        <v>-1788000</v>
      </c>
      <c r="DH89" s="1054">
        <v>-1430400</v>
      </c>
      <c r="DI89" s="1054">
        <v>-321840</v>
      </c>
      <c r="DJ89" s="1054">
        <v>-35760</v>
      </c>
      <c r="DK89" s="1054">
        <v>1457851</v>
      </c>
      <c r="DL89" s="1054">
        <v>328016</v>
      </c>
      <c r="DM89" s="1054">
        <v>36446</v>
      </c>
      <c r="DN89" s="197">
        <v>16901425</v>
      </c>
      <c r="DO89" s="197">
        <v>0</v>
      </c>
      <c r="DP89" s="197">
        <v>5163996</v>
      </c>
      <c r="DQ89" s="197">
        <v>-2309846</v>
      </c>
      <c r="DR89" s="209"/>
      <c r="DS89" s="209"/>
      <c r="DT89" s="209"/>
      <c r="DU89" t="s">
        <v>985</v>
      </c>
      <c r="DV89" t="s">
        <v>985</v>
      </c>
      <c r="DX89" s="197">
        <v>0</v>
      </c>
      <c r="DY89" s="197">
        <v>0</v>
      </c>
      <c r="DZ89" s="197">
        <v>0</v>
      </c>
      <c r="EA89" s="1054">
        <v>-3306671</v>
      </c>
      <c r="EB89" s="1054">
        <v>0</v>
      </c>
      <c r="EC89" s="1557" t="s">
        <v>6480</v>
      </c>
      <c r="ED89" s="197" t="s">
        <v>5126</v>
      </c>
      <c r="EE89" s="1513" t="s">
        <v>5348</v>
      </c>
    </row>
    <row r="90" spans="1:135" s="197" customFormat="1" ht="12.75" x14ac:dyDescent="0.2">
      <c r="A90" s="203">
        <v>82</v>
      </c>
      <c r="B90" s="722" t="s">
        <v>1343</v>
      </c>
      <c r="C90" s="1526" t="s">
        <v>1335</v>
      </c>
      <c r="D90" s="1054">
        <v>473289</v>
      </c>
      <c r="E90" s="1054">
        <v>473289</v>
      </c>
      <c r="F90" s="1054">
        <v>1559880</v>
      </c>
      <c r="G90" s="1054">
        <v>0</v>
      </c>
      <c r="H90" s="1054">
        <v>93466947</v>
      </c>
      <c r="I90" s="1054">
        <v>37386779</v>
      </c>
      <c r="J90" s="1054">
        <v>9346695</v>
      </c>
      <c r="K90" s="1054">
        <v>0</v>
      </c>
      <c r="L90" s="1054">
        <v>541289</v>
      </c>
      <c r="M90" s="1054">
        <v>0</v>
      </c>
      <c r="N90" s="1054">
        <v>0</v>
      </c>
      <c r="O90" s="1054">
        <v>0</v>
      </c>
      <c r="P90" s="1054">
        <v>9272</v>
      </c>
      <c r="Q90" s="1054">
        <v>0</v>
      </c>
      <c r="R90" s="1054">
        <v>0</v>
      </c>
      <c r="S90" s="1054">
        <v>0</v>
      </c>
      <c r="T90" s="1054">
        <v>0</v>
      </c>
      <c r="U90" s="1054">
        <v>1225594</v>
      </c>
      <c r="V90" s="1054">
        <v>980475</v>
      </c>
      <c r="W90" s="1054">
        <v>245119</v>
      </c>
      <c r="X90" s="1054">
        <v>0</v>
      </c>
      <c r="Y90" s="1054">
        <v>6727983</v>
      </c>
      <c r="Z90" s="1054">
        <v>1592122</v>
      </c>
      <c r="AA90" s="1054">
        <v>0</v>
      </c>
      <c r="AB90" s="1054">
        <v>3334409</v>
      </c>
      <c r="AC90" s="1054">
        <v>819597</v>
      </c>
      <c r="AD90" s="1054">
        <v>0</v>
      </c>
      <c r="AE90" s="1054">
        <v>136906</v>
      </c>
      <c r="AF90" s="1054">
        <v>33873</v>
      </c>
      <c r="AG90" s="1054">
        <v>0</v>
      </c>
      <c r="AH90" s="1054">
        <v>0</v>
      </c>
      <c r="AI90" s="1054">
        <v>0</v>
      </c>
      <c r="AJ90" s="1054">
        <v>0</v>
      </c>
      <c r="AK90" s="1054">
        <v>40230</v>
      </c>
      <c r="AL90" s="1054">
        <v>10058</v>
      </c>
      <c r="AM90" s="1054">
        <v>0</v>
      </c>
      <c r="AN90" s="1054">
        <v>25439</v>
      </c>
      <c r="AO90" s="1054">
        <v>6360</v>
      </c>
      <c r="AP90" s="1054">
        <v>0</v>
      </c>
      <c r="AQ90" s="1054">
        <v>421851</v>
      </c>
      <c r="AR90" s="1054">
        <v>105463</v>
      </c>
      <c r="AS90" s="1054">
        <v>0</v>
      </c>
      <c r="AT90" s="1054">
        <v>0</v>
      </c>
      <c r="AU90" s="1054">
        <v>0</v>
      </c>
      <c r="AV90" s="1054">
        <v>0</v>
      </c>
      <c r="AW90" s="1054">
        <v>0</v>
      </c>
      <c r="AX90" s="1054">
        <v>0</v>
      </c>
      <c r="AY90" s="1054">
        <v>0</v>
      </c>
      <c r="AZ90" s="1054">
        <v>6352172</v>
      </c>
      <c r="BA90" s="1054">
        <v>86301</v>
      </c>
      <c r="BB90" s="1054">
        <v>2451187</v>
      </c>
      <c r="BC90" s="1054">
        <v>4107090</v>
      </c>
      <c r="BD90" s="1054">
        <v>1018890</v>
      </c>
      <c r="BE90" s="1054">
        <v>0</v>
      </c>
      <c r="BF90" s="1055"/>
      <c r="BG90" s="1055"/>
      <c r="BH90" s="1055"/>
      <c r="BI90" s="1054">
        <v>-2004220</v>
      </c>
      <c r="BJ90" s="1054">
        <v>-1603376</v>
      </c>
      <c r="BK90" s="1054">
        <v>-400844</v>
      </c>
      <c r="BL90" s="1054">
        <v>0</v>
      </c>
      <c r="BM90" s="1054">
        <v>-4008440</v>
      </c>
      <c r="BN90" s="1054">
        <v>-1249701</v>
      </c>
      <c r="BO90" s="1054">
        <v>-999761</v>
      </c>
      <c r="BP90" s="1054">
        <v>-249940</v>
      </c>
      <c r="BQ90" s="1054">
        <v>0</v>
      </c>
      <c r="BR90" s="1054">
        <v>-2499402</v>
      </c>
      <c r="BS90" s="1054">
        <v>4298655</v>
      </c>
      <c r="BT90" s="1054">
        <v>2149327</v>
      </c>
      <c r="BU90" s="1054">
        <v>1719463</v>
      </c>
      <c r="BV90" s="1054">
        <v>429865</v>
      </c>
      <c r="BW90" s="1054">
        <v>0</v>
      </c>
      <c r="BX90" s="1054">
        <v>84289943</v>
      </c>
      <c r="BY90" s="1054">
        <v>-12887673</v>
      </c>
      <c r="BZ90" s="1054">
        <v>2203928</v>
      </c>
      <c r="CA90" s="1054">
        <v>-6542593</v>
      </c>
      <c r="CB90" s="1054">
        <v>-71272</v>
      </c>
      <c r="CC90" s="1054">
        <v>-54273</v>
      </c>
      <c r="CD90" s="1054">
        <v>-94385</v>
      </c>
      <c r="CE90" s="1054">
        <v>0</v>
      </c>
      <c r="CF90" s="1054">
        <v>-1439658</v>
      </c>
      <c r="CG90" s="1054">
        <v>-122479</v>
      </c>
      <c r="CH90" s="1054">
        <v>-337667</v>
      </c>
      <c r="CI90" s="1054">
        <v>-504</v>
      </c>
      <c r="CJ90" s="1054">
        <v>-1882</v>
      </c>
      <c r="CK90" s="1054">
        <v>0</v>
      </c>
      <c r="CL90" s="1054">
        <v>-90802</v>
      </c>
      <c r="CM90" s="1054">
        <v>-3742</v>
      </c>
      <c r="CN90" s="1054">
        <v>0</v>
      </c>
      <c r="CO90" s="1054">
        <v>80339564</v>
      </c>
      <c r="CP90" s="1054">
        <v>-154727</v>
      </c>
      <c r="CQ90" s="1054">
        <v>7276789</v>
      </c>
      <c r="CR90" s="1054">
        <v>-4037067</v>
      </c>
      <c r="CS90" s="1054">
        <v>114185006</v>
      </c>
      <c r="CT90" s="1054">
        <v>-943339</v>
      </c>
      <c r="CU90" s="1054">
        <v>0</v>
      </c>
      <c r="CV90">
        <v>-602421</v>
      </c>
      <c r="CW90">
        <v>0</v>
      </c>
      <c r="CX90" s="1054">
        <v>-93837</v>
      </c>
      <c r="CY90" s="1054">
        <v>-2405565</v>
      </c>
      <c r="CZ90" s="1054">
        <v>0</v>
      </c>
      <c r="DA90" s="1054">
        <v>134181</v>
      </c>
      <c r="DB90" s="1054">
        <v>0</v>
      </c>
      <c r="DC90" s="1054">
        <v>-46919</v>
      </c>
      <c r="DD90" s="1054">
        <v>-37535</v>
      </c>
      <c r="DE90" s="1054">
        <v>-9383</v>
      </c>
      <c r="DF90" s="1054">
        <v>0</v>
      </c>
      <c r="DG90" s="1054">
        <v>-1202783</v>
      </c>
      <c r="DH90" s="1054">
        <v>-962225</v>
      </c>
      <c r="DI90" s="1054">
        <v>-240557</v>
      </c>
      <c r="DJ90" s="1054">
        <v>0</v>
      </c>
      <c r="DK90" s="1054">
        <v>3217869</v>
      </c>
      <c r="DL90" s="1054">
        <v>791159</v>
      </c>
      <c r="DM90" s="1054">
        <v>0</v>
      </c>
      <c r="DN90" s="197">
        <v>26056120</v>
      </c>
      <c r="DO90" s="197">
        <v>108750</v>
      </c>
      <c r="DP90" s="197">
        <v>4298655</v>
      </c>
      <c r="DQ90" s="197">
        <v>-6142282</v>
      </c>
      <c r="DR90" s="209"/>
      <c r="DS90" s="209"/>
      <c r="DT90" s="209" t="s">
        <v>985</v>
      </c>
      <c r="DU90" t="s">
        <v>984</v>
      </c>
      <c r="DV90" t="s">
        <v>985</v>
      </c>
      <c r="DX90" s="197">
        <v>0</v>
      </c>
      <c r="DY90" s="197">
        <v>0</v>
      </c>
      <c r="DZ90" s="197">
        <v>0</v>
      </c>
      <c r="EA90" s="1054">
        <v>-7226267</v>
      </c>
      <c r="EB90" s="1054">
        <v>-406766</v>
      </c>
      <c r="EC90" s="1557" t="s">
        <v>6480</v>
      </c>
      <c r="ED90" s="197" t="s">
        <v>5127</v>
      </c>
      <c r="EE90" s="1513" t="s">
        <v>5344</v>
      </c>
    </row>
    <row r="91" spans="1:135" s="197" customFormat="1" ht="12.75" x14ac:dyDescent="0.2">
      <c r="A91" s="797">
        <v>83</v>
      </c>
      <c r="B91" s="722" t="s">
        <v>262</v>
      </c>
      <c r="C91" s="1526" t="s">
        <v>263</v>
      </c>
      <c r="D91" s="1054">
        <v>122125</v>
      </c>
      <c r="E91" s="1054">
        <v>122125</v>
      </c>
      <c r="F91" s="1054">
        <v>449</v>
      </c>
      <c r="G91" s="1054">
        <v>0</v>
      </c>
      <c r="H91" s="1054">
        <v>32618693</v>
      </c>
      <c r="I91" s="1054">
        <v>13047477</v>
      </c>
      <c r="J91" s="1054">
        <v>2935682</v>
      </c>
      <c r="K91" s="1054">
        <v>326187</v>
      </c>
      <c r="L91" s="1054">
        <v>0</v>
      </c>
      <c r="M91" s="1054">
        <v>0</v>
      </c>
      <c r="N91" s="1054">
        <v>0</v>
      </c>
      <c r="O91" s="1054">
        <v>0</v>
      </c>
      <c r="P91" s="1054">
        <v>0</v>
      </c>
      <c r="Q91" s="1054">
        <v>0</v>
      </c>
      <c r="R91" s="1054">
        <v>0</v>
      </c>
      <c r="S91" s="1054">
        <v>0</v>
      </c>
      <c r="T91" s="1054">
        <v>0</v>
      </c>
      <c r="U91" s="1054">
        <v>-2464556</v>
      </c>
      <c r="V91" s="1054">
        <v>-1971645</v>
      </c>
      <c r="W91" s="1054">
        <v>-443620</v>
      </c>
      <c r="X91" s="1054">
        <v>-49291</v>
      </c>
      <c r="Y91" s="1054">
        <v>2222593</v>
      </c>
      <c r="Z91" s="1054">
        <v>500066</v>
      </c>
      <c r="AA91" s="1054">
        <v>55563</v>
      </c>
      <c r="AB91" s="1054">
        <v>1178727</v>
      </c>
      <c r="AC91" s="1054">
        <v>265214</v>
      </c>
      <c r="AD91" s="1054">
        <v>29468</v>
      </c>
      <c r="AE91" s="1054">
        <v>71893</v>
      </c>
      <c r="AF91" s="1054">
        <v>16176</v>
      </c>
      <c r="AG91" s="1054">
        <v>1797</v>
      </c>
      <c r="AH91" s="1054">
        <v>0</v>
      </c>
      <c r="AI91" s="1054">
        <v>0</v>
      </c>
      <c r="AJ91" s="1054">
        <v>0</v>
      </c>
      <c r="AK91" s="1054">
        <v>2816</v>
      </c>
      <c r="AL91" s="1054">
        <v>634</v>
      </c>
      <c r="AM91" s="1054">
        <v>70</v>
      </c>
      <c r="AN91" s="1054">
        <v>0</v>
      </c>
      <c r="AO91" s="1054">
        <v>0</v>
      </c>
      <c r="AP91" s="1054">
        <v>0</v>
      </c>
      <c r="AQ91" s="1054">
        <v>48635</v>
      </c>
      <c r="AR91" s="1054">
        <v>10943</v>
      </c>
      <c r="AS91" s="1054">
        <v>1216</v>
      </c>
      <c r="AT91" s="1054">
        <v>0</v>
      </c>
      <c r="AU91" s="1054">
        <v>0</v>
      </c>
      <c r="AV91" s="1054">
        <v>0</v>
      </c>
      <c r="AW91" s="1054">
        <v>0</v>
      </c>
      <c r="AX91" s="1054">
        <v>0</v>
      </c>
      <c r="AY91" s="1054">
        <v>0</v>
      </c>
      <c r="AZ91" s="1054">
        <v>1663322</v>
      </c>
      <c r="BA91" s="1054">
        <v>0</v>
      </c>
      <c r="BB91" s="1054">
        <v>-4929112</v>
      </c>
      <c r="BC91" s="1054">
        <v>2318571</v>
      </c>
      <c r="BD91" s="1054">
        <v>521678</v>
      </c>
      <c r="BE91" s="1054">
        <v>57964</v>
      </c>
      <c r="BF91" s="1055"/>
      <c r="BG91" s="1055"/>
      <c r="BH91" s="1055"/>
      <c r="BI91" s="1054">
        <v>-668342</v>
      </c>
      <c r="BJ91" s="1054">
        <v>-534672</v>
      </c>
      <c r="BK91" s="1054">
        <v>-120300</v>
      </c>
      <c r="BL91" s="1054">
        <v>-13367</v>
      </c>
      <c r="BM91" s="1054">
        <v>-1336681</v>
      </c>
      <c r="BN91" s="1054">
        <v>-1335391</v>
      </c>
      <c r="BO91" s="1054">
        <v>-1068313</v>
      </c>
      <c r="BP91" s="1054">
        <v>-240370</v>
      </c>
      <c r="BQ91" s="1054">
        <v>-26708</v>
      </c>
      <c r="BR91" s="1054">
        <v>-2670782</v>
      </c>
      <c r="BS91" s="1054">
        <v>-6444572</v>
      </c>
      <c r="BT91" s="1054">
        <v>-3222288</v>
      </c>
      <c r="BU91" s="1054">
        <v>-2577830</v>
      </c>
      <c r="BV91" s="1054">
        <v>-580010</v>
      </c>
      <c r="BW91" s="1054">
        <v>-64446</v>
      </c>
      <c r="BX91" s="1054">
        <v>30255539</v>
      </c>
      <c r="BY91" s="1054">
        <v>-3873080</v>
      </c>
      <c r="BZ91" s="1054">
        <v>865146</v>
      </c>
      <c r="CA91" s="1054">
        <v>-4035027</v>
      </c>
      <c r="CB91" s="1054">
        <v>-171684</v>
      </c>
      <c r="CC91" s="1054">
        <v>0</v>
      </c>
      <c r="CD91" s="1054">
        <v>-6016</v>
      </c>
      <c r="CE91" s="1054">
        <v>0</v>
      </c>
      <c r="CF91" s="1054">
        <v>-922167</v>
      </c>
      <c r="CG91" s="1054">
        <v>-111411</v>
      </c>
      <c r="CH91" s="1054">
        <v>-71615</v>
      </c>
      <c r="CI91" s="1054">
        <v>0</v>
      </c>
      <c r="CJ91" s="1054">
        <v>0</v>
      </c>
      <c r="CK91" s="1054">
        <v>0</v>
      </c>
      <c r="CL91" s="1054">
        <v>0</v>
      </c>
      <c r="CM91" s="1054">
        <v>0</v>
      </c>
      <c r="CN91" s="1054">
        <v>0</v>
      </c>
      <c r="CO91" s="1054">
        <v>32448984</v>
      </c>
      <c r="CP91" s="1054">
        <v>-226339</v>
      </c>
      <c r="CQ91" s="1054">
        <v>3568263</v>
      </c>
      <c r="CR91" s="1054">
        <v>-3271104</v>
      </c>
      <c r="CS91" s="1054">
        <v>43649243</v>
      </c>
      <c r="CT91" s="1054">
        <v>-629272</v>
      </c>
      <c r="CU91" s="1054">
        <v>0</v>
      </c>
      <c r="CV91">
        <v>-2217375</v>
      </c>
      <c r="CW91">
        <v>0</v>
      </c>
      <c r="CX91" s="1054">
        <v>-13599</v>
      </c>
      <c r="CY91" s="1054">
        <v>-2657183</v>
      </c>
      <c r="CZ91" s="1054">
        <v>0</v>
      </c>
      <c r="DA91" s="1054">
        <v>778540</v>
      </c>
      <c r="DB91" s="1054">
        <v>0</v>
      </c>
      <c r="DC91" s="1054">
        <v>-6799</v>
      </c>
      <c r="DD91" s="1054">
        <v>-5440</v>
      </c>
      <c r="DE91" s="1054">
        <v>-1224</v>
      </c>
      <c r="DF91" s="1054">
        <v>-136</v>
      </c>
      <c r="DG91" s="1054">
        <v>-1328591</v>
      </c>
      <c r="DH91" s="1054">
        <v>-1062873</v>
      </c>
      <c r="DI91" s="1054">
        <v>-239147</v>
      </c>
      <c r="DJ91" s="1054">
        <v>-26572</v>
      </c>
      <c r="DK91" s="1054">
        <v>-79902</v>
      </c>
      <c r="DL91" s="1054">
        <v>-17978</v>
      </c>
      <c r="DM91" s="1054">
        <v>-1998</v>
      </c>
      <c r="DN91" s="197">
        <v>13825625</v>
      </c>
      <c r="DO91" s="197">
        <v>0</v>
      </c>
      <c r="DP91" s="197">
        <v>-6444572</v>
      </c>
      <c r="DQ91" s="197">
        <v>-3363378</v>
      </c>
      <c r="DR91" s="209"/>
      <c r="DS91" s="209"/>
      <c r="DT91" s="209"/>
      <c r="DU91" t="s">
        <v>984</v>
      </c>
      <c r="DV91" t="s">
        <v>984</v>
      </c>
      <c r="DX91" s="197">
        <v>0</v>
      </c>
      <c r="DY91" s="197">
        <v>0</v>
      </c>
      <c r="DZ91" s="197">
        <v>0</v>
      </c>
      <c r="EA91" s="1054">
        <v>181232</v>
      </c>
      <c r="EB91" s="1054">
        <v>-1757925</v>
      </c>
      <c r="EC91" s="1557" t="s">
        <v>6480</v>
      </c>
      <c r="ED91" s="197" t="s">
        <v>5128</v>
      </c>
      <c r="EE91" s="1513" t="s">
        <v>5342</v>
      </c>
    </row>
    <row r="92" spans="1:135" s="197" customFormat="1" ht="12.75" x14ac:dyDescent="0.2">
      <c r="A92" s="203">
        <v>84</v>
      </c>
      <c r="B92" s="722" t="s">
        <v>264</v>
      </c>
      <c r="C92" s="1526" t="s">
        <v>265</v>
      </c>
      <c r="D92" s="1054">
        <v>142716</v>
      </c>
      <c r="E92" s="1054">
        <v>142716</v>
      </c>
      <c r="F92" s="1054">
        <v>0</v>
      </c>
      <c r="G92" s="1054">
        <v>0</v>
      </c>
      <c r="H92" s="1054">
        <v>60968912</v>
      </c>
      <c r="I92" s="1054">
        <v>24387565</v>
      </c>
      <c r="J92" s="1054">
        <v>5487202</v>
      </c>
      <c r="K92" s="1054">
        <v>609689</v>
      </c>
      <c r="L92" s="1054">
        <v>0</v>
      </c>
      <c r="M92" s="1054">
        <v>0</v>
      </c>
      <c r="N92" s="1054">
        <v>0</v>
      </c>
      <c r="O92" s="1054">
        <v>0</v>
      </c>
      <c r="P92" s="1054">
        <v>0</v>
      </c>
      <c r="Q92" s="1054">
        <v>0</v>
      </c>
      <c r="R92" s="1054">
        <v>0</v>
      </c>
      <c r="S92" s="1054">
        <v>0</v>
      </c>
      <c r="T92" s="1054">
        <v>0</v>
      </c>
      <c r="U92" s="1054">
        <v>1497729</v>
      </c>
      <c r="V92" s="1054">
        <v>1198183</v>
      </c>
      <c r="W92" s="1054">
        <v>269591</v>
      </c>
      <c r="X92" s="1054">
        <v>29955</v>
      </c>
      <c r="Y92" s="1054">
        <v>4154194</v>
      </c>
      <c r="Z92" s="1054">
        <v>934694</v>
      </c>
      <c r="AA92" s="1054">
        <v>103855</v>
      </c>
      <c r="AB92" s="1054">
        <v>1054890</v>
      </c>
      <c r="AC92" s="1054">
        <v>237350</v>
      </c>
      <c r="AD92" s="1054">
        <v>26372</v>
      </c>
      <c r="AE92" s="1054">
        <v>100509</v>
      </c>
      <c r="AF92" s="1054">
        <v>22615</v>
      </c>
      <c r="AG92" s="1054">
        <v>2513</v>
      </c>
      <c r="AH92" s="1054">
        <v>831</v>
      </c>
      <c r="AI92" s="1054">
        <v>187</v>
      </c>
      <c r="AJ92" s="1054">
        <v>21</v>
      </c>
      <c r="AK92" s="1054">
        <v>2390</v>
      </c>
      <c r="AL92" s="1054">
        <v>538</v>
      </c>
      <c r="AM92" s="1054">
        <v>60</v>
      </c>
      <c r="AN92" s="1054">
        <v>0</v>
      </c>
      <c r="AO92" s="1054">
        <v>0</v>
      </c>
      <c r="AP92" s="1054">
        <v>0</v>
      </c>
      <c r="AQ92" s="1054">
        <v>284683</v>
      </c>
      <c r="AR92" s="1054">
        <v>64054</v>
      </c>
      <c r="AS92" s="1054">
        <v>7117</v>
      </c>
      <c r="AT92" s="1054">
        <v>0</v>
      </c>
      <c r="AU92" s="1054">
        <v>0</v>
      </c>
      <c r="AV92" s="1054">
        <v>0</v>
      </c>
      <c r="AW92" s="1054">
        <v>0</v>
      </c>
      <c r="AX92" s="1054">
        <v>0</v>
      </c>
      <c r="AY92" s="1054">
        <v>0</v>
      </c>
      <c r="AZ92" s="1054">
        <v>224490</v>
      </c>
      <c r="BA92" s="1054">
        <v>0</v>
      </c>
      <c r="BB92" s="1054">
        <v>2995457</v>
      </c>
      <c r="BC92" s="1054">
        <v>1045609</v>
      </c>
      <c r="BD92" s="1054">
        <v>235262</v>
      </c>
      <c r="BE92" s="1054">
        <v>26140</v>
      </c>
      <c r="BF92" s="1055"/>
      <c r="BG92" s="1055"/>
      <c r="BH92" s="1055"/>
      <c r="BI92" s="1054">
        <v>-529493</v>
      </c>
      <c r="BJ92" s="1054">
        <v>-423592</v>
      </c>
      <c r="BK92" s="1054">
        <v>-95308</v>
      </c>
      <c r="BL92" s="1054">
        <v>-10589</v>
      </c>
      <c r="BM92" s="1054">
        <v>-1058982</v>
      </c>
      <c r="BN92" s="1054">
        <v>-2609710</v>
      </c>
      <c r="BO92" s="1054">
        <v>-2087768</v>
      </c>
      <c r="BP92" s="1054">
        <v>-469748</v>
      </c>
      <c r="BQ92" s="1054">
        <v>-52194</v>
      </c>
      <c r="BR92" s="1054">
        <v>-5219420</v>
      </c>
      <c r="BS92" s="1054">
        <v>-1339002</v>
      </c>
      <c r="BT92" s="1054">
        <v>-669501</v>
      </c>
      <c r="BU92" s="1054">
        <v>-535600</v>
      </c>
      <c r="BV92" s="1054">
        <v>-120511</v>
      </c>
      <c r="BW92" s="1054">
        <v>-13390</v>
      </c>
      <c r="BX92" s="1054">
        <v>54640171</v>
      </c>
      <c r="BY92" s="1054">
        <v>-3013366</v>
      </c>
      <c r="BZ92" s="1054">
        <v>1208684</v>
      </c>
      <c r="CA92" s="1054">
        <v>-2463374</v>
      </c>
      <c r="CB92" s="1054">
        <v>0</v>
      </c>
      <c r="CC92" s="1054">
        <v>0</v>
      </c>
      <c r="CD92" s="1054">
        <v>-5350</v>
      </c>
      <c r="CE92" s="1054">
        <v>-91553</v>
      </c>
      <c r="CF92" s="1054">
        <v>-1336136</v>
      </c>
      <c r="CG92" s="1054">
        <v>-90621</v>
      </c>
      <c r="CH92" s="1054">
        <v>-450545</v>
      </c>
      <c r="CI92" s="1054">
        <v>0</v>
      </c>
      <c r="CJ92" s="1054">
        <v>0</v>
      </c>
      <c r="CK92" s="1054">
        <v>0</v>
      </c>
      <c r="CL92" s="1054">
        <v>0</v>
      </c>
      <c r="CM92" s="1054">
        <v>0</v>
      </c>
      <c r="CN92" s="1054">
        <v>0</v>
      </c>
      <c r="CO92" s="1054">
        <v>54104149</v>
      </c>
      <c r="CP92" s="1054">
        <v>-242852</v>
      </c>
      <c r="CQ92" s="1054">
        <v>2210222</v>
      </c>
      <c r="CR92" s="1054">
        <v>-1992138</v>
      </c>
      <c r="CS92" s="1054">
        <v>61544260</v>
      </c>
      <c r="CT92" s="1054">
        <v>-279233</v>
      </c>
      <c r="CU92" s="1054">
        <v>0</v>
      </c>
      <c r="CV92">
        <v>-4829779</v>
      </c>
      <c r="CW92">
        <v>0</v>
      </c>
      <c r="CX92" s="1054">
        <v>-1071561</v>
      </c>
      <c r="CY92" s="1054">
        <v>-4147859</v>
      </c>
      <c r="CZ92" s="1054">
        <v>0</v>
      </c>
      <c r="DA92" s="1054">
        <v>0</v>
      </c>
      <c r="DB92" s="1054">
        <v>0</v>
      </c>
      <c r="DC92" s="1054">
        <v>-535781</v>
      </c>
      <c r="DD92" s="1054">
        <v>-428624</v>
      </c>
      <c r="DE92" s="1054">
        <v>-96441</v>
      </c>
      <c r="DF92" s="1054">
        <v>-10715</v>
      </c>
      <c r="DG92" s="1054">
        <v>-2073929</v>
      </c>
      <c r="DH92" s="1054">
        <v>-1659144</v>
      </c>
      <c r="DI92" s="1054">
        <v>-373307</v>
      </c>
      <c r="DJ92" s="1054">
        <v>-41479</v>
      </c>
      <c r="DK92" s="1054">
        <v>-23915</v>
      </c>
      <c r="DL92" s="1054">
        <v>-5381</v>
      </c>
      <c r="DM92" s="1054">
        <v>-598</v>
      </c>
      <c r="DN92" s="197">
        <v>19328700</v>
      </c>
      <c r="DO92" s="197">
        <v>0</v>
      </c>
      <c r="DP92" s="197">
        <v>-1339002</v>
      </c>
      <c r="DQ92" s="197">
        <v>-1764783</v>
      </c>
      <c r="DR92" s="209"/>
      <c r="DS92" s="209"/>
      <c r="DT92" s="209" t="s">
        <v>985</v>
      </c>
      <c r="DU92" t="s">
        <v>984</v>
      </c>
      <c r="DV92" t="s">
        <v>984</v>
      </c>
      <c r="DX92" s="197">
        <v>0</v>
      </c>
      <c r="DY92" s="197">
        <v>0</v>
      </c>
      <c r="DZ92" s="197">
        <v>0</v>
      </c>
      <c r="EA92" s="1054">
        <v>54244</v>
      </c>
      <c r="EB92" s="1054">
        <v>-2860048</v>
      </c>
      <c r="EC92" s="1557" t="s">
        <v>6480</v>
      </c>
      <c r="ED92" s="197" t="s">
        <v>5129</v>
      </c>
      <c r="EE92" s="1513" t="s">
        <v>5342</v>
      </c>
    </row>
    <row r="93" spans="1:135" s="197" customFormat="1" ht="12.75" x14ac:dyDescent="0.2">
      <c r="A93" s="797">
        <v>85</v>
      </c>
      <c r="B93" s="722" t="s">
        <v>268</v>
      </c>
      <c r="C93" s="1526" t="s">
        <v>269</v>
      </c>
      <c r="D93" s="1054">
        <v>179482</v>
      </c>
      <c r="E93" s="1054">
        <v>179482</v>
      </c>
      <c r="F93" s="1054">
        <v>17072</v>
      </c>
      <c r="G93" s="1054">
        <v>0</v>
      </c>
      <c r="H93" s="1054">
        <v>58657559</v>
      </c>
      <c r="I93" s="1054">
        <v>23463024</v>
      </c>
      <c r="J93" s="1054">
        <v>5865756</v>
      </c>
      <c r="K93" s="1054">
        <v>0</v>
      </c>
      <c r="L93" s="1054">
        <v>0</v>
      </c>
      <c r="M93" s="1054">
        <v>0</v>
      </c>
      <c r="N93" s="1054">
        <v>0</v>
      </c>
      <c r="O93" s="1054">
        <v>0</v>
      </c>
      <c r="P93" s="1054">
        <v>0</v>
      </c>
      <c r="Q93" s="1054">
        <v>0</v>
      </c>
      <c r="R93" s="1054">
        <v>0</v>
      </c>
      <c r="S93" s="1054">
        <v>0</v>
      </c>
      <c r="T93" s="1054">
        <v>0</v>
      </c>
      <c r="U93" s="1054">
        <v>-495999</v>
      </c>
      <c r="V93" s="1054">
        <v>-396799</v>
      </c>
      <c r="W93" s="1054">
        <v>-99200</v>
      </c>
      <c r="X93" s="1054">
        <v>0</v>
      </c>
      <c r="Y93" s="1054">
        <v>3999616</v>
      </c>
      <c r="Z93" s="1054">
        <v>999177</v>
      </c>
      <c r="AA93" s="1054">
        <v>0</v>
      </c>
      <c r="AB93" s="1054">
        <v>1293431</v>
      </c>
      <c r="AC93" s="1054">
        <v>323358</v>
      </c>
      <c r="AD93" s="1054">
        <v>0</v>
      </c>
      <c r="AE93" s="1054">
        <v>120248</v>
      </c>
      <c r="AF93" s="1054">
        <v>30062</v>
      </c>
      <c r="AG93" s="1054">
        <v>0</v>
      </c>
      <c r="AH93" s="1054">
        <v>0</v>
      </c>
      <c r="AI93" s="1054">
        <v>0</v>
      </c>
      <c r="AJ93" s="1054">
        <v>0</v>
      </c>
      <c r="AK93" s="1054">
        <v>874</v>
      </c>
      <c r="AL93" s="1054">
        <v>219</v>
      </c>
      <c r="AM93" s="1054">
        <v>0</v>
      </c>
      <c r="AN93" s="1054">
        <v>0</v>
      </c>
      <c r="AO93" s="1054">
        <v>0</v>
      </c>
      <c r="AP93" s="1054">
        <v>0</v>
      </c>
      <c r="AQ93" s="1054">
        <v>178628</v>
      </c>
      <c r="AR93" s="1054">
        <v>44657</v>
      </c>
      <c r="AS93" s="1054">
        <v>0</v>
      </c>
      <c r="AT93" s="1054">
        <v>0</v>
      </c>
      <c r="AU93" s="1054">
        <v>0</v>
      </c>
      <c r="AV93" s="1054">
        <v>0</v>
      </c>
      <c r="AW93" s="1054">
        <v>0</v>
      </c>
      <c r="AX93" s="1054">
        <v>0</v>
      </c>
      <c r="AY93" s="1054">
        <v>0</v>
      </c>
      <c r="AZ93" s="1054">
        <v>3470056</v>
      </c>
      <c r="BA93" s="1054">
        <v>0</v>
      </c>
      <c r="BB93" s="1054">
        <v>-991997</v>
      </c>
      <c r="BC93" s="1054">
        <v>3221719</v>
      </c>
      <c r="BD93" s="1054">
        <v>805430</v>
      </c>
      <c r="BE93" s="1054">
        <v>0</v>
      </c>
      <c r="BF93" s="1055"/>
      <c r="BG93" s="1055"/>
      <c r="BH93" s="1055"/>
      <c r="BI93" s="1054">
        <v>-794532</v>
      </c>
      <c r="BJ93" s="1054">
        <v>-635626</v>
      </c>
      <c r="BK93" s="1054">
        <v>-158906</v>
      </c>
      <c r="BL93" s="1054">
        <v>0</v>
      </c>
      <c r="BM93" s="1054">
        <v>-1589064</v>
      </c>
      <c r="BN93" s="1054">
        <v>-2880148</v>
      </c>
      <c r="BO93" s="1054">
        <v>-2304118</v>
      </c>
      <c r="BP93" s="1054">
        <v>-576030</v>
      </c>
      <c r="BQ93" s="1054">
        <v>0</v>
      </c>
      <c r="BR93" s="1054">
        <v>-5760296</v>
      </c>
      <c r="BS93" s="1054">
        <v>1407364</v>
      </c>
      <c r="BT93" s="1054">
        <v>703681</v>
      </c>
      <c r="BU93" s="1054">
        <v>562946</v>
      </c>
      <c r="BV93" s="1054">
        <v>140736</v>
      </c>
      <c r="BW93" s="1054">
        <v>0</v>
      </c>
      <c r="BX93" s="1054">
        <v>56527520</v>
      </c>
      <c r="BY93" s="1054">
        <v>-4013753</v>
      </c>
      <c r="BZ93" s="1054">
        <v>1493537</v>
      </c>
      <c r="CA93" s="1054">
        <v>-5888422</v>
      </c>
      <c r="CB93" s="1054">
        <v>-53555</v>
      </c>
      <c r="CC93" s="1054">
        <v>0</v>
      </c>
      <c r="CD93" s="1054">
        <v>-2406</v>
      </c>
      <c r="CE93" s="1054">
        <v>0</v>
      </c>
      <c r="CF93" s="1054">
        <v>-2619950</v>
      </c>
      <c r="CG93" s="1054">
        <v>-141471</v>
      </c>
      <c r="CH93" s="1054">
        <v>-499286</v>
      </c>
      <c r="CI93" s="1054">
        <v>0</v>
      </c>
      <c r="CJ93" s="1054">
        <v>0</v>
      </c>
      <c r="CK93" s="1054">
        <v>0</v>
      </c>
      <c r="CL93" s="1054">
        <v>0</v>
      </c>
      <c r="CM93" s="1054">
        <v>0</v>
      </c>
      <c r="CN93" s="1054">
        <v>0</v>
      </c>
      <c r="CO93" s="1054">
        <v>53628695</v>
      </c>
      <c r="CP93" s="1054">
        <v>-241931</v>
      </c>
      <c r="CQ93" s="1054">
        <v>2506002</v>
      </c>
      <c r="CR93" s="1054">
        <v>-3624428</v>
      </c>
      <c r="CS93" s="1054">
        <v>72782207</v>
      </c>
      <c r="CT93" s="1054">
        <v>-324482</v>
      </c>
      <c r="CU93" s="1054">
        <v>0</v>
      </c>
      <c r="CV93">
        <v>1344122</v>
      </c>
      <c r="CW93">
        <v>0</v>
      </c>
      <c r="CX93" s="1054">
        <v>-101208</v>
      </c>
      <c r="CY93" s="1054">
        <v>-5659088</v>
      </c>
      <c r="CZ93" s="1054">
        <v>0</v>
      </c>
      <c r="DA93" s="1054">
        <v>-605202</v>
      </c>
      <c r="DB93" s="1054">
        <v>0</v>
      </c>
      <c r="DC93" s="1054">
        <v>-50605</v>
      </c>
      <c r="DD93" s="1054">
        <v>-40483</v>
      </c>
      <c r="DE93" s="1054">
        <v>-10120</v>
      </c>
      <c r="DF93" s="1054">
        <v>0</v>
      </c>
      <c r="DG93" s="1054">
        <v>-2829544</v>
      </c>
      <c r="DH93" s="1054">
        <v>-2263635</v>
      </c>
      <c r="DI93" s="1054">
        <v>-565909</v>
      </c>
      <c r="DJ93" s="1054">
        <v>0</v>
      </c>
      <c r="DK93" s="1054">
        <v>1115838</v>
      </c>
      <c r="DL93" s="1054">
        <v>278960</v>
      </c>
      <c r="DM93" s="1054">
        <v>0</v>
      </c>
      <c r="DN93" s="197">
        <v>23124650</v>
      </c>
      <c r="DO93" s="197">
        <v>0</v>
      </c>
      <c r="DP93" s="197">
        <v>1407364</v>
      </c>
      <c r="DQ93" s="197">
        <v>-5171864</v>
      </c>
      <c r="DR93" s="209"/>
      <c r="DS93" s="209"/>
      <c r="DT93" s="209"/>
      <c r="DU93" t="s">
        <v>984</v>
      </c>
      <c r="DV93" t="s">
        <v>985</v>
      </c>
      <c r="DX93" s="197">
        <v>0</v>
      </c>
      <c r="DY93" s="197">
        <v>0</v>
      </c>
      <c r="DZ93" s="197">
        <v>0</v>
      </c>
      <c r="EA93" s="1054">
        <v>-2530924</v>
      </c>
      <c r="EB93" s="1054">
        <v>-1141880</v>
      </c>
      <c r="EC93" s="1557" t="s">
        <v>6480</v>
      </c>
      <c r="ED93" s="197" t="s">
        <v>5130</v>
      </c>
      <c r="EE93" s="1513" t="s">
        <v>5342</v>
      </c>
    </row>
    <row r="94" spans="1:135" s="197" customFormat="1" ht="12.75" x14ac:dyDescent="0.2">
      <c r="A94" s="203">
        <v>86</v>
      </c>
      <c r="B94" s="722" t="s">
        <v>270</v>
      </c>
      <c r="C94" s="1526" t="s">
        <v>271</v>
      </c>
      <c r="D94" s="1054">
        <v>329235</v>
      </c>
      <c r="E94" s="1054">
        <v>329235</v>
      </c>
      <c r="F94" s="1054">
        <v>0</v>
      </c>
      <c r="G94" s="1054">
        <v>0</v>
      </c>
      <c r="H94" s="1054">
        <v>120896463</v>
      </c>
      <c r="I94" s="1054">
        <v>36268939</v>
      </c>
      <c r="J94" s="1054">
        <v>44731691</v>
      </c>
      <c r="K94" s="1054">
        <v>0</v>
      </c>
      <c r="L94" s="1054">
        <v>0</v>
      </c>
      <c r="M94" s="1054">
        <v>0</v>
      </c>
      <c r="N94" s="1054">
        <v>0</v>
      </c>
      <c r="O94" s="1054">
        <v>0</v>
      </c>
      <c r="P94" s="1054">
        <v>0</v>
      </c>
      <c r="Q94" s="1054">
        <v>0</v>
      </c>
      <c r="R94" s="1054">
        <v>0</v>
      </c>
      <c r="S94" s="1054">
        <v>0</v>
      </c>
      <c r="T94" s="1054">
        <v>0</v>
      </c>
      <c r="U94" s="1054">
        <v>-3471551</v>
      </c>
      <c r="V94" s="1054">
        <v>-3155956</v>
      </c>
      <c r="W94" s="1054">
        <v>-3892346</v>
      </c>
      <c r="X94" s="1054">
        <v>0</v>
      </c>
      <c r="Y94" s="1054">
        <v>6178076</v>
      </c>
      <c r="Z94" s="1054">
        <v>7619627</v>
      </c>
      <c r="AA94" s="1054">
        <v>0</v>
      </c>
      <c r="AB94" s="1054">
        <v>1883477</v>
      </c>
      <c r="AC94" s="1054">
        <v>2322955</v>
      </c>
      <c r="AD94" s="1054">
        <v>0</v>
      </c>
      <c r="AE94" s="1054">
        <v>103261</v>
      </c>
      <c r="AF94" s="1054">
        <v>127355</v>
      </c>
      <c r="AG94" s="1054">
        <v>0</v>
      </c>
      <c r="AH94" s="1054">
        <v>0</v>
      </c>
      <c r="AI94" s="1054">
        <v>0</v>
      </c>
      <c r="AJ94" s="1054">
        <v>0</v>
      </c>
      <c r="AK94" s="1054">
        <v>681</v>
      </c>
      <c r="AL94" s="1054">
        <v>841</v>
      </c>
      <c r="AM94" s="1054">
        <v>0</v>
      </c>
      <c r="AN94" s="1054">
        <v>0</v>
      </c>
      <c r="AO94" s="1054">
        <v>0</v>
      </c>
      <c r="AP94" s="1054">
        <v>0</v>
      </c>
      <c r="AQ94" s="1054">
        <v>0</v>
      </c>
      <c r="AR94" s="1054">
        <v>0</v>
      </c>
      <c r="AS94" s="1054">
        <v>0</v>
      </c>
      <c r="AT94" s="1054">
        <v>0</v>
      </c>
      <c r="AU94" s="1054">
        <v>0</v>
      </c>
      <c r="AV94" s="1054">
        <v>0</v>
      </c>
      <c r="AW94" s="1054">
        <v>526</v>
      </c>
      <c r="AX94" s="1054">
        <v>650</v>
      </c>
      <c r="AY94" s="1054">
        <v>0</v>
      </c>
      <c r="AZ94" s="1054">
        <v>13906320</v>
      </c>
      <c r="BA94" s="1054">
        <v>0</v>
      </c>
      <c r="BB94" s="1054">
        <v>-10519853</v>
      </c>
      <c r="BC94" s="1054">
        <v>5075727</v>
      </c>
      <c r="BD94" s="1054">
        <v>6260062</v>
      </c>
      <c r="BE94" s="1054">
        <v>0</v>
      </c>
      <c r="BF94" s="1055"/>
      <c r="BG94" s="1055"/>
      <c r="BH94" s="1055"/>
      <c r="BI94" s="1054">
        <v>-4705421</v>
      </c>
      <c r="BJ94" s="1054">
        <v>-4277654</v>
      </c>
      <c r="BK94" s="1054">
        <v>-5275774</v>
      </c>
      <c r="BL94" s="1054">
        <v>0</v>
      </c>
      <c r="BM94" s="1054">
        <v>-14258849</v>
      </c>
      <c r="BN94" s="1054">
        <v>-2885512</v>
      </c>
      <c r="BO94" s="1054">
        <v>-2623194</v>
      </c>
      <c r="BP94" s="1054">
        <v>-3235271</v>
      </c>
      <c r="BQ94" s="1054">
        <v>0</v>
      </c>
      <c r="BR94" s="1054">
        <v>-8743977</v>
      </c>
      <c r="BS94" s="1054">
        <v>-8083052</v>
      </c>
      <c r="BT94" s="1054">
        <v>-2676798</v>
      </c>
      <c r="BU94" s="1054">
        <v>-2418904</v>
      </c>
      <c r="BV94" s="1054">
        <v>-2987350</v>
      </c>
      <c r="BW94" s="1054">
        <v>0</v>
      </c>
      <c r="BX94" s="1054">
        <v>97991336</v>
      </c>
      <c r="BY94" s="1054">
        <v>-8139836</v>
      </c>
      <c r="BZ94" s="1054">
        <v>2632808</v>
      </c>
      <c r="CA94" s="1054">
        <v>-7582854</v>
      </c>
      <c r="CB94" s="1054">
        <v>-131871</v>
      </c>
      <c r="CC94" s="1054">
        <v>0</v>
      </c>
      <c r="CD94" s="1054">
        <v>-13107</v>
      </c>
      <c r="CE94" s="1054">
        <v>0</v>
      </c>
      <c r="CF94" s="1054">
        <v>-3778500</v>
      </c>
      <c r="CG94" s="1054">
        <v>-205407</v>
      </c>
      <c r="CH94" s="1054">
        <v>-207237</v>
      </c>
      <c r="CI94" s="1054">
        <v>0</v>
      </c>
      <c r="CJ94" s="1054">
        <v>0</v>
      </c>
      <c r="CK94" s="1054">
        <v>0</v>
      </c>
      <c r="CL94" s="1054">
        <v>0</v>
      </c>
      <c r="CM94" s="1054">
        <v>0</v>
      </c>
      <c r="CN94" s="1054">
        <v>0</v>
      </c>
      <c r="CO94" s="1054">
        <v>100174670</v>
      </c>
      <c r="CP94" s="1054">
        <v>-1317709</v>
      </c>
      <c r="CQ94" s="1054">
        <v>18159252</v>
      </c>
      <c r="CR94" s="1054">
        <v>-7486929</v>
      </c>
      <c r="CS94" s="1054">
        <v>132571918</v>
      </c>
      <c r="CT94" s="1054">
        <v>-3650447</v>
      </c>
      <c r="CU94" s="1054">
        <v>0</v>
      </c>
      <c r="CV94">
        <v>-2965663</v>
      </c>
      <c r="CW94">
        <v>0</v>
      </c>
      <c r="CX94" s="1054">
        <v>-52158</v>
      </c>
      <c r="CY94" s="1054">
        <v>-8691819</v>
      </c>
      <c r="CZ94" s="1054">
        <v>0</v>
      </c>
      <c r="DA94" s="1054">
        <v>-52158</v>
      </c>
      <c r="DB94" s="1054">
        <v>0</v>
      </c>
      <c r="DC94" s="1054">
        <v>-17213</v>
      </c>
      <c r="DD94" s="1054">
        <v>-15647</v>
      </c>
      <c r="DE94" s="1054">
        <v>-19298</v>
      </c>
      <c r="DF94" s="1054">
        <v>0</v>
      </c>
      <c r="DG94" s="1054">
        <v>-2868300</v>
      </c>
      <c r="DH94" s="1054">
        <v>-2607546</v>
      </c>
      <c r="DI94" s="1054">
        <v>-3215973</v>
      </c>
      <c r="DJ94" s="1054">
        <v>0</v>
      </c>
      <c r="DK94" s="1054">
        <v>1954610</v>
      </c>
      <c r="DL94" s="1054">
        <v>2410685</v>
      </c>
      <c r="DM94" s="1054">
        <v>0</v>
      </c>
      <c r="DN94" s="197">
        <v>26477150</v>
      </c>
      <c r="DO94" s="197">
        <v>0</v>
      </c>
      <c r="DP94" s="197">
        <v>-8083052</v>
      </c>
      <c r="DQ94" s="197">
        <v>-10438942</v>
      </c>
      <c r="DR94" s="209"/>
      <c r="DS94" s="209"/>
      <c r="DT94" s="209"/>
      <c r="DU94" t="s">
        <v>984</v>
      </c>
      <c r="DV94" t="s">
        <v>984</v>
      </c>
      <c r="DX94" s="197">
        <v>0</v>
      </c>
      <c r="DY94" s="197">
        <v>0</v>
      </c>
      <c r="DZ94" s="197">
        <v>0</v>
      </c>
      <c r="EA94" s="1054">
        <v>-5911214</v>
      </c>
      <c r="EB94" s="1054">
        <v>0</v>
      </c>
      <c r="EC94" s="1557" t="s">
        <v>6480</v>
      </c>
      <c r="ED94" s="197" t="s">
        <v>5131</v>
      </c>
      <c r="EE94" s="1513" t="s">
        <v>5345</v>
      </c>
    </row>
    <row r="95" spans="1:135" s="197" customFormat="1" ht="12.75" x14ac:dyDescent="0.2">
      <c r="A95" s="797">
        <v>87</v>
      </c>
      <c r="B95" s="722" t="s">
        <v>272</v>
      </c>
      <c r="C95" s="1526" t="s">
        <v>273</v>
      </c>
      <c r="D95" s="1054">
        <v>180453</v>
      </c>
      <c r="E95" s="1054">
        <v>180453</v>
      </c>
      <c r="F95" s="1054">
        <v>0</v>
      </c>
      <c r="G95" s="1054">
        <v>0</v>
      </c>
      <c r="H95" s="1054">
        <v>36597300</v>
      </c>
      <c r="I95" s="1054">
        <v>14638920</v>
      </c>
      <c r="J95" s="1054">
        <v>3293757</v>
      </c>
      <c r="K95" s="1054">
        <v>365973</v>
      </c>
      <c r="L95" s="1054">
        <v>0</v>
      </c>
      <c r="M95" s="1054">
        <v>0</v>
      </c>
      <c r="N95" s="1054">
        <v>0</v>
      </c>
      <c r="O95" s="1054">
        <v>0</v>
      </c>
      <c r="P95" s="1054">
        <v>0</v>
      </c>
      <c r="Q95" s="1054">
        <v>0</v>
      </c>
      <c r="R95" s="1054">
        <v>0</v>
      </c>
      <c r="S95" s="1054">
        <v>0</v>
      </c>
      <c r="T95" s="1054">
        <v>0</v>
      </c>
      <c r="U95" s="1054">
        <v>688893</v>
      </c>
      <c r="V95" s="1054">
        <v>551114</v>
      </c>
      <c r="W95" s="1054">
        <v>124001</v>
      </c>
      <c r="X95" s="1054">
        <v>13778</v>
      </c>
      <c r="Y95" s="1054">
        <v>2493604</v>
      </c>
      <c r="Z95" s="1054">
        <v>561061</v>
      </c>
      <c r="AA95" s="1054">
        <v>62340</v>
      </c>
      <c r="AB95" s="1054">
        <v>1866369</v>
      </c>
      <c r="AC95" s="1054">
        <v>419933</v>
      </c>
      <c r="AD95" s="1054">
        <v>46659</v>
      </c>
      <c r="AE95" s="1054">
        <v>110830</v>
      </c>
      <c r="AF95" s="1054">
        <v>24937</v>
      </c>
      <c r="AG95" s="1054">
        <v>2771</v>
      </c>
      <c r="AH95" s="1054">
        <v>0</v>
      </c>
      <c r="AI95" s="1054">
        <v>0</v>
      </c>
      <c r="AJ95" s="1054">
        <v>0</v>
      </c>
      <c r="AK95" s="1054">
        <v>0</v>
      </c>
      <c r="AL95" s="1054">
        <v>0</v>
      </c>
      <c r="AM95" s="1054">
        <v>0</v>
      </c>
      <c r="AN95" s="1054">
        <v>1732</v>
      </c>
      <c r="AO95" s="1054">
        <v>390</v>
      </c>
      <c r="AP95" s="1054">
        <v>43</v>
      </c>
      <c r="AQ95" s="1054">
        <v>444939</v>
      </c>
      <c r="AR95" s="1054">
        <v>100111</v>
      </c>
      <c r="AS95" s="1054">
        <v>11123</v>
      </c>
      <c r="AT95" s="1054">
        <v>0</v>
      </c>
      <c r="AU95" s="1054">
        <v>0</v>
      </c>
      <c r="AV95" s="1054">
        <v>0</v>
      </c>
      <c r="AW95" s="1054">
        <v>0</v>
      </c>
      <c r="AX95" s="1054">
        <v>0</v>
      </c>
      <c r="AY95" s="1054">
        <v>0</v>
      </c>
      <c r="AZ95" s="1054">
        <v>4226171</v>
      </c>
      <c r="BA95" s="1054">
        <v>0</v>
      </c>
      <c r="BB95" s="1054">
        <v>1377785</v>
      </c>
      <c r="BC95" s="1054">
        <v>2630172</v>
      </c>
      <c r="BD95" s="1054">
        <v>591789</v>
      </c>
      <c r="BE95" s="1054">
        <v>65754</v>
      </c>
      <c r="BF95" s="1055"/>
      <c r="BG95" s="1055"/>
      <c r="BH95" s="1055"/>
      <c r="BI95" s="1054">
        <v>-1751041</v>
      </c>
      <c r="BJ95" s="1054">
        <v>-1400832</v>
      </c>
      <c r="BK95" s="1054">
        <v>-315187</v>
      </c>
      <c r="BL95" s="1054">
        <v>-35020</v>
      </c>
      <c r="BM95" s="1054">
        <v>-3502080</v>
      </c>
      <c r="BN95" s="1054">
        <v>-1382835</v>
      </c>
      <c r="BO95" s="1054">
        <v>-1106270</v>
      </c>
      <c r="BP95" s="1054">
        <v>-248911</v>
      </c>
      <c r="BQ95" s="1054">
        <v>-27658</v>
      </c>
      <c r="BR95" s="1054">
        <v>-2765674</v>
      </c>
      <c r="BS95" s="1054">
        <v>2586264</v>
      </c>
      <c r="BT95" s="1054">
        <v>1293132</v>
      </c>
      <c r="BU95" s="1054">
        <v>1034506</v>
      </c>
      <c r="BV95" s="1054">
        <v>232764</v>
      </c>
      <c r="BW95" s="1054">
        <v>25862</v>
      </c>
      <c r="BX95" s="1054">
        <v>31398319</v>
      </c>
      <c r="BY95" s="1054">
        <v>-6464862</v>
      </c>
      <c r="BZ95" s="1054">
        <v>683462</v>
      </c>
      <c r="CA95" s="1054">
        <v>-3558214</v>
      </c>
      <c r="CB95" s="1054">
        <v>-34939</v>
      </c>
      <c r="CC95" s="1054">
        <v>-3891</v>
      </c>
      <c r="CD95" s="1054">
        <v>-11149</v>
      </c>
      <c r="CE95" s="1054">
        <v>0</v>
      </c>
      <c r="CF95" s="1054">
        <v>-784753</v>
      </c>
      <c r="CG95" s="1054">
        <v>-20751</v>
      </c>
      <c r="CH95" s="1054">
        <v>-46609</v>
      </c>
      <c r="CI95" s="1054">
        <v>0</v>
      </c>
      <c r="CJ95" s="1054">
        <v>-3891</v>
      </c>
      <c r="CK95" s="1054">
        <v>-6148</v>
      </c>
      <c r="CL95" s="1054">
        <v>0</v>
      </c>
      <c r="CM95" s="1054">
        <v>0</v>
      </c>
      <c r="CN95" s="1054">
        <v>0</v>
      </c>
      <c r="CO95" s="1054">
        <v>30120073</v>
      </c>
      <c r="CP95" s="1054">
        <v>0</v>
      </c>
      <c r="CQ95" s="1054">
        <v>4511443</v>
      </c>
      <c r="CR95" s="1054">
        <v>-1507292</v>
      </c>
      <c r="CS95" s="1054">
        <v>46020981</v>
      </c>
      <c r="CT95" s="1054">
        <v>-1556438</v>
      </c>
      <c r="CU95" s="1054">
        <v>0</v>
      </c>
      <c r="CV95">
        <v>2177101</v>
      </c>
      <c r="CW95">
        <v>0</v>
      </c>
      <c r="CX95" s="1054">
        <v>-242553</v>
      </c>
      <c r="CY95" s="1054">
        <v>-2523121</v>
      </c>
      <c r="CZ95" s="1054">
        <v>0</v>
      </c>
      <c r="DA95" s="1054">
        <v>14142</v>
      </c>
      <c r="DB95" s="1054">
        <v>0</v>
      </c>
      <c r="DC95" s="1054">
        <v>-121276</v>
      </c>
      <c r="DD95" s="1054">
        <v>-97021</v>
      </c>
      <c r="DE95" s="1054">
        <v>-21830</v>
      </c>
      <c r="DF95" s="1054">
        <v>-2426</v>
      </c>
      <c r="DG95" s="1054">
        <v>-1261560</v>
      </c>
      <c r="DH95" s="1054">
        <v>-1009249</v>
      </c>
      <c r="DI95" s="1054">
        <v>-227081</v>
      </c>
      <c r="DJ95" s="1054">
        <v>-25231</v>
      </c>
      <c r="DK95" s="1054">
        <v>825589</v>
      </c>
      <c r="DL95" s="1054">
        <v>185758</v>
      </c>
      <c r="DM95" s="1054">
        <v>20640</v>
      </c>
      <c r="DN95" s="197">
        <v>21313450</v>
      </c>
      <c r="DO95" s="197">
        <v>0</v>
      </c>
      <c r="DP95" s="197">
        <v>2586264</v>
      </c>
      <c r="DQ95" s="197">
        <v>-3752929</v>
      </c>
      <c r="DR95" s="209"/>
      <c r="DS95" s="209"/>
      <c r="DT95" s="209"/>
      <c r="DU95" t="s">
        <v>984</v>
      </c>
      <c r="DV95" t="s">
        <v>984</v>
      </c>
      <c r="DW95" s="197">
        <v>1</v>
      </c>
      <c r="DX95" s="197">
        <v>0</v>
      </c>
      <c r="DY95" s="197">
        <v>0</v>
      </c>
      <c r="DZ95" s="197">
        <v>0</v>
      </c>
      <c r="EA95" s="1054">
        <v>-1872586</v>
      </c>
      <c r="EB95" s="1054">
        <v>0</v>
      </c>
      <c r="EC95" s="1557" t="s">
        <v>6480</v>
      </c>
      <c r="ED95" s="197" t="s">
        <v>5132</v>
      </c>
      <c r="EE95" s="1513" t="s">
        <v>5344</v>
      </c>
    </row>
    <row r="96" spans="1:135" s="197" customFormat="1" ht="12.75" x14ac:dyDescent="0.2">
      <c r="A96" s="203">
        <v>88</v>
      </c>
      <c r="B96" s="722" t="s">
        <v>1098</v>
      </c>
      <c r="C96" s="1526" t="s">
        <v>275</v>
      </c>
      <c r="D96" s="1054">
        <v>78561</v>
      </c>
      <c r="E96" s="1054">
        <v>78561</v>
      </c>
      <c r="F96" s="1054">
        <v>0</v>
      </c>
      <c r="G96" s="1054">
        <v>0</v>
      </c>
      <c r="H96" s="1054">
        <v>24827734</v>
      </c>
      <c r="I96" s="1054">
        <v>9931094</v>
      </c>
      <c r="J96" s="1054">
        <v>2482773</v>
      </c>
      <c r="K96" s="1054">
        <v>0</v>
      </c>
      <c r="L96" s="1054">
        <v>0</v>
      </c>
      <c r="M96" s="1054">
        <v>0</v>
      </c>
      <c r="N96" s="1054">
        <v>0</v>
      </c>
      <c r="O96" s="1054">
        <v>0</v>
      </c>
      <c r="P96" s="1054">
        <v>0</v>
      </c>
      <c r="Q96" s="1054">
        <v>0</v>
      </c>
      <c r="R96" s="1054">
        <v>0</v>
      </c>
      <c r="S96" s="1054">
        <v>0</v>
      </c>
      <c r="T96" s="1054">
        <v>0</v>
      </c>
      <c r="U96" s="1054">
        <v>-1355968</v>
      </c>
      <c r="V96" s="1054">
        <v>-1084774</v>
      </c>
      <c r="W96" s="1054">
        <v>-271194</v>
      </c>
      <c r="X96" s="1054">
        <v>0</v>
      </c>
      <c r="Y96" s="1054">
        <v>1691669</v>
      </c>
      <c r="Z96" s="1054">
        <v>422917</v>
      </c>
      <c r="AA96" s="1054">
        <v>0</v>
      </c>
      <c r="AB96" s="1054">
        <v>628359</v>
      </c>
      <c r="AC96" s="1054">
        <v>157090</v>
      </c>
      <c r="AD96" s="1054">
        <v>0</v>
      </c>
      <c r="AE96" s="1054">
        <v>44757</v>
      </c>
      <c r="AF96" s="1054">
        <v>11189</v>
      </c>
      <c r="AG96" s="1054">
        <v>0</v>
      </c>
      <c r="AH96" s="1054">
        <v>0</v>
      </c>
      <c r="AI96" s="1054">
        <v>0</v>
      </c>
      <c r="AJ96" s="1054">
        <v>0</v>
      </c>
      <c r="AK96" s="1054">
        <v>2134</v>
      </c>
      <c r="AL96" s="1054">
        <v>533</v>
      </c>
      <c r="AM96" s="1054">
        <v>0</v>
      </c>
      <c r="AN96" s="1054">
        <v>0</v>
      </c>
      <c r="AO96" s="1054">
        <v>0</v>
      </c>
      <c r="AP96" s="1054">
        <v>0</v>
      </c>
      <c r="AQ96" s="1054">
        <v>109044</v>
      </c>
      <c r="AR96" s="1054">
        <v>27261</v>
      </c>
      <c r="AS96" s="1054">
        <v>0</v>
      </c>
      <c r="AT96" s="1054">
        <v>0</v>
      </c>
      <c r="AU96" s="1054">
        <v>0</v>
      </c>
      <c r="AV96" s="1054">
        <v>0</v>
      </c>
      <c r="AW96" s="1054">
        <v>0</v>
      </c>
      <c r="AX96" s="1054">
        <v>0</v>
      </c>
      <c r="AY96" s="1054">
        <v>0</v>
      </c>
      <c r="AZ96" s="1054">
        <v>1436683</v>
      </c>
      <c r="BA96" s="1054">
        <v>0</v>
      </c>
      <c r="BB96" s="1054">
        <v>-2711936</v>
      </c>
      <c r="BC96" s="1054">
        <v>515826</v>
      </c>
      <c r="BD96" s="1054">
        <v>128957</v>
      </c>
      <c r="BE96" s="1054">
        <v>0</v>
      </c>
      <c r="BF96" s="1055"/>
      <c r="BG96" s="1055"/>
      <c r="BH96" s="1055"/>
      <c r="BI96" s="1054">
        <v>-98473</v>
      </c>
      <c r="BJ96" s="1054">
        <v>-78776</v>
      </c>
      <c r="BK96" s="1054">
        <v>-19694</v>
      </c>
      <c r="BL96" s="1054">
        <v>0</v>
      </c>
      <c r="BM96" s="1054">
        <v>-196943</v>
      </c>
      <c r="BN96" s="1054">
        <v>-1672701</v>
      </c>
      <c r="BO96" s="1054">
        <v>-1338162</v>
      </c>
      <c r="BP96" s="1054">
        <v>-334540</v>
      </c>
      <c r="BQ96" s="1054">
        <v>0</v>
      </c>
      <c r="BR96" s="1054">
        <v>-3345403</v>
      </c>
      <c r="BS96" s="1054">
        <v>-4209817</v>
      </c>
      <c r="BT96" s="1054">
        <v>-2104909</v>
      </c>
      <c r="BU96" s="1054">
        <v>-1683926</v>
      </c>
      <c r="BV96" s="1054">
        <v>-420982</v>
      </c>
      <c r="BW96" s="1054">
        <v>0</v>
      </c>
      <c r="BX96" s="1054">
        <v>20844659</v>
      </c>
      <c r="BY96" s="1054">
        <v>-1945153</v>
      </c>
      <c r="BZ96" s="1054">
        <v>616952</v>
      </c>
      <c r="CA96" s="1054">
        <v>-3397211</v>
      </c>
      <c r="CB96" s="1054">
        <v>-48538</v>
      </c>
      <c r="CC96" s="1054">
        <v>0</v>
      </c>
      <c r="CD96" s="1054">
        <v>-5415</v>
      </c>
      <c r="CE96" s="1054">
        <v>0</v>
      </c>
      <c r="CF96" s="1054">
        <v>-941843</v>
      </c>
      <c r="CG96" s="1054">
        <v>-98034</v>
      </c>
      <c r="CH96" s="1054">
        <v>-608</v>
      </c>
      <c r="CI96" s="1054">
        <v>-8550</v>
      </c>
      <c r="CJ96" s="1054">
        <v>0</v>
      </c>
      <c r="CK96" s="1054">
        <v>0</v>
      </c>
      <c r="CL96" s="1054">
        <v>0</v>
      </c>
      <c r="CM96" s="1054">
        <v>0</v>
      </c>
      <c r="CN96" s="1054">
        <v>0</v>
      </c>
      <c r="CO96" s="1054">
        <v>22998226</v>
      </c>
      <c r="CP96" s="1054">
        <v>179211</v>
      </c>
      <c r="CQ96" s="1054">
        <v>582740</v>
      </c>
      <c r="CR96" s="1054">
        <v>-656804</v>
      </c>
      <c r="CS96" s="1054">
        <v>29847258</v>
      </c>
      <c r="CT96" s="1054">
        <v>166309</v>
      </c>
      <c r="CU96" s="1054">
        <v>0</v>
      </c>
      <c r="CV96">
        <v>-1999175</v>
      </c>
      <c r="CW96">
        <v>0</v>
      </c>
      <c r="CX96" s="1054">
        <v>-1345139</v>
      </c>
      <c r="CY96" s="1054">
        <v>-2000264</v>
      </c>
      <c r="CZ96" s="1054">
        <v>0</v>
      </c>
      <c r="DA96" s="1054">
        <v>-197254</v>
      </c>
      <c r="DB96" s="1054">
        <v>0</v>
      </c>
      <c r="DC96" s="1054">
        <v>-672569</v>
      </c>
      <c r="DD96" s="1054">
        <v>-538056</v>
      </c>
      <c r="DE96" s="1054">
        <v>-134514</v>
      </c>
      <c r="DF96" s="1054">
        <v>0</v>
      </c>
      <c r="DG96" s="1054">
        <v>-1000131</v>
      </c>
      <c r="DH96" s="1054">
        <v>-800106</v>
      </c>
      <c r="DI96" s="1054">
        <v>-200027</v>
      </c>
      <c r="DJ96" s="1054">
        <v>0</v>
      </c>
      <c r="DK96" s="1054">
        <v>26234</v>
      </c>
      <c r="DL96" s="1054">
        <v>6559</v>
      </c>
      <c r="DM96" s="1054">
        <v>0</v>
      </c>
      <c r="DN96" s="197">
        <v>8607050</v>
      </c>
      <c r="DO96" s="197">
        <v>0</v>
      </c>
      <c r="DP96" s="197">
        <v>-4209817</v>
      </c>
      <c r="DQ96" s="197">
        <v>-1578537</v>
      </c>
      <c r="DR96" s="209"/>
      <c r="DS96" s="209"/>
      <c r="DT96" s="209"/>
      <c r="DU96" t="s">
        <v>984</v>
      </c>
      <c r="DV96" t="s">
        <v>985</v>
      </c>
      <c r="DX96" s="197">
        <v>0</v>
      </c>
      <c r="DY96" s="197">
        <v>0</v>
      </c>
      <c r="DZ96" s="197">
        <v>0</v>
      </c>
      <c r="EA96" s="1054">
        <v>-59504</v>
      </c>
      <c r="EB96" s="1054">
        <v>-35961</v>
      </c>
      <c r="EC96" s="1557" t="s">
        <v>6480</v>
      </c>
      <c r="ED96" s="197" t="s">
        <v>5133</v>
      </c>
      <c r="EE96" s="1513" t="s">
        <v>5342</v>
      </c>
    </row>
    <row r="97" spans="1:135" s="197" customFormat="1" ht="12.75" x14ac:dyDescent="0.2">
      <c r="A97" s="797">
        <v>89</v>
      </c>
      <c r="B97" s="722" t="s">
        <v>276</v>
      </c>
      <c r="C97" s="1526" t="s">
        <v>277</v>
      </c>
      <c r="D97" s="1054">
        <v>131479</v>
      </c>
      <c r="E97" s="1054">
        <v>131479</v>
      </c>
      <c r="F97" s="1054">
        <v>0</v>
      </c>
      <c r="G97" s="1054">
        <v>0</v>
      </c>
      <c r="H97" s="1054">
        <v>21716485</v>
      </c>
      <c r="I97" s="1054">
        <v>8686594</v>
      </c>
      <c r="J97" s="1054">
        <v>1954484</v>
      </c>
      <c r="K97" s="1054">
        <v>217165</v>
      </c>
      <c r="L97" s="1054">
        <v>0</v>
      </c>
      <c r="M97" s="1054">
        <v>0</v>
      </c>
      <c r="N97" s="1054">
        <v>0</v>
      </c>
      <c r="O97" s="1054">
        <v>0</v>
      </c>
      <c r="P97" s="1054">
        <v>0</v>
      </c>
      <c r="Q97" s="1054">
        <v>0</v>
      </c>
      <c r="R97" s="1054">
        <v>0</v>
      </c>
      <c r="S97" s="1054">
        <v>0</v>
      </c>
      <c r="T97" s="1054">
        <v>0</v>
      </c>
      <c r="U97" s="1054">
        <v>-982779</v>
      </c>
      <c r="V97" s="1054">
        <v>-786223</v>
      </c>
      <c r="W97" s="1054">
        <v>-176900</v>
      </c>
      <c r="X97" s="1054">
        <v>-19656</v>
      </c>
      <c r="Y97" s="1054">
        <v>1479680</v>
      </c>
      <c r="Z97" s="1054">
        <v>332928</v>
      </c>
      <c r="AA97" s="1054">
        <v>36992</v>
      </c>
      <c r="AB97" s="1054">
        <v>1395741</v>
      </c>
      <c r="AC97" s="1054">
        <v>314042</v>
      </c>
      <c r="AD97" s="1054">
        <v>34894</v>
      </c>
      <c r="AE97" s="1054">
        <v>67598</v>
      </c>
      <c r="AF97" s="1054">
        <v>15210</v>
      </c>
      <c r="AG97" s="1054">
        <v>1690</v>
      </c>
      <c r="AH97" s="1054">
        <v>5304</v>
      </c>
      <c r="AI97" s="1054">
        <v>1194</v>
      </c>
      <c r="AJ97" s="1054">
        <v>133</v>
      </c>
      <c r="AK97" s="1054">
        <v>8010</v>
      </c>
      <c r="AL97" s="1054">
        <v>1802</v>
      </c>
      <c r="AM97" s="1054">
        <v>200</v>
      </c>
      <c r="AN97" s="1054">
        <v>2278</v>
      </c>
      <c r="AO97" s="1054">
        <v>512</v>
      </c>
      <c r="AP97" s="1054">
        <v>57</v>
      </c>
      <c r="AQ97" s="1054">
        <v>9362</v>
      </c>
      <c r="AR97" s="1054">
        <v>2107</v>
      </c>
      <c r="AS97" s="1054">
        <v>234</v>
      </c>
      <c r="AT97" s="1054">
        <v>0</v>
      </c>
      <c r="AU97" s="1054">
        <v>0</v>
      </c>
      <c r="AV97" s="1054">
        <v>0</v>
      </c>
      <c r="AW97" s="1054">
        <v>0</v>
      </c>
      <c r="AX97" s="1054">
        <v>0</v>
      </c>
      <c r="AY97" s="1054">
        <v>0</v>
      </c>
      <c r="AZ97" s="1054">
        <v>789075</v>
      </c>
      <c r="BA97" s="1054">
        <v>0</v>
      </c>
      <c r="BB97" s="1054">
        <v>-1965558</v>
      </c>
      <c r="BC97" s="1054">
        <v>1353733</v>
      </c>
      <c r="BD97" s="1054">
        <v>304590</v>
      </c>
      <c r="BE97" s="1054">
        <v>33843</v>
      </c>
      <c r="BF97" s="1055"/>
      <c r="BG97" s="1055"/>
      <c r="BH97" s="1055"/>
      <c r="BI97" s="1054">
        <v>-324702</v>
      </c>
      <c r="BJ97" s="1054">
        <v>-259763</v>
      </c>
      <c r="BK97" s="1054">
        <v>-58447</v>
      </c>
      <c r="BL97" s="1054">
        <v>-6494</v>
      </c>
      <c r="BM97" s="1054">
        <v>-649406</v>
      </c>
      <c r="BN97" s="1054">
        <v>-1670989</v>
      </c>
      <c r="BO97" s="1054">
        <v>-1336791</v>
      </c>
      <c r="BP97" s="1054">
        <v>-300778</v>
      </c>
      <c r="BQ97" s="1054">
        <v>-33420</v>
      </c>
      <c r="BR97" s="1054">
        <v>-3341978</v>
      </c>
      <c r="BS97" s="1054">
        <v>-1252682</v>
      </c>
      <c r="BT97" s="1054">
        <v>-626340</v>
      </c>
      <c r="BU97" s="1054">
        <v>-501072</v>
      </c>
      <c r="BV97" s="1054">
        <v>-112743</v>
      </c>
      <c r="BW97" s="1054">
        <v>-12528</v>
      </c>
      <c r="BX97" s="1054">
        <v>20542127</v>
      </c>
      <c r="BY97" s="1054">
        <v>-4597753</v>
      </c>
      <c r="BZ97" s="1054">
        <v>499385</v>
      </c>
      <c r="CA97" s="1054">
        <v>-2421098</v>
      </c>
      <c r="CB97" s="1054">
        <v>-55628</v>
      </c>
      <c r="CC97" s="1054">
        <v>0</v>
      </c>
      <c r="CD97" s="1054">
        <v>-20595</v>
      </c>
      <c r="CE97" s="1054">
        <v>0</v>
      </c>
      <c r="CF97" s="1054">
        <v>-757994</v>
      </c>
      <c r="CG97" s="1054">
        <v>-17628</v>
      </c>
      <c r="CH97" s="1054">
        <v>-18199</v>
      </c>
      <c r="CI97" s="1054">
        <v>0</v>
      </c>
      <c r="CJ97" s="1054">
        <v>0</v>
      </c>
      <c r="CK97" s="1054">
        <v>0</v>
      </c>
      <c r="CL97" s="1054">
        <v>0</v>
      </c>
      <c r="CM97" s="1054">
        <v>0</v>
      </c>
      <c r="CN97" s="1054">
        <v>0</v>
      </c>
      <c r="CO97" s="1054">
        <v>20919648</v>
      </c>
      <c r="CP97" s="1054">
        <v>-116281</v>
      </c>
      <c r="CQ97" s="1054">
        <v>2122979</v>
      </c>
      <c r="CR97" s="1054">
        <v>-1261736</v>
      </c>
      <c r="CS97" s="1054">
        <v>32312733</v>
      </c>
      <c r="CT97" s="1054">
        <v>-75863</v>
      </c>
      <c r="CU97" s="1054">
        <v>0</v>
      </c>
      <c r="CV97">
        <v>-1404937</v>
      </c>
      <c r="CW97">
        <v>0</v>
      </c>
      <c r="CX97" s="1054">
        <v>-64886</v>
      </c>
      <c r="CY97" s="1054">
        <v>-3277092</v>
      </c>
      <c r="CZ97" s="1054">
        <v>0</v>
      </c>
      <c r="DA97" s="1054">
        <v>-866</v>
      </c>
      <c r="DB97" s="1054">
        <v>0</v>
      </c>
      <c r="DC97" s="1054">
        <v>-32443</v>
      </c>
      <c r="DD97" s="1054">
        <v>-25954</v>
      </c>
      <c r="DE97" s="1054">
        <v>-5840</v>
      </c>
      <c r="DF97" s="1054">
        <v>-649</v>
      </c>
      <c r="DG97" s="1054">
        <v>-1638546</v>
      </c>
      <c r="DH97" s="1054">
        <v>-1310837</v>
      </c>
      <c r="DI97" s="1054">
        <v>-294938</v>
      </c>
      <c r="DJ97" s="1054">
        <v>-32771</v>
      </c>
      <c r="DK97" s="1054">
        <v>825981</v>
      </c>
      <c r="DL97" s="1054">
        <v>185846</v>
      </c>
      <c r="DM97" s="1054">
        <v>20650</v>
      </c>
      <c r="DN97" s="197">
        <v>12999667</v>
      </c>
      <c r="DO97" s="197">
        <v>0</v>
      </c>
      <c r="DP97" s="197">
        <v>-1252682</v>
      </c>
      <c r="DQ97" s="197">
        <v>-2045707</v>
      </c>
      <c r="DR97" s="209"/>
      <c r="DS97" s="209"/>
      <c r="DT97" s="209"/>
      <c r="DU97" t="s">
        <v>985</v>
      </c>
      <c r="DV97" t="s">
        <v>985</v>
      </c>
      <c r="DX97" s="197">
        <v>0</v>
      </c>
      <c r="DY97" s="197">
        <v>0</v>
      </c>
      <c r="DZ97" s="197">
        <v>0</v>
      </c>
      <c r="EA97" s="1054">
        <v>-1873474</v>
      </c>
      <c r="EB97" s="1054">
        <v>0</v>
      </c>
      <c r="EC97" s="1557" t="s">
        <v>6480</v>
      </c>
      <c r="ED97" s="197" t="s">
        <v>5134</v>
      </c>
      <c r="EE97" s="1513" t="s">
        <v>5343</v>
      </c>
    </row>
    <row r="98" spans="1:135" s="197" customFormat="1" ht="12.75" x14ac:dyDescent="0.2">
      <c r="A98" s="203">
        <v>90</v>
      </c>
      <c r="B98" s="722" t="s">
        <v>278</v>
      </c>
      <c r="C98" s="1526" t="s">
        <v>279</v>
      </c>
      <c r="D98" s="1054">
        <v>210212</v>
      </c>
      <c r="E98" s="1054">
        <v>210212</v>
      </c>
      <c r="F98" s="1054">
        <v>0</v>
      </c>
      <c r="G98" s="1054">
        <v>0</v>
      </c>
      <c r="H98" s="1054">
        <v>72909145</v>
      </c>
      <c r="I98" s="1054">
        <v>29163658</v>
      </c>
      <c r="J98" s="1054">
        <v>6561823</v>
      </c>
      <c r="K98" s="1054">
        <v>729091</v>
      </c>
      <c r="L98" s="1054">
        <v>0</v>
      </c>
      <c r="M98" s="1054">
        <v>0</v>
      </c>
      <c r="N98" s="1054">
        <v>0</v>
      </c>
      <c r="O98" s="1054">
        <v>0</v>
      </c>
      <c r="P98" s="1054">
        <v>0</v>
      </c>
      <c r="Q98" s="1054">
        <v>0</v>
      </c>
      <c r="R98" s="1054">
        <v>0</v>
      </c>
      <c r="S98" s="1054">
        <v>0</v>
      </c>
      <c r="T98" s="1054">
        <v>0</v>
      </c>
      <c r="U98" s="1054">
        <v>-20831</v>
      </c>
      <c r="V98" s="1054">
        <v>-16665</v>
      </c>
      <c r="W98" s="1054">
        <v>-3750</v>
      </c>
      <c r="X98" s="1054">
        <v>-417</v>
      </c>
      <c r="Y98" s="1054">
        <v>4967757</v>
      </c>
      <c r="Z98" s="1054">
        <v>1117745</v>
      </c>
      <c r="AA98" s="1054">
        <v>124194</v>
      </c>
      <c r="AB98" s="1054">
        <v>1312970</v>
      </c>
      <c r="AC98" s="1054">
        <v>295418</v>
      </c>
      <c r="AD98" s="1054">
        <v>32824</v>
      </c>
      <c r="AE98" s="1054">
        <v>125550</v>
      </c>
      <c r="AF98" s="1054">
        <v>28249</v>
      </c>
      <c r="AG98" s="1054">
        <v>3139</v>
      </c>
      <c r="AH98" s="1054">
        <v>0</v>
      </c>
      <c r="AI98" s="1054">
        <v>0</v>
      </c>
      <c r="AJ98" s="1054">
        <v>0</v>
      </c>
      <c r="AK98" s="1054">
        <v>7064</v>
      </c>
      <c r="AL98" s="1054">
        <v>1589</v>
      </c>
      <c r="AM98" s="1054">
        <v>177</v>
      </c>
      <c r="AN98" s="1054">
        <v>0</v>
      </c>
      <c r="AO98" s="1054">
        <v>0</v>
      </c>
      <c r="AP98" s="1054">
        <v>0</v>
      </c>
      <c r="AQ98" s="1054">
        <v>0</v>
      </c>
      <c r="AR98" s="1054">
        <v>0</v>
      </c>
      <c r="AS98" s="1054">
        <v>0</v>
      </c>
      <c r="AT98" s="1054">
        <v>0</v>
      </c>
      <c r="AU98" s="1054">
        <v>0</v>
      </c>
      <c r="AV98" s="1054">
        <v>0</v>
      </c>
      <c r="AW98" s="1054">
        <v>0</v>
      </c>
      <c r="AX98" s="1054">
        <v>0</v>
      </c>
      <c r="AY98" s="1054">
        <v>0</v>
      </c>
      <c r="AZ98" s="1054">
        <v>4433405</v>
      </c>
      <c r="BA98" s="1054">
        <v>0</v>
      </c>
      <c r="BB98" s="1054">
        <v>-41662</v>
      </c>
      <c r="BC98" s="1054">
        <v>3890818</v>
      </c>
      <c r="BD98" s="1054">
        <v>875434</v>
      </c>
      <c r="BE98" s="1054">
        <v>97270</v>
      </c>
      <c r="BF98" s="1055"/>
      <c r="BG98" s="1055"/>
      <c r="BH98" s="1055"/>
      <c r="BI98" s="1054">
        <v>-465000</v>
      </c>
      <c r="BJ98" s="1054">
        <v>-372000</v>
      </c>
      <c r="BK98" s="1054">
        <v>-83700</v>
      </c>
      <c r="BL98" s="1054">
        <v>-9300</v>
      </c>
      <c r="BM98" s="1054">
        <v>-930000</v>
      </c>
      <c r="BN98" s="1054">
        <v>-5674188</v>
      </c>
      <c r="BO98" s="1054">
        <v>-4539351</v>
      </c>
      <c r="BP98" s="1054">
        <v>-1021354</v>
      </c>
      <c r="BQ98" s="1054">
        <v>-113484</v>
      </c>
      <c r="BR98" s="1054">
        <v>-11348377</v>
      </c>
      <c r="BS98" s="1054">
        <v>-735133</v>
      </c>
      <c r="BT98" s="1054">
        <v>-367566</v>
      </c>
      <c r="BU98" s="1054">
        <v>-294054</v>
      </c>
      <c r="BV98" s="1054">
        <v>-66160</v>
      </c>
      <c r="BW98" s="1054">
        <v>-7352</v>
      </c>
      <c r="BX98" s="1054">
        <v>71207143</v>
      </c>
      <c r="BY98" s="1054">
        <v>-4363264</v>
      </c>
      <c r="BZ98" s="1054">
        <v>1917465</v>
      </c>
      <c r="CA98" s="1054">
        <v>-7166522</v>
      </c>
      <c r="CB98" s="1054">
        <v>-43110</v>
      </c>
      <c r="CC98" s="1054">
        <v>0</v>
      </c>
      <c r="CD98" s="1054">
        <v>-18551</v>
      </c>
      <c r="CE98" s="1054">
        <v>-5352</v>
      </c>
      <c r="CF98" s="1054">
        <v>-2737010</v>
      </c>
      <c r="CG98" s="1054">
        <v>-189415</v>
      </c>
      <c r="CH98" s="1054">
        <v>-22629</v>
      </c>
      <c r="CI98" s="1054">
        <v>-5222</v>
      </c>
      <c r="CJ98" s="1054">
        <v>0</v>
      </c>
      <c r="CK98" s="1054">
        <v>0</v>
      </c>
      <c r="CL98" s="1054">
        <v>0</v>
      </c>
      <c r="CM98" s="1054">
        <v>0</v>
      </c>
      <c r="CN98" s="1054">
        <v>0</v>
      </c>
      <c r="CO98" s="1054">
        <v>73731416</v>
      </c>
      <c r="CP98" s="1054">
        <v>0</v>
      </c>
      <c r="CQ98" s="1054">
        <v>1983776</v>
      </c>
      <c r="CR98" s="1054">
        <v>-1777275</v>
      </c>
      <c r="CS98" s="1054">
        <v>90225879</v>
      </c>
      <c r="CT98" s="1054">
        <v>90000</v>
      </c>
      <c r="CU98" s="1054">
        <v>0</v>
      </c>
      <c r="CV98">
        <v>-2550186</v>
      </c>
      <c r="CW98">
        <v>0</v>
      </c>
      <c r="CX98" s="1054">
        <v>-50963</v>
      </c>
      <c r="CY98" s="1054">
        <v>-11297414</v>
      </c>
      <c r="CZ98" s="1054">
        <v>0</v>
      </c>
      <c r="DA98" s="1054">
        <v>849501</v>
      </c>
      <c r="DB98" s="1054">
        <v>0</v>
      </c>
      <c r="DC98" s="1054">
        <v>-25480</v>
      </c>
      <c r="DD98" s="1054">
        <v>-20386</v>
      </c>
      <c r="DE98" s="1054">
        <v>-4587</v>
      </c>
      <c r="DF98" s="1054">
        <v>-510</v>
      </c>
      <c r="DG98" s="1054">
        <v>-5648708</v>
      </c>
      <c r="DH98" s="1054">
        <v>-4518965</v>
      </c>
      <c r="DI98" s="1054">
        <v>-1016767</v>
      </c>
      <c r="DJ98" s="1054">
        <v>-112974</v>
      </c>
      <c r="DK98" s="1054">
        <v>234904</v>
      </c>
      <c r="DL98" s="1054">
        <v>52854</v>
      </c>
      <c r="DM98" s="1054">
        <v>5873</v>
      </c>
      <c r="DN98" s="197">
        <v>24144200</v>
      </c>
      <c r="DO98" s="197">
        <v>0</v>
      </c>
      <c r="DP98" s="197">
        <v>-735133</v>
      </c>
      <c r="DQ98" s="197">
        <v>-5578515</v>
      </c>
      <c r="DR98" s="209"/>
      <c r="DS98" s="209"/>
      <c r="DT98" s="209"/>
      <c r="DU98" t="s">
        <v>984</v>
      </c>
      <c r="DV98" t="s">
        <v>984</v>
      </c>
      <c r="DX98" s="197">
        <v>0</v>
      </c>
      <c r="DY98" s="197">
        <v>0</v>
      </c>
      <c r="DZ98" s="197">
        <v>0</v>
      </c>
      <c r="EA98" s="1054">
        <v>-532806</v>
      </c>
      <c r="EB98" s="1054">
        <v>-4000055</v>
      </c>
      <c r="EC98" s="1557" t="s">
        <v>6480</v>
      </c>
      <c r="ED98" s="197" t="s">
        <v>5135</v>
      </c>
      <c r="EE98" s="1513" t="s">
        <v>5347</v>
      </c>
    </row>
    <row r="99" spans="1:135" s="197" customFormat="1" ht="12.75" x14ac:dyDescent="0.2">
      <c r="A99" s="797">
        <v>91</v>
      </c>
      <c r="B99" s="722" t="s">
        <v>280</v>
      </c>
      <c r="C99" s="1526" t="s">
        <v>281</v>
      </c>
      <c r="D99" s="1054">
        <v>138813</v>
      </c>
      <c r="E99" s="1054">
        <v>138813</v>
      </c>
      <c r="F99" s="1054">
        <v>104688</v>
      </c>
      <c r="G99" s="1054">
        <v>0</v>
      </c>
      <c r="H99" s="1054">
        <v>42223072</v>
      </c>
      <c r="I99" s="1054">
        <v>16889229</v>
      </c>
      <c r="J99" s="1054">
        <v>3800076</v>
      </c>
      <c r="K99" s="1054">
        <v>422231</v>
      </c>
      <c r="L99" s="1054">
        <v>850370</v>
      </c>
      <c r="M99" s="1054">
        <v>0</v>
      </c>
      <c r="N99" s="1054">
        <v>0</v>
      </c>
      <c r="O99" s="1054">
        <v>0</v>
      </c>
      <c r="P99" s="1054">
        <v>19412</v>
      </c>
      <c r="Q99" s="1054">
        <v>0</v>
      </c>
      <c r="R99" s="1054">
        <v>0</v>
      </c>
      <c r="S99" s="1054">
        <v>0</v>
      </c>
      <c r="T99" s="1054">
        <v>0</v>
      </c>
      <c r="U99" s="1054">
        <v>-2625726</v>
      </c>
      <c r="V99" s="1054">
        <v>-2100580</v>
      </c>
      <c r="W99" s="1054">
        <v>-472631</v>
      </c>
      <c r="X99" s="1054">
        <v>-52515</v>
      </c>
      <c r="Y99" s="1054">
        <v>3042915</v>
      </c>
      <c r="Z99" s="1054">
        <v>647307</v>
      </c>
      <c r="AA99" s="1054">
        <v>71923</v>
      </c>
      <c r="AB99" s="1054">
        <v>1095759</v>
      </c>
      <c r="AC99" s="1054">
        <v>239641</v>
      </c>
      <c r="AD99" s="1054">
        <v>26627</v>
      </c>
      <c r="AE99" s="1054">
        <v>80913</v>
      </c>
      <c r="AF99" s="1054">
        <v>18121</v>
      </c>
      <c r="AG99" s="1054">
        <v>2013</v>
      </c>
      <c r="AH99" s="1054">
        <v>19037</v>
      </c>
      <c r="AI99" s="1054">
        <v>4283</v>
      </c>
      <c r="AJ99" s="1054">
        <v>476</v>
      </c>
      <c r="AK99" s="1054">
        <v>3410</v>
      </c>
      <c r="AL99" s="1054">
        <v>767</v>
      </c>
      <c r="AM99" s="1054">
        <v>85</v>
      </c>
      <c r="AN99" s="1054">
        <v>0</v>
      </c>
      <c r="AO99" s="1054">
        <v>0</v>
      </c>
      <c r="AP99" s="1054">
        <v>0</v>
      </c>
      <c r="AQ99" s="1054">
        <v>280957</v>
      </c>
      <c r="AR99" s="1054">
        <v>63215</v>
      </c>
      <c r="AS99" s="1054">
        <v>7024</v>
      </c>
      <c r="AT99" s="1054">
        <v>0</v>
      </c>
      <c r="AU99" s="1054">
        <v>0</v>
      </c>
      <c r="AV99" s="1054">
        <v>0</v>
      </c>
      <c r="AW99" s="1054">
        <v>0</v>
      </c>
      <c r="AX99" s="1054">
        <v>0</v>
      </c>
      <c r="AY99" s="1054">
        <v>0</v>
      </c>
      <c r="AZ99" s="1054">
        <v>3624514</v>
      </c>
      <c r="BA99" s="1054">
        <v>166432</v>
      </c>
      <c r="BB99" s="1054">
        <v>-5251451</v>
      </c>
      <c r="BC99" s="1054">
        <v>1747212</v>
      </c>
      <c r="BD99" s="1054">
        <v>391891</v>
      </c>
      <c r="BE99" s="1054">
        <v>43543</v>
      </c>
      <c r="BF99" s="1055"/>
      <c r="BG99" s="1055"/>
      <c r="BH99" s="1055"/>
      <c r="BI99" s="1054">
        <v>-533030</v>
      </c>
      <c r="BJ99" s="1054">
        <v>-426425</v>
      </c>
      <c r="BK99" s="1054">
        <v>-95946</v>
      </c>
      <c r="BL99" s="1054">
        <v>-10661</v>
      </c>
      <c r="BM99" s="1054">
        <v>-1066062</v>
      </c>
      <c r="BN99" s="1054">
        <v>-4027485</v>
      </c>
      <c r="BO99" s="1054">
        <v>-3221990</v>
      </c>
      <c r="BP99" s="1054">
        <v>-724948</v>
      </c>
      <c r="BQ99" s="1054">
        <v>-80550</v>
      </c>
      <c r="BR99" s="1054">
        <v>-8054973</v>
      </c>
      <c r="BS99" s="1054">
        <v>-5779052</v>
      </c>
      <c r="BT99" s="1054">
        <v>-2889528</v>
      </c>
      <c r="BU99" s="1054">
        <v>-2311620</v>
      </c>
      <c r="BV99" s="1054">
        <v>-520112</v>
      </c>
      <c r="BW99" s="1054">
        <v>-57791</v>
      </c>
      <c r="BX99" s="1054">
        <v>32044254</v>
      </c>
      <c r="BY99" s="1054">
        <v>-3847932</v>
      </c>
      <c r="BZ99" s="1054">
        <v>918829</v>
      </c>
      <c r="CA99" s="1054">
        <v>-2594550</v>
      </c>
      <c r="CB99" s="1054">
        <v>0</v>
      </c>
      <c r="CC99" s="1054">
        <v>0</v>
      </c>
      <c r="CD99" s="1054">
        <v>-6810</v>
      </c>
      <c r="CE99" s="1054">
        <v>0</v>
      </c>
      <c r="CF99" s="1054">
        <v>-1356731</v>
      </c>
      <c r="CG99" s="1054">
        <v>-143203</v>
      </c>
      <c r="CH99" s="1054">
        <v>-568329</v>
      </c>
      <c r="CI99" s="1054">
        <v>0</v>
      </c>
      <c r="CJ99" s="1054">
        <v>0</v>
      </c>
      <c r="CK99" s="1054">
        <v>0</v>
      </c>
      <c r="CL99" s="1054">
        <v>-77387</v>
      </c>
      <c r="CM99" s="1054">
        <v>-51361</v>
      </c>
      <c r="CN99" s="1054">
        <v>0</v>
      </c>
      <c r="CO99" s="1054">
        <v>35013512</v>
      </c>
      <c r="CP99" s="1054">
        <v>-99156</v>
      </c>
      <c r="CQ99" s="1054">
        <v>2118202</v>
      </c>
      <c r="CR99" s="1054">
        <v>-1332715</v>
      </c>
      <c r="CS99" s="1054">
        <v>47442841</v>
      </c>
      <c r="CT99" s="1054">
        <v>-389252</v>
      </c>
      <c r="CU99" s="1054">
        <v>0</v>
      </c>
      <c r="CV99">
        <v>-3650925</v>
      </c>
      <c r="CW99">
        <v>0</v>
      </c>
      <c r="CX99" s="1054">
        <v>-504582</v>
      </c>
      <c r="CY99" s="1054">
        <v>-7550391</v>
      </c>
      <c r="CZ99" s="1054">
        <v>0</v>
      </c>
      <c r="DA99" s="1054">
        <v>-504582</v>
      </c>
      <c r="DB99" s="1054">
        <v>0</v>
      </c>
      <c r="DC99" s="1054">
        <v>-252291</v>
      </c>
      <c r="DD99" s="1054">
        <v>-201833</v>
      </c>
      <c r="DE99" s="1054">
        <v>-45412</v>
      </c>
      <c r="DF99" s="1054">
        <v>-5046</v>
      </c>
      <c r="DG99" s="1054">
        <v>-3775195</v>
      </c>
      <c r="DH99" s="1054">
        <v>-3020157</v>
      </c>
      <c r="DI99" s="1054">
        <v>-679535</v>
      </c>
      <c r="DJ99" s="1054">
        <v>-75504</v>
      </c>
      <c r="DK99" s="1054">
        <v>986146</v>
      </c>
      <c r="DL99" s="1054">
        <v>221883</v>
      </c>
      <c r="DM99" s="1054">
        <v>24654</v>
      </c>
      <c r="DN99" s="197">
        <v>15487700</v>
      </c>
      <c r="DO99" s="197">
        <v>29000</v>
      </c>
      <c r="DP99" s="197">
        <v>-5779052</v>
      </c>
      <c r="DQ99" s="197">
        <v>-2531759</v>
      </c>
      <c r="DR99" s="209"/>
      <c r="DS99" s="209"/>
      <c r="DT99" s="209"/>
      <c r="DU99" t="s">
        <v>984</v>
      </c>
      <c r="DV99" t="s">
        <v>984</v>
      </c>
      <c r="DX99" s="197">
        <v>0</v>
      </c>
      <c r="DY99" s="197">
        <v>0</v>
      </c>
      <c r="DZ99" s="197">
        <v>0</v>
      </c>
      <c r="EA99" s="1054">
        <v>-2236759</v>
      </c>
      <c r="EB99" s="1054">
        <v>-354011</v>
      </c>
      <c r="EC99" s="1557" t="s">
        <v>6480</v>
      </c>
      <c r="ED99" s="197" t="s">
        <v>5136</v>
      </c>
      <c r="EE99" s="1513" t="s">
        <v>5342</v>
      </c>
    </row>
    <row r="100" spans="1:135" s="197" customFormat="1" ht="12.75" x14ac:dyDescent="0.2">
      <c r="A100" s="203">
        <v>92</v>
      </c>
      <c r="B100" s="722" t="s">
        <v>282</v>
      </c>
      <c r="C100" s="1526" t="s">
        <v>283</v>
      </c>
      <c r="D100" s="1054">
        <v>120892</v>
      </c>
      <c r="E100" s="1054">
        <v>120892</v>
      </c>
      <c r="F100" s="1054">
        <v>1238306</v>
      </c>
      <c r="G100" s="1054">
        <v>0</v>
      </c>
      <c r="H100" s="1054">
        <v>26394990</v>
      </c>
      <c r="I100" s="1054">
        <v>10557996</v>
      </c>
      <c r="J100" s="1054">
        <v>2375549</v>
      </c>
      <c r="K100" s="1054">
        <v>263950</v>
      </c>
      <c r="L100" s="1054">
        <v>0</v>
      </c>
      <c r="M100" s="1054">
        <v>0</v>
      </c>
      <c r="N100" s="1054">
        <v>0</v>
      </c>
      <c r="O100" s="1054">
        <v>0</v>
      </c>
      <c r="P100" s="1054">
        <v>0</v>
      </c>
      <c r="Q100" s="1054">
        <v>0</v>
      </c>
      <c r="R100" s="1054">
        <v>0</v>
      </c>
      <c r="S100" s="1054">
        <v>0</v>
      </c>
      <c r="T100" s="1054">
        <v>0</v>
      </c>
      <c r="U100" s="1054">
        <v>-263810</v>
      </c>
      <c r="V100" s="1054">
        <v>-211048</v>
      </c>
      <c r="W100" s="1054">
        <v>-47486</v>
      </c>
      <c r="X100" s="1054">
        <v>-5276</v>
      </c>
      <c r="Y100" s="1054">
        <v>2009390</v>
      </c>
      <c r="Z100" s="1054">
        <v>404653</v>
      </c>
      <c r="AA100" s="1054">
        <v>44961</v>
      </c>
      <c r="AB100" s="1054">
        <v>1146837</v>
      </c>
      <c r="AC100" s="1054">
        <v>258039</v>
      </c>
      <c r="AD100" s="1054">
        <v>28671</v>
      </c>
      <c r="AE100" s="1054">
        <v>50070</v>
      </c>
      <c r="AF100" s="1054">
        <v>11266</v>
      </c>
      <c r="AG100" s="1054">
        <v>1252</v>
      </c>
      <c r="AH100" s="1054">
        <v>0</v>
      </c>
      <c r="AI100" s="1054">
        <v>0</v>
      </c>
      <c r="AJ100" s="1054">
        <v>0</v>
      </c>
      <c r="AK100" s="1054">
        <v>4598</v>
      </c>
      <c r="AL100" s="1054">
        <v>1035</v>
      </c>
      <c r="AM100" s="1054">
        <v>115</v>
      </c>
      <c r="AN100" s="1054">
        <v>8811</v>
      </c>
      <c r="AO100" s="1054">
        <v>1983</v>
      </c>
      <c r="AP100" s="1054">
        <v>220</v>
      </c>
      <c r="AQ100" s="1054">
        <v>175385</v>
      </c>
      <c r="AR100" s="1054">
        <v>39462</v>
      </c>
      <c r="AS100" s="1054">
        <v>4385</v>
      </c>
      <c r="AT100" s="1054">
        <v>0</v>
      </c>
      <c r="AU100" s="1054">
        <v>0</v>
      </c>
      <c r="AV100" s="1054">
        <v>0</v>
      </c>
      <c r="AW100" s="1054">
        <v>0</v>
      </c>
      <c r="AX100" s="1054">
        <v>0</v>
      </c>
      <c r="AY100" s="1054">
        <v>0</v>
      </c>
      <c r="AZ100" s="1054">
        <v>2974730</v>
      </c>
      <c r="BA100" s="1054">
        <v>0</v>
      </c>
      <c r="BB100" s="1054">
        <v>-527619</v>
      </c>
      <c r="BC100" s="1054">
        <v>771796</v>
      </c>
      <c r="BD100" s="1054">
        <v>173654</v>
      </c>
      <c r="BE100" s="1054">
        <v>19295</v>
      </c>
      <c r="BF100" s="1055"/>
      <c r="BG100" s="1055"/>
      <c r="BH100" s="1055"/>
      <c r="BI100" s="1054">
        <v>-1066374</v>
      </c>
      <c r="BJ100" s="1054">
        <v>-853100</v>
      </c>
      <c r="BK100" s="1054">
        <v>-191948</v>
      </c>
      <c r="BL100" s="1054">
        <v>-21327</v>
      </c>
      <c r="BM100" s="1054">
        <v>-2132749</v>
      </c>
      <c r="BN100" s="1054">
        <v>-2387536</v>
      </c>
      <c r="BO100" s="1054">
        <v>-1910030</v>
      </c>
      <c r="BP100" s="1054">
        <v>-429758</v>
      </c>
      <c r="BQ100" s="1054">
        <v>-47751</v>
      </c>
      <c r="BR100" s="1054">
        <v>-4775075</v>
      </c>
      <c r="BS100" s="1054">
        <v>371737</v>
      </c>
      <c r="BT100" s="1054">
        <v>185866</v>
      </c>
      <c r="BU100" s="1054">
        <v>148696</v>
      </c>
      <c r="BV100" s="1054">
        <v>33459</v>
      </c>
      <c r="BW100" s="1054">
        <v>3717</v>
      </c>
      <c r="BX100" s="1054">
        <v>23363710</v>
      </c>
      <c r="BY100" s="1054">
        <v>-4108582</v>
      </c>
      <c r="BZ100" s="1054">
        <v>572876</v>
      </c>
      <c r="CA100" s="1054">
        <v>-2671289</v>
      </c>
      <c r="CB100" s="1054">
        <v>-40499</v>
      </c>
      <c r="CC100" s="1054">
        <v>-17715</v>
      </c>
      <c r="CD100" s="1054">
        <v>-10445</v>
      </c>
      <c r="CE100" s="1054">
        <v>0</v>
      </c>
      <c r="CF100" s="1054">
        <v>-504901</v>
      </c>
      <c r="CG100" s="1054">
        <v>-24732</v>
      </c>
      <c r="CH100" s="1054">
        <v>-53444</v>
      </c>
      <c r="CI100" s="1054">
        <v>-1101</v>
      </c>
      <c r="CJ100" s="1054">
        <v>-934</v>
      </c>
      <c r="CK100" s="1054">
        <v>-2420</v>
      </c>
      <c r="CL100" s="1054">
        <v>-44200</v>
      </c>
      <c r="CM100" s="1054">
        <v>0</v>
      </c>
      <c r="CN100" s="1054">
        <v>0</v>
      </c>
      <c r="CO100" s="1054">
        <v>23545933</v>
      </c>
      <c r="CP100" s="1054">
        <v>-105492</v>
      </c>
      <c r="CQ100" s="1054">
        <v>4798076</v>
      </c>
      <c r="CR100" s="1054">
        <v>-1076350</v>
      </c>
      <c r="CS100" s="1054">
        <v>33127425</v>
      </c>
      <c r="CT100" s="1054">
        <v>488701</v>
      </c>
      <c r="CU100" s="1054">
        <v>0</v>
      </c>
      <c r="CV100">
        <v>-158688</v>
      </c>
      <c r="CW100">
        <v>0</v>
      </c>
      <c r="CX100" s="1054">
        <v>-35371</v>
      </c>
      <c r="CY100" s="1054">
        <v>-4739704</v>
      </c>
      <c r="CZ100" s="1054">
        <v>0</v>
      </c>
      <c r="DA100" s="1054">
        <v>2693</v>
      </c>
      <c r="DB100" s="1054">
        <v>0</v>
      </c>
      <c r="DC100" s="1054">
        <v>-17684</v>
      </c>
      <c r="DD100" s="1054">
        <v>-14149</v>
      </c>
      <c r="DE100" s="1054">
        <v>-3184</v>
      </c>
      <c r="DF100" s="1054">
        <v>-354</v>
      </c>
      <c r="DG100" s="1054">
        <v>-2369850</v>
      </c>
      <c r="DH100" s="1054">
        <v>-1895882</v>
      </c>
      <c r="DI100" s="1054">
        <v>-426574</v>
      </c>
      <c r="DJ100" s="1054">
        <v>-47398</v>
      </c>
      <c r="DK100" s="1054">
        <v>660689</v>
      </c>
      <c r="DL100" s="1054">
        <v>148655</v>
      </c>
      <c r="DM100" s="1054">
        <v>16517</v>
      </c>
      <c r="DN100" s="197">
        <v>9628850</v>
      </c>
      <c r="DO100" s="197">
        <v>0</v>
      </c>
      <c r="DP100" s="197">
        <v>371737</v>
      </c>
      <c r="DQ100" s="197">
        <v>-1174960</v>
      </c>
      <c r="DR100" s="209"/>
      <c r="DS100" s="209"/>
      <c r="DT100" s="209"/>
      <c r="DU100" t="s">
        <v>984</v>
      </c>
      <c r="DV100" t="s">
        <v>984</v>
      </c>
      <c r="DX100" s="197">
        <v>0</v>
      </c>
      <c r="DY100" s="197">
        <v>0</v>
      </c>
      <c r="DZ100" s="197">
        <v>0</v>
      </c>
      <c r="EA100" s="1054">
        <v>-1498562</v>
      </c>
      <c r="EB100" s="1054">
        <v>-112639</v>
      </c>
      <c r="EC100" s="1557" t="s">
        <v>6480</v>
      </c>
      <c r="ED100" s="197" t="s">
        <v>5137</v>
      </c>
      <c r="EE100" s="1513" t="s">
        <v>5344</v>
      </c>
    </row>
    <row r="101" spans="1:135" s="197" customFormat="1" ht="12.75" x14ac:dyDescent="0.2">
      <c r="A101" s="797">
        <v>93</v>
      </c>
      <c r="B101" s="722" t="s">
        <v>1291</v>
      </c>
      <c r="C101" s="1526" t="s">
        <v>528</v>
      </c>
      <c r="D101" s="1054">
        <v>145440</v>
      </c>
      <c r="E101" s="1054">
        <v>145440</v>
      </c>
      <c r="F101" s="1054">
        <v>0</v>
      </c>
      <c r="G101" s="1054">
        <v>0</v>
      </c>
      <c r="H101" s="1054">
        <v>27151136</v>
      </c>
      <c r="I101" s="1054">
        <v>10860454</v>
      </c>
      <c r="J101" s="1054">
        <v>2443602</v>
      </c>
      <c r="K101" s="1054">
        <v>271511</v>
      </c>
      <c r="L101" s="1054">
        <v>0</v>
      </c>
      <c r="M101" s="1054">
        <v>0</v>
      </c>
      <c r="N101" s="1054">
        <v>0</v>
      </c>
      <c r="O101" s="1054">
        <v>0</v>
      </c>
      <c r="P101" s="1054">
        <v>0</v>
      </c>
      <c r="Q101" s="1054">
        <v>0</v>
      </c>
      <c r="R101" s="1054">
        <v>0</v>
      </c>
      <c r="S101" s="1054">
        <v>0</v>
      </c>
      <c r="T101" s="1054">
        <v>0</v>
      </c>
      <c r="U101" s="1054">
        <v>144314</v>
      </c>
      <c r="V101" s="1054">
        <v>115451</v>
      </c>
      <c r="W101" s="1054">
        <v>25977</v>
      </c>
      <c r="X101" s="1054">
        <v>2886</v>
      </c>
      <c r="Y101" s="1054">
        <v>1849977</v>
      </c>
      <c r="Z101" s="1054">
        <v>416245</v>
      </c>
      <c r="AA101" s="1054">
        <v>46249</v>
      </c>
      <c r="AB101" s="1054">
        <v>1370293</v>
      </c>
      <c r="AC101" s="1054">
        <v>308316</v>
      </c>
      <c r="AD101" s="1054">
        <v>34257</v>
      </c>
      <c r="AE101" s="1054">
        <v>49114</v>
      </c>
      <c r="AF101" s="1054">
        <v>11051</v>
      </c>
      <c r="AG101" s="1054">
        <v>1228</v>
      </c>
      <c r="AH101" s="1054">
        <v>14940</v>
      </c>
      <c r="AI101" s="1054">
        <v>3362</v>
      </c>
      <c r="AJ101" s="1054">
        <v>374</v>
      </c>
      <c r="AK101" s="1054">
        <v>18168</v>
      </c>
      <c r="AL101" s="1054">
        <v>4088</v>
      </c>
      <c r="AM101" s="1054">
        <v>454</v>
      </c>
      <c r="AN101" s="1054">
        <v>5409</v>
      </c>
      <c r="AO101" s="1054">
        <v>1217</v>
      </c>
      <c r="AP101" s="1054">
        <v>135</v>
      </c>
      <c r="AQ101" s="1054">
        <v>119510</v>
      </c>
      <c r="AR101" s="1054">
        <v>26890</v>
      </c>
      <c r="AS101" s="1054">
        <v>2988</v>
      </c>
      <c r="AT101" s="1054">
        <v>0</v>
      </c>
      <c r="AU101" s="1054">
        <v>0</v>
      </c>
      <c r="AV101" s="1054">
        <v>0</v>
      </c>
      <c r="AW101" s="1054">
        <v>0</v>
      </c>
      <c r="AX101" s="1054">
        <v>0</v>
      </c>
      <c r="AY101" s="1054">
        <v>0</v>
      </c>
      <c r="AZ101" s="1054">
        <v>2259977</v>
      </c>
      <c r="BA101" s="1054">
        <v>0</v>
      </c>
      <c r="BB101" s="1054">
        <v>288628</v>
      </c>
      <c r="BC101" s="1054">
        <v>1330875</v>
      </c>
      <c r="BD101" s="1054">
        <v>299447</v>
      </c>
      <c r="BE101" s="1054">
        <v>33272</v>
      </c>
      <c r="BF101" s="1055"/>
      <c r="BG101" s="1055"/>
      <c r="BH101" s="1055"/>
      <c r="BI101" s="1054">
        <v>-353071</v>
      </c>
      <c r="BJ101" s="1054">
        <v>-282458</v>
      </c>
      <c r="BK101" s="1054">
        <v>-63553</v>
      </c>
      <c r="BL101" s="1054">
        <v>-7061</v>
      </c>
      <c r="BM101" s="1054">
        <v>-706143</v>
      </c>
      <c r="BN101" s="1054">
        <v>-1497966</v>
      </c>
      <c r="BO101" s="1054">
        <v>-1198372</v>
      </c>
      <c r="BP101" s="1054">
        <v>-269633</v>
      </c>
      <c r="BQ101" s="1054">
        <v>-29958</v>
      </c>
      <c r="BR101" s="1054">
        <v>-2995929</v>
      </c>
      <c r="BS101" s="1054">
        <v>1724910</v>
      </c>
      <c r="BT101" s="1054">
        <v>862455</v>
      </c>
      <c r="BU101" s="1054">
        <v>689964</v>
      </c>
      <c r="BV101" s="1054">
        <v>155243</v>
      </c>
      <c r="BW101" s="1054">
        <v>17248</v>
      </c>
      <c r="BX101" s="1054">
        <v>24599146</v>
      </c>
      <c r="BY101" s="1054">
        <v>-5012630</v>
      </c>
      <c r="BZ101" s="1054">
        <v>591154</v>
      </c>
      <c r="CA101" s="1054">
        <v>-2887050</v>
      </c>
      <c r="CB101" s="1054">
        <v>-99430</v>
      </c>
      <c r="CC101" s="1054">
        <v>-16781</v>
      </c>
      <c r="CD101" s="1054">
        <v>-38724</v>
      </c>
      <c r="CE101" s="1054">
        <v>0</v>
      </c>
      <c r="CF101" s="1054">
        <v>-731736</v>
      </c>
      <c r="CG101" s="1054">
        <v>-137387</v>
      </c>
      <c r="CH101" s="1054">
        <v>-8283</v>
      </c>
      <c r="CI101" s="1054">
        <v>-2885</v>
      </c>
      <c r="CJ101" s="1054">
        <v>-1267</v>
      </c>
      <c r="CK101" s="1054">
        <v>0</v>
      </c>
      <c r="CL101" s="1054">
        <v>0</v>
      </c>
      <c r="CM101" s="1054">
        <v>0</v>
      </c>
      <c r="CN101" s="1054">
        <v>0</v>
      </c>
      <c r="CO101" s="1054">
        <v>21777517</v>
      </c>
      <c r="CP101" s="1054">
        <v>-240</v>
      </c>
      <c r="CQ101" s="1054">
        <v>1022131</v>
      </c>
      <c r="CR101" s="1054">
        <v>-2099092</v>
      </c>
      <c r="CS101" s="1054">
        <v>32980288</v>
      </c>
      <c r="CT101" s="1054">
        <v>-262744</v>
      </c>
      <c r="CU101" s="1054">
        <v>0</v>
      </c>
      <c r="CV101">
        <v>4050661</v>
      </c>
      <c r="CW101">
        <v>0</v>
      </c>
      <c r="CX101" s="1054">
        <v>0</v>
      </c>
      <c r="CY101" s="1054">
        <v>-2995929</v>
      </c>
      <c r="CZ101" s="1054">
        <v>0</v>
      </c>
      <c r="DA101" s="1054">
        <v>-2466025</v>
      </c>
      <c r="DB101" s="1054">
        <v>0</v>
      </c>
      <c r="DC101" s="1054">
        <v>0</v>
      </c>
      <c r="DD101" s="1054">
        <v>0</v>
      </c>
      <c r="DE101" s="1054">
        <v>0</v>
      </c>
      <c r="DF101" s="1054">
        <v>0</v>
      </c>
      <c r="DG101" s="1054">
        <v>-1497965</v>
      </c>
      <c r="DH101" s="1054">
        <v>-1198372</v>
      </c>
      <c r="DI101" s="1054">
        <v>-269634</v>
      </c>
      <c r="DJ101" s="1054">
        <v>-29958</v>
      </c>
      <c r="DK101" s="1054">
        <v>71200</v>
      </c>
      <c r="DL101" s="1054">
        <v>16020</v>
      </c>
      <c r="DM101" s="1054">
        <v>1780</v>
      </c>
      <c r="DN101" s="197">
        <v>9445050</v>
      </c>
      <c r="DO101" s="197">
        <v>0</v>
      </c>
      <c r="DP101" s="197">
        <v>1724910</v>
      </c>
      <c r="DQ101" s="197">
        <v>-2001112</v>
      </c>
      <c r="DR101" s="209"/>
      <c r="DS101" s="209"/>
      <c r="DT101" s="209"/>
      <c r="DU101" t="s">
        <v>984</v>
      </c>
      <c r="DV101" t="s">
        <v>984</v>
      </c>
      <c r="DX101" s="197">
        <v>0</v>
      </c>
      <c r="DY101" s="197">
        <v>0</v>
      </c>
      <c r="DZ101" s="197">
        <v>0</v>
      </c>
      <c r="EA101" s="1054">
        <v>-161495</v>
      </c>
      <c r="EB101" s="1054">
        <v>-1221711</v>
      </c>
      <c r="EC101" s="1557" t="s">
        <v>6480</v>
      </c>
      <c r="ED101" s="197" t="s">
        <v>5138</v>
      </c>
      <c r="EE101" s="1513" t="s">
        <v>5342</v>
      </c>
    </row>
    <row r="102" spans="1:135" s="197" customFormat="1" ht="12.75" x14ac:dyDescent="0.2">
      <c r="A102" s="203">
        <v>94</v>
      </c>
      <c r="B102" s="722" t="s">
        <v>284</v>
      </c>
      <c r="C102" s="1526" t="s">
        <v>285</v>
      </c>
      <c r="D102" s="1054">
        <v>120942</v>
      </c>
      <c r="E102" s="1054">
        <v>120942</v>
      </c>
      <c r="F102" s="1054">
        <v>254000</v>
      </c>
      <c r="G102" s="1054">
        <v>0</v>
      </c>
      <c r="H102" s="1054">
        <v>18131980</v>
      </c>
      <c r="I102" s="1054">
        <v>7252792</v>
      </c>
      <c r="J102" s="1054">
        <v>1813198</v>
      </c>
      <c r="K102" s="1054">
        <v>0</v>
      </c>
      <c r="L102" s="1054">
        <v>0</v>
      </c>
      <c r="M102" s="1054">
        <v>0</v>
      </c>
      <c r="N102" s="1054">
        <v>0</v>
      </c>
      <c r="O102" s="1054">
        <v>0</v>
      </c>
      <c r="P102" s="1054">
        <v>0</v>
      </c>
      <c r="Q102" s="1054">
        <v>0</v>
      </c>
      <c r="R102" s="1054">
        <v>0</v>
      </c>
      <c r="S102" s="1054">
        <v>0</v>
      </c>
      <c r="T102" s="1054">
        <v>0</v>
      </c>
      <c r="U102" s="1054">
        <v>-1075142</v>
      </c>
      <c r="V102" s="1054">
        <v>-860113</v>
      </c>
      <c r="W102" s="1054">
        <v>-215028</v>
      </c>
      <c r="X102" s="1054">
        <v>0</v>
      </c>
      <c r="Y102" s="1054">
        <v>1278712</v>
      </c>
      <c r="Z102" s="1054">
        <v>308861</v>
      </c>
      <c r="AA102" s="1054">
        <v>0</v>
      </c>
      <c r="AB102" s="1054">
        <v>1090062</v>
      </c>
      <c r="AC102" s="1054">
        <v>272515</v>
      </c>
      <c r="AD102" s="1054">
        <v>0</v>
      </c>
      <c r="AE102" s="1054">
        <v>33803</v>
      </c>
      <c r="AF102" s="1054">
        <v>8451</v>
      </c>
      <c r="AG102" s="1054">
        <v>0</v>
      </c>
      <c r="AH102" s="1054">
        <v>5251</v>
      </c>
      <c r="AI102" s="1054">
        <v>1313</v>
      </c>
      <c r="AJ102" s="1054">
        <v>0</v>
      </c>
      <c r="AK102" s="1054">
        <v>6438</v>
      </c>
      <c r="AL102" s="1054">
        <v>1610</v>
      </c>
      <c r="AM102" s="1054">
        <v>0</v>
      </c>
      <c r="AN102" s="1054">
        <v>3789</v>
      </c>
      <c r="AO102" s="1054">
        <v>947</v>
      </c>
      <c r="AP102" s="1054">
        <v>0</v>
      </c>
      <c r="AQ102" s="1054">
        <v>223895</v>
      </c>
      <c r="AR102" s="1054">
        <v>55974</v>
      </c>
      <c r="AS102" s="1054">
        <v>0</v>
      </c>
      <c r="AT102" s="1054">
        <v>0</v>
      </c>
      <c r="AU102" s="1054">
        <v>0</v>
      </c>
      <c r="AV102" s="1054">
        <v>0</v>
      </c>
      <c r="AW102" s="1054">
        <v>0</v>
      </c>
      <c r="AX102" s="1054">
        <v>0</v>
      </c>
      <c r="AY102" s="1054">
        <v>0</v>
      </c>
      <c r="AZ102" s="1054">
        <v>3293725</v>
      </c>
      <c r="BA102" s="1054">
        <v>0</v>
      </c>
      <c r="BB102" s="1054">
        <v>-2150283</v>
      </c>
      <c r="BC102" s="1054">
        <v>846603</v>
      </c>
      <c r="BD102" s="1054">
        <v>211651</v>
      </c>
      <c r="BE102" s="1054">
        <v>0</v>
      </c>
      <c r="BF102" s="1055"/>
      <c r="BG102" s="1055"/>
      <c r="BH102" s="1055"/>
      <c r="BI102" s="1054">
        <v>-148250</v>
      </c>
      <c r="BJ102" s="1054">
        <v>-118600</v>
      </c>
      <c r="BK102" s="1054">
        <v>-29650</v>
      </c>
      <c r="BL102" s="1054">
        <v>0</v>
      </c>
      <c r="BM102" s="1054">
        <v>-296500</v>
      </c>
      <c r="BN102" s="1054">
        <v>-217085</v>
      </c>
      <c r="BO102" s="1054">
        <v>-173668</v>
      </c>
      <c r="BP102" s="1054">
        <v>-43417</v>
      </c>
      <c r="BQ102" s="1054">
        <v>0</v>
      </c>
      <c r="BR102" s="1054">
        <v>-434170</v>
      </c>
      <c r="BS102" s="1054">
        <v>-1963951</v>
      </c>
      <c r="BT102" s="1054">
        <v>-981993</v>
      </c>
      <c r="BU102" s="1054">
        <v>-785575</v>
      </c>
      <c r="BV102" s="1054">
        <v>-196381</v>
      </c>
      <c r="BW102" s="1054">
        <v>0</v>
      </c>
      <c r="BX102" s="1054">
        <v>10353842</v>
      </c>
      <c r="BY102" s="1054">
        <v>-4380036</v>
      </c>
      <c r="BZ102" s="1054">
        <v>284484</v>
      </c>
      <c r="CA102" s="1054">
        <v>-2192402</v>
      </c>
      <c r="CB102" s="1054">
        <v>-8090</v>
      </c>
      <c r="CC102" s="1054">
        <v>-19641</v>
      </c>
      <c r="CD102" s="1054">
        <v>-15557</v>
      </c>
      <c r="CE102" s="1054">
        <v>0</v>
      </c>
      <c r="CF102" s="1054">
        <v>-448791</v>
      </c>
      <c r="CG102" s="1054">
        <v>-20988</v>
      </c>
      <c r="CH102" s="1054">
        <v>-12083</v>
      </c>
      <c r="CI102" s="1054">
        <v>0</v>
      </c>
      <c r="CJ102" s="1054">
        <v>0</v>
      </c>
      <c r="CK102" s="1054">
        <v>0</v>
      </c>
      <c r="CL102" s="1054">
        <v>0</v>
      </c>
      <c r="CM102" s="1054">
        <v>0</v>
      </c>
      <c r="CN102" s="1054">
        <v>0</v>
      </c>
      <c r="CO102" s="1054">
        <v>10607876</v>
      </c>
      <c r="CP102" s="1054">
        <v>-50</v>
      </c>
      <c r="CQ102" s="1054">
        <v>705527</v>
      </c>
      <c r="CR102" s="1054">
        <v>-492289</v>
      </c>
      <c r="CS102" s="1054">
        <v>20054560</v>
      </c>
      <c r="CT102" s="1054">
        <v>-10300</v>
      </c>
      <c r="CU102" s="1054">
        <v>0</v>
      </c>
      <c r="CV102">
        <v>-101821</v>
      </c>
      <c r="CW102">
        <v>0</v>
      </c>
      <c r="CX102" s="1054">
        <v>-47500</v>
      </c>
      <c r="CY102" s="1054">
        <v>-386670</v>
      </c>
      <c r="CZ102" s="1054">
        <v>0</v>
      </c>
      <c r="DA102" s="1054">
        <v>0</v>
      </c>
      <c r="DB102" s="1054">
        <v>0</v>
      </c>
      <c r="DC102" s="1054">
        <v>-23750</v>
      </c>
      <c r="DD102" s="1054">
        <v>-19000</v>
      </c>
      <c r="DE102" s="1054">
        <v>-4750</v>
      </c>
      <c r="DF102" s="1054">
        <v>0</v>
      </c>
      <c r="DG102" s="1054">
        <v>-193335</v>
      </c>
      <c r="DH102" s="1054">
        <v>-154668</v>
      </c>
      <c r="DI102" s="1054">
        <v>-38667</v>
      </c>
      <c r="DJ102" s="1054">
        <v>0</v>
      </c>
      <c r="DK102" s="1054">
        <v>540697</v>
      </c>
      <c r="DL102" s="1054">
        <v>135174</v>
      </c>
      <c r="DM102" s="1054">
        <v>0</v>
      </c>
      <c r="DN102" s="197">
        <v>6500526</v>
      </c>
      <c r="DO102" s="197">
        <v>0</v>
      </c>
      <c r="DP102" s="197">
        <v>-1963951</v>
      </c>
      <c r="DQ102" s="197">
        <v>-1318338</v>
      </c>
      <c r="DR102" s="209"/>
      <c r="DS102" s="209"/>
      <c r="DT102" s="209"/>
      <c r="DU102" t="s">
        <v>985</v>
      </c>
      <c r="DV102" t="s">
        <v>985</v>
      </c>
      <c r="DX102" s="197">
        <v>0</v>
      </c>
      <c r="DY102" s="197">
        <v>0</v>
      </c>
      <c r="DZ102" s="197">
        <v>0</v>
      </c>
      <c r="EA102" s="1054">
        <v>-1226399</v>
      </c>
      <c r="EB102" s="1054">
        <v>0</v>
      </c>
      <c r="EC102" s="1557" t="s">
        <v>6480</v>
      </c>
      <c r="ED102" s="197" t="s">
        <v>5139</v>
      </c>
      <c r="EE102" s="1513" t="s">
        <v>5347</v>
      </c>
    </row>
    <row r="103" spans="1:135" s="197" customFormat="1" ht="12.75" x14ac:dyDescent="0.2">
      <c r="A103" s="797">
        <v>95</v>
      </c>
      <c r="B103" s="722" t="s">
        <v>286</v>
      </c>
      <c r="C103" s="1526" t="s">
        <v>287</v>
      </c>
      <c r="D103" s="1054">
        <v>112602</v>
      </c>
      <c r="E103" s="1054">
        <v>112602</v>
      </c>
      <c r="F103" s="1054">
        <v>171063</v>
      </c>
      <c r="G103" s="1054">
        <v>0</v>
      </c>
      <c r="H103" s="1054">
        <v>23284756</v>
      </c>
      <c r="I103" s="1054">
        <v>9313902</v>
      </c>
      <c r="J103" s="1054">
        <v>2095628</v>
      </c>
      <c r="K103" s="1054">
        <v>232848</v>
      </c>
      <c r="L103" s="1054">
        <v>0</v>
      </c>
      <c r="M103" s="1054">
        <v>0</v>
      </c>
      <c r="N103" s="1054">
        <v>0</v>
      </c>
      <c r="O103" s="1054">
        <v>0</v>
      </c>
      <c r="P103" s="1054">
        <v>166137</v>
      </c>
      <c r="Q103" s="1054">
        <v>0</v>
      </c>
      <c r="R103" s="1054">
        <v>0</v>
      </c>
      <c r="S103" s="1054">
        <v>0</v>
      </c>
      <c r="T103" s="1054">
        <v>0</v>
      </c>
      <c r="U103" s="1054">
        <v>-1806741</v>
      </c>
      <c r="V103" s="1054">
        <v>-1445392</v>
      </c>
      <c r="W103" s="1054">
        <v>-325213</v>
      </c>
      <c r="X103" s="1054">
        <v>-36135</v>
      </c>
      <c r="Y103" s="1054">
        <v>1643975</v>
      </c>
      <c r="Z103" s="1054">
        <v>356971</v>
      </c>
      <c r="AA103" s="1054">
        <v>39663</v>
      </c>
      <c r="AB103" s="1054">
        <v>1213433</v>
      </c>
      <c r="AC103" s="1054">
        <v>269264</v>
      </c>
      <c r="AD103" s="1054">
        <v>29918</v>
      </c>
      <c r="AE103" s="1054">
        <v>51829</v>
      </c>
      <c r="AF103" s="1054">
        <v>9821</v>
      </c>
      <c r="AG103" s="1054">
        <v>1091</v>
      </c>
      <c r="AH103" s="1054">
        <v>0</v>
      </c>
      <c r="AI103" s="1054">
        <v>0</v>
      </c>
      <c r="AJ103" s="1054">
        <v>0</v>
      </c>
      <c r="AK103" s="1054">
        <v>4082</v>
      </c>
      <c r="AL103" s="1054">
        <v>919</v>
      </c>
      <c r="AM103" s="1054">
        <v>102</v>
      </c>
      <c r="AN103" s="1054">
        <v>2118</v>
      </c>
      <c r="AO103" s="1054">
        <v>477</v>
      </c>
      <c r="AP103" s="1054">
        <v>53</v>
      </c>
      <c r="AQ103" s="1054">
        <v>116469</v>
      </c>
      <c r="AR103" s="1054">
        <v>26205</v>
      </c>
      <c r="AS103" s="1054">
        <v>2912</v>
      </c>
      <c r="AT103" s="1054">
        <v>0</v>
      </c>
      <c r="AU103" s="1054">
        <v>0</v>
      </c>
      <c r="AV103" s="1054">
        <v>0</v>
      </c>
      <c r="AW103" s="1054">
        <v>0</v>
      </c>
      <c r="AX103" s="1054">
        <v>0</v>
      </c>
      <c r="AY103" s="1054">
        <v>0</v>
      </c>
      <c r="AZ103" s="1054">
        <v>1218547</v>
      </c>
      <c r="BA103" s="1054">
        <v>22902</v>
      </c>
      <c r="BB103" s="1054">
        <v>-3613481</v>
      </c>
      <c r="BC103" s="1054">
        <v>1774188</v>
      </c>
      <c r="BD103" s="1054">
        <v>382922</v>
      </c>
      <c r="BE103" s="1054">
        <v>42547</v>
      </c>
      <c r="BF103" s="1055"/>
      <c r="BG103" s="1055"/>
      <c r="BH103" s="1055"/>
      <c r="BI103" s="1054">
        <v>-609039</v>
      </c>
      <c r="BJ103" s="1054">
        <v>-487231</v>
      </c>
      <c r="BK103" s="1054">
        <v>-109628</v>
      </c>
      <c r="BL103" s="1054">
        <v>-12181</v>
      </c>
      <c r="BM103" s="1054">
        <v>-1218079</v>
      </c>
      <c r="BN103" s="1054">
        <v>-2015341</v>
      </c>
      <c r="BO103" s="1054">
        <v>-1612272</v>
      </c>
      <c r="BP103" s="1054">
        <v>-362761</v>
      </c>
      <c r="BQ103" s="1054">
        <v>-40307</v>
      </c>
      <c r="BR103" s="1054">
        <v>-4030681</v>
      </c>
      <c r="BS103" s="1054">
        <v>-2926092</v>
      </c>
      <c r="BT103" s="1054">
        <v>-1463048</v>
      </c>
      <c r="BU103" s="1054">
        <v>-1170435</v>
      </c>
      <c r="BV103" s="1054">
        <v>-263348</v>
      </c>
      <c r="BW103" s="1054">
        <v>-29262</v>
      </c>
      <c r="BX103" s="1054">
        <v>22788089</v>
      </c>
      <c r="BY103" s="1054">
        <v>-4096538</v>
      </c>
      <c r="BZ103" s="1054">
        <v>548348</v>
      </c>
      <c r="CA103" s="1054">
        <v>-1369372</v>
      </c>
      <c r="CB103" s="1054">
        <v>0</v>
      </c>
      <c r="CC103" s="1054">
        <v>-4294</v>
      </c>
      <c r="CD103" s="1054">
        <v>-7666</v>
      </c>
      <c r="CE103" s="1054">
        <v>0</v>
      </c>
      <c r="CF103" s="1054">
        <v>-417172</v>
      </c>
      <c r="CG103" s="1054">
        <v>-59298</v>
      </c>
      <c r="CH103" s="1054">
        <v>-20595</v>
      </c>
      <c r="CI103" s="1054">
        <v>0</v>
      </c>
      <c r="CJ103" s="1054">
        <v>0</v>
      </c>
      <c r="CK103" s="1054">
        <v>0</v>
      </c>
      <c r="CL103" s="1054">
        <v>-233865</v>
      </c>
      <c r="CM103" s="1054">
        <v>-220539</v>
      </c>
      <c r="CN103" s="1054">
        <v>0</v>
      </c>
      <c r="CO103" s="1054">
        <v>23923457</v>
      </c>
      <c r="CP103" s="1054">
        <v>-168192</v>
      </c>
      <c r="CQ103" s="1054">
        <v>2272673</v>
      </c>
      <c r="CR103" s="1054">
        <v>-1072729</v>
      </c>
      <c r="CS103" s="1054">
        <v>32228239</v>
      </c>
      <c r="CT103" s="1054">
        <v>18215</v>
      </c>
      <c r="CU103" s="1054">
        <v>0</v>
      </c>
      <c r="CV103">
        <v>-885171</v>
      </c>
      <c r="CW103">
        <v>0</v>
      </c>
      <c r="CX103" s="1054">
        <v>-114334</v>
      </c>
      <c r="CY103" s="1054">
        <v>-3916347</v>
      </c>
      <c r="CZ103" s="1054">
        <v>0</v>
      </c>
      <c r="DA103" s="1054">
        <v>4674</v>
      </c>
      <c r="DB103" s="1054">
        <v>0</v>
      </c>
      <c r="DC103" s="1054">
        <v>-57168</v>
      </c>
      <c r="DD103" s="1054">
        <v>-45733</v>
      </c>
      <c r="DE103" s="1054">
        <v>-10290</v>
      </c>
      <c r="DF103" s="1054">
        <v>-1143</v>
      </c>
      <c r="DG103" s="1054">
        <v>-1958174</v>
      </c>
      <c r="DH103" s="1054">
        <v>-1566538</v>
      </c>
      <c r="DI103" s="1054">
        <v>-352471</v>
      </c>
      <c r="DJ103" s="1054">
        <v>-39164</v>
      </c>
      <c r="DK103" s="1054">
        <v>-10508</v>
      </c>
      <c r="DL103" s="1054">
        <v>-1460</v>
      </c>
      <c r="DM103" s="1054">
        <v>-162</v>
      </c>
      <c r="DN103" s="197">
        <v>8393900</v>
      </c>
      <c r="DO103" s="197">
        <v>629250</v>
      </c>
      <c r="DP103" s="197">
        <v>-2926092</v>
      </c>
      <c r="DQ103" s="197">
        <v>-2641907</v>
      </c>
      <c r="DR103" s="209"/>
      <c r="DS103" s="209"/>
      <c r="DT103" s="209"/>
      <c r="DU103" t="s">
        <v>984</v>
      </c>
      <c r="DV103" t="s">
        <v>984</v>
      </c>
      <c r="DX103" s="197">
        <v>0</v>
      </c>
      <c r="DY103" s="197">
        <v>0</v>
      </c>
      <c r="DZ103" s="197">
        <v>0</v>
      </c>
      <c r="EA103" s="1054">
        <v>22010</v>
      </c>
      <c r="EB103" s="1054">
        <v>-1224657</v>
      </c>
      <c r="EC103" s="1557" t="s">
        <v>6480</v>
      </c>
      <c r="ED103" s="197" t="s">
        <v>5140</v>
      </c>
      <c r="EE103" s="1513" t="s">
        <v>5349</v>
      </c>
    </row>
    <row r="104" spans="1:135" s="197" customFormat="1" ht="12.75" x14ac:dyDescent="0.2">
      <c r="A104" s="203">
        <v>96</v>
      </c>
      <c r="B104" s="722" t="s">
        <v>288</v>
      </c>
      <c r="C104" s="1526" t="s">
        <v>289</v>
      </c>
      <c r="D104" s="1054">
        <v>268154</v>
      </c>
      <c r="E104" s="1054">
        <v>268154</v>
      </c>
      <c r="F104" s="1054">
        <v>2018</v>
      </c>
      <c r="G104" s="1054">
        <v>0</v>
      </c>
      <c r="H104" s="1054">
        <v>68501516</v>
      </c>
      <c r="I104" s="1054">
        <v>33565743</v>
      </c>
      <c r="J104" s="1054">
        <v>0</v>
      </c>
      <c r="K104" s="1054">
        <v>685015</v>
      </c>
      <c r="L104" s="1054">
        <v>3692670</v>
      </c>
      <c r="M104" s="1054">
        <v>0</v>
      </c>
      <c r="N104" s="1054">
        <v>0</v>
      </c>
      <c r="O104" s="1054">
        <v>0</v>
      </c>
      <c r="P104" s="1054">
        <v>0</v>
      </c>
      <c r="Q104" s="1054">
        <v>0</v>
      </c>
      <c r="R104" s="1054">
        <v>0</v>
      </c>
      <c r="S104" s="1054">
        <v>0</v>
      </c>
      <c r="T104" s="1054">
        <v>0</v>
      </c>
      <c r="U104" s="1054">
        <v>-1177593</v>
      </c>
      <c r="V104" s="1054">
        <v>-1154041</v>
      </c>
      <c r="W104" s="1054">
        <v>0</v>
      </c>
      <c r="X104" s="1054">
        <v>-23552</v>
      </c>
      <c r="Y104" s="1054">
        <v>6346967</v>
      </c>
      <c r="Z104" s="1054">
        <v>0</v>
      </c>
      <c r="AA104" s="1054">
        <v>116686</v>
      </c>
      <c r="AB104" s="1054">
        <v>2748831</v>
      </c>
      <c r="AC104" s="1054">
        <v>0</v>
      </c>
      <c r="AD104" s="1054">
        <v>54160</v>
      </c>
      <c r="AE104" s="1054">
        <v>172554</v>
      </c>
      <c r="AF104" s="1054">
        <v>0</v>
      </c>
      <c r="AG104" s="1054">
        <v>3384</v>
      </c>
      <c r="AH104" s="1054">
        <v>0</v>
      </c>
      <c r="AI104" s="1054">
        <v>0</v>
      </c>
      <c r="AJ104" s="1054">
        <v>0</v>
      </c>
      <c r="AK104" s="1054">
        <v>0</v>
      </c>
      <c r="AL104" s="1054">
        <v>0</v>
      </c>
      <c r="AM104" s="1054">
        <v>0</v>
      </c>
      <c r="AN104" s="1054">
        <v>5105</v>
      </c>
      <c r="AO104" s="1054">
        <v>0</v>
      </c>
      <c r="AP104" s="1054">
        <v>104</v>
      </c>
      <c r="AQ104" s="1054">
        <v>319342</v>
      </c>
      <c r="AR104" s="1054">
        <v>0</v>
      </c>
      <c r="AS104" s="1054">
        <v>6517</v>
      </c>
      <c r="AT104" s="1054">
        <v>0</v>
      </c>
      <c r="AU104" s="1054">
        <v>0</v>
      </c>
      <c r="AV104" s="1054">
        <v>0</v>
      </c>
      <c r="AW104" s="1054">
        <v>0</v>
      </c>
      <c r="AX104" s="1054">
        <v>0</v>
      </c>
      <c r="AY104" s="1054">
        <v>0</v>
      </c>
      <c r="AZ104" s="1054">
        <v>3685174</v>
      </c>
      <c r="BA104" s="1054">
        <v>127621</v>
      </c>
      <c r="BB104" s="1054">
        <v>-2355186</v>
      </c>
      <c r="BC104" s="1054">
        <v>3872253</v>
      </c>
      <c r="BD104" s="1054">
        <v>0</v>
      </c>
      <c r="BE104" s="1054">
        <v>71797</v>
      </c>
      <c r="BF104" s="1055"/>
      <c r="BG104" s="1055"/>
      <c r="BH104" s="1055"/>
      <c r="BI104" s="1054">
        <v>-2383501</v>
      </c>
      <c r="BJ104" s="1054">
        <v>-2335830</v>
      </c>
      <c r="BK104" s="1054">
        <v>0</v>
      </c>
      <c r="BL104" s="1054">
        <v>-47670</v>
      </c>
      <c r="BM104" s="1054">
        <v>-4767001</v>
      </c>
      <c r="BN104" s="1054">
        <v>-4071469</v>
      </c>
      <c r="BO104" s="1054">
        <v>-3990040</v>
      </c>
      <c r="BP104" s="1054">
        <v>0</v>
      </c>
      <c r="BQ104" s="1054">
        <v>-81430</v>
      </c>
      <c r="BR104" s="1054">
        <v>-8142939</v>
      </c>
      <c r="BS104" s="1054">
        <v>4818001</v>
      </c>
      <c r="BT104" s="1054">
        <v>2408999</v>
      </c>
      <c r="BU104" s="1054">
        <v>2360821</v>
      </c>
      <c r="BV104" s="1054">
        <v>0</v>
      </c>
      <c r="BW104" s="1054">
        <v>48182</v>
      </c>
      <c r="BX104" s="1054">
        <v>74213471</v>
      </c>
      <c r="BY104" s="1054">
        <v>-7521590</v>
      </c>
      <c r="BZ104" s="1054">
        <v>2116549</v>
      </c>
      <c r="CA104" s="1054">
        <v>-4591839</v>
      </c>
      <c r="CB104" s="1054">
        <v>-95621</v>
      </c>
      <c r="CC104" s="1054">
        <v>-5184</v>
      </c>
      <c r="CD104" s="1054">
        <v>0</v>
      </c>
      <c r="CE104" s="1054">
        <v>0</v>
      </c>
      <c r="CF104" s="1054">
        <v>-4508488</v>
      </c>
      <c r="CG104" s="1054">
        <v>-93978</v>
      </c>
      <c r="CH104" s="1054">
        <v>-6400</v>
      </c>
      <c r="CI104" s="1054">
        <v>-788</v>
      </c>
      <c r="CJ104" s="1054">
        <v>0</v>
      </c>
      <c r="CK104" s="1054">
        <v>0</v>
      </c>
      <c r="CL104" s="1054">
        <v>-95558</v>
      </c>
      <c r="CM104" s="1054">
        <v>-95558</v>
      </c>
      <c r="CN104" s="1054">
        <v>0</v>
      </c>
      <c r="CO104" s="1054">
        <v>80105283</v>
      </c>
      <c r="CP104" s="1054">
        <v>-673902</v>
      </c>
      <c r="CQ104" s="1054">
        <v>9664762</v>
      </c>
      <c r="CR104" s="1054">
        <v>-2240080</v>
      </c>
      <c r="CS104" s="1054">
        <v>102888685</v>
      </c>
      <c r="CT104" s="1054">
        <v>-1365903</v>
      </c>
      <c r="CU104" s="1054">
        <v>0</v>
      </c>
      <c r="CV104">
        <v>-6086342</v>
      </c>
      <c r="CW104">
        <v>-124211</v>
      </c>
      <c r="CX104" s="1054">
        <v>-861388</v>
      </c>
      <c r="CY104" s="1054">
        <v>-7281551</v>
      </c>
      <c r="CZ104" s="1054">
        <v>0</v>
      </c>
      <c r="DA104" s="1054">
        <v>-676574</v>
      </c>
      <c r="DB104" s="1054">
        <v>0</v>
      </c>
      <c r="DC104" s="1054">
        <v>-430694</v>
      </c>
      <c r="DD104" s="1054">
        <v>-422080</v>
      </c>
      <c r="DE104" s="1054">
        <v>0</v>
      </c>
      <c r="DF104" s="1054">
        <v>-8614</v>
      </c>
      <c r="DG104" s="1054">
        <v>-3640775</v>
      </c>
      <c r="DH104" s="1054">
        <v>-3567960</v>
      </c>
      <c r="DI104" s="1054">
        <v>0</v>
      </c>
      <c r="DJ104" s="1054">
        <v>-72816</v>
      </c>
      <c r="DK104" s="1054">
        <v>2329215</v>
      </c>
      <c r="DL104" s="1054">
        <v>0</v>
      </c>
      <c r="DM104" s="1054">
        <v>42261</v>
      </c>
      <c r="DN104" s="197">
        <v>26027300</v>
      </c>
      <c r="DO104" s="197">
        <v>520000</v>
      </c>
      <c r="DP104" s="197">
        <v>4818001</v>
      </c>
      <c r="DQ104" s="197">
        <v>-4822337</v>
      </c>
      <c r="DR104" s="209"/>
      <c r="DS104" s="209"/>
      <c r="DT104" s="209"/>
      <c r="DU104" t="s">
        <v>984</v>
      </c>
      <c r="DV104" t="s">
        <v>984</v>
      </c>
      <c r="DX104" s="197">
        <v>241184</v>
      </c>
      <c r="DY104" s="197">
        <v>0</v>
      </c>
      <c r="DZ104" s="197">
        <v>0</v>
      </c>
      <c r="EA104" s="1054">
        <v>-4069144</v>
      </c>
      <c r="EB104" s="1054">
        <v>0</v>
      </c>
      <c r="EC104" s="1557" t="s">
        <v>6481</v>
      </c>
      <c r="ED104" s="197" t="s">
        <v>5141</v>
      </c>
      <c r="EE104" s="1513" t="s">
        <v>1009</v>
      </c>
    </row>
    <row r="105" spans="1:135" s="197" customFormat="1" ht="12.75" x14ac:dyDescent="0.2">
      <c r="A105" s="797">
        <v>97</v>
      </c>
      <c r="B105" s="722" t="s">
        <v>290</v>
      </c>
      <c r="C105" s="1526" t="s">
        <v>291</v>
      </c>
      <c r="D105" s="1054">
        <v>98864</v>
      </c>
      <c r="E105" s="1054">
        <v>98864</v>
      </c>
      <c r="F105" s="1054">
        <v>67222</v>
      </c>
      <c r="G105" s="1054">
        <v>196096</v>
      </c>
      <c r="H105" s="1054">
        <v>24436124</v>
      </c>
      <c r="I105" s="1054">
        <v>9774450</v>
      </c>
      <c r="J105" s="1054">
        <v>2199251</v>
      </c>
      <c r="K105" s="1054">
        <v>244361</v>
      </c>
      <c r="L105" s="1054">
        <v>0</v>
      </c>
      <c r="M105" s="1054">
        <v>0</v>
      </c>
      <c r="N105" s="1054">
        <v>0</v>
      </c>
      <c r="O105" s="1054">
        <v>0</v>
      </c>
      <c r="P105" s="1054">
        <v>0</v>
      </c>
      <c r="Q105" s="1054">
        <v>0</v>
      </c>
      <c r="R105" s="1054">
        <v>0</v>
      </c>
      <c r="S105" s="1054">
        <v>0</v>
      </c>
      <c r="T105" s="1054">
        <v>0</v>
      </c>
      <c r="U105" s="1054">
        <v>1719251</v>
      </c>
      <c r="V105" s="1054">
        <v>1375400</v>
      </c>
      <c r="W105" s="1054">
        <v>309465</v>
      </c>
      <c r="X105" s="1054">
        <v>34385</v>
      </c>
      <c r="Y105" s="1054">
        <v>1676437</v>
      </c>
      <c r="Z105" s="1054">
        <v>408025</v>
      </c>
      <c r="AA105" s="1054">
        <v>41625</v>
      </c>
      <c r="AB105" s="1054">
        <v>987841</v>
      </c>
      <c r="AC105" s="1054">
        <v>222264</v>
      </c>
      <c r="AD105" s="1054">
        <v>24696</v>
      </c>
      <c r="AE105" s="1054">
        <v>50786</v>
      </c>
      <c r="AF105" s="1054">
        <v>11241</v>
      </c>
      <c r="AG105" s="1054">
        <v>1249</v>
      </c>
      <c r="AH105" s="1054">
        <v>0</v>
      </c>
      <c r="AI105" s="1054">
        <v>0</v>
      </c>
      <c r="AJ105" s="1054">
        <v>0</v>
      </c>
      <c r="AK105" s="1054">
        <v>2348</v>
      </c>
      <c r="AL105" s="1054">
        <v>529</v>
      </c>
      <c r="AM105" s="1054">
        <v>59</v>
      </c>
      <c r="AN105" s="1054">
        <v>0</v>
      </c>
      <c r="AO105" s="1054">
        <v>0</v>
      </c>
      <c r="AP105" s="1054">
        <v>0</v>
      </c>
      <c r="AQ105" s="1054">
        <v>237251</v>
      </c>
      <c r="AR105" s="1054">
        <v>53381</v>
      </c>
      <c r="AS105" s="1054">
        <v>5931</v>
      </c>
      <c r="AT105" s="1054">
        <v>0</v>
      </c>
      <c r="AU105" s="1054">
        <v>0</v>
      </c>
      <c r="AV105" s="1054">
        <v>0</v>
      </c>
      <c r="AW105" s="1054">
        <v>0</v>
      </c>
      <c r="AX105" s="1054">
        <v>0</v>
      </c>
      <c r="AY105" s="1054">
        <v>0</v>
      </c>
      <c r="AZ105" s="1054">
        <v>1571535</v>
      </c>
      <c r="BA105" s="1054">
        <v>0</v>
      </c>
      <c r="BB105" s="1054">
        <v>3438501</v>
      </c>
      <c r="BC105" s="1054">
        <v>668734</v>
      </c>
      <c r="BD105" s="1054">
        <v>150465</v>
      </c>
      <c r="BE105" s="1054">
        <v>16718</v>
      </c>
      <c r="BF105" s="1055"/>
      <c r="BG105" s="1055"/>
      <c r="BH105" s="1055"/>
      <c r="BI105" s="1054">
        <v>-251601</v>
      </c>
      <c r="BJ105" s="1054">
        <v>-201279</v>
      </c>
      <c r="BK105" s="1054">
        <v>-45287</v>
      </c>
      <c r="BL105" s="1054">
        <v>-5031</v>
      </c>
      <c r="BM105" s="1054">
        <v>-503198</v>
      </c>
      <c r="BN105" s="1054">
        <v>-1726521</v>
      </c>
      <c r="BO105" s="1054">
        <v>-1381216</v>
      </c>
      <c r="BP105" s="1054">
        <v>-310774</v>
      </c>
      <c r="BQ105" s="1054">
        <v>-34530</v>
      </c>
      <c r="BR105" s="1054">
        <v>-3453041</v>
      </c>
      <c r="BS105" s="1054">
        <v>4254284</v>
      </c>
      <c r="BT105" s="1054">
        <v>2127142</v>
      </c>
      <c r="BU105" s="1054">
        <v>1701714</v>
      </c>
      <c r="BV105" s="1054">
        <v>382886</v>
      </c>
      <c r="BW105" s="1054">
        <v>42542</v>
      </c>
      <c r="BX105" s="1054">
        <v>23223321</v>
      </c>
      <c r="BY105" s="1054">
        <v>-3390415</v>
      </c>
      <c r="BZ105" s="1054">
        <v>516728</v>
      </c>
      <c r="CA105" s="1054">
        <v>-1880906</v>
      </c>
      <c r="CB105" s="1054">
        <v>-48947</v>
      </c>
      <c r="CC105" s="1054">
        <v>0</v>
      </c>
      <c r="CD105" s="1054">
        <v>-5747</v>
      </c>
      <c r="CE105" s="1054">
        <v>0</v>
      </c>
      <c r="CF105" s="1054">
        <v>-344630</v>
      </c>
      <c r="CG105" s="1054">
        <v>-77439</v>
      </c>
      <c r="CH105" s="1054">
        <v>-43862</v>
      </c>
      <c r="CI105" s="1054">
        <v>-6016</v>
      </c>
      <c r="CJ105" s="1054">
        <v>0</v>
      </c>
      <c r="CK105" s="1054">
        <v>0</v>
      </c>
      <c r="CL105" s="1054">
        <v>-6805</v>
      </c>
      <c r="CM105" s="1054">
        <v>0</v>
      </c>
      <c r="CN105" s="1054">
        <v>0</v>
      </c>
      <c r="CO105" s="1054">
        <v>23194873</v>
      </c>
      <c r="CP105" s="1054">
        <v>-75254</v>
      </c>
      <c r="CQ105" s="1054">
        <v>1274454</v>
      </c>
      <c r="CR105" s="1054">
        <v>-722097</v>
      </c>
      <c r="CS105" s="1054">
        <v>30387703</v>
      </c>
      <c r="CT105" s="1054">
        <v>-58403</v>
      </c>
      <c r="CU105" s="1054">
        <v>0</v>
      </c>
      <c r="CV105">
        <v>-17440</v>
      </c>
      <c r="CW105">
        <v>0</v>
      </c>
      <c r="CX105" s="1054">
        <v>-481423</v>
      </c>
      <c r="CY105" s="1054">
        <v>-2971618</v>
      </c>
      <c r="CZ105" s="1054">
        <v>0</v>
      </c>
      <c r="DA105" s="1054">
        <v>-2378</v>
      </c>
      <c r="DB105" s="1054">
        <v>0</v>
      </c>
      <c r="DC105" s="1054">
        <v>-240712</v>
      </c>
      <c r="DD105" s="1054">
        <v>-192569</v>
      </c>
      <c r="DE105" s="1054">
        <v>-43328</v>
      </c>
      <c r="DF105" s="1054">
        <v>-4814</v>
      </c>
      <c r="DG105" s="1054">
        <v>-1485809</v>
      </c>
      <c r="DH105" s="1054">
        <v>-1188647</v>
      </c>
      <c r="DI105" s="1054">
        <v>-267446</v>
      </c>
      <c r="DJ105" s="1054">
        <v>-29716</v>
      </c>
      <c r="DK105" s="1054">
        <v>482803</v>
      </c>
      <c r="DL105" s="1054">
        <v>108631</v>
      </c>
      <c r="DM105" s="1054">
        <v>12070</v>
      </c>
      <c r="DN105" s="197">
        <v>9607750</v>
      </c>
      <c r="DO105" s="197">
        <v>63500</v>
      </c>
      <c r="DP105" s="197">
        <v>4254284</v>
      </c>
      <c r="DQ105" s="197">
        <v>-1042583</v>
      </c>
      <c r="DR105" s="209"/>
      <c r="DS105" s="209"/>
      <c r="DT105" s="209"/>
      <c r="DU105" t="s">
        <v>985</v>
      </c>
      <c r="DV105" t="s">
        <v>985</v>
      </c>
      <c r="DX105" s="197">
        <v>0</v>
      </c>
      <c r="DY105" s="197">
        <v>0</v>
      </c>
      <c r="DZ105" s="197">
        <v>0</v>
      </c>
      <c r="EA105" s="1054">
        <v>-1095085</v>
      </c>
      <c r="EB105" s="1054">
        <v>0</v>
      </c>
      <c r="EC105" s="1557" t="s">
        <v>6480</v>
      </c>
      <c r="ED105" s="197" t="s">
        <v>5142</v>
      </c>
      <c r="EE105" s="1513" t="s">
        <v>5343</v>
      </c>
    </row>
    <row r="106" spans="1:135" s="197" customFormat="1" ht="12.75" x14ac:dyDescent="0.2">
      <c r="A106" s="203">
        <v>98</v>
      </c>
      <c r="B106" s="722" t="s">
        <v>292</v>
      </c>
      <c r="C106" s="1526" t="s">
        <v>293</v>
      </c>
      <c r="D106" s="1054">
        <v>169784</v>
      </c>
      <c r="E106" s="1054">
        <v>169784</v>
      </c>
      <c r="F106" s="1054">
        <v>0</v>
      </c>
      <c r="G106" s="1054">
        <v>0</v>
      </c>
      <c r="H106" s="1054">
        <v>55402556</v>
      </c>
      <c r="I106" s="1054">
        <v>22161022</v>
      </c>
      <c r="J106" s="1054">
        <v>5540256</v>
      </c>
      <c r="K106" s="1054">
        <v>0</v>
      </c>
      <c r="L106" s="1054">
        <v>0</v>
      </c>
      <c r="M106" s="1054">
        <v>0</v>
      </c>
      <c r="N106" s="1054">
        <v>0</v>
      </c>
      <c r="O106" s="1054">
        <v>0</v>
      </c>
      <c r="P106" s="1054">
        <v>0</v>
      </c>
      <c r="Q106" s="1054">
        <v>0</v>
      </c>
      <c r="R106" s="1054">
        <v>0</v>
      </c>
      <c r="S106" s="1054">
        <v>0</v>
      </c>
      <c r="T106" s="1054">
        <v>0</v>
      </c>
      <c r="U106" s="1054">
        <v>872263</v>
      </c>
      <c r="V106" s="1054">
        <v>697810</v>
      </c>
      <c r="W106" s="1054">
        <v>174453</v>
      </c>
      <c r="X106" s="1054">
        <v>0</v>
      </c>
      <c r="Y106" s="1054">
        <v>3774924</v>
      </c>
      <c r="Z106" s="1054">
        <v>943731</v>
      </c>
      <c r="AA106" s="1054">
        <v>0</v>
      </c>
      <c r="AB106" s="1054">
        <v>884981</v>
      </c>
      <c r="AC106" s="1054">
        <v>221245</v>
      </c>
      <c r="AD106" s="1054">
        <v>0</v>
      </c>
      <c r="AE106" s="1054">
        <v>90017</v>
      </c>
      <c r="AF106" s="1054">
        <v>22504</v>
      </c>
      <c r="AG106" s="1054">
        <v>0</v>
      </c>
      <c r="AH106" s="1054">
        <v>0</v>
      </c>
      <c r="AI106" s="1054">
        <v>0</v>
      </c>
      <c r="AJ106" s="1054">
        <v>0</v>
      </c>
      <c r="AK106" s="1054">
        <v>4962</v>
      </c>
      <c r="AL106" s="1054">
        <v>1240</v>
      </c>
      <c r="AM106" s="1054">
        <v>0</v>
      </c>
      <c r="AN106" s="1054">
        <v>0</v>
      </c>
      <c r="AO106" s="1054">
        <v>0</v>
      </c>
      <c r="AP106" s="1054">
        <v>0</v>
      </c>
      <c r="AQ106" s="1054">
        <v>299290</v>
      </c>
      <c r="AR106" s="1054">
        <v>74822</v>
      </c>
      <c r="AS106" s="1054">
        <v>0</v>
      </c>
      <c r="AT106" s="1054">
        <v>0</v>
      </c>
      <c r="AU106" s="1054">
        <v>0</v>
      </c>
      <c r="AV106" s="1054">
        <v>0</v>
      </c>
      <c r="AW106" s="1054">
        <v>0</v>
      </c>
      <c r="AX106" s="1054">
        <v>0</v>
      </c>
      <c r="AY106" s="1054">
        <v>0</v>
      </c>
      <c r="AZ106" s="1054">
        <v>4672657</v>
      </c>
      <c r="BA106" s="1054">
        <v>0</v>
      </c>
      <c r="BB106" s="1054">
        <v>1744525</v>
      </c>
      <c r="BC106" s="1054">
        <v>2084502</v>
      </c>
      <c r="BD106" s="1054">
        <v>521126</v>
      </c>
      <c r="BE106" s="1054">
        <v>0</v>
      </c>
      <c r="BF106" s="1055"/>
      <c r="BG106" s="1055"/>
      <c r="BH106" s="1055"/>
      <c r="BI106" s="1054">
        <v>-382013</v>
      </c>
      <c r="BJ106" s="1054">
        <v>-305611</v>
      </c>
      <c r="BK106" s="1054">
        <v>-76402</v>
      </c>
      <c r="BL106" s="1054">
        <v>0</v>
      </c>
      <c r="BM106" s="1054">
        <v>-764026</v>
      </c>
      <c r="BN106" s="1054">
        <v>-1076389</v>
      </c>
      <c r="BO106" s="1054">
        <v>-861111</v>
      </c>
      <c r="BP106" s="1054">
        <v>-215279</v>
      </c>
      <c r="BQ106" s="1054">
        <v>0</v>
      </c>
      <c r="BR106" s="1054">
        <v>-2152779</v>
      </c>
      <c r="BS106" s="1054">
        <v>579308</v>
      </c>
      <c r="BT106" s="1054">
        <v>289653</v>
      </c>
      <c r="BU106" s="1054">
        <v>231723</v>
      </c>
      <c r="BV106" s="1054">
        <v>57931</v>
      </c>
      <c r="BW106" s="1054">
        <v>0</v>
      </c>
      <c r="BX106" s="1054">
        <v>49886820</v>
      </c>
      <c r="BY106" s="1054">
        <v>-3460982</v>
      </c>
      <c r="BZ106" s="1054">
        <v>1283803</v>
      </c>
      <c r="CA106" s="1054">
        <v>-3998779</v>
      </c>
      <c r="CB106" s="1054">
        <v>-61952</v>
      </c>
      <c r="CC106" s="1054">
        <v>0</v>
      </c>
      <c r="CD106" s="1054">
        <v>-11366</v>
      </c>
      <c r="CE106" s="1054">
        <v>-144723</v>
      </c>
      <c r="CF106" s="1054">
        <v>-2936752</v>
      </c>
      <c r="CG106" s="1054">
        <v>-2534</v>
      </c>
      <c r="CH106" s="1054">
        <v>-136683</v>
      </c>
      <c r="CI106" s="1054">
        <v>0</v>
      </c>
      <c r="CJ106" s="1054">
        <v>0</v>
      </c>
      <c r="CK106" s="1054">
        <v>0</v>
      </c>
      <c r="CL106" s="1054">
        <v>0</v>
      </c>
      <c r="CM106" s="1054">
        <v>0</v>
      </c>
      <c r="CN106" s="1054">
        <v>0</v>
      </c>
      <c r="CO106" s="1054">
        <v>49618537</v>
      </c>
      <c r="CP106" s="1054">
        <v>-84797</v>
      </c>
      <c r="CQ106" s="1054">
        <v>2303619</v>
      </c>
      <c r="CR106" s="1054">
        <v>-2568375</v>
      </c>
      <c r="CS106" s="1054">
        <v>61904370</v>
      </c>
      <c r="CT106" s="1054">
        <v>-206594</v>
      </c>
      <c r="CU106" s="1054">
        <v>0</v>
      </c>
      <c r="CV106">
        <v>-1353357</v>
      </c>
      <c r="CW106">
        <v>0</v>
      </c>
      <c r="CX106" s="1054">
        <v>-203268</v>
      </c>
      <c r="CY106" s="1054">
        <v>-1949511</v>
      </c>
      <c r="CZ106" s="1054">
        <v>0</v>
      </c>
      <c r="DA106" s="1054">
        <v>-438628</v>
      </c>
      <c r="DB106" s="1054">
        <v>0</v>
      </c>
      <c r="DC106" s="1054">
        <v>-101634</v>
      </c>
      <c r="DD106" s="1054">
        <v>-81307</v>
      </c>
      <c r="DE106" s="1054">
        <v>-20327</v>
      </c>
      <c r="DF106" s="1054">
        <v>0</v>
      </c>
      <c r="DG106" s="1054">
        <v>-974755</v>
      </c>
      <c r="DH106" s="1054">
        <v>-779805</v>
      </c>
      <c r="DI106" s="1054">
        <v>-194951</v>
      </c>
      <c r="DJ106" s="1054">
        <v>0</v>
      </c>
      <c r="DK106" s="1054">
        <v>209707</v>
      </c>
      <c r="DL106" s="1054">
        <v>52427</v>
      </c>
      <c r="DM106" s="1054">
        <v>0</v>
      </c>
      <c r="DN106" s="197">
        <v>17311050</v>
      </c>
      <c r="DO106" s="197">
        <v>0</v>
      </c>
      <c r="DP106" s="197">
        <v>579308</v>
      </c>
      <c r="DQ106" s="197">
        <v>-2991908</v>
      </c>
      <c r="DR106" s="209"/>
      <c r="DS106" s="209"/>
      <c r="DT106" s="209"/>
      <c r="DU106" t="s">
        <v>984</v>
      </c>
      <c r="DV106" t="s">
        <v>985</v>
      </c>
      <c r="DX106" s="197">
        <v>0</v>
      </c>
      <c r="DY106" s="197">
        <v>0</v>
      </c>
      <c r="DZ106" s="197">
        <v>0</v>
      </c>
      <c r="EA106" s="1054">
        <v>-475654</v>
      </c>
      <c r="EB106" s="1054">
        <v>0</v>
      </c>
      <c r="EC106" s="1557" t="s">
        <v>6480</v>
      </c>
      <c r="ED106" s="197" t="s">
        <v>5143</v>
      </c>
      <c r="EE106" s="1513" t="s">
        <v>5347</v>
      </c>
    </row>
    <row r="107" spans="1:135" s="197" customFormat="1" ht="12.75" x14ac:dyDescent="0.2">
      <c r="A107" s="797">
        <v>99</v>
      </c>
      <c r="B107" s="722" t="s">
        <v>294</v>
      </c>
      <c r="C107" s="1526" t="s">
        <v>295</v>
      </c>
      <c r="D107" s="1054">
        <v>78457</v>
      </c>
      <c r="E107" s="1054">
        <v>78457</v>
      </c>
      <c r="F107" s="1054">
        <v>0</v>
      </c>
      <c r="G107" s="1054">
        <v>0</v>
      </c>
      <c r="H107" s="1054">
        <v>17865519</v>
      </c>
      <c r="I107" s="1054">
        <v>7146208</v>
      </c>
      <c r="J107" s="1054">
        <v>1607897</v>
      </c>
      <c r="K107" s="1054">
        <v>178655</v>
      </c>
      <c r="L107" s="1054">
        <v>539204</v>
      </c>
      <c r="M107" s="1054">
        <v>0</v>
      </c>
      <c r="N107" s="1054">
        <v>0</v>
      </c>
      <c r="O107" s="1054">
        <v>0</v>
      </c>
      <c r="P107" s="1054">
        <v>0</v>
      </c>
      <c r="Q107" s="1054">
        <v>0</v>
      </c>
      <c r="R107" s="1054">
        <v>0</v>
      </c>
      <c r="S107" s="1054">
        <v>0</v>
      </c>
      <c r="T107" s="1054">
        <v>0</v>
      </c>
      <c r="U107" s="1054">
        <v>466418</v>
      </c>
      <c r="V107" s="1054">
        <v>373134</v>
      </c>
      <c r="W107" s="1054">
        <v>83955</v>
      </c>
      <c r="X107" s="1054">
        <v>9328</v>
      </c>
      <c r="Y107" s="1054">
        <v>1309138</v>
      </c>
      <c r="Z107" s="1054">
        <v>273890</v>
      </c>
      <c r="AA107" s="1054">
        <v>30432</v>
      </c>
      <c r="AB107" s="1054">
        <v>715381</v>
      </c>
      <c r="AC107" s="1054">
        <v>146979</v>
      </c>
      <c r="AD107" s="1054">
        <v>16331</v>
      </c>
      <c r="AE107" s="1054">
        <v>37054</v>
      </c>
      <c r="AF107" s="1054">
        <v>6872</v>
      </c>
      <c r="AG107" s="1054">
        <v>764</v>
      </c>
      <c r="AH107" s="1054">
        <v>0</v>
      </c>
      <c r="AI107" s="1054">
        <v>0</v>
      </c>
      <c r="AJ107" s="1054">
        <v>0</v>
      </c>
      <c r="AK107" s="1054">
        <v>3104</v>
      </c>
      <c r="AL107" s="1054">
        <v>698</v>
      </c>
      <c r="AM107" s="1054">
        <v>78</v>
      </c>
      <c r="AN107" s="1054">
        <v>0</v>
      </c>
      <c r="AO107" s="1054">
        <v>0</v>
      </c>
      <c r="AP107" s="1054">
        <v>0</v>
      </c>
      <c r="AQ107" s="1054">
        <v>135591</v>
      </c>
      <c r="AR107" s="1054">
        <v>25190</v>
      </c>
      <c r="AS107" s="1054">
        <v>2799</v>
      </c>
      <c r="AT107" s="1054">
        <v>0</v>
      </c>
      <c r="AU107" s="1054">
        <v>0</v>
      </c>
      <c r="AV107" s="1054">
        <v>0</v>
      </c>
      <c r="AW107" s="1054">
        <v>0</v>
      </c>
      <c r="AX107" s="1054">
        <v>0</v>
      </c>
      <c r="AY107" s="1054">
        <v>0</v>
      </c>
      <c r="AZ107" s="1054">
        <v>1729305</v>
      </c>
      <c r="BA107" s="1054">
        <v>250757</v>
      </c>
      <c r="BB107" s="1054">
        <v>932836</v>
      </c>
      <c r="BC107" s="1054">
        <v>333015</v>
      </c>
      <c r="BD107" s="1054">
        <v>72945</v>
      </c>
      <c r="BE107" s="1054">
        <v>8105</v>
      </c>
      <c r="BF107" s="1055"/>
      <c r="BG107" s="1055"/>
      <c r="BH107" s="1055"/>
      <c r="BI107" s="1054">
        <v>-1004150</v>
      </c>
      <c r="BJ107" s="1054">
        <v>-803320</v>
      </c>
      <c r="BK107" s="1054">
        <v>-180747</v>
      </c>
      <c r="BL107" s="1054">
        <v>-20083</v>
      </c>
      <c r="BM107" s="1054">
        <v>-2008300</v>
      </c>
      <c r="BN107" s="1054">
        <v>-324259</v>
      </c>
      <c r="BO107" s="1054">
        <v>-259408</v>
      </c>
      <c r="BP107" s="1054">
        <v>-58367</v>
      </c>
      <c r="BQ107" s="1054">
        <v>-6485</v>
      </c>
      <c r="BR107" s="1054">
        <v>-648519</v>
      </c>
      <c r="BS107" s="1054">
        <v>2083262</v>
      </c>
      <c r="BT107" s="1054">
        <v>1041630</v>
      </c>
      <c r="BU107" s="1054">
        <v>833308</v>
      </c>
      <c r="BV107" s="1054">
        <v>187493</v>
      </c>
      <c r="BW107" s="1054">
        <v>20831</v>
      </c>
      <c r="BX107" s="1054">
        <v>15999077</v>
      </c>
      <c r="BY107" s="1054">
        <v>-2500325</v>
      </c>
      <c r="BZ107" s="1054">
        <v>360350</v>
      </c>
      <c r="CA107" s="1054">
        <v>-1493632</v>
      </c>
      <c r="CB107" s="1054">
        <v>-29757</v>
      </c>
      <c r="CC107" s="1054">
        <v>0</v>
      </c>
      <c r="CD107" s="1054">
        <v>-6515</v>
      </c>
      <c r="CE107" s="1054">
        <v>0</v>
      </c>
      <c r="CF107" s="1054">
        <v>-353621</v>
      </c>
      <c r="CG107" s="1054">
        <v>-149015</v>
      </c>
      <c r="CH107" s="1054">
        <v>-74476</v>
      </c>
      <c r="CI107" s="1054">
        <v>0</v>
      </c>
      <c r="CJ107" s="1054">
        <v>0</v>
      </c>
      <c r="CK107" s="1054">
        <v>0</v>
      </c>
      <c r="CL107" s="1054">
        <v>-152318</v>
      </c>
      <c r="CM107" s="1054">
        <v>-152318</v>
      </c>
      <c r="CN107" s="1054">
        <v>0</v>
      </c>
      <c r="CO107" s="1054">
        <v>15260935</v>
      </c>
      <c r="CP107" s="1054">
        <v>634</v>
      </c>
      <c r="CQ107" s="1054">
        <v>2368313</v>
      </c>
      <c r="CR107" s="1054">
        <v>-903329</v>
      </c>
      <c r="CS107" s="1054">
        <v>21174028</v>
      </c>
      <c r="CT107" s="1054">
        <v>-715466</v>
      </c>
      <c r="CU107" s="1054">
        <v>-10300</v>
      </c>
      <c r="CV107">
        <v>979348</v>
      </c>
      <c r="CW107">
        <v>0</v>
      </c>
      <c r="CX107" s="1054">
        <v>-210672</v>
      </c>
      <c r="CY107" s="1054">
        <v>-437847</v>
      </c>
      <c r="CZ107" s="1054">
        <v>0</v>
      </c>
      <c r="DA107" s="1054">
        <v>389451</v>
      </c>
      <c r="DB107" s="1054">
        <v>0</v>
      </c>
      <c r="DC107" s="1054">
        <v>-105336</v>
      </c>
      <c r="DD107" s="1054">
        <v>-84270</v>
      </c>
      <c r="DE107" s="1054">
        <v>-18960</v>
      </c>
      <c r="DF107" s="1054">
        <v>-2106</v>
      </c>
      <c r="DG107" s="1054">
        <v>-218922</v>
      </c>
      <c r="DH107" s="1054">
        <v>-175139</v>
      </c>
      <c r="DI107" s="1054">
        <v>-39407</v>
      </c>
      <c r="DJ107" s="1054">
        <v>-4379</v>
      </c>
      <c r="DK107" s="1054">
        <v>391276</v>
      </c>
      <c r="DL107" s="1054">
        <v>80034</v>
      </c>
      <c r="DM107" s="1054">
        <v>8893</v>
      </c>
      <c r="DN107" s="197">
        <v>5873800</v>
      </c>
      <c r="DO107" s="197">
        <v>500750</v>
      </c>
      <c r="DP107" s="197">
        <v>2083262</v>
      </c>
      <c r="DQ107" s="197">
        <v>-614710</v>
      </c>
      <c r="DR107" s="209"/>
      <c r="DS107" s="209"/>
      <c r="DT107" s="209"/>
      <c r="DU107" t="s">
        <v>984</v>
      </c>
      <c r="DV107" t="s">
        <v>984</v>
      </c>
      <c r="DX107" s="197">
        <v>0</v>
      </c>
      <c r="DY107" s="197">
        <v>0</v>
      </c>
      <c r="DZ107" s="197">
        <v>0</v>
      </c>
      <c r="EA107" s="1054">
        <v>-839078</v>
      </c>
      <c r="EB107" s="1054">
        <v>0</v>
      </c>
      <c r="EC107" s="1557" t="s">
        <v>6480</v>
      </c>
      <c r="ED107" s="197" t="s">
        <v>5144</v>
      </c>
      <c r="EE107" s="1513" t="s">
        <v>5342</v>
      </c>
    </row>
    <row r="108" spans="1:135" s="197" customFormat="1" ht="12.75" x14ac:dyDescent="0.2">
      <c r="A108" s="203">
        <v>100</v>
      </c>
      <c r="B108" s="722" t="s">
        <v>296</v>
      </c>
      <c r="C108" s="1526" t="s">
        <v>297</v>
      </c>
      <c r="D108" s="1054">
        <v>91361</v>
      </c>
      <c r="E108" s="1054">
        <v>91361</v>
      </c>
      <c r="F108" s="1054">
        <v>0</v>
      </c>
      <c r="G108" s="1054">
        <v>0</v>
      </c>
      <c r="H108" s="1054">
        <v>26387050</v>
      </c>
      <c r="I108" s="1054">
        <v>10554820</v>
      </c>
      <c r="J108" s="1054">
        <v>2374835</v>
      </c>
      <c r="K108" s="1054">
        <v>263871</v>
      </c>
      <c r="L108" s="1054">
        <v>564520</v>
      </c>
      <c r="M108" s="1054">
        <v>0</v>
      </c>
      <c r="N108" s="1054">
        <v>0</v>
      </c>
      <c r="O108" s="1054">
        <v>0</v>
      </c>
      <c r="P108" s="1054">
        <v>55000</v>
      </c>
      <c r="Q108" s="1054">
        <v>0</v>
      </c>
      <c r="R108" s="1054">
        <v>0</v>
      </c>
      <c r="S108" s="1054">
        <v>0</v>
      </c>
      <c r="T108" s="1054">
        <v>0</v>
      </c>
      <c r="U108" s="1054">
        <v>-1110000</v>
      </c>
      <c r="V108" s="1054">
        <v>-888000</v>
      </c>
      <c r="W108" s="1054">
        <v>-199800</v>
      </c>
      <c r="X108" s="1054">
        <v>-22200</v>
      </c>
      <c r="Y108" s="1054">
        <v>1903445</v>
      </c>
      <c r="Z108" s="1054">
        <v>404531</v>
      </c>
      <c r="AA108" s="1054">
        <v>44948</v>
      </c>
      <c r="AB108" s="1054">
        <v>804354</v>
      </c>
      <c r="AC108" s="1054">
        <v>180980</v>
      </c>
      <c r="AD108" s="1054">
        <v>20109</v>
      </c>
      <c r="AE108" s="1054">
        <v>34331</v>
      </c>
      <c r="AF108" s="1054">
        <v>7724</v>
      </c>
      <c r="AG108" s="1054">
        <v>858</v>
      </c>
      <c r="AH108" s="1054">
        <v>0</v>
      </c>
      <c r="AI108" s="1054">
        <v>0</v>
      </c>
      <c r="AJ108" s="1054">
        <v>0</v>
      </c>
      <c r="AK108" s="1054">
        <v>5000</v>
      </c>
      <c r="AL108" s="1054">
        <v>1125</v>
      </c>
      <c r="AM108" s="1054">
        <v>125</v>
      </c>
      <c r="AN108" s="1054">
        <v>1246</v>
      </c>
      <c r="AO108" s="1054">
        <v>280</v>
      </c>
      <c r="AP108" s="1054">
        <v>31</v>
      </c>
      <c r="AQ108" s="1054">
        <v>3871</v>
      </c>
      <c r="AR108" s="1054">
        <v>871</v>
      </c>
      <c r="AS108" s="1054">
        <v>97</v>
      </c>
      <c r="AT108" s="1054">
        <v>0</v>
      </c>
      <c r="AU108" s="1054">
        <v>0</v>
      </c>
      <c r="AV108" s="1054">
        <v>0</v>
      </c>
      <c r="AW108" s="1054">
        <v>0</v>
      </c>
      <c r="AX108" s="1054">
        <v>0</v>
      </c>
      <c r="AY108" s="1054">
        <v>0</v>
      </c>
      <c r="AZ108" s="1054">
        <v>3461030</v>
      </c>
      <c r="BA108" s="1054">
        <v>0</v>
      </c>
      <c r="BB108" s="1054">
        <v>-2220000</v>
      </c>
      <c r="BC108" s="1054">
        <v>1028922</v>
      </c>
      <c r="BD108" s="1054">
        <v>231507</v>
      </c>
      <c r="BE108" s="1054">
        <v>25723</v>
      </c>
      <c r="BF108" s="1055"/>
      <c r="BG108" s="1055"/>
      <c r="BH108" s="1055"/>
      <c r="BI108" s="1054">
        <v>-746047</v>
      </c>
      <c r="BJ108" s="1054">
        <v>-596835</v>
      </c>
      <c r="BK108" s="1054">
        <v>-134287</v>
      </c>
      <c r="BL108" s="1054">
        <v>-14921</v>
      </c>
      <c r="BM108" s="1054">
        <v>-1492090</v>
      </c>
      <c r="BN108" s="1054">
        <v>-905329</v>
      </c>
      <c r="BO108" s="1054">
        <v>-724264</v>
      </c>
      <c r="BP108" s="1054">
        <v>-162960</v>
      </c>
      <c r="BQ108" s="1054">
        <v>-18107</v>
      </c>
      <c r="BR108" s="1054">
        <v>-1810660</v>
      </c>
      <c r="BS108" s="1054">
        <v>-5000000</v>
      </c>
      <c r="BT108" s="1054">
        <v>-2500000</v>
      </c>
      <c r="BU108" s="1054">
        <v>-2000000</v>
      </c>
      <c r="BV108" s="1054">
        <v>-450000</v>
      </c>
      <c r="BW108" s="1054">
        <v>-50000</v>
      </c>
      <c r="BX108" s="1054">
        <v>19635755</v>
      </c>
      <c r="BY108" s="1054">
        <v>-3216223</v>
      </c>
      <c r="BZ108" s="1054">
        <v>611537</v>
      </c>
      <c r="CA108" s="1054">
        <v>-3059503</v>
      </c>
      <c r="CB108" s="1054">
        <v>-44288</v>
      </c>
      <c r="CC108" s="1054">
        <v>-2611</v>
      </c>
      <c r="CD108" s="1054">
        <v>-12198</v>
      </c>
      <c r="CE108" s="1054">
        <v>0</v>
      </c>
      <c r="CF108" s="1054">
        <v>-1108227</v>
      </c>
      <c r="CG108" s="1054">
        <v>-122988</v>
      </c>
      <c r="CH108" s="1054">
        <v>-7989</v>
      </c>
      <c r="CI108" s="1054">
        <v>0</v>
      </c>
      <c r="CJ108" s="1054">
        <v>-3131</v>
      </c>
      <c r="CK108" s="1054">
        <v>0</v>
      </c>
      <c r="CL108" s="1054">
        <v>-55000</v>
      </c>
      <c r="CM108" s="1054">
        <v>-110000</v>
      </c>
      <c r="CN108" s="1054">
        <v>0</v>
      </c>
      <c r="CO108" s="1054">
        <v>18843161</v>
      </c>
      <c r="CP108" s="1054">
        <v>-1344719</v>
      </c>
      <c r="CQ108" s="1054">
        <v>2361123</v>
      </c>
      <c r="CR108" s="1054">
        <v>-3992497</v>
      </c>
      <c r="CS108" s="1054">
        <v>28444176</v>
      </c>
      <c r="CT108" s="1054">
        <v>246574</v>
      </c>
      <c r="CU108" s="1054">
        <v>0</v>
      </c>
      <c r="CV108">
        <v>-125150</v>
      </c>
      <c r="CW108">
        <v>0</v>
      </c>
      <c r="CX108" s="1054">
        <v>-178200</v>
      </c>
      <c r="CY108" s="1054">
        <v>-1632460</v>
      </c>
      <c r="CZ108" s="1054">
        <v>0</v>
      </c>
      <c r="DA108" s="1054">
        <v>239500</v>
      </c>
      <c r="DB108" s="1054">
        <v>0</v>
      </c>
      <c r="DC108" s="1054">
        <v>-89100</v>
      </c>
      <c r="DD108" s="1054">
        <v>-71280</v>
      </c>
      <c r="DE108" s="1054">
        <v>-16038</v>
      </c>
      <c r="DF108" s="1054">
        <v>-1782</v>
      </c>
      <c r="DG108" s="1054">
        <v>-816229</v>
      </c>
      <c r="DH108" s="1054">
        <v>-652984</v>
      </c>
      <c r="DI108" s="1054">
        <v>-146922</v>
      </c>
      <c r="DJ108" s="1054">
        <v>-16325</v>
      </c>
      <c r="DK108" s="1054">
        <v>109562</v>
      </c>
      <c r="DL108" s="1054">
        <v>24652</v>
      </c>
      <c r="DM108" s="1054">
        <v>2739</v>
      </c>
      <c r="DN108" s="197">
        <v>6602095</v>
      </c>
      <c r="DO108" s="197">
        <v>0</v>
      </c>
      <c r="DP108" s="197">
        <v>-5000000</v>
      </c>
      <c r="DQ108" s="197">
        <v>-1606517</v>
      </c>
      <c r="DR108" s="209"/>
      <c r="DS108" s="209"/>
      <c r="DT108" s="209"/>
      <c r="DU108" t="s">
        <v>984</v>
      </c>
      <c r="DV108" t="s">
        <v>984</v>
      </c>
      <c r="DW108" s="197">
        <v>1</v>
      </c>
      <c r="DX108" s="197">
        <v>0</v>
      </c>
      <c r="DY108" s="197">
        <v>0</v>
      </c>
      <c r="DZ108" s="197">
        <v>0</v>
      </c>
      <c r="EA108" s="1054">
        <v>-248507</v>
      </c>
      <c r="EB108" s="1054">
        <v>-1315695</v>
      </c>
      <c r="EC108" s="1557" t="s">
        <v>6480</v>
      </c>
      <c r="ED108" s="197" t="s">
        <v>5145</v>
      </c>
      <c r="EE108" s="1513" t="s">
        <v>5342</v>
      </c>
    </row>
    <row r="109" spans="1:135" s="197" customFormat="1" ht="12.75" x14ac:dyDescent="0.2">
      <c r="A109" s="797">
        <v>101</v>
      </c>
      <c r="B109" s="722" t="s">
        <v>298</v>
      </c>
      <c r="C109" s="1526" t="s">
        <v>299</v>
      </c>
      <c r="D109" s="1054">
        <v>189830</v>
      </c>
      <c r="E109" s="1054">
        <v>189830</v>
      </c>
      <c r="F109" s="1054">
        <v>70289</v>
      </c>
      <c r="G109" s="1054">
        <v>0</v>
      </c>
      <c r="H109" s="1054">
        <v>26558898</v>
      </c>
      <c r="I109" s="1054">
        <v>10623559</v>
      </c>
      <c r="J109" s="1054">
        <v>2655890</v>
      </c>
      <c r="K109" s="1054">
        <v>0</v>
      </c>
      <c r="L109" s="1054">
        <v>1598397</v>
      </c>
      <c r="M109" s="1054">
        <v>0</v>
      </c>
      <c r="N109" s="1054">
        <v>0</v>
      </c>
      <c r="O109" s="1054">
        <v>0</v>
      </c>
      <c r="P109" s="1054">
        <v>0</v>
      </c>
      <c r="Q109" s="1054">
        <v>0</v>
      </c>
      <c r="R109" s="1054">
        <v>0</v>
      </c>
      <c r="S109" s="1054">
        <v>0</v>
      </c>
      <c r="T109" s="1054">
        <v>0</v>
      </c>
      <c r="U109" s="1054">
        <v>-650891</v>
      </c>
      <c r="V109" s="1054">
        <v>-520712</v>
      </c>
      <c r="W109" s="1054">
        <v>-130178</v>
      </c>
      <c r="X109" s="1054">
        <v>0</v>
      </c>
      <c r="Y109" s="1054">
        <v>2093869</v>
      </c>
      <c r="Z109" s="1054">
        <v>452406</v>
      </c>
      <c r="AA109" s="1054">
        <v>0</v>
      </c>
      <c r="AB109" s="1054">
        <v>1280649</v>
      </c>
      <c r="AC109" s="1054">
        <v>320162</v>
      </c>
      <c r="AD109" s="1054">
        <v>0</v>
      </c>
      <c r="AE109" s="1054">
        <v>65049</v>
      </c>
      <c r="AF109" s="1054">
        <v>15129</v>
      </c>
      <c r="AG109" s="1054">
        <v>0</v>
      </c>
      <c r="AH109" s="1054">
        <v>3734</v>
      </c>
      <c r="AI109" s="1054">
        <v>933</v>
      </c>
      <c r="AJ109" s="1054">
        <v>0</v>
      </c>
      <c r="AK109" s="1054">
        <v>12747</v>
      </c>
      <c r="AL109" s="1054">
        <v>3187</v>
      </c>
      <c r="AM109" s="1054">
        <v>0</v>
      </c>
      <c r="AN109" s="1054">
        <v>339</v>
      </c>
      <c r="AO109" s="1054">
        <v>85</v>
      </c>
      <c r="AP109" s="1054">
        <v>0</v>
      </c>
      <c r="AQ109" s="1054">
        <v>152450</v>
      </c>
      <c r="AR109" s="1054">
        <v>38113</v>
      </c>
      <c r="AS109" s="1054">
        <v>0</v>
      </c>
      <c r="AT109" s="1054">
        <v>0</v>
      </c>
      <c r="AU109" s="1054">
        <v>0</v>
      </c>
      <c r="AV109" s="1054">
        <v>0</v>
      </c>
      <c r="AW109" s="1054">
        <v>0</v>
      </c>
      <c r="AX109" s="1054">
        <v>0</v>
      </c>
      <c r="AY109" s="1054">
        <v>0</v>
      </c>
      <c r="AZ109" s="1054">
        <v>2039073</v>
      </c>
      <c r="BA109" s="1054">
        <v>473457</v>
      </c>
      <c r="BB109" s="1054">
        <v>-1301781</v>
      </c>
      <c r="BC109" s="1054">
        <v>1982625</v>
      </c>
      <c r="BD109" s="1054">
        <v>495656</v>
      </c>
      <c r="BE109" s="1054">
        <v>0</v>
      </c>
      <c r="BF109" s="1055"/>
      <c r="BG109" s="1055"/>
      <c r="BH109" s="1055"/>
      <c r="BI109" s="1054">
        <v>-330258</v>
      </c>
      <c r="BJ109" s="1054">
        <v>-264206</v>
      </c>
      <c r="BK109" s="1054">
        <v>-66052</v>
      </c>
      <c r="BL109" s="1054">
        <v>0</v>
      </c>
      <c r="BM109" s="1054">
        <v>-660516</v>
      </c>
      <c r="BN109" s="1054">
        <v>-2872579</v>
      </c>
      <c r="BO109" s="1054">
        <v>-2298063</v>
      </c>
      <c r="BP109" s="1054">
        <v>-574516</v>
      </c>
      <c r="BQ109" s="1054">
        <v>0</v>
      </c>
      <c r="BR109" s="1054">
        <v>-5745158</v>
      </c>
      <c r="BS109" s="1054">
        <v>-3176430</v>
      </c>
      <c r="BT109" s="1054">
        <v>-1582978</v>
      </c>
      <c r="BU109" s="1054">
        <v>-1271097</v>
      </c>
      <c r="BV109" s="1054">
        <v>-322354</v>
      </c>
      <c r="BW109" s="1054">
        <v>0</v>
      </c>
      <c r="BX109" s="1054">
        <v>23151850</v>
      </c>
      <c r="BY109" s="1054">
        <v>-4645542</v>
      </c>
      <c r="BZ109" s="1054">
        <v>656024</v>
      </c>
      <c r="CA109" s="1054">
        <v>-2424297</v>
      </c>
      <c r="CB109" s="1054">
        <v>0</v>
      </c>
      <c r="CC109" s="1054">
        <v>-699</v>
      </c>
      <c r="CD109" s="1054">
        <v>-32947</v>
      </c>
      <c r="CE109" s="1054">
        <v>0</v>
      </c>
      <c r="CF109" s="1054">
        <v>-1132201</v>
      </c>
      <c r="CG109" s="1054">
        <v>-120776</v>
      </c>
      <c r="CH109" s="1054">
        <v>-47748</v>
      </c>
      <c r="CI109" s="1054">
        <v>0</v>
      </c>
      <c r="CJ109" s="1054">
        <v>0</v>
      </c>
      <c r="CK109" s="1054">
        <v>0</v>
      </c>
      <c r="CL109" s="1054">
        <v>-162518</v>
      </c>
      <c r="CM109" s="1054">
        <v>-140505</v>
      </c>
      <c r="CN109" s="1054">
        <v>0</v>
      </c>
      <c r="CO109" s="1054">
        <v>27729976</v>
      </c>
      <c r="CP109" s="1054">
        <v>-209164</v>
      </c>
      <c r="CQ109" s="1054">
        <v>1958225</v>
      </c>
      <c r="CR109" s="1054">
        <v>-717961</v>
      </c>
      <c r="CS109" s="1054">
        <v>38575936</v>
      </c>
      <c r="CT109" s="1054">
        <v>-220353</v>
      </c>
      <c r="CU109" s="1054">
        <v>0</v>
      </c>
      <c r="CV109">
        <v>-3090287</v>
      </c>
      <c r="CW109">
        <v>0</v>
      </c>
      <c r="CX109" s="1054">
        <v>-25856</v>
      </c>
      <c r="CY109" s="1054">
        <v>-5719302</v>
      </c>
      <c r="CZ109" s="1054">
        <v>0</v>
      </c>
      <c r="DA109" s="1054">
        <v>3625</v>
      </c>
      <c r="DB109" s="1054">
        <v>0</v>
      </c>
      <c r="DC109" s="1054">
        <v>-12929</v>
      </c>
      <c r="DD109" s="1054">
        <v>-10342</v>
      </c>
      <c r="DE109" s="1054">
        <v>-2585</v>
      </c>
      <c r="DF109" s="1054">
        <v>0</v>
      </c>
      <c r="DG109" s="1054">
        <v>-2859650</v>
      </c>
      <c r="DH109" s="1054">
        <v>-2287721</v>
      </c>
      <c r="DI109" s="1054">
        <v>-571931</v>
      </c>
      <c r="DJ109" s="1054">
        <v>0</v>
      </c>
      <c r="DK109" s="1054">
        <v>34193</v>
      </c>
      <c r="DL109" s="1054">
        <v>5074</v>
      </c>
      <c r="DM109" s="1054">
        <v>0</v>
      </c>
      <c r="DN109" s="197">
        <v>11637475</v>
      </c>
      <c r="DO109" s="197">
        <v>348750</v>
      </c>
      <c r="DP109" s="197">
        <v>-3176430</v>
      </c>
      <c r="DQ109" s="197">
        <v>-3199623</v>
      </c>
      <c r="DR109" s="209"/>
      <c r="DS109" s="209"/>
      <c r="DT109" s="209"/>
      <c r="DU109" t="s">
        <v>984</v>
      </c>
      <c r="DV109" t="s">
        <v>985</v>
      </c>
      <c r="DX109" s="197">
        <v>0</v>
      </c>
      <c r="DY109" s="197">
        <v>0</v>
      </c>
      <c r="DZ109" s="197">
        <v>0</v>
      </c>
      <c r="EA109" s="1054">
        <v>-58643</v>
      </c>
      <c r="EB109" s="1054">
        <v>-1622867</v>
      </c>
      <c r="EC109" s="1557" t="s">
        <v>6480</v>
      </c>
      <c r="ED109" s="197" t="s">
        <v>5146</v>
      </c>
      <c r="EE109" s="1513" t="s">
        <v>5344</v>
      </c>
    </row>
    <row r="110" spans="1:135" s="197" customFormat="1" ht="12.75" x14ac:dyDescent="0.2">
      <c r="A110" s="203">
        <v>102</v>
      </c>
      <c r="B110" s="722" t="s">
        <v>300</v>
      </c>
      <c r="C110" s="1526" t="s">
        <v>301</v>
      </c>
      <c r="D110" s="1054">
        <v>318906</v>
      </c>
      <c r="E110" s="1054">
        <v>318906</v>
      </c>
      <c r="F110" s="1054">
        <v>0</v>
      </c>
      <c r="G110" s="1054">
        <v>0</v>
      </c>
      <c r="H110" s="1054">
        <v>94960583</v>
      </c>
      <c r="I110" s="1054">
        <v>28488175</v>
      </c>
      <c r="J110" s="1054">
        <v>35135416</v>
      </c>
      <c r="K110" s="1054">
        <v>0</v>
      </c>
      <c r="L110" s="1054">
        <v>0</v>
      </c>
      <c r="M110" s="1054">
        <v>0</v>
      </c>
      <c r="N110" s="1054">
        <v>0</v>
      </c>
      <c r="O110" s="1054">
        <v>0</v>
      </c>
      <c r="P110" s="1054">
        <v>0</v>
      </c>
      <c r="Q110" s="1054">
        <v>0</v>
      </c>
      <c r="R110" s="1054">
        <v>0</v>
      </c>
      <c r="S110" s="1054">
        <v>0</v>
      </c>
      <c r="T110" s="1054">
        <v>0</v>
      </c>
      <c r="U110" s="1054">
        <v>6890759</v>
      </c>
      <c r="V110" s="1054">
        <v>6264326</v>
      </c>
      <c r="W110" s="1054">
        <v>7726002</v>
      </c>
      <c r="X110" s="1054">
        <v>0</v>
      </c>
      <c r="Y110" s="1054">
        <v>4852695</v>
      </c>
      <c r="Z110" s="1054">
        <v>5984991</v>
      </c>
      <c r="AA110" s="1054">
        <v>0</v>
      </c>
      <c r="AB110" s="1054">
        <v>1821882</v>
      </c>
      <c r="AC110" s="1054">
        <v>2246988</v>
      </c>
      <c r="AD110" s="1054">
        <v>0</v>
      </c>
      <c r="AE110" s="1054">
        <v>69841</v>
      </c>
      <c r="AF110" s="1054">
        <v>86137</v>
      </c>
      <c r="AG110" s="1054">
        <v>0</v>
      </c>
      <c r="AH110" s="1054">
        <v>0</v>
      </c>
      <c r="AI110" s="1054">
        <v>0</v>
      </c>
      <c r="AJ110" s="1054">
        <v>0</v>
      </c>
      <c r="AK110" s="1054">
        <v>10438</v>
      </c>
      <c r="AL110" s="1054">
        <v>12873</v>
      </c>
      <c r="AM110" s="1054">
        <v>0</v>
      </c>
      <c r="AN110" s="1054">
        <v>0</v>
      </c>
      <c r="AO110" s="1054">
        <v>0</v>
      </c>
      <c r="AP110" s="1054">
        <v>0</v>
      </c>
      <c r="AQ110" s="1054">
        <v>0</v>
      </c>
      <c r="AR110" s="1054">
        <v>0</v>
      </c>
      <c r="AS110" s="1054">
        <v>0</v>
      </c>
      <c r="AT110" s="1054">
        <v>0</v>
      </c>
      <c r="AU110" s="1054">
        <v>0</v>
      </c>
      <c r="AV110" s="1054">
        <v>0</v>
      </c>
      <c r="AW110" s="1054">
        <v>0</v>
      </c>
      <c r="AX110" s="1054">
        <v>0</v>
      </c>
      <c r="AY110" s="1054">
        <v>0</v>
      </c>
      <c r="AZ110" s="1054">
        <v>8635249</v>
      </c>
      <c r="BA110" s="1054">
        <v>0</v>
      </c>
      <c r="BB110" s="1054">
        <v>20881087</v>
      </c>
      <c r="BC110" s="1054">
        <v>1827681</v>
      </c>
      <c r="BD110" s="1054">
        <v>2254140</v>
      </c>
      <c r="BE110" s="1054">
        <v>0</v>
      </c>
      <c r="BF110" s="1055"/>
      <c r="BG110" s="1055"/>
      <c r="BH110" s="1055"/>
      <c r="BI110" s="1054">
        <v>-2925415</v>
      </c>
      <c r="BJ110" s="1054">
        <v>-2659469</v>
      </c>
      <c r="BK110" s="1054">
        <v>-3280012</v>
      </c>
      <c r="BL110" s="1054">
        <v>0</v>
      </c>
      <c r="BM110" s="1054">
        <v>-8864896</v>
      </c>
      <c r="BN110" s="1054">
        <v>-1568704</v>
      </c>
      <c r="BO110" s="1054">
        <v>-1426094</v>
      </c>
      <c r="BP110" s="1054">
        <v>-1758850</v>
      </c>
      <c r="BQ110" s="1054">
        <v>0</v>
      </c>
      <c r="BR110" s="1054">
        <v>-4753648</v>
      </c>
      <c r="BS110" s="1054">
        <v>25714264</v>
      </c>
      <c r="BT110" s="1054">
        <v>8485489</v>
      </c>
      <c r="BU110" s="1054">
        <v>7714427</v>
      </c>
      <c r="BV110" s="1054">
        <v>9514348</v>
      </c>
      <c r="BW110" s="1054">
        <v>0</v>
      </c>
      <c r="BX110" s="1054">
        <v>86219790</v>
      </c>
      <c r="BY110" s="1054">
        <v>-6737404</v>
      </c>
      <c r="BZ110" s="1054">
        <v>2535225</v>
      </c>
      <c r="CA110" s="1054">
        <v>-12740089</v>
      </c>
      <c r="CB110" s="1054">
        <v>-112818</v>
      </c>
      <c r="CC110" s="1054">
        <v>0</v>
      </c>
      <c r="CD110" s="1054">
        <v>-28262</v>
      </c>
      <c r="CE110" s="1054">
        <v>-761</v>
      </c>
      <c r="CF110" s="1054">
        <v>-3279016</v>
      </c>
      <c r="CG110" s="1054">
        <v>-724921</v>
      </c>
      <c r="CH110" s="1054">
        <v>0</v>
      </c>
      <c r="CI110" s="1054">
        <v>0</v>
      </c>
      <c r="CJ110" s="1054">
        <v>0</v>
      </c>
      <c r="CK110" s="1054">
        <v>0</v>
      </c>
      <c r="CL110" s="1054">
        <v>0</v>
      </c>
      <c r="CM110" s="1054">
        <v>0</v>
      </c>
      <c r="CN110" s="1054">
        <v>0</v>
      </c>
      <c r="CO110" s="1054">
        <v>87119793</v>
      </c>
      <c r="CP110" s="1054">
        <v>-434</v>
      </c>
      <c r="CQ110" s="1054">
        <v>12216456</v>
      </c>
      <c r="CR110" s="1054">
        <v>-7463077</v>
      </c>
      <c r="CS110" s="1054">
        <v>118249873</v>
      </c>
      <c r="CT110" s="1054">
        <v>288541</v>
      </c>
      <c r="CU110" s="1054">
        <v>0</v>
      </c>
      <c r="CV110">
        <v>-2901273</v>
      </c>
      <c r="CW110">
        <v>0</v>
      </c>
      <c r="CX110" s="1054">
        <v>-617396</v>
      </c>
      <c r="CY110" s="1054">
        <v>-4136252</v>
      </c>
      <c r="CZ110" s="1054">
        <v>0</v>
      </c>
      <c r="DA110" s="1054">
        <v>2425746</v>
      </c>
      <c r="DB110" s="1054">
        <v>0</v>
      </c>
      <c r="DC110" s="1054">
        <v>-203740</v>
      </c>
      <c r="DD110" s="1054">
        <v>-185219</v>
      </c>
      <c r="DE110" s="1054">
        <v>-228437</v>
      </c>
      <c r="DF110" s="1054">
        <v>0</v>
      </c>
      <c r="DG110" s="1054">
        <v>-1364963</v>
      </c>
      <c r="DH110" s="1054">
        <v>-1240876</v>
      </c>
      <c r="DI110" s="1054">
        <v>-1530413</v>
      </c>
      <c r="DJ110" s="1054">
        <v>0</v>
      </c>
      <c r="DK110" s="1054">
        <v>1608068</v>
      </c>
      <c r="DL110" s="1054">
        <v>1983284</v>
      </c>
      <c r="DM110" s="1054">
        <v>0</v>
      </c>
      <c r="DN110" s="197">
        <v>17908000</v>
      </c>
      <c r="DO110" s="197">
        <v>0</v>
      </c>
      <c r="DP110" s="197">
        <v>25714264</v>
      </c>
      <c r="DQ110" s="197">
        <v>-5494260</v>
      </c>
      <c r="DR110" s="209"/>
      <c r="DS110" s="209"/>
      <c r="DT110" s="209"/>
      <c r="DU110" t="s">
        <v>984</v>
      </c>
      <c r="DV110" t="s">
        <v>984</v>
      </c>
      <c r="DX110" s="197">
        <v>0</v>
      </c>
      <c r="DY110" s="197">
        <v>0</v>
      </c>
      <c r="DZ110" s="197">
        <v>0</v>
      </c>
      <c r="EA110" s="1054">
        <v>-4863187</v>
      </c>
      <c r="EB110" s="1054">
        <v>0</v>
      </c>
      <c r="EC110" s="1557" t="s">
        <v>6480</v>
      </c>
      <c r="ED110" s="197" t="s">
        <v>5147</v>
      </c>
      <c r="EE110" s="1513" t="s">
        <v>5345</v>
      </c>
    </row>
    <row r="111" spans="1:135" s="197" customFormat="1" ht="12.75" x14ac:dyDescent="0.2">
      <c r="A111" s="797">
        <v>103</v>
      </c>
      <c r="B111" s="722" t="s">
        <v>302</v>
      </c>
      <c r="C111" s="1526" t="s">
        <v>303</v>
      </c>
      <c r="D111" s="1054">
        <v>217118</v>
      </c>
      <c r="E111" s="1054">
        <v>217118</v>
      </c>
      <c r="F111" s="1054">
        <v>0</v>
      </c>
      <c r="G111" s="1054">
        <v>0</v>
      </c>
      <c r="H111" s="1054">
        <v>79057385</v>
      </c>
      <c r="I111" s="1054">
        <v>31622954</v>
      </c>
      <c r="J111" s="1054">
        <v>7905739</v>
      </c>
      <c r="K111" s="1054">
        <v>0</v>
      </c>
      <c r="L111" s="1054">
        <v>0</v>
      </c>
      <c r="M111" s="1054">
        <v>0</v>
      </c>
      <c r="N111" s="1054">
        <v>0</v>
      </c>
      <c r="O111" s="1054">
        <v>0</v>
      </c>
      <c r="P111" s="1054">
        <v>0</v>
      </c>
      <c r="Q111" s="1054">
        <v>0</v>
      </c>
      <c r="R111" s="1054">
        <v>0</v>
      </c>
      <c r="S111" s="1054">
        <v>0</v>
      </c>
      <c r="T111" s="1054">
        <v>0</v>
      </c>
      <c r="U111" s="1054">
        <v>2871440</v>
      </c>
      <c r="V111" s="1054">
        <v>2297152</v>
      </c>
      <c r="W111" s="1054">
        <v>574288</v>
      </c>
      <c r="X111" s="1054">
        <v>0</v>
      </c>
      <c r="Y111" s="1054">
        <v>5386676</v>
      </c>
      <c r="Z111" s="1054">
        <v>1346669</v>
      </c>
      <c r="AA111" s="1054">
        <v>0</v>
      </c>
      <c r="AB111" s="1054">
        <v>1020045</v>
      </c>
      <c r="AC111" s="1054">
        <v>255011</v>
      </c>
      <c r="AD111" s="1054">
        <v>0</v>
      </c>
      <c r="AE111" s="1054">
        <v>116895</v>
      </c>
      <c r="AF111" s="1054">
        <v>29224</v>
      </c>
      <c r="AG111" s="1054">
        <v>0</v>
      </c>
      <c r="AH111" s="1054">
        <v>0</v>
      </c>
      <c r="AI111" s="1054">
        <v>0</v>
      </c>
      <c r="AJ111" s="1054">
        <v>0</v>
      </c>
      <c r="AK111" s="1054">
        <v>3272</v>
      </c>
      <c r="AL111" s="1054">
        <v>818</v>
      </c>
      <c r="AM111" s="1054">
        <v>0</v>
      </c>
      <c r="AN111" s="1054">
        <v>3145</v>
      </c>
      <c r="AO111" s="1054">
        <v>786</v>
      </c>
      <c r="AP111" s="1054">
        <v>0</v>
      </c>
      <c r="AQ111" s="1054">
        <v>273874</v>
      </c>
      <c r="AR111" s="1054">
        <v>68468</v>
      </c>
      <c r="AS111" s="1054">
        <v>0</v>
      </c>
      <c r="AT111" s="1054">
        <v>0</v>
      </c>
      <c r="AU111" s="1054">
        <v>0</v>
      </c>
      <c r="AV111" s="1054">
        <v>0</v>
      </c>
      <c r="AW111" s="1054">
        <v>0</v>
      </c>
      <c r="AX111" s="1054">
        <v>0</v>
      </c>
      <c r="AY111" s="1054">
        <v>0</v>
      </c>
      <c r="AZ111" s="1054">
        <v>4501146</v>
      </c>
      <c r="BA111" s="1054">
        <v>0</v>
      </c>
      <c r="BB111" s="1054">
        <v>5742879</v>
      </c>
      <c r="BC111" s="1054">
        <v>3328557</v>
      </c>
      <c r="BD111" s="1054">
        <v>832139</v>
      </c>
      <c r="BE111" s="1054">
        <v>0</v>
      </c>
      <c r="BF111" s="1055"/>
      <c r="BG111" s="1055"/>
      <c r="BH111" s="1055"/>
      <c r="BI111" s="1054">
        <v>-2750000</v>
      </c>
      <c r="BJ111" s="1054">
        <v>-2200000</v>
      </c>
      <c r="BK111" s="1054">
        <v>-550000</v>
      </c>
      <c r="BL111" s="1054">
        <v>0</v>
      </c>
      <c r="BM111" s="1054">
        <v>-5500000</v>
      </c>
      <c r="BN111" s="1054">
        <v>-4975517</v>
      </c>
      <c r="BO111" s="1054">
        <v>-3980412</v>
      </c>
      <c r="BP111" s="1054">
        <v>-995103</v>
      </c>
      <c r="BQ111" s="1054">
        <v>0</v>
      </c>
      <c r="BR111" s="1054">
        <v>-9951032</v>
      </c>
      <c r="BS111" s="1054">
        <v>-1522142</v>
      </c>
      <c r="BT111" s="1054">
        <v>-761069</v>
      </c>
      <c r="BU111" s="1054">
        <v>-608857</v>
      </c>
      <c r="BV111" s="1054">
        <v>-152216</v>
      </c>
      <c r="BW111" s="1054">
        <v>0</v>
      </c>
      <c r="BX111" s="1054">
        <v>71134276</v>
      </c>
      <c r="BY111" s="1054">
        <v>-3653772</v>
      </c>
      <c r="BZ111" s="1054">
        <v>2253808</v>
      </c>
      <c r="CA111" s="1054">
        <v>-11300163</v>
      </c>
      <c r="CB111" s="1054">
        <v>-36086</v>
      </c>
      <c r="CC111" s="1054">
        <v>-12538</v>
      </c>
      <c r="CD111" s="1054">
        <v>-6272</v>
      </c>
      <c r="CE111" s="1054">
        <v>-25466</v>
      </c>
      <c r="CF111" s="1054">
        <v>-4931131</v>
      </c>
      <c r="CG111" s="1054">
        <v>-184676</v>
      </c>
      <c r="CH111" s="1054">
        <v>-4990</v>
      </c>
      <c r="CI111" s="1054">
        <v>0</v>
      </c>
      <c r="CJ111" s="1054">
        <v>0</v>
      </c>
      <c r="CK111" s="1054">
        <v>-19586</v>
      </c>
      <c r="CL111" s="1054">
        <v>0</v>
      </c>
      <c r="CM111" s="1054">
        <v>0</v>
      </c>
      <c r="CN111" s="1054">
        <v>0</v>
      </c>
      <c r="CO111" s="1054">
        <v>75908638</v>
      </c>
      <c r="CP111" s="1054">
        <v>0</v>
      </c>
      <c r="CQ111" s="1054">
        <v>6659027</v>
      </c>
      <c r="CR111" s="1054">
        <v>-3897627</v>
      </c>
      <c r="CS111" s="1054">
        <v>97246096</v>
      </c>
      <c r="CT111" s="1054">
        <v>-400000</v>
      </c>
      <c r="CU111" s="1054">
        <v>0</v>
      </c>
      <c r="CV111">
        <v>-11284845</v>
      </c>
      <c r="CW111">
        <v>0</v>
      </c>
      <c r="CX111" s="1054">
        <v>-951032</v>
      </c>
      <c r="CY111" s="1054">
        <v>-9000000</v>
      </c>
      <c r="CZ111" s="1054">
        <v>0</v>
      </c>
      <c r="DA111" s="1054">
        <v>473409</v>
      </c>
      <c r="DB111" s="1054">
        <v>0</v>
      </c>
      <c r="DC111" s="1054">
        <v>-475517</v>
      </c>
      <c r="DD111" s="1054">
        <v>-380412</v>
      </c>
      <c r="DE111" s="1054">
        <v>-95103</v>
      </c>
      <c r="DF111" s="1054">
        <v>0</v>
      </c>
      <c r="DG111" s="1054">
        <v>-4500000</v>
      </c>
      <c r="DH111" s="1054">
        <v>-3600000</v>
      </c>
      <c r="DI111" s="1054">
        <v>-900000</v>
      </c>
      <c r="DJ111" s="1054">
        <v>0</v>
      </c>
      <c r="DK111" s="1054">
        <v>309762</v>
      </c>
      <c r="DL111" s="1054">
        <v>77441</v>
      </c>
      <c r="DM111" s="1054">
        <v>0</v>
      </c>
      <c r="DN111" s="197">
        <v>22479750</v>
      </c>
      <c r="DO111" s="197">
        <v>0</v>
      </c>
      <c r="DP111" s="197">
        <v>-1522142</v>
      </c>
      <c r="DQ111" s="197">
        <v>-5068505</v>
      </c>
      <c r="DR111" s="209"/>
      <c r="DS111" s="209"/>
      <c r="DT111" s="209"/>
      <c r="DU111" t="s">
        <v>984</v>
      </c>
      <c r="DV111" t="s">
        <v>985</v>
      </c>
      <c r="DX111" s="197">
        <v>0</v>
      </c>
      <c r="DY111" s="197">
        <v>0</v>
      </c>
      <c r="DZ111" s="197">
        <v>0</v>
      </c>
      <c r="EA111" s="1054">
        <v>-702597</v>
      </c>
      <c r="EB111" s="1054">
        <v>0</v>
      </c>
      <c r="EC111" s="1557" t="s">
        <v>6480</v>
      </c>
      <c r="ED111" s="197" t="s">
        <v>5148</v>
      </c>
      <c r="EE111" s="1513" t="s">
        <v>5342</v>
      </c>
    </row>
    <row r="112" spans="1:135" s="197" customFormat="1" ht="12.75" x14ac:dyDescent="0.2">
      <c r="A112" s="203">
        <v>104</v>
      </c>
      <c r="B112" s="722" t="s">
        <v>304</v>
      </c>
      <c r="C112" s="1526" t="s">
        <v>305</v>
      </c>
      <c r="D112" s="1054">
        <v>616574</v>
      </c>
      <c r="E112" s="1054">
        <v>616574</v>
      </c>
      <c r="F112" s="1054">
        <v>0</v>
      </c>
      <c r="G112" s="1054">
        <v>0</v>
      </c>
      <c r="H112" s="1054">
        <v>161882749</v>
      </c>
      <c r="I112" s="1054">
        <v>48564825</v>
      </c>
      <c r="J112" s="1054">
        <v>59896617</v>
      </c>
      <c r="K112" s="1054">
        <v>0</v>
      </c>
      <c r="L112" s="1054">
        <v>0</v>
      </c>
      <c r="M112" s="1054">
        <v>0</v>
      </c>
      <c r="N112" s="1054">
        <v>0</v>
      </c>
      <c r="O112" s="1054">
        <v>0</v>
      </c>
      <c r="P112" s="1054">
        <v>0</v>
      </c>
      <c r="Q112" s="1054">
        <v>0</v>
      </c>
      <c r="R112" s="1054">
        <v>0</v>
      </c>
      <c r="S112" s="1054">
        <v>0</v>
      </c>
      <c r="T112" s="1054">
        <v>0</v>
      </c>
      <c r="U112" s="1054">
        <v>-229619</v>
      </c>
      <c r="V112" s="1054">
        <v>-208745</v>
      </c>
      <c r="W112" s="1054">
        <v>-257452</v>
      </c>
      <c r="X112" s="1054">
        <v>0</v>
      </c>
      <c r="Y112" s="1054">
        <v>8272565</v>
      </c>
      <c r="Z112" s="1054">
        <v>10202831</v>
      </c>
      <c r="AA112" s="1054">
        <v>0</v>
      </c>
      <c r="AB112" s="1054">
        <v>2752945</v>
      </c>
      <c r="AC112" s="1054">
        <v>3395298</v>
      </c>
      <c r="AD112" s="1054">
        <v>0</v>
      </c>
      <c r="AE112" s="1054">
        <v>181519</v>
      </c>
      <c r="AF112" s="1054">
        <v>223874</v>
      </c>
      <c r="AG112" s="1054">
        <v>0</v>
      </c>
      <c r="AH112" s="1054">
        <v>0</v>
      </c>
      <c r="AI112" s="1054">
        <v>0</v>
      </c>
      <c r="AJ112" s="1054">
        <v>0</v>
      </c>
      <c r="AK112" s="1054">
        <v>4391</v>
      </c>
      <c r="AL112" s="1054">
        <v>5416</v>
      </c>
      <c r="AM112" s="1054">
        <v>0</v>
      </c>
      <c r="AN112" s="1054">
        <v>0</v>
      </c>
      <c r="AO112" s="1054">
        <v>0</v>
      </c>
      <c r="AP112" s="1054">
        <v>0</v>
      </c>
      <c r="AQ112" s="1054">
        <v>3224024</v>
      </c>
      <c r="AR112" s="1054">
        <v>3976296</v>
      </c>
      <c r="AS112" s="1054">
        <v>0</v>
      </c>
      <c r="AT112" s="1054">
        <v>0</v>
      </c>
      <c r="AU112" s="1054">
        <v>0</v>
      </c>
      <c r="AV112" s="1054">
        <v>0</v>
      </c>
      <c r="AW112" s="1054">
        <v>0</v>
      </c>
      <c r="AX112" s="1054">
        <v>0</v>
      </c>
      <c r="AY112" s="1054">
        <v>0</v>
      </c>
      <c r="AZ112" s="1054">
        <v>19880338</v>
      </c>
      <c r="BA112" s="1054">
        <v>0</v>
      </c>
      <c r="BB112" s="1054">
        <v>-695816</v>
      </c>
      <c r="BC112" s="1054">
        <v>6731742</v>
      </c>
      <c r="BD112" s="1054">
        <v>8302481</v>
      </c>
      <c r="BE112" s="1054">
        <v>0</v>
      </c>
      <c r="BF112" s="1055"/>
      <c r="BG112" s="1055"/>
      <c r="BH112" s="1055"/>
      <c r="BI112" s="1054">
        <v>-22192215</v>
      </c>
      <c r="BJ112" s="1054">
        <v>-20174742</v>
      </c>
      <c r="BK112" s="1054">
        <v>-24882182</v>
      </c>
      <c r="BL112" s="1054">
        <v>0</v>
      </c>
      <c r="BM112" s="1054">
        <v>-67249139</v>
      </c>
      <c r="BN112" s="1054">
        <v>-11826198</v>
      </c>
      <c r="BO112" s="1054">
        <v>-10751090</v>
      </c>
      <c r="BP112" s="1054">
        <v>-13259678</v>
      </c>
      <c r="BQ112" s="1054">
        <v>0</v>
      </c>
      <c r="BR112" s="1054">
        <v>-35836966</v>
      </c>
      <c r="BS112" s="1054">
        <v>-1346525</v>
      </c>
      <c r="BT112" s="1054">
        <v>-444353</v>
      </c>
      <c r="BU112" s="1054">
        <v>-403957</v>
      </c>
      <c r="BV112" s="1054">
        <v>-498215</v>
      </c>
      <c r="BW112" s="1054">
        <v>0</v>
      </c>
      <c r="BX112" s="1054">
        <v>136613972</v>
      </c>
      <c r="BY112" s="1054">
        <v>-11632675</v>
      </c>
      <c r="BZ112" s="1054">
        <v>3640464</v>
      </c>
      <c r="CA112" s="1054">
        <v>-15714601</v>
      </c>
      <c r="CB112" s="1054">
        <v>0</v>
      </c>
      <c r="CC112" s="1054">
        <v>0</v>
      </c>
      <c r="CD112" s="1054">
        <v>-14310</v>
      </c>
      <c r="CE112" s="1054">
        <v>-1106</v>
      </c>
      <c r="CF112" s="1054">
        <v>-5136729</v>
      </c>
      <c r="CG112" s="1054">
        <v>-479000</v>
      </c>
      <c r="CH112" s="1054">
        <v>-28942</v>
      </c>
      <c r="CI112" s="1054">
        <v>0</v>
      </c>
      <c r="CJ112" s="1054">
        <v>0</v>
      </c>
      <c r="CK112" s="1054">
        <v>0</v>
      </c>
      <c r="CL112" s="1054">
        <v>0</v>
      </c>
      <c r="CM112" s="1054">
        <v>0</v>
      </c>
      <c r="CN112" s="1054">
        <v>0</v>
      </c>
      <c r="CO112" s="1054">
        <v>141858870</v>
      </c>
      <c r="CP112" s="1054">
        <v>-9926377</v>
      </c>
      <c r="CQ112" s="1054">
        <v>117246739</v>
      </c>
      <c r="CR112" s="1054">
        <v>-28098093</v>
      </c>
      <c r="CS112" s="1054">
        <v>202343944</v>
      </c>
      <c r="CT112" s="1054">
        <v>-13002944</v>
      </c>
      <c r="CU112" s="1054">
        <v>0</v>
      </c>
      <c r="CV112">
        <v>2778833</v>
      </c>
      <c r="CW112">
        <v>0</v>
      </c>
      <c r="CX112" s="1054">
        <v>-215031</v>
      </c>
      <c r="CY112" s="1054">
        <v>-35621935</v>
      </c>
      <c r="CZ112" s="1054">
        <v>0</v>
      </c>
      <c r="DA112" s="1054">
        <v>0</v>
      </c>
      <c r="DB112" s="1054">
        <v>0</v>
      </c>
      <c r="DC112" s="1054">
        <v>-70959</v>
      </c>
      <c r="DD112" s="1054">
        <v>-64510</v>
      </c>
      <c r="DE112" s="1054">
        <v>-79562</v>
      </c>
      <c r="DF112" s="1054">
        <v>0</v>
      </c>
      <c r="DG112" s="1054">
        <v>-11755237</v>
      </c>
      <c r="DH112" s="1054">
        <v>-10686581</v>
      </c>
      <c r="DI112" s="1054">
        <v>-13180117</v>
      </c>
      <c r="DJ112" s="1054">
        <v>0</v>
      </c>
      <c r="DK112" s="1054">
        <v>3093430</v>
      </c>
      <c r="DL112" s="1054">
        <v>3815230</v>
      </c>
      <c r="DM112" s="1054">
        <v>0</v>
      </c>
      <c r="DN112" s="197">
        <v>46543350</v>
      </c>
      <c r="DO112" s="197">
        <v>0</v>
      </c>
      <c r="DP112" s="197">
        <v>-1346525</v>
      </c>
      <c r="DQ112" s="197">
        <v>-13508773</v>
      </c>
      <c r="DR112" s="209"/>
      <c r="DS112" s="209"/>
      <c r="DT112" s="209"/>
      <c r="DU112" t="s">
        <v>984</v>
      </c>
      <c r="DV112" t="s">
        <v>984</v>
      </c>
      <c r="DX112" s="197">
        <v>0</v>
      </c>
      <c r="DY112" s="197">
        <v>0</v>
      </c>
      <c r="DZ112" s="197">
        <v>0</v>
      </c>
      <c r="EA112" s="1054">
        <v>-9355282</v>
      </c>
      <c r="EB112" s="1054">
        <v>0</v>
      </c>
      <c r="EC112" s="1557" t="s">
        <v>6481</v>
      </c>
      <c r="ED112" s="197" t="s">
        <v>5149</v>
      </c>
      <c r="EE112" s="1513" t="s">
        <v>5345</v>
      </c>
    </row>
    <row r="113" spans="1:135" s="197" customFormat="1" ht="12.75" x14ac:dyDescent="0.2">
      <c r="A113" s="797">
        <v>105</v>
      </c>
      <c r="B113" s="722" t="s">
        <v>857</v>
      </c>
      <c r="C113" s="1526" t="s">
        <v>307</v>
      </c>
      <c r="D113" s="1054">
        <v>156671</v>
      </c>
      <c r="E113" s="1054">
        <v>156671</v>
      </c>
      <c r="F113" s="1054">
        <v>0</v>
      </c>
      <c r="G113" s="1054">
        <v>0</v>
      </c>
      <c r="H113" s="1054">
        <v>57909016</v>
      </c>
      <c r="I113" s="1054">
        <v>57329926</v>
      </c>
      <c r="J113" s="1054">
        <v>0</v>
      </c>
      <c r="K113" s="1054">
        <v>579090</v>
      </c>
      <c r="L113" s="1054">
        <v>557432</v>
      </c>
      <c r="M113" s="1054">
        <v>0</v>
      </c>
      <c r="N113" s="1054">
        <v>0</v>
      </c>
      <c r="O113" s="1054">
        <v>0</v>
      </c>
      <c r="P113" s="1054">
        <v>0</v>
      </c>
      <c r="Q113" s="1054">
        <v>0</v>
      </c>
      <c r="R113" s="1054">
        <v>0</v>
      </c>
      <c r="S113" s="1054">
        <v>0</v>
      </c>
      <c r="T113" s="1054">
        <v>0</v>
      </c>
      <c r="U113" s="1054">
        <v>0</v>
      </c>
      <c r="V113" s="1054">
        <v>1933163</v>
      </c>
      <c r="W113" s="1054">
        <v>0</v>
      </c>
      <c r="X113" s="1054">
        <v>19527</v>
      </c>
      <c r="Y113" s="1054">
        <v>9860572</v>
      </c>
      <c r="Z113" s="1054">
        <v>0</v>
      </c>
      <c r="AA113" s="1054">
        <v>98643</v>
      </c>
      <c r="AB113" s="1054">
        <v>2988422</v>
      </c>
      <c r="AC113" s="1054">
        <v>0</v>
      </c>
      <c r="AD113" s="1054">
        <v>30186</v>
      </c>
      <c r="AE113" s="1054">
        <v>215678</v>
      </c>
      <c r="AF113" s="1054">
        <v>0</v>
      </c>
      <c r="AG113" s="1054">
        <v>2131</v>
      </c>
      <c r="AH113" s="1054">
        <v>0</v>
      </c>
      <c r="AI113" s="1054">
        <v>0</v>
      </c>
      <c r="AJ113" s="1054">
        <v>0</v>
      </c>
      <c r="AK113" s="1054">
        <v>7119</v>
      </c>
      <c r="AL113" s="1054">
        <v>0</v>
      </c>
      <c r="AM113" s="1054">
        <v>72</v>
      </c>
      <c r="AN113" s="1054">
        <v>0</v>
      </c>
      <c r="AO113" s="1054">
        <v>0</v>
      </c>
      <c r="AP113" s="1054">
        <v>0</v>
      </c>
      <c r="AQ113" s="1054">
        <v>227603</v>
      </c>
      <c r="AR113" s="1054">
        <v>0</v>
      </c>
      <c r="AS113" s="1054">
        <v>2299</v>
      </c>
      <c r="AT113" s="1054">
        <v>0</v>
      </c>
      <c r="AU113" s="1054">
        <v>0</v>
      </c>
      <c r="AV113" s="1054">
        <v>0</v>
      </c>
      <c r="AW113" s="1054">
        <v>0</v>
      </c>
      <c r="AX113" s="1054">
        <v>0</v>
      </c>
      <c r="AY113" s="1054">
        <v>0</v>
      </c>
      <c r="AZ113" s="1054">
        <v>3956201</v>
      </c>
      <c r="BA113" s="1054">
        <v>0</v>
      </c>
      <c r="BB113" s="1054">
        <v>1952690</v>
      </c>
      <c r="BC113" s="1054">
        <v>2927621</v>
      </c>
      <c r="BD113" s="1054">
        <v>0</v>
      </c>
      <c r="BE113" s="1054">
        <v>29572</v>
      </c>
      <c r="BF113" s="1055"/>
      <c r="BG113" s="1055"/>
      <c r="BH113" s="1055"/>
      <c r="BI113" s="1054">
        <v>0</v>
      </c>
      <c r="BJ113" s="1054">
        <v>-5574864</v>
      </c>
      <c r="BK113" s="1054">
        <v>0</v>
      </c>
      <c r="BL113" s="1054">
        <v>-56311</v>
      </c>
      <c r="BM113" s="1054">
        <v>-5631175</v>
      </c>
      <c r="BN113" s="1054">
        <v>0</v>
      </c>
      <c r="BO113" s="1054">
        <v>-1977352</v>
      </c>
      <c r="BP113" s="1054">
        <v>0</v>
      </c>
      <c r="BQ113" s="1054">
        <v>-19973</v>
      </c>
      <c r="BR113" s="1054">
        <v>-1997325</v>
      </c>
      <c r="BS113" s="1054">
        <v>1635853</v>
      </c>
      <c r="BT113" s="1054">
        <v>312</v>
      </c>
      <c r="BU113" s="1054">
        <v>1989047</v>
      </c>
      <c r="BV113" s="1054">
        <v>0</v>
      </c>
      <c r="BW113" s="1054">
        <v>20095</v>
      </c>
      <c r="BX113" s="1054">
        <v>54792570</v>
      </c>
      <c r="BY113" s="1054">
        <v>-3773700</v>
      </c>
      <c r="BZ113" s="1054">
        <v>1261661</v>
      </c>
      <c r="CA113" s="1054">
        <v>-2347378</v>
      </c>
      <c r="CB113" s="1054">
        <v>-102747</v>
      </c>
      <c r="CC113" s="1054">
        <v>0</v>
      </c>
      <c r="CD113" s="1054">
        <v>-6707</v>
      </c>
      <c r="CE113" s="1054">
        <v>-272277</v>
      </c>
      <c r="CF113" s="1054">
        <v>-2247745</v>
      </c>
      <c r="CG113" s="1054">
        <v>-57542</v>
      </c>
      <c r="CH113" s="1054">
        <v>-203277</v>
      </c>
      <c r="CI113" s="1054">
        <v>-12775</v>
      </c>
      <c r="CJ113" s="1054">
        <v>0</v>
      </c>
      <c r="CK113" s="1054">
        <v>0</v>
      </c>
      <c r="CL113" s="1054">
        <v>-89958</v>
      </c>
      <c r="CM113" s="1054">
        <v>-90015</v>
      </c>
      <c r="CN113" s="1054">
        <v>0</v>
      </c>
      <c r="CO113" s="1054">
        <v>50482177</v>
      </c>
      <c r="CP113" s="1054">
        <v>-330582</v>
      </c>
      <c r="CQ113" s="1054">
        <v>6676200</v>
      </c>
      <c r="CR113" s="1054">
        <v>-286383</v>
      </c>
      <c r="CS113" s="1054">
        <v>62915975</v>
      </c>
      <c r="CT113" s="1054">
        <v>516986</v>
      </c>
      <c r="CU113" s="1054">
        <v>-6332</v>
      </c>
      <c r="CV113">
        <v>3866347</v>
      </c>
      <c r="CW113">
        <v>0</v>
      </c>
      <c r="CX113" s="1054">
        <v>-996723</v>
      </c>
      <c r="CY113" s="1054">
        <v>-1000602</v>
      </c>
      <c r="CZ113" s="1054">
        <v>0</v>
      </c>
      <c r="DA113" s="1054">
        <v>857359</v>
      </c>
      <c r="DB113" s="1054">
        <v>0</v>
      </c>
      <c r="DC113" s="1054">
        <v>0</v>
      </c>
      <c r="DD113" s="1054">
        <v>-986756</v>
      </c>
      <c r="DE113" s="1054">
        <v>0</v>
      </c>
      <c r="DF113" s="1054">
        <v>-9967</v>
      </c>
      <c r="DG113" s="1054">
        <v>0</v>
      </c>
      <c r="DH113" s="1054">
        <v>-990596</v>
      </c>
      <c r="DI113" s="1054">
        <v>0</v>
      </c>
      <c r="DJ113" s="1054">
        <v>-10006</v>
      </c>
      <c r="DK113" s="1054">
        <v>3178004</v>
      </c>
      <c r="DL113" s="1054">
        <v>0</v>
      </c>
      <c r="DM113" s="1054">
        <v>32101</v>
      </c>
      <c r="DN113" s="197">
        <v>16389250</v>
      </c>
      <c r="DO113" s="197">
        <v>365250</v>
      </c>
      <c r="DP113" s="197">
        <v>1635853</v>
      </c>
      <c r="DQ113" s="197">
        <v>-1768166</v>
      </c>
      <c r="DR113" s="209"/>
      <c r="DS113" s="209"/>
      <c r="DT113" s="209" t="s">
        <v>985</v>
      </c>
      <c r="DU113" t="s">
        <v>984</v>
      </c>
      <c r="DV113" t="s">
        <v>984</v>
      </c>
      <c r="DX113" s="197">
        <v>0</v>
      </c>
      <c r="DY113" s="197">
        <v>0</v>
      </c>
      <c r="DZ113" s="197">
        <v>0</v>
      </c>
      <c r="EA113" s="1054">
        <v>-2912441</v>
      </c>
      <c r="EB113" s="1054">
        <v>0</v>
      </c>
      <c r="EC113" s="1557" t="s">
        <v>6480</v>
      </c>
      <c r="ED113" s="197" t="s">
        <v>5150</v>
      </c>
      <c r="EE113" s="1513" t="s">
        <v>5349</v>
      </c>
    </row>
    <row r="114" spans="1:135" s="197" customFormat="1" ht="12.75" x14ac:dyDescent="0.2">
      <c r="A114" s="203">
        <v>106</v>
      </c>
      <c r="B114" s="722" t="s">
        <v>310</v>
      </c>
      <c r="C114" s="1526" t="s">
        <v>311</v>
      </c>
      <c r="D114" s="1054">
        <v>571261</v>
      </c>
      <c r="E114" s="1054">
        <v>571261</v>
      </c>
      <c r="F114" s="1054">
        <v>0</v>
      </c>
      <c r="G114" s="1054">
        <v>0</v>
      </c>
      <c r="H114" s="1054">
        <v>209494319</v>
      </c>
      <c r="I114" s="1054">
        <v>62848296</v>
      </c>
      <c r="J114" s="1054">
        <v>77512898</v>
      </c>
      <c r="K114" s="1054">
        <v>0</v>
      </c>
      <c r="L114" s="1054">
        <v>0</v>
      </c>
      <c r="M114" s="1054">
        <v>0</v>
      </c>
      <c r="N114" s="1054">
        <v>0</v>
      </c>
      <c r="O114" s="1054">
        <v>0</v>
      </c>
      <c r="P114" s="1054">
        <v>0</v>
      </c>
      <c r="Q114" s="1054">
        <v>0</v>
      </c>
      <c r="R114" s="1054">
        <v>0</v>
      </c>
      <c r="S114" s="1054">
        <v>0</v>
      </c>
      <c r="T114" s="1054">
        <v>0</v>
      </c>
      <c r="U114" s="1054">
        <v>8506014</v>
      </c>
      <c r="V114" s="1054">
        <v>7732740</v>
      </c>
      <c r="W114" s="1054">
        <v>9537046</v>
      </c>
      <c r="X114" s="1054">
        <v>0</v>
      </c>
      <c r="Y114" s="1054">
        <v>10705622</v>
      </c>
      <c r="Z114" s="1054">
        <v>13203600</v>
      </c>
      <c r="AA114" s="1054">
        <v>0</v>
      </c>
      <c r="AB114" s="1054">
        <v>1312632</v>
      </c>
      <c r="AC114" s="1054">
        <v>1618912</v>
      </c>
      <c r="AD114" s="1054">
        <v>0</v>
      </c>
      <c r="AE114" s="1054">
        <v>148355</v>
      </c>
      <c r="AF114" s="1054">
        <v>182971</v>
      </c>
      <c r="AG114" s="1054">
        <v>0</v>
      </c>
      <c r="AH114" s="1054">
        <v>0</v>
      </c>
      <c r="AI114" s="1054">
        <v>0</v>
      </c>
      <c r="AJ114" s="1054">
        <v>0</v>
      </c>
      <c r="AK114" s="1054">
        <v>0</v>
      </c>
      <c r="AL114" s="1054">
        <v>0</v>
      </c>
      <c r="AM114" s="1054">
        <v>0</v>
      </c>
      <c r="AN114" s="1054">
        <v>0</v>
      </c>
      <c r="AO114" s="1054">
        <v>0</v>
      </c>
      <c r="AP114" s="1054">
        <v>0</v>
      </c>
      <c r="AQ114" s="1054">
        <v>323906</v>
      </c>
      <c r="AR114" s="1054">
        <v>399485</v>
      </c>
      <c r="AS114" s="1054">
        <v>0</v>
      </c>
      <c r="AT114" s="1054">
        <v>0</v>
      </c>
      <c r="AU114" s="1054">
        <v>0</v>
      </c>
      <c r="AV114" s="1054">
        <v>0</v>
      </c>
      <c r="AW114" s="1054">
        <v>0</v>
      </c>
      <c r="AX114" s="1054">
        <v>0</v>
      </c>
      <c r="AY114" s="1054">
        <v>0</v>
      </c>
      <c r="AZ114" s="1054">
        <v>10197653</v>
      </c>
      <c r="BA114" s="1054">
        <v>0</v>
      </c>
      <c r="BB114" s="1054">
        <v>25775801</v>
      </c>
      <c r="BC114" s="1054">
        <v>8486578</v>
      </c>
      <c r="BD114" s="1054">
        <v>10466781</v>
      </c>
      <c r="BE114" s="1054">
        <v>0</v>
      </c>
      <c r="BF114" s="1055"/>
      <c r="BG114" s="1055"/>
      <c r="BH114" s="1055"/>
      <c r="BI114" s="1054">
        <v>-17498931</v>
      </c>
      <c r="BJ114" s="1054">
        <v>-15908121</v>
      </c>
      <c r="BK114" s="1054">
        <v>-19620016</v>
      </c>
      <c r="BL114" s="1054">
        <v>0</v>
      </c>
      <c r="BM114" s="1054">
        <v>-53027068</v>
      </c>
      <c r="BN114" s="1054">
        <v>-12042104</v>
      </c>
      <c r="BO114" s="1054">
        <v>-10947368</v>
      </c>
      <c r="BP114" s="1054">
        <v>-13501755</v>
      </c>
      <c r="BQ114" s="1054">
        <v>0</v>
      </c>
      <c r="BR114" s="1054">
        <v>-36491227</v>
      </c>
      <c r="BS114" s="1054">
        <v>45897428</v>
      </c>
      <c r="BT114" s="1054">
        <v>15146151</v>
      </c>
      <c r="BU114" s="1054">
        <v>13769229</v>
      </c>
      <c r="BV114" s="1054">
        <v>16982048</v>
      </c>
      <c r="BW114" s="1054">
        <v>0</v>
      </c>
      <c r="BX114" s="1054">
        <v>239424565</v>
      </c>
      <c r="BY114" s="1054">
        <v>-5977052</v>
      </c>
      <c r="BZ114" s="1054">
        <v>6237517</v>
      </c>
      <c r="CA114" s="1054">
        <v>-12409381</v>
      </c>
      <c r="CB114" s="1054">
        <v>0</v>
      </c>
      <c r="CC114" s="1054">
        <v>0</v>
      </c>
      <c r="CD114" s="1054">
        <v>0</v>
      </c>
      <c r="CE114" s="1054">
        <v>0</v>
      </c>
      <c r="CF114" s="1054">
        <v>-13170762</v>
      </c>
      <c r="CG114" s="1054">
        <v>-95949</v>
      </c>
      <c r="CH114" s="1054">
        <v>-81038</v>
      </c>
      <c r="CI114" s="1054">
        <v>0</v>
      </c>
      <c r="CJ114" s="1054">
        <v>0</v>
      </c>
      <c r="CK114" s="1054">
        <v>0</v>
      </c>
      <c r="CL114" s="1054">
        <v>0</v>
      </c>
      <c r="CM114" s="1054">
        <v>0</v>
      </c>
      <c r="CN114" s="1054">
        <v>0</v>
      </c>
      <c r="CO114" s="1054">
        <v>224389379</v>
      </c>
      <c r="CP114" s="1054">
        <v>0</v>
      </c>
      <c r="CQ114" s="1054">
        <v>70032152</v>
      </c>
      <c r="CR114" s="1054">
        <v>-47669912</v>
      </c>
      <c r="CS114" s="1054">
        <v>275235128</v>
      </c>
      <c r="CT114" s="1054">
        <v>-2017726</v>
      </c>
      <c r="CU114" s="1054">
        <v>0</v>
      </c>
      <c r="CV114">
        <v>12625687</v>
      </c>
      <c r="CW114">
        <v>0</v>
      </c>
      <c r="CX114" s="1054">
        <v>-105778</v>
      </c>
      <c r="CY114" s="1054">
        <v>-36385450</v>
      </c>
      <c r="CZ114" s="1054">
        <v>0</v>
      </c>
      <c r="DA114" s="1054">
        <v>226552</v>
      </c>
      <c r="DB114" s="1054">
        <v>0</v>
      </c>
      <c r="DC114" s="1054">
        <v>-34906</v>
      </c>
      <c r="DD114" s="1054">
        <v>-31733</v>
      </c>
      <c r="DE114" s="1054">
        <v>-39139</v>
      </c>
      <c r="DF114" s="1054">
        <v>0</v>
      </c>
      <c r="DG114" s="1054">
        <v>-12007198</v>
      </c>
      <c r="DH114" s="1054">
        <v>-10915635</v>
      </c>
      <c r="DI114" s="1054">
        <v>-13462617</v>
      </c>
      <c r="DJ114" s="1054">
        <v>0</v>
      </c>
      <c r="DK114" s="1054">
        <v>3453487</v>
      </c>
      <c r="DL114" s="1054">
        <v>4259300</v>
      </c>
      <c r="DM114" s="1054">
        <v>0</v>
      </c>
      <c r="DN114" s="197">
        <v>38039650</v>
      </c>
      <c r="DO114" s="197">
        <v>0</v>
      </c>
      <c r="DP114" s="197">
        <v>45897428</v>
      </c>
      <c r="DQ114" s="197">
        <v>-17166813</v>
      </c>
      <c r="DR114" s="209"/>
      <c r="DS114" s="209"/>
      <c r="DT114" s="209"/>
      <c r="DU114" t="s">
        <v>984</v>
      </c>
      <c r="DV114" t="s">
        <v>984</v>
      </c>
      <c r="DX114" s="197">
        <v>0</v>
      </c>
      <c r="DY114" s="197">
        <v>0</v>
      </c>
      <c r="DZ114" s="197">
        <v>0</v>
      </c>
      <c r="EA114" s="1054">
        <v>-10444181</v>
      </c>
      <c r="EB114" s="1054">
        <v>0</v>
      </c>
      <c r="EC114" s="1557" t="s">
        <v>6480</v>
      </c>
      <c r="ED114" s="197" t="s">
        <v>5151</v>
      </c>
      <c r="EE114" s="1513" t="s">
        <v>5345</v>
      </c>
    </row>
    <row r="115" spans="1:135" s="197" customFormat="1" ht="12.75" x14ac:dyDescent="0.2">
      <c r="A115" s="797">
        <v>107</v>
      </c>
      <c r="B115" s="722" t="s">
        <v>312</v>
      </c>
      <c r="C115" s="1526" t="s">
        <v>313</v>
      </c>
      <c r="D115" s="1054">
        <v>135798</v>
      </c>
      <c r="E115" s="1054">
        <v>135798</v>
      </c>
      <c r="F115" s="1054">
        <v>87797</v>
      </c>
      <c r="G115" s="1054">
        <v>0</v>
      </c>
      <c r="H115" s="1054">
        <v>62579492</v>
      </c>
      <c r="I115" s="1054">
        <v>25031797</v>
      </c>
      <c r="J115" s="1054">
        <v>5632154</v>
      </c>
      <c r="K115" s="1054">
        <v>625795</v>
      </c>
      <c r="L115" s="1054">
        <v>0</v>
      </c>
      <c r="M115" s="1054">
        <v>0</v>
      </c>
      <c r="N115" s="1054">
        <v>0</v>
      </c>
      <c r="O115" s="1054">
        <v>0</v>
      </c>
      <c r="P115" s="1054">
        <v>0</v>
      </c>
      <c r="Q115" s="1054">
        <v>0</v>
      </c>
      <c r="R115" s="1054">
        <v>0</v>
      </c>
      <c r="S115" s="1054">
        <v>0</v>
      </c>
      <c r="T115" s="1054">
        <v>0</v>
      </c>
      <c r="U115" s="1054">
        <v>1662673</v>
      </c>
      <c r="V115" s="1054">
        <v>1330138</v>
      </c>
      <c r="W115" s="1054">
        <v>299281</v>
      </c>
      <c r="X115" s="1054">
        <v>33253</v>
      </c>
      <c r="Y115" s="1054">
        <v>4278889</v>
      </c>
      <c r="Z115" s="1054">
        <v>959385</v>
      </c>
      <c r="AA115" s="1054">
        <v>106598</v>
      </c>
      <c r="AB115" s="1054">
        <v>1228548</v>
      </c>
      <c r="AC115" s="1054">
        <v>276423</v>
      </c>
      <c r="AD115" s="1054">
        <v>30714</v>
      </c>
      <c r="AE115" s="1054">
        <v>73765</v>
      </c>
      <c r="AF115" s="1054">
        <v>16597</v>
      </c>
      <c r="AG115" s="1054">
        <v>1844</v>
      </c>
      <c r="AH115" s="1054">
        <v>4250</v>
      </c>
      <c r="AI115" s="1054">
        <v>956</v>
      </c>
      <c r="AJ115" s="1054">
        <v>106</v>
      </c>
      <c r="AK115" s="1054">
        <v>1843</v>
      </c>
      <c r="AL115" s="1054">
        <v>415</v>
      </c>
      <c r="AM115" s="1054">
        <v>46</v>
      </c>
      <c r="AN115" s="1054">
        <v>7794</v>
      </c>
      <c r="AO115" s="1054">
        <v>1754</v>
      </c>
      <c r="AP115" s="1054">
        <v>195</v>
      </c>
      <c r="AQ115" s="1054">
        <v>97599</v>
      </c>
      <c r="AR115" s="1054">
        <v>21960</v>
      </c>
      <c r="AS115" s="1054">
        <v>2440</v>
      </c>
      <c r="AT115" s="1054">
        <v>0</v>
      </c>
      <c r="AU115" s="1054">
        <v>0</v>
      </c>
      <c r="AV115" s="1054">
        <v>0</v>
      </c>
      <c r="AW115" s="1054">
        <v>0</v>
      </c>
      <c r="AX115" s="1054">
        <v>0</v>
      </c>
      <c r="AY115" s="1054">
        <v>0</v>
      </c>
      <c r="AZ115" s="1054">
        <v>1459310</v>
      </c>
      <c r="BA115" s="1054">
        <v>0</v>
      </c>
      <c r="BB115" s="1054">
        <v>3325345</v>
      </c>
      <c r="BC115" s="1054">
        <v>1411502</v>
      </c>
      <c r="BD115" s="1054">
        <v>317588</v>
      </c>
      <c r="BE115" s="1054">
        <v>35288</v>
      </c>
      <c r="BF115" s="1055"/>
      <c r="BG115" s="1055"/>
      <c r="BH115" s="1055"/>
      <c r="BI115" s="1054">
        <v>-317276</v>
      </c>
      <c r="BJ115" s="1054">
        <v>-253820</v>
      </c>
      <c r="BK115" s="1054">
        <v>-57109</v>
      </c>
      <c r="BL115" s="1054">
        <v>-6345</v>
      </c>
      <c r="BM115" s="1054">
        <v>-634550</v>
      </c>
      <c r="BN115" s="1054">
        <v>-3336407</v>
      </c>
      <c r="BO115" s="1054">
        <v>-2669125</v>
      </c>
      <c r="BP115" s="1054">
        <v>-600554</v>
      </c>
      <c r="BQ115" s="1054">
        <v>-66729</v>
      </c>
      <c r="BR115" s="1054">
        <v>-6672815</v>
      </c>
      <c r="BS115" s="1054">
        <v>4988060</v>
      </c>
      <c r="BT115" s="1054">
        <v>2494097</v>
      </c>
      <c r="BU115" s="1054">
        <v>1995232</v>
      </c>
      <c r="BV115" s="1054">
        <v>448850</v>
      </c>
      <c r="BW115" s="1054">
        <v>49881</v>
      </c>
      <c r="BX115" s="1054">
        <v>50279397</v>
      </c>
      <c r="BY115" s="1054">
        <v>-4023279</v>
      </c>
      <c r="BZ115" s="1054">
        <v>1152092</v>
      </c>
      <c r="CA115" s="1054">
        <v>-2226237</v>
      </c>
      <c r="CB115" s="1054">
        <v>-38502</v>
      </c>
      <c r="CC115" s="1054">
        <v>-20529</v>
      </c>
      <c r="CD115" s="1054">
        <v>-4966</v>
      </c>
      <c r="CE115" s="1054">
        <v>0</v>
      </c>
      <c r="CF115" s="1054">
        <v>-607855</v>
      </c>
      <c r="CG115" s="1054">
        <v>-31829</v>
      </c>
      <c r="CH115" s="1054">
        <v>-30089</v>
      </c>
      <c r="CI115" s="1054">
        <v>-9626</v>
      </c>
      <c r="CJ115" s="1054">
        <v>0</v>
      </c>
      <c r="CK115" s="1054">
        <v>-3368</v>
      </c>
      <c r="CL115" s="1054">
        <v>0</v>
      </c>
      <c r="CM115" s="1054">
        <v>0</v>
      </c>
      <c r="CN115" s="1054">
        <v>0</v>
      </c>
      <c r="CO115" s="1054">
        <v>50969785</v>
      </c>
      <c r="CP115" s="1054">
        <v>-62884</v>
      </c>
      <c r="CQ115" s="1054">
        <v>1473987</v>
      </c>
      <c r="CR115" s="1054">
        <v>-1293135</v>
      </c>
      <c r="CS115" s="1054">
        <v>60458471</v>
      </c>
      <c r="CT115" s="1054">
        <v>-583014</v>
      </c>
      <c r="CU115" s="1054">
        <v>0</v>
      </c>
      <c r="CV115">
        <v>99727</v>
      </c>
      <c r="CW115">
        <v>0</v>
      </c>
      <c r="CX115" s="1054">
        <v>-21719</v>
      </c>
      <c r="CY115" s="1054">
        <v>-6651096</v>
      </c>
      <c r="CZ115" s="1054">
        <v>0</v>
      </c>
      <c r="DA115" s="1054">
        <v>0</v>
      </c>
      <c r="DB115" s="1054">
        <v>0</v>
      </c>
      <c r="DC115" s="1054">
        <v>-10859</v>
      </c>
      <c r="DD115" s="1054">
        <v>-8688</v>
      </c>
      <c r="DE115" s="1054">
        <v>-1955</v>
      </c>
      <c r="DF115" s="1054">
        <v>-217</v>
      </c>
      <c r="DG115" s="1054">
        <v>-3325547</v>
      </c>
      <c r="DH115" s="1054">
        <v>-2660438</v>
      </c>
      <c r="DI115" s="1054">
        <v>-598599</v>
      </c>
      <c r="DJ115" s="1054">
        <v>-66512</v>
      </c>
      <c r="DK115" s="1054">
        <v>697672</v>
      </c>
      <c r="DL115" s="1054">
        <v>156976</v>
      </c>
      <c r="DM115" s="1054">
        <v>17442</v>
      </c>
      <c r="DN115" s="197">
        <v>14185550</v>
      </c>
      <c r="DO115" s="197">
        <v>0</v>
      </c>
      <c r="DP115" s="197">
        <v>4988060</v>
      </c>
      <c r="DQ115" s="197">
        <v>-2114289</v>
      </c>
      <c r="DR115" s="209"/>
      <c r="DS115" s="209"/>
      <c r="DT115" s="209"/>
      <c r="DU115" t="s">
        <v>984</v>
      </c>
      <c r="DV115" t="s">
        <v>985</v>
      </c>
      <c r="DX115" s="197">
        <v>0</v>
      </c>
      <c r="DY115" s="197">
        <v>0</v>
      </c>
      <c r="DZ115" s="197">
        <v>0</v>
      </c>
      <c r="EA115" s="1054">
        <v>-1582448</v>
      </c>
      <c r="EB115" s="1054">
        <v>0</v>
      </c>
      <c r="EC115" s="1557" t="s">
        <v>6480</v>
      </c>
      <c r="ED115" s="197" t="s">
        <v>5152</v>
      </c>
      <c r="EE115" s="1513" t="s">
        <v>5343</v>
      </c>
    </row>
    <row r="116" spans="1:135" s="197" customFormat="1" ht="12.75" x14ac:dyDescent="0.2">
      <c r="A116" s="203">
        <v>108</v>
      </c>
      <c r="B116" s="722" t="s">
        <v>314</v>
      </c>
      <c r="C116" s="1526" t="s">
        <v>315</v>
      </c>
      <c r="D116" s="1054">
        <v>299438</v>
      </c>
      <c r="E116" s="1054">
        <v>299438</v>
      </c>
      <c r="F116" s="1054">
        <v>0</v>
      </c>
      <c r="G116" s="1054">
        <v>0</v>
      </c>
      <c r="H116" s="1054">
        <v>69684685</v>
      </c>
      <c r="I116" s="1054">
        <v>20905406</v>
      </c>
      <c r="J116" s="1054">
        <v>25783333</v>
      </c>
      <c r="K116" s="1054">
        <v>0</v>
      </c>
      <c r="L116" s="1054">
        <v>0</v>
      </c>
      <c r="M116" s="1054">
        <v>0</v>
      </c>
      <c r="N116" s="1054">
        <v>0</v>
      </c>
      <c r="O116" s="1054">
        <v>0</v>
      </c>
      <c r="P116" s="1054">
        <v>0</v>
      </c>
      <c r="Q116" s="1054">
        <v>0</v>
      </c>
      <c r="R116" s="1054">
        <v>0</v>
      </c>
      <c r="S116" s="1054">
        <v>0</v>
      </c>
      <c r="T116" s="1054">
        <v>0</v>
      </c>
      <c r="U116" s="1054">
        <v>-1032776</v>
      </c>
      <c r="V116" s="1054">
        <v>-938887</v>
      </c>
      <c r="W116" s="1054">
        <v>-1157961</v>
      </c>
      <c r="X116" s="1054">
        <v>0</v>
      </c>
      <c r="Y116" s="1054">
        <v>3561041</v>
      </c>
      <c r="Z116" s="1054">
        <v>4391950</v>
      </c>
      <c r="AA116" s="1054">
        <v>0</v>
      </c>
      <c r="AB116" s="1054">
        <v>2030974</v>
      </c>
      <c r="AC116" s="1054">
        <v>2504868</v>
      </c>
      <c r="AD116" s="1054">
        <v>0</v>
      </c>
      <c r="AE116" s="1054">
        <v>112657</v>
      </c>
      <c r="AF116" s="1054">
        <v>138944</v>
      </c>
      <c r="AG116" s="1054">
        <v>0</v>
      </c>
      <c r="AH116" s="1054">
        <v>3899</v>
      </c>
      <c r="AI116" s="1054">
        <v>4810</v>
      </c>
      <c r="AJ116" s="1054">
        <v>0</v>
      </c>
      <c r="AK116" s="1054">
        <v>0</v>
      </c>
      <c r="AL116" s="1054">
        <v>0</v>
      </c>
      <c r="AM116" s="1054">
        <v>0</v>
      </c>
      <c r="AN116" s="1054">
        <v>0</v>
      </c>
      <c r="AO116" s="1054">
        <v>0</v>
      </c>
      <c r="AP116" s="1054">
        <v>0</v>
      </c>
      <c r="AQ116" s="1054">
        <v>0</v>
      </c>
      <c r="AR116" s="1054">
        <v>0</v>
      </c>
      <c r="AS116" s="1054">
        <v>0</v>
      </c>
      <c r="AT116" s="1054">
        <v>0</v>
      </c>
      <c r="AU116" s="1054">
        <v>0</v>
      </c>
      <c r="AV116" s="1054">
        <v>0</v>
      </c>
      <c r="AW116" s="1054">
        <v>0</v>
      </c>
      <c r="AX116" s="1054">
        <v>0</v>
      </c>
      <c r="AY116" s="1054">
        <v>0</v>
      </c>
      <c r="AZ116" s="1054">
        <v>9235784</v>
      </c>
      <c r="BA116" s="1054">
        <v>0</v>
      </c>
      <c r="BB116" s="1054">
        <v>-3129623</v>
      </c>
      <c r="BC116" s="1054">
        <v>5042971</v>
      </c>
      <c r="BD116" s="1054">
        <v>6219664</v>
      </c>
      <c r="BE116" s="1054">
        <v>0</v>
      </c>
      <c r="BF116" s="1055"/>
      <c r="BG116" s="1055"/>
      <c r="BH116" s="1055"/>
      <c r="BI116" s="1054">
        <v>-4217934</v>
      </c>
      <c r="BJ116" s="1054">
        <v>-3834486</v>
      </c>
      <c r="BK116" s="1054">
        <v>-4729199</v>
      </c>
      <c r="BL116" s="1054">
        <v>0</v>
      </c>
      <c r="BM116" s="1054">
        <v>-12781619</v>
      </c>
      <c r="BN116" s="1054">
        <v>-3544976</v>
      </c>
      <c r="BO116" s="1054">
        <v>-3222707</v>
      </c>
      <c r="BP116" s="1054">
        <v>-3974673</v>
      </c>
      <c r="BQ116" s="1054">
        <v>0</v>
      </c>
      <c r="BR116" s="1054">
        <v>-10742356</v>
      </c>
      <c r="BS116" s="1054">
        <v>8269509</v>
      </c>
      <c r="BT116" s="1054">
        <v>2633842</v>
      </c>
      <c r="BU116" s="1054">
        <v>2480855</v>
      </c>
      <c r="BV116" s="1054">
        <v>3154812</v>
      </c>
      <c r="BW116" s="1054">
        <v>0</v>
      </c>
      <c r="BX116" s="1054">
        <v>67025029</v>
      </c>
      <c r="BY116" s="1054">
        <v>-9832362</v>
      </c>
      <c r="BZ116" s="1054">
        <v>1548749</v>
      </c>
      <c r="CA116" s="1054">
        <v>-6534708</v>
      </c>
      <c r="CB116" s="1054">
        <v>-36700</v>
      </c>
      <c r="CC116" s="1054">
        <v>0</v>
      </c>
      <c r="CD116" s="1054">
        <v>0</v>
      </c>
      <c r="CE116" s="1054">
        <v>0</v>
      </c>
      <c r="CF116" s="1054">
        <v>-1762579</v>
      </c>
      <c r="CG116" s="1054">
        <v>-355257</v>
      </c>
      <c r="CH116" s="1054">
        <v>-280072</v>
      </c>
      <c r="CI116" s="1054">
        <v>0</v>
      </c>
      <c r="CJ116" s="1054">
        <v>0</v>
      </c>
      <c r="CK116" s="1054">
        <v>0</v>
      </c>
      <c r="CL116" s="1054">
        <v>0</v>
      </c>
      <c r="CM116" s="1054">
        <v>0</v>
      </c>
      <c r="CN116" s="1054">
        <v>0</v>
      </c>
      <c r="CO116" s="1054">
        <v>58913684</v>
      </c>
      <c r="CP116" s="1054">
        <v>-795981</v>
      </c>
      <c r="CQ116" s="1054">
        <v>16022610</v>
      </c>
      <c r="CR116" s="1054">
        <v>-11469949</v>
      </c>
      <c r="CS116" s="1054">
        <v>90162021</v>
      </c>
      <c r="CT116" s="1054">
        <v>3274842</v>
      </c>
      <c r="CU116" s="1054">
        <v>0</v>
      </c>
      <c r="CV116">
        <v>2130285</v>
      </c>
      <c r="CW116">
        <v>0</v>
      </c>
      <c r="CX116" s="1054">
        <v>-127391</v>
      </c>
      <c r="CY116" s="1054">
        <v>-10614965</v>
      </c>
      <c r="CZ116" s="1054">
        <v>0</v>
      </c>
      <c r="DA116" s="1054">
        <v>-322399</v>
      </c>
      <c r="DB116" s="1054">
        <v>0</v>
      </c>
      <c r="DC116" s="1054">
        <v>-42038</v>
      </c>
      <c r="DD116" s="1054">
        <v>-38218</v>
      </c>
      <c r="DE116" s="1054">
        <v>-47135</v>
      </c>
      <c r="DF116" s="1054">
        <v>0</v>
      </c>
      <c r="DG116" s="1054">
        <v>-3502939</v>
      </c>
      <c r="DH116" s="1054">
        <v>-3184489</v>
      </c>
      <c r="DI116" s="1054">
        <v>-3927537</v>
      </c>
      <c r="DJ116" s="1054">
        <v>0</v>
      </c>
      <c r="DK116" s="1054">
        <v>1222598</v>
      </c>
      <c r="DL116" s="1054">
        <v>1507871</v>
      </c>
      <c r="DM116" s="1054">
        <v>0</v>
      </c>
      <c r="DN116" s="197">
        <v>28886450</v>
      </c>
      <c r="DO116" s="197">
        <v>0</v>
      </c>
      <c r="DP116" s="197">
        <v>8269509</v>
      </c>
      <c r="DQ116" s="197">
        <v>-10909862</v>
      </c>
      <c r="DR116" s="209"/>
      <c r="DS116" s="209"/>
      <c r="DT116" s="209"/>
      <c r="DU116" t="s">
        <v>984</v>
      </c>
      <c r="DV116" t="s">
        <v>984</v>
      </c>
      <c r="DX116" s="197">
        <v>0</v>
      </c>
      <c r="DY116" s="197">
        <v>0</v>
      </c>
      <c r="DZ116" s="197">
        <v>0</v>
      </c>
      <c r="EA116" s="1054">
        <v>-3697434</v>
      </c>
      <c r="EB116" s="1054">
        <v>0</v>
      </c>
      <c r="EC116" s="1557" t="s">
        <v>6480</v>
      </c>
      <c r="ED116" s="197" t="s">
        <v>5153</v>
      </c>
      <c r="EE116" s="1513" t="s">
        <v>5345</v>
      </c>
    </row>
    <row r="117" spans="1:135" s="197" customFormat="1" ht="12.75" x14ac:dyDescent="0.2">
      <c r="A117" s="797">
        <v>109</v>
      </c>
      <c r="B117" s="722" t="s">
        <v>316</v>
      </c>
      <c r="C117" s="1526" t="s">
        <v>317</v>
      </c>
      <c r="D117" s="1054">
        <v>112068</v>
      </c>
      <c r="E117" s="1054">
        <v>112068</v>
      </c>
      <c r="F117" s="1054">
        <v>0</v>
      </c>
      <c r="G117" s="1054">
        <v>0</v>
      </c>
      <c r="H117" s="1054">
        <v>47147345</v>
      </c>
      <c r="I117" s="1054">
        <v>18858938</v>
      </c>
      <c r="J117" s="1054">
        <v>4243261</v>
      </c>
      <c r="K117" s="1054">
        <v>471473</v>
      </c>
      <c r="L117" s="1054">
        <v>1574408</v>
      </c>
      <c r="M117" s="1054">
        <v>0</v>
      </c>
      <c r="N117" s="1054">
        <v>0</v>
      </c>
      <c r="O117" s="1054">
        <v>0</v>
      </c>
      <c r="P117" s="1054">
        <v>0</v>
      </c>
      <c r="Q117" s="1054">
        <v>0</v>
      </c>
      <c r="R117" s="1054">
        <v>0</v>
      </c>
      <c r="S117" s="1054">
        <v>0</v>
      </c>
      <c r="T117" s="1054">
        <v>0</v>
      </c>
      <c r="U117" s="1054">
        <v>-2349806</v>
      </c>
      <c r="V117" s="1054">
        <v>-1879844</v>
      </c>
      <c r="W117" s="1054">
        <v>-422965</v>
      </c>
      <c r="X117" s="1054">
        <v>-46996</v>
      </c>
      <c r="Y117" s="1054">
        <v>3480630</v>
      </c>
      <c r="Z117" s="1054">
        <v>722800</v>
      </c>
      <c r="AA117" s="1054">
        <v>80311</v>
      </c>
      <c r="AB117" s="1054">
        <v>588435</v>
      </c>
      <c r="AC117" s="1054">
        <v>122922</v>
      </c>
      <c r="AD117" s="1054">
        <v>13658</v>
      </c>
      <c r="AE117" s="1054">
        <v>83958</v>
      </c>
      <c r="AF117" s="1054">
        <v>15738</v>
      </c>
      <c r="AG117" s="1054">
        <v>1749</v>
      </c>
      <c r="AH117" s="1054">
        <v>0</v>
      </c>
      <c r="AI117" s="1054">
        <v>0</v>
      </c>
      <c r="AJ117" s="1054">
        <v>0</v>
      </c>
      <c r="AK117" s="1054">
        <v>2901</v>
      </c>
      <c r="AL117" s="1054">
        <v>653</v>
      </c>
      <c r="AM117" s="1054">
        <v>73</v>
      </c>
      <c r="AN117" s="1054">
        <v>0</v>
      </c>
      <c r="AO117" s="1054">
        <v>0</v>
      </c>
      <c r="AP117" s="1054">
        <v>0</v>
      </c>
      <c r="AQ117" s="1054">
        <v>0</v>
      </c>
      <c r="AR117" s="1054">
        <v>0</v>
      </c>
      <c r="AS117" s="1054">
        <v>0</v>
      </c>
      <c r="AT117" s="1054">
        <v>0</v>
      </c>
      <c r="AU117" s="1054">
        <v>0</v>
      </c>
      <c r="AV117" s="1054">
        <v>0</v>
      </c>
      <c r="AW117" s="1054">
        <v>0</v>
      </c>
      <c r="AX117" s="1054">
        <v>0</v>
      </c>
      <c r="AY117" s="1054">
        <v>0</v>
      </c>
      <c r="AZ117" s="1054">
        <v>2521150</v>
      </c>
      <c r="BA117" s="1054">
        <v>301220</v>
      </c>
      <c r="BB117" s="1054">
        <v>-4699611</v>
      </c>
      <c r="BC117" s="1054">
        <v>1792588</v>
      </c>
      <c r="BD117" s="1054">
        <v>353715</v>
      </c>
      <c r="BE117" s="1054">
        <v>39302</v>
      </c>
      <c r="BF117" s="1055"/>
      <c r="BG117" s="1055"/>
      <c r="BH117" s="1055"/>
      <c r="BI117" s="1054">
        <v>-1212949</v>
      </c>
      <c r="BJ117" s="1054">
        <v>-970361</v>
      </c>
      <c r="BK117" s="1054">
        <v>-218332</v>
      </c>
      <c r="BL117" s="1054">
        <v>-24260</v>
      </c>
      <c r="BM117" s="1054">
        <v>-2425902</v>
      </c>
      <c r="BN117" s="1054">
        <v>-1927531</v>
      </c>
      <c r="BO117" s="1054">
        <v>-1542024</v>
      </c>
      <c r="BP117" s="1054">
        <v>-346956</v>
      </c>
      <c r="BQ117" s="1054">
        <v>-38550</v>
      </c>
      <c r="BR117" s="1054">
        <v>-3855061</v>
      </c>
      <c r="BS117" s="1054">
        <v>-478999</v>
      </c>
      <c r="BT117" s="1054">
        <v>-239498</v>
      </c>
      <c r="BU117" s="1054">
        <v>-191600</v>
      </c>
      <c r="BV117" s="1054">
        <v>-43110</v>
      </c>
      <c r="BW117" s="1054">
        <v>-4790</v>
      </c>
      <c r="BX117" s="1054">
        <v>40440877</v>
      </c>
      <c r="BY117" s="1054">
        <v>-2118827</v>
      </c>
      <c r="BZ117" s="1054">
        <v>1082980</v>
      </c>
      <c r="CA117" s="1054">
        <v>-3063390</v>
      </c>
      <c r="CB117" s="1054">
        <v>-73523</v>
      </c>
      <c r="CC117" s="1054">
        <v>0</v>
      </c>
      <c r="CD117" s="1054">
        <v>-5888</v>
      </c>
      <c r="CE117" s="1054">
        <v>0</v>
      </c>
      <c r="CF117" s="1054">
        <v>-1139029</v>
      </c>
      <c r="CG117" s="1054">
        <v>-56316</v>
      </c>
      <c r="CH117" s="1054">
        <v>-12974</v>
      </c>
      <c r="CI117" s="1054">
        <v>0</v>
      </c>
      <c r="CJ117" s="1054">
        <v>0</v>
      </c>
      <c r="CK117" s="1054">
        <v>0</v>
      </c>
      <c r="CL117" s="1054">
        <v>-146440</v>
      </c>
      <c r="CM117" s="1054">
        <v>0</v>
      </c>
      <c r="CN117" s="1054">
        <v>0</v>
      </c>
      <c r="CO117" s="1054">
        <v>39659676</v>
      </c>
      <c r="CP117" s="1054">
        <v>-556148</v>
      </c>
      <c r="CQ117" s="1054">
        <v>6409456</v>
      </c>
      <c r="CR117" s="1054">
        <v>-1840451</v>
      </c>
      <c r="CS117" s="1054">
        <v>49642175</v>
      </c>
      <c r="CT117" s="1054">
        <v>550634</v>
      </c>
      <c r="CU117" s="1054">
        <v>0</v>
      </c>
      <c r="CV117">
        <v>-208077</v>
      </c>
      <c r="CW117">
        <v>-24356</v>
      </c>
      <c r="CX117" s="1054">
        <v>-77953</v>
      </c>
      <c r="CY117" s="1054">
        <v>-3777108</v>
      </c>
      <c r="CZ117" s="1054">
        <v>0</v>
      </c>
      <c r="DA117" s="1054">
        <v>-36991</v>
      </c>
      <c r="DB117" s="1054">
        <v>-4330</v>
      </c>
      <c r="DC117" s="1054">
        <v>-38977</v>
      </c>
      <c r="DD117" s="1054">
        <v>-31181</v>
      </c>
      <c r="DE117" s="1054">
        <v>-7016</v>
      </c>
      <c r="DF117" s="1054">
        <v>-779</v>
      </c>
      <c r="DG117" s="1054">
        <v>-1888554</v>
      </c>
      <c r="DH117" s="1054">
        <v>-1510843</v>
      </c>
      <c r="DI117" s="1054">
        <v>-339940</v>
      </c>
      <c r="DJ117" s="1054">
        <v>-37771</v>
      </c>
      <c r="DK117" s="1054">
        <v>1306293</v>
      </c>
      <c r="DL117" s="1054">
        <v>234133</v>
      </c>
      <c r="DM117" s="1054">
        <v>26015</v>
      </c>
      <c r="DN117" s="197">
        <v>13451300</v>
      </c>
      <c r="DO117" s="197">
        <v>1077750</v>
      </c>
      <c r="DP117" s="197">
        <v>-478999</v>
      </c>
      <c r="DQ117" s="197">
        <v>-2509482</v>
      </c>
      <c r="DR117" s="209"/>
      <c r="DS117" s="209"/>
      <c r="DT117" s="209"/>
      <c r="DU117" t="s">
        <v>984</v>
      </c>
      <c r="DV117" t="s">
        <v>984</v>
      </c>
      <c r="DX117" s="197">
        <v>0</v>
      </c>
      <c r="DY117" s="197">
        <v>0</v>
      </c>
      <c r="DZ117" s="197">
        <v>0</v>
      </c>
      <c r="EA117" s="1054">
        <v>-2601313</v>
      </c>
      <c r="EB117" s="1054">
        <v>0</v>
      </c>
      <c r="EC117" s="1557" t="s">
        <v>6480</v>
      </c>
      <c r="ED117" s="197" t="s">
        <v>5154</v>
      </c>
      <c r="EE117" s="1513" t="s">
        <v>5344</v>
      </c>
    </row>
    <row r="118" spans="1:135" s="197" customFormat="1" ht="12.75" x14ac:dyDescent="0.2">
      <c r="A118" s="203">
        <v>110</v>
      </c>
      <c r="B118" s="722" t="s">
        <v>320</v>
      </c>
      <c r="C118" s="1526" t="s">
        <v>321</v>
      </c>
      <c r="D118" s="1054">
        <v>232172</v>
      </c>
      <c r="E118" s="1054">
        <v>232172</v>
      </c>
      <c r="F118" s="1054">
        <v>0</v>
      </c>
      <c r="G118" s="1054">
        <v>0</v>
      </c>
      <c r="H118" s="1054">
        <v>42560863</v>
      </c>
      <c r="I118" s="1054">
        <v>12768259</v>
      </c>
      <c r="J118" s="1054">
        <v>15747519</v>
      </c>
      <c r="K118" s="1054">
        <v>0</v>
      </c>
      <c r="L118" s="1054">
        <v>0</v>
      </c>
      <c r="M118" s="1054">
        <v>0</v>
      </c>
      <c r="N118" s="1054">
        <v>0</v>
      </c>
      <c r="O118" s="1054">
        <v>0</v>
      </c>
      <c r="P118" s="1054">
        <v>0</v>
      </c>
      <c r="Q118" s="1054">
        <v>0</v>
      </c>
      <c r="R118" s="1054">
        <v>0</v>
      </c>
      <c r="S118" s="1054">
        <v>0</v>
      </c>
      <c r="T118" s="1054">
        <v>0</v>
      </c>
      <c r="U118" s="1054">
        <v>1669973</v>
      </c>
      <c r="V118" s="1054">
        <v>1518157</v>
      </c>
      <c r="W118" s="1054">
        <v>1872394</v>
      </c>
      <c r="X118" s="1054">
        <v>0</v>
      </c>
      <c r="Y118" s="1054">
        <v>2174954</v>
      </c>
      <c r="Z118" s="1054">
        <v>2682443</v>
      </c>
      <c r="AA118" s="1054">
        <v>0</v>
      </c>
      <c r="AB118" s="1054">
        <v>1923760</v>
      </c>
      <c r="AC118" s="1054">
        <v>2372636</v>
      </c>
      <c r="AD118" s="1054">
        <v>0</v>
      </c>
      <c r="AE118" s="1054">
        <v>77266</v>
      </c>
      <c r="AF118" s="1054">
        <v>95295</v>
      </c>
      <c r="AG118" s="1054">
        <v>0</v>
      </c>
      <c r="AH118" s="1054">
        <v>0</v>
      </c>
      <c r="AI118" s="1054">
        <v>0</v>
      </c>
      <c r="AJ118" s="1054">
        <v>0</v>
      </c>
      <c r="AK118" s="1054">
        <v>0</v>
      </c>
      <c r="AL118" s="1054">
        <v>0</v>
      </c>
      <c r="AM118" s="1054">
        <v>0</v>
      </c>
      <c r="AN118" s="1054">
        <v>0</v>
      </c>
      <c r="AO118" s="1054">
        <v>0</v>
      </c>
      <c r="AP118" s="1054">
        <v>0</v>
      </c>
      <c r="AQ118" s="1054">
        <v>35110</v>
      </c>
      <c r="AR118" s="1054">
        <v>43303</v>
      </c>
      <c r="AS118" s="1054">
        <v>0</v>
      </c>
      <c r="AT118" s="1054">
        <v>0</v>
      </c>
      <c r="AU118" s="1054">
        <v>0</v>
      </c>
      <c r="AV118" s="1054">
        <v>0</v>
      </c>
      <c r="AW118" s="1054">
        <v>0</v>
      </c>
      <c r="AX118" s="1054">
        <v>0</v>
      </c>
      <c r="AY118" s="1054">
        <v>0</v>
      </c>
      <c r="AZ118" s="1054">
        <v>500000</v>
      </c>
      <c r="BA118" s="1054">
        <v>0</v>
      </c>
      <c r="BB118" s="1054">
        <v>5060524</v>
      </c>
      <c r="BC118" s="1054">
        <v>4213226</v>
      </c>
      <c r="BD118" s="1054">
        <v>5196313</v>
      </c>
      <c r="BE118" s="1054">
        <v>0</v>
      </c>
      <c r="BF118" s="1055"/>
      <c r="BG118" s="1055"/>
      <c r="BH118" s="1055"/>
      <c r="BI118" s="1054">
        <v>-1784712</v>
      </c>
      <c r="BJ118" s="1054">
        <v>-1622466</v>
      </c>
      <c r="BK118" s="1054">
        <v>-2001040</v>
      </c>
      <c r="BL118" s="1054">
        <v>0</v>
      </c>
      <c r="BM118" s="1054">
        <v>-5408218</v>
      </c>
      <c r="BN118" s="1054">
        <v>-165000</v>
      </c>
      <c r="BO118" s="1054">
        <v>-150000</v>
      </c>
      <c r="BP118" s="1054">
        <v>-185000</v>
      </c>
      <c r="BQ118" s="1054">
        <v>0</v>
      </c>
      <c r="BR118" s="1054">
        <v>-500000</v>
      </c>
      <c r="BS118" s="1054">
        <v>2142558</v>
      </c>
      <c r="BT118" s="1054">
        <v>726987</v>
      </c>
      <c r="BU118" s="1054">
        <v>622218</v>
      </c>
      <c r="BV118" s="1054">
        <v>793352</v>
      </c>
      <c r="BW118" s="1054">
        <v>0</v>
      </c>
      <c r="BX118" s="1054">
        <v>45550810</v>
      </c>
      <c r="BY118" s="1054">
        <v>-6897409</v>
      </c>
      <c r="BZ118" s="1054">
        <v>997954</v>
      </c>
      <c r="CA118" s="1054">
        <v>-5928723</v>
      </c>
      <c r="CB118" s="1054">
        <v>-116099</v>
      </c>
      <c r="CC118" s="1054">
        <v>0</v>
      </c>
      <c r="CD118" s="1054">
        <v>0</v>
      </c>
      <c r="CE118" s="1054">
        <v>0</v>
      </c>
      <c r="CF118" s="1054">
        <v>-904377</v>
      </c>
      <c r="CG118" s="1054">
        <v>-32487</v>
      </c>
      <c r="CH118" s="1054">
        <v>-17475</v>
      </c>
      <c r="CI118" s="1054">
        <v>0</v>
      </c>
      <c r="CJ118" s="1054">
        <v>0</v>
      </c>
      <c r="CK118" s="1054">
        <v>0</v>
      </c>
      <c r="CL118" s="1054">
        <v>0</v>
      </c>
      <c r="CM118" s="1054">
        <v>0</v>
      </c>
      <c r="CN118" s="1054">
        <v>0</v>
      </c>
      <c r="CO118" s="1054">
        <v>44500498</v>
      </c>
      <c r="CP118" s="1054">
        <v>-328661</v>
      </c>
      <c r="CQ118" s="1054">
        <v>9041508</v>
      </c>
      <c r="CR118" s="1054">
        <v>-4017443</v>
      </c>
      <c r="CS118" s="1054">
        <v>64576271</v>
      </c>
      <c r="CT118" s="1054">
        <v>-217933</v>
      </c>
      <c r="CU118" s="1054">
        <v>0</v>
      </c>
      <c r="CV118">
        <v>-1333728</v>
      </c>
      <c r="CW118">
        <v>0</v>
      </c>
      <c r="CX118" s="1054">
        <v>0</v>
      </c>
      <c r="CY118" s="1054">
        <v>-500000</v>
      </c>
      <c r="CZ118" s="1054">
        <v>0</v>
      </c>
      <c r="DA118" s="1054">
        <v>0</v>
      </c>
      <c r="DB118" s="1054">
        <v>0</v>
      </c>
      <c r="DC118" s="1054">
        <v>0</v>
      </c>
      <c r="DD118" s="1054">
        <v>0</v>
      </c>
      <c r="DE118" s="1054">
        <v>0</v>
      </c>
      <c r="DF118" s="1054">
        <v>0</v>
      </c>
      <c r="DG118" s="1054">
        <v>-165000</v>
      </c>
      <c r="DH118" s="1054">
        <v>-150000</v>
      </c>
      <c r="DI118" s="1054">
        <v>-185000</v>
      </c>
      <c r="DJ118" s="1054">
        <v>0</v>
      </c>
      <c r="DK118" s="1054">
        <v>108722</v>
      </c>
      <c r="DL118" s="1054">
        <v>134091</v>
      </c>
      <c r="DM118" s="1054">
        <v>0</v>
      </c>
      <c r="DN118" s="197">
        <v>19811800</v>
      </c>
      <c r="DO118" s="197">
        <v>0</v>
      </c>
      <c r="DP118" s="197">
        <v>2142558</v>
      </c>
      <c r="DQ118" s="197">
        <v>-6850628</v>
      </c>
      <c r="DR118" s="209"/>
      <c r="DS118" s="209"/>
      <c r="DT118" s="209"/>
      <c r="DU118" t="s">
        <v>984</v>
      </c>
      <c r="DV118" t="s">
        <v>984</v>
      </c>
      <c r="DX118" s="197">
        <v>0</v>
      </c>
      <c r="DY118" s="197">
        <v>0</v>
      </c>
      <c r="DZ118" s="197">
        <v>0</v>
      </c>
      <c r="EA118" s="1054">
        <v>-328803</v>
      </c>
      <c r="EB118" s="1054">
        <v>0</v>
      </c>
      <c r="EC118" s="1557" t="s">
        <v>6480</v>
      </c>
      <c r="ED118" s="197" t="s">
        <v>5155</v>
      </c>
      <c r="EE118" s="1513" t="s">
        <v>5345</v>
      </c>
    </row>
    <row r="119" spans="1:135" s="197" customFormat="1" ht="12.75" x14ac:dyDescent="0.2">
      <c r="A119" s="797">
        <v>111</v>
      </c>
      <c r="B119" s="722" t="s">
        <v>322</v>
      </c>
      <c r="C119" s="1526" t="s">
        <v>323</v>
      </c>
      <c r="D119" s="1054">
        <v>95622</v>
      </c>
      <c r="E119" s="1054">
        <v>95622</v>
      </c>
      <c r="F119" s="1054">
        <v>20659</v>
      </c>
      <c r="G119" s="1054">
        <v>0</v>
      </c>
      <c r="H119" s="1054">
        <v>31452337</v>
      </c>
      <c r="I119" s="1054">
        <v>12580935</v>
      </c>
      <c r="J119" s="1054">
        <v>2830710</v>
      </c>
      <c r="K119" s="1054">
        <v>314523</v>
      </c>
      <c r="L119" s="1054">
        <v>0</v>
      </c>
      <c r="M119" s="1054">
        <v>0</v>
      </c>
      <c r="N119" s="1054">
        <v>0</v>
      </c>
      <c r="O119" s="1054">
        <v>0</v>
      </c>
      <c r="P119" s="1054">
        <v>0</v>
      </c>
      <c r="Q119" s="1054">
        <v>0</v>
      </c>
      <c r="R119" s="1054">
        <v>0</v>
      </c>
      <c r="S119" s="1054">
        <v>0</v>
      </c>
      <c r="T119" s="1054">
        <v>0</v>
      </c>
      <c r="U119" s="1054">
        <v>-927541</v>
      </c>
      <c r="V119" s="1054">
        <v>-742033</v>
      </c>
      <c r="W119" s="1054">
        <v>-166957</v>
      </c>
      <c r="X119" s="1054">
        <v>-18551</v>
      </c>
      <c r="Y119" s="1054">
        <v>2146564</v>
      </c>
      <c r="Z119" s="1054">
        <v>482185</v>
      </c>
      <c r="AA119" s="1054">
        <v>53576</v>
      </c>
      <c r="AB119" s="1054">
        <v>788489</v>
      </c>
      <c r="AC119" s="1054">
        <v>177410</v>
      </c>
      <c r="AD119" s="1054">
        <v>19712</v>
      </c>
      <c r="AE119" s="1054">
        <v>57631</v>
      </c>
      <c r="AF119" s="1054">
        <v>12967</v>
      </c>
      <c r="AG119" s="1054">
        <v>1441</v>
      </c>
      <c r="AH119" s="1054">
        <v>0</v>
      </c>
      <c r="AI119" s="1054">
        <v>0</v>
      </c>
      <c r="AJ119" s="1054">
        <v>0</v>
      </c>
      <c r="AK119" s="1054">
        <v>1296</v>
      </c>
      <c r="AL119" s="1054">
        <v>292</v>
      </c>
      <c r="AM119" s="1054">
        <v>32</v>
      </c>
      <c r="AN119" s="1054">
        <v>0</v>
      </c>
      <c r="AO119" s="1054">
        <v>0</v>
      </c>
      <c r="AP119" s="1054">
        <v>0</v>
      </c>
      <c r="AQ119" s="1054">
        <v>108060</v>
      </c>
      <c r="AR119" s="1054">
        <v>24314</v>
      </c>
      <c r="AS119" s="1054">
        <v>2702</v>
      </c>
      <c r="AT119" s="1054">
        <v>0</v>
      </c>
      <c r="AU119" s="1054">
        <v>0</v>
      </c>
      <c r="AV119" s="1054">
        <v>0</v>
      </c>
      <c r="AW119" s="1054">
        <v>0</v>
      </c>
      <c r="AX119" s="1054">
        <v>0</v>
      </c>
      <c r="AY119" s="1054">
        <v>0</v>
      </c>
      <c r="AZ119" s="1054">
        <v>2513079</v>
      </c>
      <c r="BA119" s="1054">
        <v>0</v>
      </c>
      <c r="BB119" s="1054">
        <v>-1855082</v>
      </c>
      <c r="BC119" s="1054">
        <v>781954</v>
      </c>
      <c r="BD119" s="1054">
        <v>175940</v>
      </c>
      <c r="BE119" s="1054">
        <v>19549</v>
      </c>
      <c r="BF119" s="1055"/>
      <c r="BG119" s="1055"/>
      <c r="BH119" s="1055"/>
      <c r="BI119" s="1054">
        <v>-1454513</v>
      </c>
      <c r="BJ119" s="1054">
        <v>-1163612</v>
      </c>
      <c r="BK119" s="1054">
        <v>-261813</v>
      </c>
      <c r="BL119" s="1054">
        <v>-29091</v>
      </c>
      <c r="BM119" s="1054">
        <v>-2909029</v>
      </c>
      <c r="BN119" s="1054">
        <v>-426663</v>
      </c>
      <c r="BO119" s="1054">
        <v>-341332</v>
      </c>
      <c r="BP119" s="1054">
        <v>-76800</v>
      </c>
      <c r="BQ119" s="1054">
        <v>-8533</v>
      </c>
      <c r="BR119" s="1054">
        <v>-853328</v>
      </c>
      <c r="BS119" s="1054">
        <v>-1400194</v>
      </c>
      <c r="BT119" s="1054">
        <v>-700097</v>
      </c>
      <c r="BU119" s="1054">
        <v>-560079</v>
      </c>
      <c r="BV119" s="1054">
        <v>-126017</v>
      </c>
      <c r="BW119" s="1054">
        <v>-14002</v>
      </c>
      <c r="BX119" s="1054">
        <v>26373020</v>
      </c>
      <c r="BY119" s="1054">
        <v>-2596633</v>
      </c>
      <c r="BZ119" s="1054">
        <v>645835</v>
      </c>
      <c r="CA119" s="1054">
        <v>-1874462</v>
      </c>
      <c r="CB119" s="1054">
        <v>-5857</v>
      </c>
      <c r="CC119" s="1054">
        <v>-2483</v>
      </c>
      <c r="CD119" s="1054">
        <v>-3354</v>
      </c>
      <c r="CE119" s="1054">
        <v>0</v>
      </c>
      <c r="CF119" s="1054">
        <v>-1685511</v>
      </c>
      <c r="CG119" s="1054">
        <v>-163462</v>
      </c>
      <c r="CH119" s="1054">
        <v>-22437</v>
      </c>
      <c r="CI119" s="1054">
        <v>-1464</v>
      </c>
      <c r="CJ119" s="1054">
        <v>0</v>
      </c>
      <c r="CK119" s="1054">
        <v>0</v>
      </c>
      <c r="CL119" s="1054">
        <v>0</v>
      </c>
      <c r="CM119" s="1054">
        <v>0</v>
      </c>
      <c r="CN119" s="1054">
        <v>0</v>
      </c>
      <c r="CO119" s="1054">
        <v>27296360</v>
      </c>
      <c r="CP119" s="1054">
        <v>-92115</v>
      </c>
      <c r="CQ119" s="1054">
        <v>5116547</v>
      </c>
      <c r="CR119" s="1054">
        <v>-1552629</v>
      </c>
      <c r="CS119" s="1054">
        <v>36164003</v>
      </c>
      <c r="CT119" s="1054">
        <v>-688369</v>
      </c>
      <c r="CU119" s="1054">
        <v>0</v>
      </c>
      <c r="CV119">
        <v>-575524</v>
      </c>
      <c r="CW119">
        <v>0</v>
      </c>
      <c r="CX119" s="1054">
        <v>-616391</v>
      </c>
      <c r="CY119" s="1054">
        <v>-236937</v>
      </c>
      <c r="CZ119" s="1054">
        <v>0</v>
      </c>
      <c r="DA119" s="1054">
        <v>33581</v>
      </c>
      <c r="DB119" s="1054">
        <v>0</v>
      </c>
      <c r="DC119" s="1054">
        <v>-308195</v>
      </c>
      <c r="DD119" s="1054">
        <v>-246557</v>
      </c>
      <c r="DE119" s="1054">
        <v>-55475</v>
      </c>
      <c r="DF119" s="1054">
        <v>-6164</v>
      </c>
      <c r="DG119" s="1054">
        <v>-118467</v>
      </c>
      <c r="DH119" s="1054">
        <v>-94776</v>
      </c>
      <c r="DI119" s="1054">
        <v>-21325</v>
      </c>
      <c r="DJ119" s="1054">
        <v>-2369</v>
      </c>
      <c r="DK119" s="1054">
        <v>665982</v>
      </c>
      <c r="DL119" s="1054">
        <v>149846</v>
      </c>
      <c r="DM119" s="1054">
        <v>16650</v>
      </c>
      <c r="DN119" s="197">
        <v>11082850</v>
      </c>
      <c r="DO119" s="197">
        <v>0</v>
      </c>
      <c r="DP119" s="197">
        <v>-1400194</v>
      </c>
      <c r="DQ119" s="197">
        <v>-1404059</v>
      </c>
      <c r="DR119" s="209"/>
      <c r="DS119" s="209"/>
      <c r="DT119" s="209"/>
      <c r="DU119" t="s">
        <v>984</v>
      </c>
      <c r="DV119" t="s">
        <v>984</v>
      </c>
      <c r="DX119" s="197">
        <v>0</v>
      </c>
      <c r="DY119" s="197">
        <v>0</v>
      </c>
      <c r="DZ119" s="197">
        <v>0</v>
      </c>
      <c r="EA119" s="1054">
        <v>-1510569</v>
      </c>
      <c r="EB119" s="1054">
        <v>0</v>
      </c>
      <c r="EC119" s="1557" t="s">
        <v>6480</v>
      </c>
      <c r="ED119" s="197" t="s">
        <v>5156</v>
      </c>
      <c r="EE119" s="1513" t="s">
        <v>5342</v>
      </c>
    </row>
    <row r="120" spans="1:135" s="197" customFormat="1" ht="12.75" x14ac:dyDescent="0.2">
      <c r="A120" s="203">
        <v>112</v>
      </c>
      <c r="B120" s="722" t="s">
        <v>855</v>
      </c>
      <c r="C120" s="1526" t="s">
        <v>325</v>
      </c>
      <c r="D120" s="1054">
        <v>111408</v>
      </c>
      <c r="E120" s="1054">
        <v>111408</v>
      </c>
      <c r="F120" s="1054">
        <v>340112</v>
      </c>
      <c r="G120" s="1054">
        <v>0</v>
      </c>
      <c r="H120" s="1054">
        <v>29612063</v>
      </c>
      <c r="I120" s="1054">
        <v>14509911</v>
      </c>
      <c r="J120" s="1054">
        <v>0</v>
      </c>
      <c r="K120" s="1054">
        <v>296121</v>
      </c>
      <c r="L120" s="1054">
        <v>173645</v>
      </c>
      <c r="M120" s="1054">
        <v>0</v>
      </c>
      <c r="N120" s="1054">
        <v>0</v>
      </c>
      <c r="O120" s="1054">
        <v>0</v>
      </c>
      <c r="P120" s="1054">
        <v>0</v>
      </c>
      <c r="Q120" s="1054">
        <v>0</v>
      </c>
      <c r="R120" s="1054">
        <v>0</v>
      </c>
      <c r="S120" s="1054">
        <v>0</v>
      </c>
      <c r="T120" s="1054">
        <v>0</v>
      </c>
      <c r="U120" s="1054">
        <v>-387812</v>
      </c>
      <c r="V120" s="1054">
        <v>-380056</v>
      </c>
      <c r="W120" s="1054">
        <v>0</v>
      </c>
      <c r="X120" s="1054">
        <v>-7756</v>
      </c>
      <c r="Y120" s="1054">
        <v>2559142</v>
      </c>
      <c r="Z120" s="1054">
        <v>0</v>
      </c>
      <c r="AA120" s="1054">
        <v>50441</v>
      </c>
      <c r="AB120" s="1054">
        <v>1229567</v>
      </c>
      <c r="AC120" s="1054">
        <v>0</v>
      </c>
      <c r="AD120" s="1054">
        <v>24160</v>
      </c>
      <c r="AE120" s="1054">
        <v>49299</v>
      </c>
      <c r="AF120" s="1054">
        <v>0</v>
      </c>
      <c r="AG120" s="1054">
        <v>999</v>
      </c>
      <c r="AH120" s="1054">
        <v>0</v>
      </c>
      <c r="AI120" s="1054">
        <v>0</v>
      </c>
      <c r="AJ120" s="1054">
        <v>0</v>
      </c>
      <c r="AK120" s="1054">
        <v>0</v>
      </c>
      <c r="AL120" s="1054">
        <v>0</v>
      </c>
      <c r="AM120" s="1054">
        <v>0</v>
      </c>
      <c r="AN120" s="1054">
        <v>0</v>
      </c>
      <c r="AO120" s="1054">
        <v>0</v>
      </c>
      <c r="AP120" s="1054">
        <v>0</v>
      </c>
      <c r="AQ120" s="1054">
        <v>46865</v>
      </c>
      <c r="AR120" s="1054">
        <v>0</v>
      </c>
      <c r="AS120" s="1054">
        <v>956</v>
      </c>
      <c r="AT120" s="1054">
        <v>0</v>
      </c>
      <c r="AU120" s="1054">
        <v>0</v>
      </c>
      <c r="AV120" s="1054">
        <v>0</v>
      </c>
      <c r="AW120" s="1054">
        <v>0</v>
      </c>
      <c r="AX120" s="1054">
        <v>0</v>
      </c>
      <c r="AY120" s="1054">
        <v>0</v>
      </c>
      <c r="AZ120" s="1054">
        <v>1231510</v>
      </c>
      <c r="BA120" s="1054">
        <v>0</v>
      </c>
      <c r="BB120" s="1054">
        <v>-775624</v>
      </c>
      <c r="BC120" s="1054">
        <v>770949</v>
      </c>
      <c r="BD120" s="1054">
        <v>0</v>
      </c>
      <c r="BE120" s="1054">
        <v>15734</v>
      </c>
      <c r="BF120" s="1055"/>
      <c r="BG120" s="1055"/>
      <c r="BH120" s="1055"/>
      <c r="BI120" s="1054">
        <v>-1541635</v>
      </c>
      <c r="BJ120" s="1054">
        <v>-1510801</v>
      </c>
      <c r="BK120" s="1054">
        <v>0</v>
      </c>
      <c r="BL120" s="1054">
        <v>-30833</v>
      </c>
      <c r="BM120" s="1054">
        <v>-3083269</v>
      </c>
      <c r="BN120" s="1054">
        <v>-1512947</v>
      </c>
      <c r="BO120" s="1054">
        <v>-1482688</v>
      </c>
      <c r="BP120" s="1054">
        <v>0</v>
      </c>
      <c r="BQ120" s="1054">
        <v>-30258</v>
      </c>
      <c r="BR120" s="1054">
        <v>-3025893</v>
      </c>
      <c r="BS120" s="1054">
        <v>799700</v>
      </c>
      <c r="BT120" s="1054">
        <v>399849</v>
      </c>
      <c r="BU120" s="1054">
        <v>391855</v>
      </c>
      <c r="BV120" s="1054">
        <v>0</v>
      </c>
      <c r="BW120" s="1054">
        <v>7996</v>
      </c>
      <c r="BX120" s="1054">
        <v>31092335</v>
      </c>
      <c r="BY120" s="1054">
        <v>-3532303</v>
      </c>
      <c r="BZ120" s="1054">
        <v>790291</v>
      </c>
      <c r="CA120" s="1054">
        <v>-2560128</v>
      </c>
      <c r="CB120" s="1054">
        <v>-25723</v>
      </c>
      <c r="CC120" s="1054">
        <v>0</v>
      </c>
      <c r="CD120" s="1054">
        <v>0</v>
      </c>
      <c r="CE120" s="1054">
        <v>0</v>
      </c>
      <c r="CF120" s="1054">
        <v>-636792</v>
      </c>
      <c r="CG120" s="1054">
        <v>-66013</v>
      </c>
      <c r="CH120" s="1054">
        <v>-32716</v>
      </c>
      <c r="CI120" s="1054">
        <v>-1695</v>
      </c>
      <c r="CJ120" s="1054">
        <v>0</v>
      </c>
      <c r="CK120" s="1054">
        <v>0</v>
      </c>
      <c r="CL120" s="1054">
        <v>0</v>
      </c>
      <c r="CM120" s="1054">
        <v>0</v>
      </c>
      <c r="CN120" s="1054">
        <v>0</v>
      </c>
      <c r="CO120" s="1054">
        <v>31538035</v>
      </c>
      <c r="CP120" s="1054">
        <v>-358151</v>
      </c>
      <c r="CQ120" s="1054">
        <v>4404477</v>
      </c>
      <c r="CR120" s="1054">
        <v>-742742</v>
      </c>
      <c r="CS120" s="1054">
        <v>38201758</v>
      </c>
      <c r="CT120" s="1054">
        <v>40648</v>
      </c>
      <c r="CU120" s="1054">
        <v>0</v>
      </c>
      <c r="CV120">
        <v>-728530</v>
      </c>
      <c r="CW120">
        <v>0</v>
      </c>
      <c r="CX120" s="1054">
        <v>-26294</v>
      </c>
      <c r="CY120" s="1054">
        <v>-2999599</v>
      </c>
      <c r="CZ120" s="1054">
        <v>0</v>
      </c>
      <c r="DA120" s="1054">
        <v>0</v>
      </c>
      <c r="DB120" s="1054">
        <v>0</v>
      </c>
      <c r="DC120" s="1054">
        <v>-13147</v>
      </c>
      <c r="DD120" s="1054">
        <v>-12885</v>
      </c>
      <c r="DE120" s="1054">
        <v>0</v>
      </c>
      <c r="DF120" s="1054">
        <v>-262</v>
      </c>
      <c r="DG120" s="1054">
        <v>-1499799</v>
      </c>
      <c r="DH120" s="1054">
        <v>-1469804</v>
      </c>
      <c r="DI120" s="1054">
        <v>0</v>
      </c>
      <c r="DJ120" s="1054">
        <v>-29996</v>
      </c>
      <c r="DK120" s="1054">
        <v>110657</v>
      </c>
      <c r="DL120" s="1054">
        <v>0</v>
      </c>
      <c r="DM120" s="1054">
        <v>2258</v>
      </c>
      <c r="DN120" s="197">
        <v>7687750</v>
      </c>
      <c r="DO120" s="197">
        <v>25250</v>
      </c>
      <c r="DP120" s="197">
        <v>799700</v>
      </c>
      <c r="DQ120" s="197">
        <v>-963184</v>
      </c>
      <c r="DR120" s="209"/>
      <c r="DS120" s="209"/>
      <c r="DT120" s="209"/>
      <c r="DU120" t="s">
        <v>984</v>
      </c>
      <c r="DV120" t="s">
        <v>984</v>
      </c>
      <c r="DX120" s="197">
        <v>0</v>
      </c>
      <c r="DY120" s="197">
        <v>0</v>
      </c>
      <c r="DZ120" s="197">
        <v>0</v>
      </c>
      <c r="EA120" s="1054">
        <v>-204890</v>
      </c>
      <c r="EB120" s="1054">
        <v>-1358773</v>
      </c>
      <c r="EC120" s="1557" t="s">
        <v>6480</v>
      </c>
      <c r="ED120" s="197" t="s">
        <v>5157</v>
      </c>
      <c r="EE120" s="1513" t="s">
        <v>1009</v>
      </c>
    </row>
    <row r="121" spans="1:135" s="197" customFormat="1" ht="12.75" x14ac:dyDescent="0.2">
      <c r="A121" s="797">
        <v>113</v>
      </c>
      <c r="B121" s="722" t="s">
        <v>326</v>
      </c>
      <c r="C121" s="1526" t="s">
        <v>327</v>
      </c>
      <c r="D121" s="1054">
        <v>130470</v>
      </c>
      <c r="E121" s="1054">
        <v>130470</v>
      </c>
      <c r="F121" s="1054">
        <v>0</v>
      </c>
      <c r="G121" s="1054">
        <v>0</v>
      </c>
      <c r="H121" s="1054">
        <v>23495359</v>
      </c>
      <c r="I121" s="1054">
        <v>9398144</v>
      </c>
      <c r="J121" s="1054">
        <v>2114582</v>
      </c>
      <c r="K121" s="1054">
        <v>234954</v>
      </c>
      <c r="L121" s="1054">
        <v>0</v>
      </c>
      <c r="M121" s="1054">
        <v>0</v>
      </c>
      <c r="N121" s="1054">
        <v>0</v>
      </c>
      <c r="O121" s="1054">
        <v>0</v>
      </c>
      <c r="P121" s="1054">
        <v>0</v>
      </c>
      <c r="Q121" s="1054">
        <v>0</v>
      </c>
      <c r="R121" s="1054">
        <v>0</v>
      </c>
      <c r="S121" s="1054">
        <v>0</v>
      </c>
      <c r="T121" s="1054">
        <v>0</v>
      </c>
      <c r="U121" s="1054">
        <v>-2024081</v>
      </c>
      <c r="V121" s="1054">
        <v>-1619264</v>
      </c>
      <c r="W121" s="1054">
        <v>-364334</v>
      </c>
      <c r="X121" s="1054">
        <v>-40482</v>
      </c>
      <c r="Y121" s="1054">
        <v>1600886</v>
      </c>
      <c r="Z121" s="1054">
        <v>360199</v>
      </c>
      <c r="AA121" s="1054">
        <v>40022</v>
      </c>
      <c r="AB121" s="1054">
        <v>1281736</v>
      </c>
      <c r="AC121" s="1054">
        <v>288391</v>
      </c>
      <c r="AD121" s="1054">
        <v>32043</v>
      </c>
      <c r="AE121" s="1054">
        <v>49949</v>
      </c>
      <c r="AF121" s="1054">
        <v>11239</v>
      </c>
      <c r="AG121" s="1054">
        <v>1249</v>
      </c>
      <c r="AH121" s="1054">
        <v>0</v>
      </c>
      <c r="AI121" s="1054">
        <v>0</v>
      </c>
      <c r="AJ121" s="1054">
        <v>0</v>
      </c>
      <c r="AK121" s="1054">
        <v>12202</v>
      </c>
      <c r="AL121" s="1054">
        <v>2746</v>
      </c>
      <c r="AM121" s="1054">
        <v>305</v>
      </c>
      <c r="AN121" s="1054">
        <v>0</v>
      </c>
      <c r="AO121" s="1054">
        <v>0</v>
      </c>
      <c r="AP121" s="1054">
        <v>0</v>
      </c>
      <c r="AQ121" s="1054">
        <v>0</v>
      </c>
      <c r="AR121" s="1054">
        <v>0</v>
      </c>
      <c r="AS121" s="1054">
        <v>0</v>
      </c>
      <c r="AT121" s="1054">
        <v>0</v>
      </c>
      <c r="AU121" s="1054">
        <v>0</v>
      </c>
      <c r="AV121" s="1054">
        <v>0</v>
      </c>
      <c r="AW121" s="1054">
        <v>0</v>
      </c>
      <c r="AX121" s="1054">
        <v>0</v>
      </c>
      <c r="AY121" s="1054">
        <v>0</v>
      </c>
      <c r="AZ121" s="1054">
        <v>0</v>
      </c>
      <c r="BA121" s="1054">
        <v>0</v>
      </c>
      <c r="BB121" s="1054">
        <v>-4048161</v>
      </c>
      <c r="BC121" s="1054">
        <v>424493</v>
      </c>
      <c r="BD121" s="1054">
        <v>95511</v>
      </c>
      <c r="BE121" s="1054">
        <v>10612</v>
      </c>
      <c r="BF121" s="1055"/>
      <c r="BG121" s="1055"/>
      <c r="BH121" s="1055"/>
      <c r="BI121" s="1054">
        <v>-1245626</v>
      </c>
      <c r="BJ121" s="1054">
        <v>-996502</v>
      </c>
      <c r="BK121" s="1054">
        <v>-224213</v>
      </c>
      <c r="BL121" s="1054">
        <v>-24913</v>
      </c>
      <c r="BM121" s="1054">
        <v>-2491254</v>
      </c>
      <c r="BN121" s="1054">
        <v>-1894972</v>
      </c>
      <c r="BO121" s="1054">
        <v>-1515976</v>
      </c>
      <c r="BP121" s="1054">
        <v>-341094</v>
      </c>
      <c r="BQ121" s="1054">
        <v>-37900</v>
      </c>
      <c r="BR121" s="1054">
        <v>-3789942</v>
      </c>
      <c r="BS121" s="1054">
        <v>-3823586</v>
      </c>
      <c r="BT121" s="1054">
        <v>-2010741</v>
      </c>
      <c r="BU121" s="1054">
        <v>-1513603</v>
      </c>
      <c r="BV121" s="1054">
        <v>-276837</v>
      </c>
      <c r="BW121" s="1054">
        <v>-22405</v>
      </c>
      <c r="BX121" s="1054">
        <v>19019891</v>
      </c>
      <c r="BY121" s="1054">
        <v>-4053486</v>
      </c>
      <c r="BZ121" s="1054">
        <v>515339</v>
      </c>
      <c r="CA121" s="1054">
        <v>-3271908</v>
      </c>
      <c r="CB121" s="1054">
        <v>-41308</v>
      </c>
      <c r="CC121" s="1054">
        <v>0</v>
      </c>
      <c r="CD121" s="1054">
        <v>-16845</v>
      </c>
      <c r="CE121" s="1054">
        <v>0</v>
      </c>
      <c r="CF121" s="1054">
        <v>-950158</v>
      </c>
      <c r="CG121" s="1054">
        <v>-121529</v>
      </c>
      <c r="CH121" s="1054">
        <v>-23278</v>
      </c>
      <c r="CI121" s="1054">
        <v>0</v>
      </c>
      <c r="CJ121" s="1054">
        <v>0</v>
      </c>
      <c r="CK121" s="1054">
        <v>0</v>
      </c>
      <c r="CL121" s="1054">
        <v>0</v>
      </c>
      <c r="CM121" s="1054">
        <v>0</v>
      </c>
      <c r="CN121" s="1054">
        <v>0</v>
      </c>
      <c r="CO121" s="1054">
        <v>17939418</v>
      </c>
      <c r="CP121" s="1054">
        <v>-3446</v>
      </c>
      <c r="CQ121" s="1054">
        <v>3819856</v>
      </c>
      <c r="CR121" s="1054">
        <v>-650060</v>
      </c>
      <c r="CS121" s="1054">
        <v>28967277</v>
      </c>
      <c r="CT121" s="1054">
        <v>265796</v>
      </c>
      <c r="CU121" s="1054">
        <v>0</v>
      </c>
      <c r="CV121">
        <v>926839</v>
      </c>
      <c r="CW121">
        <v>0</v>
      </c>
      <c r="CX121" s="1054">
        <v>-10803</v>
      </c>
      <c r="CY121" s="1054">
        <v>-3779139</v>
      </c>
      <c r="CZ121" s="1054">
        <v>0</v>
      </c>
      <c r="DA121" s="1054">
        <v>-10803</v>
      </c>
      <c r="DB121" s="1054">
        <v>0</v>
      </c>
      <c r="DC121" s="1054">
        <v>-5402</v>
      </c>
      <c r="DD121" s="1054">
        <v>-4321</v>
      </c>
      <c r="DE121" s="1054">
        <v>-972</v>
      </c>
      <c r="DF121" s="1054">
        <v>-108</v>
      </c>
      <c r="DG121" s="1054">
        <v>-1889570</v>
      </c>
      <c r="DH121" s="1054">
        <v>-1511655</v>
      </c>
      <c r="DI121" s="1054">
        <v>-340122</v>
      </c>
      <c r="DJ121" s="1054">
        <v>-37792</v>
      </c>
      <c r="DK121" s="1054">
        <v>462076</v>
      </c>
      <c r="DL121" s="1054">
        <v>103967</v>
      </c>
      <c r="DM121" s="1054">
        <v>11552</v>
      </c>
      <c r="DN121" s="197">
        <v>9605600</v>
      </c>
      <c r="DO121" s="197">
        <v>0</v>
      </c>
      <c r="DP121" s="197">
        <v>-3823586</v>
      </c>
      <c r="DQ121" s="197">
        <v>-2040436</v>
      </c>
      <c r="DR121" s="209"/>
      <c r="DS121" s="209"/>
      <c r="DT121" s="209"/>
      <c r="DU121" t="s">
        <v>984</v>
      </c>
      <c r="DV121" t="s">
        <v>984</v>
      </c>
      <c r="DX121" s="197">
        <v>0</v>
      </c>
      <c r="DY121" s="197">
        <v>0</v>
      </c>
      <c r="DZ121" s="197">
        <v>0</v>
      </c>
      <c r="EA121" s="1054">
        <v>-1048072</v>
      </c>
      <c r="EB121" s="1054">
        <v>0</v>
      </c>
      <c r="EC121" s="1557" t="s">
        <v>6480</v>
      </c>
      <c r="ED121" s="197" t="s">
        <v>5158</v>
      </c>
      <c r="EE121" s="1513" t="s">
        <v>5342</v>
      </c>
    </row>
    <row r="122" spans="1:135" s="197" customFormat="1" ht="12.75" x14ac:dyDescent="0.2">
      <c r="A122" s="203">
        <v>114</v>
      </c>
      <c r="B122" s="722" t="s">
        <v>328</v>
      </c>
      <c r="C122" s="1526" t="s">
        <v>329</v>
      </c>
      <c r="D122" s="1054">
        <v>133836</v>
      </c>
      <c r="E122" s="1054">
        <v>133836</v>
      </c>
      <c r="F122" s="1054">
        <v>312</v>
      </c>
      <c r="G122" s="1054">
        <v>0</v>
      </c>
      <c r="H122" s="1054">
        <v>34205550</v>
      </c>
      <c r="I122" s="1054">
        <v>13682220</v>
      </c>
      <c r="J122" s="1054">
        <v>3078500</v>
      </c>
      <c r="K122" s="1054">
        <v>342056</v>
      </c>
      <c r="L122" s="1054">
        <v>0</v>
      </c>
      <c r="M122" s="1054">
        <v>0</v>
      </c>
      <c r="N122" s="1054">
        <v>0</v>
      </c>
      <c r="O122" s="1054">
        <v>0</v>
      </c>
      <c r="P122" s="1054">
        <v>0</v>
      </c>
      <c r="Q122" s="1054">
        <v>0</v>
      </c>
      <c r="R122" s="1054">
        <v>0</v>
      </c>
      <c r="S122" s="1054">
        <v>0</v>
      </c>
      <c r="T122" s="1054">
        <v>0</v>
      </c>
      <c r="U122" s="1054">
        <v>-902426</v>
      </c>
      <c r="V122" s="1054">
        <v>-721941</v>
      </c>
      <c r="W122" s="1054">
        <v>-162437</v>
      </c>
      <c r="X122" s="1054">
        <v>-18049</v>
      </c>
      <c r="Y122" s="1054">
        <v>2330692</v>
      </c>
      <c r="Z122" s="1054">
        <v>524394</v>
      </c>
      <c r="AA122" s="1054">
        <v>58266</v>
      </c>
      <c r="AB122" s="1054">
        <v>1091178</v>
      </c>
      <c r="AC122" s="1054">
        <v>245515</v>
      </c>
      <c r="AD122" s="1054">
        <v>27279</v>
      </c>
      <c r="AE122" s="1054">
        <v>67681</v>
      </c>
      <c r="AF122" s="1054">
        <v>15228</v>
      </c>
      <c r="AG122" s="1054">
        <v>1692</v>
      </c>
      <c r="AH122" s="1054">
        <v>0</v>
      </c>
      <c r="AI122" s="1054">
        <v>0</v>
      </c>
      <c r="AJ122" s="1054">
        <v>0</v>
      </c>
      <c r="AK122" s="1054">
        <v>5922</v>
      </c>
      <c r="AL122" s="1054">
        <v>1332</v>
      </c>
      <c r="AM122" s="1054">
        <v>148</v>
      </c>
      <c r="AN122" s="1054">
        <v>782</v>
      </c>
      <c r="AO122" s="1054">
        <v>176</v>
      </c>
      <c r="AP122" s="1054">
        <v>20</v>
      </c>
      <c r="AQ122" s="1054">
        <v>127755</v>
      </c>
      <c r="AR122" s="1054">
        <v>28745</v>
      </c>
      <c r="AS122" s="1054">
        <v>3194</v>
      </c>
      <c r="AT122" s="1054">
        <v>0</v>
      </c>
      <c r="AU122" s="1054">
        <v>0</v>
      </c>
      <c r="AV122" s="1054">
        <v>0</v>
      </c>
      <c r="AW122" s="1054">
        <v>0</v>
      </c>
      <c r="AX122" s="1054">
        <v>0</v>
      </c>
      <c r="AY122" s="1054">
        <v>0</v>
      </c>
      <c r="AZ122" s="1054">
        <v>2509893</v>
      </c>
      <c r="BA122" s="1054">
        <v>0</v>
      </c>
      <c r="BB122" s="1054">
        <v>-1804852</v>
      </c>
      <c r="BC122" s="1054">
        <v>892998</v>
      </c>
      <c r="BD122" s="1054">
        <v>200925</v>
      </c>
      <c r="BE122" s="1054">
        <v>22325</v>
      </c>
      <c r="BF122" s="1055"/>
      <c r="BG122" s="1055"/>
      <c r="BH122" s="1055"/>
      <c r="BI122" s="1054">
        <v>-454742</v>
      </c>
      <c r="BJ122" s="1054">
        <v>-363793</v>
      </c>
      <c r="BK122" s="1054">
        <v>-81854</v>
      </c>
      <c r="BL122" s="1054">
        <v>-9095</v>
      </c>
      <c r="BM122" s="1054">
        <v>-909484</v>
      </c>
      <c r="BN122" s="1054">
        <v>-1864631</v>
      </c>
      <c r="BO122" s="1054">
        <v>-1491703</v>
      </c>
      <c r="BP122" s="1054">
        <v>-335633</v>
      </c>
      <c r="BQ122" s="1054">
        <v>-37292</v>
      </c>
      <c r="BR122" s="1054">
        <v>-3729259</v>
      </c>
      <c r="BS122" s="1054">
        <v>-2129915</v>
      </c>
      <c r="BT122" s="1054">
        <v>-1064956</v>
      </c>
      <c r="BU122" s="1054">
        <v>-851966</v>
      </c>
      <c r="BV122" s="1054">
        <v>-191692</v>
      </c>
      <c r="BW122" s="1054">
        <v>-21300</v>
      </c>
      <c r="BX122" s="1054">
        <v>28420294</v>
      </c>
      <c r="BY122" s="1054">
        <v>-3866589</v>
      </c>
      <c r="BZ122" s="1054">
        <v>742969</v>
      </c>
      <c r="CA122" s="1054">
        <v>-2313361</v>
      </c>
      <c r="CB122" s="1054">
        <v>-10127</v>
      </c>
      <c r="CC122" s="1054">
        <v>-1587</v>
      </c>
      <c r="CD122" s="1054">
        <v>-15104</v>
      </c>
      <c r="CE122" s="1054">
        <v>0</v>
      </c>
      <c r="CF122" s="1054">
        <v>-1308830</v>
      </c>
      <c r="CG122" s="1054">
        <v>-126653</v>
      </c>
      <c r="CH122" s="1054">
        <v>-67604</v>
      </c>
      <c r="CI122" s="1054">
        <v>-404</v>
      </c>
      <c r="CJ122" s="1054">
        <v>0</v>
      </c>
      <c r="CK122" s="1054">
        <v>0</v>
      </c>
      <c r="CL122" s="1054">
        <v>0</v>
      </c>
      <c r="CM122" s="1054">
        <v>0</v>
      </c>
      <c r="CN122" s="1054">
        <v>0</v>
      </c>
      <c r="CO122" s="1054">
        <v>28455654</v>
      </c>
      <c r="CP122" s="1054">
        <v>0</v>
      </c>
      <c r="CQ122" s="1054">
        <v>2258062</v>
      </c>
      <c r="CR122" s="1054">
        <v>-1972008</v>
      </c>
      <c r="CS122" s="1054">
        <v>39008400</v>
      </c>
      <c r="CT122" s="1054">
        <v>50216</v>
      </c>
      <c r="CU122" s="1054">
        <v>0</v>
      </c>
      <c r="CV122">
        <v>-1607536</v>
      </c>
      <c r="CW122">
        <v>0</v>
      </c>
      <c r="CX122" s="1054">
        <v>-163314</v>
      </c>
      <c r="CY122" s="1054">
        <v>-3565945</v>
      </c>
      <c r="CZ122" s="1054">
        <v>0</v>
      </c>
      <c r="DA122" s="1054">
        <v>-2022397</v>
      </c>
      <c r="DB122" s="1054">
        <v>0</v>
      </c>
      <c r="DC122" s="1054">
        <v>-81656</v>
      </c>
      <c r="DD122" s="1054">
        <v>-65326</v>
      </c>
      <c r="DE122" s="1054">
        <v>-14699</v>
      </c>
      <c r="DF122" s="1054">
        <v>-1633</v>
      </c>
      <c r="DG122" s="1054">
        <v>-1782974</v>
      </c>
      <c r="DH122" s="1054">
        <v>-1426378</v>
      </c>
      <c r="DI122" s="1054">
        <v>-320934</v>
      </c>
      <c r="DJ122" s="1054">
        <v>-35659</v>
      </c>
      <c r="DK122" s="1054">
        <v>803399</v>
      </c>
      <c r="DL122" s="1054">
        <v>180765</v>
      </c>
      <c r="DM122" s="1054">
        <v>20085</v>
      </c>
      <c r="DN122" s="197">
        <v>13015500</v>
      </c>
      <c r="DO122" s="197">
        <v>0</v>
      </c>
      <c r="DP122" s="197">
        <v>-2129915</v>
      </c>
      <c r="DQ122" s="197">
        <v>-1537827</v>
      </c>
      <c r="DR122" s="209"/>
      <c r="DS122" s="209"/>
      <c r="DT122" s="209" t="s">
        <v>985</v>
      </c>
      <c r="DU122" t="s">
        <v>984</v>
      </c>
      <c r="DV122" t="s">
        <v>984</v>
      </c>
      <c r="DX122" s="197">
        <v>0</v>
      </c>
      <c r="DY122" s="197">
        <v>0</v>
      </c>
      <c r="DZ122" s="197">
        <v>0</v>
      </c>
      <c r="EA122" s="1054">
        <v>-1822254</v>
      </c>
      <c r="EB122" s="1054">
        <v>0</v>
      </c>
      <c r="EC122" s="1557" t="s">
        <v>6480</v>
      </c>
      <c r="ED122" s="197" t="s">
        <v>5159</v>
      </c>
      <c r="EE122" s="1513" t="s">
        <v>5342</v>
      </c>
    </row>
    <row r="123" spans="1:135" s="197" customFormat="1" ht="12.75" x14ac:dyDescent="0.2">
      <c r="A123" s="797">
        <v>115</v>
      </c>
      <c r="B123" s="722" t="s">
        <v>330</v>
      </c>
      <c r="C123" s="1526" t="s">
        <v>331</v>
      </c>
      <c r="D123" s="1054">
        <v>265230</v>
      </c>
      <c r="E123" s="1054">
        <v>265230</v>
      </c>
      <c r="F123" s="1054">
        <v>0</v>
      </c>
      <c r="G123" s="1054">
        <v>0</v>
      </c>
      <c r="H123" s="1054">
        <v>79958545</v>
      </c>
      <c r="I123" s="1054">
        <v>23987564</v>
      </c>
      <c r="J123" s="1054">
        <v>29584662</v>
      </c>
      <c r="K123" s="1054">
        <v>0</v>
      </c>
      <c r="L123" s="1054">
        <v>0</v>
      </c>
      <c r="M123" s="1054">
        <v>0</v>
      </c>
      <c r="N123" s="1054">
        <v>0</v>
      </c>
      <c r="O123" s="1054">
        <v>0</v>
      </c>
      <c r="P123" s="1054">
        <v>0</v>
      </c>
      <c r="Q123" s="1054">
        <v>0</v>
      </c>
      <c r="R123" s="1054">
        <v>0</v>
      </c>
      <c r="S123" s="1054">
        <v>0</v>
      </c>
      <c r="T123" s="1054">
        <v>0</v>
      </c>
      <c r="U123" s="1054">
        <v>-193526</v>
      </c>
      <c r="V123" s="1054">
        <v>-175932</v>
      </c>
      <c r="W123" s="1054">
        <v>-216983</v>
      </c>
      <c r="X123" s="1054">
        <v>0</v>
      </c>
      <c r="Y123" s="1054">
        <v>4086058</v>
      </c>
      <c r="Z123" s="1054">
        <v>5039472</v>
      </c>
      <c r="AA123" s="1054">
        <v>0</v>
      </c>
      <c r="AB123" s="1054">
        <v>1727913</v>
      </c>
      <c r="AC123" s="1054">
        <v>2131094</v>
      </c>
      <c r="AD123" s="1054">
        <v>0</v>
      </c>
      <c r="AE123" s="1054">
        <v>84752</v>
      </c>
      <c r="AF123" s="1054">
        <v>104528</v>
      </c>
      <c r="AG123" s="1054">
        <v>0</v>
      </c>
      <c r="AH123" s="1054">
        <v>0</v>
      </c>
      <c r="AI123" s="1054">
        <v>0</v>
      </c>
      <c r="AJ123" s="1054">
        <v>0</v>
      </c>
      <c r="AK123" s="1054">
        <v>0</v>
      </c>
      <c r="AL123" s="1054">
        <v>0</v>
      </c>
      <c r="AM123" s="1054">
        <v>0</v>
      </c>
      <c r="AN123" s="1054">
        <v>0</v>
      </c>
      <c r="AO123" s="1054">
        <v>0</v>
      </c>
      <c r="AP123" s="1054">
        <v>0</v>
      </c>
      <c r="AQ123" s="1054">
        <v>546159</v>
      </c>
      <c r="AR123" s="1054">
        <v>673597</v>
      </c>
      <c r="AS123" s="1054">
        <v>0</v>
      </c>
      <c r="AT123" s="1054">
        <v>0</v>
      </c>
      <c r="AU123" s="1054">
        <v>0</v>
      </c>
      <c r="AV123" s="1054">
        <v>0</v>
      </c>
      <c r="AW123" s="1054">
        <v>0</v>
      </c>
      <c r="AX123" s="1054">
        <v>0</v>
      </c>
      <c r="AY123" s="1054">
        <v>0</v>
      </c>
      <c r="AZ123" s="1054">
        <v>6648270</v>
      </c>
      <c r="BA123" s="1054">
        <v>0</v>
      </c>
      <c r="BB123" s="1054">
        <v>-586441</v>
      </c>
      <c r="BC123" s="1054">
        <v>4515870</v>
      </c>
      <c r="BD123" s="1054">
        <v>5569573</v>
      </c>
      <c r="BE123" s="1054">
        <v>0</v>
      </c>
      <c r="BF123" s="1055"/>
      <c r="BG123" s="1055"/>
      <c r="BH123" s="1055"/>
      <c r="BI123" s="1054">
        <v>-825152</v>
      </c>
      <c r="BJ123" s="1054">
        <v>-750140</v>
      </c>
      <c r="BK123" s="1054">
        <v>-925171</v>
      </c>
      <c r="BL123" s="1054">
        <v>0</v>
      </c>
      <c r="BM123" s="1054">
        <v>-2500463</v>
      </c>
      <c r="BN123" s="1054">
        <v>-3938690</v>
      </c>
      <c r="BO123" s="1054">
        <v>-3580625</v>
      </c>
      <c r="BP123" s="1054">
        <v>-4416107</v>
      </c>
      <c r="BQ123" s="1054">
        <v>0</v>
      </c>
      <c r="BR123" s="1054">
        <v>-11935422</v>
      </c>
      <c r="BS123" s="1054">
        <v>12051736</v>
      </c>
      <c r="BT123" s="1054">
        <v>3948116</v>
      </c>
      <c r="BU123" s="1054">
        <v>3615715</v>
      </c>
      <c r="BV123" s="1054">
        <v>4487906</v>
      </c>
      <c r="BW123" s="1054">
        <v>0</v>
      </c>
      <c r="BX123" s="1054">
        <v>81648461</v>
      </c>
      <c r="BY123" s="1054">
        <v>-8142637</v>
      </c>
      <c r="BZ123" s="1054">
        <v>1850478</v>
      </c>
      <c r="CA123" s="1054">
        <v>-5767853</v>
      </c>
      <c r="CB123" s="1054">
        <v>-408750</v>
      </c>
      <c r="CC123" s="1054">
        <v>0</v>
      </c>
      <c r="CD123" s="1054">
        <v>0</v>
      </c>
      <c r="CE123" s="1054">
        <v>-58966</v>
      </c>
      <c r="CF123" s="1054">
        <v>-2909119</v>
      </c>
      <c r="CG123" s="1054">
        <v>-209536</v>
      </c>
      <c r="CH123" s="1054">
        <v>-5408</v>
      </c>
      <c r="CI123" s="1054">
        <v>-93389</v>
      </c>
      <c r="CJ123" s="1054">
        <v>0</v>
      </c>
      <c r="CK123" s="1054">
        <v>0</v>
      </c>
      <c r="CL123" s="1054">
        <v>0</v>
      </c>
      <c r="CM123" s="1054">
        <v>0</v>
      </c>
      <c r="CN123" s="1054">
        <v>0</v>
      </c>
      <c r="CO123" s="1054">
        <v>70701552</v>
      </c>
      <c r="CP123" s="1054">
        <v>-697037</v>
      </c>
      <c r="CQ123" s="1054">
        <v>3826038</v>
      </c>
      <c r="CR123" s="1054">
        <v>-7023309</v>
      </c>
      <c r="CS123" s="1054">
        <v>97144670</v>
      </c>
      <c r="CT123" s="1054">
        <v>-785315</v>
      </c>
      <c r="CU123" s="1054">
        <v>0</v>
      </c>
      <c r="CV123">
        <v>4164635</v>
      </c>
      <c r="CW123">
        <v>0</v>
      </c>
      <c r="CX123" s="1054">
        <v>-253121</v>
      </c>
      <c r="CY123" s="1054">
        <v>-11682301</v>
      </c>
      <c r="CZ123" s="1054">
        <v>0</v>
      </c>
      <c r="DA123" s="1054">
        <v>3923543</v>
      </c>
      <c r="DB123" s="1054">
        <v>0</v>
      </c>
      <c r="DC123" s="1054">
        <v>-83530</v>
      </c>
      <c r="DD123" s="1054">
        <v>-75936</v>
      </c>
      <c r="DE123" s="1054">
        <v>-93655</v>
      </c>
      <c r="DF123" s="1054">
        <v>0</v>
      </c>
      <c r="DG123" s="1054">
        <v>-3855159</v>
      </c>
      <c r="DH123" s="1054">
        <v>-3504690</v>
      </c>
      <c r="DI123" s="1054">
        <v>-4322452</v>
      </c>
      <c r="DJ123" s="1054">
        <v>0</v>
      </c>
      <c r="DK123" s="1054">
        <v>773950</v>
      </c>
      <c r="DL123" s="1054">
        <v>954538</v>
      </c>
      <c r="DM123" s="1054">
        <v>0</v>
      </c>
      <c r="DN123" s="197">
        <v>21731300</v>
      </c>
      <c r="DO123" s="197">
        <v>0</v>
      </c>
      <c r="DP123" s="197">
        <v>12051736</v>
      </c>
      <c r="DQ123" s="197">
        <v>-8571511</v>
      </c>
      <c r="DR123" s="209"/>
      <c r="DS123" s="209"/>
      <c r="DT123" s="209"/>
      <c r="DU123" t="s">
        <v>984</v>
      </c>
      <c r="DV123" t="s">
        <v>984</v>
      </c>
      <c r="DX123" s="197">
        <v>0</v>
      </c>
      <c r="DY123" s="197">
        <v>0</v>
      </c>
      <c r="DZ123" s="197">
        <v>0</v>
      </c>
      <c r="EA123" s="1054">
        <v>-2340612</v>
      </c>
      <c r="EB123" s="1054">
        <v>0</v>
      </c>
      <c r="EC123" s="1557" t="s">
        <v>6481</v>
      </c>
      <c r="ED123" s="197" t="s">
        <v>5160</v>
      </c>
      <c r="EE123" s="1513" t="s">
        <v>5345</v>
      </c>
    </row>
    <row r="124" spans="1:135" s="197" customFormat="1" ht="12.75" x14ac:dyDescent="0.2">
      <c r="A124" s="203">
        <v>116</v>
      </c>
      <c r="B124" s="722" t="s">
        <v>854</v>
      </c>
      <c r="C124" s="1526" t="s">
        <v>333</v>
      </c>
      <c r="D124" s="1054">
        <v>298260</v>
      </c>
      <c r="E124" s="1054">
        <v>298260</v>
      </c>
      <c r="F124" s="1054">
        <v>721548</v>
      </c>
      <c r="G124" s="1054">
        <v>0</v>
      </c>
      <c r="H124" s="1054">
        <v>42328486</v>
      </c>
      <c r="I124" s="1054">
        <v>20740958</v>
      </c>
      <c r="J124" s="1054">
        <v>0</v>
      </c>
      <c r="K124" s="1054">
        <v>423285</v>
      </c>
      <c r="L124" s="1054">
        <v>487329</v>
      </c>
      <c r="M124" s="1054">
        <v>0</v>
      </c>
      <c r="N124" s="1054">
        <v>0</v>
      </c>
      <c r="O124" s="1054">
        <v>0</v>
      </c>
      <c r="P124" s="1054">
        <v>212031</v>
      </c>
      <c r="Q124" s="1054">
        <v>0</v>
      </c>
      <c r="R124" s="1054">
        <v>0</v>
      </c>
      <c r="S124" s="1054">
        <v>0</v>
      </c>
      <c r="T124" s="1054">
        <v>0</v>
      </c>
      <c r="U124" s="1054">
        <v>2187674</v>
      </c>
      <c r="V124" s="1054">
        <v>2143921</v>
      </c>
      <c r="W124" s="1054">
        <v>0</v>
      </c>
      <c r="X124" s="1054">
        <v>43753</v>
      </c>
      <c r="Y124" s="1054">
        <v>3775067</v>
      </c>
      <c r="Z124" s="1054">
        <v>0</v>
      </c>
      <c r="AA124" s="1054">
        <v>72103</v>
      </c>
      <c r="AB124" s="1054">
        <v>3278781</v>
      </c>
      <c r="AC124" s="1054">
        <v>0</v>
      </c>
      <c r="AD124" s="1054">
        <v>65788</v>
      </c>
      <c r="AE124" s="1054">
        <v>155590</v>
      </c>
      <c r="AF124" s="1054">
        <v>0</v>
      </c>
      <c r="AG124" s="1054">
        <v>3075</v>
      </c>
      <c r="AH124" s="1054">
        <v>0</v>
      </c>
      <c r="AI124" s="1054">
        <v>0</v>
      </c>
      <c r="AJ124" s="1054">
        <v>0</v>
      </c>
      <c r="AK124" s="1054">
        <v>16434</v>
      </c>
      <c r="AL124" s="1054">
        <v>0</v>
      </c>
      <c r="AM124" s="1054">
        <v>335</v>
      </c>
      <c r="AN124" s="1054">
        <v>41676</v>
      </c>
      <c r="AO124" s="1054">
        <v>0</v>
      </c>
      <c r="AP124" s="1054">
        <v>851</v>
      </c>
      <c r="AQ124" s="1054">
        <v>860201</v>
      </c>
      <c r="AR124" s="1054">
        <v>0</v>
      </c>
      <c r="AS124" s="1054">
        <v>17555</v>
      </c>
      <c r="AT124" s="1054">
        <v>0</v>
      </c>
      <c r="AU124" s="1054">
        <v>0</v>
      </c>
      <c r="AV124" s="1054">
        <v>0</v>
      </c>
      <c r="AW124" s="1054">
        <v>860</v>
      </c>
      <c r="AX124" s="1054">
        <v>0</v>
      </c>
      <c r="AY124" s="1054">
        <v>18</v>
      </c>
      <c r="AZ124" s="1054">
        <v>5346573</v>
      </c>
      <c r="BA124" s="1054">
        <v>119284</v>
      </c>
      <c r="BB124" s="1054">
        <v>4375348</v>
      </c>
      <c r="BC124" s="1054">
        <v>4994854</v>
      </c>
      <c r="BD124" s="1054">
        <v>0</v>
      </c>
      <c r="BE124" s="1054">
        <v>98910</v>
      </c>
      <c r="BF124" s="1055"/>
      <c r="BG124" s="1055"/>
      <c r="BH124" s="1055"/>
      <c r="BI124" s="1054">
        <v>-1251371</v>
      </c>
      <c r="BJ124" s="1054">
        <v>-1226341</v>
      </c>
      <c r="BK124" s="1054">
        <v>0</v>
      </c>
      <c r="BL124" s="1054">
        <v>-25027</v>
      </c>
      <c r="BM124" s="1054">
        <v>-2502739</v>
      </c>
      <c r="BN124" s="1054">
        <v>-2726902</v>
      </c>
      <c r="BO124" s="1054">
        <v>-2672364</v>
      </c>
      <c r="BP124" s="1054">
        <v>0</v>
      </c>
      <c r="BQ124" s="1054">
        <v>-54538</v>
      </c>
      <c r="BR124" s="1054">
        <v>-5453804</v>
      </c>
      <c r="BS124" s="1054">
        <v>6363950</v>
      </c>
      <c r="BT124" s="1054">
        <v>3181977</v>
      </c>
      <c r="BU124" s="1054">
        <v>3118333</v>
      </c>
      <c r="BV124" s="1054">
        <v>0</v>
      </c>
      <c r="BW124" s="1054">
        <v>63640</v>
      </c>
      <c r="BX124" s="1054">
        <v>41536794</v>
      </c>
      <c r="BY124" s="1054">
        <v>-10190481</v>
      </c>
      <c r="BZ124" s="1054">
        <v>1030251</v>
      </c>
      <c r="CA124" s="1054">
        <v>-4743205</v>
      </c>
      <c r="CB124" s="1054">
        <v>-94454</v>
      </c>
      <c r="CC124" s="1054">
        <v>-92242</v>
      </c>
      <c r="CD124" s="1054">
        <v>-34418</v>
      </c>
      <c r="CE124" s="1054">
        <v>0</v>
      </c>
      <c r="CF124" s="1054">
        <v>-2141747</v>
      </c>
      <c r="CG124" s="1054">
        <v>-404701</v>
      </c>
      <c r="CH124" s="1054">
        <v>-142227</v>
      </c>
      <c r="CI124" s="1054">
        <v>-14544</v>
      </c>
      <c r="CJ124" s="1054">
        <v>0</v>
      </c>
      <c r="CK124" s="1054">
        <v>0</v>
      </c>
      <c r="CL124" s="1054">
        <v>-194359</v>
      </c>
      <c r="CM124" s="1054">
        <v>-235362</v>
      </c>
      <c r="CN124" s="1054">
        <v>0</v>
      </c>
      <c r="CO124" s="1054">
        <v>43083145</v>
      </c>
      <c r="CP124" s="1054">
        <v>-1450</v>
      </c>
      <c r="CQ124" s="1054">
        <v>4051476</v>
      </c>
      <c r="CR124" s="1054">
        <v>-2283918</v>
      </c>
      <c r="CS124" s="1054">
        <v>66975232</v>
      </c>
      <c r="CT124" s="1054">
        <v>-304988</v>
      </c>
      <c r="CU124" s="1054">
        <v>0</v>
      </c>
      <c r="CV124">
        <v>-590543</v>
      </c>
      <c r="CW124">
        <v>0</v>
      </c>
      <c r="CX124" s="1054">
        <v>-106252</v>
      </c>
      <c r="CY124" s="1054">
        <v>-5347552</v>
      </c>
      <c r="CZ124" s="1054">
        <v>0</v>
      </c>
      <c r="DA124" s="1054">
        <v>91897</v>
      </c>
      <c r="DB124" s="1054">
        <v>0</v>
      </c>
      <c r="DC124" s="1054">
        <v>-53127</v>
      </c>
      <c r="DD124" s="1054">
        <v>-52063</v>
      </c>
      <c r="DE124" s="1054">
        <v>0</v>
      </c>
      <c r="DF124" s="1054">
        <v>-1062</v>
      </c>
      <c r="DG124" s="1054">
        <v>-2673776</v>
      </c>
      <c r="DH124" s="1054">
        <v>-2620301</v>
      </c>
      <c r="DI124" s="1054">
        <v>0</v>
      </c>
      <c r="DJ124" s="1054">
        <v>-53475</v>
      </c>
      <c r="DK124" s="1054">
        <v>158195</v>
      </c>
      <c r="DL124" s="1054">
        <v>0</v>
      </c>
      <c r="DM124" s="1054">
        <v>3214</v>
      </c>
      <c r="DN124" s="197">
        <v>23650875</v>
      </c>
      <c r="DO124" s="197">
        <v>379500</v>
      </c>
      <c r="DP124" s="197">
        <v>6363950</v>
      </c>
      <c r="DQ124" s="197">
        <v>-6004055</v>
      </c>
      <c r="DR124" s="209"/>
      <c r="DS124" s="209"/>
      <c r="DT124" s="209"/>
      <c r="DU124" t="s">
        <v>985</v>
      </c>
      <c r="DV124" t="s">
        <v>985</v>
      </c>
      <c r="DX124" s="197">
        <v>0</v>
      </c>
      <c r="DY124" s="197">
        <v>0</v>
      </c>
      <c r="DZ124" s="197">
        <v>0</v>
      </c>
      <c r="EA124" s="1054">
        <v>-292249</v>
      </c>
      <c r="EB124" s="1054">
        <v>-2840475</v>
      </c>
      <c r="EC124" s="1557" t="s">
        <v>6481</v>
      </c>
      <c r="ED124" s="197" t="s">
        <v>5161</v>
      </c>
      <c r="EE124" s="1513" t="s">
        <v>5348</v>
      </c>
    </row>
    <row r="125" spans="1:135" s="197" customFormat="1" ht="12.75" x14ac:dyDescent="0.2">
      <c r="A125" s="797">
        <v>117</v>
      </c>
      <c r="B125" s="722" t="s">
        <v>334</v>
      </c>
      <c r="C125" s="1526" t="s">
        <v>335</v>
      </c>
      <c r="D125" s="1054">
        <v>150622</v>
      </c>
      <c r="E125" s="1054">
        <v>150622</v>
      </c>
      <c r="F125" s="1054">
        <v>0</v>
      </c>
      <c r="G125" s="1054">
        <v>0</v>
      </c>
      <c r="H125" s="1054">
        <v>55831895</v>
      </c>
      <c r="I125" s="1054">
        <v>22332758</v>
      </c>
      <c r="J125" s="1054">
        <v>5583190</v>
      </c>
      <c r="K125" s="1054">
        <v>0</v>
      </c>
      <c r="L125" s="1054">
        <v>0</v>
      </c>
      <c r="M125" s="1054">
        <v>0</v>
      </c>
      <c r="N125" s="1054">
        <v>0</v>
      </c>
      <c r="O125" s="1054">
        <v>0</v>
      </c>
      <c r="P125" s="1054">
        <v>0</v>
      </c>
      <c r="Q125" s="1054">
        <v>0</v>
      </c>
      <c r="R125" s="1054">
        <v>0</v>
      </c>
      <c r="S125" s="1054">
        <v>0</v>
      </c>
      <c r="T125" s="1054">
        <v>0</v>
      </c>
      <c r="U125" s="1054">
        <v>-3253325</v>
      </c>
      <c r="V125" s="1054">
        <v>-2602660</v>
      </c>
      <c r="W125" s="1054">
        <v>-650665</v>
      </c>
      <c r="X125" s="1054">
        <v>0</v>
      </c>
      <c r="Y125" s="1054">
        <v>3804177</v>
      </c>
      <c r="Z125" s="1054">
        <v>951044</v>
      </c>
      <c r="AA125" s="1054">
        <v>0</v>
      </c>
      <c r="AB125" s="1054">
        <v>997563</v>
      </c>
      <c r="AC125" s="1054">
        <v>249391</v>
      </c>
      <c r="AD125" s="1054">
        <v>0</v>
      </c>
      <c r="AE125" s="1054">
        <v>97497</v>
      </c>
      <c r="AF125" s="1054">
        <v>24374</v>
      </c>
      <c r="AG125" s="1054">
        <v>0</v>
      </c>
      <c r="AH125" s="1054">
        <v>0</v>
      </c>
      <c r="AI125" s="1054">
        <v>0</v>
      </c>
      <c r="AJ125" s="1054">
        <v>0</v>
      </c>
      <c r="AK125" s="1054">
        <v>0</v>
      </c>
      <c r="AL125" s="1054">
        <v>0</v>
      </c>
      <c r="AM125" s="1054">
        <v>0</v>
      </c>
      <c r="AN125" s="1054">
        <v>0</v>
      </c>
      <c r="AO125" s="1054">
        <v>0</v>
      </c>
      <c r="AP125" s="1054">
        <v>0</v>
      </c>
      <c r="AQ125" s="1054">
        <v>870686</v>
      </c>
      <c r="AR125" s="1054">
        <v>217672</v>
      </c>
      <c r="AS125" s="1054">
        <v>0</v>
      </c>
      <c r="AT125" s="1054">
        <v>0</v>
      </c>
      <c r="AU125" s="1054">
        <v>0</v>
      </c>
      <c r="AV125" s="1054">
        <v>0</v>
      </c>
      <c r="AW125" s="1054">
        <v>0</v>
      </c>
      <c r="AX125" s="1054">
        <v>0</v>
      </c>
      <c r="AY125" s="1054">
        <v>0</v>
      </c>
      <c r="AZ125" s="1054">
        <v>14416984</v>
      </c>
      <c r="BA125" s="1054">
        <v>0</v>
      </c>
      <c r="BB125" s="1054">
        <v>-6506649</v>
      </c>
      <c r="BC125" s="1054">
        <v>3385478</v>
      </c>
      <c r="BD125" s="1054">
        <v>846370</v>
      </c>
      <c r="BE125" s="1054">
        <v>0</v>
      </c>
      <c r="BF125" s="1055"/>
      <c r="BG125" s="1055"/>
      <c r="BH125" s="1055"/>
      <c r="BI125" s="1054">
        <v>-1938214</v>
      </c>
      <c r="BJ125" s="1054">
        <v>-1550570</v>
      </c>
      <c r="BK125" s="1054">
        <v>-387643</v>
      </c>
      <c r="BL125" s="1054">
        <v>0</v>
      </c>
      <c r="BM125" s="1054">
        <v>-3876427</v>
      </c>
      <c r="BN125" s="1054">
        <v>-522351</v>
      </c>
      <c r="BO125" s="1054">
        <v>-417880</v>
      </c>
      <c r="BP125" s="1054">
        <v>-104471</v>
      </c>
      <c r="BQ125" s="1054">
        <v>0</v>
      </c>
      <c r="BR125" s="1054">
        <v>-1044702</v>
      </c>
      <c r="BS125" s="1054">
        <v>4483536</v>
      </c>
      <c r="BT125" s="1054">
        <v>2241769</v>
      </c>
      <c r="BU125" s="1054">
        <v>1793413</v>
      </c>
      <c r="BV125" s="1054">
        <v>448356</v>
      </c>
      <c r="BW125" s="1054">
        <v>0</v>
      </c>
      <c r="BX125" s="1054">
        <v>43488057</v>
      </c>
      <c r="BY125" s="1054">
        <v>-3450263</v>
      </c>
      <c r="BZ125" s="1054">
        <v>1105756</v>
      </c>
      <c r="CA125" s="1054">
        <v>-4869957</v>
      </c>
      <c r="CB125" s="1054">
        <v>-30085</v>
      </c>
      <c r="CC125" s="1054">
        <v>0</v>
      </c>
      <c r="CD125" s="1054">
        <v>0</v>
      </c>
      <c r="CE125" s="1054">
        <v>0</v>
      </c>
      <c r="CF125" s="1054">
        <v>-1548532</v>
      </c>
      <c r="CG125" s="1054">
        <v>-81129</v>
      </c>
      <c r="CH125" s="1054">
        <v>-30529</v>
      </c>
      <c r="CI125" s="1054">
        <v>0</v>
      </c>
      <c r="CJ125" s="1054">
        <v>0</v>
      </c>
      <c r="CK125" s="1054">
        <v>0</v>
      </c>
      <c r="CL125" s="1054">
        <v>0</v>
      </c>
      <c r="CM125" s="1054">
        <v>0</v>
      </c>
      <c r="CN125" s="1054">
        <v>0</v>
      </c>
      <c r="CO125" s="1054">
        <v>42173639</v>
      </c>
      <c r="CP125" s="1054">
        <v>0</v>
      </c>
      <c r="CQ125" s="1054">
        <v>5898417</v>
      </c>
      <c r="CR125" s="1054">
        <v>-2032114</v>
      </c>
      <c r="CS125" s="1054">
        <v>57151588</v>
      </c>
      <c r="CT125" s="1054">
        <v>-730231</v>
      </c>
      <c r="CU125" s="1054">
        <v>0</v>
      </c>
      <c r="CV125">
        <v>21599</v>
      </c>
      <c r="CW125">
        <v>0</v>
      </c>
      <c r="CX125" s="1054">
        <v>-25775</v>
      </c>
      <c r="CY125" s="1054">
        <v>-1018927</v>
      </c>
      <c r="CZ125" s="1054">
        <v>0</v>
      </c>
      <c r="DA125" s="1054">
        <v>-311089</v>
      </c>
      <c r="DB125" s="1054">
        <v>0</v>
      </c>
      <c r="DC125" s="1054">
        <v>-12887</v>
      </c>
      <c r="DD125" s="1054">
        <v>-10310</v>
      </c>
      <c r="DE125" s="1054">
        <v>-2578</v>
      </c>
      <c r="DF125" s="1054">
        <v>0</v>
      </c>
      <c r="DG125" s="1054">
        <v>-509464</v>
      </c>
      <c r="DH125" s="1054">
        <v>-407570</v>
      </c>
      <c r="DI125" s="1054">
        <v>-101893</v>
      </c>
      <c r="DJ125" s="1054">
        <v>0</v>
      </c>
      <c r="DK125" s="1054">
        <v>1208487</v>
      </c>
      <c r="DL125" s="1054">
        <v>302122</v>
      </c>
      <c r="DM125" s="1054">
        <v>0</v>
      </c>
      <c r="DN125" s="197">
        <v>18749450</v>
      </c>
      <c r="DO125" s="197">
        <v>0</v>
      </c>
      <c r="DP125" s="197">
        <v>4483536</v>
      </c>
      <c r="DQ125" s="197">
        <v>-3766208</v>
      </c>
      <c r="DR125" s="209"/>
      <c r="DS125" s="209"/>
      <c r="DT125" s="209"/>
      <c r="DU125" t="s">
        <v>984</v>
      </c>
      <c r="DV125" t="s">
        <v>984</v>
      </c>
      <c r="DX125" s="197">
        <v>0</v>
      </c>
      <c r="DY125" s="197">
        <v>0</v>
      </c>
      <c r="DZ125" s="197">
        <v>0</v>
      </c>
      <c r="EA125" s="1054">
        <v>-2741068</v>
      </c>
      <c r="EB125" s="1054">
        <v>0</v>
      </c>
      <c r="EC125" s="1557" t="s">
        <v>6480</v>
      </c>
      <c r="ED125" s="197" t="s">
        <v>5162</v>
      </c>
      <c r="EE125" s="1513" t="s">
        <v>5344</v>
      </c>
    </row>
    <row r="126" spans="1:135" s="197" customFormat="1" ht="12.75" x14ac:dyDescent="0.2">
      <c r="A126" s="203">
        <v>118</v>
      </c>
      <c r="B126" s="722" t="s">
        <v>336</v>
      </c>
      <c r="C126" s="1526" t="s">
        <v>337</v>
      </c>
      <c r="D126" s="1054">
        <v>137313</v>
      </c>
      <c r="E126" s="1054">
        <v>137313</v>
      </c>
      <c r="F126" s="1054">
        <v>0</v>
      </c>
      <c r="G126" s="1054">
        <v>0</v>
      </c>
      <c r="H126" s="1054">
        <v>27256076</v>
      </c>
      <c r="I126" s="1054">
        <v>10902430</v>
      </c>
      <c r="J126" s="1054">
        <v>2453047</v>
      </c>
      <c r="K126" s="1054">
        <v>272561</v>
      </c>
      <c r="L126" s="1054">
        <v>0</v>
      </c>
      <c r="M126" s="1054">
        <v>0</v>
      </c>
      <c r="N126" s="1054">
        <v>0</v>
      </c>
      <c r="O126" s="1054">
        <v>0</v>
      </c>
      <c r="P126" s="1054">
        <v>0</v>
      </c>
      <c r="Q126" s="1054">
        <v>0</v>
      </c>
      <c r="R126" s="1054">
        <v>0</v>
      </c>
      <c r="S126" s="1054">
        <v>0</v>
      </c>
      <c r="T126" s="1054">
        <v>0</v>
      </c>
      <c r="U126" s="1054">
        <v>664903</v>
      </c>
      <c r="V126" s="1054">
        <v>531922</v>
      </c>
      <c r="W126" s="1054">
        <v>119683</v>
      </c>
      <c r="X126" s="1054">
        <v>13298</v>
      </c>
      <c r="Y126" s="1054">
        <v>1857127</v>
      </c>
      <c r="Z126" s="1054">
        <v>417854</v>
      </c>
      <c r="AA126" s="1054">
        <v>46428</v>
      </c>
      <c r="AB126" s="1054">
        <v>1773346</v>
      </c>
      <c r="AC126" s="1054">
        <v>399003</v>
      </c>
      <c r="AD126" s="1054">
        <v>44334</v>
      </c>
      <c r="AE126" s="1054">
        <v>60538</v>
      </c>
      <c r="AF126" s="1054">
        <v>13621</v>
      </c>
      <c r="AG126" s="1054">
        <v>1513</v>
      </c>
      <c r="AH126" s="1054">
        <v>0</v>
      </c>
      <c r="AI126" s="1054">
        <v>0</v>
      </c>
      <c r="AJ126" s="1054">
        <v>0</v>
      </c>
      <c r="AK126" s="1054">
        <v>16739</v>
      </c>
      <c r="AL126" s="1054">
        <v>3766</v>
      </c>
      <c r="AM126" s="1054">
        <v>418</v>
      </c>
      <c r="AN126" s="1054">
        <v>6838</v>
      </c>
      <c r="AO126" s="1054">
        <v>1539</v>
      </c>
      <c r="AP126" s="1054">
        <v>171</v>
      </c>
      <c r="AQ126" s="1054">
        <v>23407</v>
      </c>
      <c r="AR126" s="1054">
        <v>5267</v>
      </c>
      <c r="AS126" s="1054">
        <v>585</v>
      </c>
      <c r="AT126" s="1054">
        <v>0</v>
      </c>
      <c r="AU126" s="1054">
        <v>0</v>
      </c>
      <c r="AV126" s="1054">
        <v>0</v>
      </c>
      <c r="AW126" s="1054">
        <v>0</v>
      </c>
      <c r="AX126" s="1054">
        <v>0</v>
      </c>
      <c r="AY126" s="1054">
        <v>0</v>
      </c>
      <c r="AZ126" s="1054">
        <v>2500000</v>
      </c>
      <c r="BA126" s="1054">
        <v>0</v>
      </c>
      <c r="BB126" s="1054">
        <v>1329806</v>
      </c>
      <c r="BC126" s="1054">
        <v>1369309</v>
      </c>
      <c r="BD126" s="1054">
        <v>308095</v>
      </c>
      <c r="BE126" s="1054">
        <v>34233</v>
      </c>
      <c r="BF126" s="1055"/>
      <c r="BG126" s="1055"/>
      <c r="BH126" s="1055"/>
      <c r="BI126" s="1054">
        <v>-326467</v>
      </c>
      <c r="BJ126" s="1054">
        <v>-261173</v>
      </c>
      <c r="BK126" s="1054">
        <v>-58765</v>
      </c>
      <c r="BL126" s="1054">
        <v>-6529</v>
      </c>
      <c r="BM126" s="1054">
        <v>-652934</v>
      </c>
      <c r="BN126" s="1054">
        <v>-1477125</v>
      </c>
      <c r="BO126" s="1054">
        <v>-1181700</v>
      </c>
      <c r="BP126" s="1054">
        <v>-265883</v>
      </c>
      <c r="BQ126" s="1054">
        <v>-29543</v>
      </c>
      <c r="BR126" s="1054">
        <v>-2954251</v>
      </c>
      <c r="BS126" s="1054">
        <v>-1259308</v>
      </c>
      <c r="BT126" s="1054">
        <v>-629653</v>
      </c>
      <c r="BU126" s="1054">
        <v>-503725</v>
      </c>
      <c r="BV126" s="1054">
        <v>-113336</v>
      </c>
      <c r="BW126" s="1054">
        <v>-12594</v>
      </c>
      <c r="BX126" s="1054">
        <v>23858351</v>
      </c>
      <c r="BY126" s="1054">
        <v>-5236832</v>
      </c>
      <c r="BZ126" s="1054">
        <v>572818</v>
      </c>
      <c r="CA126" s="1054">
        <v>-1359598</v>
      </c>
      <c r="CB126" s="1054">
        <v>-84071</v>
      </c>
      <c r="CC126" s="1054">
        <v>-13440</v>
      </c>
      <c r="CD126" s="1054">
        <v>-32897</v>
      </c>
      <c r="CE126" s="1054">
        <v>-84062</v>
      </c>
      <c r="CF126" s="1054">
        <v>-687536</v>
      </c>
      <c r="CG126" s="1054">
        <v>-46286</v>
      </c>
      <c r="CH126" s="1054">
        <v>-292258</v>
      </c>
      <c r="CI126" s="1054">
        <v>-456</v>
      </c>
      <c r="CJ126" s="1054">
        <v>-1235</v>
      </c>
      <c r="CK126" s="1054">
        <v>0</v>
      </c>
      <c r="CL126" s="1054">
        <v>0</v>
      </c>
      <c r="CM126" s="1054">
        <v>0</v>
      </c>
      <c r="CN126" s="1054">
        <v>0</v>
      </c>
      <c r="CO126" s="1054">
        <v>25436252</v>
      </c>
      <c r="CP126" s="1054">
        <v>-51914</v>
      </c>
      <c r="CQ126" s="1054">
        <v>810046</v>
      </c>
      <c r="CR126" s="1054">
        <v>-965470</v>
      </c>
      <c r="CS126" s="1054">
        <v>35454831</v>
      </c>
      <c r="CT126" s="1054">
        <v>-188330</v>
      </c>
      <c r="CU126" s="1054">
        <v>0</v>
      </c>
      <c r="CV126">
        <v>-1095908</v>
      </c>
      <c r="CW126">
        <v>0</v>
      </c>
      <c r="CX126" s="1054">
        <v>-111176</v>
      </c>
      <c r="CY126" s="1054">
        <v>-2843075</v>
      </c>
      <c r="CZ126" s="1054">
        <v>0</v>
      </c>
      <c r="DA126" s="1054">
        <v>-86250</v>
      </c>
      <c r="DB126" s="1054">
        <v>0</v>
      </c>
      <c r="DC126" s="1054">
        <v>-55588</v>
      </c>
      <c r="DD126" s="1054">
        <v>-44470</v>
      </c>
      <c r="DE126" s="1054">
        <v>-10006</v>
      </c>
      <c r="DF126" s="1054">
        <v>-1112</v>
      </c>
      <c r="DG126" s="1054">
        <v>-1421538</v>
      </c>
      <c r="DH126" s="1054">
        <v>-1137230</v>
      </c>
      <c r="DI126" s="1054">
        <v>-255877</v>
      </c>
      <c r="DJ126" s="1054">
        <v>-28430</v>
      </c>
      <c r="DK126" s="1054">
        <v>371628</v>
      </c>
      <c r="DL126" s="1054">
        <v>83616</v>
      </c>
      <c r="DM126" s="1054">
        <v>9291</v>
      </c>
      <c r="DN126" s="197">
        <v>11641900</v>
      </c>
      <c r="DO126" s="197">
        <v>0</v>
      </c>
      <c r="DP126" s="197">
        <v>-1259308</v>
      </c>
      <c r="DQ126" s="197">
        <v>-1822419</v>
      </c>
      <c r="DR126" s="209"/>
      <c r="DS126" s="209"/>
      <c r="DT126" s="209"/>
      <c r="DU126" t="s">
        <v>984</v>
      </c>
      <c r="DV126" t="s">
        <v>985</v>
      </c>
      <c r="DX126" s="197">
        <v>0</v>
      </c>
      <c r="DY126" s="197">
        <v>0</v>
      </c>
      <c r="DZ126" s="197">
        <v>0</v>
      </c>
      <c r="EA126" s="1054">
        <v>-842919</v>
      </c>
      <c r="EB126" s="1054">
        <v>0</v>
      </c>
      <c r="EC126" s="1557" t="s">
        <v>6480</v>
      </c>
      <c r="ED126" s="197" t="s">
        <v>5163</v>
      </c>
      <c r="EE126" s="1513" t="s">
        <v>5343</v>
      </c>
    </row>
    <row r="127" spans="1:135" s="197" customFormat="1" ht="12.75" x14ac:dyDescent="0.2">
      <c r="A127" s="797">
        <v>119</v>
      </c>
      <c r="B127" s="722" t="s">
        <v>338</v>
      </c>
      <c r="C127" s="1526" t="s">
        <v>339</v>
      </c>
      <c r="D127" s="1054">
        <v>557595</v>
      </c>
      <c r="E127" s="1054">
        <v>557595</v>
      </c>
      <c r="F127" s="1054">
        <v>0</v>
      </c>
      <c r="G127" s="1054">
        <v>0</v>
      </c>
      <c r="H127" s="1054">
        <v>348308576</v>
      </c>
      <c r="I127" s="1054">
        <v>104492573</v>
      </c>
      <c r="J127" s="1054">
        <v>128874173</v>
      </c>
      <c r="K127" s="1054">
        <v>0</v>
      </c>
      <c r="L127" s="1054">
        <v>0</v>
      </c>
      <c r="M127" s="1054">
        <v>0</v>
      </c>
      <c r="N127" s="1054">
        <v>0</v>
      </c>
      <c r="O127" s="1054">
        <v>0</v>
      </c>
      <c r="P127" s="1054">
        <v>0</v>
      </c>
      <c r="Q127" s="1054">
        <v>0</v>
      </c>
      <c r="R127" s="1054">
        <v>0</v>
      </c>
      <c r="S127" s="1054">
        <v>0</v>
      </c>
      <c r="T127" s="1054">
        <v>0</v>
      </c>
      <c r="U127" s="1054">
        <v>4852324</v>
      </c>
      <c r="V127" s="1054">
        <v>4411204</v>
      </c>
      <c r="W127" s="1054">
        <v>5440485</v>
      </c>
      <c r="X127" s="1054">
        <v>0</v>
      </c>
      <c r="Y127" s="1054">
        <v>17799336</v>
      </c>
      <c r="Z127" s="1054">
        <v>21952514</v>
      </c>
      <c r="AA127" s="1054">
        <v>0</v>
      </c>
      <c r="AB127" s="1054">
        <v>2227930</v>
      </c>
      <c r="AC127" s="1054">
        <v>2747780</v>
      </c>
      <c r="AD127" s="1054">
        <v>0</v>
      </c>
      <c r="AE127" s="1054">
        <v>92337</v>
      </c>
      <c r="AF127" s="1054">
        <v>113883</v>
      </c>
      <c r="AG127" s="1054">
        <v>0</v>
      </c>
      <c r="AH127" s="1054">
        <v>0</v>
      </c>
      <c r="AI127" s="1054">
        <v>0</v>
      </c>
      <c r="AJ127" s="1054">
        <v>0</v>
      </c>
      <c r="AK127" s="1054">
        <v>7022</v>
      </c>
      <c r="AL127" s="1054">
        <v>8661</v>
      </c>
      <c r="AM127" s="1054">
        <v>0</v>
      </c>
      <c r="AN127" s="1054">
        <v>0</v>
      </c>
      <c r="AO127" s="1054">
        <v>0</v>
      </c>
      <c r="AP127" s="1054">
        <v>0</v>
      </c>
      <c r="AQ127" s="1054">
        <v>8777</v>
      </c>
      <c r="AR127" s="1054">
        <v>10826</v>
      </c>
      <c r="AS127" s="1054">
        <v>0</v>
      </c>
      <c r="AT127" s="1054">
        <v>0</v>
      </c>
      <c r="AU127" s="1054">
        <v>0</v>
      </c>
      <c r="AV127" s="1054">
        <v>0</v>
      </c>
      <c r="AW127" s="1054">
        <v>0</v>
      </c>
      <c r="AX127" s="1054">
        <v>0</v>
      </c>
      <c r="AY127" s="1054">
        <v>0</v>
      </c>
      <c r="AZ127" s="1054">
        <v>10244834</v>
      </c>
      <c r="BA127" s="1054">
        <v>0</v>
      </c>
      <c r="BB127" s="1054">
        <v>14704013</v>
      </c>
      <c r="BC127" s="1054">
        <v>5793186</v>
      </c>
      <c r="BD127" s="1054">
        <v>7144930</v>
      </c>
      <c r="BE127" s="1054">
        <v>0</v>
      </c>
      <c r="BF127" s="1055"/>
      <c r="BG127" s="1055"/>
      <c r="BH127" s="1055"/>
      <c r="BI127" s="1054">
        <v>-2438784</v>
      </c>
      <c r="BJ127" s="1054">
        <v>-2217076</v>
      </c>
      <c r="BK127" s="1054">
        <v>-2734394</v>
      </c>
      <c r="BL127" s="1054">
        <v>0</v>
      </c>
      <c r="BM127" s="1054">
        <v>-7390254</v>
      </c>
      <c r="BN127" s="1054">
        <v>-166982</v>
      </c>
      <c r="BO127" s="1054">
        <v>-151801</v>
      </c>
      <c r="BP127" s="1054">
        <v>-187221</v>
      </c>
      <c r="BQ127" s="1054">
        <v>0</v>
      </c>
      <c r="BR127" s="1054">
        <v>-506004</v>
      </c>
      <c r="BS127" s="1054">
        <v>12617559</v>
      </c>
      <c r="BT127" s="1054">
        <v>4164001</v>
      </c>
      <c r="BU127" s="1054">
        <v>3785268</v>
      </c>
      <c r="BV127" s="1054">
        <v>4668289</v>
      </c>
      <c r="BW127" s="1054">
        <v>0</v>
      </c>
      <c r="BX127" s="1054">
        <v>352562906</v>
      </c>
      <c r="BY127" s="1054">
        <v>-7999802</v>
      </c>
      <c r="BZ127" s="1054">
        <v>9397579</v>
      </c>
      <c r="CA127" s="1054">
        <v>-10286871</v>
      </c>
      <c r="CB127" s="1054">
        <v>-73171</v>
      </c>
      <c r="CC127" s="1054">
        <v>0</v>
      </c>
      <c r="CD127" s="1054">
        <v>-10676</v>
      </c>
      <c r="CE127" s="1054">
        <v>0</v>
      </c>
      <c r="CF127" s="1054">
        <v>-14950664</v>
      </c>
      <c r="CG127" s="1054">
        <v>-237485</v>
      </c>
      <c r="CH127" s="1054">
        <v>0</v>
      </c>
      <c r="CI127" s="1054">
        <v>0</v>
      </c>
      <c r="CJ127" s="1054">
        <v>0</v>
      </c>
      <c r="CK127" s="1054">
        <v>0</v>
      </c>
      <c r="CL127" s="1054">
        <v>0</v>
      </c>
      <c r="CM127" s="1054">
        <v>0</v>
      </c>
      <c r="CN127" s="1054">
        <v>0</v>
      </c>
      <c r="CO127" s="1054">
        <v>352722318</v>
      </c>
      <c r="CP127" s="1054">
        <v>0</v>
      </c>
      <c r="CQ127" s="1054">
        <v>27587172</v>
      </c>
      <c r="CR127" s="1054">
        <v>-14461718</v>
      </c>
      <c r="CS127" s="1054">
        <v>396852781</v>
      </c>
      <c r="CT127" s="1054">
        <v>-1692191</v>
      </c>
      <c r="CU127" s="1054">
        <v>0</v>
      </c>
      <c r="CV127">
        <v>0</v>
      </c>
      <c r="CW127">
        <v>0</v>
      </c>
      <c r="CX127" s="1054">
        <v>-506004</v>
      </c>
      <c r="CY127" s="1054">
        <v>0</v>
      </c>
      <c r="CZ127" s="1054">
        <v>0</v>
      </c>
      <c r="DA127" s="1054">
        <v>8659</v>
      </c>
      <c r="DB127" s="1054">
        <v>0</v>
      </c>
      <c r="DC127" s="1054">
        <v>-166982</v>
      </c>
      <c r="DD127" s="1054">
        <v>-151800</v>
      </c>
      <c r="DE127" s="1054">
        <v>-187222</v>
      </c>
      <c r="DF127" s="1054">
        <v>0</v>
      </c>
      <c r="DG127" s="1054">
        <v>0</v>
      </c>
      <c r="DH127" s="1054">
        <v>0</v>
      </c>
      <c r="DI127" s="1054">
        <v>0</v>
      </c>
      <c r="DJ127" s="1054">
        <v>0</v>
      </c>
      <c r="DK127" s="1054">
        <v>3905446</v>
      </c>
      <c r="DL127" s="1054">
        <v>4816717</v>
      </c>
      <c r="DM127" s="1054">
        <v>0</v>
      </c>
      <c r="DN127" s="197">
        <v>23676200</v>
      </c>
      <c r="DO127" s="197">
        <v>0</v>
      </c>
      <c r="DP127" s="197">
        <v>12617559</v>
      </c>
      <c r="DQ127" s="197">
        <v>-9703803</v>
      </c>
      <c r="DR127" s="209"/>
      <c r="DS127" s="209"/>
      <c r="DT127" s="209"/>
      <c r="DU127" t="s">
        <v>984</v>
      </c>
      <c r="DV127" t="s">
        <v>984</v>
      </c>
      <c r="DX127" s="197">
        <v>0</v>
      </c>
      <c r="DY127" s="197">
        <v>0</v>
      </c>
      <c r="DZ127" s="197">
        <v>0</v>
      </c>
      <c r="EA127" s="1054">
        <v>-11811015</v>
      </c>
      <c r="EB127" s="1054">
        <v>0</v>
      </c>
      <c r="EC127" s="1557" t="s">
        <v>6480</v>
      </c>
      <c r="ED127" s="197" t="s">
        <v>5164</v>
      </c>
      <c r="EE127" s="1513" t="s">
        <v>5345</v>
      </c>
    </row>
    <row r="128" spans="1:135" s="197" customFormat="1" ht="12.75" x14ac:dyDescent="0.2">
      <c r="A128" s="203">
        <v>120</v>
      </c>
      <c r="B128" s="722" t="s">
        <v>340</v>
      </c>
      <c r="C128" s="1526" t="s">
        <v>341</v>
      </c>
      <c r="D128" s="1054">
        <v>129639</v>
      </c>
      <c r="E128" s="1054">
        <v>129639</v>
      </c>
      <c r="F128" s="1054">
        <v>106837</v>
      </c>
      <c r="G128" s="1054">
        <v>0</v>
      </c>
      <c r="H128" s="1054">
        <v>42356056</v>
      </c>
      <c r="I128" s="1054">
        <v>16942422</v>
      </c>
      <c r="J128" s="1054">
        <v>3812045</v>
      </c>
      <c r="K128" s="1054">
        <v>423561</v>
      </c>
      <c r="L128" s="1054">
        <v>545487</v>
      </c>
      <c r="M128" s="1054">
        <v>0</v>
      </c>
      <c r="N128" s="1054">
        <v>0</v>
      </c>
      <c r="O128" s="1054">
        <v>0</v>
      </c>
      <c r="P128" s="1054">
        <v>0</v>
      </c>
      <c r="Q128" s="1054">
        <v>0</v>
      </c>
      <c r="R128" s="1054">
        <v>0</v>
      </c>
      <c r="S128" s="1054">
        <v>0</v>
      </c>
      <c r="T128" s="1054">
        <v>0</v>
      </c>
      <c r="U128" s="1054">
        <v>-116694</v>
      </c>
      <c r="V128" s="1054">
        <v>-93355</v>
      </c>
      <c r="W128" s="1054">
        <v>-21005</v>
      </c>
      <c r="X128" s="1054">
        <v>-2334</v>
      </c>
      <c r="Y128" s="1054">
        <v>2997101</v>
      </c>
      <c r="Z128" s="1054">
        <v>649346</v>
      </c>
      <c r="AA128" s="1054">
        <v>72150</v>
      </c>
      <c r="AB128" s="1054">
        <v>1321064</v>
      </c>
      <c r="AC128" s="1054">
        <v>297239</v>
      </c>
      <c r="AD128" s="1054">
        <v>33027</v>
      </c>
      <c r="AE128" s="1054">
        <v>64141</v>
      </c>
      <c r="AF128" s="1054">
        <v>14054</v>
      </c>
      <c r="AG128" s="1054">
        <v>1562</v>
      </c>
      <c r="AH128" s="1054">
        <v>0</v>
      </c>
      <c r="AI128" s="1054">
        <v>0</v>
      </c>
      <c r="AJ128" s="1054">
        <v>0</v>
      </c>
      <c r="AK128" s="1054">
        <v>3261</v>
      </c>
      <c r="AL128" s="1054">
        <v>733</v>
      </c>
      <c r="AM128" s="1054">
        <v>81</v>
      </c>
      <c r="AN128" s="1054">
        <v>1499</v>
      </c>
      <c r="AO128" s="1054">
        <v>337</v>
      </c>
      <c r="AP128" s="1054">
        <v>37</v>
      </c>
      <c r="AQ128" s="1054">
        <v>271232</v>
      </c>
      <c r="AR128" s="1054">
        <v>61027</v>
      </c>
      <c r="AS128" s="1054">
        <v>6781</v>
      </c>
      <c r="AT128" s="1054">
        <v>0</v>
      </c>
      <c r="AU128" s="1054">
        <v>0</v>
      </c>
      <c r="AV128" s="1054">
        <v>0</v>
      </c>
      <c r="AW128" s="1054">
        <v>0</v>
      </c>
      <c r="AX128" s="1054">
        <v>0</v>
      </c>
      <c r="AY128" s="1054">
        <v>0</v>
      </c>
      <c r="AZ128" s="1054">
        <v>2898824</v>
      </c>
      <c r="BA128" s="1054">
        <v>54136</v>
      </c>
      <c r="BB128" s="1054">
        <v>-233388</v>
      </c>
      <c r="BC128" s="1054">
        <v>1153365</v>
      </c>
      <c r="BD128" s="1054">
        <v>259507</v>
      </c>
      <c r="BE128" s="1054">
        <v>28834</v>
      </c>
      <c r="BF128" s="1055"/>
      <c r="BG128" s="1055"/>
      <c r="BH128" s="1055"/>
      <c r="BI128" s="1054">
        <v>-124387</v>
      </c>
      <c r="BJ128" s="1054">
        <v>-99510</v>
      </c>
      <c r="BK128" s="1054">
        <v>-22390</v>
      </c>
      <c r="BL128" s="1054">
        <v>-2488</v>
      </c>
      <c r="BM128" s="1054">
        <v>-248775</v>
      </c>
      <c r="BN128" s="1054">
        <v>-562077</v>
      </c>
      <c r="BO128" s="1054">
        <v>-449661</v>
      </c>
      <c r="BP128" s="1054">
        <v>-101175</v>
      </c>
      <c r="BQ128" s="1054">
        <v>-11241</v>
      </c>
      <c r="BR128" s="1054">
        <v>-1124154</v>
      </c>
      <c r="BS128" s="1054">
        <v>450914</v>
      </c>
      <c r="BT128" s="1054">
        <v>225458</v>
      </c>
      <c r="BU128" s="1054">
        <v>180366</v>
      </c>
      <c r="BV128" s="1054">
        <v>40583</v>
      </c>
      <c r="BW128" s="1054">
        <v>4507</v>
      </c>
      <c r="BX128" s="1054">
        <v>34435026</v>
      </c>
      <c r="BY128" s="1054">
        <v>-4730764</v>
      </c>
      <c r="BZ128" s="1054">
        <v>842920</v>
      </c>
      <c r="CA128" s="1054">
        <v>-2647668</v>
      </c>
      <c r="CB128" s="1054">
        <v>-4669</v>
      </c>
      <c r="CC128" s="1054">
        <v>-7011</v>
      </c>
      <c r="CD128" s="1054">
        <v>-7603</v>
      </c>
      <c r="CE128" s="1054">
        <v>0</v>
      </c>
      <c r="CF128" s="1054">
        <v>-714601</v>
      </c>
      <c r="CG128" s="1054">
        <v>-67861</v>
      </c>
      <c r="CH128" s="1054">
        <v>-78169</v>
      </c>
      <c r="CI128" s="1054">
        <v>-1167</v>
      </c>
      <c r="CJ128" s="1054">
        <v>0</v>
      </c>
      <c r="CK128" s="1054">
        <v>0</v>
      </c>
      <c r="CL128" s="1054">
        <v>-30551</v>
      </c>
      <c r="CM128" s="1054">
        <v>-5110</v>
      </c>
      <c r="CN128" s="1054">
        <v>0</v>
      </c>
      <c r="CO128" s="1054">
        <v>35126595</v>
      </c>
      <c r="CP128" s="1054">
        <v>-318955</v>
      </c>
      <c r="CQ128" s="1054">
        <v>976850</v>
      </c>
      <c r="CR128" s="1054">
        <v>-1113926</v>
      </c>
      <c r="CS128" s="1054">
        <v>46474940</v>
      </c>
      <c r="CT128" s="1054">
        <v>-248775</v>
      </c>
      <c r="CU128" s="1054">
        <v>0</v>
      </c>
      <c r="CV128">
        <v>-943641</v>
      </c>
      <c r="CW128">
        <v>0</v>
      </c>
      <c r="CX128" s="1054">
        <v>-3442</v>
      </c>
      <c r="CY128" s="1054">
        <v>-1120712</v>
      </c>
      <c r="CZ128" s="1054">
        <v>0</v>
      </c>
      <c r="DA128" s="1054">
        <v>38993</v>
      </c>
      <c r="DB128" s="1054">
        <v>0</v>
      </c>
      <c r="DC128" s="1054">
        <v>-1720</v>
      </c>
      <c r="DD128" s="1054">
        <v>-1377</v>
      </c>
      <c r="DE128" s="1054">
        <v>-311</v>
      </c>
      <c r="DF128" s="1054">
        <v>-34</v>
      </c>
      <c r="DG128" s="1054">
        <v>-560357</v>
      </c>
      <c r="DH128" s="1054">
        <v>-448284</v>
      </c>
      <c r="DI128" s="1054">
        <v>-100864</v>
      </c>
      <c r="DJ128" s="1054">
        <v>-11207</v>
      </c>
      <c r="DK128" s="1054">
        <v>981665</v>
      </c>
      <c r="DL128" s="1054">
        <v>220875</v>
      </c>
      <c r="DM128" s="1054">
        <v>24542</v>
      </c>
      <c r="DN128" s="197">
        <v>12012225</v>
      </c>
      <c r="DO128" s="197">
        <v>129000</v>
      </c>
      <c r="DP128" s="197">
        <v>450914</v>
      </c>
      <c r="DQ128" s="197">
        <v>-1706608</v>
      </c>
      <c r="DR128" s="209"/>
      <c r="DS128" s="209"/>
      <c r="DT128" s="209"/>
      <c r="DU128" t="s">
        <v>984</v>
      </c>
      <c r="DV128" t="s">
        <v>985</v>
      </c>
      <c r="DX128" s="197">
        <v>0</v>
      </c>
      <c r="DY128" s="197">
        <v>0</v>
      </c>
      <c r="DZ128" s="197">
        <v>0</v>
      </c>
      <c r="EA128" s="1054">
        <v>-2226595</v>
      </c>
      <c r="EB128" s="1054">
        <v>0</v>
      </c>
      <c r="EC128" s="1557" t="s">
        <v>6480</v>
      </c>
      <c r="ED128" s="197" t="s">
        <v>5165</v>
      </c>
      <c r="EE128" s="1513" t="s">
        <v>5343</v>
      </c>
    </row>
    <row r="129" spans="1:135" s="197" customFormat="1" ht="12.75" x14ac:dyDescent="0.2">
      <c r="A129" s="797">
        <v>121</v>
      </c>
      <c r="B129" s="722" t="s">
        <v>342</v>
      </c>
      <c r="C129" s="1526" t="s">
        <v>343</v>
      </c>
      <c r="D129" s="1054">
        <v>188088</v>
      </c>
      <c r="E129" s="1054">
        <v>188088</v>
      </c>
      <c r="F129" s="1054">
        <v>179946</v>
      </c>
      <c r="G129" s="1054">
        <v>0</v>
      </c>
      <c r="H129" s="1054">
        <v>47650981</v>
      </c>
      <c r="I129" s="1054">
        <v>19060392</v>
      </c>
      <c r="J129" s="1054">
        <v>4765098</v>
      </c>
      <c r="K129" s="1054">
        <v>0</v>
      </c>
      <c r="L129" s="1054">
        <v>0</v>
      </c>
      <c r="M129" s="1054">
        <v>0</v>
      </c>
      <c r="N129" s="1054">
        <v>0</v>
      </c>
      <c r="O129" s="1054">
        <v>0</v>
      </c>
      <c r="P129" s="1054">
        <v>0</v>
      </c>
      <c r="Q129" s="1054">
        <v>0</v>
      </c>
      <c r="R129" s="1054">
        <v>0</v>
      </c>
      <c r="S129" s="1054">
        <v>0</v>
      </c>
      <c r="T129" s="1054">
        <v>0</v>
      </c>
      <c r="U129" s="1054">
        <v>1782022</v>
      </c>
      <c r="V129" s="1054">
        <v>1425618</v>
      </c>
      <c r="W129" s="1054">
        <v>356404</v>
      </c>
      <c r="X129" s="1054">
        <v>0</v>
      </c>
      <c r="Y129" s="1054">
        <v>3277412</v>
      </c>
      <c r="Z129" s="1054">
        <v>811690</v>
      </c>
      <c r="AA129" s="1054">
        <v>0</v>
      </c>
      <c r="AB129" s="1054">
        <v>1751958</v>
      </c>
      <c r="AC129" s="1054">
        <v>437989</v>
      </c>
      <c r="AD129" s="1054">
        <v>0</v>
      </c>
      <c r="AE129" s="1054">
        <v>117872</v>
      </c>
      <c r="AF129" s="1054">
        <v>29468</v>
      </c>
      <c r="AG129" s="1054">
        <v>0</v>
      </c>
      <c r="AH129" s="1054">
        <v>0</v>
      </c>
      <c r="AI129" s="1054">
        <v>0</v>
      </c>
      <c r="AJ129" s="1054">
        <v>0</v>
      </c>
      <c r="AK129" s="1054">
        <v>3341</v>
      </c>
      <c r="AL129" s="1054">
        <v>835</v>
      </c>
      <c r="AM129" s="1054">
        <v>0</v>
      </c>
      <c r="AN129" s="1054">
        <v>3502</v>
      </c>
      <c r="AO129" s="1054">
        <v>875</v>
      </c>
      <c r="AP129" s="1054">
        <v>0</v>
      </c>
      <c r="AQ129" s="1054">
        <v>1006393</v>
      </c>
      <c r="AR129" s="1054">
        <v>251598</v>
      </c>
      <c r="AS129" s="1054">
        <v>0</v>
      </c>
      <c r="AT129" s="1054">
        <v>0</v>
      </c>
      <c r="AU129" s="1054">
        <v>0</v>
      </c>
      <c r="AV129" s="1054">
        <v>0</v>
      </c>
      <c r="AW129" s="1054">
        <v>0</v>
      </c>
      <c r="AX129" s="1054">
        <v>0</v>
      </c>
      <c r="AY129" s="1054">
        <v>0</v>
      </c>
      <c r="AZ129" s="1054">
        <v>5224155</v>
      </c>
      <c r="BA129" s="1054">
        <v>0</v>
      </c>
      <c r="BB129" s="1054">
        <v>3564044</v>
      </c>
      <c r="BC129" s="1054">
        <v>1837879</v>
      </c>
      <c r="BD129" s="1054">
        <v>459470</v>
      </c>
      <c r="BE129" s="1054">
        <v>0</v>
      </c>
      <c r="BF129" s="1055"/>
      <c r="BG129" s="1055"/>
      <c r="BH129" s="1055"/>
      <c r="BI129" s="1054">
        <v>-763831</v>
      </c>
      <c r="BJ129" s="1054">
        <v>-611064</v>
      </c>
      <c r="BK129" s="1054">
        <v>-152767</v>
      </c>
      <c r="BL129" s="1054">
        <v>0</v>
      </c>
      <c r="BM129" s="1054">
        <v>-1527662</v>
      </c>
      <c r="BN129" s="1054">
        <v>-1179135</v>
      </c>
      <c r="BO129" s="1054">
        <v>-943306</v>
      </c>
      <c r="BP129" s="1054">
        <v>-235826</v>
      </c>
      <c r="BQ129" s="1054">
        <v>0</v>
      </c>
      <c r="BR129" s="1054">
        <v>-2358267</v>
      </c>
      <c r="BS129" s="1054">
        <v>1668548</v>
      </c>
      <c r="BT129" s="1054">
        <v>834273</v>
      </c>
      <c r="BU129" s="1054">
        <v>667419</v>
      </c>
      <c r="BV129" s="1054">
        <v>166856</v>
      </c>
      <c r="BW129" s="1054">
        <v>0</v>
      </c>
      <c r="BX129" s="1054">
        <v>41853271</v>
      </c>
      <c r="BY129" s="1054">
        <v>-6267109</v>
      </c>
      <c r="BZ129" s="1054">
        <v>912936</v>
      </c>
      <c r="CA129" s="1054">
        <v>-3999458</v>
      </c>
      <c r="CB129" s="1054">
        <v>-73421</v>
      </c>
      <c r="CC129" s="1054">
        <v>-7373</v>
      </c>
      <c r="CD129" s="1054">
        <v>-7136</v>
      </c>
      <c r="CE129" s="1054">
        <v>-1168</v>
      </c>
      <c r="CF129" s="1054">
        <v>-736461</v>
      </c>
      <c r="CG129" s="1054">
        <v>-70567</v>
      </c>
      <c r="CH129" s="1054">
        <v>-537659</v>
      </c>
      <c r="CI129" s="1054">
        <v>-2125</v>
      </c>
      <c r="CJ129" s="1054">
        <v>0</v>
      </c>
      <c r="CK129" s="1054">
        <v>0</v>
      </c>
      <c r="CL129" s="1054">
        <v>0</v>
      </c>
      <c r="CM129" s="1054">
        <v>0</v>
      </c>
      <c r="CN129" s="1054">
        <v>0</v>
      </c>
      <c r="CO129" s="1054">
        <v>41566851</v>
      </c>
      <c r="CP129" s="1054">
        <v>-347384</v>
      </c>
      <c r="CQ129" s="1054">
        <v>2431619</v>
      </c>
      <c r="CR129" s="1054">
        <v>-1327269</v>
      </c>
      <c r="CS129" s="1054">
        <v>56546117</v>
      </c>
      <c r="CT129" s="1054">
        <v>-860061</v>
      </c>
      <c r="CU129" s="1054">
        <v>0</v>
      </c>
      <c r="CV129">
        <v>98900</v>
      </c>
      <c r="CW129">
        <v>0</v>
      </c>
      <c r="CX129" s="1054">
        <v>-648017</v>
      </c>
      <c r="CY129" s="1054">
        <v>-1710250</v>
      </c>
      <c r="CZ129" s="1054">
        <v>0</v>
      </c>
      <c r="DA129" s="1054">
        <v>916209</v>
      </c>
      <c r="DB129" s="1054">
        <v>0</v>
      </c>
      <c r="DC129" s="1054">
        <v>-324010</v>
      </c>
      <c r="DD129" s="1054">
        <v>-259206</v>
      </c>
      <c r="DE129" s="1054">
        <v>-64801</v>
      </c>
      <c r="DF129" s="1054">
        <v>0</v>
      </c>
      <c r="DG129" s="1054">
        <v>-855125</v>
      </c>
      <c r="DH129" s="1054">
        <v>-684100</v>
      </c>
      <c r="DI129" s="1054">
        <v>-171025</v>
      </c>
      <c r="DJ129" s="1054">
        <v>0</v>
      </c>
      <c r="DK129" s="1054">
        <v>295660</v>
      </c>
      <c r="DL129" s="1054">
        <v>73915</v>
      </c>
      <c r="DM129" s="1054">
        <v>0</v>
      </c>
      <c r="DN129" s="197">
        <v>22667625</v>
      </c>
      <c r="DO129" s="197">
        <v>0</v>
      </c>
      <c r="DP129" s="197">
        <v>1668548</v>
      </c>
      <c r="DQ129" s="197">
        <v>-3363638</v>
      </c>
      <c r="DR129" s="209"/>
      <c r="DS129" s="209"/>
      <c r="DT129" s="209"/>
      <c r="DU129" t="s">
        <v>984</v>
      </c>
      <c r="DV129" t="s">
        <v>984</v>
      </c>
      <c r="DX129" s="197">
        <v>0</v>
      </c>
      <c r="DY129" s="197">
        <v>0</v>
      </c>
      <c r="DZ129" s="197">
        <v>0</v>
      </c>
      <c r="EA129" s="1054">
        <v>-670610</v>
      </c>
      <c r="EB129" s="1054">
        <v>0</v>
      </c>
      <c r="EC129" s="1557" t="s">
        <v>6480</v>
      </c>
      <c r="ED129" s="197" t="s">
        <v>5166</v>
      </c>
      <c r="EE129" s="1513" t="s">
        <v>5342</v>
      </c>
    </row>
    <row r="130" spans="1:135" s="197" customFormat="1" ht="12.75" x14ac:dyDescent="0.2">
      <c r="A130" s="203">
        <v>122</v>
      </c>
      <c r="B130" s="722" t="s">
        <v>344</v>
      </c>
      <c r="C130" s="1526" t="s">
        <v>345</v>
      </c>
      <c r="D130" s="1054">
        <v>410787</v>
      </c>
      <c r="E130" s="1054">
        <v>410787</v>
      </c>
      <c r="F130" s="1054">
        <v>0</v>
      </c>
      <c r="G130" s="1054">
        <v>0</v>
      </c>
      <c r="H130" s="1054">
        <v>195069975</v>
      </c>
      <c r="I130" s="1054">
        <v>58520993</v>
      </c>
      <c r="J130" s="1054">
        <v>72175891</v>
      </c>
      <c r="K130" s="1054">
        <v>0</v>
      </c>
      <c r="L130" s="1054">
        <v>0</v>
      </c>
      <c r="M130" s="1054">
        <v>0</v>
      </c>
      <c r="N130" s="1054">
        <v>0</v>
      </c>
      <c r="O130" s="1054">
        <v>0</v>
      </c>
      <c r="P130" s="1054">
        <v>0</v>
      </c>
      <c r="Q130" s="1054">
        <v>0</v>
      </c>
      <c r="R130" s="1054">
        <v>0</v>
      </c>
      <c r="S130" s="1054">
        <v>0</v>
      </c>
      <c r="T130" s="1054">
        <v>0</v>
      </c>
      <c r="U130" s="1054">
        <v>3244262</v>
      </c>
      <c r="V130" s="1054">
        <v>2949329</v>
      </c>
      <c r="W130" s="1054">
        <v>3637506</v>
      </c>
      <c r="X130" s="1054">
        <v>0</v>
      </c>
      <c r="Y130" s="1054">
        <v>9968506</v>
      </c>
      <c r="Z130" s="1054">
        <v>12294490</v>
      </c>
      <c r="AA130" s="1054">
        <v>0</v>
      </c>
      <c r="AB130" s="1054">
        <v>1487170</v>
      </c>
      <c r="AC130" s="1054">
        <v>1834176</v>
      </c>
      <c r="AD130" s="1054">
        <v>0</v>
      </c>
      <c r="AE130" s="1054">
        <v>124906</v>
      </c>
      <c r="AF130" s="1054">
        <v>154051</v>
      </c>
      <c r="AG130" s="1054">
        <v>0</v>
      </c>
      <c r="AH130" s="1054">
        <v>1219</v>
      </c>
      <c r="AI130" s="1054">
        <v>1503</v>
      </c>
      <c r="AJ130" s="1054">
        <v>0</v>
      </c>
      <c r="AK130" s="1054">
        <v>0</v>
      </c>
      <c r="AL130" s="1054">
        <v>0</v>
      </c>
      <c r="AM130" s="1054">
        <v>0</v>
      </c>
      <c r="AN130" s="1054">
        <v>0</v>
      </c>
      <c r="AO130" s="1054">
        <v>0</v>
      </c>
      <c r="AP130" s="1054">
        <v>0</v>
      </c>
      <c r="AQ130" s="1054">
        <v>348310</v>
      </c>
      <c r="AR130" s="1054">
        <v>429583</v>
      </c>
      <c r="AS130" s="1054">
        <v>0</v>
      </c>
      <c r="AT130" s="1054">
        <v>0</v>
      </c>
      <c r="AU130" s="1054">
        <v>0</v>
      </c>
      <c r="AV130" s="1054">
        <v>0</v>
      </c>
      <c r="AW130" s="1054">
        <v>0</v>
      </c>
      <c r="AX130" s="1054">
        <v>0</v>
      </c>
      <c r="AY130" s="1054">
        <v>0</v>
      </c>
      <c r="AZ130" s="1054">
        <v>8160465</v>
      </c>
      <c r="BA130" s="1054">
        <v>0</v>
      </c>
      <c r="BB130" s="1054">
        <v>9831098</v>
      </c>
      <c r="BC130" s="1054">
        <v>5481541</v>
      </c>
      <c r="BD130" s="1054">
        <v>6760567</v>
      </c>
      <c r="BE130" s="1054">
        <v>0</v>
      </c>
      <c r="BF130" s="1055"/>
      <c r="BG130" s="1055"/>
      <c r="BH130" s="1055"/>
      <c r="BI130" s="1054">
        <v>-3366000</v>
      </c>
      <c r="BJ130" s="1054">
        <v>-3060000</v>
      </c>
      <c r="BK130" s="1054">
        <v>-3774000</v>
      </c>
      <c r="BL130" s="1054">
        <v>0</v>
      </c>
      <c r="BM130" s="1054">
        <v>-10200000</v>
      </c>
      <c r="BN130" s="1054">
        <v>-3102000</v>
      </c>
      <c r="BO130" s="1054">
        <v>-2820000</v>
      </c>
      <c r="BP130" s="1054">
        <v>-3478000</v>
      </c>
      <c r="BQ130" s="1054">
        <v>0</v>
      </c>
      <c r="BR130" s="1054">
        <v>-9400000</v>
      </c>
      <c r="BS130" s="1054">
        <v>16339013</v>
      </c>
      <c r="BT130" s="1054">
        <v>5390203</v>
      </c>
      <c r="BU130" s="1054">
        <v>4901705</v>
      </c>
      <c r="BV130" s="1054">
        <v>6047105</v>
      </c>
      <c r="BW130" s="1054">
        <v>0</v>
      </c>
      <c r="BX130" s="1054">
        <v>176894117</v>
      </c>
      <c r="BY130" s="1054">
        <v>-6810481</v>
      </c>
      <c r="BZ130" s="1054">
        <v>4806480</v>
      </c>
      <c r="CA130" s="1054">
        <v>-6749027</v>
      </c>
      <c r="CB130" s="1054">
        <v>-82821</v>
      </c>
      <c r="CC130" s="1054">
        <v>0</v>
      </c>
      <c r="CD130" s="1054">
        <v>0</v>
      </c>
      <c r="CE130" s="1054">
        <v>-198923</v>
      </c>
      <c r="CF130" s="1054">
        <v>-9113724</v>
      </c>
      <c r="CG130" s="1054">
        <v>-232859</v>
      </c>
      <c r="CH130" s="1054">
        <v>-753411</v>
      </c>
      <c r="CI130" s="1054">
        <v>-2176</v>
      </c>
      <c r="CJ130" s="1054">
        <v>0</v>
      </c>
      <c r="CK130" s="1054">
        <v>0</v>
      </c>
      <c r="CL130" s="1054">
        <v>0</v>
      </c>
      <c r="CM130" s="1054">
        <v>0</v>
      </c>
      <c r="CN130" s="1054">
        <v>0</v>
      </c>
      <c r="CO130" s="1054">
        <v>170570271</v>
      </c>
      <c r="CP130" s="1054">
        <v>-313374</v>
      </c>
      <c r="CQ130" s="1054">
        <v>17082585</v>
      </c>
      <c r="CR130" s="1054">
        <v>-21124229</v>
      </c>
      <c r="CS130" s="1054">
        <v>208192760</v>
      </c>
      <c r="CT130" s="1054">
        <v>-1913374</v>
      </c>
      <c r="CU130" s="1054">
        <v>0</v>
      </c>
      <c r="CV130">
        <v>-4500000</v>
      </c>
      <c r="CW130">
        <v>0</v>
      </c>
      <c r="CX130" s="1054">
        <v>-150000</v>
      </c>
      <c r="CY130" s="1054">
        <v>-9250000</v>
      </c>
      <c r="CZ130" s="1054">
        <v>0</v>
      </c>
      <c r="DA130" s="1054">
        <v>1250000</v>
      </c>
      <c r="DB130" s="1054">
        <v>0</v>
      </c>
      <c r="DC130" s="1054">
        <v>-49500</v>
      </c>
      <c r="DD130" s="1054">
        <v>-45000</v>
      </c>
      <c r="DE130" s="1054">
        <v>-55500</v>
      </c>
      <c r="DF130" s="1054">
        <v>0</v>
      </c>
      <c r="DG130" s="1054">
        <v>-3052500</v>
      </c>
      <c r="DH130" s="1054">
        <v>-2775000</v>
      </c>
      <c r="DI130" s="1054">
        <v>-3422500</v>
      </c>
      <c r="DJ130" s="1054">
        <v>0</v>
      </c>
      <c r="DK130" s="1054">
        <v>3359453</v>
      </c>
      <c r="DL130" s="1054">
        <v>4143325</v>
      </c>
      <c r="DM130" s="1054">
        <v>0</v>
      </c>
      <c r="DN130" s="197">
        <v>32027300</v>
      </c>
      <c r="DO130" s="197">
        <v>0</v>
      </c>
      <c r="DP130" s="197">
        <v>16339013</v>
      </c>
      <c r="DQ130" s="197">
        <v>-10470697</v>
      </c>
      <c r="DR130" s="209"/>
      <c r="DS130" s="209"/>
      <c r="DT130" s="209"/>
      <c r="DU130" t="s">
        <v>984</v>
      </c>
      <c r="DV130" t="s">
        <v>984</v>
      </c>
      <c r="DX130" s="197">
        <v>0</v>
      </c>
      <c r="DY130" s="197">
        <v>0</v>
      </c>
      <c r="DZ130" s="197">
        <v>0</v>
      </c>
      <c r="EA130" s="1054">
        <v>-10159799</v>
      </c>
      <c r="EB130" s="1054">
        <v>0</v>
      </c>
      <c r="EC130" s="1557" t="s">
        <v>6480</v>
      </c>
      <c r="ED130" s="197" t="s">
        <v>5167</v>
      </c>
      <c r="EE130" s="1513" t="s">
        <v>5345</v>
      </c>
    </row>
    <row r="131" spans="1:135" s="197" customFormat="1" ht="12.75" x14ac:dyDescent="0.2">
      <c r="A131" s="797">
        <v>123</v>
      </c>
      <c r="B131" s="722" t="s">
        <v>346</v>
      </c>
      <c r="C131" s="1526" t="s">
        <v>347</v>
      </c>
      <c r="D131" s="1054">
        <v>227489</v>
      </c>
      <c r="E131" s="1054">
        <v>227489</v>
      </c>
      <c r="F131" s="1054">
        <v>1334096</v>
      </c>
      <c r="G131" s="1054">
        <v>0</v>
      </c>
      <c r="H131" s="1054">
        <v>67760253</v>
      </c>
      <c r="I131" s="1054">
        <v>27104101</v>
      </c>
      <c r="J131" s="1054">
        <v>6098423</v>
      </c>
      <c r="K131" s="1054">
        <v>677603</v>
      </c>
      <c r="L131" s="1054">
        <v>2316589</v>
      </c>
      <c r="M131" s="1054">
        <v>0</v>
      </c>
      <c r="N131" s="1054">
        <v>0</v>
      </c>
      <c r="O131" s="1054">
        <v>0</v>
      </c>
      <c r="P131" s="1054">
        <v>0</v>
      </c>
      <c r="Q131" s="1054">
        <v>0</v>
      </c>
      <c r="R131" s="1054">
        <v>0</v>
      </c>
      <c r="S131" s="1054">
        <v>0</v>
      </c>
      <c r="T131" s="1054">
        <v>0</v>
      </c>
      <c r="U131" s="1054">
        <v>-2088316</v>
      </c>
      <c r="V131" s="1054">
        <v>-1670652</v>
      </c>
      <c r="W131" s="1054">
        <v>-375897</v>
      </c>
      <c r="X131" s="1054">
        <v>-41766</v>
      </c>
      <c r="Y131" s="1054">
        <v>5238791</v>
      </c>
      <c r="Z131" s="1054">
        <v>1038809</v>
      </c>
      <c r="AA131" s="1054">
        <v>115423</v>
      </c>
      <c r="AB131" s="1054">
        <v>1855953</v>
      </c>
      <c r="AC131" s="1054">
        <v>416414</v>
      </c>
      <c r="AD131" s="1054">
        <v>46268</v>
      </c>
      <c r="AE131" s="1054">
        <v>137924</v>
      </c>
      <c r="AF131" s="1054">
        <v>30481</v>
      </c>
      <c r="AG131" s="1054">
        <v>3387</v>
      </c>
      <c r="AH131" s="1054">
        <v>11029</v>
      </c>
      <c r="AI131" s="1054">
        <v>2482</v>
      </c>
      <c r="AJ131" s="1054">
        <v>276</v>
      </c>
      <c r="AK131" s="1054">
        <v>4157</v>
      </c>
      <c r="AL131" s="1054">
        <v>935</v>
      </c>
      <c r="AM131" s="1054">
        <v>104</v>
      </c>
      <c r="AN131" s="1054">
        <v>14867</v>
      </c>
      <c r="AO131" s="1054">
        <v>3345</v>
      </c>
      <c r="AP131" s="1054">
        <v>372</v>
      </c>
      <c r="AQ131" s="1054">
        <v>468136</v>
      </c>
      <c r="AR131" s="1054">
        <v>105331</v>
      </c>
      <c r="AS131" s="1054">
        <v>11703</v>
      </c>
      <c r="AT131" s="1054">
        <v>0</v>
      </c>
      <c r="AU131" s="1054">
        <v>0</v>
      </c>
      <c r="AV131" s="1054">
        <v>0</v>
      </c>
      <c r="AW131" s="1054">
        <v>0</v>
      </c>
      <c r="AX131" s="1054">
        <v>0</v>
      </c>
      <c r="AY131" s="1054">
        <v>0</v>
      </c>
      <c r="AZ131" s="1054">
        <v>6088297</v>
      </c>
      <c r="BA131" s="1054">
        <v>338973</v>
      </c>
      <c r="BB131" s="1054">
        <v>-4176631</v>
      </c>
      <c r="BC131" s="1054">
        <v>2174907</v>
      </c>
      <c r="BD131" s="1054">
        <v>489354</v>
      </c>
      <c r="BE131" s="1054">
        <v>54373</v>
      </c>
      <c r="BF131" s="1055"/>
      <c r="BG131" s="1055"/>
      <c r="BH131" s="1055"/>
      <c r="BI131" s="1054">
        <v>-153362</v>
      </c>
      <c r="BJ131" s="1054">
        <v>-122688</v>
      </c>
      <c r="BK131" s="1054">
        <v>-27604</v>
      </c>
      <c r="BL131" s="1054">
        <v>-3067</v>
      </c>
      <c r="BM131" s="1054">
        <v>-306721</v>
      </c>
      <c r="BN131" s="1054">
        <v>-1647161</v>
      </c>
      <c r="BO131" s="1054">
        <v>-1317728</v>
      </c>
      <c r="BP131" s="1054">
        <v>-296489</v>
      </c>
      <c r="BQ131" s="1054">
        <v>-32943</v>
      </c>
      <c r="BR131" s="1054">
        <v>-3294321</v>
      </c>
      <c r="BS131" s="1054">
        <v>-5209293</v>
      </c>
      <c r="BT131" s="1054">
        <v>-2604645</v>
      </c>
      <c r="BU131" s="1054">
        <v>-2083717</v>
      </c>
      <c r="BV131" s="1054">
        <v>-468838</v>
      </c>
      <c r="BW131" s="1054">
        <v>-52094</v>
      </c>
      <c r="BX131" s="1054">
        <v>55782094</v>
      </c>
      <c r="BY131" s="1054">
        <v>-6604996</v>
      </c>
      <c r="BZ131" s="1054">
        <v>1309008</v>
      </c>
      <c r="CA131" s="1054">
        <v>-3525683</v>
      </c>
      <c r="CB131" s="1054">
        <v>-212398</v>
      </c>
      <c r="CC131" s="1054">
        <v>-31426</v>
      </c>
      <c r="CD131" s="1054">
        <v>-9577</v>
      </c>
      <c r="CE131" s="1054">
        <v>-5119</v>
      </c>
      <c r="CF131" s="1054">
        <v>-1943444</v>
      </c>
      <c r="CG131" s="1054">
        <v>-11193</v>
      </c>
      <c r="CH131" s="1054">
        <v>-14089</v>
      </c>
      <c r="CI131" s="1054">
        <v>0</v>
      </c>
      <c r="CJ131" s="1054">
        <v>0</v>
      </c>
      <c r="CK131" s="1054">
        <v>0</v>
      </c>
      <c r="CL131" s="1054">
        <v>-32504</v>
      </c>
      <c r="CM131" s="1054">
        <v>-39004</v>
      </c>
      <c r="CN131" s="1054">
        <v>0</v>
      </c>
      <c r="CO131" s="1054">
        <v>60009126</v>
      </c>
      <c r="CP131" s="1054">
        <v>-69274</v>
      </c>
      <c r="CQ131" s="1054">
        <v>801820</v>
      </c>
      <c r="CR131" s="1054">
        <v>-186356</v>
      </c>
      <c r="CS131" s="1054">
        <v>74022447</v>
      </c>
      <c r="CT131" s="1054">
        <v>-70393</v>
      </c>
      <c r="CU131" s="1054">
        <v>0</v>
      </c>
      <c r="CV131">
        <v>-3283072</v>
      </c>
      <c r="CW131">
        <v>0</v>
      </c>
      <c r="CX131" s="1054">
        <v>-11249</v>
      </c>
      <c r="CY131" s="1054">
        <v>-3283072</v>
      </c>
      <c r="CZ131" s="1054">
        <v>0</v>
      </c>
      <c r="DA131" s="1054">
        <v>-11249</v>
      </c>
      <c r="DB131" s="1054">
        <v>0</v>
      </c>
      <c r="DC131" s="1054">
        <v>-5625</v>
      </c>
      <c r="DD131" s="1054">
        <v>-4500</v>
      </c>
      <c r="DE131" s="1054">
        <v>-1012</v>
      </c>
      <c r="DF131" s="1054">
        <v>-112</v>
      </c>
      <c r="DG131" s="1054">
        <v>-1641536</v>
      </c>
      <c r="DH131" s="1054">
        <v>-1313229</v>
      </c>
      <c r="DI131" s="1054">
        <v>-295476</v>
      </c>
      <c r="DJ131" s="1054">
        <v>-32831</v>
      </c>
      <c r="DK131" s="1054">
        <v>292938</v>
      </c>
      <c r="DL131" s="1054">
        <v>65911</v>
      </c>
      <c r="DM131" s="1054">
        <v>7323</v>
      </c>
      <c r="DN131" s="197">
        <v>26052051</v>
      </c>
      <c r="DO131" s="197">
        <v>188750</v>
      </c>
      <c r="DP131" s="197">
        <v>-5209293</v>
      </c>
      <c r="DQ131" s="197">
        <v>-3239295</v>
      </c>
      <c r="DR131" s="209"/>
      <c r="DS131" s="209"/>
      <c r="DT131" s="209"/>
      <c r="DU131" t="s">
        <v>984</v>
      </c>
      <c r="DV131" t="s">
        <v>984</v>
      </c>
      <c r="DX131" s="197">
        <v>0</v>
      </c>
      <c r="DY131" s="197">
        <v>0</v>
      </c>
      <c r="DZ131" s="197">
        <v>0</v>
      </c>
      <c r="EA131" s="1054">
        <v>-664437</v>
      </c>
      <c r="EB131" s="1054">
        <v>0</v>
      </c>
      <c r="EC131" s="1557" t="s">
        <v>6480</v>
      </c>
      <c r="ED131" s="197" t="s">
        <v>5168</v>
      </c>
      <c r="EE131" s="1513" t="s">
        <v>5344</v>
      </c>
    </row>
    <row r="132" spans="1:135" s="197" customFormat="1" ht="12.75" x14ac:dyDescent="0.2">
      <c r="A132" s="203">
        <v>124</v>
      </c>
      <c r="B132" s="722" t="s">
        <v>348</v>
      </c>
      <c r="C132" s="1526" t="s">
        <v>349</v>
      </c>
      <c r="D132" s="1054">
        <v>123008</v>
      </c>
      <c r="E132" s="1054">
        <v>123008</v>
      </c>
      <c r="F132" s="1054">
        <v>0</v>
      </c>
      <c r="G132" s="1054">
        <v>0</v>
      </c>
      <c r="H132" s="1054">
        <v>20780068</v>
      </c>
      <c r="I132" s="1054">
        <v>8312027</v>
      </c>
      <c r="J132" s="1054">
        <v>1870206</v>
      </c>
      <c r="K132" s="1054">
        <v>207801</v>
      </c>
      <c r="L132" s="1054">
        <v>0</v>
      </c>
      <c r="M132" s="1054">
        <v>0</v>
      </c>
      <c r="N132" s="1054">
        <v>0</v>
      </c>
      <c r="O132" s="1054">
        <v>0</v>
      </c>
      <c r="P132" s="1054">
        <v>0</v>
      </c>
      <c r="Q132" s="1054">
        <v>0</v>
      </c>
      <c r="R132" s="1054">
        <v>0</v>
      </c>
      <c r="S132" s="1054">
        <v>0</v>
      </c>
      <c r="T132" s="1054">
        <v>0</v>
      </c>
      <c r="U132" s="1054">
        <v>6862626</v>
      </c>
      <c r="V132" s="1054">
        <v>5490100</v>
      </c>
      <c r="W132" s="1054">
        <v>1235273</v>
      </c>
      <c r="X132" s="1054">
        <v>137253</v>
      </c>
      <c r="Y132" s="1054">
        <v>1415876</v>
      </c>
      <c r="Z132" s="1054">
        <v>318572</v>
      </c>
      <c r="AA132" s="1054">
        <v>35397</v>
      </c>
      <c r="AB132" s="1054">
        <v>1352198</v>
      </c>
      <c r="AC132" s="1054">
        <v>304245</v>
      </c>
      <c r="AD132" s="1054">
        <v>33805</v>
      </c>
      <c r="AE132" s="1054">
        <v>38416</v>
      </c>
      <c r="AF132" s="1054">
        <v>8644</v>
      </c>
      <c r="AG132" s="1054">
        <v>960</v>
      </c>
      <c r="AH132" s="1054">
        <v>6977</v>
      </c>
      <c r="AI132" s="1054">
        <v>1570</v>
      </c>
      <c r="AJ132" s="1054">
        <v>174</v>
      </c>
      <c r="AK132" s="1054">
        <v>0</v>
      </c>
      <c r="AL132" s="1054">
        <v>0</v>
      </c>
      <c r="AM132" s="1054">
        <v>0</v>
      </c>
      <c r="AN132" s="1054">
        <v>0</v>
      </c>
      <c r="AO132" s="1054">
        <v>0</v>
      </c>
      <c r="AP132" s="1054">
        <v>0</v>
      </c>
      <c r="AQ132" s="1054">
        <v>0</v>
      </c>
      <c r="AR132" s="1054">
        <v>0</v>
      </c>
      <c r="AS132" s="1054">
        <v>0</v>
      </c>
      <c r="AT132" s="1054">
        <v>0</v>
      </c>
      <c r="AU132" s="1054">
        <v>0</v>
      </c>
      <c r="AV132" s="1054">
        <v>0</v>
      </c>
      <c r="AW132" s="1054">
        <v>0</v>
      </c>
      <c r="AX132" s="1054">
        <v>0</v>
      </c>
      <c r="AY132" s="1054">
        <v>0</v>
      </c>
      <c r="AZ132" s="1054">
        <v>2824781</v>
      </c>
      <c r="BA132" s="1054">
        <v>0</v>
      </c>
      <c r="BB132" s="1054">
        <v>13725251</v>
      </c>
      <c r="BC132" s="1054">
        <v>602173</v>
      </c>
      <c r="BD132" s="1054">
        <v>135489</v>
      </c>
      <c r="BE132" s="1054">
        <v>15054</v>
      </c>
      <c r="BF132" s="1055"/>
      <c r="BG132" s="1055"/>
      <c r="BH132" s="1055"/>
      <c r="BI132" s="1054">
        <v>-1312208</v>
      </c>
      <c r="BJ132" s="1054">
        <v>-1049767</v>
      </c>
      <c r="BK132" s="1054">
        <v>-236197</v>
      </c>
      <c r="BL132" s="1054">
        <v>-26245</v>
      </c>
      <c r="BM132" s="1054">
        <v>-2624417</v>
      </c>
      <c r="BN132" s="1054">
        <v>-2014713</v>
      </c>
      <c r="BO132" s="1054">
        <v>-1611770</v>
      </c>
      <c r="BP132" s="1054">
        <v>-362647</v>
      </c>
      <c r="BQ132" s="1054">
        <v>-40294</v>
      </c>
      <c r="BR132" s="1054">
        <v>-4029424</v>
      </c>
      <c r="BS132" s="1054">
        <v>9920661</v>
      </c>
      <c r="BT132" s="1054">
        <v>4960327</v>
      </c>
      <c r="BU132" s="1054">
        <v>3968267</v>
      </c>
      <c r="BV132" s="1054">
        <v>892860</v>
      </c>
      <c r="BW132" s="1054">
        <v>99207</v>
      </c>
      <c r="BX132" s="1054">
        <v>21189252</v>
      </c>
      <c r="BY132" s="1054">
        <v>-4679919</v>
      </c>
      <c r="BZ132" s="1054">
        <v>501287</v>
      </c>
      <c r="CA132" s="1054">
        <v>-1708120</v>
      </c>
      <c r="CB132" s="1054">
        <v>-55391</v>
      </c>
      <c r="CC132" s="1054">
        <v>0</v>
      </c>
      <c r="CD132" s="1054">
        <v>0</v>
      </c>
      <c r="CE132" s="1054">
        <v>0</v>
      </c>
      <c r="CF132" s="1054">
        <v>-997661</v>
      </c>
      <c r="CG132" s="1054">
        <v>-118157</v>
      </c>
      <c r="CH132" s="1054">
        <v>-69097</v>
      </c>
      <c r="CI132" s="1054">
        <v>0</v>
      </c>
      <c r="CJ132" s="1054">
        <v>0</v>
      </c>
      <c r="CK132" s="1054">
        <v>0</v>
      </c>
      <c r="CL132" s="1054">
        <v>0</v>
      </c>
      <c r="CM132" s="1054">
        <v>0</v>
      </c>
      <c r="CN132" s="1054">
        <v>0</v>
      </c>
      <c r="CO132" s="1054">
        <v>19986796</v>
      </c>
      <c r="CP132" s="1054">
        <v>-118240</v>
      </c>
      <c r="CQ132" s="1054">
        <v>3160536</v>
      </c>
      <c r="CR132" s="1054">
        <v>-1316137</v>
      </c>
      <c r="CS132" s="1054">
        <v>29637907</v>
      </c>
      <c r="CT132" s="1054">
        <v>-596770</v>
      </c>
      <c r="CU132" s="1054">
        <v>0</v>
      </c>
      <c r="CV132">
        <v>29341</v>
      </c>
      <c r="CW132">
        <v>0</v>
      </c>
      <c r="CX132" s="1054">
        <v>-1344234</v>
      </c>
      <c r="CY132" s="1054">
        <v>-2685190</v>
      </c>
      <c r="CZ132" s="1054">
        <v>0</v>
      </c>
      <c r="DA132" s="1054">
        <v>1079528</v>
      </c>
      <c r="DB132" s="1054">
        <v>0</v>
      </c>
      <c r="DC132" s="1054">
        <v>-672116</v>
      </c>
      <c r="DD132" s="1054">
        <v>-537694</v>
      </c>
      <c r="DE132" s="1054">
        <v>-120981</v>
      </c>
      <c r="DF132" s="1054">
        <v>-13443</v>
      </c>
      <c r="DG132" s="1054">
        <v>-1342596</v>
      </c>
      <c r="DH132" s="1054">
        <v>-1074076</v>
      </c>
      <c r="DI132" s="1054">
        <v>-241666</v>
      </c>
      <c r="DJ132" s="1054">
        <v>-26852</v>
      </c>
      <c r="DK132" s="1054">
        <v>590730</v>
      </c>
      <c r="DL132" s="1054">
        <v>132914</v>
      </c>
      <c r="DM132" s="1054">
        <v>14768</v>
      </c>
      <c r="DN132" s="197">
        <v>7387750</v>
      </c>
      <c r="DO132" s="197">
        <v>0</v>
      </c>
      <c r="DP132" s="197">
        <v>9920661</v>
      </c>
      <c r="DQ132" s="197">
        <v>-998803</v>
      </c>
      <c r="DR132" s="209"/>
      <c r="DS132" s="209"/>
      <c r="DT132" s="209"/>
      <c r="DU132" t="s">
        <v>984</v>
      </c>
      <c r="DV132" t="s">
        <v>984</v>
      </c>
      <c r="DX132" s="197">
        <v>0</v>
      </c>
      <c r="DY132" s="197">
        <v>0</v>
      </c>
      <c r="DZ132" s="197">
        <v>0</v>
      </c>
      <c r="EA132" s="1054">
        <v>-1339883</v>
      </c>
      <c r="EB132" s="1054">
        <v>-57292</v>
      </c>
      <c r="EC132" s="1557" t="s">
        <v>6481</v>
      </c>
      <c r="ED132" s="197" t="s">
        <v>5169</v>
      </c>
      <c r="EE132" s="1513" t="s">
        <v>5349</v>
      </c>
    </row>
    <row r="133" spans="1:135" s="197" customFormat="1" ht="12.75" x14ac:dyDescent="0.2">
      <c r="A133" s="797">
        <v>125</v>
      </c>
      <c r="B133" s="722" t="s">
        <v>350</v>
      </c>
      <c r="C133" s="1526" t="s">
        <v>351</v>
      </c>
      <c r="D133" s="1054">
        <v>183253</v>
      </c>
      <c r="E133" s="1054">
        <v>183253</v>
      </c>
      <c r="F133" s="1054">
        <v>11654</v>
      </c>
      <c r="G133" s="1054">
        <v>149</v>
      </c>
      <c r="H133" s="1054">
        <v>50631047</v>
      </c>
      <c r="I133" s="1054">
        <v>20252419</v>
      </c>
      <c r="J133" s="1054">
        <v>5063105</v>
      </c>
      <c r="K133" s="1054">
        <v>0</v>
      </c>
      <c r="L133" s="1054">
        <v>1272207</v>
      </c>
      <c r="M133" s="1054">
        <v>0</v>
      </c>
      <c r="N133" s="1054">
        <v>0</v>
      </c>
      <c r="O133" s="1054">
        <v>0</v>
      </c>
      <c r="P133" s="1054">
        <v>166020</v>
      </c>
      <c r="Q133" s="1054">
        <v>0</v>
      </c>
      <c r="R133" s="1054">
        <v>0</v>
      </c>
      <c r="S133" s="1054">
        <v>0</v>
      </c>
      <c r="T133" s="1054">
        <v>0</v>
      </c>
      <c r="U133" s="1054">
        <v>-1030104</v>
      </c>
      <c r="V133" s="1054">
        <v>-824083</v>
      </c>
      <c r="W133" s="1054">
        <v>-206021</v>
      </c>
      <c r="X133" s="1054">
        <v>0</v>
      </c>
      <c r="Y133" s="1054">
        <v>3696785</v>
      </c>
      <c r="Z133" s="1054">
        <v>862478</v>
      </c>
      <c r="AA133" s="1054">
        <v>0</v>
      </c>
      <c r="AB133" s="1054">
        <v>1422749</v>
      </c>
      <c r="AC133" s="1054">
        <v>355687</v>
      </c>
      <c r="AD133" s="1054">
        <v>0</v>
      </c>
      <c r="AE133" s="1054">
        <v>95569</v>
      </c>
      <c r="AF133" s="1054">
        <v>23414</v>
      </c>
      <c r="AG133" s="1054">
        <v>0</v>
      </c>
      <c r="AH133" s="1054">
        <v>6647</v>
      </c>
      <c r="AI133" s="1054">
        <v>1662</v>
      </c>
      <c r="AJ133" s="1054">
        <v>0</v>
      </c>
      <c r="AK133" s="1054">
        <v>4432</v>
      </c>
      <c r="AL133" s="1054">
        <v>1108</v>
      </c>
      <c r="AM133" s="1054">
        <v>0</v>
      </c>
      <c r="AN133" s="1054">
        <v>0</v>
      </c>
      <c r="AO133" s="1054">
        <v>0</v>
      </c>
      <c r="AP133" s="1054">
        <v>0</v>
      </c>
      <c r="AQ133" s="1054">
        <v>171788</v>
      </c>
      <c r="AR133" s="1054">
        <v>42947</v>
      </c>
      <c r="AS133" s="1054">
        <v>0</v>
      </c>
      <c r="AT133" s="1054">
        <v>0</v>
      </c>
      <c r="AU133" s="1054">
        <v>0</v>
      </c>
      <c r="AV133" s="1054">
        <v>0</v>
      </c>
      <c r="AW133" s="1054">
        <v>0</v>
      </c>
      <c r="AX133" s="1054">
        <v>0</v>
      </c>
      <c r="AY133" s="1054">
        <v>0</v>
      </c>
      <c r="AZ133" s="1054">
        <v>2708316</v>
      </c>
      <c r="BA133" s="1054">
        <v>126730</v>
      </c>
      <c r="BB133" s="1054">
        <v>-2060207</v>
      </c>
      <c r="BC133" s="1054">
        <v>2901989</v>
      </c>
      <c r="BD133" s="1054">
        <v>664490</v>
      </c>
      <c r="BE133" s="1054">
        <v>0</v>
      </c>
      <c r="BF133" s="1055"/>
      <c r="BG133" s="1055"/>
      <c r="BH133" s="1055"/>
      <c r="BI133" s="1054">
        <v>-770987</v>
      </c>
      <c r="BJ133" s="1054">
        <v>-616789</v>
      </c>
      <c r="BK133" s="1054">
        <v>-154197</v>
      </c>
      <c r="BL133" s="1054">
        <v>0</v>
      </c>
      <c r="BM133" s="1054">
        <v>-1541973</v>
      </c>
      <c r="BN133" s="1054">
        <v>-2927281</v>
      </c>
      <c r="BO133" s="1054">
        <v>-2341824</v>
      </c>
      <c r="BP133" s="1054">
        <v>-585456</v>
      </c>
      <c r="BQ133" s="1054">
        <v>0</v>
      </c>
      <c r="BR133" s="1054">
        <v>-5854561</v>
      </c>
      <c r="BS133" s="1054">
        <v>-137395</v>
      </c>
      <c r="BT133" s="1054">
        <v>-68696</v>
      </c>
      <c r="BU133" s="1054">
        <v>-54957</v>
      </c>
      <c r="BV133" s="1054">
        <v>-13741</v>
      </c>
      <c r="BW133" s="1054">
        <v>0</v>
      </c>
      <c r="BX133" s="1054">
        <v>48493621</v>
      </c>
      <c r="BY133" s="1054">
        <v>-4784764</v>
      </c>
      <c r="BZ133" s="1054">
        <v>1308925</v>
      </c>
      <c r="CA133" s="1054">
        <v>-4929940</v>
      </c>
      <c r="CB133" s="1054">
        <v>-108134</v>
      </c>
      <c r="CC133" s="1054">
        <v>0</v>
      </c>
      <c r="CD133" s="1054">
        <v>-9574</v>
      </c>
      <c r="CE133" s="1054">
        <v>0</v>
      </c>
      <c r="CF133" s="1054">
        <v>-1965148</v>
      </c>
      <c r="CG133" s="1054">
        <v>-152144</v>
      </c>
      <c r="CH133" s="1054">
        <v>-63555</v>
      </c>
      <c r="CI133" s="1054">
        <v>0</v>
      </c>
      <c r="CJ133" s="1054">
        <v>0</v>
      </c>
      <c r="CK133" s="1054">
        <v>0</v>
      </c>
      <c r="CL133" s="1054">
        <v>-279752</v>
      </c>
      <c r="CM133" s="1054">
        <v>-279752</v>
      </c>
      <c r="CN133" s="1054">
        <v>0</v>
      </c>
      <c r="CO133" s="1054">
        <v>47993174</v>
      </c>
      <c r="CP133" s="1054">
        <v>-77641</v>
      </c>
      <c r="CQ133" s="1054">
        <v>3224805</v>
      </c>
      <c r="CR133" s="1054">
        <v>-2333453</v>
      </c>
      <c r="CS133" s="1054">
        <v>65793923</v>
      </c>
      <c r="CT133" s="1054">
        <v>-187821</v>
      </c>
      <c r="CU133" s="1054">
        <v>-10582</v>
      </c>
      <c r="CV133">
        <v>1011474</v>
      </c>
      <c r="CW133">
        <v>-22552</v>
      </c>
      <c r="CX133" s="1054">
        <v>-54751</v>
      </c>
      <c r="CY133" s="1054">
        <v>-5799810</v>
      </c>
      <c r="CZ133" s="1054">
        <v>0</v>
      </c>
      <c r="DA133" s="1054">
        <v>0</v>
      </c>
      <c r="DB133" s="1054">
        <v>0</v>
      </c>
      <c r="DC133" s="1054">
        <v>-27375</v>
      </c>
      <c r="DD133" s="1054">
        <v>-21901</v>
      </c>
      <c r="DE133" s="1054">
        <v>-5475</v>
      </c>
      <c r="DF133" s="1054">
        <v>0</v>
      </c>
      <c r="DG133" s="1054">
        <v>-2899905</v>
      </c>
      <c r="DH133" s="1054">
        <v>-2319924</v>
      </c>
      <c r="DI133" s="1054">
        <v>-579981</v>
      </c>
      <c r="DJ133" s="1054">
        <v>0</v>
      </c>
      <c r="DK133" s="1054">
        <v>1451860</v>
      </c>
      <c r="DL133" s="1054">
        <v>344749</v>
      </c>
      <c r="DM133" s="1054">
        <v>0</v>
      </c>
      <c r="DN133" s="197">
        <v>18010450</v>
      </c>
      <c r="DO133" s="197">
        <v>147250</v>
      </c>
      <c r="DP133" s="197">
        <v>-137395</v>
      </c>
      <c r="DQ133" s="197">
        <v>-4504370</v>
      </c>
      <c r="DR133" s="209"/>
      <c r="DS133" s="209"/>
      <c r="DT133" s="209"/>
      <c r="DU133" t="s">
        <v>984</v>
      </c>
      <c r="DV133" t="s">
        <v>985</v>
      </c>
      <c r="DX133" s="197">
        <v>0</v>
      </c>
      <c r="DY133" s="197">
        <v>0</v>
      </c>
      <c r="DZ133" s="197">
        <v>0</v>
      </c>
      <c r="EA133" s="1054">
        <v>-3193920</v>
      </c>
      <c r="EB133" s="1054">
        <v>-86804</v>
      </c>
      <c r="EC133" s="1557" t="s">
        <v>6480</v>
      </c>
      <c r="ED133" s="197" t="s">
        <v>5170</v>
      </c>
      <c r="EE133" s="1513" t="s">
        <v>5344</v>
      </c>
    </row>
    <row r="134" spans="1:135" s="197" customFormat="1" ht="12.75" x14ac:dyDescent="0.2">
      <c r="A134" s="203">
        <v>126</v>
      </c>
      <c r="B134" s="722" t="s">
        <v>1276</v>
      </c>
      <c r="C134" s="1526" t="s">
        <v>352</v>
      </c>
      <c r="D134" s="1054">
        <v>276434</v>
      </c>
      <c r="E134" s="1054">
        <v>276434</v>
      </c>
      <c r="F134" s="1054">
        <v>550919</v>
      </c>
      <c r="G134" s="1054">
        <v>0</v>
      </c>
      <c r="H134" s="1054">
        <v>33558210</v>
      </c>
      <c r="I134" s="1054">
        <v>16443523</v>
      </c>
      <c r="J134" s="1054">
        <v>0</v>
      </c>
      <c r="K134" s="1054">
        <v>335582</v>
      </c>
      <c r="L134" s="1054">
        <v>0</v>
      </c>
      <c r="M134" s="1054">
        <v>0</v>
      </c>
      <c r="N134" s="1054">
        <v>0</v>
      </c>
      <c r="O134" s="1054">
        <v>0</v>
      </c>
      <c r="P134" s="1054">
        <v>0</v>
      </c>
      <c r="Q134" s="1054">
        <v>0</v>
      </c>
      <c r="R134" s="1054">
        <v>0</v>
      </c>
      <c r="S134" s="1054">
        <v>0</v>
      </c>
      <c r="T134" s="1054">
        <v>0</v>
      </c>
      <c r="U134" s="1054">
        <v>-167261</v>
      </c>
      <c r="V134" s="1054">
        <v>-163916</v>
      </c>
      <c r="W134" s="1054">
        <v>0</v>
      </c>
      <c r="X134" s="1054">
        <v>-3345</v>
      </c>
      <c r="Y134" s="1054">
        <v>2894845</v>
      </c>
      <c r="Z134" s="1054">
        <v>0</v>
      </c>
      <c r="AA134" s="1054">
        <v>57163</v>
      </c>
      <c r="AB134" s="1054">
        <v>3267785</v>
      </c>
      <c r="AC134" s="1054">
        <v>0</v>
      </c>
      <c r="AD134" s="1054">
        <v>66689</v>
      </c>
      <c r="AE134" s="1054">
        <v>105173</v>
      </c>
      <c r="AF134" s="1054">
        <v>0</v>
      </c>
      <c r="AG134" s="1054">
        <v>2146</v>
      </c>
      <c r="AH134" s="1054">
        <v>13491</v>
      </c>
      <c r="AI134" s="1054">
        <v>0</v>
      </c>
      <c r="AJ134" s="1054">
        <v>275</v>
      </c>
      <c r="AK134" s="1054">
        <v>30880</v>
      </c>
      <c r="AL134" s="1054">
        <v>0</v>
      </c>
      <c r="AM134" s="1054">
        <v>630</v>
      </c>
      <c r="AN134" s="1054">
        <v>402</v>
      </c>
      <c r="AO134" s="1054">
        <v>0</v>
      </c>
      <c r="AP134" s="1054">
        <v>8</v>
      </c>
      <c r="AQ134" s="1054">
        <v>458921</v>
      </c>
      <c r="AR134" s="1054">
        <v>0</v>
      </c>
      <c r="AS134" s="1054">
        <v>9366</v>
      </c>
      <c r="AT134" s="1054">
        <v>0</v>
      </c>
      <c r="AU134" s="1054">
        <v>0</v>
      </c>
      <c r="AV134" s="1054">
        <v>0</v>
      </c>
      <c r="AW134" s="1054">
        <v>860</v>
      </c>
      <c r="AX134" s="1054">
        <v>0</v>
      </c>
      <c r="AY134" s="1054">
        <v>18</v>
      </c>
      <c r="AZ134" s="1054">
        <v>4349732</v>
      </c>
      <c r="BA134" s="1054">
        <v>0</v>
      </c>
      <c r="BB134" s="1054">
        <v>-334522</v>
      </c>
      <c r="BC134" s="1054">
        <v>4277830</v>
      </c>
      <c r="BD134" s="1054">
        <v>0</v>
      </c>
      <c r="BE134" s="1054">
        <v>87303</v>
      </c>
      <c r="BF134" s="1055"/>
      <c r="BG134" s="1055"/>
      <c r="BH134" s="1055"/>
      <c r="BI134" s="1054">
        <v>-710447</v>
      </c>
      <c r="BJ134" s="1054">
        <v>-696238</v>
      </c>
      <c r="BK134" s="1054">
        <v>0</v>
      </c>
      <c r="BL134" s="1054">
        <v>-14209</v>
      </c>
      <c r="BM134" s="1054">
        <v>-1420894</v>
      </c>
      <c r="BN134" s="1054">
        <v>-3252397</v>
      </c>
      <c r="BO134" s="1054">
        <v>-3187348</v>
      </c>
      <c r="BP134" s="1054">
        <v>0</v>
      </c>
      <c r="BQ134" s="1054">
        <v>-65048</v>
      </c>
      <c r="BR134" s="1054">
        <v>-6504793</v>
      </c>
      <c r="BS134" s="1054">
        <v>1920680</v>
      </c>
      <c r="BT134" s="1054">
        <v>960339</v>
      </c>
      <c r="BU134" s="1054">
        <v>941133</v>
      </c>
      <c r="BV134" s="1054">
        <v>0</v>
      </c>
      <c r="BW134" s="1054">
        <v>19207</v>
      </c>
      <c r="BX134" s="1054">
        <v>33126218</v>
      </c>
      <c r="BY134" s="1054">
        <v>-9658153</v>
      </c>
      <c r="BZ134" s="1054">
        <v>838975</v>
      </c>
      <c r="CA134" s="1054">
        <v>-3657459</v>
      </c>
      <c r="CB134" s="1054">
        <v>-117525</v>
      </c>
      <c r="CC134" s="1054">
        <v>-636</v>
      </c>
      <c r="CD134" s="1054">
        <v>-54419</v>
      </c>
      <c r="CE134" s="1054">
        <v>0</v>
      </c>
      <c r="CF134" s="1054">
        <v>-1217765</v>
      </c>
      <c r="CG134" s="1054">
        <v>-178729</v>
      </c>
      <c r="CH134" s="1054">
        <v>-21549</v>
      </c>
      <c r="CI134" s="1054">
        <v>-973</v>
      </c>
      <c r="CJ134" s="1054">
        <v>0</v>
      </c>
      <c r="CK134" s="1054">
        <v>0</v>
      </c>
      <c r="CL134" s="1054">
        <v>0</v>
      </c>
      <c r="CM134" s="1054">
        <v>0</v>
      </c>
      <c r="CN134" s="1054">
        <v>0</v>
      </c>
      <c r="CO134" s="1054">
        <v>32541019</v>
      </c>
      <c r="CP134" s="1054">
        <v>-25026</v>
      </c>
      <c r="CQ134" s="1054">
        <v>2374454</v>
      </c>
      <c r="CR134" s="1054">
        <v>-2225898</v>
      </c>
      <c r="CS134" s="1054">
        <v>52647189</v>
      </c>
      <c r="CT134" s="1054">
        <v>4100</v>
      </c>
      <c r="CU134" s="1054">
        <v>0</v>
      </c>
      <c r="CV134">
        <v>-383997</v>
      </c>
      <c r="CW134">
        <v>0</v>
      </c>
      <c r="CX134" s="1054">
        <v>-384238</v>
      </c>
      <c r="CY134" s="1054">
        <v>-6120555</v>
      </c>
      <c r="CZ134" s="1054">
        <v>0</v>
      </c>
      <c r="DA134" s="1054">
        <v>128987</v>
      </c>
      <c r="DB134" s="1054">
        <v>0</v>
      </c>
      <c r="DC134" s="1054">
        <v>-192120</v>
      </c>
      <c r="DD134" s="1054">
        <v>-188276</v>
      </c>
      <c r="DE134" s="1054">
        <v>0</v>
      </c>
      <c r="DF134" s="1054">
        <v>-3842</v>
      </c>
      <c r="DG134" s="1054">
        <v>-3060276</v>
      </c>
      <c r="DH134" s="1054">
        <v>-2999073</v>
      </c>
      <c r="DI134" s="1054">
        <v>0</v>
      </c>
      <c r="DJ134" s="1054">
        <v>-61206</v>
      </c>
      <c r="DK134" s="1054">
        <v>354080</v>
      </c>
      <c r="DL134" s="1054">
        <v>0</v>
      </c>
      <c r="DM134" s="1054">
        <v>7226</v>
      </c>
      <c r="DN134" s="197">
        <v>16510700</v>
      </c>
      <c r="DO134" s="197">
        <v>0</v>
      </c>
      <c r="DP134" s="197">
        <v>1920680</v>
      </c>
      <c r="DQ134" s="197">
        <v>-5245043</v>
      </c>
      <c r="DR134" s="209"/>
      <c r="DS134" s="209"/>
      <c r="DT134" s="209"/>
      <c r="DU134" t="s">
        <v>984</v>
      </c>
      <c r="DV134" t="s">
        <v>985</v>
      </c>
      <c r="DX134" s="197">
        <v>14451</v>
      </c>
      <c r="DY134" s="197">
        <v>0</v>
      </c>
      <c r="DZ134" s="197">
        <v>295</v>
      </c>
      <c r="EA134" s="1054">
        <v>-655606</v>
      </c>
      <c r="EB134" s="1054">
        <v>-1795972</v>
      </c>
      <c r="EC134" s="1557" t="s">
        <v>6480</v>
      </c>
      <c r="ED134" s="197" t="s">
        <v>5171</v>
      </c>
      <c r="EE134" s="1513" t="s">
        <v>5342</v>
      </c>
    </row>
    <row r="135" spans="1:135" s="197" customFormat="1" ht="12.75" x14ac:dyDescent="0.2">
      <c r="A135" s="797">
        <v>127</v>
      </c>
      <c r="B135" s="722" t="s">
        <v>1344</v>
      </c>
      <c r="C135" s="1526" t="s">
        <v>354</v>
      </c>
      <c r="D135" s="1054">
        <v>26107</v>
      </c>
      <c r="E135" s="1054">
        <v>26107</v>
      </c>
      <c r="F135" s="1054">
        <v>0</v>
      </c>
      <c r="G135" s="1054">
        <v>0</v>
      </c>
      <c r="H135" s="1054">
        <v>1223990</v>
      </c>
      <c r="I135" s="1054">
        <v>611995</v>
      </c>
      <c r="J135" s="1054">
        <v>0</v>
      </c>
      <c r="K135" s="1054">
        <v>0</v>
      </c>
      <c r="L135" s="1054">
        <v>0</v>
      </c>
      <c r="M135" s="1054">
        <v>0</v>
      </c>
      <c r="N135" s="1054">
        <v>0</v>
      </c>
      <c r="O135" s="1054">
        <v>0</v>
      </c>
      <c r="P135" s="1054">
        <v>0</v>
      </c>
      <c r="Q135" s="1054">
        <v>0</v>
      </c>
      <c r="R135" s="1054">
        <v>0</v>
      </c>
      <c r="S135" s="1054">
        <v>0</v>
      </c>
      <c r="T135" s="1054">
        <v>0</v>
      </c>
      <c r="U135" s="1054">
        <v>2008</v>
      </c>
      <c r="V135" s="1054">
        <v>2008</v>
      </c>
      <c r="W135" s="1054">
        <v>0</v>
      </c>
      <c r="X135" s="1054">
        <v>0</v>
      </c>
      <c r="Y135" s="1054">
        <v>104248</v>
      </c>
      <c r="Z135" s="1054">
        <v>0</v>
      </c>
      <c r="AA135" s="1054">
        <v>0</v>
      </c>
      <c r="AB135" s="1054">
        <v>227327</v>
      </c>
      <c r="AC135" s="1054">
        <v>0</v>
      </c>
      <c r="AD135" s="1054">
        <v>0</v>
      </c>
      <c r="AE135" s="1054">
        <v>4568</v>
      </c>
      <c r="AF135" s="1054">
        <v>0</v>
      </c>
      <c r="AG135" s="1054">
        <v>0</v>
      </c>
      <c r="AH135" s="1054">
        <v>1008</v>
      </c>
      <c r="AI135" s="1054">
        <v>0</v>
      </c>
      <c r="AJ135" s="1054">
        <v>0</v>
      </c>
      <c r="AK135" s="1054">
        <v>2659</v>
      </c>
      <c r="AL135" s="1054">
        <v>0</v>
      </c>
      <c r="AM135" s="1054">
        <v>0</v>
      </c>
      <c r="AN135" s="1054">
        <v>1389</v>
      </c>
      <c r="AO135" s="1054">
        <v>0</v>
      </c>
      <c r="AP135" s="1054">
        <v>0</v>
      </c>
      <c r="AQ135" s="1054">
        <v>15234</v>
      </c>
      <c r="AR135" s="1054">
        <v>0</v>
      </c>
      <c r="AS135" s="1054">
        <v>0</v>
      </c>
      <c r="AT135" s="1054">
        <v>0</v>
      </c>
      <c r="AU135" s="1054">
        <v>0</v>
      </c>
      <c r="AV135" s="1054">
        <v>0</v>
      </c>
      <c r="AW135" s="1054">
        <v>0</v>
      </c>
      <c r="AX135" s="1054">
        <v>0</v>
      </c>
      <c r="AY135" s="1054">
        <v>0</v>
      </c>
      <c r="AZ135" s="1054">
        <v>171099</v>
      </c>
      <c r="BA135" s="1054">
        <v>0</v>
      </c>
      <c r="BB135" s="1054">
        <v>4016</v>
      </c>
      <c r="BC135" s="1054">
        <v>226930</v>
      </c>
      <c r="BD135" s="1054">
        <v>0</v>
      </c>
      <c r="BE135" s="1054">
        <v>0</v>
      </c>
      <c r="BF135" s="1055"/>
      <c r="BG135" s="1055"/>
      <c r="BH135" s="1055"/>
      <c r="BI135" s="1054">
        <v>-35582</v>
      </c>
      <c r="BJ135" s="1054">
        <v>-35583</v>
      </c>
      <c r="BK135" s="1054">
        <v>0</v>
      </c>
      <c r="BL135" s="1054">
        <v>0</v>
      </c>
      <c r="BM135" s="1054">
        <v>-71165</v>
      </c>
      <c r="BN135" s="1054">
        <v>-53509</v>
      </c>
      <c r="BO135" s="1054">
        <v>-53507</v>
      </c>
      <c r="BP135" s="1054">
        <v>0</v>
      </c>
      <c r="BQ135" s="1054">
        <v>0</v>
      </c>
      <c r="BR135" s="1054">
        <v>-107016</v>
      </c>
      <c r="BS135" s="1054">
        <v>3347</v>
      </c>
      <c r="BT135" s="1054">
        <v>1673</v>
      </c>
      <c r="BU135" s="1054">
        <v>1674</v>
      </c>
      <c r="BV135" s="1054">
        <v>0</v>
      </c>
      <c r="BW135" s="1054">
        <v>0</v>
      </c>
      <c r="BX135" s="1054">
        <v>1208488</v>
      </c>
      <c r="BY135" s="1054">
        <v>-728785</v>
      </c>
      <c r="BZ135" s="1054">
        <v>18069</v>
      </c>
      <c r="CA135" s="1054">
        <v>-48384</v>
      </c>
      <c r="CB135" s="1054">
        <v>-6287</v>
      </c>
      <c r="CC135" s="1054">
        <v>-2304</v>
      </c>
      <c r="CD135" s="1054">
        <v>-5581</v>
      </c>
      <c r="CE135" s="1054">
        <v>0</v>
      </c>
      <c r="CF135" s="1054">
        <v>-23232</v>
      </c>
      <c r="CG135" s="1054">
        <v>-2844</v>
      </c>
      <c r="CH135" s="1054">
        <v>-4788</v>
      </c>
      <c r="CI135" s="1054">
        <v>-1280</v>
      </c>
      <c r="CJ135" s="1054">
        <v>0</v>
      </c>
      <c r="CK135" s="1054">
        <v>0</v>
      </c>
      <c r="CL135" s="1054">
        <v>0</v>
      </c>
      <c r="CM135" s="1054">
        <v>0</v>
      </c>
      <c r="CN135" s="1054">
        <v>0</v>
      </c>
      <c r="CO135" s="1054">
        <v>1113708</v>
      </c>
      <c r="CP135" s="1054">
        <v>0</v>
      </c>
      <c r="CQ135" s="1054">
        <v>82195</v>
      </c>
      <c r="CR135" s="1054">
        <v>-16577</v>
      </c>
      <c r="CS135" s="1054">
        <v>2240796</v>
      </c>
      <c r="CT135" s="1054">
        <v>8652</v>
      </c>
      <c r="CU135" s="1054">
        <v>0</v>
      </c>
      <c r="CV135">
        <v>68557</v>
      </c>
      <c r="CW135">
        <v>0</v>
      </c>
      <c r="CX135" s="1054">
        <v>0</v>
      </c>
      <c r="CY135" s="1054">
        <v>-107016</v>
      </c>
      <c r="CZ135" s="1054">
        <v>0</v>
      </c>
      <c r="DA135" s="1054">
        <v>0</v>
      </c>
      <c r="DB135" s="1054">
        <v>0</v>
      </c>
      <c r="DC135" s="1054">
        <v>0</v>
      </c>
      <c r="DD135" s="1054">
        <v>0</v>
      </c>
      <c r="DE135" s="1054">
        <v>0</v>
      </c>
      <c r="DF135" s="1054">
        <v>0</v>
      </c>
      <c r="DG135" s="1054">
        <v>-53509</v>
      </c>
      <c r="DH135" s="1054">
        <v>-53507</v>
      </c>
      <c r="DI135" s="1054">
        <v>0</v>
      </c>
      <c r="DJ135" s="1054">
        <v>0</v>
      </c>
      <c r="DK135" s="1054">
        <v>15697</v>
      </c>
      <c r="DL135" s="1054">
        <v>0</v>
      </c>
      <c r="DM135" s="1054">
        <v>0</v>
      </c>
      <c r="DN135" s="197">
        <v>702750</v>
      </c>
      <c r="DO135" s="197">
        <v>0</v>
      </c>
      <c r="DP135" s="197">
        <v>3347</v>
      </c>
      <c r="DQ135" s="197">
        <v>-288596</v>
      </c>
      <c r="DR135" s="209"/>
      <c r="DS135" s="209"/>
      <c r="DT135" s="209"/>
      <c r="DU135" t="s">
        <v>984</v>
      </c>
      <c r="DV135" t="s">
        <v>984</v>
      </c>
      <c r="DX135" s="197">
        <v>0</v>
      </c>
      <c r="DY135" s="197">
        <v>0</v>
      </c>
      <c r="DZ135" s="197">
        <v>0</v>
      </c>
      <c r="EA135" s="1054">
        <v>-28483</v>
      </c>
      <c r="EB135" s="1054">
        <v>0</v>
      </c>
      <c r="EC135" s="1557" t="s">
        <v>6481</v>
      </c>
      <c r="ED135" s="197" t="s">
        <v>5172</v>
      </c>
      <c r="EE135" s="1513" t="s">
        <v>5347</v>
      </c>
    </row>
    <row r="136" spans="1:135" s="197" customFormat="1" ht="12.75" x14ac:dyDescent="0.2">
      <c r="A136" s="203">
        <v>128</v>
      </c>
      <c r="B136" s="722" t="s">
        <v>355</v>
      </c>
      <c r="C136" s="1526" t="s">
        <v>356</v>
      </c>
      <c r="D136" s="1054">
        <v>689267</v>
      </c>
      <c r="E136" s="1054">
        <v>689267</v>
      </c>
      <c r="F136" s="1054">
        <v>103293</v>
      </c>
      <c r="G136" s="1054">
        <v>0</v>
      </c>
      <c r="H136" s="1054">
        <v>249392088</v>
      </c>
      <c r="I136" s="1054">
        <v>74817626</v>
      </c>
      <c r="J136" s="1054">
        <v>92275073</v>
      </c>
      <c r="K136" s="1054">
        <v>0</v>
      </c>
      <c r="L136" s="1054">
        <v>0</v>
      </c>
      <c r="M136" s="1054">
        <v>0</v>
      </c>
      <c r="N136" s="1054">
        <v>0</v>
      </c>
      <c r="O136" s="1054">
        <v>0</v>
      </c>
      <c r="P136" s="1054">
        <v>0</v>
      </c>
      <c r="Q136" s="1054">
        <v>0</v>
      </c>
      <c r="R136" s="1054">
        <v>0</v>
      </c>
      <c r="S136" s="1054">
        <v>0</v>
      </c>
      <c r="T136" s="1054">
        <v>0</v>
      </c>
      <c r="U136" s="1054">
        <v>7018812</v>
      </c>
      <c r="V136" s="1054">
        <v>6380738</v>
      </c>
      <c r="W136" s="1054">
        <v>7869577</v>
      </c>
      <c r="X136" s="1054">
        <v>0</v>
      </c>
      <c r="Y136" s="1054">
        <v>12762080</v>
      </c>
      <c r="Z136" s="1054">
        <v>15718199</v>
      </c>
      <c r="AA136" s="1054">
        <v>0</v>
      </c>
      <c r="AB136" s="1054">
        <v>1981154</v>
      </c>
      <c r="AC136" s="1054">
        <v>2443423</v>
      </c>
      <c r="AD136" s="1054">
        <v>0</v>
      </c>
      <c r="AE136" s="1054">
        <v>144369</v>
      </c>
      <c r="AF136" s="1054">
        <v>178055</v>
      </c>
      <c r="AG136" s="1054">
        <v>0</v>
      </c>
      <c r="AH136" s="1054">
        <v>0</v>
      </c>
      <c r="AI136" s="1054">
        <v>0</v>
      </c>
      <c r="AJ136" s="1054">
        <v>0</v>
      </c>
      <c r="AK136" s="1054">
        <v>0</v>
      </c>
      <c r="AL136" s="1054">
        <v>0</v>
      </c>
      <c r="AM136" s="1054">
        <v>0</v>
      </c>
      <c r="AN136" s="1054">
        <v>0</v>
      </c>
      <c r="AO136" s="1054">
        <v>0</v>
      </c>
      <c r="AP136" s="1054">
        <v>0</v>
      </c>
      <c r="AQ136" s="1054">
        <v>24042</v>
      </c>
      <c r="AR136" s="1054">
        <v>29652</v>
      </c>
      <c r="AS136" s="1054">
        <v>0</v>
      </c>
      <c r="AT136" s="1054">
        <v>0</v>
      </c>
      <c r="AU136" s="1054">
        <v>0</v>
      </c>
      <c r="AV136" s="1054">
        <v>0</v>
      </c>
      <c r="AW136" s="1054">
        <v>0</v>
      </c>
      <c r="AX136" s="1054">
        <v>0</v>
      </c>
      <c r="AY136" s="1054">
        <v>0</v>
      </c>
      <c r="AZ136" s="1054">
        <v>5099486</v>
      </c>
      <c r="BA136" s="1054">
        <v>0</v>
      </c>
      <c r="BB136" s="1054">
        <v>21269127</v>
      </c>
      <c r="BC136" s="1054">
        <v>12489631</v>
      </c>
      <c r="BD136" s="1054">
        <v>15403879</v>
      </c>
      <c r="BE136" s="1054">
        <v>0</v>
      </c>
      <c r="BF136" s="1055"/>
      <c r="BG136" s="1055"/>
      <c r="BH136" s="1055"/>
      <c r="BI136" s="1054">
        <v>-7373664</v>
      </c>
      <c r="BJ136" s="1054">
        <v>-6703332</v>
      </c>
      <c r="BK136" s="1054">
        <v>-8267442</v>
      </c>
      <c r="BL136" s="1054">
        <v>0</v>
      </c>
      <c r="BM136" s="1054">
        <v>-22344438</v>
      </c>
      <c r="BN136" s="1054">
        <v>-12674212</v>
      </c>
      <c r="BO136" s="1054">
        <v>-11522013</v>
      </c>
      <c r="BP136" s="1054">
        <v>-14210482</v>
      </c>
      <c r="BQ136" s="1054">
        <v>0</v>
      </c>
      <c r="BR136" s="1054">
        <v>-38406707</v>
      </c>
      <c r="BS136" s="1054">
        <v>33877189</v>
      </c>
      <c r="BT136" s="1054">
        <v>11179472</v>
      </c>
      <c r="BU136" s="1054">
        <v>10163156</v>
      </c>
      <c r="BV136" s="1054">
        <v>12534561</v>
      </c>
      <c r="BW136" s="1054">
        <v>0</v>
      </c>
      <c r="BX136" s="1054">
        <v>263872410</v>
      </c>
      <c r="BY136" s="1054">
        <v>-7993019</v>
      </c>
      <c r="BZ136" s="1054">
        <v>7687238</v>
      </c>
      <c r="CA136" s="1054">
        <v>-26080186</v>
      </c>
      <c r="CB136" s="1054">
        <v>0</v>
      </c>
      <c r="CC136" s="1054">
        <v>0</v>
      </c>
      <c r="CD136" s="1054">
        <v>0</v>
      </c>
      <c r="CE136" s="1054">
        <v>0</v>
      </c>
      <c r="CF136" s="1054">
        <v>-12994297</v>
      </c>
      <c r="CG136" s="1054">
        <v>-855407</v>
      </c>
      <c r="CH136" s="1054">
        <v>-339044</v>
      </c>
      <c r="CI136" s="1054">
        <v>-7885</v>
      </c>
      <c r="CJ136" s="1054">
        <v>0</v>
      </c>
      <c r="CK136" s="1054">
        <v>0</v>
      </c>
      <c r="CL136" s="1054">
        <v>0</v>
      </c>
      <c r="CM136" s="1054">
        <v>0</v>
      </c>
      <c r="CN136" s="1054">
        <v>0</v>
      </c>
      <c r="CO136" s="1054">
        <v>263595610</v>
      </c>
      <c r="CP136" s="1054">
        <v>-2947311</v>
      </c>
      <c r="CQ136" s="1054">
        <v>26781567</v>
      </c>
      <c r="CR136" s="1054">
        <v>-45330367</v>
      </c>
      <c r="CS136" s="1054">
        <v>340095715</v>
      </c>
      <c r="CT136" s="1054">
        <v>-2069714</v>
      </c>
      <c r="CU136" s="1054">
        <v>0</v>
      </c>
      <c r="CV136">
        <v>393178</v>
      </c>
      <c r="CW136">
        <v>0</v>
      </c>
      <c r="CX136" s="1054">
        <v>0</v>
      </c>
      <c r="CY136" s="1054">
        <v>-38406707</v>
      </c>
      <c r="CZ136" s="1054">
        <v>0</v>
      </c>
      <c r="DA136" s="1054">
        <v>826143</v>
      </c>
      <c r="DB136" s="1054">
        <v>0</v>
      </c>
      <c r="DC136" s="1054">
        <v>0</v>
      </c>
      <c r="DD136" s="1054">
        <v>0</v>
      </c>
      <c r="DE136" s="1054">
        <v>0</v>
      </c>
      <c r="DF136" s="1054">
        <v>0</v>
      </c>
      <c r="DG136" s="1054">
        <v>-12674212</v>
      </c>
      <c r="DH136" s="1054">
        <v>-11522013</v>
      </c>
      <c r="DI136" s="1054">
        <v>-14210482</v>
      </c>
      <c r="DJ136" s="1054">
        <v>0</v>
      </c>
      <c r="DK136" s="1054">
        <v>5351528</v>
      </c>
      <c r="DL136" s="1054">
        <v>6600218</v>
      </c>
      <c r="DM136" s="1054">
        <v>0</v>
      </c>
      <c r="DN136" s="197">
        <v>37017750</v>
      </c>
      <c r="DO136" s="197">
        <v>0</v>
      </c>
      <c r="DP136" s="197">
        <v>33877189</v>
      </c>
      <c r="DQ136" s="197">
        <v>-20817203</v>
      </c>
      <c r="DR136" s="209"/>
      <c r="DS136" s="209"/>
      <c r="DT136" s="209"/>
      <c r="DU136" t="s">
        <v>984</v>
      </c>
      <c r="DV136" t="s">
        <v>984</v>
      </c>
      <c r="DX136" s="197">
        <v>0</v>
      </c>
      <c r="DY136" s="197">
        <v>0</v>
      </c>
      <c r="DZ136" s="197">
        <v>0</v>
      </c>
      <c r="EA136" s="1054">
        <v>-16184318</v>
      </c>
      <c r="EB136" s="1054">
        <v>0</v>
      </c>
      <c r="EC136" s="1557" t="s">
        <v>6480</v>
      </c>
      <c r="ED136" s="197" t="s">
        <v>5173</v>
      </c>
      <c r="EE136" s="1513" t="s">
        <v>5345</v>
      </c>
    </row>
    <row r="137" spans="1:135" s="197" customFormat="1" ht="12.75" x14ac:dyDescent="0.2">
      <c r="A137" s="797">
        <v>129</v>
      </c>
      <c r="B137" s="722" t="s">
        <v>357</v>
      </c>
      <c r="C137" s="1526" t="s">
        <v>358</v>
      </c>
      <c r="D137" s="1054">
        <v>566651</v>
      </c>
      <c r="E137" s="1054">
        <v>566651</v>
      </c>
      <c r="F137" s="1054">
        <v>0</v>
      </c>
      <c r="G137" s="1054">
        <v>0</v>
      </c>
      <c r="H137" s="1054">
        <v>242681348</v>
      </c>
      <c r="I137" s="1054">
        <v>72804404</v>
      </c>
      <c r="J137" s="1054">
        <v>89792099</v>
      </c>
      <c r="K137" s="1054">
        <v>0</v>
      </c>
      <c r="L137" s="1054">
        <v>0</v>
      </c>
      <c r="M137" s="1054">
        <v>0</v>
      </c>
      <c r="N137" s="1054">
        <v>0</v>
      </c>
      <c r="O137" s="1054">
        <v>0</v>
      </c>
      <c r="P137" s="1054">
        <v>0</v>
      </c>
      <c r="Q137" s="1054">
        <v>0</v>
      </c>
      <c r="R137" s="1054">
        <v>0</v>
      </c>
      <c r="S137" s="1054">
        <v>0</v>
      </c>
      <c r="T137" s="1054">
        <v>0</v>
      </c>
      <c r="U137" s="1054">
        <v>-3355560</v>
      </c>
      <c r="V137" s="1054">
        <v>-3050509</v>
      </c>
      <c r="W137" s="1054">
        <v>-3762295</v>
      </c>
      <c r="X137" s="1054">
        <v>0</v>
      </c>
      <c r="Y137" s="1054">
        <v>12401552</v>
      </c>
      <c r="Z137" s="1054">
        <v>15295247</v>
      </c>
      <c r="AA137" s="1054">
        <v>0</v>
      </c>
      <c r="AB137" s="1054">
        <v>1234353</v>
      </c>
      <c r="AC137" s="1054">
        <v>1522370</v>
      </c>
      <c r="AD137" s="1054">
        <v>0</v>
      </c>
      <c r="AE137" s="1054">
        <v>0</v>
      </c>
      <c r="AF137" s="1054">
        <v>0</v>
      </c>
      <c r="AG137" s="1054">
        <v>0</v>
      </c>
      <c r="AH137" s="1054">
        <v>0</v>
      </c>
      <c r="AI137" s="1054">
        <v>0</v>
      </c>
      <c r="AJ137" s="1054">
        <v>0</v>
      </c>
      <c r="AK137" s="1054">
        <v>0</v>
      </c>
      <c r="AL137" s="1054">
        <v>0</v>
      </c>
      <c r="AM137" s="1054">
        <v>0</v>
      </c>
      <c r="AN137" s="1054">
        <v>0</v>
      </c>
      <c r="AO137" s="1054">
        <v>0</v>
      </c>
      <c r="AP137" s="1054">
        <v>0</v>
      </c>
      <c r="AQ137" s="1054">
        <v>195841</v>
      </c>
      <c r="AR137" s="1054">
        <v>241537</v>
      </c>
      <c r="AS137" s="1054">
        <v>0</v>
      </c>
      <c r="AT137" s="1054">
        <v>0</v>
      </c>
      <c r="AU137" s="1054">
        <v>0</v>
      </c>
      <c r="AV137" s="1054">
        <v>0</v>
      </c>
      <c r="AW137" s="1054">
        <v>0</v>
      </c>
      <c r="AX137" s="1054">
        <v>0</v>
      </c>
      <c r="AY137" s="1054">
        <v>0</v>
      </c>
      <c r="AZ137" s="1054">
        <v>4308121</v>
      </c>
      <c r="BA137" s="1054">
        <v>0</v>
      </c>
      <c r="BB137" s="1054">
        <v>-10168364</v>
      </c>
      <c r="BC137" s="1054">
        <v>16152710</v>
      </c>
      <c r="BD137" s="1054">
        <v>19921677</v>
      </c>
      <c r="BE137" s="1054">
        <v>0</v>
      </c>
      <c r="BF137" s="1055"/>
      <c r="BG137" s="1055"/>
      <c r="BH137" s="1055"/>
      <c r="BI137" s="1054">
        <v>-13048040</v>
      </c>
      <c r="BJ137" s="1054">
        <v>-11861855</v>
      </c>
      <c r="BK137" s="1054">
        <v>-14629622</v>
      </c>
      <c r="BL137" s="1054">
        <v>0</v>
      </c>
      <c r="BM137" s="1054">
        <v>-39539517</v>
      </c>
      <c r="BN137" s="1054">
        <v>-23007322</v>
      </c>
      <c r="BO137" s="1054">
        <v>-20915747</v>
      </c>
      <c r="BP137" s="1054">
        <v>-25796087</v>
      </c>
      <c r="BQ137" s="1054">
        <v>0</v>
      </c>
      <c r="BR137" s="1054">
        <v>-69719156</v>
      </c>
      <c r="BS137" s="1054">
        <v>-40529242</v>
      </c>
      <c r="BT137" s="1054">
        <v>-13373192</v>
      </c>
      <c r="BU137" s="1054">
        <v>-12158773</v>
      </c>
      <c r="BV137" s="1054">
        <v>-14997277</v>
      </c>
      <c r="BW137" s="1054">
        <v>0</v>
      </c>
      <c r="BX137" s="1054">
        <v>261300182</v>
      </c>
      <c r="BY137" s="1054">
        <v>-4748824</v>
      </c>
      <c r="BZ137" s="1054">
        <v>8714098</v>
      </c>
      <c r="CA137" s="1054">
        <v>-24860028</v>
      </c>
      <c r="CB137" s="1054">
        <v>0</v>
      </c>
      <c r="CC137" s="1054">
        <v>0</v>
      </c>
      <c r="CD137" s="1054">
        <v>0</v>
      </c>
      <c r="CE137" s="1054">
        <v>0</v>
      </c>
      <c r="CF137" s="1054">
        <v>-13779882</v>
      </c>
      <c r="CG137" s="1054">
        <v>-137342</v>
      </c>
      <c r="CH137" s="1054">
        <v>-152670</v>
      </c>
      <c r="CI137" s="1054">
        <v>0</v>
      </c>
      <c r="CJ137" s="1054">
        <v>0</v>
      </c>
      <c r="CK137" s="1054">
        <v>0</v>
      </c>
      <c r="CL137" s="1054">
        <v>0</v>
      </c>
      <c r="CM137" s="1054">
        <v>0</v>
      </c>
      <c r="CN137" s="1054">
        <v>0</v>
      </c>
      <c r="CO137" s="1054">
        <v>280239458</v>
      </c>
      <c r="CP137" s="1054">
        <v>132320</v>
      </c>
      <c r="CQ137" s="1054">
        <v>50888166</v>
      </c>
      <c r="CR137" s="1054">
        <v>-26359885</v>
      </c>
      <c r="CS137" s="1054">
        <v>367042597</v>
      </c>
      <c r="CT137" s="1054">
        <v>80704</v>
      </c>
      <c r="CU137" s="1054">
        <v>0</v>
      </c>
      <c r="CV137">
        <v>-28738717</v>
      </c>
      <c r="CW137">
        <v>0</v>
      </c>
      <c r="CX137" s="1054">
        <v>-3112397</v>
      </c>
      <c r="CY137" s="1054">
        <v>-66606759</v>
      </c>
      <c r="CZ137" s="1054">
        <v>0</v>
      </c>
      <c r="DA137" s="1054">
        <v>0</v>
      </c>
      <c r="DB137" s="1054">
        <v>0</v>
      </c>
      <c r="DC137" s="1054">
        <v>-1027091</v>
      </c>
      <c r="DD137" s="1054">
        <v>-933719</v>
      </c>
      <c r="DE137" s="1054">
        <v>-1151587</v>
      </c>
      <c r="DF137" s="1054">
        <v>0</v>
      </c>
      <c r="DG137" s="1054">
        <v>-21980231</v>
      </c>
      <c r="DH137" s="1054">
        <v>-19982028</v>
      </c>
      <c r="DI137" s="1054">
        <v>-24644500</v>
      </c>
      <c r="DJ137" s="1054">
        <v>0</v>
      </c>
      <c r="DK137" s="1054">
        <v>3231283</v>
      </c>
      <c r="DL137" s="1054">
        <v>3985249</v>
      </c>
      <c r="DM137" s="1054">
        <v>0</v>
      </c>
      <c r="DN137" s="197">
        <v>0</v>
      </c>
      <c r="DO137" s="197">
        <v>0</v>
      </c>
      <c r="DP137" s="197">
        <v>-40529242</v>
      </c>
      <c r="DQ137" s="197">
        <v>-38469338</v>
      </c>
      <c r="DR137" s="209"/>
      <c r="DS137" s="209"/>
      <c r="DT137" s="209"/>
      <c r="DU137" t="s">
        <v>984</v>
      </c>
      <c r="DV137" t="s">
        <v>984</v>
      </c>
      <c r="DX137" s="197">
        <v>0</v>
      </c>
      <c r="DY137" s="197">
        <v>0</v>
      </c>
      <c r="DZ137" s="197">
        <v>0</v>
      </c>
      <c r="EA137" s="1054">
        <v>-9772183</v>
      </c>
      <c r="EB137" s="1054">
        <v>0</v>
      </c>
      <c r="EC137" s="1557" t="s">
        <v>6481</v>
      </c>
      <c r="ED137" s="197" t="s">
        <v>5174</v>
      </c>
      <c r="EE137" s="1513" t="s">
        <v>5345</v>
      </c>
    </row>
    <row r="138" spans="1:135" s="197" customFormat="1" ht="12.75" x14ac:dyDescent="0.2">
      <c r="A138" s="203">
        <v>130</v>
      </c>
      <c r="B138" s="722" t="s">
        <v>1345</v>
      </c>
      <c r="C138" s="1526" t="s">
        <v>359</v>
      </c>
      <c r="D138" s="1054">
        <v>242447</v>
      </c>
      <c r="E138" s="1054">
        <v>242447</v>
      </c>
      <c r="F138" s="1054">
        <v>3134322</v>
      </c>
      <c r="G138" s="1054">
        <v>0</v>
      </c>
      <c r="H138" s="1054">
        <v>43642754</v>
      </c>
      <c r="I138" s="1054">
        <v>17457102</v>
      </c>
      <c r="J138" s="1054">
        <v>4364275</v>
      </c>
      <c r="K138" s="1054">
        <v>0</v>
      </c>
      <c r="L138" s="1054">
        <v>101130</v>
      </c>
      <c r="M138" s="1054">
        <v>0</v>
      </c>
      <c r="N138" s="1054">
        <v>0</v>
      </c>
      <c r="O138" s="1054">
        <v>0</v>
      </c>
      <c r="P138" s="1054">
        <v>23472</v>
      </c>
      <c r="Q138" s="1054">
        <v>0</v>
      </c>
      <c r="R138" s="1054">
        <v>0</v>
      </c>
      <c r="S138" s="1054">
        <v>0</v>
      </c>
      <c r="T138" s="1054">
        <v>0</v>
      </c>
      <c r="U138" s="1054">
        <v>1619859</v>
      </c>
      <c r="V138" s="1054">
        <v>1295887</v>
      </c>
      <c r="W138" s="1054">
        <v>323972</v>
      </c>
      <c r="X138" s="1054">
        <v>0</v>
      </c>
      <c r="Y138" s="1054">
        <v>3528782</v>
      </c>
      <c r="Z138" s="1054">
        <v>743414</v>
      </c>
      <c r="AA138" s="1054">
        <v>0</v>
      </c>
      <c r="AB138" s="1054">
        <v>1937655</v>
      </c>
      <c r="AC138" s="1054">
        <v>481132</v>
      </c>
      <c r="AD138" s="1054">
        <v>0</v>
      </c>
      <c r="AE138" s="1054">
        <v>94404</v>
      </c>
      <c r="AF138" s="1054">
        <v>23601</v>
      </c>
      <c r="AG138" s="1054">
        <v>0</v>
      </c>
      <c r="AH138" s="1054">
        <v>4306</v>
      </c>
      <c r="AI138" s="1054">
        <v>1076</v>
      </c>
      <c r="AJ138" s="1054">
        <v>0</v>
      </c>
      <c r="AK138" s="1054">
        <v>12979</v>
      </c>
      <c r="AL138" s="1054">
        <v>3245</v>
      </c>
      <c r="AM138" s="1054">
        <v>0</v>
      </c>
      <c r="AN138" s="1054">
        <v>22420</v>
      </c>
      <c r="AO138" s="1054">
        <v>5605</v>
      </c>
      <c r="AP138" s="1054">
        <v>0</v>
      </c>
      <c r="AQ138" s="1054">
        <v>23407</v>
      </c>
      <c r="AR138" s="1054">
        <v>5852</v>
      </c>
      <c r="AS138" s="1054">
        <v>0</v>
      </c>
      <c r="AT138" s="1054">
        <v>0</v>
      </c>
      <c r="AU138" s="1054">
        <v>0</v>
      </c>
      <c r="AV138" s="1054">
        <v>0</v>
      </c>
      <c r="AW138" s="1054">
        <v>1405</v>
      </c>
      <c r="AX138" s="1054">
        <v>351</v>
      </c>
      <c r="AY138" s="1054">
        <v>0</v>
      </c>
      <c r="AZ138" s="1054">
        <v>3630720</v>
      </c>
      <c r="BA138" s="1054">
        <v>808</v>
      </c>
      <c r="BB138" s="1054">
        <v>3239718</v>
      </c>
      <c r="BC138" s="1054">
        <v>2872982</v>
      </c>
      <c r="BD138" s="1054">
        <v>718246</v>
      </c>
      <c r="BE138" s="1054">
        <v>0</v>
      </c>
      <c r="BF138" s="1055"/>
      <c r="BG138" s="1055"/>
      <c r="BH138" s="1055"/>
      <c r="BI138">
        <v>-431440</v>
      </c>
      <c r="BJ138">
        <v>-345152</v>
      </c>
      <c r="BK138">
        <v>-86287</v>
      </c>
      <c r="BL138">
        <v>0</v>
      </c>
      <c r="BM138">
        <v>-862879</v>
      </c>
      <c r="BN138">
        <v>-861873</v>
      </c>
      <c r="BO138">
        <v>-689499</v>
      </c>
      <c r="BP138">
        <v>-172374</v>
      </c>
      <c r="BQ138">
        <v>0</v>
      </c>
      <c r="BR138">
        <v>-1723746</v>
      </c>
      <c r="BS138">
        <v>3142663</v>
      </c>
      <c r="BT138">
        <v>1572082</v>
      </c>
      <c r="BU138">
        <v>1256992</v>
      </c>
      <c r="BV138">
        <v>313590</v>
      </c>
      <c r="BW138">
        <v>0</v>
      </c>
      <c r="BX138">
        <v>40936436</v>
      </c>
      <c r="BY138">
        <v>-7479011</v>
      </c>
      <c r="BZ138">
        <v>1042821</v>
      </c>
      <c r="CA138">
        <v>-3274863</v>
      </c>
      <c r="CB138">
        <v>-38803</v>
      </c>
      <c r="CC138">
        <v>-55169</v>
      </c>
      <c r="CD138">
        <v>-25644</v>
      </c>
      <c r="CE138">
        <v>-38812</v>
      </c>
      <c r="CF138">
        <v>-917349</v>
      </c>
      <c r="CG138">
        <v>-130844</v>
      </c>
      <c r="CH138">
        <v>-607695</v>
      </c>
      <c r="CI138">
        <v>-9701</v>
      </c>
      <c r="CJ138">
        <v>0</v>
      </c>
      <c r="CK138">
        <v>-3701</v>
      </c>
      <c r="CL138">
        <v>-35313</v>
      </c>
      <c r="CM138">
        <v>-33922</v>
      </c>
      <c r="CN138">
        <v>0</v>
      </c>
      <c r="CO138">
        <v>44197794</v>
      </c>
      <c r="CP138">
        <v>-251328</v>
      </c>
      <c r="CQ138">
        <v>1444683</v>
      </c>
      <c r="CR138">
        <v>-503018</v>
      </c>
      <c r="CS138">
        <v>60274750</v>
      </c>
      <c r="CT138">
        <v>-466893</v>
      </c>
      <c r="CU138">
        <v>0</v>
      </c>
      <c r="CV138">
        <v>-1239732</v>
      </c>
      <c r="CW138">
        <v>0</v>
      </c>
      <c r="CX138">
        <v>-25879</v>
      </c>
      <c r="CY138">
        <v>-1697867</v>
      </c>
      <c r="CZ138" s="1054">
        <v>0</v>
      </c>
      <c r="DA138">
        <v>0</v>
      </c>
      <c r="DB138">
        <v>0</v>
      </c>
      <c r="DC138">
        <v>-12939</v>
      </c>
      <c r="DD138">
        <v>-10352</v>
      </c>
      <c r="DE138">
        <v>-2588</v>
      </c>
      <c r="DF138">
        <v>0</v>
      </c>
      <c r="DG138">
        <v>-848934</v>
      </c>
      <c r="DH138">
        <v>-679147</v>
      </c>
      <c r="DI138">
        <v>-169786</v>
      </c>
      <c r="DJ138">
        <v>0</v>
      </c>
      <c r="DK138">
        <v>-87814</v>
      </c>
      <c r="DL138">
        <v>-21953</v>
      </c>
      <c r="DM138">
        <v>0</v>
      </c>
      <c r="DN138" s="197">
        <v>18154625</v>
      </c>
      <c r="DO138" s="197">
        <v>0</v>
      </c>
      <c r="DP138" s="197">
        <v>3142663</v>
      </c>
      <c r="DQ138" s="197">
        <v>-4506012</v>
      </c>
      <c r="DR138" s="209"/>
      <c r="DS138" s="209"/>
      <c r="DT138" s="209"/>
      <c r="DU138" t="s">
        <v>984</v>
      </c>
      <c r="DV138" t="s">
        <v>985</v>
      </c>
      <c r="DX138" s="197">
        <v>0</v>
      </c>
      <c r="DY138" s="197">
        <v>0</v>
      </c>
      <c r="DZ138" s="197">
        <v>0</v>
      </c>
      <c r="EA138">
        <v>199177</v>
      </c>
      <c r="EB138">
        <v>-2348917</v>
      </c>
      <c r="EC138" s="1557" t="s">
        <v>6480</v>
      </c>
      <c r="ED138" s="197" t="s">
        <v>5175</v>
      </c>
      <c r="EE138" s="1513" t="s">
        <v>5344</v>
      </c>
    </row>
    <row r="139" spans="1:135" s="197" customFormat="1" x14ac:dyDescent="0.25">
      <c r="A139" s="797">
        <v>131</v>
      </c>
      <c r="B139" s="722" t="s">
        <v>1277</v>
      </c>
      <c r="C139" s="1526" t="s">
        <v>361</v>
      </c>
      <c r="D139" s="1054">
        <v>347246</v>
      </c>
      <c r="E139" s="1054">
        <v>347246</v>
      </c>
      <c r="F139" s="1054">
        <v>4361</v>
      </c>
      <c r="G139" s="1054">
        <v>0</v>
      </c>
      <c r="H139" s="1054">
        <v>84779155</v>
      </c>
      <c r="I139" s="1054">
        <v>41541786</v>
      </c>
      <c r="J139" s="1054">
        <v>0</v>
      </c>
      <c r="K139" s="1054">
        <v>847792</v>
      </c>
      <c r="L139" s="1054">
        <v>6028046</v>
      </c>
      <c r="M139" s="1054">
        <v>0</v>
      </c>
      <c r="N139" s="1054">
        <v>0</v>
      </c>
      <c r="O139" s="1054">
        <v>0</v>
      </c>
      <c r="P139" s="1054">
        <v>81920</v>
      </c>
      <c r="Q139" s="1054">
        <v>0</v>
      </c>
      <c r="R139" s="1054">
        <v>0</v>
      </c>
      <c r="S139" s="1054">
        <v>0</v>
      </c>
      <c r="T139" s="1054">
        <v>0</v>
      </c>
      <c r="U139" s="1054">
        <v>1909095</v>
      </c>
      <c r="V139" s="1054">
        <v>1870913</v>
      </c>
      <c r="W139" s="1054">
        <v>0</v>
      </c>
      <c r="X139" s="1054">
        <v>38182</v>
      </c>
      <c r="Y139" s="1054">
        <v>8117775</v>
      </c>
      <c r="Z139" s="1054">
        <v>0</v>
      </c>
      <c r="AA139" s="1054">
        <v>144413</v>
      </c>
      <c r="AB139" s="1054">
        <v>3585617</v>
      </c>
      <c r="AC139" s="1054">
        <v>0</v>
      </c>
      <c r="AD139" s="1054">
        <v>72805</v>
      </c>
      <c r="AE139" s="1054">
        <v>205368</v>
      </c>
      <c r="AF139" s="1054">
        <v>0</v>
      </c>
      <c r="AG139" s="1054">
        <v>4130</v>
      </c>
      <c r="AH139" s="1054">
        <v>0</v>
      </c>
      <c r="AI139" s="1054">
        <v>0</v>
      </c>
      <c r="AJ139" s="1054">
        <v>0</v>
      </c>
      <c r="AK139" s="1054">
        <v>5712</v>
      </c>
      <c r="AL139" s="1054">
        <v>0</v>
      </c>
      <c r="AM139" s="1054">
        <v>117</v>
      </c>
      <c r="AN139" s="1054">
        <v>0</v>
      </c>
      <c r="AO139" s="1054">
        <v>0</v>
      </c>
      <c r="AP139" s="1054">
        <v>0</v>
      </c>
      <c r="AQ139" s="1054">
        <v>139611</v>
      </c>
      <c r="AR139" s="1054">
        <v>0</v>
      </c>
      <c r="AS139" s="1054">
        <v>2849</v>
      </c>
      <c r="AT139" s="1054">
        <v>0</v>
      </c>
      <c r="AU139" s="1054">
        <v>0</v>
      </c>
      <c r="AV139" s="1054">
        <v>0</v>
      </c>
      <c r="AW139" s="1054">
        <v>1721</v>
      </c>
      <c r="AX139" s="1054">
        <v>0</v>
      </c>
      <c r="AY139" s="1054">
        <v>35</v>
      </c>
      <c r="AZ139" s="1054">
        <v>3729377</v>
      </c>
      <c r="BA139" s="1054">
        <v>138974</v>
      </c>
      <c r="BB139" s="1054">
        <v>3818190</v>
      </c>
      <c r="BC139" s="1054">
        <v>3674432</v>
      </c>
      <c r="BD139" s="1054">
        <v>0</v>
      </c>
      <c r="BE139" s="1054">
        <v>69734</v>
      </c>
      <c r="BF139" s="1055"/>
      <c r="BG139" s="1055"/>
      <c r="BH139" s="1055"/>
      <c r="BI139">
        <v>-2875245</v>
      </c>
      <c r="BJ139">
        <v>-2817740</v>
      </c>
      <c r="BK139">
        <v>0</v>
      </c>
      <c r="BL139">
        <v>-57505</v>
      </c>
      <c r="BM139">
        <v>-5750490</v>
      </c>
      <c r="BN139">
        <v>-5266864</v>
      </c>
      <c r="BO139">
        <v>-5161526</v>
      </c>
      <c r="BP139">
        <v>0</v>
      </c>
      <c r="BQ139">
        <v>-105338</v>
      </c>
      <c r="BR139">
        <v>-10533728</v>
      </c>
      <c r="BS139">
        <v>6596205</v>
      </c>
      <c r="BT139">
        <v>3298102</v>
      </c>
      <c r="BU139">
        <v>3232141</v>
      </c>
      <c r="BV139">
        <v>0</v>
      </c>
      <c r="BW139">
        <v>65962</v>
      </c>
      <c r="BX139">
        <v>76063051</v>
      </c>
      <c r="BY139">
        <v>-10111744</v>
      </c>
      <c r="BZ139">
        <v>2075480</v>
      </c>
      <c r="CA139">
        <v>-9186122</v>
      </c>
      <c r="CB139">
        <v>0</v>
      </c>
      <c r="CC139">
        <v>0</v>
      </c>
      <c r="CD139">
        <v>-9882</v>
      </c>
      <c r="CE139">
        <v>0</v>
      </c>
      <c r="CF139">
        <v>-3162837</v>
      </c>
      <c r="CG139">
        <v>-2842</v>
      </c>
      <c r="CH139">
        <v>-1326068</v>
      </c>
      <c r="CI139">
        <v>0</v>
      </c>
      <c r="CJ139">
        <v>0</v>
      </c>
      <c r="CK139">
        <v>0</v>
      </c>
      <c r="CL139">
        <v>-196939</v>
      </c>
      <c r="CM139">
        <v>-81920</v>
      </c>
      <c r="CN139">
        <v>0</v>
      </c>
      <c r="CO139">
        <v>84477440</v>
      </c>
      <c r="CP139">
        <v>-1118532</v>
      </c>
      <c r="CQ139">
        <v>8347264</v>
      </c>
      <c r="CR139">
        <v>-831280</v>
      </c>
      <c r="CS139">
        <v>111062232</v>
      </c>
      <c r="CT139">
        <v>-3500000</v>
      </c>
      <c r="CU139">
        <v>0</v>
      </c>
      <c r="CV139">
        <v>-1971866</v>
      </c>
      <c r="CW139">
        <v>0</v>
      </c>
      <c r="CX139">
        <v>-2871092</v>
      </c>
      <c r="CY139">
        <v>-7662636</v>
      </c>
      <c r="CZ139" s="1054">
        <v>0</v>
      </c>
      <c r="DA139">
        <v>0</v>
      </c>
      <c r="DB139">
        <v>0</v>
      </c>
      <c r="DC139">
        <v>-1435546</v>
      </c>
      <c r="DD139">
        <v>-1406835</v>
      </c>
      <c r="DE139">
        <v>0</v>
      </c>
      <c r="DF139">
        <v>-28711</v>
      </c>
      <c r="DG139">
        <v>-3831318</v>
      </c>
      <c r="DH139">
        <v>-3754691</v>
      </c>
      <c r="DI139">
        <v>0</v>
      </c>
      <c r="DJ139">
        <v>-76627</v>
      </c>
      <c r="DK139">
        <v>247181</v>
      </c>
      <c r="DL139">
        <v>0</v>
      </c>
      <c r="DM139">
        <v>4749</v>
      </c>
      <c r="DN139" s="197">
        <v>31766350</v>
      </c>
      <c r="DO139" s="197">
        <v>232000</v>
      </c>
      <c r="DP139" s="197">
        <v>6596205</v>
      </c>
      <c r="DQ139" s="197">
        <v>-4741578</v>
      </c>
      <c r="DR139" s="209" t="s">
        <v>985</v>
      </c>
      <c r="DS139" s="1609">
        <v>2366037</v>
      </c>
      <c r="DT139" s="1561"/>
      <c r="DU139" t="s">
        <v>984</v>
      </c>
      <c r="DV139" t="s">
        <v>984</v>
      </c>
      <c r="DX139" s="197">
        <v>0</v>
      </c>
      <c r="DY139" s="197">
        <v>0</v>
      </c>
      <c r="DZ139" s="197">
        <v>0</v>
      </c>
      <c r="EA139">
        <v>-444015</v>
      </c>
      <c r="EB139">
        <v>-5830301</v>
      </c>
      <c r="EC139" s="1557" t="s">
        <v>6480</v>
      </c>
      <c r="ED139" s="197" t="s">
        <v>5176</v>
      </c>
      <c r="EE139" s="1513" t="s">
        <v>5346</v>
      </c>
    </row>
    <row r="140" spans="1:135" s="197" customFormat="1" ht="12.75" x14ac:dyDescent="0.2">
      <c r="A140" s="203">
        <v>132</v>
      </c>
      <c r="B140" s="722" t="s">
        <v>362</v>
      </c>
      <c r="C140" s="1526" t="s">
        <v>363</v>
      </c>
      <c r="D140" s="1054">
        <v>216863</v>
      </c>
      <c r="E140" s="1054">
        <v>216863</v>
      </c>
      <c r="F140" s="1054">
        <v>0</v>
      </c>
      <c r="G140" s="1054">
        <v>0</v>
      </c>
      <c r="H140" s="1054">
        <v>69721146</v>
      </c>
      <c r="I140" s="1054">
        <v>20916344</v>
      </c>
      <c r="J140" s="1054">
        <v>25796824</v>
      </c>
      <c r="K140" s="1054">
        <v>0</v>
      </c>
      <c r="L140" s="1054">
        <v>0</v>
      </c>
      <c r="M140" s="1054">
        <v>0</v>
      </c>
      <c r="N140" s="1054">
        <v>0</v>
      </c>
      <c r="O140" s="1054">
        <v>0</v>
      </c>
      <c r="P140" s="1054">
        <v>0</v>
      </c>
      <c r="Q140" s="1054">
        <v>0</v>
      </c>
      <c r="R140" s="1054">
        <v>0</v>
      </c>
      <c r="S140" s="1054">
        <v>0</v>
      </c>
      <c r="T140" s="1054">
        <v>0</v>
      </c>
      <c r="U140" s="1054">
        <v>-1268798</v>
      </c>
      <c r="V140" s="1054">
        <v>-1153453</v>
      </c>
      <c r="W140" s="1054">
        <v>-1422592</v>
      </c>
      <c r="X140" s="1054">
        <v>0</v>
      </c>
      <c r="Y140" s="1054">
        <v>3562904</v>
      </c>
      <c r="Z140" s="1054">
        <v>4394248</v>
      </c>
      <c r="AA140" s="1054">
        <v>0</v>
      </c>
      <c r="AB140" s="1054">
        <v>961460</v>
      </c>
      <c r="AC140" s="1054">
        <v>1185802</v>
      </c>
      <c r="AD140" s="1054">
        <v>0</v>
      </c>
      <c r="AE140" s="1054">
        <v>70610</v>
      </c>
      <c r="AF140" s="1054">
        <v>87085</v>
      </c>
      <c r="AG140" s="1054">
        <v>0</v>
      </c>
      <c r="AH140" s="1054">
        <v>8646</v>
      </c>
      <c r="AI140" s="1054">
        <v>10662</v>
      </c>
      <c r="AJ140" s="1054">
        <v>0</v>
      </c>
      <c r="AK140" s="1054">
        <v>0</v>
      </c>
      <c r="AL140" s="1054">
        <v>0</v>
      </c>
      <c r="AM140" s="1054">
        <v>0</v>
      </c>
      <c r="AN140" s="1054">
        <v>0</v>
      </c>
      <c r="AO140" s="1054">
        <v>0</v>
      </c>
      <c r="AP140" s="1054">
        <v>0</v>
      </c>
      <c r="AQ140" s="1054">
        <v>175551</v>
      </c>
      <c r="AR140" s="1054">
        <v>216513</v>
      </c>
      <c r="AS140" s="1054">
        <v>0</v>
      </c>
      <c r="AT140" s="1054">
        <v>0</v>
      </c>
      <c r="AU140" s="1054">
        <v>0</v>
      </c>
      <c r="AV140" s="1054">
        <v>0</v>
      </c>
      <c r="AW140" s="1054">
        <v>0</v>
      </c>
      <c r="AX140" s="1054">
        <v>0</v>
      </c>
      <c r="AY140" s="1054">
        <v>0</v>
      </c>
      <c r="AZ140" s="1054">
        <v>5656539</v>
      </c>
      <c r="BA140" s="1054">
        <v>0</v>
      </c>
      <c r="BB140" s="1054">
        <v>-3844842</v>
      </c>
      <c r="BC140" s="1054">
        <v>3949900</v>
      </c>
      <c r="BD140" s="1054">
        <v>4871543</v>
      </c>
      <c r="BE140" s="1054">
        <v>0</v>
      </c>
      <c r="BF140" s="1055"/>
      <c r="BG140" s="1055"/>
      <c r="BH140" s="1055"/>
      <c r="BI140">
        <v>-1411197</v>
      </c>
      <c r="BJ140">
        <v>-1282906</v>
      </c>
      <c r="BK140">
        <v>-1582251</v>
      </c>
      <c r="BL140">
        <v>0</v>
      </c>
      <c r="BM140">
        <v>-4276354</v>
      </c>
      <c r="BN140">
        <v>-2957292</v>
      </c>
      <c r="BO140">
        <v>-2688445</v>
      </c>
      <c r="BP140">
        <v>-3315749</v>
      </c>
      <c r="BQ140">
        <v>0</v>
      </c>
      <c r="BR140">
        <v>-8961486</v>
      </c>
      <c r="BS140">
        <v>-9063838</v>
      </c>
      <c r="BT140">
        <v>-2991067</v>
      </c>
      <c r="BU140">
        <v>-2719151</v>
      </c>
      <c r="BV140">
        <v>-3353620</v>
      </c>
      <c r="BW140">
        <v>0</v>
      </c>
      <c r="BX140">
        <v>65908905</v>
      </c>
      <c r="BY140">
        <v>-4420671</v>
      </c>
      <c r="BZ140">
        <v>2093600</v>
      </c>
      <c r="CA140">
        <v>-8553394</v>
      </c>
      <c r="CB140">
        <v>-134410</v>
      </c>
      <c r="CC140">
        <v>0</v>
      </c>
      <c r="CD140">
        <v>0</v>
      </c>
      <c r="CE140">
        <v>0</v>
      </c>
      <c r="CF140">
        <v>-4005703</v>
      </c>
      <c r="CG140">
        <v>-72776</v>
      </c>
      <c r="CH140">
        <v>-324233</v>
      </c>
      <c r="CI140">
        <v>0</v>
      </c>
      <c r="CJ140">
        <v>0</v>
      </c>
      <c r="CK140">
        <v>0</v>
      </c>
      <c r="CL140">
        <v>0</v>
      </c>
      <c r="CM140">
        <v>0</v>
      </c>
      <c r="CN140">
        <v>0</v>
      </c>
      <c r="CO140">
        <v>69683871</v>
      </c>
      <c r="CP140">
        <v>-1496525</v>
      </c>
      <c r="CQ140">
        <v>8606894</v>
      </c>
      <c r="CR140">
        <v>-4264529</v>
      </c>
      <c r="CS140">
        <v>96565614</v>
      </c>
      <c r="CT140">
        <v>1715096</v>
      </c>
      <c r="CU140">
        <v>0</v>
      </c>
      <c r="CV140">
        <v>-8498828</v>
      </c>
      <c r="CW140">
        <v>0</v>
      </c>
      <c r="CX140">
        <v>-127363</v>
      </c>
      <c r="CY140">
        <v>-8834123</v>
      </c>
      <c r="CZ140" s="1054">
        <v>0</v>
      </c>
      <c r="DA140">
        <v>-74398</v>
      </c>
      <c r="DB140">
        <v>0</v>
      </c>
      <c r="DC140">
        <v>-42030</v>
      </c>
      <c r="DD140">
        <v>-38209</v>
      </c>
      <c r="DE140">
        <v>-47124</v>
      </c>
      <c r="DF140">
        <v>0</v>
      </c>
      <c r="DG140">
        <v>-2915262</v>
      </c>
      <c r="DH140">
        <v>-2650236</v>
      </c>
      <c r="DI140">
        <v>-3268625</v>
      </c>
      <c r="DJ140">
        <v>0</v>
      </c>
      <c r="DK140">
        <v>1422837</v>
      </c>
      <c r="DL140">
        <v>1754832</v>
      </c>
      <c r="DM140">
        <v>0</v>
      </c>
      <c r="DN140" s="197">
        <v>18105000</v>
      </c>
      <c r="DO140" s="197">
        <v>0</v>
      </c>
      <c r="DP140" s="197">
        <v>-9063838</v>
      </c>
      <c r="DQ140" s="197">
        <v>-7334843</v>
      </c>
      <c r="DR140" s="209"/>
      <c r="DS140" s="209"/>
      <c r="DT140" s="209"/>
      <c r="DU140" t="s">
        <v>984</v>
      </c>
      <c r="DV140" t="s">
        <v>984</v>
      </c>
      <c r="DX140" s="197">
        <v>0</v>
      </c>
      <c r="DY140" s="197">
        <v>0</v>
      </c>
      <c r="DZ140" s="197">
        <v>0</v>
      </c>
      <c r="EA140">
        <v>-4303004</v>
      </c>
      <c r="EB140">
        <v>0</v>
      </c>
      <c r="EC140" s="1557" t="s">
        <v>6480</v>
      </c>
      <c r="ED140" s="197" t="s">
        <v>5177</v>
      </c>
      <c r="EE140" s="1513" t="s">
        <v>5345</v>
      </c>
    </row>
    <row r="141" spans="1:135" s="197" customFormat="1" ht="12.75" x14ac:dyDescent="0.2">
      <c r="A141" s="797">
        <v>133</v>
      </c>
      <c r="B141" s="722" t="s">
        <v>364</v>
      </c>
      <c r="C141" s="1526" t="s">
        <v>365</v>
      </c>
      <c r="D141" s="1054">
        <v>585537</v>
      </c>
      <c r="E141" s="1054">
        <v>585537</v>
      </c>
      <c r="F141" s="1054">
        <v>6076</v>
      </c>
      <c r="G141" s="1054">
        <v>0</v>
      </c>
      <c r="H141" s="1054">
        <v>98886090</v>
      </c>
      <c r="I141" s="1054">
        <v>48454184</v>
      </c>
      <c r="J141" s="1054">
        <v>0</v>
      </c>
      <c r="K141" s="1054">
        <v>988861</v>
      </c>
      <c r="L141" s="1054">
        <v>763256</v>
      </c>
      <c r="M141" s="1054">
        <v>0</v>
      </c>
      <c r="N141" s="1054">
        <v>0</v>
      </c>
      <c r="O141" s="1054">
        <v>0</v>
      </c>
      <c r="P141" s="1054">
        <v>165000</v>
      </c>
      <c r="Q141" s="1054">
        <v>0</v>
      </c>
      <c r="R141" s="1054">
        <v>0</v>
      </c>
      <c r="S141" s="1054">
        <v>0</v>
      </c>
      <c r="T141" s="1054">
        <v>0</v>
      </c>
      <c r="U141" s="1054">
        <v>1771963</v>
      </c>
      <c r="V141" s="1054">
        <v>1736523</v>
      </c>
      <c r="W141" s="1054">
        <v>0</v>
      </c>
      <c r="X141" s="1054">
        <v>35439</v>
      </c>
      <c r="Y141" s="1054">
        <v>8412873</v>
      </c>
      <c r="Z141" s="1054">
        <v>0</v>
      </c>
      <c r="AA141" s="1054">
        <v>168443</v>
      </c>
      <c r="AB141" s="1054">
        <v>7513305</v>
      </c>
      <c r="AC141" s="1054">
        <v>0</v>
      </c>
      <c r="AD141" s="1054">
        <v>153333</v>
      </c>
      <c r="AE141" s="1054">
        <v>247574</v>
      </c>
      <c r="AF141" s="1054">
        <v>0</v>
      </c>
      <c r="AG141" s="1054">
        <v>5053</v>
      </c>
      <c r="AH141" s="1054">
        <v>14835</v>
      </c>
      <c r="AI141" s="1054">
        <v>0</v>
      </c>
      <c r="AJ141" s="1054">
        <v>303</v>
      </c>
      <c r="AK141" s="1054">
        <v>2468</v>
      </c>
      <c r="AL141" s="1054">
        <v>0</v>
      </c>
      <c r="AM141" s="1054">
        <v>50</v>
      </c>
      <c r="AN141" s="1054">
        <v>0</v>
      </c>
      <c r="AO141" s="1054">
        <v>0</v>
      </c>
      <c r="AP141" s="1054">
        <v>0</v>
      </c>
      <c r="AQ141" s="1054">
        <v>12896</v>
      </c>
      <c r="AR141" s="1054">
        <v>0</v>
      </c>
      <c r="AS141" s="1054">
        <v>263</v>
      </c>
      <c r="AT141" s="1054">
        <v>0</v>
      </c>
      <c r="AU141" s="1054">
        <v>0</v>
      </c>
      <c r="AV141" s="1054">
        <v>0</v>
      </c>
      <c r="AW141" s="1054">
        <v>860</v>
      </c>
      <c r="AX141" s="1054">
        <v>0</v>
      </c>
      <c r="AY141" s="1054">
        <v>18</v>
      </c>
      <c r="AZ141" s="1054">
        <v>8249127</v>
      </c>
      <c r="BA141" s="1054">
        <v>0</v>
      </c>
      <c r="BB141" s="1054">
        <v>3543925</v>
      </c>
      <c r="BC141" s="1054">
        <v>6844007</v>
      </c>
      <c r="BD141" s="1054">
        <v>0</v>
      </c>
      <c r="BE141" s="1054">
        <v>139674</v>
      </c>
      <c r="BF141" s="1055"/>
      <c r="BG141" s="1055"/>
      <c r="BH141" s="1055"/>
      <c r="BI141" s="1054">
        <v>-3562290</v>
      </c>
      <c r="BJ141" s="1054">
        <v>-3491044</v>
      </c>
      <c r="BK141" s="1054">
        <v>0</v>
      </c>
      <c r="BL141" s="1054">
        <v>-71246</v>
      </c>
      <c r="BM141" s="1054">
        <v>-7124580</v>
      </c>
      <c r="BN141" s="1054">
        <v>-1709885</v>
      </c>
      <c r="BO141" s="1054">
        <v>-1675688</v>
      </c>
      <c r="BP141" s="1054">
        <v>0</v>
      </c>
      <c r="BQ141" s="1054">
        <v>-34198</v>
      </c>
      <c r="BR141" s="1054">
        <v>-3419771</v>
      </c>
      <c r="BS141" s="1054">
        <v>2544686</v>
      </c>
      <c r="BT141" s="1054">
        <v>1272342</v>
      </c>
      <c r="BU141" s="1054">
        <v>1246899</v>
      </c>
      <c r="BV141" s="1054">
        <v>0</v>
      </c>
      <c r="BW141" s="1054">
        <v>25445</v>
      </c>
      <c r="BX141" s="1054">
        <v>86435429</v>
      </c>
      <c r="BY141" s="1054">
        <v>-21993235</v>
      </c>
      <c r="BZ141" s="1054">
        <v>2299364</v>
      </c>
      <c r="CA141" s="1054">
        <v>-9134223</v>
      </c>
      <c r="CB141" s="1054">
        <v>-153784</v>
      </c>
      <c r="CC141" s="1054">
        <v>-4192</v>
      </c>
      <c r="CD141" s="1054">
        <v>-4506</v>
      </c>
      <c r="CE141" s="1054">
        <v>-20256</v>
      </c>
      <c r="CF141" s="1054">
        <v>-4436270</v>
      </c>
      <c r="CG141" s="1054">
        <v>-266805</v>
      </c>
      <c r="CH141" s="1054">
        <v>-111708</v>
      </c>
      <c r="CI141" s="1054">
        <v>0</v>
      </c>
      <c r="CJ141" s="1054">
        <v>0</v>
      </c>
      <c r="CK141" s="1054">
        <v>-70891</v>
      </c>
      <c r="CL141" s="1054">
        <v>-220000</v>
      </c>
      <c r="CM141" s="1054">
        <v>-293850</v>
      </c>
      <c r="CN141" s="1054">
        <v>0</v>
      </c>
      <c r="CO141" s="1054">
        <v>90841110</v>
      </c>
      <c r="CP141" s="1054">
        <v>-2054720</v>
      </c>
      <c r="CQ141" s="1054">
        <v>8917664</v>
      </c>
      <c r="CR141" s="1054">
        <v>-1786321</v>
      </c>
      <c r="CS141" s="1054">
        <v>139177632</v>
      </c>
      <c r="CT141" s="1054">
        <v>-1959842</v>
      </c>
      <c r="CU141" s="1054">
        <v>0</v>
      </c>
      <c r="CV141">
        <v>-1135751</v>
      </c>
      <c r="CW141">
        <v>0</v>
      </c>
      <c r="CX141" s="1054">
        <v>-599046</v>
      </c>
      <c r="CY141" s="1054">
        <v>-2820725</v>
      </c>
      <c r="CZ141" s="1054">
        <v>0</v>
      </c>
      <c r="DA141" s="1054">
        <v>-420909</v>
      </c>
      <c r="DB141" s="1054">
        <v>0</v>
      </c>
      <c r="DC141" s="1054">
        <v>-299523</v>
      </c>
      <c r="DD141" s="1054">
        <v>-293532</v>
      </c>
      <c r="DE141" s="1054">
        <v>0</v>
      </c>
      <c r="DF141" s="1054">
        <v>-5991</v>
      </c>
      <c r="DG141" s="1054">
        <v>-1410362</v>
      </c>
      <c r="DH141" s="1054">
        <v>-1382156</v>
      </c>
      <c r="DI141" s="1054">
        <v>0</v>
      </c>
      <c r="DJ141" s="1054">
        <v>-28207</v>
      </c>
      <c r="DK141" s="1054">
        <v>3599097</v>
      </c>
      <c r="DL141" s="1054">
        <v>0</v>
      </c>
      <c r="DM141" s="1054">
        <v>70651</v>
      </c>
      <c r="DN141" s="197">
        <v>38865551</v>
      </c>
      <c r="DO141" s="197">
        <v>0</v>
      </c>
      <c r="DP141" s="197">
        <v>2544686</v>
      </c>
      <c r="DQ141" s="197">
        <v>-8203706</v>
      </c>
      <c r="DR141" s="209"/>
      <c r="DS141" s="209"/>
      <c r="DT141" s="209"/>
      <c r="DU141" t="s">
        <v>985</v>
      </c>
      <c r="DV141" t="s">
        <v>984</v>
      </c>
      <c r="DX141" s="197">
        <v>0</v>
      </c>
      <c r="DY141" s="197">
        <v>0</v>
      </c>
      <c r="DZ141" s="197">
        <v>0</v>
      </c>
      <c r="EA141" s="1054">
        <v>-6534468</v>
      </c>
      <c r="EB141" s="1054">
        <v>0</v>
      </c>
      <c r="EC141" s="1557" t="s">
        <v>6481</v>
      </c>
      <c r="ED141" s="197" t="s">
        <v>5178</v>
      </c>
      <c r="EE141" s="1513" t="s">
        <v>5346</v>
      </c>
    </row>
    <row r="142" spans="1:135" s="197" customFormat="1" ht="12.75" x14ac:dyDescent="0.2">
      <c r="A142" s="203">
        <v>134</v>
      </c>
      <c r="B142" s="722" t="s">
        <v>366</v>
      </c>
      <c r="C142" s="1526" t="s">
        <v>367</v>
      </c>
      <c r="D142" s="1054">
        <v>133871</v>
      </c>
      <c r="E142" s="1054">
        <v>133871</v>
      </c>
      <c r="F142" s="1054">
        <v>0</v>
      </c>
      <c r="G142" s="1054">
        <v>0</v>
      </c>
      <c r="H142" s="1054">
        <v>48299212</v>
      </c>
      <c r="I142" s="1054">
        <v>47816220</v>
      </c>
      <c r="J142" s="1054">
        <v>0</v>
      </c>
      <c r="K142" s="1054">
        <v>482992</v>
      </c>
      <c r="L142" s="1054">
        <v>0</v>
      </c>
      <c r="M142" s="1054">
        <v>0</v>
      </c>
      <c r="N142" s="1054">
        <v>0</v>
      </c>
      <c r="O142" s="1054">
        <v>0</v>
      </c>
      <c r="P142" s="1054">
        <v>0</v>
      </c>
      <c r="Q142" s="1054">
        <v>0</v>
      </c>
      <c r="R142" s="1054">
        <v>0</v>
      </c>
      <c r="S142" s="1054">
        <v>0</v>
      </c>
      <c r="T142" s="1054">
        <v>0</v>
      </c>
      <c r="U142" s="1054">
        <v>0</v>
      </c>
      <c r="V142" s="1054">
        <v>848216</v>
      </c>
      <c r="W142" s="1054">
        <v>0</v>
      </c>
      <c r="X142" s="1054">
        <v>8568</v>
      </c>
      <c r="Y142" s="1054">
        <v>8145047</v>
      </c>
      <c r="Z142" s="1054">
        <v>0</v>
      </c>
      <c r="AA142" s="1054">
        <v>82273</v>
      </c>
      <c r="AB142" s="1054">
        <v>2720570</v>
      </c>
      <c r="AC142" s="1054">
        <v>0</v>
      </c>
      <c r="AD142" s="1054">
        <v>27480</v>
      </c>
      <c r="AE142" s="1054">
        <v>165791</v>
      </c>
      <c r="AF142" s="1054">
        <v>0</v>
      </c>
      <c r="AG142" s="1054">
        <v>1675</v>
      </c>
      <c r="AH142" s="1054">
        <v>10684</v>
      </c>
      <c r="AI142" s="1054">
        <v>0</v>
      </c>
      <c r="AJ142" s="1054">
        <v>108</v>
      </c>
      <c r="AK142" s="1054">
        <v>0</v>
      </c>
      <c r="AL142" s="1054">
        <v>0</v>
      </c>
      <c r="AM142" s="1054">
        <v>0</v>
      </c>
      <c r="AN142" s="1054">
        <v>0</v>
      </c>
      <c r="AO142" s="1054">
        <v>0</v>
      </c>
      <c r="AP142" s="1054">
        <v>0</v>
      </c>
      <c r="AQ142" s="1054">
        <v>967506</v>
      </c>
      <c r="AR142" s="1054">
        <v>0</v>
      </c>
      <c r="AS142" s="1054">
        <v>9773</v>
      </c>
      <c r="AT142" s="1054">
        <v>0</v>
      </c>
      <c r="AU142" s="1054">
        <v>0</v>
      </c>
      <c r="AV142" s="1054">
        <v>0</v>
      </c>
      <c r="AW142" s="1054">
        <v>0</v>
      </c>
      <c r="AX142" s="1054">
        <v>0</v>
      </c>
      <c r="AY142" s="1054">
        <v>0</v>
      </c>
      <c r="AZ142" s="1054">
        <v>3574852</v>
      </c>
      <c r="BA142" s="1054">
        <v>0</v>
      </c>
      <c r="BB142" s="1054">
        <v>856784</v>
      </c>
      <c r="BC142" s="1054">
        <v>2809204</v>
      </c>
      <c r="BD142" s="1054">
        <v>0</v>
      </c>
      <c r="BE142" s="1054">
        <v>28376</v>
      </c>
      <c r="BF142" s="1055"/>
      <c r="BG142" s="1055"/>
      <c r="BH142" s="1055"/>
      <c r="BI142" s="1054">
        <v>0</v>
      </c>
      <c r="BJ142" s="1054">
        <v>-5815269</v>
      </c>
      <c r="BK142" s="1054">
        <v>0</v>
      </c>
      <c r="BL142" s="1054">
        <v>-58740</v>
      </c>
      <c r="BM142" s="1054">
        <v>-5874009</v>
      </c>
      <c r="BN142" s="1054">
        <v>0</v>
      </c>
      <c r="BO142" s="1054">
        <v>-1402448</v>
      </c>
      <c r="BP142" s="1054">
        <v>0</v>
      </c>
      <c r="BQ142" s="1054">
        <v>-14166</v>
      </c>
      <c r="BR142" s="1054">
        <v>-1416614</v>
      </c>
      <c r="BS142" s="1054">
        <v>856784</v>
      </c>
      <c r="BT142" s="1054">
        <v>1</v>
      </c>
      <c r="BU142" s="1054">
        <v>850835</v>
      </c>
      <c r="BV142" s="1054">
        <v>0</v>
      </c>
      <c r="BW142" s="1054">
        <v>8593</v>
      </c>
      <c r="BX142" s="1054">
        <v>46758359</v>
      </c>
      <c r="BY142" s="1054">
        <v>-3454360</v>
      </c>
      <c r="BZ142" s="1054">
        <v>1131054</v>
      </c>
      <c r="CA142" s="1054">
        <v>-2293420</v>
      </c>
      <c r="CB142" s="1054">
        <v>-10737</v>
      </c>
      <c r="CC142" s="1054">
        <v>0</v>
      </c>
      <c r="CD142" s="1054">
        <v>0</v>
      </c>
      <c r="CE142" s="1054">
        <v>0</v>
      </c>
      <c r="CF142" s="1054">
        <v>-1219744</v>
      </c>
      <c r="CG142" s="1054">
        <v>-27618</v>
      </c>
      <c r="CH142" s="1054">
        <v>-787937</v>
      </c>
      <c r="CI142" s="1054">
        <v>0</v>
      </c>
      <c r="CJ142" s="1054">
        <v>0</v>
      </c>
      <c r="CK142" s="1054">
        <v>0</v>
      </c>
      <c r="CL142" s="1054">
        <v>0</v>
      </c>
      <c r="CM142" s="1054">
        <v>0</v>
      </c>
      <c r="CN142" s="1054">
        <v>0</v>
      </c>
      <c r="CO142" s="1054">
        <v>45566783</v>
      </c>
      <c r="CP142" s="1054">
        <v>-1778</v>
      </c>
      <c r="CQ142" s="1054">
        <v>8180945</v>
      </c>
      <c r="CR142" s="1054">
        <v>-4299387</v>
      </c>
      <c r="CS142" s="1054">
        <v>56011845</v>
      </c>
      <c r="CT142" s="1054">
        <v>-1548258</v>
      </c>
      <c r="CU142" s="1054">
        <v>0</v>
      </c>
      <c r="CV142">
        <v>0</v>
      </c>
      <c r="CW142">
        <v>0</v>
      </c>
      <c r="CX142" s="1054">
        <v>0</v>
      </c>
      <c r="CY142" s="1054">
        <v>-1416614</v>
      </c>
      <c r="CZ142" s="1054">
        <v>0</v>
      </c>
      <c r="DA142" s="1054">
        <v>0</v>
      </c>
      <c r="DB142" s="1054">
        <v>0</v>
      </c>
      <c r="DC142" s="1054">
        <v>0</v>
      </c>
      <c r="DD142" s="1054">
        <v>0</v>
      </c>
      <c r="DE142" s="1054">
        <v>0</v>
      </c>
      <c r="DF142" s="1054">
        <v>0</v>
      </c>
      <c r="DG142" s="1054">
        <v>0</v>
      </c>
      <c r="DH142" s="1054">
        <v>-1402448</v>
      </c>
      <c r="DI142" s="1054">
        <v>0</v>
      </c>
      <c r="DJ142" s="1054">
        <v>-14166</v>
      </c>
      <c r="DK142" s="1054">
        <v>3137222</v>
      </c>
      <c r="DL142" s="1054">
        <v>0</v>
      </c>
      <c r="DM142" s="1054">
        <v>31689</v>
      </c>
      <c r="DN142" s="197">
        <v>12881950</v>
      </c>
      <c r="DO142" s="197">
        <v>0</v>
      </c>
      <c r="DP142" s="197">
        <v>856784</v>
      </c>
      <c r="DQ142" s="197">
        <v>-1456013</v>
      </c>
      <c r="DR142" s="209"/>
      <c r="DS142" s="209"/>
      <c r="DT142" s="209"/>
      <c r="DU142" t="s">
        <v>984</v>
      </c>
      <c r="DV142" t="s">
        <v>984</v>
      </c>
      <c r="DX142" s="197">
        <v>0</v>
      </c>
      <c r="DY142" s="197">
        <v>0</v>
      </c>
      <c r="DZ142" s="197">
        <v>0</v>
      </c>
      <c r="EA142" s="1054">
        <v>-2891716</v>
      </c>
      <c r="EB142" s="1054">
        <v>0</v>
      </c>
      <c r="EC142" s="1557" t="s">
        <v>6480</v>
      </c>
      <c r="ED142" s="197" t="s">
        <v>5179</v>
      </c>
      <c r="EE142" s="1513" t="s">
        <v>5349</v>
      </c>
    </row>
    <row r="143" spans="1:135" s="197" customFormat="1" ht="12.75" x14ac:dyDescent="0.2">
      <c r="A143" s="797">
        <v>135</v>
      </c>
      <c r="B143" s="722" t="s">
        <v>368</v>
      </c>
      <c r="C143" s="1526" t="s">
        <v>369</v>
      </c>
      <c r="D143" s="1054">
        <v>490928</v>
      </c>
      <c r="E143" s="1054">
        <v>490928</v>
      </c>
      <c r="F143" s="1054">
        <v>0</v>
      </c>
      <c r="G143" s="1054">
        <v>0</v>
      </c>
      <c r="H143" s="1054">
        <v>169428486</v>
      </c>
      <c r="I143" s="1054">
        <v>50828546</v>
      </c>
      <c r="J143" s="1054">
        <v>62688540</v>
      </c>
      <c r="K143" s="1054">
        <v>0</v>
      </c>
      <c r="L143" s="1054">
        <v>119493</v>
      </c>
      <c r="M143" s="1054">
        <v>0</v>
      </c>
      <c r="N143" s="1054">
        <v>0</v>
      </c>
      <c r="O143" s="1054">
        <v>0</v>
      </c>
      <c r="P143" s="1054">
        <v>0</v>
      </c>
      <c r="Q143" s="1054">
        <v>0</v>
      </c>
      <c r="R143" s="1054">
        <v>0</v>
      </c>
      <c r="S143" s="1054">
        <v>0</v>
      </c>
      <c r="T143" s="1054">
        <v>0</v>
      </c>
      <c r="U143" s="1054">
        <v>-4981567</v>
      </c>
      <c r="V143" s="1054">
        <v>-4528698</v>
      </c>
      <c r="W143" s="1054">
        <v>-5585394</v>
      </c>
      <c r="X143" s="1054">
        <v>0</v>
      </c>
      <c r="Y143" s="1054">
        <v>8678524</v>
      </c>
      <c r="Z143" s="1054">
        <v>10678409</v>
      </c>
      <c r="AA143" s="1054">
        <v>0</v>
      </c>
      <c r="AB143" s="1054">
        <v>2238769</v>
      </c>
      <c r="AC143" s="1054">
        <v>2761149</v>
      </c>
      <c r="AD143" s="1054">
        <v>0</v>
      </c>
      <c r="AE143" s="1054">
        <v>133124</v>
      </c>
      <c r="AF143" s="1054">
        <v>164186</v>
      </c>
      <c r="AG143" s="1054">
        <v>0</v>
      </c>
      <c r="AH143" s="1054">
        <v>0</v>
      </c>
      <c r="AI143" s="1054">
        <v>0</v>
      </c>
      <c r="AJ143" s="1054">
        <v>0</v>
      </c>
      <c r="AK143" s="1054">
        <v>0</v>
      </c>
      <c r="AL143" s="1054">
        <v>0</v>
      </c>
      <c r="AM143" s="1054">
        <v>0</v>
      </c>
      <c r="AN143" s="1054">
        <v>0</v>
      </c>
      <c r="AO143" s="1054">
        <v>0</v>
      </c>
      <c r="AP143" s="1054">
        <v>0</v>
      </c>
      <c r="AQ143" s="1054">
        <v>510921</v>
      </c>
      <c r="AR143" s="1054">
        <v>623062</v>
      </c>
      <c r="AS143" s="1054">
        <v>0</v>
      </c>
      <c r="AT143" s="1054">
        <v>0</v>
      </c>
      <c r="AU143" s="1054">
        <v>0</v>
      </c>
      <c r="AV143" s="1054">
        <v>0</v>
      </c>
      <c r="AW143" s="1054">
        <v>0</v>
      </c>
      <c r="AX143" s="1054">
        <v>0</v>
      </c>
      <c r="AY143" s="1054">
        <v>0</v>
      </c>
      <c r="AZ143" s="1054">
        <v>11141280</v>
      </c>
      <c r="BA143" s="1054">
        <v>3600</v>
      </c>
      <c r="BB143" s="1054">
        <v>-15095659</v>
      </c>
      <c r="BC143" s="1054">
        <v>5481398</v>
      </c>
      <c r="BD143" s="1054">
        <v>6744589</v>
      </c>
      <c r="BE143" s="1054">
        <v>0</v>
      </c>
      <c r="BF143" s="1055"/>
      <c r="BG143" s="1055"/>
      <c r="BH143" s="1055"/>
      <c r="BI143" s="1054">
        <v>-527644</v>
      </c>
      <c r="BJ143" s="1054">
        <v>-479676</v>
      </c>
      <c r="BK143" s="1054">
        <v>-591600</v>
      </c>
      <c r="BL143" s="1054">
        <v>0</v>
      </c>
      <c r="BM143" s="1054">
        <v>-1598920</v>
      </c>
      <c r="BN143" s="1054">
        <v>-2518230</v>
      </c>
      <c r="BO143" s="1054">
        <v>-2289300</v>
      </c>
      <c r="BP143" s="1054">
        <v>-2823470</v>
      </c>
      <c r="BQ143" s="1054">
        <v>0</v>
      </c>
      <c r="BR143" s="1054">
        <v>-7631000</v>
      </c>
      <c r="BS143" s="1054">
        <v>-17416911</v>
      </c>
      <c r="BT143" s="1054">
        <v>-5411576</v>
      </c>
      <c r="BU143" s="1054">
        <v>-5225074</v>
      </c>
      <c r="BV143" s="1054">
        <v>-6780262</v>
      </c>
      <c r="BW143" s="1054">
        <v>0</v>
      </c>
      <c r="BX143" s="1054">
        <v>151964783</v>
      </c>
      <c r="BY143" s="1054">
        <v>-10185380</v>
      </c>
      <c r="BZ143" s="1054">
        <v>4511780</v>
      </c>
      <c r="CA143" s="1054">
        <v>-20944205</v>
      </c>
      <c r="CB143" s="1054">
        <v>-8090</v>
      </c>
      <c r="CC143" s="1054">
        <v>0</v>
      </c>
      <c r="CD143" s="1054">
        <v>-3174</v>
      </c>
      <c r="CE143" s="1054">
        <v>0</v>
      </c>
      <c r="CF143" s="1054">
        <v>-8348244</v>
      </c>
      <c r="CG143" s="1054">
        <v>-262685</v>
      </c>
      <c r="CH143" s="1054">
        <v>-414459</v>
      </c>
      <c r="CI143" s="1054">
        <v>0</v>
      </c>
      <c r="CJ143" s="1054">
        <v>0</v>
      </c>
      <c r="CK143" s="1054">
        <v>0</v>
      </c>
      <c r="CL143" s="1054">
        <v>-960</v>
      </c>
      <c r="CM143" s="1054">
        <v>0</v>
      </c>
      <c r="CN143" s="1054">
        <v>0</v>
      </c>
      <c r="CO143" s="1054">
        <v>157125779</v>
      </c>
      <c r="CP143" s="1054">
        <v>-805345</v>
      </c>
      <c r="CQ143" s="1054">
        <v>17496924</v>
      </c>
      <c r="CR143" s="1054">
        <v>-14726163</v>
      </c>
      <c r="CS143" s="1054">
        <v>212632977</v>
      </c>
      <c r="CT143" s="1054">
        <v>376500</v>
      </c>
      <c r="CU143" s="1054">
        <v>0</v>
      </c>
      <c r="CV143">
        <v>-6766000</v>
      </c>
      <c r="CW143">
        <v>0</v>
      </c>
      <c r="CX143" s="1054">
        <v>-180000</v>
      </c>
      <c r="CY143" s="1054">
        <v>-7451000</v>
      </c>
      <c r="CZ143" s="1054">
        <v>0</v>
      </c>
      <c r="DA143" s="1054">
        <v>-549000</v>
      </c>
      <c r="DB143" s="1054">
        <v>0</v>
      </c>
      <c r="DC143" s="1054">
        <v>-59400</v>
      </c>
      <c r="DD143" s="1054">
        <v>-54000</v>
      </c>
      <c r="DE143" s="1054">
        <v>-66600</v>
      </c>
      <c r="DF143" s="1054">
        <v>0</v>
      </c>
      <c r="DG143" s="1054">
        <v>-2458830</v>
      </c>
      <c r="DH143" s="1054">
        <v>-2235300</v>
      </c>
      <c r="DI143" s="1054">
        <v>-2756870</v>
      </c>
      <c r="DJ143" s="1054">
        <v>0</v>
      </c>
      <c r="DK143" s="1054">
        <v>2908823</v>
      </c>
      <c r="DL143" s="1054">
        <v>3524638</v>
      </c>
      <c r="DM143" s="1054">
        <v>0</v>
      </c>
      <c r="DN143" s="197">
        <v>34134400</v>
      </c>
      <c r="DO143" s="197">
        <v>0</v>
      </c>
      <c r="DP143" s="197">
        <v>-17416911</v>
      </c>
      <c r="DQ143" s="197">
        <v>-10705063</v>
      </c>
      <c r="DR143" s="209"/>
      <c r="DS143" s="209"/>
      <c r="DT143" s="209"/>
      <c r="DU143" t="s">
        <v>984</v>
      </c>
      <c r="DV143" t="s">
        <v>984</v>
      </c>
      <c r="DX143" s="197">
        <v>0</v>
      </c>
      <c r="DY143" s="197">
        <v>0</v>
      </c>
      <c r="DZ143" s="197">
        <v>0</v>
      </c>
      <c r="EA143" s="1054">
        <v>-8689003</v>
      </c>
      <c r="EB143" s="1054">
        <v>0</v>
      </c>
      <c r="EC143" s="1557" t="s">
        <v>6480</v>
      </c>
      <c r="ED143" s="197" t="s">
        <v>5180</v>
      </c>
      <c r="EE143" s="1513" t="s">
        <v>5345</v>
      </c>
    </row>
    <row r="144" spans="1:135" s="197" customFormat="1" ht="12.75" x14ac:dyDescent="0.2">
      <c r="A144" s="203">
        <v>136</v>
      </c>
      <c r="B144" s="722" t="s">
        <v>370</v>
      </c>
      <c r="C144" s="1526" t="s">
        <v>371</v>
      </c>
      <c r="D144" s="1054">
        <v>210220</v>
      </c>
      <c r="E144" s="1054">
        <v>210220</v>
      </c>
      <c r="F144" s="1054">
        <v>3546598</v>
      </c>
      <c r="G144" s="1054">
        <v>41489</v>
      </c>
      <c r="H144" s="1054">
        <v>62601333</v>
      </c>
      <c r="I144" s="1054">
        <v>25040533</v>
      </c>
      <c r="J144" s="1054">
        <v>5634120</v>
      </c>
      <c r="K144" s="1054">
        <v>626013</v>
      </c>
      <c r="L144" s="1054">
        <v>0</v>
      </c>
      <c r="M144" s="1054">
        <v>0</v>
      </c>
      <c r="N144" s="1054">
        <v>0</v>
      </c>
      <c r="O144" s="1054">
        <v>0</v>
      </c>
      <c r="P144" s="1054">
        <v>0</v>
      </c>
      <c r="Q144" s="1054">
        <v>0</v>
      </c>
      <c r="R144" s="1054">
        <v>0</v>
      </c>
      <c r="S144" s="1054">
        <v>0</v>
      </c>
      <c r="T144" s="1054">
        <v>0</v>
      </c>
      <c r="U144" s="1054">
        <v>4524196</v>
      </c>
      <c r="V144" s="1054">
        <v>3619356</v>
      </c>
      <c r="W144" s="1054">
        <v>814355</v>
      </c>
      <c r="X144" s="1054">
        <v>90484</v>
      </c>
      <c r="Y144" s="1054">
        <v>4869551</v>
      </c>
      <c r="Z144" s="1054">
        <v>966787</v>
      </c>
      <c r="AA144" s="1054">
        <v>106635</v>
      </c>
      <c r="AB144" s="1054">
        <v>1616299</v>
      </c>
      <c r="AC144" s="1054">
        <v>363667</v>
      </c>
      <c r="AD144" s="1054">
        <v>40407</v>
      </c>
      <c r="AE144" s="1054">
        <v>81486</v>
      </c>
      <c r="AF144" s="1054">
        <v>18334</v>
      </c>
      <c r="AG144" s="1054">
        <v>2037</v>
      </c>
      <c r="AH144" s="1054">
        <v>18639</v>
      </c>
      <c r="AI144" s="1054">
        <v>4194</v>
      </c>
      <c r="AJ144" s="1054">
        <v>466</v>
      </c>
      <c r="AK144" s="1054">
        <v>10639</v>
      </c>
      <c r="AL144" s="1054">
        <v>2394</v>
      </c>
      <c r="AM144" s="1054">
        <v>266</v>
      </c>
      <c r="AN144" s="1054">
        <v>9521</v>
      </c>
      <c r="AO144" s="1054">
        <v>2142</v>
      </c>
      <c r="AP144" s="1054">
        <v>238</v>
      </c>
      <c r="AQ144" s="1054">
        <v>157984</v>
      </c>
      <c r="AR144" s="1054">
        <v>35546</v>
      </c>
      <c r="AS144" s="1054">
        <v>3950</v>
      </c>
      <c r="AT144" s="1054">
        <v>0</v>
      </c>
      <c r="AU144" s="1054">
        <v>0</v>
      </c>
      <c r="AV144" s="1054">
        <v>0</v>
      </c>
      <c r="AW144" s="1054">
        <v>0</v>
      </c>
      <c r="AX144" s="1054">
        <v>0</v>
      </c>
      <c r="AY144" s="1054">
        <v>0</v>
      </c>
      <c r="AZ144" s="1054">
        <v>2807495</v>
      </c>
      <c r="BA144" s="1054">
        <v>0</v>
      </c>
      <c r="BB144" s="1054">
        <v>9048391</v>
      </c>
      <c r="BC144" s="1054">
        <v>2453367</v>
      </c>
      <c r="BD144" s="1054">
        <v>552008</v>
      </c>
      <c r="BE144" s="1054">
        <v>61334</v>
      </c>
      <c r="BF144" s="1055"/>
      <c r="BG144" s="1055"/>
      <c r="BH144" s="1055"/>
      <c r="BI144" s="1054">
        <v>-264942</v>
      </c>
      <c r="BJ144" s="1054">
        <v>-211951</v>
      </c>
      <c r="BK144" s="1054">
        <v>-47689</v>
      </c>
      <c r="BL144" s="1054">
        <v>-5298</v>
      </c>
      <c r="BM144" s="1054">
        <v>-529880</v>
      </c>
      <c r="BN144" s="1054">
        <v>-5598102</v>
      </c>
      <c r="BO144" s="1054">
        <v>-4478481</v>
      </c>
      <c r="BP144" s="1054">
        <v>-1007658</v>
      </c>
      <c r="BQ144" s="1054">
        <v>-111962</v>
      </c>
      <c r="BR144" s="1054">
        <v>-11196203</v>
      </c>
      <c r="BS144" s="1054">
        <v>9999808</v>
      </c>
      <c r="BT144" s="1054">
        <v>4999904</v>
      </c>
      <c r="BU144" s="1054">
        <v>3999923</v>
      </c>
      <c r="BV144" s="1054">
        <v>899983</v>
      </c>
      <c r="BW144" s="1054">
        <v>99998</v>
      </c>
      <c r="BX144" s="1054">
        <v>62494215</v>
      </c>
      <c r="BY144" s="1054">
        <v>-5740349</v>
      </c>
      <c r="BZ144" s="1054">
        <v>1645636</v>
      </c>
      <c r="CA144" s="1054">
        <v>-4839532</v>
      </c>
      <c r="CB144" s="1054">
        <v>-48640</v>
      </c>
      <c r="CC144" s="1054">
        <v>-20409</v>
      </c>
      <c r="CD144" s="1054">
        <v>-24870</v>
      </c>
      <c r="CE144" s="1054">
        <v>0</v>
      </c>
      <c r="CF144" s="1054">
        <v>-1308828</v>
      </c>
      <c r="CG144" s="1054">
        <v>-129290</v>
      </c>
      <c r="CH144" s="1054">
        <v>-123470</v>
      </c>
      <c r="CI144" s="1054">
        <v>-2993</v>
      </c>
      <c r="CJ144" s="1054">
        <v>0</v>
      </c>
      <c r="CK144" s="1054">
        <v>0</v>
      </c>
      <c r="CL144" s="1054">
        <v>0</v>
      </c>
      <c r="CM144" s="1054">
        <v>0</v>
      </c>
      <c r="CN144" s="1054">
        <v>0</v>
      </c>
      <c r="CO144" s="1054">
        <v>61953716</v>
      </c>
      <c r="CP144" s="1054">
        <v>-187659</v>
      </c>
      <c r="CQ144" s="1054">
        <v>1453872</v>
      </c>
      <c r="CR144" s="1054">
        <v>-459532</v>
      </c>
      <c r="CS144" s="1054">
        <v>79576116</v>
      </c>
      <c r="CT144" s="1054">
        <v>-163736</v>
      </c>
      <c r="CU144" s="1054">
        <v>0</v>
      </c>
      <c r="CV144">
        <v>3411333</v>
      </c>
      <c r="CW144">
        <v>0</v>
      </c>
      <c r="CX144" s="1054">
        <v>-37687</v>
      </c>
      <c r="CY144" s="1054">
        <v>-11158516</v>
      </c>
      <c r="CZ144" s="1054">
        <v>0</v>
      </c>
      <c r="DA144" s="1054">
        <v>0</v>
      </c>
      <c r="DB144" s="1054">
        <v>0</v>
      </c>
      <c r="DC144" s="1054">
        <v>-18844</v>
      </c>
      <c r="DD144" s="1054">
        <v>-15074</v>
      </c>
      <c r="DE144" s="1054">
        <v>-3392</v>
      </c>
      <c r="DF144" s="1054">
        <v>-377</v>
      </c>
      <c r="DG144" s="1054">
        <v>-5579258</v>
      </c>
      <c r="DH144" s="1054">
        <v>-4463407</v>
      </c>
      <c r="DI144" s="1054">
        <v>-1004266</v>
      </c>
      <c r="DJ144" s="1054">
        <v>-111585</v>
      </c>
      <c r="DK144" s="1054">
        <v>1114639</v>
      </c>
      <c r="DL144" s="1054">
        <v>250794</v>
      </c>
      <c r="DM144" s="1054">
        <v>27866</v>
      </c>
      <c r="DN144" s="197">
        <v>15670450</v>
      </c>
      <c r="DO144" s="197">
        <v>0</v>
      </c>
      <c r="DP144" s="197">
        <v>9999808</v>
      </c>
      <c r="DQ144" s="197">
        <v>-3527427</v>
      </c>
      <c r="DR144" s="209"/>
      <c r="DS144" s="209"/>
      <c r="DT144" s="209"/>
      <c r="DU144" t="s">
        <v>984</v>
      </c>
      <c r="DV144" t="s">
        <v>984</v>
      </c>
      <c r="DX144" s="197">
        <v>0</v>
      </c>
      <c r="DY144" s="197">
        <v>0</v>
      </c>
      <c r="DZ144" s="197">
        <v>0</v>
      </c>
      <c r="EA144" s="1054">
        <v>-2528203</v>
      </c>
      <c r="EB144" s="1054">
        <v>0</v>
      </c>
      <c r="EC144" s="1557" t="s">
        <v>6480</v>
      </c>
      <c r="ED144" s="197" t="s">
        <v>5181</v>
      </c>
      <c r="EE144" s="1513" t="s">
        <v>5349</v>
      </c>
    </row>
    <row r="145" spans="1:135" s="197" customFormat="1" ht="12.75" x14ac:dyDescent="0.2">
      <c r="A145" s="797">
        <v>137</v>
      </c>
      <c r="B145" s="722" t="s">
        <v>372</v>
      </c>
      <c r="C145" s="1526" t="s">
        <v>373</v>
      </c>
      <c r="D145" s="1054">
        <v>1230973</v>
      </c>
      <c r="E145" s="1054">
        <v>1230973</v>
      </c>
      <c r="F145" s="1054">
        <v>311325</v>
      </c>
      <c r="G145" s="1054">
        <v>0</v>
      </c>
      <c r="H145" s="1054">
        <v>347421392</v>
      </c>
      <c r="I145" s="1054">
        <v>170236482</v>
      </c>
      <c r="J145" s="1054">
        <v>0</v>
      </c>
      <c r="K145" s="1054">
        <v>3474214</v>
      </c>
      <c r="L145" s="1054">
        <v>4952866</v>
      </c>
      <c r="M145" s="1054">
        <v>0</v>
      </c>
      <c r="N145" s="1054">
        <v>0</v>
      </c>
      <c r="O145" s="1054">
        <v>0</v>
      </c>
      <c r="P145" s="1054">
        <v>0</v>
      </c>
      <c r="Q145" s="1054">
        <v>0</v>
      </c>
      <c r="R145" s="1054">
        <v>0</v>
      </c>
      <c r="S145" s="1054">
        <v>0</v>
      </c>
      <c r="T145" s="1054">
        <v>0</v>
      </c>
      <c r="U145" s="1054">
        <v>-7301088</v>
      </c>
      <c r="V145" s="1054">
        <v>-7155066</v>
      </c>
      <c r="W145" s="1054">
        <v>0</v>
      </c>
      <c r="X145" s="1054">
        <v>-146022</v>
      </c>
      <c r="Y145" s="1054">
        <v>29894904</v>
      </c>
      <c r="Z145" s="1054">
        <v>0</v>
      </c>
      <c r="AA145" s="1054">
        <v>591800</v>
      </c>
      <c r="AB145" s="1054">
        <v>11220988</v>
      </c>
      <c r="AC145" s="1054">
        <v>0</v>
      </c>
      <c r="AD145" s="1054">
        <v>229000</v>
      </c>
      <c r="AE145" s="1054">
        <v>739502</v>
      </c>
      <c r="AF145" s="1054">
        <v>0</v>
      </c>
      <c r="AG145" s="1054">
        <v>15081</v>
      </c>
      <c r="AH145" s="1054">
        <v>11469</v>
      </c>
      <c r="AI145" s="1054">
        <v>0</v>
      </c>
      <c r="AJ145" s="1054">
        <v>234</v>
      </c>
      <c r="AK145" s="1054">
        <v>13450</v>
      </c>
      <c r="AL145" s="1054">
        <v>0</v>
      </c>
      <c r="AM145" s="1054">
        <v>275</v>
      </c>
      <c r="AN145" s="1054">
        <v>4473</v>
      </c>
      <c r="AO145" s="1054">
        <v>0</v>
      </c>
      <c r="AP145" s="1054">
        <v>91</v>
      </c>
      <c r="AQ145" s="1054">
        <v>1600167</v>
      </c>
      <c r="AR145" s="1054">
        <v>0</v>
      </c>
      <c r="AS145" s="1054">
        <v>32656</v>
      </c>
      <c r="AT145" s="1054">
        <v>0</v>
      </c>
      <c r="AU145" s="1054">
        <v>0</v>
      </c>
      <c r="AV145" s="1054">
        <v>0</v>
      </c>
      <c r="AW145" s="1054">
        <v>860</v>
      </c>
      <c r="AX145" s="1054">
        <v>0</v>
      </c>
      <c r="AY145" s="1054">
        <v>18</v>
      </c>
      <c r="AZ145" s="1054">
        <v>17878725</v>
      </c>
      <c r="BA145" s="1054">
        <v>263222</v>
      </c>
      <c r="BB145" s="1054">
        <v>-14602175</v>
      </c>
      <c r="BC145" s="1054">
        <v>15162341</v>
      </c>
      <c r="BD145" s="1054">
        <v>0</v>
      </c>
      <c r="BE145" s="1054">
        <v>309051</v>
      </c>
      <c r="BF145" s="1055"/>
      <c r="BG145" s="1055"/>
      <c r="BH145" s="1055"/>
      <c r="BI145" s="1054">
        <v>-9410991</v>
      </c>
      <c r="BJ145" s="1054">
        <v>-9222770</v>
      </c>
      <c r="BK145" s="1054">
        <v>0</v>
      </c>
      <c r="BL145" s="1054">
        <v>-188219</v>
      </c>
      <c r="BM145" s="1054">
        <v>-18821980</v>
      </c>
      <c r="BN145" s="1054">
        <v>-18422609</v>
      </c>
      <c r="BO145" s="1054">
        <v>-18054156</v>
      </c>
      <c r="BP145" s="1054">
        <v>0</v>
      </c>
      <c r="BQ145" s="1054">
        <v>-368451</v>
      </c>
      <c r="BR145" s="1054">
        <v>-36845216</v>
      </c>
      <c r="BS145" s="1054">
        <v>-18532885</v>
      </c>
      <c r="BT145" s="1054">
        <v>-9266443</v>
      </c>
      <c r="BU145" s="1054">
        <v>-9081114</v>
      </c>
      <c r="BV145" s="1054">
        <v>0</v>
      </c>
      <c r="BW145" s="1054">
        <v>-185329</v>
      </c>
      <c r="BX145" s="1054">
        <v>333065804</v>
      </c>
      <c r="BY145" s="1054">
        <v>-31740637</v>
      </c>
      <c r="BZ145" s="1054">
        <v>8985668</v>
      </c>
      <c r="CA145" s="1054">
        <v>-28042844</v>
      </c>
      <c r="CB145" s="1054">
        <v>-323371</v>
      </c>
      <c r="CC145" s="1054">
        <v>-7023</v>
      </c>
      <c r="CD145" s="1054">
        <v>-22016</v>
      </c>
      <c r="CE145" s="1054">
        <v>-46739</v>
      </c>
      <c r="CF145" s="1054">
        <v>-22898215</v>
      </c>
      <c r="CG145" s="1054">
        <v>-68875</v>
      </c>
      <c r="CH145" s="1054">
        <v>-388088</v>
      </c>
      <c r="CI145" s="1054">
        <v>-66932</v>
      </c>
      <c r="CJ145" s="1054">
        <v>-2354</v>
      </c>
      <c r="CK145" s="1054">
        <v>0</v>
      </c>
      <c r="CL145" s="1054">
        <v>-613869</v>
      </c>
      <c r="CM145" s="1054">
        <v>-3361</v>
      </c>
      <c r="CN145" s="1054">
        <v>0</v>
      </c>
      <c r="CO145" s="1054">
        <v>346117009</v>
      </c>
      <c r="CP145" s="1054">
        <v>-2593365</v>
      </c>
      <c r="CQ145" s="1054">
        <v>17074825</v>
      </c>
      <c r="CR145" s="1054">
        <v>-13474961</v>
      </c>
      <c r="CS145" s="1054">
        <v>446377137</v>
      </c>
      <c r="CT145" s="1054">
        <v>5477153</v>
      </c>
      <c r="CU145" s="1054">
        <v>0</v>
      </c>
      <c r="CV145">
        <v>-19224438</v>
      </c>
      <c r="CW145">
        <v>0</v>
      </c>
      <c r="CX145" s="1054">
        <v>-4566798</v>
      </c>
      <c r="CY145" s="1054">
        <v>-32278418</v>
      </c>
      <c r="CZ145" s="1054">
        <v>0</v>
      </c>
      <c r="DA145" s="1054">
        <v>-1162514</v>
      </c>
      <c r="DB145" s="1054">
        <v>0</v>
      </c>
      <c r="DC145" s="1054">
        <v>-2283399</v>
      </c>
      <c r="DD145" s="1054">
        <v>-2237731</v>
      </c>
      <c r="DE145" s="1054">
        <v>0</v>
      </c>
      <c r="DF145" s="1054">
        <v>-45668</v>
      </c>
      <c r="DG145" s="1054">
        <v>-16139209</v>
      </c>
      <c r="DH145" s="1054">
        <v>-15816425</v>
      </c>
      <c r="DI145" s="1054">
        <v>0</v>
      </c>
      <c r="DJ145" s="1054">
        <v>-322784</v>
      </c>
      <c r="DK145" s="1054">
        <v>4859725</v>
      </c>
      <c r="DL145" s="1054">
        <v>0</v>
      </c>
      <c r="DM145" s="1054">
        <v>94729</v>
      </c>
      <c r="DN145" s="197">
        <v>116009725</v>
      </c>
      <c r="DO145" s="197">
        <v>40000</v>
      </c>
      <c r="DP145" s="197">
        <v>-18532885</v>
      </c>
      <c r="DQ145" s="197">
        <v>-18153662</v>
      </c>
      <c r="DR145" s="209"/>
      <c r="DS145" s="209"/>
      <c r="DT145" s="209"/>
      <c r="DU145" t="s">
        <v>984</v>
      </c>
      <c r="DV145" t="s">
        <v>984</v>
      </c>
      <c r="DX145" s="197">
        <v>152680</v>
      </c>
      <c r="DY145" s="197">
        <v>0</v>
      </c>
      <c r="DZ145" s="197">
        <v>3116</v>
      </c>
      <c r="EA145" s="1054">
        <v>-8792281</v>
      </c>
      <c r="EB145" s="1054">
        <v>-1356520</v>
      </c>
      <c r="EC145" s="1557" t="s">
        <v>6480</v>
      </c>
      <c r="ED145" s="197" t="s">
        <v>5182</v>
      </c>
      <c r="EE145" s="1513" t="s">
        <v>5346</v>
      </c>
    </row>
    <row r="146" spans="1:135" s="197" customFormat="1" ht="12.75" x14ac:dyDescent="0.2">
      <c r="A146" s="203">
        <v>138</v>
      </c>
      <c r="B146" s="722" t="s">
        <v>847</v>
      </c>
      <c r="C146" s="1526" t="s">
        <v>375</v>
      </c>
      <c r="D146" s="1054">
        <v>476096</v>
      </c>
      <c r="E146" s="1054">
        <v>476096</v>
      </c>
      <c r="F146" s="1054">
        <v>3761</v>
      </c>
      <c r="G146" s="1054">
        <v>0</v>
      </c>
      <c r="H146" s="1054">
        <v>102399128</v>
      </c>
      <c r="I146" s="1054">
        <v>50175573</v>
      </c>
      <c r="J146" s="1054">
        <v>0</v>
      </c>
      <c r="K146" s="1054">
        <v>1023991</v>
      </c>
      <c r="L146" s="1054">
        <v>313548</v>
      </c>
      <c r="M146" s="1054">
        <v>0</v>
      </c>
      <c r="N146" s="1054">
        <v>0</v>
      </c>
      <c r="O146" s="1054">
        <v>0</v>
      </c>
      <c r="P146" s="1054">
        <v>417889</v>
      </c>
      <c r="Q146" s="1054">
        <v>0</v>
      </c>
      <c r="R146" s="1054">
        <v>0</v>
      </c>
      <c r="S146" s="1054">
        <v>0</v>
      </c>
      <c r="T146" s="1054">
        <v>0</v>
      </c>
      <c r="U146" s="1054">
        <v>5496445</v>
      </c>
      <c r="V146" s="1054">
        <v>5386516</v>
      </c>
      <c r="W146" s="1054">
        <v>0</v>
      </c>
      <c r="X146" s="1054">
        <v>109929</v>
      </c>
      <c r="Y146" s="1054">
        <v>8672175</v>
      </c>
      <c r="Z146" s="1054">
        <v>0</v>
      </c>
      <c r="AA146" s="1054">
        <v>174427</v>
      </c>
      <c r="AB146" s="1054">
        <v>6438193</v>
      </c>
      <c r="AC146" s="1054">
        <v>0</v>
      </c>
      <c r="AD146" s="1054">
        <v>122233</v>
      </c>
      <c r="AE146" s="1054">
        <v>257318</v>
      </c>
      <c r="AF146" s="1054">
        <v>0</v>
      </c>
      <c r="AG146" s="1054">
        <v>4900</v>
      </c>
      <c r="AH146" s="1054">
        <v>20071</v>
      </c>
      <c r="AI146" s="1054">
        <v>0</v>
      </c>
      <c r="AJ146" s="1054">
        <v>410</v>
      </c>
      <c r="AK146" s="1054">
        <v>11626</v>
      </c>
      <c r="AL146" s="1054">
        <v>0</v>
      </c>
      <c r="AM146" s="1054">
        <v>237</v>
      </c>
      <c r="AN146" s="1054">
        <v>0</v>
      </c>
      <c r="AO146" s="1054">
        <v>0</v>
      </c>
      <c r="AP146" s="1054">
        <v>0</v>
      </c>
      <c r="AQ146" s="1054">
        <v>483351</v>
      </c>
      <c r="AR146" s="1054">
        <v>0</v>
      </c>
      <c r="AS146" s="1054">
        <v>8192</v>
      </c>
      <c r="AT146" s="1054">
        <v>0</v>
      </c>
      <c r="AU146" s="1054">
        <v>0</v>
      </c>
      <c r="AV146" s="1054">
        <v>0</v>
      </c>
      <c r="AW146" s="1054">
        <v>0</v>
      </c>
      <c r="AX146" s="1054">
        <v>0</v>
      </c>
      <c r="AY146" s="1054">
        <v>0</v>
      </c>
      <c r="AZ146" s="1054">
        <v>6574557</v>
      </c>
      <c r="BA146" s="1054">
        <v>290150</v>
      </c>
      <c r="BB146" s="1054">
        <v>10992889</v>
      </c>
      <c r="BC146" s="1054">
        <v>5672062</v>
      </c>
      <c r="BD146" s="1054">
        <v>0</v>
      </c>
      <c r="BE146" s="1054">
        <v>112806</v>
      </c>
      <c r="BF146" s="1055"/>
      <c r="BG146" s="1055"/>
      <c r="BH146" s="1055"/>
      <c r="BI146" s="1054">
        <v>-2770479</v>
      </c>
      <c r="BJ146" s="1054">
        <v>-2715069</v>
      </c>
      <c r="BK146" s="1054">
        <v>0</v>
      </c>
      <c r="BL146" s="1054">
        <v>-55410</v>
      </c>
      <c r="BM146" s="1054">
        <v>-5540958</v>
      </c>
      <c r="BN146" s="1054">
        <v>-5976652</v>
      </c>
      <c r="BO146" s="1054">
        <v>-5857119</v>
      </c>
      <c r="BP146" s="1054">
        <v>0</v>
      </c>
      <c r="BQ146" s="1054">
        <v>-119532</v>
      </c>
      <c r="BR146" s="1054">
        <v>-11953303</v>
      </c>
      <c r="BS146" s="1054">
        <v>14785065</v>
      </c>
      <c r="BT146" s="1054">
        <v>7392534</v>
      </c>
      <c r="BU146" s="1054">
        <v>7244682</v>
      </c>
      <c r="BV146" s="1054">
        <v>0</v>
      </c>
      <c r="BW146" s="1054">
        <v>147850</v>
      </c>
      <c r="BX146" s="1054">
        <v>101656043</v>
      </c>
      <c r="BY146" s="1054">
        <v>-17886308</v>
      </c>
      <c r="BZ146" s="1054">
        <v>2720051</v>
      </c>
      <c r="CA146" s="1054">
        <v>-13271595</v>
      </c>
      <c r="CB146" s="1054">
        <v>-58307</v>
      </c>
      <c r="CC146" s="1054">
        <v>0</v>
      </c>
      <c r="CD146" s="1054">
        <v>-18841</v>
      </c>
      <c r="CE146" s="1054">
        <v>0</v>
      </c>
      <c r="CF146" s="1054">
        <v>-4941812</v>
      </c>
      <c r="CG146" s="1054">
        <v>-483003</v>
      </c>
      <c r="CH146" s="1054">
        <v>-182755</v>
      </c>
      <c r="CI146" s="1054">
        <v>0</v>
      </c>
      <c r="CJ146" s="1054">
        <v>0</v>
      </c>
      <c r="CK146" s="1054">
        <v>0</v>
      </c>
      <c r="CL146" s="1054">
        <v>-681322</v>
      </c>
      <c r="CM146" s="1054">
        <v>-699508</v>
      </c>
      <c r="CN146" s="1054">
        <v>0</v>
      </c>
      <c r="CO146" s="1054">
        <v>97884982</v>
      </c>
      <c r="CP146" s="1054">
        <v>-1688344</v>
      </c>
      <c r="CQ146" s="1054">
        <v>12944290</v>
      </c>
      <c r="CR146" s="1054">
        <v>-3296106</v>
      </c>
      <c r="CS146" s="1054">
        <v>147358885</v>
      </c>
      <c r="CT146" s="1054">
        <v>-1619228</v>
      </c>
      <c r="CU146" s="1054">
        <v>-3191</v>
      </c>
      <c r="CV146">
        <v>1990376</v>
      </c>
      <c r="CW146">
        <v>-456591</v>
      </c>
      <c r="CX146" s="1054">
        <v>-111134</v>
      </c>
      <c r="CY146" s="1054">
        <v>-11842169</v>
      </c>
      <c r="CZ146" s="1054">
        <v>0</v>
      </c>
      <c r="DA146" s="1054">
        <v>-367603</v>
      </c>
      <c r="DB146" s="1054">
        <v>1255</v>
      </c>
      <c r="DC146" s="1054">
        <v>-55567</v>
      </c>
      <c r="DD146" s="1054">
        <v>-54457</v>
      </c>
      <c r="DE146" s="1054">
        <v>0</v>
      </c>
      <c r="DF146" s="1054">
        <v>-1110</v>
      </c>
      <c r="DG146" s="1054">
        <v>-5921085</v>
      </c>
      <c r="DH146" s="1054">
        <v>-5802663</v>
      </c>
      <c r="DI146" s="1054">
        <v>0</v>
      </c>
      <c r="DJ146" s="1054">
        <v>-118421</v>
      </c>
      <c r="DK146" s="1054">
        <v>4346686</v>
      </c>
      <c r="DL146" s="1054">
        <v>0</v>
      </c>
      <c r="DM146" s="1054">
        <v>85451</v>
      </c>
      <c r="DN146" s="197">
        <v>37694200</v>
      </c>
      <c r="DO146" s="197">
        <v>1323500</v>
      </c>
      <c r="DP146" s="197">
        <v>14785065</v>
      </c>
      <c r="DQ146" s="197">
        <v>-6992142</v>
      </c>
      <c r="DR146" s="209"/>
      <c r="DS146" s="209"/>
      <c r="DT146" s="209"/>
      <c r="DU146" t="s">
        <v>984</v>
      </c>
      <c r="DV146" t="s">
        <v>985</v>
      </c>
      <c r="DX146" s="197">
        <v>0</v>
      </c>
      <c r="DY146" s="197">
        <v>0</v>
      </c>
      <c r="DZ146" s="197">
        <v>0</v>
      </c>
      <c r="EA146" s="1054">
        <v>-8042314</v>
      </c>
      <c r="EB146" s="1054">
        <v>0</v>
      </c>
      <c r="EC146" s="1557" t="s">
        <v>6480</v>
      </c>
      <c r="ED146" s="197" t="s">
        <v>5183</v>
      </c>
      <c r="EE146" s="1513" t="s">
        <v>5343</v>
      </c>
    </row>
    <row r="147" spans="1:135" s="197" customFormat="1" ht="12.75" x14ac:dyDescent="0.2">
      <c r="A147" s="797">
        <v>139</v>
      </c>
      <c r="B147" s="722" t="s">
        <v>376</v>
      </c>
      <c r="C147" s="1526" t="s">
        <v>377</v>
      </c>
      <c r="D147" s="1054">
        <v>136865</v>
      </c>
      <c r="E147" s="1054">
        <v>136865</v>
      </c>
      <c r="F147" s="1054">
        <v>0</v>
      </c>
      <c r="G147" s="1054">
        <v>0</v>
      </c>
      <c r="H147" s="1054">
        <v>27326482</v>
      </c>
      <c r="I147" s="1054">
        <v>10930593</v>
      </c>
      <c r="J147" s="1054">
        <v>2459383</v>
      </c>
      <c r="K147" s="1054">
        <v>273265</v>
      </c>
      <c r="L147" s="1054">
        <v>866101</v>
      </c>
      <c r="M147" s="1054">
        <v>0</v>
      </c>
      <c r="N147" s="1054">
        <v>0</v>
      </c>
      <c r="O147" s="1054">
        <v>0</v>
      </c>
      <c r="P147" s="1054">
        <v>495735</v>
      </c>
      <c r="Q147" s="1054">
        <v>0</v>
      </c>
      <c r="R147" s="1054">
        <v>0</v>
      </c>
      <c r="S147" s="1054">
        <v>0</v>
      </c>
      <c r="T147" s="1054">
        <v>0</v>
      </c>
      <c r="U147" s="1054">
        <v>-1654109</v>
      </c>
      <c r="V147" s="1054">
        <v>-1323287</v>
      </c>
      <c r="W147" s="1054">
        <v>-297740</v>
      </c>
      <c r="X147" s="1054">
        <v>-33082</v>
      </c>
      <c r="Y147" s="1054">
        <v>2093901</v>
      </c>
      <c r="Z147" s="1054">
        <v>418933</v>
      </c>
      <c r="AA147" s="1054">
        <v>46548</v>
      </c>
      <c r="AB147" s="1054">
        <v>1518167</v>
      </c>
      <c r="AC147" s="1054">
        <v>276023</v>
      </c>
      <c r="AD147" s="1054">
        <v>30669</v>
      </c>
      <c r="AE147" s="1054">
        <v>80861</v>
      </c>
      <c r="AF147" s="1054">
        <v>14186</v>
      </c>
      <c r="AG147" s="1054">
        <v>1576</v>
      </c>
      <c r="AH147" s="1054">
        <v>0</v>
      </c>
      <c r="AI147" s="1054">
        <v>0</v>
      </c>
      <c r="AJ147" s="1054">
        <v>0</v>
      </c>
      <c r="AK147" s="1054">
        <v>6162</v>
      </c>
      <c r="AL147" s="1054">
        <v>1386</v>
      </c>
      <c r="AM147" s="1054">
        <v>154</v>
      </c>
      <c r="AN147" s="1054">
        <v>4909</v>
      </c>
      <c r="AO147" s="1054">
        <v>1105</v>
      </c>
      <c r="AP147" s="1054">
        <v>123</v>
      </c>
      <c r="AQ147" s="1054">
        <v>16486</v>
      </c>
      <c r="AR147" s="1054">
        <v>3709</v>
      </c>
      <c r="AS147" s="1054">
        <v>412</v>
      </c>
      <c r="AT147" s="1054">
        <v>0</v>
      </c>
      <c r="AU147" s="1054">
        <v>0</v>
      </c>
      <c r="AV147" s="1054">
        <v>0</v>
      </c>
      <c r="AW147" s="1054">
        <v>0</v>
      </c>
      <c r="AX147" s="1054">
        <v>0</v>
      </c>
      <c r="AY147" s="1054">
        <v>0</v>
      </c>
      <c r="AZ147" s="1054">
        <v>2348594</v>
      </c>
      <c r="BA147" s="1054">
        <v>657716</v>
      </c>
      <c r="BB147" s="1054">
        <v>-3308217</v>
      </c>
      <c r="BC147" s="1054">
        <v>1372770</v>
      </c>
      <c r="BD147" s="1054">
        <v>278470</v>
      </c>
      <c r="BE147" s="1054">
        <v>30941</v>
      </c>
      <c r="BF147" s="1055"/>
      <c r="BG147" s="1055"/>
      <c r="BH147" s="1055"/>
      <c r="BI147" s="1054">
        <v>-530664</v>
      </c>
      <c r="BJ147" s="1054">
        <v>-424530</v>
      </c>
      <c r="BK147" s="1054">
        <v>-95519</v>
      </c>
      <c r="BL147" s="1054">
        <v>-10614</v>
      </c>
      <c r="BM147" s="1054">
        <v>-1061327</v>
      </c>
      <c r="BN147" s="1054">
        <v>-754405</v>
      </c>
      <c r="BO147" s="1054">
        <v>-603524</v>
      </c>
      <c r="BP147" s="1054">
        <v>-135793</v>
      </c>
      <c r="BQ147" s="1054">
        <v>-15088</v>
      </c>
      <c r="BR147" s="1054">
        <v>-1508810</v>
      </c>
      <c r="BS147" s="1054">
        <v>-5025880</v>
      </c>
      <c r="BT147" s="1054">
        <v>-2512940</v>
      </c>
      <c r="BU147" s="1054">
        <v>-2010351</v>
      </c>
      <c r="BV147" s="1054">
        <v>-452329</v>
      </c>
      <c r="BW147" s="1054">
        <v>-50260</v>
      </c>
      <c r="BX147" s="1054">
        <v>21411106</v>
      </c>
      <c r="BY147" s="1054">
        <v>-4737275</v>
      </c>
      <c r="BZ147" s="1054">
        <v>546213</v>
      </c>
      <c r="CA147" s="1054">
        <v>-3202171</v>
      </c>
      <c r="CB147" s="1054">
        <v>-106322</v>
      </c>
      <c r="CC147" s="1054">
        <v>-11673</v>
      </c>
      <c r="CD147" s="1054">
        <v>-12189</v>
      </c>
      <c r="CE147" s="1054">
        <v>0</v>
      </c>
      <c r="CF147" s="1054">
        <v>-901144</v>
      </c>
      <c r="CG147" s="1054">
        <v>-171156</v>
      </c>
      <c r="CH147" s="1054">
        <v>-1572</v>
      </c>
      <c r="CI147" s="1054">
        <v>-3020</v>
      </c>
      <c r="CJ147" s="1054">
        <v>0</v>
      </c>
      <c r="CK147" s="1054">
        <v>0</v>
      </c>
      <c r="CL147" s="1054">
        <v>-519698</v>
      </c>
      <c r="CM147" s="1054">
        <v>-496018</v>
      </c>
      <c r="CN147" s="1054">
        <v>0</v>
      </c>
      <c r="CO147" s="1054">
        <v>23220884</v>
      </c>
      <c r="CP147" s="1054">
        <v>-105640</v>
      </c>
      <c r="CQ147" s="1054">
        <v>3128712</v>
      </c>
      <c r="CR147" s="1054">
        <v>-2816746</v>
      </c>
      <c r="CS147" s="1054">
        <v>34694282</v>
      </c>
      <c r="CT147" s="1054">
        <v>-308666</v>
      </c>
      <c r="CU147" s="1054">
        <v>0</v>
      </c>
      <c r="CV147">
        <v>-828401</v>
      </c>
      <c r="CW147">
        <v>-349362</v>
      </c>
      <c r="CX147" s="1054">
        <v>-47533</v>
      </c>
      <c r="CY147" s="1054">
        <v>-1461277</v>
      </c>
      <c r="CZ147" s="1054">
        <v>0</v>
      </c>
      <c r="DA147" s="1054">
        <v>-32125</v>
      </c>
      <c r="DB147" s="1054">
        <v>61216</v>
      </c>
      <c r="DC147" s="1054">
        <v>-23766</v>
      </c>
      <c r="DD147" s="1054">
        <v>-19014</v>
      </c>
      <c r="DE147" s="1054">
        <v>-4278</v>
      </c>
      <c r="DF147" s="1054">
        <v>-475</v>
      </c>
      <c r="DG147" s="1054">
        <v>-730638</v>
      </c>
      <c r="DH147" s="1054">
        <v>-584511</v>
      </c>
      <c r="DI147" s="1054">
        <v>-131515</v>
      </c>
      <c r="DJ147" s="1054">
        <v>-14613</v>
      </c>
      <c r="DK147" s="1054">
        <v>-210671</v>
      </c>
      <c r="DL147" s="1054">
        <v>9632</v>
      </c>
      <c r="DM147" s="1054">
        <v>1070</v>
      </c>
      <c r="DN147" s="197">
        <v>12124750</v>
      </c>
      <c r="DO147" s="197">
        <v>1370170</v>
      </c>
      <c r="DP147" s="197">
        <v>-5025880</v>
      </c>
      <c r="DQ147" s="197">
        <v>-2070443</v>
      </c>
      <c r="DR147" s="209"/>
      <c r="DS147" s="209"/>
      <c r="DT147" s="209"/>
      <c r="DU147" t="s">
        <v>984</v>
      </c>
      <c r="DV147" t="s">
        <v>984</v>
      </c>
      <c r="DX147" s="197">
        <v>211</v>
      </c>
      <c r="DY147" s="197">
        <v>47</v>
      </c>
      <c r="DZ147" s="197">
        <v>5</v>
      </c>
      <c r="EA147" s="1054">
        <v>132880</v>
      </c>
      <c r="EB147" s="1054">
        <v>-1809750</v>
      </c>
      <c r="EC147" s="1557" t="s">
        <v>6480</v>
      </c>
      <c r="ED147" s="197" t="s">
        <v>5184</v>
      </c>
      <c r="EE147" s="1513" t="s">
        <v>5342</v>
      </c>
    </row>
    <row r="148" spans="1:135" s="197" customFormat="1" ht="12.75" x14ac:dyDescent="0.2">
      <c r="A148" s="203">
        <v>140</v>
      </c>
      <c r="B148" s="722" t="s">
        <v>378</v>
      </c>
      <c r="C148" s="1526" t="s">
        <v>379</v>
      </c>
      <c r="D148" s="1054">
        <v>294322</v>
      </c>
      <c r="E148" s="1054">
        <v>294322</v>
      </c>
      <c r="F148" s="1054">
        <v>0</v>
      </c>
      <c r="G148" s="1054">
        <v>0</v>
      </c>
      <c r="H148" s="1054">
        <v>56071117</v>
      </c>
      <c r="I148" s="1054">
        <v>16821335</v>
      </c>
      <c r="J148" s="1054">
        <v>20746313</v>
      </c>
      <c r="K148" s="1054">
        <v>0</v>
      </c>
      <c r="L148" s="1054">
        <v>0</v>
      </c>
      <c r="M148" s="1054">
        <v>0</v>
      </c>
      <c r="N148" s="1054">
        <v>0</v>
      </c>
      <c r="O148" s="1054">
        <v>0</v>
      </c>
      <c r="P148" s="1054">
        <v>0</v>
      </c>
      <c r="Q148" s="1054">
        <v>0</v>
      </c>
      <c r="R148" s="1054">
        <v>0</v>
      </c>
      <c r="S148" s="1054">
        <v>0</v>
      </c>
      <c r="T148" s="1054">
        <v>0</v>
      </c>
      <c r="U148" s="1054">
        <v>736548</v>
      </c>
      <c r="V148" s="1054">
        <v>669590</v>
      </c>
      <c r="W148" s="1054">
        <v>825827</v>
      </c>
      <c r="X148" s="1054">
        <v>0</v>
      </c>
      <c r="Y148" s="1054">
        <v>2865358</v>
      </c>
      <c r="Z148" s="1054">
        <v>3533941</v>
      </c>
      <c r="AA148" s="1054">
        <v>0</v>
      </c>
      <c r="AB148" s="1054">
        <v>2001277</v>
      </c>
      <c r="AC148" s="1054">
        <v>2468242</v>
      </c>
      <c r="AD148" s="1054">
        <v>0</v>
      </c>
      <c r="AE148" s="1054">
        <v>70803</v>
      </c>
      <c r="AF148" s="1054">
        <v>87324</v>
      </c>
      <c r="AG148" s="1054">
        <v>0</v>
      </c>
      <c r="AH148" s="1054">
        <v>0</v>
      </c>
      <c r="AI148" s="1054">
        <v>0</v>
      </c>
      <c r="AJ148" s="1054">
        <v>0</v>
      </c>
      <c r="AK148" s="1054">
        <v>2217</v>
      </c>
      <c r="AL148" s="1054">
        <v>2734</v>
      </c>
      <c r="AM148" s="1054">
        <v>0</v>
      </c>
      <c r="AN148" s="1054">
        <v>0</v>
      </c>
      <c r="AO148" s="1054">
        <v>0</v>
      </c>
      <c r="AP148" s="1054">
        <v>0</v>
      </c>
      <c r="AQ148" s="1054">
        <v>221289</v>
      </c>
      <c r="AR148" s="1054">
        <v>272923</v>
      </c>
      <c r="AS148" s="1054">
        <v>0</v>
      </c>
      <c r="AT148" s="1054">
        <v>0</v>
      </c>
      <c r="AU148" s="1054">
        <v>0</v>
      </c>
      <c r="AV148" s="1054">
        <v>0</v>
      </c>
      <c r="AW148" s="1054">
        <v>0</v>
      </c>
      <c r="AX148" s="1054">
        <v>0</v>
      </c>
      <c r="AY148" s="1054">
        <v>0</v>
      </c>
      <c r="AZ148" s="1054">
        <v>4683416</v>
      </c>
      <c r="BA148" s="1054">
        <v>0</v>
      </c>
      <c r="BB148" s="1054">
        <v>2231965</v>
      </c>
      <c r="BC148" s="1054">
        <v>2519522</v>
      </c>
      <c r="BD148" s="1054">
        <v>3107410</v>
      </c>
      <c r="BE148" s="1054">
        <v>0</v>
      </c>
      <c r="BF148" s="1055"/>
      <c r="BG148" s="1055"/>
      <c r="BH148" s="1055"/>
      <c r="BI148" s="1054">
        <v>-2226960</v>
      </c>
      <c r="BJ148" s="1054">
        <v>-2024510</v>
      </c>
      <c r="BK148" s="1054">
        <v>-2496896</v>
      </c>
      <c r="BL148" s="1054">
        <v>0</v>
      </c>
      <c r="BM148" s="1054">
        <v>-6748366</v>
      </c>
      <c r="BN148" s="1054">
        <v>-4215732</v>
      </c>
      <c r="BO148" s="1054">
        <v>-3832484</v>
      </c>
      <c r="BP148" s="1054">
        <v>-4726730</v>
      </c>
      <c r="BQ148" s="1054">
        <v>0</v>
      </c>
      <c r="BR148" s="1054">
        <v>-12774946</v>
      </c>
      <c r="BS148" s="1054">
        <v>-746640</v>
      </c>
      <c r="BT148" s="1054">
        <v>-246390</v>
      </c>
      <c r="BU148" s="1054">
        <v>-223993</v>
      </c>
      <c r="BV148" s="1054">
        <v>-276258</v>
      </c>
      <c r="BW148" s="1054">
        <v>0</v>
      </c>
      <c r="BX148" s="1054">
        <v>58094708</v>
      </c>
      <c r="BY148" s="1054">
        <v>-8696931</v>
      </c>
      <c r="BZ148" s="1054">
        <v>1531390</v>
      </c>
      <c r="CA148" s="1054">
        <v>-9676102</v>
      </c>
      <c r="CB148" s="1054">
        <v>0</v>
      </c>
      <c r="CC148" s="1054">
        <v>0</v>
      </c>
      <c r="CD148" s="1054">
        <v>-5914</v>
      </c>
      <c r="CE148" s="1054">
        <v>0</v>
      </c>
      <c r="CF148" s="1054">
        <v>-1322662</v>
      </c>
      <c r="CG148" s="1054">
        <v>-544979</v>
      </c>
      <c r="CH148" s="1054">
        <v>0</v>
      </c>
      <c r="CI148" s="1054">
        <v>0</v>
      </c>
      <c r="CJ148" s="1054">
        <v>0</v>
      </c>
      <c r="CK148" s="1054">
        <v>0</v>
      </c>
      <c r="CL148" s="1054">
        <v>0</v>
      </c>
      <c r="CM148" s="1054">
        <v>0</v>
      </c>
      <c r="CN148" s="1054">
        <v>0</v>
      </c>
      <c r="CO148" s="1054">
        <v>57876384</v>
      </c>
      <c r="CP148" s="1054">
        <v>-900590</v>
      </c>
      <c r="CQ148" s="1054">
        <v>7549562</v>
      </c>
      <c r="CR148" s="1054">
        <v>-16262494</v>
      </c>
      <c r="CS148" s="1054">
        <v>84086988</v>
      </c>
      <c r="CT148" s="1054">
        <v>-833103</v>
      </c>
      <c r="CU148" s="1054">
        <v>0</v>
      </c>
      <c r="CV148">
        <v>-1084167</v>
      </c>
      <c r="CW148">
        <v>0</v>
      </c>
      <c r="CX148" s="1054">
        <v>-2534176</v>
      </c>
      <c r="CY148" s="1054">
        <v>-10240770</v>
      </c>
      <c r="CZ148" s="1054">
        <v>0</v>
      </c>
      <c r="DA148" s="1054">
        <v>1137857</v>
      </c>
      <c r="DB148" s="1054">
        <v>0</v>
      </c>
      <c r="DC148" s="1054">
        <v>-836278</v>
      </c>
      <c r="DD148" s="1054">
        <v>-760253</v>
      </c>
      <c r="DE148" s="1054">
        <v>-937645</v>
      </c>
      <c r="DF148" s="1054">
        <v>0</v>
      </c>
      <c r="DG148" s="1054">
        <v>-3379454</v>
      </c>
      <c r="DH148" s="1054">
        <v>-3072231</v>
      </c>
      <c r="DI148" s="1054">
        <v>-3789085</v>
      </c>
      <c r="DJ148" s="1054">
        <v>0</v>
      </c>
      <c r="DK148" s="1054">
        <v>891574</v>
      </c>
      <c r="DL148" s="1054">
        <v>1099608</v>
      </c>
      <c r="DM148" s="1054">
        <v>0</v>
      </c>
      <c r="DN148" s="197">
        <v>18154600</v>
      </c>
      <c r="DO148" s="197">
        <v>0</v>
      </c>
      <c r="DP148" s="197">
        <v>-746640</v>
      </c>
      <c r="DQ148" s="197">
        <v>-5153616</v>
      </c>
      <c r="DR148" s="209"/>
      <c r="DS148" s="209"/>
      <c r="DT148" s="209"/>
      <c r="DU148" t="s">
        <v>984</v>
      </c>
      <c r="DV148" t="s">
        <v>984</v>
      </c>
      <c r="DX148" s="197">
        <v>0</v>
      </c>
      <c r="DY148" s="197">
        <v>0</v>
      </c>
      <c r="DZ148" s="197">
        <v>0</v>
      </c>
      <c r="EA148" s="1054">
        <v>-2696336</v>
      </c>
      <c r="EB148" s="1054">
        <v>0</v>
      </c>
      <c r="EC148" s="1557" t="s">
        <v>6481</v>
      </c>
      <c r="ED148" s="197" t="s">
        <v>5185</v>
      </c>
      <c r="EE148" s="1513" t="s">
        <v>5345</v>
      </c>
    </row>
    <row r="149" spans="1:135" s="197" customFormat="1" ht="12.75" x14ac:dyDescent="0.2">
      <c r="A149" s="797">
        <v>141</v>
      </c>
      <c r="B149" s="722" t="s">
        <v>380</v>
      </c>
      <c r="C149" s="1526" t="s">
        <v>381</v>
      </c>
      <c r="D149" s="1054">
        <v>119982</v>
      </c>
      <c r="E149" s="1054">
        <v>130999</v>
      </c>
      <c r="F149" s="1054">
        <v>0</v>
      </c>
      <c r="G149" s="1054">
        <v>0</v>
      </c>
      <c r="H149" s="1054">
        <v>35737110</v>
      </c>
      <c r="I149" s="1054">
        <v>14294844</v>
      </c>
      <c r="J149" s="1054">
        <v>3216340</v>
      </c>
      <c r="K149" s="1054">
        <v>357371</v>
      </c>
      <c r="L149" s="1054">
        <v>0</v>
      </c>
      <c r="M149" s="1054">
        <v>0</v>
      </c>
      <c r="N149" s="1054">
        <v>0</v>
      </c>
      <c r="O149" s="1054">
        <v>0</v>
      </c>
      <c r="P149" s="1054">
        <v>0</v>
      </c>
      <c r="Q149" s="1054">
        <v>0</v>
      </c>
      <c r="R149" s="1054">
        <v>0</v>
      </c>
      <c r="S149" s="1054">
        <v>0</v>
      </c>
      <c r="T149" s="1054">
        <v>0</v>
      </c>
      <c r="U149" s="1054">
        <v>303000</v>
      </c>
      <c r="V149" s="1054">
        <v>242400</v>
      </c>
      <c r="W149" s="1054">
        <v>54540</v>
      </c>
      <c r="X149" s="1054">
        <v>6060</v>
      </c>
      <c r="Y149" s="1054">
        <v>2434993</v>
      </c>
      <c r="Z149" s="1054">
        <v>547874</v>
      </c>
      <c r="AA149" s="1054">
        <v>60875</v>
      </c>
      <c r="AB149" s="1054">
        <v>1141345</v>
      </c>
      <c r="AC149" s="1054">
        <v>256802</v>
      </c>
      <c r="AD149" s="1054">
        <v>28534</v>
      </c>
      <c r="AE149" s="1054">
        <v>67626</v>
      </c>
      <c r="AF149" s="1054">
        <v>15216</v>
      </c>
      <c r="AG149" s="1054">
        <v>1691</v>
      </c>
      <c r="AH149" s="1054">
        <v>5047</v>
      </c>
      <c r="AI149" s="1054">
        <v>1135</v>
      </c>
      <c r="AJ149" s="1054">
        <v>126</v>
      </c>
      <c r="AK149" s="1054">
        <v>3563</v>
      </c>
      <c r="AL149" s="1054">
        <v>802</v>
      </c>
      <c r="AM149" s="1054">
        <v>89</v>
      </c>
      <c r="AN149" s="1054">
        <v>875</v>
      </c>
      <c r="AO149" s="1054">
        <v>197</v>
      </c>
      <c r="AP149" s="1054">
        <v>22</v>
      </c>
      <c r="AQ149" s="1054">
        <v>202722</v>
      </c>
      <c r="AR149" s="1054">
        <v>45612</v>
      </c>
      <c r="AS149" s="1054">
        <v>5068</v>
      </c>
      <c r="AT149" s="1054">
        <v>0</v>
      </c>
      <c r="AU149" s="1054">
        <v>0</v>
      </c>
      <c r="AV149" s="1054">
        <v>0</v>
      </c>
      <c r="AW149" s="1054">
        <v>0</v>
      </c>
      <c r="AX149" s="1054">
        <v>0</v>
      </c>
      <c r="AY149" s="1054">
        <v>0</v>
      </c>
      <c r="AZ149" s="1054">
        <v>2501390</v>
      </c>
      <c r="BA149" s="1054">
        <v>0</v>
      </c>
      <c r="BB149" s="1054">
        <v>606000</v>
      </c>
      <c r="BC149" s="1054">
        <v>1483173</v>
      </c>
      <c r="BD149" s="1054">
        <v>333714</v>
      </c>
      <c r="BE149" s="1054">
        <v>37079</v>
      </c>
      <c r="BF149" s="1055"/>
      <c r="BG149" s="1055"/>
      <c r="BH149" s="1055"/>
      <c r="BI149" s="1054">
        <v>-435605</v>
      </c>
      <c r="BJ149" s="1054">
        <v>-348484</v>
      </c>
      <c r="BK149" s="1054">
        <v>-78409</v>
      </c>
      <c r="BL149" s="1054">
        <v>-8712</v>
      </c>
      <c r="BM149" s="1054">
        <v>-871210</v>
      </c>
      <c r="BN149" s="1054">
        <v>-3060500</v>
      </c>
      <c r="BO149" s="1054">
        <v>-2448400</v>
      </c>
      <c r="BP149" s="1054">
        <v>-550890</v>
      </c>
      <c r="BQ149" s="1054">
        <v>-61210</v>
      </c>
      <c r="BR149" s="1054">
        <v>-6121000</v>
      </c>
      <c r="BS149" s="1054">
        <v>1750790</v>
      </c>
      <c r="BT149" s="1054">
        <v>875396</v>
      </c>
      <c r="BU149" s="1054">
        <v>700316</v>
      </c>
      <c r="BV149" s="1054">
        <v>157570</v>
      </c>
      <c r="BW149" s="1054">
        <v>17508</v>
      </c>
      <c r="BX149" s="1054">
        <v>34621886</v>
      </c>
      <c r="BY149" s="1054">
        <v>-3921290</v>
      </c>
      <c r="BZ149" s="1054">
        <v>844343</v>
      </c>
      <c r="CA149" s="1054">
        <v>-2318511</v>
      </c>
      <c r="CB149" s="1054">
        <v>-56023</v>
      </c>
      <c r="CC149" s="1054">
        <v>-1869</v>
      </c>
      <c r="CD149" s="1054">
        <v>-7949</v>
      </c>
      <c r="CE149" s="1054">
        <v>-15324</v>
      </c>
      <c r="CF149" s="1054">
        <v>-902554</v>
      </c>
      <c r="CG149" s="1054">
        <v>-8832</v>
      </c>
      <c r="CH149" s="1054">
        <v>0</v>
      </c>
      <c r="CI149" s="1054">
        <v>0</v>
      </c>
      <c r="CJ149" s="1054">
        <v>0</v>
      </c>
      <c r="CK149" s="1054">
        <v>0</v>
      </c>
      <c r="CL149" s="1054">
        <v>0</v>
      </c>
      <c r="CM149" s="1054">
        <v>0</v>
      </c>
      <c r="CN149" s="1054">
        <v>0</v>
      </c>
      <c r="CO149" s="1054">
        <v>34221609</v>
      </c>
      <c r="CP149" s="1054">
        <v>2520</v>
      </c>
      <c r="CQ149" s="1054">
        <v>871210</v>
      </c>
      <c r="CR149" s="1054">
        <v>-1837444</v>
      </c>
      <c r="CS149" s="1054">
        <v>44646327</v>
      </c>
      <c r="CT149" s="1054">
        <v>158291</v>
      </c>
      <c r="CU149" s="1054">
        <v>0</v>
      </c>
      <c r="CV149">
        <v>-455926</v>
      </c>
      <c r="CW149">
        <v>0</v>
      </c>
      <c r="CX149" s="1054">
        <v>-66000</v>
      </c>
      <c r="CY149" s="1054">
        <v>-6055000</v>
      </c>
      <c r="CZ149" s="1054">
        <v>0</v>
      </c>
      <c r="DA149" s="1054">
        <v>-18749</v>
      </c>
      <c r="DB149" s="1054">
        <v>0</v>
      </c>
      <c r="DC149" s="1054">
        <v>-33000</v>
      </c>
      <c r="DD149" s="1054">
        <v>-26400</v>
      </c>
      <c r="DE149" s="1054">
        <v>-5940</v>
      </c>
      <c r="DF149" s="1054">
        <v>-660</v>
      </c>
      <c r="DG149" s="1054">
        <v>-3027500</v>
      </c>
      <c r="DH149" s="1054">
        <v>-2422000</v>
      </c>
      <c r="DI149" s="1054">
        <v>-544950</v>
      </c>
      <c r="DJ149" s="1054">
        <v>-60550</v>
      </c>
      <c r="DK149" s="1054">
        <v>827724</v>
      </c>
      <c r="DL149" s="1054">
        <v>186238</v>
      </c>
      <c r="DM149" s="1054">
        <v>20693</v>
      </c>
      <c r="DN149" s="197">
        <v>13004925</v>
      </c>
      <c r="DO149" s="197">
        <v>0</v>
      </c>
      <c r="DP149" s="197">
        <v>1750790</v>
      </c>
      <c r="DQ149" s="197">
        <v>-2057037</v>
      </c>
      <c r="DR149" s="209"/>
      <c r="DS149" s="209"/>
      <c r="DT149" s="209"/>
      <c r="DU149" t="s">
        <v>985</v>
      </c>
      <c r="DV149" t="s">
        <v>985</v>
      </c>
      <c r="DX149" s="197">
        <v>0</v>
      </c>
      <c r="DY149" s="197">
        <v>0</v>
      </c>
      <c r="DZ149" s="197">
        <v>0</v>
      </c>
      <c r="EA149" s="1054">
        <v>-1877428</v>
      </c>
      <c r="EB149" s="1054">
        <v>0</v>
      </c>
      <c r="EC149" s="1557" t="s">
        <v>6480</v>
      </c>
      <c r="ED149" s="197" t="s">
        <v>5186</v>
      </c>
      <c r="EE149" s="1513" t="s">
        <v>5348</v>
      </c>
    </row>
    <row r="150" spans="1:135" s="197" customFormat="1" ht="12.75" x14ac:dyDescent="0.2">
      <c r="A150" s="203">
        <v>142</v>
      </c>
      <c r="B150" s="722" t="s">
        <v>382</v>
      </c>
      <c r="C150" s="1526" t="s">
        <v>383</v>
      </c>
      <c r="D150" s="1054">
        <v>138525</v>
      </c>
      <c r="E150" s="1054">
        <v>138525</v>
      </c>
      <c r="F150" s="1054">
        <v>300</v>
      </c>
      <c r="G150" s="1054">
        <v>0</v>
      </c>
      <c r="H150" s="1054">
        <v>37635923</v>
      </c>
      <c r="I150" s="1054">
        <v>15054369</v>
      </c>
      <c r="J150" s="1054">
        <v>3763592</v>
      </c>
      <c r="K150" s="1054">
        <v>0</v>
      </c>
      <c r="L150" s="1054">
        <v>0</v>
      </c>
      <c r="M150" s="1054">
        <v>0</v>
      </c>
      <c r="N150" s="1054">
        <v>0</v>
      </c>
      <c r="O150" s="1054">
        <v>0</v>
      </c>
      <c r="P150" s="1054">
        <v>0</v>
      </c>
      <c r="Q150" s="1054">
        <v>0</v>
      </c>
      <c r="R150" s="1054">
        <v>0</v>
      </c>
      <c r="S150" s="1054">
        <v>0</v>
      </c>
      <c r="T150" s="1054">
        <v>0</v>
      </c>
      <c r="U150" s="1054">
        <v>852634</v>
      </c>
      <c r="V150" s="1054">
        <v>682107</v>
      </c>
      <c r="W150" s="1054">
        <v>170527</v>
      </c>
      <c r="X150" s="1054">
        <v>0</v>
      </c>
      <c r="Y150" s="1054">
        <v>2564423</v>
      </c>
      <c r="Z150" s="1054">
        <v>641093</v>
      </c>
      <c r="AA150" s="1054">
        <v>0</v>
      </c>
      <c r="AB150" s="1054">
        <v>1123952</v>
      </c>
      <c r="AC150" s="1054">
        <v>280988</v>
      </c>
      <c r="AD150" s="1054">
        <v>0</v>
      </c>
      <c r="AE150" s="1054">
        <v>72498</v>
      </c>
      <c r="AF150" s="1054">
        <v>18125</v>
      </c>
      <c r="AG150" s="1054">
        <v>0</v>
      </c>
      <c r="AH150" s="1054">
        <v>4998</v>
      </c>
      <c r="AI150" s="1054">
        <v>1250</v>
      </c>
      <c r="AJ150" s="1054">
        <v>0</v>
      </c>
      <c r="AK150" s="1054">
        <v>4841</v>
      </c>
      <c r="AL150" s="1054">
        <v>1210</v>
      </c>
      <c r="AM150" s="1054">
        <v>0</v>
      </c>
      <c r="AN150" s="1054">
        <v>0</v>
      </c>
      <c r="AO150" s="1054">
        <v>0</v>
      </c>
      <c r="AP150" s="1054">
        <v>0</v>
      </c>
      <c r="AQ150" s="1054">
        <v>86406</v>
      </c>
      <c r="AR150" s="1054">
        <v>21602</v>
      </c>
      <c r="AS150" s="1054">
        <v>0</v>
      </c>
      <c r="AT150" s="1054">
        <v>0</v>
      </c>
      <c r="AU150" s="1054">
        <v>0</v>
      </c>
      <c r="AV150" s="1054">
        <v>0</v>
      </c>
      <c r="AW150" s="1054">
        <v>0</v>
      </c>
      <c r="AX150" s="1054">
        <v>0</v>
      </c>
      <c r="AY150" s="1054">
        <v>0</v>
      </c>
      <c r="AZ150" s="1054">
        <v>1806953</v>
      </c>
      <c r="BA150" s="1054">
        <v>0</v>
      </c>
      <c r="BB150" s="1054">
        <v>1705267</v>
      </c>
      <c r="BC150" s="1054">
        <v>1828829</v>
      </c>
      <c r="BD150" s="1054">
        <v>457207</v>
      </c>
      <c r="BE150" s="1054">
        <v>0</v>
      </c>
      <c r="BF150" s="1055"/>
      <c r="BG150" s="1055"/>
      <c r="BH150" s="1055"/>
      <c r="BI150" s="1054">
        <v>-212952</v>
      </c>
      <c r="BJ150" s="1054">
        <v>-170362</v>
      </c>
      <c r="BK150" s="1054">
        <v>-42591</v>
      </c>
      <c r="BL150" s="1054">
        <v>0</v>
      </c>
      <c r="BM150" s="1054">
        <v>-425905</v>
      </c>
      <c r="BN150" s="1054">
        <v>-2315089</v>
      </c>
      <c r="BO150" s="1054">
        <v>-1852072</v>
      </c>
      <c r="BP150" s="1054">
        <v>-463018</v>
      </c>
      <c r="BQ150" s="1054">
        <v>0</v>
      </c>
      <c r="BR150" s="1054">
        <v>-4630179</v>
      </c>
      <c r="BS150" s="1054">
        <v>1800629</v>
      </c>
      <c r="BT150" s="1054">
        <v>900318</v>
      </c>
      <c r="BU150" s="1054">
        <v>720250</v>
      </c>
      <c r="BV150" s="1054">
        <v>180062</v>
      </c>
      <c r="BW150" s="1054">
        <v>0</v>
      </c>
      <c r="BX150" s="1054">
        <v>40536591</v>
      </c>
      <c r="BY150" s="1054">
        <v>-3816747</v>
      </c>
      <c r="BZ150" s="1054">
        <v>1080884</v>
      </c>
      <c r="CA150" s="1054">
        <v>-5210951</v>
      </c>
      <c r="CB150" s="1054">
        <v>-79517</v>
      </c>
      <c r="CC150" s="1054">
        <v>0</v>
      </c>
      <c r="CD150" s="1054">
        <v>-11858</v>
      </c>
      <c r="CE150" s="1054">
        <v>0</v>
      </c>
      <c r="CF150" s="1054">
        <v>-2502572</v>
      </c>
      <c r="CG150" s="1054">
        <v>-24930</v>
      </c>
      <c r="CH150" s="1054">
        <v>-45564</v>
      </c>
      <c r="CI150" s="1054">
        <v>-4595</v>
      </c>
      <c r="CJ150" s="1054">
        <v>0</v>
      </c>
      <c r="CK150" s="1054">
        <v>0</v>
      </c>
      <c r="CL150" s="1054">
        <v>-42242</v>
      </c>
      <c r="CM150" s="1054">
        <v>0</v>
      </c>
      <c r="CN150" s="1054">
        <v>0</v>
      </c>
      <c r="CO150" s="1054">
        <v>40286382</v>
      </c>
      <c r="CP150" s="1054">
        <v>-25880</v>
      </c>
      <c r="CQ150" s="1054">
        <v>1207542</v>
      </c>
      <c r="CR150" s="1054">
        <v>-1925255</v>
      </c>
      <c r="CS150" s="1054">
        <v>54242684</v>
      </c>
      <c r="CT150" s="1054">
        <v>-138125</v>
      </c>
      <c r="CU150" s="1054">
        <v>0</v>
      </c>
      <c r="CV150">
        <v>-297032</v>
      </c>
      <c r="CW150">
        <v>0</v>
      </c>
      <c r="CX150" s="1054">
        <v>-64709</v>
      </c>
      <c r="CY150" s="1054">
        <v>-4565470</v>
      </c>
      <c r="CZ150" s="1054">
        <v>0</v>
      </c>
      <c r="DA150" s="1054">
        <v>548542</v>
      </c>
      <c r="DB150" s="1054">
        <v>0</v>
      </c>
      <c r="DC150" s="1054">
        <v>-32355</v>
      </c>
      <c r="DD150" s="1054">
        <v>-25883</v>
      </c>
      <c r="DE150" s="1054">
        <v>-6471</v>
      </c>
      <c r="DF150" s="1054">
        <v>0</v>
      </c>
      <c r="DG150" s="1054">
        <v>-2282734</v>
      </c>
      <c r="DH150" s="1054">
        <v>-1826189</v>
      </c>
      <c r="DI150" s="1054">
        <v>-456547</v>
      </c>
      <c r="DJ150" s="1054">
        <v>0</v>
      </c>
      <c r="DK150" s="1054">
        <v>375645</v>
      </c>
      <c r="DL150" s="1054">
        <v>93911</v>
      </c>
      <c r="DM150" s="1054">
        <v>0</v>
      </c>
      <c r="DN150" s="197">
        <v>13942000</v>
      </c>
      <c r="DO150" s="197">
        <v>0</v>
      </c>
      <c r="DP150" s="197">
        <v>1800629</v>
      </c>
      <c r="DQ150" s="197">
        <v>-2840236</v>
      </c>
      <c r="DR150" s="209"/>
      <c r="DS150" s="209"/>
      <c r="DT150" s="209"/>
      <c r="DU150" t="s">
        <v>984</v>
      </c>
      <c r="DV150" t="s">
        <v>985</v>
      </c>
      <c r="DX150" s="197">
        <v>0</v>
      </c>
      <c r="DY150" s="197">
        <v>0</v>
      </c>
      <c r="DZ150" s="197">
        <v>0</v>
      </c>
      <c r="EA150" s="1054">
        <v>-852032</v>
      </c>
      <c r="EB150" s="1054">
        <v>0</v>
      </c>
      <c r="EC150" s="1557" t="s">
        <v>6481</v>
      </c>
      <c r="ED150" s="197" t="s">
        <v>5187</v>
      </c>
      <c r="EE150" s="1513" t="s">
        <v>5343</v>
      </c>
    </row>
    <row r="151" spans="1:135" s="197" customFormat="1" ht="12.75" x14ac:dyDescent="0.2">
      <c r="A151" s="797">
        <v>143</v>
      </c>
      <c r="B151" s="722" t="s">
        <v>384</v>
      </c>
      <c r="C151" s="1526" t="s">
        <v>385</v>
      </c>
      <c r="D151" s="1054">
        <v>777592</v>
      </c>
      <c r="E151" s="1054">
        <v>777592</v>
      </c>
      <c r="F151" s="1054">
        <v>0</v>
      </c>
      <c r="G151" s="1054">
        <v>0</v>
      </c>
      <c r="H151" s="1054">
        <v>172838151</v>
      </c>
      <c r="I151" s="1054">
        <v>171109769</v>
      </c>
      <c r="J151" s="1054">
        <v>0</v>
      </c>
      <c r="K151" s="1054">
        <v>1728382</v>
      </c>
      <c r="L151" s="1054">
        <v>0</v>
      </c>
      <c r="M151" s="1054">
        <v>0</v>
      </c>
      <c r="N151" s="1054">
        <v>0</v>
      </c>
      <c r="O151" s="1054">
        <v>0</v>
      </c>
      <c r="P151" s="1054">
        <v>0</v>
      </c>
      <c r="Q151" s="1054">
        <v>0</v>
      </c>
      <c r="R151" s="1054">
        <v>0</v>
      </c>
      <c r="S151" s="1054">
        <v>0</v>
      </c>
      <c r="T151" s="1054">
        <v>0</v>
      </c>
      <c r="U151" s="1054">
        <v>0</v>
      </c>
      <c r="V151" s="1054">
        <v>11090049</v>
      </c>
      <c r="W151" s="1054">
        <v>0</v>
      </c>
      <c r="X151" s="1054">
        <v>112021</v>
      </c>
      <c r="Y151" s="1054">
        <v>29146955</v>
      </c>
      <c r="Z151" s="1054">
        <v>0</v>
      </c>
      <c r="AA151" s="1054">
        <v>294414</v>
      </c>
      <c r="AB151" s="1054">
        <v>12731036</v>
      </c>
      <c r="AC151" s="1054">
        <v>0</v>
      </c>
      <c r="AD151" s="1054">
        <v>120135</v>
      </c>
      <c r="AE151" s="1054">
        <v>740219</v>
      </c>
      <c r="AF151" s="1054">
        <v>0</v>
      </c>
      <c r="AG151" s="1054">
        <v>6404</v>
      </c>
      <c r="AH151" s="1054">
        <v>87073</v>
      </c>
      <c r="AI151" s="1054">
        <v>0</v>
      </c>
      <c r="AJ151" s="1054">
        <v>702</v>
      </c>
      <c r="AK151" s="1054">
        <v>0</v>
      </c>
      <c r="AL151" s="1054">
        <v>0</v>
      </c>
      <c r="AM151" s="1054">
        <v>0</v>
      </c>
      <c r="AN151" s="1054">
        <v>0</v>
      </c>
      <c r="AO151" s="1054">
        <v>0</v>
      </c>
      <c r="AP151" s="1054">
        <v>0</v>
      </c>
      <c r="AQ151" s="1054">
        <v>0</v>
      </c>
      <c r="AR151" s="1054">
        <v>0</v>
      </c>
      <c r="AS151" s="1054">
        <v>0</v>
      </c>
      <c r="AT151" s="1054">
        <v>0</v>
      </c>
      <c r="AU151" s="1054">
        <v>0</v>
      </c>
      <c r="AV151" s="1054">
        <v>0</v>
      </c>
      <c r="AW151" s="1054">
        <v>0</v>
      </c>
      <c r="AX151" s="1054">
        <v>0</v>
      </c>
      <c r="AY151" s="1054">
        <v>0</v>
      </c>
      <c r="AZ151" s="1054">
        <v>11949917</v>
      </c>
      <c r="BA151" s="1054">
        <v>1742263</v>
      </c>
      <c r="BB151" s="1054">
        <v>11202070</v>
      </c>
      <c r="BC151" s="1054">
        <v>44720102</v>
      </c>
      <c r="BD151" s="1054">
        <v>0</v>
      </c>
      <c r="BE151" s="1054">
        <v>400445</v>
      </c>
      <c r="BF151" s="1055"/>
      <c r="BG151" s="1055"/>
      <c r="BH151" s="1055"/>
      <c r="BI151" s="1054">
        <v>0</v>
      </c>
      <c r="BJ151" s="1054">
        <v>-44231431</v>
      </c>
      <c r="BK151" s="1054">
        <v>0</v>
      </c>
      <c r="BL151" s="1054">
        <v>-446782</v>
      </c>
      <c r="BM151" s="1054">
        <v>-44678213</v>
      </c>
      <c r="BN151" s="1054">
        <v>0</v>
      </c>
      <c r="BO151" s="1054">
        <v>-35027240</v>
      </c>
      <c r="BP151" s="1054">
        <v>0</v>
      </c>
      <c r="BQ151" s="1054">
        <v>-353810</v>
      </c>
      <c r="BR151" s="1054">
        <v>-35381050</v>
      </c>
      <c r="BS151" s="1054">
        <v>11328115</v>
      </c>
      <c r="BT151" s="1054">
        <v>1106</v>
      </c>
      <c r="BU151" s="1054">
        <v>11213726</v>
      </c>
      <c r="BV151" s="1054">
        <v>0</v>
      </c>
      <c r="BW151" s="1054">
        <v>113283</v>
      </c>
      <c r="BX151" s="1054">
        <v>168198294</v>
      </c>
      <c r="BY151" s="1054">
        <v>-18837185</v>
      </c>
      <c r="BZ151" s="1054">
        <v>5300535</v>
      </c>
      <c r="CA151" s="1054">
        <v>-20995385</v>
      </c>
      <c r="CB151" s="1054">
        <v>0</v>
      </c>
      <c r="CC151" s="1054">
        <v>0</v>
      </c>
      <c r="CD151" s="1054">
        <v>0</v>
      </c>
      <c r="CE151" s="1054">
        <v>0</v>
      </c>
      <c r="CF151" s="1054">
        <v>-13661770</v>
      </c>
      <c r="CG151" s="1054">
        <v>-35956</v>
      </c>
      <c r="CH151" s="1054">
        <v>-25336</v>
      </c>
      <c r="CI151" s="1054">
        <v>0</v>
      </c>
      <c r="CJ151" s="1054">
        <v>0</v>
      </c>
      <c r="CK151" s="1054">
        <v>0</v>
      </c>
      <c r="CL151" s="1054">
        <v>-21977</v>
      </c>
      <c r="CM151" s="1054">
        <v>-16963</v>
      </c>
      <c r="CN151" s="1054">
        <v>0</v>
      </c>
      <c r="CO151" s="1054">
        <v>171991762</v>
      </c>
      <c r="CP151" s="1054">
        <v>0</v>
      </c>
      <c r="CQ151" s="1054">
        <v>55931431</v>
      </c>
      <c r="CR151" s="1054">
        <v>-20744035</v>
      </c>
      <c r="CS151" s="1054">
        <v>249661858</v>
      </c>
      <c r="CT151" s="1054">
        <v>403788</v>
      </c>
      <c r="CU151" s="1054">
        <v>0</v>
      </c>
      <c r="CV151">
        <v>-14196633</v>
      </c>
      <c r="CW151">
        <v>0</v>
      </c>
      <c r="CX151" s="1054">
        <v>0</v>
      </c>
      <c r="CY151" s="1054">
        <v>-35381050</v>
      </c>
      <c r="CZ151" s="1054">
        <v>0</v>
      </c>
      <c r="DA151" s="1054">
        <v>0</v>
      </c>
      <c r="DB151" s="1054">
        <v>0</v>
      </c>
      <c r="DC151" s="1054">
        <v>0</v>
      </c>
      <c r="DD151" s="1054">
        <v>0</v>
      </c>
      <c r="DE151" s="1054">
        <v>0</v>
      </c>
      <c r="DF151" s="1054">
        <v>0</v>
      </c>
      <c r="DG151" s="1054">
        <v>0</v>
      </c>
      <c r="DH151" s="1054">
        <v>-35027240</v>
      </c>
      <c r="DI151" s="1054">
        <v>0</v>
      </c>
      <c r="DJ151" s="1054">
        <v>-353810</v>
      </c>
      <c r="DK151" s="1054">
        <v>12726097</v>
      </c>
      <c r="DL151" s="1054">
        <v>0</v>
      </c>
      <c r="DM151" s="1054">
        <v>93063</v>
      </c>
      <c r="DN151" s="197">
        <v>49264850</v>
      </c>
      <c r="DO151" s="197">
        <v>8167750</v>
      </c>
      <c r="DP151" s="197">
        <v>11328115</v>
      </c>
      <c r="DQ151" s="197">
        <v>-25134076</v>
      </c>
      <c r="DR151" s="209"/>
      <c r="DS151" s="209"/>
      <c r="DT151" s="209"/>
      <c r="DU151" t="s">
        <v>984</v>
      </c>
      <c r="DV151" t="s">
        <v>984</v>
      </c>
      <c r="DX151" s="197">
        <v>0</v>
      </c>
      <c r="DY151" s="197">
        <v>0</v>
      </c>
      <c r="DZ151" s="197">
        <v>0</v>
      </c>
      <c r="EA151" s="1054">
        <v>-11630474</v>
      </c>
      <c r="EB151" s="1054">
        <v>0</v>
      </c>
      <c r="EC151" s="1557" t="s">
        <v>6480</v>
      </c>
      <c r="ED151" s="197" t="s">
        <v>5188</v>
      </c>
      <c r="EE151" s="1513" t="s">
        <v>5349</v>
      </c>
    </row>
    <row r="152" spans="1:135" s="197" customFormat="1" ht="12.75" x14ac:dyDescent="0.2">
      <c r="A152" s="203">
        <v>144</v>
      </c>
      <c r="B152" s="722" t="s">
        <v>846</v>
      </c>
      <c r="C152" s="1526" t="s">
        <v>387</v>
      </c>
      <c r="D152" s="1054">
        <v>236673</v>
      </c>
      <c r="E152" s="1054">
        <v>236673</v>
      </c>
      <c r="F152" s="1054">
        <v>0</v>
      </c>
      <c r="G152" s="1054">
        <v>0</v>
      </c>
      <c r="H152" s="1054">
        <v>65363672</v>
      </c>
      <c r="I152" s="1054">
        <v>32028199</v>
      </c>
      <c r="J152" s="1054">
        <v>0</v>
      </c>
      <c r="K152" s="1054">
        <v>653637</v>
      </c>
      <c r="L152" s="1054">
        <v>0</v>
      </c>
      <c r="M152" s="1054">
        <v>0</v>
      </c>
      <c r="N152" s="1054">
        <v>0</v>
      </c>
      <c r="O152" s="1054">
        <v>0</v>
      </c>
      <c r="P152" s="1054">
        <v>0</v>
      </c>
      <c r="Q152" s="1054">
        <v>0</v>
      </c>
      <c r="R152" s="1054">
        <v>0</v>
      </c>
      <c r="S152" s="1054">
        <v>0</v>
      </c>
      <c r="T152" s="1054">
        <v>0</v>
      </c>
      <c r="U152" s="1054">
        <v>-12690997</v>
      </c>
      <c r="V152" s="1054">
        <v>-12437177</v>
      </c>
      <c r="W152" s="1054">
        <v>0</v>
      </c>
      <c r="X152" s="1054">
        <v>-253820</v>
      </c>
      <c r="Y152" s="1054">
        <v>5455705</v>
      </c>
      <c r="Z152" s="1054">
        <v>0</v>
      </c>
      <c r="AA152" s="1054">
        <v>111341</v>
      </c>
      <c r="AB152" s="1054">
        <v>2144217</v>
      </c>
      <c r="AC152" s="1054">
        <v>0</v>
      </c>
      <c r="AD152" s="1054">
        <v>43659</v>
      </c>
      <c r="AE152" s="1054">
        <v>149968</v>
      </c>
      <c r="AF152" s="1054">
        <v>0</v>
      </c>
      <c r="AG152" s="1054">
        <v>2821</v>
      </c>
      <c r="AH152" s="1054">
        <v>0</v>
      </c>
      <c r="AI152" s="1054">
        <v>0</v>
      </c>
      <c r="AJ152" s="1054">
        <v>0</v>
      </c>
      <c r="AK152" s="1054">
        <v>1277</v>
      </c>
      <c r="AL152" s="1054">
        <v>0</v>
      </c>
      <c r="AM152" s="1054">
        <v>26</v>
      </c>
      <c r="AN152" s="1054">
        <v>0</v>
      </c>
      <c r="AO152" s="1054">
        <v>0</v>
      </c>
      <c r="AP152" s="1054">
        <v>0</v>
      </c>
      <c r="AQ152" s="1054">
        <v>750696</v>
      </c>
      <c r="AR152" s="1054">
        <v>0</v>
      </c>
      <c r="AS152" s="1054">
        <v>15320</v>
      </c>
      <c r="AT152" s="1054">
        <v>0</v>
      </c>
      <c r="AU152" s="1054">
        <v>0</v>
      </c>
      <c r="AV152" s="1054">
        <v>0</v>
      </c>
      <c r="AW152" s="1054">
        <v>0</v>
      </c>
      <c r="AX152" s="1054">
        <v>0</v>
      </c>
      <c r="AY152" s="1054">
        <v>0</v>
      </c>
      <c r="AZ152" s="1054">
        <v>8056818</v>
      </c>
      <c r="BA152" s="1054">
        <v>425181</v>
      </c>
      <c r="BB152" s="1054">
        <v>-25381993</v>
      </c>
      <c r="BC152" s="1054">
        <v>3906426</v>
      </c>
      <c r="BD152" s="1054">
        <v>0</v>
      </c>
      <c r="BE152" s="1054">
        <v>77036</v>
      </c>
      <c r="BF152" s="1055"/>
      <c r="BG152" s="1055"/>
      <c r="BH152" s="1055"/>
      <c r="BI152" s="1054">
        <v>-8428698</v>
      </c>
      <c r="BJ152" s="1054">
        <v>-8260124</v>
      </c>
      <c r="BK152" s="1054">
        <v>0</v>
      </c>
      <c r="BL152" s="1054">
        <v>-168574</v>
      </c>
      <c r="BM152" s="1054">
        <v>-16857396</v>
      </c>
      <c r="BN152" s="1054">
        <v>-6584149</v>
      </c>
      <c r="BO152" s="1054">
        <v>-6452466</v>
      </c>
      <c r="BP152" s="1054">
        <v>0</v>
      </c>
      <c r="BQ152" s="1054">
        <v>-131683</v>
      </c>
      <c r="BR152" s="1054">
        <v>-13168298</v>
      </c>
      <c r="BS152" s="1054">
        <v>-20919146</v>
      </c>
      <c r="BT152" s="1054">
        <v>-10459571</v>
      </c>
      <c r="BU152" s="1054">
        <v>-10250382</v>
      </c>
      <c r="BV152" s="1054">
        <v>0</v>
      </c>
      <c r="BW152" s="1054">
        <v>-209193</v>
      </c>
      <c r="BX152" s="1054">
        <v>62945053</v>
      </c>
      <c r="BY152" s="1054">
        <v>-6630277</v>
      </c>
      <c r="BZ152" s="1054">
        <v>1606148</v>
      </c>
      <c r="CA152" s="1054">
        <v>-5982837</v>
      </c>
      <c r="CB152" s="1054">
        <v>-69755</v>
      </c>
      <c r="CC152" s="1054">
        <v>0</v>
      </c>
      <c r="CD152" s="1054">
        <v>-2406</v>
      </c>
      <c r="CE152" s="1054">
        <v>-10355</v>
      </c>
      <c r="CF152" s="1054">
        <v>-2937909</v>
      </c>
      <c r="CG152" s="1054">
        <v>-52857</v>
      </c>
      <c r="CH152" s="1054">
        <v>-63676</v>
      </c>
      <c r="CI152" s="1054">
        <v>0</v>
      </c>
      <c r="CJ152" s="1054">
        <v>0</v>
      </c>
      <c r="CK152" s="1054">
        <v>0</v>
      </c>
      <c r="CL152" s="1054">
        <v>0</v>
      </c>
      <c r="CM152" s="1054">
        <v>0</v>
      </c>
      <c r="CN152" s="1054">
        <v>0</v>
      </c>
      <c r="CO152" s="1054">
        <v>59065997</v>
      </c>
      <c r="CP152" s="1054">
        <v>-10527</v>
      </c>
      <c r="CQ152" s="1054">
        <v>21132199</v>
      </c>
      <c r="CR152" s="1054">
        <v>-8189544</v>
      </c>
      <c r="CS152" s="1054">
        <v>81984416</v>
      </c>
      <c r="CT152" s="1054">
        <v>-168509</v>
      </c>
      <c r="CU152" s="1054">
        <v>0</v>
      </c>
      <c r="CV152">
        <v>7000000</v>
      </c>
      <c r="CW152">
        <v>0</v>
      </c>
      <c r="CX152" s="1054">
        <v>-4349786</v>
      </c>
      <c r="CY152" s="1054">
        <v>-8818512</v>
      </c>
      <c r="CZ152" s="1054">
        <v>0</v>
      </c>
      <c r="DA152" s="1054">
        <v>-2776102</v>
      </c>
      <c r="DB152" s="1054">
        <v>0</v>
      </c>
      <c r="DC152" s="1054">
        <v>-2174893</v>
      </c>
      <c r="DD152" s="1054">
        <v>-2131395</v>
      </c>
      <c r="DE152" s="1054">
        <v>0</v>
      </c>
      <c r="DF152" s="1054">
        <v>-43498</v>
      </c>
      <c r="DG152" s="1054">
        <v>-4409256</v>
      </c>
      <c r="DH152" s="1054">
        <v>-4321071</v>
      </c>
      <c r="DI152" s="1054">
        <v>0</v>
      </c>
      <c r="DJ152" s="1054">
        <v>-88185</v>
      </c>
      <c r="DK152" s="1054">
        <v>1707912</v>
      </c>
      <c r="DL152" s="1054">
        <v>0</v>
      </c>
      <c r="DM152" s="1054">
        <v>34855</v>
      </c>
      <c r="DN152" s="197">
        <v>21697450</v>
      </c>
      <c r="DO152" s="197">
        <v>904250</v>
      </c>
      <c r="DP152" s="197">
        <v>-27919146</v>
      </c>
      <c r="DQ152" s="197">
        <v>-4807558</v>
      </c>
      <c r="DR152" s="209"/>
      <c r="DS152" s="209"/>
      <c r="DT152" s="209"/>
      <c r="DU152" t="s">
        <v>984</v>
      </c>
      <c r="DV152" t="s">
        <v>984</v>
      </c>
      <c r="DX152" s="197">
        <v>0</v>
      </c>
      <c r="DY152" s="197">
        <v>0</v>
      </c>
      <c r="DZ152" s="197">
        <v>0</v>
      </c>
      <c r="EA152" s="1054">
        <v>-3162331</v>
      </c>
      <c r="EB152" s="1054">
        <v>0</v>
      </c>
      <c r="EC152" s="1557" t="s">
        <v>6480</v>
      </c>
      <c r="ED152" s="197" t="s">
        <v>5189</v>
      </c>
      <c r="EE152" s="1513" t="s">
        <v>5344</v>
      </c>
    </row>
    <row r="153" spans="1:135" s="197" customFormat="1" ht="12.75" x14ac:dyDescent="0.2">
      <c r="A153" s="797">
        <v>145</v>
      </c>
      <c r="B153" s="722" t="s">
        <v>388</v>
      </c>
      <c r="C153" s="1526" t="s">
        <v>389</v>
      </c>
      <c r="D153" s="1054">
        <v>207756</v>
      </c>
      <c r="E153" s="1054">
        <v>207756</v>
      </c>
      <c r="F153" s="1054">
        <v>49747</v>
      </c>
      <c r="G153" s="1054">
        <v>0</v>
      </c>
      <c r="H153" s="1054">
        <v>60757176</v>
      </c>
      <c r="I153" s="1054">
        <v>24302870</v>
      </c>
      <c r="J153" s="1054">
        <v>5468146</v>
      </c>
      <c r="K153" s="1054">
        <v>607572</v>
      </c>
      <c r="L153" s="1054">
        <v>151039</v>
      </c>
      <c r="M153" s="1054">
        <v>0</v>
      </c>
      <c r="N153" s="1054">
        <v>0</v>
      </c>
      <c r="O153" s="1054">
        <v>0</v>
      </c>
      <c r="P153" s="1054">
        <v>0</v>
      </c>
      <c r="Q153" s="1054">
        <v>0</v>
      </c>
      <c r="R153" s="1054">
        <v>0</v>
      </c>
      <c r="S153" s="1054">
        <v>0</v>
      </c>
      <c r="T153" s="1054">
        <v>0</v>
      </c>
      <c r="U153" s="1054">
        <v>-2120207</v>
      </c>
      <c r="V153" s="1054">
        <v>-1696166</v>
      </c>
      <c r="W153" s="1054">
        <v>-381637</v>
      </c>
      <c r="X153" s="1054">
        <v>-42404</v>
      </c>
      <c r="Y153" s="1054">
        <v>4173969</v>
      </c>
      <c r="Z153" s="1054">
        <v>931448</v>
      </c>
      <c r="AA153" s="1054">
        <v>103494</v>
      </c>
      <c r="AB153" s="1054">
        <v>1517410</v>
      </c>
      <c r="AC153" s="1054">
        <v>341417</v>
      </c>
      <c r="AD153" s="1054">
        <v>37935</v>
      </c>
      <c r="AE153" s="1054">
        <v>123569</v>
      </c>
      <c r="AF153" s="1054">
        <v>27803</v>
      </c>
      <c r="AG153" s="1054">
        <v>3089</v>
      </c>
      <c r="AH153" s="1054">
        <v>0</v>
      </c>
      <c r="AI153" s="1054">
        <v>0</v>
      </c>
      <c r="AJ153" s="1054">
        <v>0</v>
      </c>
      <c r="AK153" s="1054">
        <v>1816</v>
      </c>
      <c r="AL153" s="1054">
        <v>408</v>
      </c>
      <c r="AM153" s="1054">
        <v>45</v>
      </c>
      <c r="AN153" s="1054">
        <v>718</v>
      </c>
      <c r="AO153" s="1054">
        <v>162</v>
      </c>
      <c r="AP153" s="1054">
        <v>18</v>
      </c>
      <c r="AQ153" s="1054">
        <v>421</v>
      </c>
      <c r="AR153" s="1054">
        <v>95</v>
      </c>
      <c r="AS153" s="1054">
        <v>11</v>
      </c>
      <c r="AT153" s="1054">
        <v>0</v>
      </c>
      <c r="AU153" s="1054">
        <v>0</v>
      </c>
      <c r="AV153" s="1054">
        <v>0</v>
      </c>
      <c r="AW153" s="1054">
        <v>702</v>
      </c>
      <c r="AX153" s="1054">
        <v>158</v>
      </c>
      <c r="AY153" s="1054">
        <v>18</v>
      </c>
      <c r="AZ153" s="1054">
        <v>5022788</v>
      </c>
      <c r="BA153" s="1054">
        <v>0</v>
      </c>
      <c r="BB153" s="1054">
        <v>-4240414</v>
      </c>
      <c r="BC153" s="1054">
        <v>3691183</v>
      </c>
      <c r="BD153" s="1054">
        <v>830516</v>
      </c>
      <c r="BE153" s="1054">
        <v>92280</v>
      </c>
      <c r="BF153" s="1055"/>
      <c r="BG153" s="1055"/>
      <c r="BH153" s="1055"/>
      <c r="BI153" s="1054">
        <v>-1496412</v>
      </c>
      <c r="BJ153" s="1054">
        <v>-1197129</v>
      </c>
      <c r="BK153" s="1054">
        <v>-269354</v>
      </c>
      <c r="BL153" s="1054">
        <v>-29928</v>
      </c>
      <c r="BM153" s="1054">
        <v>-2992823</v>
      </c>
      <c r="BN153" s="1054">
        <v>-2050960</v>
      </c>
      <c r="BO153" s="1054">
        <v>-1640767</v>
      </c>
      <c r="BP153" s="1054">
        <v>-369172</v>
      </c>
      <c r="BQ153" s="1054">
        <v>-41018</v>
      </c>
      <c r="BR153" s="1054">
        <v>-4101917</v>
      </c>
      <c r="BS153" s="1054">
        <v>-757863</v>
      </c>
      <c r="BT153" s="1054">
        <v>-389482</v>
      </c>
      <c r="BU153" s="1054">
        <v>-303147</v>
      </c>
      <c r="BV153" s="1054">
        <v>-57658</v>
      </c>
      <c r="BW153" s="1054">
        <v>-7576</v>
      </c>
      <c r="BX153" s="1054">
        <v>56950251</v>
      </c>
      <c r="BY153" s="1054">
        <v>-5645876</v>
      </c>
      <c r="BZ153" s="1054">
        <v>1346351</v>
      </c>
      <c r="CA153" s="1054">
        <v>-5184523</v>
      </c>
      <c r="CB153" s="1054">
        <v>-125733</v>
      </c>
      <c r="CC153" s="1054">
        <v>-1459</v>
      </c>
      <c r="CD153" s="1054">
        <v>-5043</v>
      </c>
      <c r="CE153" s="1054">
        <v>0</v>
      </c>
      <c r="CF153" s="1054">
        <v>-2105557</v>
      </c>
      <c r="CG153" s="1054">
        <v>-150545</v>
      </c>
      <c r="CH153" s="1054">
        <v>-8053</v>
      </c>
      <c r="CI153" s="1054">
        <v>-8038</v>
      </c>
      <c r="CJ153" s="1054">
        <v>-1459</v>
      </c>
      <c r="CK153" s="1054">
        <v>0</v>
      </c>
      <c r="CL153" s="1054">
        <v>-63982</v>
      </c>
      <c r="CM153" s="1054">
        <v>-64745</v>
      </c>
      <c r="CN153" s="1054">
        <v>0</v>
      </c>
      <c r="CO153" s="1054">
        <v>54633740</v>
      </c>
      <c r="CP153" s="1054">
        <v>-176650</v>
      </c>
      <c r="CQ153" s="1054">
        <v>4737370</v>
      </c>
      <c r="CR153" s="1054">
        <v>-1580727</v>
      </c>
      <c r="CS153" s="1054">
        <v>72420259</v>
      </c>
      <c r="CT153" s="1054">
        <v>57404</v>
      </c>
      <c r="CU153" s="1054">
        <v>0</v>
      </c>
      <c r="CV153">
        <v>1251454</v>
      </c>
      <c r="CW153">
        <v>0</v>
      </c>
      <c r="CX153" s="1054">
        <v>-18844</v>
      </c>
      <c r="CY153" s="1054">
        <v>-4083073</v>
      </c>
      <c r="CZ153" s="1054">
        <v>0</v>
      </c>
      <c r="DA153" s="1054">
        <v>249580</v>
      </c>
      <c r="DB153" s="1054">
        <v>0</v>
      </c>
      <c r="DC153" s="1054">
        <v>-9422</v>
      </c>
      <c r="DD153" s="1054">
        <v>-7538</v>
      </c>
      <c r="DE153" s="1054">
        <v>-1696</v>
      </c>
      <c r="DF153" s="1054">
        <v>-188</v>
      </c>
      <c r="DG153" s="1054">
        <v>-2041537</v>
      </c>
      <c r="DH153" s="1054">
        <v>-1633229</v>
      </c>
      <c r="DI153" s="1054">
        <v>-367477</v>
      </c>
      <c r="DJ153" s="1054">
        <v>-40830</v>
      </c>
      <c r="DK153" s="1054">
        <v>185101</v>
      </c>
      <c r="DL153" s="1054">
        <v>41648</v>
      </c>
      <c r="DM153" s="1054">
        <v>4628</v>
      </c>
      <c r="DN153" s="197">
        <v>23763200</v>
      </c>
      <c r="DO153" s="197">
        <v>0</v>
      </c>
      <c r="DP153" s="197">
        <v>-757863</v>
      </c>
      <c r="DQ153" s="197">
        <v>-5669880</v>
      </c>
      <c r="DR153" s="209"/>
      <c r="DS153" s="209"/>
      <c r="DT153" s="209"/>
      <c r="DU153" t="s">
        <v>984</v>
      </c>
      <c r="DV153" t="s">
        <v>984</v>
      </c>
      <c r="DX153" s="197">
        <v>0</v>
      </c>
      <c r="DY153" s="197">
        <v>0</v>
      </c>
      <c r="DZ153" s="197">
        <v>0</v>
      </c>
      <c r="EA153" s="1054">
        <v>-419842</v>
      </c>
      <c r="EB153" s="1054">
        <v>-3467232</v>
      </c>
      <c r="EC153" s="1557" t="s">
        <v>6480</v>
      </c>
      <c r="ED153" s="197" t="s">
        <v>5190</v>
      </c>
      <c r="EE153" s="1513" t="s">
        <v>5342</v>
      </c>
    </row>
    <row r="154" spans="1:135" s="197" customFormat="1" ht="12.75" x14ac:dyDescent="0.2">
      <c r="A154" s="203">
        <v>146</v>
      </c>
      <c r="B154" s="722" t="s">
        <v>390</v>
      </c>
      <c r="C154" s="1526" t="s">
        <v>391</v>
      </c>
      <c r="D154" s="1054">
        <v>91432</v>
      </c>
      <c r="E154" s="1054">
        <v>91432</v>
      </c>
      <c r="F154" s="1054">
        <v>1128930</v>
      </c>
      <c r="G154" s="1054">
        <v>0</v>
      </c>
      <c r="H154" s="1054">
        <v>13727909</v>
      </c>
      <c r="I154" s="1054">
        <v>5491164</v>
      </c>
      <c r="J154" s="1054">
        <v>1235512</v>
      </c>
      <c r="K154" s="1054">
        <v>137279</v>
      </c>
      <c r="L154" s="1054">
        <v>0</v>
      </c>
      <c r="M154" s="1054">
        <v>0</v>
      </c>
      <c r="N154" s="1054">
        <v>0</v>
      </c>
      <c r="O154" s="1054">
        <v>0</v>
      </c>
      <c r="P154" s="1054">
        <v>0</v>
      </c>
      <c r="Q154" s="1054">
        <v>0</v>
      </c>
      <c r="R154" s="1054">
        <v>0</v>
      </c>
      <c r="S154" s="1054">
        <v>0</v>
      </c>
      <c r="T154" s="1054">
        <v>0</v>
      </c>
      <c r="U154" s="1054">
        <v>-951750</v>
      </c>
      <c r="V154" s="1054">
        <v>-761400</v>
      </c>
      <c r="W154" s="1054">
        <v>-171315</v>
      </c>
      <c r="X154" s="1054">
        <v>-19035</v>
      </c>
      <c r="Y154" s="1054">
        <v>1127671</v>
      </c>
      <c r="Z154" s="1054">
        <v>210458</v>
      </c>
      <c r="AA154" s="1054">
        <v>23384</v>
      </c>
      <c r="AB154" s="1054">
        <v>1105562</v>
      </c>
      <c r="AC154" s="1054">
        <v>248752</v>
      </c>
      <c r="AD154" s="1054">
        <v>27639</v>
      </c>
      <c r="AE154" s="1054">
        <v>38819</v>
      </c>
      <c r="AF154" s="1054">
        <v>8734</v>
      </c>
      <c r="AG154" s="1054">
        <v>970</v>
      </c>
      <c r="AH154" s="1054">
        <v>21066</v>
      </c>
      <c r="AI154" s="1054">
        <v>4740</v>
      </c>
      <c r="AJ154" s="1054">
        <v>527</v>
      </c>
      <c r="AK154" s="1054">
        <v>5979</v>
      </c>
      <c r="AL154" s="1054">
        <v>1345</v>
      </c>
      <c r="AM154" s="1054">
        <v>149</v>
      </c>
      <c r="AN154" s="1054">
        <v>4174</v>
      </c>
      <c r="AO154" s="1054">
        <v>939</v>
      </c>
      <c r="AP154" s="1054">
        <v>104</v>
      </c>
      <c r="AQ154" s="1054">
        <v>0</v>
      </c>
      <c r="AR154" s="1054">
        <v>0</v>
      </c>
      <c r="AS154" s="1054">
        <v>0</v>
      </c>
      <c r="AT154" s="1054">
        <v>0</v>
      </c>
      <c r="AU154" s="1054">
        <v>0</v>
      </c>
      <c r="AV154" s="1054">
        <v>0</v>
      </c>
      <c r="AW154" s="1054">
        <v>0</v>
      </c>
      <c r="AX154" s="1054">
        <v>0</v>
      </c>
      <c r="AY154" s="1054">
        <v>0</v>
      </c>
      <c r="AZ154" s="1054">
        <v>600000</v>
      </c>
      <c r="BA154" s="1054">
        <v>0</v>
      </c>
      <c r="BB154" s="1054">
        <v>-1903500</v>
      </c>
      <c r="BC154" s="1054">
        <v>834769</v>
      </c>
      <c r="BD154" s="1054">
        <v>187823</v>
      </c>
      <c r="BE154" s="1054">
        <v>20869</v>
      </c>
      <c r="BF154" s="1055"/>
      <c r="BG154" s="1055"/>
      <c r="BH154" s="1055"/>
      <c r="BI154" s="1054">
        <v>-161551</v>
      </c>
      <c r="BJ154" s="1054">
        <v>-129242</v>
      </c>
      <c r="BK154" s="1054">
        <v>-29080</v>
      </c>
      <c r="BL154" s="1054">
        <v>-3231</v>
      </c>
      <c r="BM154" s="1054">
        <v>-323104</v>
      </c>
      <c r="BN154" s="1054">
        <v>-795819</v>
      </c>
      <c r="BO154" s="1054">
        <v>-636656</v>
      </c>
      <c r="BP154" s="1054">
        <v>-143248</v>
      </c>
      <c r="BQ154" s="1054">
        <v>-15916</v>
      </c>
      <c r="BR154" s="1054">
        <v>-1591639</v>
      </c>
      <c r="BS154" s="1054">
        <v>2699029</v>
      </c>
      <c r="BT154" s="1054">
        <v>1349516</v>
      </c>
      <c r="BU154" s="1054">
        <v>1079611</v>
      </c>
      <c r="BV154" s="1054">
        <v>242912</v>
      </c>
      <c r="BW154" s="1054">
        <v>26991</v>
      </c>
      <c r="BX154" s="1054">
        <v>15311050</v>
      </c>
      <c r="BY154" s="1054">
        <v>-3482364</v>
      </c>
      <c r="BZ154" s="1054">
        <v>287703</v>
      </c>
      <c r="CA154" s="1054">
        <v>-925941</v>
      </c>
      <c r="CB154" s="1054">
        <v>-65208</v>
      </c>
      <c r="CC154" s="1054">
        <v>-9101</v>
      </c>
      <c r="CD154" s="1054">
        <v>-13169</v>
      </c>
      <c r="CE154" s="1054">
        <v>0</v>
      </c>
      <c r="CF154" s="1054">
        <v>-499203</v>
      </c>
      <c r="CG154" s="1054">
        <v>-31802</v>
      </c>
      <c r="CH154" s="1054">
        <v>-6335</v>
      </c>
      <c r="CI154" s="1054">
        <v>-589</v>
      </c>
      <c r="CJ154" s="1054">
        <v>0</v>
      </c>
      <c r="CK154" s="1054">
        <v>0</v>
      </c>
      <c r="CL154" s="1054">
        <v>0</v>
      </c>
      <c r="CM154" s="1054">
        <v>0</v>
      </c>
      <c r="CN154" s="1054">
        <v>0</v>
      </c>
      <c r="CO154" s="1054">
        <v>12993262</v>
      </c>
      <c r="CP154" s="1054">
        <v>-164171</v>
      </c>
      <c r="CQ154" s="1054">
        <v>666513</v>
      </c>
      <c r="CR154" s="1054">
        <v>-152096</v>
      </c>
      <c r="CS154" s="1054">
        <v>19941112</v>
      </c>
      <c r="CT154" s="1054">
        <v>-63275</v>
      </c>
      <c r="CU154" s="1054">
        <v>0</v>
      </c>
      <c r="CV154">
        <v>3220093</v>
      </c>
      <c r="CW154">
        <v>0</v>
      </c>
      <c r="CX154" s="1054">
        <v>-148500</v>
      </c>
      <c r="CY154" s="1054">
        <v>-1443139</v>
      </c>
      <c r="CZ154" s="1054">
        <v>0</v>
      </c>
      <c r="DA154" s="1054">
        <v>0</v>
      </c>
      <c r="DB154" s="1054">
        <v>0</v>
      </c>
      <c r="DC154" s="1054">
        <v>-74250</v>
      </c>
      <c r="DD154" s="1054">
        <v>-59400</v>
      </c>
      <c r="DE154" s="1054">
        <v>-13365</v>
      </c>
      <c r="DF154" s="1054">
        <v>-1485</v>
      </c>
      <c r="DG154" s="1054">
        <v>-721569</v>
      </c>
      <c r="DH154" s="1054">
        <v>-577256</v>
      </c>
      <c r="DI154" s="1054">
        <v>-129883</v>
      </c>
      <c r="DJ154" s="1054">
        <v>-14431</v>
      </c>
      <c r="DK154" s="1054">
        <v>387239</v>
      </c>
      <c r="DL154" s="1054">
        <v>87129</v>
      </c>
      <c r="DM154" s="1054">
        <v>9681</v>
      </c>
      <c r="DN154" s="197">
        <v>7465150</v>
      </c>
      <c r="DO154" s="197">
        <v>0</v>
      </c>
      <c r="DP154" s="197">
        <v>2699029</v>
      </c>
      <c r="DQ154" s="197">
        <v>-1227111</v>
      </c>
      <c r="DR154" s="209"/>
      <c r="DS154" s="209"/>
      <c r="DT154" s="209"/>
      <c r="DU154" t="s">
        <v>984</v>
      </c>
      <c r="DV154" t="s">
        <v>984</v>
      </c>
      <c r="DX154" s="197">
        <v>0</v>
      </c>
      <c r="DY154" s="197">
        <v>0</v>
      </c>
      <c r="DZ154" s="197">
        <v>0</v>
      </c>
      <c r="EA154" s="1054">
        <v>-878329</v>
      </c>
      <c r="EB154" s="1054">
        <v>0</v>
      </c>
      <c r="EC154" s="1557" t="s">
        <v>6480</v>
      </c>
      <c r="ED154" s="197" t="s">
        <v>5191</v>
      </c>
      <c r="EE154" s="1513" t="s">
        <v>5344</v>
      </c>
    </row>
    <row r="155" spans="1:135" s="197" customFormat="1" ht="12.75" x14ac:dyDescent="0.2">
      <c r="A155" s="797">
        <v>147</v>
      </c>
      <c r="B155" s="722" t="s">
        <v>392</v>
      </c>
      <c r="C155" s="1526" t="s">
        <v>393</v>
      </c>
      <c r="D155" s="1054">
        <v>105525</v>
      </c>
      <c r="E155" s="1054">
        <v>105525</v>
      </c>
      <c r="F155" s="1054">
        <v>0</v>
      </c>
      <c r="G155" s="1054">
        <v>0</v>
      </c>
      <c r="H155" s="1054">
        <v>15950198</v>
      </c>
      <c r="I155" s="1054">
        <v>6380079</v>
      </c>
      <c r="J155" s="1054">
        <v>1435518</v>
      </c>
      <c r="K155" s="1054">
        <v>159502</v>
      </c>
      <c r="L155" s="1054">
        <v>0</v>
      </c>
      <c r="M155" s="1054">
        <v>0</v>
      </c>
      <c r="N155" s="1054">
        <v>0</v>
      </c>
      <c r="O155" s="1054">
        <v>0</v>
      </c>
      <c r="P155" s="1054">
        <v>0</v>
      </c>
      <c r="Q155" s="1054">
        <v>0</v>
      </c>
      <c r="R155" s="1054">
        <v>0</v>
      </c>
      <c r="S155" s="1054">
        <v>0</v>
      </c>
      <c r="T155" s="1054">
        <v>0</v>
      </c>
      <c r="U155" s="1054">
        <v>141107</v>
      </c>
      <c r="V155" s="1054">
        <v>112886</v>
      </c>
      <c r="W155" s="1054">
        <v>25399</v>
      </c>
      <c r="X155" s="1054">
        <v>2822</v>
      </c>
      <c r="Y155" s="1054">
        <v>1086787</v>
      </c>
      <c r="Z155" s="1054">
        <v>244527</v>
      </c>
      <c r="AA155" s="1054">
        <v>27170</v>
      </c>
      <c r="AB155" s="1054">
        <v>1152362</v>
      </c>
      <c r="AC155" s="1054">
        <v>259282</v>
      </c>
      <c r="AD155" s="1054">
        <v>28809</v>
      </c>
      <c r="AE155" s="1054">
        <v>36253</v>
      </c>
      <c r="AF155" s="1054">
        <v>8157</v>
      </c>
      <c r="AG155" s="1054">
        <v>906</v>
      </c>
      <c r="AH155" s="1054">
        <v>0</v>
      </c>
      <c r="AI155" s="1054">
        <v>0</v>
      </c>
      <c r="AJ155" s="1054">
        <v>0</v>
      </c>
      <c r="AK155" s="1054">
        <v>4683</v>
      </c>
      <c r="AL155" s="1054">
        <v>1054</v>
      </c>
      <c r="AM155" s="1054">
        <v>117</v>
      </c>
      <c r="AN155" s="1054">
        <v>0</v>
      </c>
      <c r="AO155" s="1054">
        <v>0</v>
      </c>
      <c r="AP155" s="1054">
        <v>0</v>
      </c>
      <c r="AQ155" s="1054">
        <v>37946</v>
      </c>
      <c r="AR155" s="1054">
        <v>8538</v>
      </c>
      <c r="AS155" s="1054">
        <v>949</v>
      </c>
      <c r="AT155" s="1054">
        <v>0</v>
      </c>
      <c r="AU155" s="1054">
        <v>0</v>
      </c>
      <c r="AV155" s="1054">
        <v>0</v>
      </c>
      <c r="AW155" s="1054">
        <v>0</v>
      </c>
      <c r="AX155" s="1054">
        <v>0</v>
      </c>
      <c r="AY155" s="1054">
        <v>0</v>
      </c>
      <c r="AZ155" s="1054">
        <v>1872924</v>
      </c>
      <c r="BA155" s="1054">
        <v>0</v>
      </c>
      <c r="BB155" s="1054">
        <v>282214</v>
      </c>
      <c r="BC155" s="1054">
        <v>1160770</v>
      </c>
      <c r="BD155" s="1054">
        <v>261173</v>
      </c>
      <c r="BE155" s="1054">
        <v>29019</v>
      </c>
      <c r="BF155" s="1055"/>
      <c r="BG155" s="1055"/>
      <c r="BH155" s="1055"/>
      <c r="BI155" s="1054">
        <v>-103735</v>
      </c>
      <c r="BJ155" s="1054">
        <v>-82987</v>
      </c>
      <c r="BK155" s="1054">
        <v>-18672</v>
      </c>
      <c r="BL155" s="1054">
        <v>-2075</v>
      </c>
      <c r="BM155" s="1054">
        <v>-207469</v>
      </c>
      <c r="BN155" s="1054">
        <v>-896002</v>
      </c>
      <c r="BO155" s="1054">
        <v>-716803</v>
      </c>
      <c r="BP155" s="1054">
        <v>-161281</v>
      </c>
      <c r="BQ155" s="1054">
        <v>-17920</v>
      </c>
      <c r="BR155" s="1054">
        <v>-1792006</v>
      </c>
      <c r="BS155" s="1054">
        <v>-426812</v>
      </c>
      <c r="BT155" s="1054">
        <v>-188575</v>
      </c>
      <c r="BU155" s="1054">
        <v>-150858</v>
      </c>
      <c r="BV155" s="1054">
        <v>-33943</v>
      </c>
      <c r="BW155" s="1054">
        <v>-3771</v>
      </c>
      <c r="BX155" s="1054">
        <v>13769229</v>
      </c>
      <c r="BY155" s="1054">
        <v>-4262764</v>
      </c>
      <c r="BZ155" s="1054">
        <v>356751</v>
      </c>
      <c r="CA155" s="1054">
        <v>-2129290</v>
      </c>
      <c r="CB155" s="1054">
        <v>-167495</v>
      </c>
      <c r="CC155" s="1054">
        <v>-24973</v>
      </c>
      <c r="CD155" s="1054">
        <v>-10316</v>
      </c>
      <c r="CE155" s="1054">
        <v>0</v>
      </c>
      <c r="CF155" s="1054">
        <v>-487088</v>
      </c>
      <c r="CG155" s="1054">
        <v>-85283</v>
      </c>
      <c r="CH155" s="1054">
        <v>-21153</v>
      </c>
      <c r="CI155" s="1054">
        <v>-39146</v>
      </c>
      <c r="CJ155" s="1054">
        <v>-519</v>
      </c>
      <c r="CK155" s="1054">
        <v>0</v>
      </c>
      <c r="CL155" s="1054">
        <v>0</v>
      </c>
      <c r="CM155" s="1054">
        <v>0</v>
      </c>
      <c r="CN155" s="1054">
        <v>0</v>
      </c>
      <c r="CO155" s="1054">
        <v>14722814</v>
      </c>
      <c r="CP155" s="1054">
        <v>-10420</v>
      </c>
      <c r="CQ155" s="1054">
        <v>728724</v>
      </c>
      <c r="CR155" s="1054">
        <v>-129538</v>
      </c>
      <c r="CS155" s="1054">
        <v>23857922</v>
      </c>
      <c r="CT155" s="1054">
        <v>-30766</v>
      </c>
      <c r="CU155" s="1054">
        <v>0</v>
      </c>
      <c r="CV155">
        <v>-849510</v>
      </c>
      <c r="CW155">
        <v>0</v>
      </c>
      <c r="CX155" s="1054">
        <v>0</v>
      </c>
      <c r="CY155" s="1054">
        <v>-1792006</v>
      </c>
      <c r="CZ155" s="1054">
        <v>0</v>
      </c>
      <c r="DA155" s="1054">
        <v>44313</v>
      </c>
      <c r="DB155" s="1054">
        <v>0</v>
      </c>
      <c r="DC155" s="1054">
        <v>0</v>
      </c>
      <c r="DD155" s="1054">
        <v>0</v>
      </c>
      <c r="DE155" s="1054">
        <v>0</v>
      </c>
      <c r="DF155" s="1054">
        <v>0</v>
      </c>
      <c r="DG155" s="1054">
        <v>-896003</v>
      </c>
      <c r="DH155" s="1054">
        <v>-716802</v>
      </c>
      <c r="DI155" s="1054">
        <v>-161281</v>
      </c>
      <c r="DJ155" s="1054">
        <v>-17920</v>
      </c>
      <c r="DK155" s="1054">
        <v>159646</v>
      </c>
      <c r="DL155" s="1054">
        <v>35920</v>
      </c>
      <c r="DM155" s="1054">
        <v>3991</v>
      </c>
      <c r="DN155" s="197">
        <v>6971825</v>
      </c>
      <c r="DO155" s="197">
        <v>0</v>
      </c>
      <c r="DP155" s="197">
        <v>-426812</v>
      </c>
      <c r="DQ155" s="197">
        <v>-1770526</v>
      </c>
      <c r="DR155" s="209"/>
      <c r="DS155" s="209"/>
      <c r="DT155" s="209"/>
      <c r="DU155" t="s">
        <v>985</v>
      </c>
      <c r="DV155" t="s">
        <v>985</v>
      </c>
      <c r="DX155" s="197">
        <v>0</v>
      </c>
      <c r="DY155" s="197">
        <v>0</v>
      </c>
      <c r="DZ155" s="197">
        <v>0</v>
      </c>
      <c r="EA155" s="1054">
        <v>-362106</v>
      </c>
      <c r="EB155" s="1054">
        <v>0</v>
      </c>
      <c r="EC155" s="1557" t="s">
        <v>6480</v>
      </c>
      <c r="ED155" s="197" t="s">
        <v>5192</v>
      </c>
      <c r="EE155" s="1513" t="s">
        <v>5348</v>
      </c>
    </row>
    <row r="156" spans="1:135" s="197" customFormat="1" ht="12.75" x14ac:dyDescent="0.2">
      <c r="A156" s="203">
        <v>148</v>
      </c>
      <c r="B156" s="722" t="s">
        <v>394</v>
      </c>
      <c r="C156" s="1526" t="s">
        <v>395</v>
      </c>
      <c r="D156" s="1054">
        <v>1121601</v>
      </c>
      <c r="E156" s="1054">
        <v>1121601</v>
      </c>
      <c r="F156" s="1054">
        <v>0</v>
      </c>
      <c r="G156" s="1054">
        <v>0</v>
      </c>
      <c r="H156" s="1054">
        <v>345118467</v>
      </c>
      <c r="I156" s="1054">
        <v>341667282</v>
      </c>
      <c r="J156" s="1054">
        <v>0</v>
      </c>
      <c r="K156" s="1054">
        <v>3451185</v>
      </c>
      <c r="L156" s="1054">
        <v>978663</v>
      </c>
      <c r="M156" s="1054">
        <v>0</v>
      </c>
      <c r="N156" s="1054">
        <v>0</v>
      </c>
      <c r="O156" s="1054">
        <v>0</v>
      </c>
      <c r="P156" s="1054">
        <v>0</v>
      </c>
      <c r="Q156" s="1054">
        <v>0</v>
      </c>
      <c r="R156" s="1054">
        <v>0</v>
      </c>
      <c r="S156" s="1054">
        <v>0</v>
      </c>
      <c r="T156" s="1054">
        <v>0</v>
      </c>
      <c r="U156" s="1054">
        <v>0</v>
      </c>
      <c r="V156" s="1054">
        <v>14433996</v>
      </c>
      <c r="W156" s="1054">
        <v>0</v>
      </c>
      <c r="X156" s="1054">
        <v>145798</v>
      </c>
      <c r="Y156" s="1054">
        <v>58366544</v>
      </c>
      <c r="Z156" s="1054">
        <v>0</v>
      </c>
      <c r="AA156" s="1054">
        <v>587877</v>
      </c>
      <c r="AB156" s="1054">
        <v>15608749</v>
      </c>
      <c r="AC156" s="1054">
        <v>0</v>
      </c>
      <c r="AD156" s="1054">
        <v>156191</v>
      </c>
      <c r="AE156" s="1054">
        <v>1246309</v>
      </c>
      <c r="AF156" s="1054">
        <v>0</v>
      </c>
      <c r="AG156" s="1054">
        <v>12195</v>
      </c>
      <c r="AH156" s="1054">
        <v>3673</v>
      </c>
      <c r="AI156" s="1054">
        <v>0</v>
      </c>
      <c r="AJ156" s="1054">
        <v>37</v>
      </c>
      <c r="AK156" s="1054">
        <v>0</v>
      </c>
      <c r="AL156" s="1054">
        <v>0</v>
      </c>
      <c r="AM156" s="1054">
        <v>0</v>
      </c>
      <c r="AN156" s="1054">
        <v>0</v>
      </c>
      <c r="AO156" s="1054">
        <v>0</v>
      </c>
      <c r="AP156" s="1054">
        <v>0</v>
      </c>
      <c r="AQ156" s="1054">
        <v>2449361</v>
      </c>
      <c r="AR156" s="1054">
        <v>0</v>
      </c>
      <c r="AS156" s="1054">
        <v>24299</v>
      </c>
      <c r="AT156" s="1054">
        <v>202794</v>
      </c>
      <c r="AU156" s="1054">
        <v>0</v>
      </c>
      <c r="AV156" s="1054">
        <v>0</v>
      </c>
      <c r="AW156" s="1054">
        <v>0</v>
      </c>
      <c r="AX156" s="1054">
        <v>0</v>
      </c>
      <c r="AY156" s="1054">
        <v>0</v>
      </c>
      <c r="AZ156" s="1054">
        <v>27585210</v>
      </c>
      <c r="BA156" s="1054">
        <v>1502661</v>
      </c>
      <c r="BB156" s="1054">
        <v>14579794</v>
      </c>
      <c r="BC156" s="1054">
        <v>39555589</v>
      </c>
      <c r="BD156" s="1054">
        <v>0</v>
      </c>
      <c r="BE156" s="1054">
        <v>397323</v>
      </c>
      <c r="BF156" s="1055"/>
      <c r="BG156" s="1055"/>
      <c r="BH156" s="1055"/>
      <c r="BI156" s="1054">
        <v>0</v>
      </c>
      <c r="BJ156" s="1054">
        <v>-46298879</v>
      </c>
      <c r="BK156" s="1054">
        <v>0</v>
      </c>
      <c r="BL156" s="1054">
        <v>-467666</v>
      </c>
      <c r="BM156" s="1054">
        <v>-46766545</v>
      </c>
      <c r="BN156" s="1054">
        <v>0</v>
      </c>
      <c r="BO156" s="1054">
        <v>-128843160</v>
      </c>
      <c r="BP156" s="1054">
        <v>0</v>
      </c>
      <c r="BQ156" s="1054">
        <v>-1301445</v>
      </c>
      <c r="BR156" s="1054">
        <v>-130144605</v>
      </c>
      <c r="BS156" s="1054">
        <v>34794160</v>
      </c>
      <c r="BT156" s="1054">
        <v>0</v>
      </c>
      <c r="BU156" s="1054">
        <v>34446217</v>
      </c>
      <c r="BV156" s="1054">
        <v>0</v>
      </c>
      <c r="BW156" s="1054">
        <v>347943</v>
      </c>
      <c r="BX156" s="1054">
        <v>305407851</v>
      </c>
      <c r="BY156" s="1054">
        <v>-22870715</v>
      </c>
      <c r="BZ156" s="1054">
        <v>9256009</v>
      </c>
      <c r="CA156" s="1054">
        <v>-32922655</v>
      </c>
      <c r="CB156" s="1054">
        <v>-118202</v>
      </c>
      <c r="CC156" s="1054">
        <v>0</v>
      </c>
      <c r="CD156" s="1054">
        <v>0</v>
      </c>
      <c r="CE156" s="1054">
        <v>0</v>
      </c>
      <c r="CF156" s="1054">
        <v>-25044682</v>
      </c>
      <c r="CG156" s="1054">
        <v>-925386</v>
      </c>
      <c r="CH156" s="1054">
        <v>-8084</v>
      </c>
      <c r="CI156" s="1054">
        <v>0</v>
      </c>
      <c r="CJ156" s="1054">
        <v>0</v>
      </c>
      <c r="CK156" s="1054">
        <v>0</v>
      </c>
      <c r="CL156" s="1054">
        <v>-483310</v>
      </c>
      <c r="CM156" s="1054">
        <v>-441287</v>
      </c>
      <c r="CN156" s="1054">
        <v>0</v>
      </c>
      <c r="CO156" s="1054">
        <v>322711386</v>
      </c>
      <c r="CP156" s="1054">
        <v>-5941329</v>
      </c>
      <c r="CQ156" s="1054">
        <v>42505901</v>
      </c>
      <c r="CR156" s="1054">
        <v>-38239871</v>
      </c>
      <c r="CS156" s="1054">
        <v>443115160</v>
      </c>
      <c r="CT156" s="1054">
        <v>2588707</v>
      </c>
      <c r="CU156" s="1054">
        <v>106279</v>
      </c>
      <c r="CV156">
        <v>-27093148</v>
      </c>
      <c r="CW156">
        <v>-1158889</v>
      </c>
      <c r="CX156" s="1054">
        <v>-5658863</v>
      </c>
      <c r="CY156" s="1054">
        <v>-124485742</v>
      </c>
      <c r="CZ156" s="1054">
        <v>0</v>
      </c>
      <c r="DA156" s="1054">
        <v>5008252</v>
      </c>
      <c r="DB156" s="1054">
        <v>0</v>
      </c>
      <c r="DC156" s="1054">
        <v>0</v>
      </c>
      <c r="DD156" s="1054">
        <v>-5602275</v>
      </c>
      <c r="DE156" s="1054">
        <v>0</v>
      </c>
      <c r="DF156" s="1054">
        <v>-56588</v>
      </c>
      <c r="DG156" s="1054">
        <v>0</v>
      </c>
      <c r="DH156" s="1054">
        <v>-123240885</v>
      </c>
      <c r="DI156" s="1054">
        <v>0</v>
      </c>
      <c r="DJ156" s="1054">
        <v>-1244857</v>
      </c>
      <c r="DK156" s="1054">
        <v>26188647</v>
      </c>
      <c r="DL156" s="1054">
        <v>0</v>
      </c>
      <c r="DM156" s="1054">
        <v>253921</v>
      </c>
      <c r="DN156" s="197">
        <v>93805950</v>
      </c>
      <c r="DO156" s="197">
        <v>3002000</v>
      </c>
      <c r="DP156" s="197">
        <v>34794160</v>
      </c>
      <c r="DQ156" s="197">
        <v>-25918523</v>
      </c>
      <c r="DR156" s="209"/>
      <c r="DS156" s="209"/>
      <c r="DT156" s="209"/>
      <c r="DU156" t="s">
        <v>984</v>
      </c>
      <c r="DV156" t="s">
        <v>984</v>
      </c>
      <c r="DX156" s="197">
        <v>0</v>
      </c>
      <c r="DY156" s="197">
        <v>0</v>
      </c>
      <c r="DZ156" s="197">
        <v>0</v>
      </c>
      <c r="EA156" s="1054">
        <v>-23990620</v>
      </c>
      <c r="EB156" s="1054">
        <v>0</v>
      </c>
      <c r="EC156" s="1557" t="s">
        <v>6480</v>
      </c>
      <c r="ED156" s="197" t="s">
        <v>5193</v>
      </c>
      <c r="EE156" s="1513" t="s">
        <v>5349</v>
      </c>
    </row>
    <row r="157" spans="1:135" s="197" customFormat="1" ht="12.75" x14ac:dyDescent="0.2">
      <c r="A157" s="797">
        <v>149</v>
      </c>
      <c r="B157" s="722" t="s">
        <v>396</v>
      </c>
      <c r="C157" s="1526" t="s">
        <v>397</v>
      </c>
      <c r="D157" s="1054">
        <v>124084</v>
      </c>
      <c r="E157" s="1054">
        <v>124084</v>
      </c>
      <c r="F157" s="1054">
        <v>163620</v>
      </c>
      <c r="G157" s="1054">
        <v>0</v>
      </c>
      <c r="H157" s="1054">
        <v>26157129</v>
      </c>
      <c r="I157" s="1054">
        <v>10462852</v>
      </c>
      <c r="J157" s="1054">
        <v>2354142</v>
      </c>
      <c r="K157" s="1054">
        <v>261571</v>
      </c>
      <c r="L157" s="1054">
        <v>0</v>
      </c>
      <c r="M157" s="1054">
        <v>0</v>
      </c>
      <c r="N157" s="1054">
        <v>0</v>
      </c>
      <c r="O157" s="1054">
        <v>0</v>
      </c>
      <c r="P157" s="1054">
        <v>0</v>
      </c>
      <c r="Q157" s="1054">
        <v>0</v>
      </c>
      <c r="R157" s="1054">
        <v>0</v>
      </c>
      <c r="S157" s="1054">
        <v>0</v>
      </c>
      <c r="T157" s="1054">
        <v>0</v>
      </c>
      <c r="U157" s="1054">
        <v>3565733</v>
      </c>
      <c r="V157" s="1054">
        <v>2852586</v>
      </c>
      <c r="W157" s="1054">
        <v>641832</v>
      </c>
      <c r="X157" s="1054">
        <v>71315</v>
      </c>
      <c r="Y157" s="1054">
        <v>1810120</v>
      </c>
      <c r="Z157" s="1054">
        <v>401006</v>
      </c>
      <c r="AA157" s="1054">
        <v>44556</v>
      </c>
      <c r="AB157" s="1054">
        <v>939225</v>
      </c>
      <c r="AC157" s="1054">
        <v>211326</v>
      </c>
      <c r="AD157" s="1054">
        <v>23481</v>
      </c>
      <c r="AE157" s="1054">
        <v>43751</v>
      </c>
      <c r="AF157" s="1054">
        <v>9844</v>
      </c>
      <c r="AG157" s="1054">
        <v>1094</v>
      </c>
      <c r="AH157" s="1054">
        <v>92753</v>
      </c>
      <c r="AI157" s="1054">
        <v>20870</v>
      </c>
      <c r="AJ157" s="1054">
        <v>2319</v>
      </c>
      <c r="AK157" s="1054">
        <v>9185</v>
      </c>
      <c r="AL157" s="1054">
        <v>2067</v>
      </c>
      <c r="AM157" s="1054">
        <v>230</v>
      </c>
      <c r="AN157" s="1054">
        <v>0</v>
      </c>
      <c r="AO157" s="1054">
        <v>0</v>
      </c>
      <c r="AP157" s="1054">
        <v>0</v>
      </c>
      <c r="AQ157" s="1054">
        <v>29493</v>
      </c>
      <c r="AR157" s="1054">
        <v>6636</v>
      </c>
      <c r="AS157" s="1054">
        <v>737</v>
      </c>
      <c r="AT157" s="1054">
        <v>0</v>
      </c>
      <c r="AU157" s="1054">
        <v>0</v>
      </c>
      <c r="AV157" s="1054">
        <v>0</v>
      </c>
      <c r="AW157" s="1054">
        <v>0</v>
      </c>
      <c r="AX157" s="1054">
        <v>0</v>
      </c>
      <c r="AY157" s="1054">
        <v>0</v>
      </c>
      <c r="AZ157" s="1054">
        <v>1722949</v>
      </c>
      <c r="BA157" s="1054">
        <v>0</v>
      </c>
      <c r="BB157" s="1054">
        <v>7131465</v>
      </c>
      <c r="BC157" s="1054">
        <v>1543613</v>
      </c>
      <c r="BD157" s="1054">
        <v>347313</v>
      </c>
      <c r="BE157" s="1054">
        <v>38590</v>
      </c>
      <c r="BF157" s="1055"/>
      <c r="BG157" s="1055"/>
      <c r="BH157" s="1055"/>
      <c r="BI157" s="1054">
        <v>-821651</v>
      </c>
      <c r="BJ157" s="1054">
        <v>-657320</v>
      </c>
      <c r="BK157" s="1054">
        <v>-147897</v>
      </c>
      <c r="BL157" s="1054">
        <v>-16432</v>
      </c>
      <c r="BM157" s="1054">
        <v>-1643300</v>
      </c>
      <c r="BN157" s="1054">
        <v>-2584716</v>
      </c>
      <c r="BO157" s="1054">
        <v>-2067775</v>
      </c>
      <c r="BP157" s="1054">
        <v>-465249</v>
      </c>
      <c r="BQ157" s="1054">
        <v>-51695</v>
      </c>
      <c r="BR157" s="1054">
        <v>-5169435</v>
      </c>
      <c r="BS157" s="1054">
        <v>6027282</v>
      </c>
      <c r="BT157" s="1054">
        <v>3013641</v>
      </c>
      <c r="BU157" s="1054">
        <v>2410913</v>
      </c>
      <c r="BV157" s="1054">
        <v>542455</v>
      </c>
      <c r="BW157" s="1054">
        <v>60273</v>
      </c>
      <c r="BX157" s="1054">
        <v>25031000</v>
      </c>
      <c r="BY157" s="1054">
        <v>-3700466</v>
      </c>
      <c r="BZ157" s="1054">
        <v>670865</v>
      </c>
      <c r="CA157" s="1054">
        <v>-2260973</v>
      </c>
      <c r="CB157" s="1054">
        <v>-15360</v>
      </c>
      <c r="CC157" s="1054">
        <v>0</v>
      </c>
      <c r="CD157" s="1054">
        <v>-21760</v>
      </c>
      <c r="CE157" s="1054">
        <v>0</v>
      </c>
      <c r="CF157" s="1054">
        <v>-712650</v>
      </c>
      <c r="CG157" s="1054">
        <v>-88919</v>
      </c>
      <c r="CH157" s="1054">
        <v>-24863</v>
      </c>
      <c r="CI157" s="1054">
        <v>0</v>
      </c>
      <c r="CJ157" s="1054">
        <v>0</v>
      </c>
      <c r="CK157" s="1054">
        <v>0</v>
      </c>
      <c r="CL157" s="1054">
        <v>0</v>
      </c>
      <c r="CM157" s="1054">
        <v>0</v>
      </c>
      <c r="CN157" s="1054">
        <v>0</v>
      </c>
      <c r="CO157" s="1054">
        <v>26530657</v>
      </c>
      <c r="CP157" s="1054">
        <v>-442157</v>
      </c>
      <c r="CQ157" s="1054">
        <v>2168997</v>
      </c>
      <c r="CR157" s="1054">
        <v>-1172605</v>
      </c>
      <c r="CS157" s="1054">
        <v>36067176</v>
      </c>
      <c r="CT157" s="1054">
        <v>-804050</v>
      </c>
      <c r="CU157" s="1054">
        <v>0</v>
      </c>
      <c r="CV157">
        <v>-1192469</v>
      </c>
      <c r="CW157">
        <v>0</v>
      </c>
      <c r="CX157" s="1054">
        <v>-121901</v>
      </c>
      <c r="CY157" s="1054">
        <v>-5047534</v>
      </c>
      <c r="CZ157" s="1054">
        <v>0</v>
      </c>
      <c r="DA157" s="1054">
        <v>-793414</v>
      </c>
      <c r="DB157" s="1054">
        <v>0</v>
      </c>
      <c r="DC157" s="1054">
        <v>-60950</v>
      </c>
      <c r="DD157" s="1054">
        <v>-48761</v>
      </c>
      <c r="DE157" s="1054">
        <v>-10971</v>
      </c>
      <c r="DF157" s="1054">
        <v>-1219</v>
      </c>
      <c r="DG157" s="1054">
        <v>-2523766</v>
      </c>
      <c r="DH157" s="1054">
        <v>-2019014</v>
      </c>
      <c r="DI157" s="1054">
        <v>-454278</v>
      </c>
      <c r="DJ157" s="1054">
        <v>-50476</v>
      </c>
      <c r="DK157" s="1054">
        <v>695817</v>
      </c>
      <c r="DL157" s="1054">
        <v>156559</v>
      </c>
      <c r="DM157" s="1054">
        <v>17395</v>
      </c>
      <c r="DN157" s="197">
        <v>8413635</v>
      </c>
      <c r="DO157" s="197">
        <v>0</v>
      </c>
      <c r="DP157" s="197">
        <v>6027282</v>
      </c>
      <c r="DQ157" s="197">
        <v>-2362868</v>
      </c>
      <c r="DR157" s="209"/>
      <c r="DS157" s="209"/>
      <c r="DT157" s="209"/>
      <c r="DU157" t="s">
        <v>984</v>
      </c>
      <c r="DV157" t="s">
        <v>985</v>
      </c>
      <c r="DX157" s="197">
        <v>0</v>
      </c>
      <c r="DY157" s="197">
        <v>0</v>
      </c>
      <c r="DZ157" s="197">
        <v>0</v>
      </c>
      <c r="EA157" s="1054">
        <v>-1578239</v>
      </c>
      <c r="EB157" s="1054">
        <v>0</v>
      </c>
      <c r="EC157" s="1557" t="s">
        <v>6480</v>
      </c>
      <c r="ED157" s="197" t="s">
        <v>5194</v>
      </c>
      <c r="EE157" s="1513" t="s">
        <v>5343</v>
      </c>
    </row>
    <row r="158" spans="1:135" s="197" customFormat="1" ht="12.75" x14ac:dyDescent="0.2">
      <c r="A158" s="203">
        <v>150</v>
      </c>
      <c r="B158" s="722" t="s">
        <v>843</v>
      </c>
      <c r="C158" s="1526" t="s">
        <v>399</v>
      </c>
      <c r="D158" s="1054">
        <v>267991</v>
      </c>
      <c r="E158" s="1054">
        <v>267991</v>
      </c>
      <c r="F158" s="1054">
        <v>67310</v>
      </c>
      <c r="G158" s="1054">
        <v>0</v>
      </c>
      <c r="H158" s="1054">
        <v>99083026</v>
      </c>
      <c r="I158" s="1054">
        <v>48550683</v>
      </c>
      <c r="J158" s="1054">
        <v>0</v>
      </c>
      <c r="K158" s="1054">
        <v>990830</v>
      </c>
      <c r="L158" s="1054">
        <v>0</v>
      </c>
      <c r="M158" s="1054">
        <v>0</v>
      </c>
      <c r="N158" s="1054">
        <v>0</v>
      </c>
      <c r="O158" s="1054">
        <v>0</v>
      </c>
      <c r="P158" s="1054">
        <v>0</v>
      </c>
      <c r="Q158" s="1054">
        <v>0</v>
      </c>
      <c r="R158" s="1054">
        <v>0</v>
      </c>
      <c r="S158" s="1054">
        <v>0</v>
      </c>
      <c r="T158" s="1054">
        <v>0</v>
      </c>
      <c r="U158" s="1054">
        <v>-2887064</v>
      </c>
      <c r="V158" s="1054">
        <v>-2829322</v>
      </c>
      <c r="W158" s="1054">
        <v>0</v>
      </c>
      <c r="X158" s="1054">
        <v>-57741</v>
      </c>
      <c r="Y158" s="1054">
        <v>8281622</v>
      </c>
      <c r="Z158" s="1054">
        <v>0</v>
      </c>
      <c r="AA158" s="1054">
        <v>168779</v>
      </c>
      <c r="AB158" s="1054">
        <v>2753619</v>
      </c>
      <c r="AC158" s="1054">
        <v>0</v>
      </c>
      <c r="AD158" s="1054">
        <v>56196</v>
      </c>
      <c r="AE158" s="1054">
        <v>151758</v>
      </c>
      <c r="AF158" s="1054">
        <v>0</v>
      </c>
      <c r="AG158" s="1054">
        <v>3097</v>
      </c>
      <c r="AH158" s="1054">
        <v>0</v>
      </c>
      <c r="AI158" s="1054">
        <v>0</v>
      </c>
      <c r="AJ158" s="1054">
        <v>0</v>
      </c>
      <c r="AK158" s="1054">
        <v>14067</v>
      </c>
      <c r="AL158" s="1054">
        <v>0</v>
      </c>
      <c r="AM158" s="1054">
        <v>287</v>
      </c>
      <c r="AN158" s="1054">
        <v>646</v>
      </c>
      <c r="AO158" s="1054">
        <v>0</v>
      </c>
      <c r="AP158" s="1054">
        <v>13</v>
      </c>
      <c r="AQ158" s="1054">
        <v>5708</v>
      </c>
      <c r="AR158" s="1054">
        <v>0</v>
      </c>
      <c r="AS158" s="1054">
        <v>117</v>
      </c>
      <c r="AT158" s="1054">
        <v>0</v>
      </c>
      <c r="AU158" s="1054">
        <v>0</v>
      </c>
      <c r="AV158" s="1054">
        <v>0</v>
      </c>
      <c r="AW158" s="1054">
        <v>860</v>
      </c>
      <c r="AX158" s="1054">
        <v>0</v>
      </c>
      <c r="AY158" s="1054">
        <v>18</v>
      </c>
      <c r="AZ158" s="1054">
        <v>8172473</v>
      </c>
      <c r="BA158" s="1054">
        <v>0</v>
      </c>
      <c r="BB158" s="1054">
        <v>-5774127</v>
      </c>
      <c r="BC158" s="1054">
        <v>4121341</v>
      </c>
      <c r="BD158" s="1054">
        <v>0</v>
      </c>
      <c r="BE158" s="1054">
        <v>84109</v>
      </c>
      <c r="BF158" s="1055"/>
      <c r="BG158" s="1055"/>
      <c r="BH158" s="1055"/>
      <c r="BI158" s="1054">
        <v>-2991833</v>
      </c>
      <c r="BJ158" s="1054">
        <v>-2931996</v>
      </c>
      <c r="BK158" s="1054">
        <v>0</v>
      </c>
      <c r="BL158" s="1054">
        <v>-59837</v>
      </c>
      <c r="BM158" s="1054">
        <v>-5983666</v>
      </c>
      <c r="BN158" s="1054">
        <v>-2458352</v>
      </c>
      <c r="BO158" s="1054">
        <v>-2409187</v>
      </c>
      <c r="BP158" s="1054">
        <v>0</v>
      </c>
      <c r="BQ158" s="1054">
        <v>-49168</v>
      </c>
      <c r="BR158" s="1054">
        <v>-4916707</v>
      </c>
      <c r="BS158" s="1054">
        <v>-95306</v>
      </c>
      <c r="BT158" s="1054">
        <v>-47654</v>
      </c>
      <c r="BU158" s="1054">
        <v>-46700</v>
      </c>
      <c r="BV158" s="1054">
        <v>0</v>
      </c>
      <c r="BW158" s="1054">
        <v>-952</v>
      </c>
      <c r="BX158" s="1054">
        <v>90803952</v>
      </c>
      <c r="BY158" s="1054">
        <v>-8070178</v>
      </c>
      <c r="BZ158" s="1054">
        <v>2229169</v>
      </c>
      <c r="CA158" s="1054">
        <v>-9463958</v>
      </c>
      <c r="CB158" s="1054">
        <v>-115129</v>
      </c>
      <c r="CC158" s="1054">
        <v>-1062</v>
      </c>
      <c r="CD158" s="1054">
        <v>-27814</v>
      </c>
      <c r="CE158" s="1054">
        <v>0</v>
      </c>
      <c r="CF158" s="1054">
        <v>-2369197</v>
      </c>
      <c r="CG158" s="1054">
        <v>-71245</v>
      </c>
      <c r="CH158" s="1054">
        <v>-86289</v>
      </c>
      <c r="CI158" s="1054">
        <v>0</v>
      </c>
      <c r="CJ158" s="1054">
        <v>0</v>
      </c>
      <c r="CK158" s="1054">
        <v>0</v>
      </c>
      <c r="CL158" s="1054">
        <v>0</v>
      </c>
      <c r="CM158" s="1054">
        <v>0</v>
      </c>
      <c r="CN158" s="1054">
        <v>0</v>
      </c>
      <c r="CO158" s="1054">
        <v>87469170</v>
      </c>
      <c r="CP158" s="1054">
        <v>-783446</v>
      </c>
      <c r="CQ158" s="1054">
        <v>9842085</v>
      </c>
      <c r="CR158" s="1054">
        <v>-5597687</v>
      </c>
      <c r="CS158" s="1054">
        <v>109822749</v>
      </c>
      <c r="CT158" s="1054">
        <v>-2406895</v>
      </c>
      <c r="CU158" s="1054">
        <v>0</v>
      </c>
      <c r="CV158">
        <v>-1522978</v>
      </c>
      <c r="CW158">
        <v>0</v>
      </c>
      <c r="CX158" s="1054">
        <v>-18837</v>
      </c>
      <c r="CY158" s="1054">
        <v>-4897870</v>
      </c>
      <c r="CZ158" s="1054">
        <v>0</v>
      </c>
      <c r="DA158" s="1054">
        <v>-967482</v>
      </c>
      <c r="DB158" s="1054">
        <v>0</v>
      </c>
      <c r="DC158" s="1054">
        <v>-9418</v>
      </c>
      <c r="DD158" s="1054">
        <v>-9230</v>
      </c>
      <c r="DE158" s="1054">
        <v>0</v>
      </c>
      <c r="DF158" s="1054">
        <v>-189</v>
      </c>
      <c r="DG158" s="1054">
        <v>-2448935</v>
      </c>
      <c r="DH158" s="1054">
        <v>-2399956</v>
      </c>
      <c r="DI158" s="1054">
        <v>0</v>
      </c>
      <c r="DJ158" s="1054">
        <v>-48979</v>
      </c>
      <c r="DK158" s="1054">
        <v>137685</v>
      </c>
      <c r="DL158" s="1054">
        <v>0</v>
      </c>
      <c r="DM158" s="1054">
        <v>2810</v>
      </c>
      <c r="DN158" s="197">
        <v>23823872</v>
      </c>
      <c r="DO158" s="197">
        <v>0</v>
      </c>
      <c r="DP158" s="197">
        <v>-95306</v>
      </c>
      <c r="DQ158" s="197">
        <v>-4893128</v>
      </c>
      <c r="DR158" s="209"/>
      <c r="DS158" s="209"/>
      <c r="DT158" s="209"/>
      <c r="DU158" t="s">
        <v>984</v>
      </c>
      <c r="DV158" t="s">
        <v>984</v>
      </c>
      <c r="DX158" s="197">
        <v>0</v>
      </c>
      <c r="DY158" s="197">
        <v>0</v>
      </c>
      <c r="DZ158" s="197">
        <v>0</v>
      </c>
      <c r="EA158" s="1054">
        <v>-254935</v>
      </c>
      <c r="EB158" s="1054">
        <v>-4892762</v>
      </c>
      <c r="EC158" s="1557" t="s">
        <v>6480</v>
      </c>
      <c r="ED158" s="197" t="s">
        <v>5195</v>
      </c>
      <c r="EE158" s="1513" t="s">
        <v>5342</v>
      </c>
    </row>
    <row r="159" spans="1:135" s="197" customFormat="1" ht="12.75" x14ac:dyDescent="0.2">
      <c r="A159" s="797">
        <v>151</v>
      </c>
      <c r="B159" s="722" t="s">
        <v>400</v>
      </c>
      <c r="C159" s="1526" t="s">
        <v>401</v>
      </c>
      <c r="D159" s="1054">
        <v>62818</v>
      </c>
      <c r="E159" s="1054">
        <v>62818</v>
      </c>
      <c r="F159" s="1054">
        <v>240000</v>
      </c>
      <c r="G159" s="1054">
        <v>0</v>
      </c>
      <c r="H159" s="1054">
        <v>14187747</v>
      </c>
      <c r="I159" s="1054">
        <v>5675099</v>
      </c>
      <c r="J159" s="1054">
        <v>1276897</v>
      </c>
      <c r="K159" s="1054">
        <v>141877</v>
      </c>
      <c r="L159" s="1054">
        <v>0</v>
      </c>
      <c r="M159" s="1054">
        <v>0</v>
      </c>
      <c r="N159" s="1054">
        <v>0</v>
      </c>
      <c r="O159" s="1054">
        <v>0</v>
      </c>
      <c r="P159" s="1054">
        <v>0</v>
      </c>
      <c r="Q159" s="1054">
        <v>0</v>
      </c>
      <c r="R159" s="1054">
        <v>0</v>
      </c>
      <c r="S159" s="1054">
        <v>0</v>
      </c>
      <c r="T159" s="1054">
        <v>0</v>
      </c>
      <c r="U159" s="1054">
        <v>-1347145</v>
      </c>
      <c r="V159" s="1054">
        <v>-1077716</v>
      </c>
      <c r="W159" s="1054">
        <v>-242486</v>
      </c>
      <c r="X159" s="1054">
        <v>-26943</v>
      </c>
      <c r="Y159" s="1054">
        <v>1007582</v>
      </c>
      <c r="Z159" s="1054">
        <v>217508</v>
      </c>
      <c r="AA159" s="1054">
        <v>24167</v>
      </c>
      <c r="AB159" s="1054">
        <v>784413</v>
      </c>
      <c r="AC159" s="1054">
        <v>176493</v>
      </c>
      <c r="AD159" s="1054">
        <v>19610</v>
      </c>
      <c r="AE159" s="1054">
        <v>32863</v>
      </c>
      <c r="AF159" s="1054">
        <v>7394</v>
      </c>
      <c r="AG159" s="1054">
        <v>822</v>
      </c>
      <c r="AH159" s="1054">
        <v>0</v>
      </c>
      <c r="AI159" s="1054">
        <v>0</v>
      </c>
      <c r="AJ159" s="1054">
        <v>0</v>
      </c>
      <c r="AK159" s="1054">
        <v>990</v>
      </c>
      <c r="AL159" s="1054">
        <v>223</v>
      </c>
      <c r="AM159" s="1054">
        <v>25</v>
      </c>
      <c r="AN159" s="1054">
        <v>5954</v>
      </c>
      <c r="AO159" s="1054">
        <v>1339</v>
      </c>
      <c r="AP159" s="1054">
        <v>149</v>
      </c>
      <c r="AQ159" s="1054">
        <v>11703</v>
      </c>
      <c r="AR159" s="1054">
        <v>2633</v>
      </c>
      <c r="AS159" s="1054">
        <v>293</v>
      </c>
      <c r="AT159" s="1054">
        <v>0</v>
      </c>
      <c r="AU159" s="1054">
        <v>0</v>
      </c>
      <c r="AV159" s="1054">
        <v>0</v>
      </c>
      <c r="AW159" s="1054">
        <v>0</v>
      </c>
      <c r="AX159" s="1054">
        <v>0</v>
      </c>
      <c r="AY159" s="1054">
        <v>0</v>
      </c>
      <c r="AZ159" s="1054">
        <v>1100014</v>
      </c>
      <c r="BA159" s="1054">
        <v>0</v>
      </c>
      <c r="BB159" s="1054">
        <v>-2694289</v>
      </c>
      <c r="BC159" s="1054">
        <v>738518</v>
      </c>
      <c r="BD159" s="1054">
        <v>166166</v>
      </c>
      <c r="BE159" s="1054">
        <v>18463</v>
      </c>
      <c r="BF159" s="1055"/>
      <c r="BG159" s="1055"/>
      <c r="BH159" s="1055"/>
      <c r="BI159" s="1054">
        <v>-108625</v>
      </c>
      <c r="BJ159" s="1054">
        <v>-86900</v>
      </c>
      <c r="BK159" s="1054">
        <v>-19552</v>
      </c>
      <c r="BL159" s="1054">
        <v>-2173</v>
      </c>
      <c r="BM159" s="1054">
        <v>-217250</v>
      </c>
      <c r="BN159" s="1054">
        <v>-396441</v>
      </c>
      <c r="BO159" s="1054">
        <v>-317153</v>
      </c>
      <c r="BP159" s="1054">
        <v>-71360</v>
      </c>
      <c r="BQ159" s="1054">
        <v>-7929</v>
      </c>
      <c r="BR159" s="1054">
        <v>-792883</v>
      </c>
      <c r="BS159" s="1054">
        <v>-3147130</v>
      </c>
      <c r="BT159" s="1054">
        <v>-1573569</v>
      </c>
      <c r="BU159" s="1054">
        <v>-1258853</v>
      </c>
      <c r="BV159" s="1054">
        <v>-283239</v>
      </c>
      <c r="BW159" s="1054">
        <v>-31470</v>
      </c>
      <c r="BX159" s="1054">
        <v>12916684</v>
      </c>
      <c r="BY159" s="1054">
        <v>-2432208</v>
      </c>
      <c r="BZ159" s="1054">
        <v>326508</v>
      </c>
      <c r="CA159" s="1054">
        <v>-1521730</v>
      </c>
      <c r="CB159" s="1054">
        <v>-43661</v>
      </c>
      <c r="CC159" s="1054">
        <v>-17132</v>
      </c>
      <c r="CD159" s="1054">
        <v>-1562</v>
      </c>
      <c r="CE159" s="1054">
        <v>0</v>
      </c>
      <c r="CF159" s="1054">
        <v>-292439</v>
      </c>
      <c r="CG159" s="1054">
        <v>-22337</v>
      </c>
      <c r="CH159" s="1054">
        <v>-3633</v>
      </c>
      <c r="CI159" s="1054">
        <v>-156</v>
      </c>
      <c r="CJ159" s="1054">
        <v>0</v>
      </c>
      <c r="CK159" s="1054">
        <v>0</v>
      </c>
      <c r="CL159" s="1054">
        <v>0</v>
      </c>
      <c r="CM159" s="1054">
        <v>0</v>
      </c>
      <c r="CN159" s="1054">
        <v>0</v>
      </c>
      <c r="CO159" s="1054">
        <v>13341431</v>
      </c>
      <c r="CP159" s="1054">
        <v>-25787</v>
      </c>
      <c r="CQ159" s="1054">
        <v>1104003</v>
      </c>
      <c r="CR159" s="1054">
        <v>-693982</v>
      </c>
      <c r="CS159" s="1054">
        <v>19791935</v>
      </c>
      <c r="CT159" s="1054">
        <v>-65759</v>
      </c>
      <c r="CU159" s="1054">
        <v>0</v>
      </c>
      <c r="CV159">
        <v>-548066</v>
      </c>
      <c r="CW159">
        <v>0</v>
      </c>
      <c r="CX159" s="1054">
        <v>-42164</v>
      </c>
      <c r="CY159" s="1054">
        <v>-750719</v>
      </c>
      <c r="CZ159" s="1054">
        <v>0</v>
      </c>
      <c r="DA159" s="1054">
        <v>38203</v>
      </c>
      <c r="DB159" s="1054">
        <v>0</v>
      </c>
      <c r="DC159" s="1054">
        <v>-21081</v>
      </c>
      <c r="DD159" s="1054">
        <v>-16866</v>
      </c>
      <c r="DE159" s="1054">
        <v>-3795</v>
      </c>
      <c r="DF159" s="1054">
        <v>-422</v>
      </c>
      <c r="DG159" s="1054">
        <v>-375360</v>
      </c>
      <c r="DH159" s="1054">
        <v>-300287</v>
      </c>
      <c r="DI159" s="1054">
        <v>-67565</v>
      </c>
      <c r="DJ159" s="1054">
        <v>-7507</v>
      </c>
      <c r="DK159" s="1054">
        <v>438505</v>
      </c>
      <c r="DL159" s="1054">
        <v>98664</v>
      </c>
      <c r="DM159" s="1054">
        <v>10963</v>
      </c>
      <c r="DN159" s="197">
        <v>6319850</v>
      </c>
      <c r="DO159" s="197">
        <v>0</v>
      </c>
      <c r="DP159" s="197">
        <v>-3147130</v>
      </c>
      <c r="DQ159" s="197">
        <v>-1247300</v>
      </c>
      <c r="DR159" s="209"/>
      <c r="DS159" s="209"/>
      <c r="DT159" s="209"/>
      <c r="DU159" t="s">
        <v>984</v>
      </c>
      <c r="DV159" t="s">
        <v>985</v>
      </c>
      <c r="DX159" s="197">
        <v>0</v>
      </c>
      <c r="DY159" s="197">
        <v>0</v>
      </c>
      <c r="DZ159" s="197">
        <v>0</v>
      </c>
      <c r="EA159" s="1054">
        <v>-994609</v>
      </c>
      <c r="EB159" s="1054">
        <v>0</v>
      </c>
      <c r="EC159" s="1557" t="s">
        <v>6480</v>
      </c>
      <c r="ED159" s="197" t="s">
        <v>5196</v>
      </c>
      <c r="EE159" s="1513" t="s">
        <v>5343</v>
      </c>
    </row>
    <row r="160" spans="1:135" s="197" customFormat="1" ht="12.75" x14ac:dyDescent="0.2">
      <c r="A160" s="203">
        <v>152</v>
      </c>
      <c r="B160" s="722" t="s">
        <v>404</v>
      </c>
      <c r="C160" s="1526" t="s">
        <v>405</v>
      </c>
      <c r="D160" s="1054">
        <v>256365</v>
      </c>
      <c r="E160" s="1054">
        <v>306365</v>
      </c>
      <c r="F160" s="1054">
        <v>0</v>
      </c>
      <c r="G160" s="1054">
        <v>0</v>
      </c>
      <c r="H160" s="1054">
        <v>95615869</v>
      </c>
      <c r="I160" s="1054">
        <v>28684761</v>
      </c>
      <c r="J160" s="1054">
        <v>35377872</v>
      </c>
      <c r="K160" s="1054">
        <v>0</v>
      </c>
      <c r="L160" s="1054">
        <v>0</v>
      </c>
      <c r="M160" s="1054">
        <v>0</v>
      </c>
      <c r="N160" s="1054">
        <v>0</v>
      </c>
      <c r="O160" s="1054">
        <v>0</v>
      </c>
      <c r="P160" s="1054">
        <v>0</v>
      </c>
      <c r="Q160" s="1054">
        <v>0</v>
      </c>
      <c r="R160" s="1054">
        <v>0</v>
      </c>
      <c r="S160" s="1054">
        <v>0</v>
      </c>
      <c r="T160" s="1054">
        <v>0</v>
      </c>
      <c r="U160" s="1054">
        <v>-1859606</v>
      </c>
      <c r="V160" s="1054">
        <v>-1690551</v>
      </c>
      <c r="W160" s="1054">
        <v>-2085013</v>
      </c>
      <c r="X160" s="1054">
        <v>0</v>
      </c>
      <c r="Y160" s="1054">
        <v>4886182</v>
      </c>
      <c r="Z160" s="1054">
        <v>6026291</v>
      </c>
      <c r="AA160" s="1054">
        <v>0</v>
      </c>
      <c r="AB160" s="1054">
        <v>1150756</v>
      </c>
      <c r="AC160" s="1054">
        <v>1419265</v>
      </c>
      <c r="AD160" s="1054">
        <v>0</v>
      </c>
      <c r="AE160" s="1054">
        <v>79409</v>
      </c>
      <c r="AF160" s="1054">
        <v>97938</v>
      </c>
      <c r="AG160" s="1054">
        <v>0</v>
      </c>
      <c r="AH160" s="1054">
        <v>0</v>
      </c>
      <c r="AI160" s="1054">
        <v>0</v>
      </c>
      <c r="AJ160" s="1054">
        <v>0</v>
      </c>
      <c r="AK160" s="1054">
        <v>0</v>
      </c>
      <c r="AL160" s="1054">
        <v>0</v>
      </c>
      <c r="AM160" s="1054">
        <v>0</v>
      </c>
      <c r="AN160" s="1054">
        <v>0</v>
      </c>
      <c r="AO160" s="1054">
        <v>0</v>
      </c>
      <c r="AP160" s="1054">
        <v>0</v>
      </c>
      <c r="AQ160" s="1054">
        <v>10533</v>
      </c>
      <c r="AR160" s="1054">
        <v>12991</v>
      </c>
      <c r="AS160" s="1054">
        <v>0</v>
      </c>
      <c r="AT160" s="1054">
        <v>0</v>
      </c>
      <c r="AU160" s="1054">
        <v>0</v>
      </c>
      <c r="AV160" s="1054">
        <v>0</v>
      </c>
      <c r="AW160" s="1054">
        <v>0</v>
      </c>
      <c r="AX160" s="1054">
        <v>0</v>
      </c>
      <c r="AY160" s="1054">
        <v>0</v>
      </c>
      <c r="AZ160" s="1054">
        <v>11870448</v>
      </c>
      <c r="BA160" s="1054">
        <v>0</v>
      </c>
      <c r="BB160" s="1054">
        <v>-5635171</v>
      </c>
      <c r="BC160" s="1054">
        <v>2991139</v>
      </c>
      <c r="BD160" s="1054">
        <v>3689070</v>
      </c>
      <c r="BE160" s="1054">
        <v>0</v>
      </c>
      <c r="BF160" s="1055"/>
      <c r="BG160" s="1055"/>
      <c r="BH160" s="1055"/>
      <c r="BI160" s="1054">
        <v>-1313236</v>
      </c>
      <c r="BJ160" s="1054">
        <v>-1193852</v>
      </c>
      <c r="BK160" s="1054">
        <v>-1472416</v>
      </c>
      <c r="BL160" s="1054">
        <v>0</v>
      </c>
      <c r="BM160" s="1054">
        <v>-3979504</v>
      </c>
      <c r="BN160" s="1054">
        <v>-2622619</v>
      </c>
      <c r="BO160" s="1054">
        <v>-2384198</v>
      </c>
      <c r="BP160" s="1054">
        <v>-2940512</v>
      </c>
      <c r="BQ160" s="1054">
        <v>0</v>
      </c>
      <c r="BR160" s="1054">
        <v>-7947329</v>
      </c>
      <c r="BS160" s="1054">
        <v>-73273</v>
      </c>
      <c r="BT160" s="1054">
        <v>-21697</v>
      </c>
      <c r="BU160" s="1054">
        <v>-23551</v>
      </c>
      <c r="BV160" s="1054">
        <v>-28024</v>
      </c>
      <c r="BW160" s="1054">
        <v>0</v>
      </c>
      <c r="BX160" s="1054">
        <v>77415374</v>
      </c>
      <c r="BY160" s="1054">
        <v>-5483120</v>
      </c>
      <c r="BZ160" s="1054">
        <v>2087263</v>
      </c>
      <c r="CA160" s="1054">
        <v>-6715398</v>
      </c>
      <c r="CB160" s="1054">
        <v>-105800</v>
      </c>
      <c r="CC160" s="1054">
        <v>0</v>
      </c>
      <c r="CD160" s="1054">
        <v>0</v>
      </c>
      <c r="CE160" s="1054">
        <v>-2609</v>
      </c>
      <c r="CF160" s="1054">
        <v>-2258249</v>
      </c>
      <c r="CG160" s="1054">
        <v>-166391</v>
      </c>
      <c r="CH160" s="1054">
        <v>-46928</v>
      </c>
      <c r="CI160" s="1054">
        <v>0</v>
      </c>
      <c r="CJ160" s="1054">
        <v>0</v>
      </c>
      <c r="CK160" s="1054">
        <v>0</v>
      </c>
      <c r="CL160" s="1054">
        <v>-10180</v>
      </c>
      <c r="CM160" s="1054">
        <v>0</v>
      </c>
      <c r="CN160" s="1054">
        <v>0</v>
      </c>
      <c r="CO160" s="1054">
        <v>77217577</v>
      </c>
      <c r="CP160" s="1054">
        <v>-267801</v>
      </c>
      <c r="CQ160" s="1054">
        <v>5292187</v>
      </c>
      <c r="CR160" s="1054">
        <v>-6453636</v>
      </c>
      <c r="CS160" s="1054">
        <v>99358631</v>
      </c>
      <c r="CT160" s="1054">
        <v>-253385</v>
      </c>
      <c r="CU160" s="1054">
        <v>0</v>
      </c>
      <c r="CV160">
        <v>-2834356</v>
      </c>
      <c r="CW160">
        <v>0</v>
      </c>
      <c r="CX160" s="1054">
        <v>-1734371</v>
      </c>
      <c r="CY160" s="1054">
        <v>-6212958</v>
      </c>
      <c r="CZ160" s="1054">
        <v>0</v>
      </c>
      <c r="DA160" s="1054">
        <v>647869</v>
      </c>
      <c r="DB160" s="1054">
        <v>0</v>
      </c>
      <c r="DC160" s="1054">
        <v>-572343</v>
      </c>
      <c r="DD160" s="1054">
        <v>-520311</v>
      </c>
      <c r="DE160" s="1054">
        <v>-641717</v>
      </c>
      <c r="DF160" s="1054">
        <v>0</v>
      </c>
      <c r="DG160" s="1054">
        <v>-2050275</v>
      </c>
      <c r="DH160" s="1054">
        <v>-1863888</v>
      </c>
      <c r="DI160" s="1054">
        <v>-2298795</v>
      </c>
      <c r="DJ160" s="1054">
        <v>0</v>
      </c>
      <c r="DK160" s="1054">
        <v>1485618</v>
      </c>
      <c r="DL160" s="1054">
        <v>1832262</v>
      </c>
      <c r="DM160" s="1054">
        <v>0</v>
      </c>
      <c r="DN160" s="197">
        <v>20361250</v>
      </c>
      <c r="DO160" s="197">
        <v>0</v>
      </c>
      <c r="DP160" s="197">
        <v>-73273</v>
      </c>
      <c r="DQ160" s="197">
        <v>-5763322</v>
      </c>
      <c r="DR160" s="209"/>
      <c r="DS160" s="209"/>
      <c r="DT160" s="209"/>
      <c r="DU160" t="s">
        <v>984</v>
      </c>
      <c r="DV160" t="s">
        <v>984</v>
      </c>
      <c r="DX160" s="197">
        <v>0</v>
      </c>
      <c r="DY160" s="197">
        <v>0</v>
      </c>
      <c r="DZ160" s="197">
        <v>0</v>
      </c>
      <c r="EA160" s="1054">
        <v>-4492869</v>
      </c>
      <c r="EB160" s="1054">
        <v>0</v>
      </c>
      <c r="EC160" s="1557" t="s">
        <v>6480</v>
      </c>
      <c r="ED160" s="197" t="s">
        <v>5197</v>
      </c>
      <c r="EE160" s="1513" t="s">
        <v>5345</v>
      </c>
    </row>
    <row r="161" spans="1:135" s="197" customFormat="1" ht="12.75" x14ac:dyDescent="0.2">
      <c r="A161" s="797">
        <v>153</v>
      </c>
      <c r="B161" s="722" t="s">
        <v>406</v>
      </c>
      <c r="C161" s="1526" t="s">
        <v>407</v>
      </c>
      <c r="D161" s="1054">
        <v>120580</v>
      </c>
      <c r="E161" s="1054">
        <v>120580</v>
      </c>
      <c r="F161" s="1054">
        <v>254906</v>
      </c>
      <c r="G161" s="1054">
        <v>93828</v>
      </c>
      <c r="H161" s="1054">
        <v>16921552</v>
      </c>
      <c r="I161" s="1054">
        <v>6768621</v>
      </c>
      <c r="J161" s="1054">
        <v>1522940</v>
      </c>
      <c r="K161" s="1054">
        <v>169216</v>
      </c>
      <c r="L161" s="1054">
        <v>0</v>
      </c>
      <c r="M161" s="1054">
        <v>0</v>
      </c>
      <c r="N161" s="1054">
        <v>0</v>
      </c>
      <c r="O161" s="1054">
        <v>0</v>
      </c>
      <c r="P161" s="1054">
        <v>0</v>
      </c>
      <c r="Q161" s="1054">
        <v>0</v>
      </c>
      <c r="R161" s="1054">
        <v>0</v>
      </c>
      <c r="S161" s="1054">
        <v>0</v>
      </c>
      <c r="T161" s="1054">
        <v>0</v>
      </c>
      <c r="U161" s="1054">
        <v>-223910</v>
      </c>
      <c r="V161" s="1054">
        <v>-179128</v>
      </c>
      <c r="W161" s="1054">
        <v>-40304</v>
      </c>
      <c r="X161" s="1054">
        <v>-4478</v>
      </c>
      <c r="Y161" s="1054">
        <v>1196392</v>
      </c>
      <c r="Z161" s="1054">
        <v>275401</v>
      </c>
      <c r="AA161" s="1054">
        <v>28824</v>
      </c>
      <c r="AB161" s="1054">
        <v>1171673</v>
      </c>
      <c r="AC161" s="1054">
        <v>263626</v>
      </c>
      <c r="AD161" s="1054">
        <v>29292</v>
      </c>
      <c r="AE161" s="1054">
        <v>41010</v>
      </c>
      <c r="AF161" s="1054">
        <v>9227</v>
      </c>
      <c r="AG161" s="1054">
        <v>1025</v>
      </c>
      <c r="AH161" s="1054">
        <v>0</v>
      </c>
      <c r="AI161" s="1054">
        <v>0</v>
      </c>
      <c r="AJ161" s="1054">
        <v>0</v>
      </c>
      <c r="AK161" s="1054">
        <v>4117</v>
      </c>
      <c r="AL161" s="1054">
        <v>926</v>
      </c>
      <c r="AM161" s="1054">
        <v>103</v>
      </c>
      <c r="AN161" s="1054">
        <v>9625</v>
      </c>
      <c r="AO161" s="1054">
        <v>2165</v>
      </c>
      <c r="AP161" s="1054">
        <v>241</v>
      </c>
      <c r="AQ161" s="1054">
        <v>134475</v>
      </c>
      <c r="AR161" s="1054">
        <v>30257</v>
      </c>
      <c r="AS161" s="1054">
        <v>3362</v>
      </c>
      <c r="AT161" s="1054">
        <v>0</v>
      </c>
      <c r="AU161" s="1054">
        <v>0</v>
      </c>
      <c r="AV161" s="1054">
        <v>0</v>
      </c>
      <c r="AW161" s="1054">
        <v>0</v>
      </c>
      <c r="AX161" s="1054">
        <v>0</v>
      </c>
      <c r="AY161" s="1054">
        <v>0</v>
      </c>
      <c r="AZ161" s="1054">
        <v>2316387</v>
      </c>
      <c r="BA161" s="1054">
        <v>0</v>
      </c>
      <c r="BB161" s="1054">
        <v>-447820</v>
      </c>
      <c r="BC161" s="1054">
        <v>1145036</v>
      </c>
      <c r="BD161" s="1054">
        <v>257633</v>
      </c>
      <c r="BE161" s="1054">
        <v>28626</v>
      </c>
      <c r="BF161" s="1055"/>
      <c r="BG161" s="1055"/>
      <c r="BH161" s="1055"/>
      <c r="BI161" s="1054">
        <v>-377792</v>
      </c>
      <c r="BJ161" s="1054">
        <v>-302234</v>
      </c>
      <c r="BK161" s="1054">
        <v>-68003</v>
      </c>
      <c r="BL161" s="1054">
        <v>-7556</v>
      </c>
      <c r="BM161" s="1054">
        <v>-755585</v>
      </c>
      <c r="BN161" s="1054">
        <v>-844758</v>
      </c>
      <c r="BO161" s="1054">
        <v>-675808</v>
      </c>
      <c r="BP161" s="1054">
        <v>-152058</v>
      </c>
      <c r="BQ161" s="1054">
        <v>-16895</v>
      </c>
      <c r="BR161" s="1054">
        <v>-1689519</v>
      </c>
      <c r="BS161" s="1054">
        <v>-266893</v>
      </c>
      <c r="BT161" s="1054">
        <v>-133447</v>
      </c>
      <c r="BU161" s="1054">
        <v>-106757</v>
      </c>
      <c r="BV161" s="1054">
        <v>-24020</v>
      </c>
      <c r="BW161" s="1054">
        <v>-2668</v>
      </c>
      <c r="BX161" s="1054">
        <v>14333871</v>
      </c>
      <c r="BY161" s="1054">
        <v>-4477390</v>
      </c>
      <c r="BZ161" s="1054">
        <v>308228</v>
      </c>
      <c r="CA161" s="1054">
        <v>-1645846</v>
      </c>
      <c r="CB161" s="1054">
        <v>-35594</v>
      </c>
      <c r="CC161" s="1054">
        <v>-29620</v>
      </c>
      <c r="CD161" s="1054">
        <v>-10477</v>
      </c>
      <c r="CE161" s="1054">
        <v>0</v>
      </c>
      <c r="CF161" s="1054">
        <v>-431926</v>
      </c>
      <c r="CG161" s="1054">
        <v>-91987</v>
      </c>
      <c r="CH161" s="1054">
        <v>-11477</v>
      </c>
      <c r="CI161" s="1054">
        <v>-3954</v>
      </c>
      <c r="CJ161" s="1054">
        <v>0</v>
      </c>
      <c r="CK161" s="1054">
        <v>0</v>
      </c>
      <c r="CL161" s="1054">
        <v>0</v>
      </c>
      <c r="CM161" s="1054">
        <v>0</v>
      </c>
      <c r="CN161" s="1054">
        <v>0</v>
      </c>
      <c r="CO161" s="1054">
        <v>14849232</v>
      </c>
      <c r="CP161" s="1054">
        <v>-13293</v>
      </c>
      <c r="CQ161" s="1054">
        <v>1238287</v>
      </c>
      <c r="CR161" s="1054">
        <v>-744825</v>
      </c>
      <c r="CS161" s="1054">
        <v>23114076</v>
      </c>
      <c r="CT161" s="1054">
        <v>-80501</v>
      </c>
      <c r="CU161" s="1054">
        <v>0</v>
      </c>
      <c r="CV161">
        <v>-1055801</v>
      </c>
      <c r="CW161">
        <v>0</v>
      </c>
      <c r="CX161" s="1054">
        <v>-43621</v>
      </c>
      <c r="CY161" s="1054">
        <v>-1645898</v>
      </c>
      <c r="CZ161" s="1054">
        <v>0</v>
      </c>
      <c r="DA161" s="1054">
        <v>818102</v>
      </c>
      <c r="DB161" s="1054">
        <v>0</v>
      </c>
      <c r="DC161" s="1054">
        <v>-21810</v>
      </c>
      <c r="DD161" s="1054">
        <v>-17448</v>
      </c>
      <c r="DE161" s="1054">
        <v>-3927</v>
      </c>
      <c r="DF161" s="1054">
        <v>-436</v>
      </c>
      <c r="DG161" s="1054">
        <v>-822949</v>
      </c>
      <c r="DH161" s="1054">
        <v>-658359</v>
      </c>
      <c r="DI161" s="1054">
        <v>-148131</v>
      </c>
      <c r="DJ161" s="1054">
        <v>-16459</v>
      </c>
      <c r="DK161" s="1054">
        <v>38812</v>
      </c>
      <c r="DL161" s="1054">
        <v>8733</v>
      </c>
      <c r="DM161" s="1054">
        <v>970</v>
      </c>
      <c r="DN161" s="197">
        <v>7886450</v>
      </c>
      <c r="DO161" s="197">
        <v>0</v>
      </c>
      <c r="DP161" s="197">
        <v>-266893</v>
      </c>
      <c r="DQ161" s="197">
        <v>-1619295</v>
      </c>
      <c r="DR161" s="209"/>
      <c r="DS161" s="209"/>
      <c r="DT161" s="209"/>
      <c r="DU161" t="s">
        <v>984</v>
      </c>
      <c r="DV161" t="s">
        <v>984</v>
      </c>
      <c r="DX161" s="197">
        <v>0</v>
      </c>
      <c r="DY161" s="197">
        <v>0</v>
      </c>
      <c r="DZ161" s="197">
        <v>0</v>
      </c>
      <c r="EA161" s="1054">
        <v>-88033</v>
      </c>
      <c r="EB161" s="1054">
        <v>-1035835</v>
      </c>
      <c r="EC161" s="1557" t="s">
        <v>6480</v>
      </c>
      <c r="ED161" s="197" t="s">
        <v>5198</v>
      </c>
      <c r="EE161" s="1513" t="s">
        <v>5347</v>
      </c>
    </row>
    <row r="162" spans="1:135" s="197" customFormat="1" ht="12.75" x14ac:dyDescent="0.2">
      <c r="A162" s="203">
        <v>154</v>
      </c>
      <c r="B162" s="722" t="s">
        <v>408</v>
      </c>
      <c r="C162" s="1526" t="s">
        <v>409</v>
      </c>
      <c r="D162" s="1054">
        <v>132446</v>
      </c>
      <c r="E162" s="1054">
        <v>132446</v>
      </c>
      <c r="F162" s="1054">
        <v>616377</v>
      </c>
      <c r="G162" s="1054">
        <v>197674</v>
      </c>
      <c r="H162" s="1054">
        <v>30922318</v>
      </c>
      <c r="I162" s="1054">
        <v>12368927</v>
      </c>
      <c r="J162" s="1054">
        <v>3092232</v>
      </c>
      <c r="K162" s="1054">
        <v>0</v>
      </c>
      <c r="L162" s="1054">
        <v>938667</v>
      </c>
      <c r="M162" s="1054">
        <v>0</v>
      </c>
      <c r="N162" s="1054">
        <v>0</v>
      </c>
      <c r="O162" s="1054">
        <v>0</v>
      </c>
      <c r="P162" s="1054">
        <v>0</v>
      </c>
      <c r="Q162" s="1054">
        <v>0</v>
      </c>
      <c r="R162" s="1054">
        <v>0</v>
      </c>
      <c r="S162" s="1054">
        <v>0</v>
      </c>
      <c r="T162" s="1054">
        <v>0</v>
      </c>
      <c r="U162" s="1054">
        <v>-986995</v>
      </c>
      <c r="V162" s="1054">
        <v>-789596</v>
      </c>
      <c r="W162" s="1054">
        <v>-197399</v>
      </c>
      <c r="X162" s="1054">
        <v>0</v>
      </c>
      <c r="Y162" s="1054">
        <v>2371819</v>
      </c>
      <c r="Z162" s="1054">
        <v>560405</v>
      </c>
      <c r="AA162" s="1054">
        <v>0</v>
      </c>
      <c r="AB162" s="1054">
        <v>1174435</v>
      </c>
      <c r="AC162" s="1054">
        <v>293609</v>
      </c>
      <c r="AD162" s="1054">
        <v>0</v>
      </c>
      <c r="AE162" s="1054">
        <v>55523</v>
      </c>
      <c r="AF162" s="1054">
        <v>13881</v>
      </c>
      <c r="AG162" s="1054">
        <v>0</v>
      </c>
      <c r="AH162" s="1054">
        <v>8080</v>
      </c>
      <c r="AI162" s="1054">
        <v>2020</v>
      </c>
      <c r="AJ162" s="1054">
        <v>0</v>
      </c>
      <c r="AK162" s="1054">
        <v>1421</v>
      </c>
      <c r="AL162" s="1054">
        <v>355</v>
      </c>
      <c r="AM162" s="1054">
        <v>0</v>
      </c>
      <c r="AN162" s="1054">
        <v>20679</v>
      </c>
      <c r="AO162" s="1054">
        <v>5170</v>
      </c>
      <c r="AP162" s="1054">
        <v>0</v>
      </c>
      <c r="AQ162" s="1054">
        <v>137317</v>
      </c>
      <c r="AR162" s="1054">
        <v>34329</v>
      </c>
      <c r="AS162" s="1054">
        <v>0</v>
      </c>
      <c r="AT162" s="1054">
        <v>0</v>
      </c>
      <c r="AU162" s="1054">
        <v>0</v>
      </c>
      <c r="AV162" s="1054">
        <v>0</v>
      </c>
      <c r="AW162" s="1054">
        <v>0</v>
      </c>
      <c r="AX162" s="1054">
        <v>0</v>
      </c>
      <c r="AY162" s="1054">
        <v>0</v>
      </c>
      <c r="AZ162" s="1054">
        <v>2623069</v>
      </c>
      <c r="BA162" s="1054">
        <v>0</v>
      </c>
      <c r="BB162" s="1054">
        <v>-1973990</v>
      </c>
      <c r="BC162" s="1054">
        <v>1018212</v>
      </c>
      <c r="BD162" s="1054">
        <v>254553</v>
      </c>
      <c r="BE162" s="1054">
        <v>0</v>
      </c>
      <c r="BF162" s="1055"/>
      <c r="BG162" s="1055"/>
      <c r="BH162" s="1055"/>
      <c r="BI162" s="1054">
        <v>-105152</v>
      </c>
      <c r="BJ162" s="1054">
        <v>-84123</v>
      </c>
      <c r="BK162" s="1054">
        <v>-21031</v>
      </c>
      <c r="BL162" s="1054">
        <v>0</v>
      </c>
      <c r="BM162" s="1054">
        <v>-210306</v>
      </c>
      <c r="BN162" s="1054">
        <v>-1652237</v>
      </c>
      <c r="BO162" s="1054">
        <v>-1321788</v>
      </c>
      <c r="BP162" s="1054">
        <v>-330448</v>
      </c>
      <c r="BQ162" s="1054">
        <v>0</v>
      </c>
      <c r="BR162" s="1054">
        <v>-3304473</v>
      </c>
      <c r="BS162" s="1054">
        <v>518562</v>
      </c>
      <c r="BT162" s="1054">
        <v>259278</v>
      </c>
      <c r="BU162" s="1054">
        <v>207425</v>
      </c>
      <c r="BV162" s="1054">
        <v>51859</v>
      </c>
      <c r="BW162" s="1054">
        <v>0</v>
      </c>
      <c r="BX162" s="1054">
        <v>25372084</v>
      </c>
      <c r="BY162" s="1054">
        <v>-4231376</v>
      </c>
      <c r="BZ162" s="1054">
        <v>584981</v>
      </c>
      <c r="CA162" s="1054">
        <v>-1956015</v>
      </c>
      <c r="CB162" s="1054">
        <v>-80456</v>
      </c>
      <c r="CC162" s="1054">
        <v>-50215</v>
      </c>
      <c r="CD162" s="1054">
        <v>-3246</v>
      </c>
      <c r="CE162" s="1054">
        <v>0</v>
      </c>
      <c r="CF162" s="1054">
        <v>-686007</v>
      </c>
      <c r="CG162" s="1054">
        <v>-162247</v>
      </c>
      <c r="CH162" s="1054">
        <v>-27102</v>
      </c>
      <c r="CI162" s="1054">
        <v>-17257</v>
      </c>
      <c r="CJ162" s="1054">
        <v>0</v>
      </c>
      <c r="CK162" s="1054">
        <v>-9769</v>
      </c>
      <c r="CL162" s="1054">
        <v>0</v>
      </c>
      <c r="CM162" s="1054">
        <v>0</v>
      </c>
      <c r="CN162" s="1054">
        <v>0</v>
      </c>
      <c r="CO162" s="1054">
        <v>24606435</v>
      </c>
      <c r="CP162" s="1054">
        <v>-20063</v>
      </c>
      <c r="CQ162" s="1054">
        <v>390963</v>
      </c>
      <c r="CR162" s="1054">
        <v>-1057500</v>
      </c>
      <c r="CS162" s="1054">
        <v>34677449</v>
      </c>
      <c r="CT162" s="1054">
        <v>386491</v>
      </c>
      <c r="CU162" s="1054">
        <v>0</v>
      </c>
      <c r="CV162">
        <v>1002104</v>
      </c>
      <c r="CW162">
        <v>0</v>
      </c>
      <c r="CX162" s="1054">
        <v>-40182</v>
      </c>
      <c r="CY162" s="1054">
        <v>-3264291</v>
      </c>
      <c r="CZ162" s="1054">
        <v>0</v>
      </c>
      <c r="DA162" s="1054">
        <v>0</v>
      </c>
      <c r="DB162" s="1054">
        <v>0</v>
      </c>
      <c r="DC162" s="1054">
        <v>-20091</v>
      </c>
      <c r="DD162" s="1054">
        <v>-16073</v>
      </c>
      <c r="DE162" s="1054">
        <v>-4018</v>
      </c>
      <c r="DF162" s="1054">
        <v>0</v>
      </c>
      <c r="DG162" s="1054">
        <v>-1632145</v>
      </c>
      <c r="DH162" s="1054">
        <v>-1305716</v>
      </c>
      <c r="DI162" s="1054">
        <v>-326430</v>
      </c>
      <c r="DJ162" s="1054">
        <v>0</v>
      </c>
      <c r="DK162" s="1054">
        <v>775553</v>
      </c>
      <c r="DL162" s="1054">
        <v>193888</v>
      </c>
      <c r="DM162" s="1054">
        <v>0</v>
      </c>
      <c r="DN162" s="197">
        <v>10677550</v>
      </c>
      <c r="DO162" s="197">
        <v>0</v>
      </c>
      <c r="DP162" s="197">
        <v>518562</v>
      </c>
      <c r="DQ162" s="197">
        <v>-1487609</v>
      </c>
      <c r="DR162" s="209"/>
      <c r="DS162" s="209"/>
      <c r="DT162" s="209" t="s">
        <v>985</v>
      </c>
      <c r="DU162" t="s">
        <v>984</v>
      </c>
      <c r="DV162" t="s">
        <v>985</v>
      </c>
      <c r="DX162" s="197">
        <v>0</v>
      </c>
      <c r="DY162" s="197">
        <v>0</v>
      </c>
      <c r="DZ162" s="197">
        <v>0</v>
      </c>
      <c r="EA162" s="1054">
        <v>-1759096</v>
      </c>
      <c r="EB162" s="1054">
        <v>0</v>
      </c>
      <c r="EC162" s="1557" t="s">
        <v>6480</v>
      </c>
      <c r="ED162" s="197" t="s">
        <v>5199</v>
      </c>
      <c r="EE162" s="1513" t="s">
        <v>5344</v>
      </c>
    </row>
    <row r="163" spans="1:135" s="197" customFormat="1" ht="12.75" x14ac:dyDescent="0.2">
      <c r="A163" s="797">
        <v>155</v>
      </c>
      <c r="B163" s="722" t="s">
        <v>410</v>
      </c>
      <c r="C163" s="1526" t="s">
        <v>411</v>
      </c>
      <c r="D163" s="1054">
        <v>178069</v>
      </c>
      <c r="E163" s="1054">
        <v>178069</v>
      </c>
      <c r="F163" s="1054">
        <v>1178496</v>
      </c>
      <c r="G163" s="1054">
        <v>0</v>
      </c>
      <c r="H163" s="1054">
        <v>52532833</v>
      </c>
      <c r="I163" s="1054">
        <v>21013133</v>
      </c>
      <c r="J163" s="1054">
        <v>5253283</v>
      </c>
      <c r="K163" s="1054">
        <v>0</v>
      </c>
      <c r="L163" s="1054">
        <v>0</v>
      </c>
      <c r="M163" s="1054">
        <v>0</v>
      </c>
      <c r="N163" s="1054">
        <v>0</v>
      </c>
      <c r="O163" s="1054">
        <v>0</v>
      </c>
      <c r="P163" s="1054">
        <v>0</v>
      </c>
      <c r="Q163" s="1054">
        <v>0</v>
      </c>
      <c r="R163" s="1054">
        <v>0</v>
      </c>
      <c r="S163" s="1054">
        <v>0</v>
      </c>
      <c r="T163" s="1054">
        <v>0</v>
      </c>
      <c r="U163" s="1054">
        <v>-643700</v>
      </c>
      <c r="V163" s="1054">
        <v>-514960</v>
      </c>
      <c r="W163" s="1054">
        <v>-128740</v>
      </c>
      <c r="X163" s="1054">
        <v>0</v>
      </c>
      <c r="Y163" s="1054">
        <v>3780137</v>
      </c>
      <c r="Z163" s="1054">
        <v>894848</v>
      </c>
      <c r="AA163" s="1054">
        <v>0</v>
      </c>
      <c r="AB163" s="1054">
        <v>1590768</v>
      </c>
      <c r="AC163" s="1054">
        <v>397692</v>
      </c>
      <c r="AD163" s="1054">
        <v>0</v>
      </c>
      <c r="AE163" s="1054">
        <v>117085</v>
      </c>
      <c r="AF163" s="1054">
        <v>29271</v>
      </c>
      <c r="AG163" s="1054">
        <v>0</v>
      </c>
      <c r="AH163" s="1054">
        <v>0</v>
      </c>
      <c r="AI163" s="1054">
        <v>0</v>
      </c>
      <c r="AJ163" s="1054">
        <v>0</v>
      </c>
      <c r="AK163" s="1054">
        <v>5326</v>
      </c>
      <c r="AL163" s="1054">
        <v>1332</v>
      </c>
      <c r="AM163" s="1054">
        <v>0</v>
      </c>
      <c r="AN163" s="1054">
        <v>592</v>
      </c>
      <c r="AO163" s="1054">
        <v>148</v>
      </c>
      <c r="AP163" s="1054">
        <v>0</v>
      </c>
      <c r="AQ163" s="1054">
        <v>344982</v>
      </c>
      <c r="AR163" s="1054">
        <v>86245</v>
      </c>
      <c r="AS163" s="1054">
        <v>0</v>
      </c>
      <c r="AT163" s="1054">
        <v>0</v>
      </c>
      <c r="AU163" s="1054">
        <v>0</v>
      </c>
      <c r="AV163" s="1054">
        <v>0</v>
      </c>
      <c r="AW163" s="1054">
        <v>0</v>
      </c>
      <c r="AX163" s="1054">
        <v>0</v>
      </c>
      <c r="AY163" s="1054">
        <v>0</v>
      </c>
      <c r="AZ163" s="1054">
        <v>4289422</v>
      </c>
      <c r="BA163" s="1054">
        <v>0</v>
      </c>
      <c r="BB163" s="1054">
        <v>-1287400</v>
      </c>
      <c r="BC163" s="1054">
        <v>1635342</v>
      </c>
      <c r="BD163" s="1054">
        <v>408836</v>
      </c>
      <c r="BE163" s="1054">
        <v>0</v>
      </c>
      <c r="BF163" s="1055"/>
      <c r="BG163" s="1055"/>
      <c r="BH163" s="1055"/>
      <c r="BI163" s="1054">
        <v>-1291469</v>
      </c>
      <c r="BJ163" s="1054">
        <v>-1033177</v>
      </c>
      <c r="BK163" s="1054">
        <v>-258295</v>
      </c>
      <c r="BL163" s="1054">
        <v>0</v>
      </c>
      <c r="BM163" s="1054">
        <v>-2582941</v>
      </c>
      <c r="BN163" s="1054">
        <v>-2467496</v>
      </c>
      <c r="BO163" s="1054">
        <v>-1973998</v>
      </c>
      <c r="BP163" s="1054">
        <v>-493499</v>
      </c>
      <c r="BQ163" s="1054">
        <v>0</v>
      </c>
      <c r="BR163" s="1054">
        <v>-4934993</v>
      </c>
      <c r="BS163" s="1054">
        <v>-1541430</v>
      </c>
      <c r="BT163" s="1054">
        <v>-770714</v>
      </c>
      <c r="BU163" s="1054">
        <v>-616572</v>
      </c>
      <c r="BV163" s="1054">
        <v>-154143</v>
      </c>
      <c r="BW163" s="1054">
        <v>0</v>
      </c>
      <c r="BX163" s="1054">
        <v>44401612</v>
      </c>
      <c r="BY163" s="1054">
        <v>-5332686</v>
      </c>
      <c r="BZ163" s="1054">
        <v>1069181</v>
      </c>
      <c r="CA163" s="1054">
        <v>-5003506</v>
      </c>
      <c r="CB163" s="1054">
        <v>-59197</v>
      </c>
      <c r="CC163" s="1054">
        <v>-2458</v>
      </c>
      <c r="CD163" s="1054">
        <v>-11837</v>
      </c>
      <c r="CE163" s="1054">
        <v>0</v>
      </c>
      <c r="CF163" s="1054">
        <v>-929250</v>
      </c>
      <c r="CG163" s="1054">
        <v>-106753</v>
      </c>
      <c r="CH163" s="1054">
        <v>-724398</v>
      </c>
      <c r="CI163" s="1054">
        <v>-5361</v>
      </c>
      <c r="CJ163" s="1054">
        <v>0</v>
      </c>
      <c r="CK163" s="1054">
        <v>-11652</v>
      </c>
      <c r="CL163" s="1054">
        <v>0</v>
      </c>
      <c r="CM163" s="1054">
        <v>0</v>
      </c>
      <c r="CN163" s="1054">
        <v>0</v>
      </c>
      <c r="CO163" s="1054">
        <v>43945245</v>
      </c>
      <c r="CP163" s="1054">
        <v>-64543</v>
      </c>
      <c r="CQ163" s="1054">
        <v>2703868</v>
      </c>
      <c r="CR163" s="1054">
        <v>-1728595</v>
      </c>
      <c r="CS163" s="1054">
        <v>60015084</v>
      </c>
      <c r="CT163" s="1054">
        <v>-133469</v>
      </c>
      <c r="CU163" s="1054">
        <v>0</v>
      </c>
      <c r="CV163">
        <v>-1240761</v>
      </c>
      <c r="CW163">
        <v>0</v>
      </c>
      <c r="CX163" s="1054">
        <v>-522100</v>
      </c>
      <c r="CY163" s="1054">
        <v>-4412893</v>
      </c>
      <c r="CZ163" s="1054">
        <v>0</v>
      </c>
      <c r="DA163" s="1054">
        <v>78601</v>
      </c>
      <c r="DB163" s="1054">
        <v>0</v>
      </c>
      <c r="DC163" s="1054">
        <v>-261050</v>
      </c>
      <c r="DD163" s="1054">
        <v>-208840</v>
      </c>
      <c r="DE163" s="1054">
        <v>-52210</v>
      </c>
      <c r="DF163" s="1054">
        <v>0</v>
      </c>
      <c r="DG163" s="1054">
        <v>-2206447</v>
      </c>
      <c r="DH163" s="1054">
        <v>-1765157</v>
      </c>
      <c r="DI163" s="1054">
        <v>-441289</v>
      </c>
      <c r="DJ163" s="1054">
        <v>0</v>
      </c>
      <c r="DK163" s="1054">
        <v>1388125</v>
      </c>
      <c r="DL163" s="1054">
        <v>347031</v>
      </c>
      <c r="DM163" s="1054">
        <v>0</v>
      </c>
      <c r="DN163" s="197">
        <v>22516300</v>
      </c>
      <c r="DO163" s="197">
        <v>0</v>
      </c>
      <c r="DP163" s="197">
        <v>-1541430</v>
      </c>
      <c r="DQ163" s="197">
        <v>-2524336</v>
      </c>
      <c r="DR163" s="209"/>
      <c r="DS163" s="209"/>
      <c r="DT163" s="209"/>
      <c r="DU163" t="s">
        <v>984</v>
      </c>
      <c r="DV163" t="s">
        <v>984</v>
      </c>
      <c r="DX163" s="197">
        <v>0</v>
      </c>
      <c r="DY163" s="197">
        <v>0</v>
      </c>
      <c r="DZ163" s="197">
        <v>0</v>
      </c>
      <c r="EA163" s="1054">
        <v>-3148521</v>
      </c>
      <c r="EB163" s="1054">
        <v>-217811</v>
      </c>
      <c r="EC163" s="1557" t="s">
        <v>6480</v>
      </c>
      <c r="ED163" s="197" t="s">
        <v>5200</v>
      </c>
      <c r="EE163" s="1513" t="s">
        <v>5342</v>
      </c>
    </row>
    <row r="164" spans="1:135" s="197" customFormat="1" ht="12.75" x14ac:dyDescent="0.2">
      <c r="A164" s="203">
        <v>156</v>
      </c>
      <c r="B164" s="722" t="s">
        <v>842</v>
      </c>
      <c r="C164" s="1526" t="s">
        <v>413</v>
      </c>
      <c r="D164" s="1054">
        <v>168574</v>
      </c>
      <c r="E164" s="1054">
        <v>168574</v>
      </c>
      <c r="F164" s="1054">
        <v>171575</v>
      </c>
      <c r="G164" s="1054">
        <v>0</v>
      </c>
      <c r="H164" s="1054">
        <v>33029908</v>
      </c>
      <c r="I164" s="1054">
        <v>16184655</v>
      </c>
      <c r="J164" s="1054">
        <v>0</v>
      </c>
      <c r="K164" s="1054">
        <v>330299</v>
      </c>
      <c r="L164" s="1054">
        <v>419522</v>
      </c>
      <c r="M164" s="1054">
        <v>0</v>
      </c>
      <c r="N164" s="1054">
        <v>0</v>
      </c>
      <c r="O164" s="1054">
        <v>0</v>
      </c>
      <c r="P164" s="1054">
        <v>187042</v>
      </c>
      <c r="Q164" s="1054">
        <v>0</v>
      </c>
      <c r="R164" s="1054">
        <v>0</v>
      </c>
      <c r="S164" s="1054">
        <v>0</v>
      </c>
      <c r="T164" s="1054">
        <v>0</v>
      </c>
      <c r="U164" s="1054">
        <v>-828392</v>
      </c>
      <c r="V164" s="1054">
        <v>-811824</v>
      </c>
      <c r="W164" s="1054">
        <v>0</v>
      </c>
      <c r="X164" s="1054">
        <v>-16568</v>
      </c>
      <c r="Y164" s="1054">
        <v>2889454</v>
      </c>
      <c r="Z164" s="1054">
        <v>0</v>
      </c>
      <c r="AA164" s="1054">
        <v>56263</v>
      </c>
      <c r="AB164" s="1054">
        <v>1901837</v>
      </c>
      <c r="AC164" s="1054">
        <v>0</v>
      </c>
      <c r="AD164" s="1054">
        <v>34172</v>
      </c>
      <c r="AE164" s="1054">
        <v>106635</v>
      </c>
      <c r="AF164" s="1054">
        <v>0</v>
      </c>
      <c r="AG164" s="1054">
        <v>1842</v>
      </c>
      <c r="AH164" s="1054">
        <v>451</v>
      </c>
      <c r="AI164" s="1054">
        <v>0</v>
      </c>
      <c r="AJ164" s="1054">
        <v>9</v>
      </c>
      <c r="AK164" s="1054">
        <v>0</v>
      </c>
      <c r="AL164" s="1054">
        <v>0</v>
      </c>
      <c r="AM164" s="1054">
        <v>0</v>
      </c>
      <c r="AN164" s="1054">
        <v>0</v>
      </c>
      <c r="AO164" s="1054">
        <v>0</v>
      </c>
      <c r="AP164" s="1054">
        <v>0</v>
      </c>
      <c r="AQ164" s="1054">
        <v>83644</v>
      </c>
      <c r="AR164" s="1054">
        <v>0</v>
      </c>
      <c r="AS164" s="1054">
        <v>1299</v>
      </c>
      <c r="AT164" s="1054">
        <v>0</v>
      </c>
      <c r="AU164" s="1054">
        <v>0</v>
      </c>
      <c r="AV164" s="1054">
        <v>0</v>
      </c>
      <c r="AW164" s="1054">
        <v>0</v>
      </c>
      <c r="AX164" s="1054">
        <v>0</v>
      </c>
      <c r="AY164" s="1054">
        <v>0</v>
      </c>
      <c r="AZ164" s="1054">
        <v>2221495</v>
      </c>
      <c r="BA164" s="1054">
        <v>240753</v>
      </c>
      <c r="BB164" s="1054">
        <v>-1656784</v>
      </c>
      <c r="BC164" s="1054">
        <v>1901263</v>
      </c>
      <c r="BD164" s="1054">
        <v>0</v>
      </c>
      <c r="BE164" s="1054">
        <v>30431</v>
      </c>
      <c r="BF164" s="1055"/>
      <c r="BG164" s="1055"/>
      <c r="BH164" s="1055"/>
      <c r="BI164" s="1054">
        <v>-4493646</v>
      </c>
      <c r="BJ164" s="1054">
        <v>-4403773</v>
      </c>
      <c r="BK164" s="1054">
        <v>0</v>
      </c>
      <c r="BL164" s="1054">
        <v>-89873</v>
      </c>
      <c r="BM164" s="1054">
        <v>-8987292</v>
      </c>
      <c r="BN164" s="1054">
        <v>-1998540</v>
      </c>
      <c r="BO164" s="1054">
        <v>-1958568</v>
      </c>
      <c r="BP164" s="1054">
        <v>0</v>
      </c>
      <c r="BQ164" s="1054">
        <v>-39971</v>
      </c>
      <c r="BR164" s="1054">
        <v>-3997079</v>
      </c>
      <c r="BS164" s="1054">
        <v>-1734836</v>
      </c>
      <c r="BT164" s="1054">
        <v>-867417</v>
      </c>
      <c r="BU164" s="1054">
        <v>-850070</v>
      </c>
      <c r="BV164" s="1054">
        <v>0</v>
      </c>
      <c r="BW164" s="1054">
        <v>-17349</v>
      </c>
      <c r="BX164" s="1054">
        <v>32331580</v>
      </c>
      <c r="BY164" s="1054">
        <v>-4746339</v>
      </c>
      <c r="BZ164" s="1054">
        <v>889964</v>
      </c>
      <c r="CA164" s="1054">
        <v>-6279726</v>
      </c>
      <c r="CB164" s="1054">
        <v>-59576</v>
      </c>
      <c r="CC164" s="1054">
        <v>0</v>
      </c>
      <c r="CD164" s="1054">
        <v>0</v>
      </c>
      <c r="CE164" s="1054">
        <v>0</v>
      </c>
      <c r="CF164" s="1054">
        <v>-1573821</v>
      </c>
      <c r="CG164" s="1054">
        <v>0</v>
      </c>
      <c r="CH164" s="1054">
        <v>-34680</v>
      </c>
      <c r="CI164" s="1054">
        <v>0</v>
      </c>
      <c r="CJ164" s="1054">
        <v>0</v>
      </c>
      <c r="CK164" s="1054">
        <v>0</v>
      </c>
      <c r="CL164" s="1054">
        <v>-168874</v>
      </c>
      <c r="CM164" s="1054">
        <v>-168482</v>
      </c>
      <c r="CN164" s="1054">
        <v>0</v>
      </c>
      <c r="CO164" s="1054">
        <v>34318594</v>
      </c>
      <c r="CP164" s="1054">
        <v>-70587</v>
      </c>
      <c r="CQ164" s="1054">
        <v>11744774</v>
      </c>
      <c r="CR164" s="1054">
        <v>-3406923</v>
      </c>
      <c r="CS164" s="1054">
        <v>47662371</v>
      </c>
      <c r="CT164" s="1054">
        <v>-70587</v>
      </c>
      <c r="CU164" s="1054">
        <v>0</v>
      </c>
      <c r="CV164">
        <v>-2001814</v>
      </c>
      <c r="CW164">
        <v>-171161</v>
      </c>
      <c r="CX164" s="1054">
        <v>-277900</v>
      </c>
      <c r="CY164" s="1054">
        <v>-3719179</v>
      </c>
      <c r="CZ164" s="1054">
        <v>0</v>
      </c>
      <c r="DA164" s="1054">
        <v>0</v>
      </c>
      <c r="DB164" s="1054">
        <v>0</v>
      </c>
      <c r="DC164" s="1054">
        <v>-138950</v>
      </c>
      <c r="DD164" s="1054">
        <v>-136171</v>
      </c>
      <c r="DE164" s="1054">
        <v>0</v>
      </c>
      <c r="DF164" s="1054">
        <v>-2779</v>
      </c>
      <c r="DG164" s="1054">
        <v>-1859589</v>
      </c>
      <c r="DH164" s="1054">
        <v>-1822398</v>
      </c>
      <c r="DI164" s="1054">
        <v>0</v>
      </c>
      <c r="DJ164" s="1054">
        <v>-37192</v>
      </c>
      <c r="DK164" s="1054">
        <v>81881</v>
      </c>
      <c r="DL164" s="1054">
        <v>0</v>
      </c>
      <c r="DM164" s="1054">
        <v>1302</v>
      </c>
      <c r="DN164" s="197">
        <v>14167250</v>
      </c>
      <c r="DO164" s="197">
        <v>1260750</v>
      </c>
      <c r="DP164" s="197">
        <v>763203</v>
      </c>
      <c r="DQ164" s="197">
        <v>-2180570</v>
      </c>
      <c r="DR164" s="209"/>
      <c r="DS164" s="209"/>
      <c r="DT164" s="209"/>
      <c r="DU164" t="s">
        <v>984</v>
      </c>
      <c r="DV164" t="s">
        <v>984</v>
      </c>
      <c r="DX164" s="197">
        <v>0</v>
      </c>
      <c r="DY164" s="197">
        <v>0</v>
      </c>
      <c r="DZ164" s="197">
        <v>0</v>
      </c>
      <c r="EA164" s="1054">
        <v>-134553</v>
      </c>
      <c r="EB164" s="1054">
        <v>-2502944</v>
      </c>
      <c r="EC164" s="1557" t="s">
        <v>6480</v>
      </c>
      <c r="ED164" s="197" t="s">
        <v>5201</v>
      </c>
      <c r="EE164" s="1513" t="s">
        <v>1009</v>
      </c>
    </row>
    <row r="165" spans="1:135" s="197" customFormat="1" ht="12.75" x14ac:dyDescent="0.2">
      <c r="A165" s="797">
        <v>157</v>
      </c>
      <c r="B165" s="722" t="s">
        <v>841</v>
      </c>
      <c r="C165" s="1526" t="s">
        <v>415</v>
      </c>
      <c r="D165" s="1054">
        <v>423521</v>
      </c>
      <c r="E165" s="1054">
        <v>423521</v>
      </c>
      <c r="F165" s="1054">
        <v>268049</v>
      </c>
      <c r="G165" s="1054">
        <v>0</v>
      </c>
      <c r="H165" s="1054">
        <v>208654136</v>
      </c>
      <c r="I165" s="1054">
        <v>102240527</v>
      </c>
      <c r="J165" s="1054">
        <v>0</v>
      </c>
      <c r="K165" s="1054">
        <v>2086541</v>
      </c>
      <c r="L165" s="1054">
        <v>0</v>
      </c>
      <c r="M165" s="1054">
        <v>0</v>
      </c>
      <c r="N165" s="1054">
        <v>0</v>
      </c>
      <c r="O165" s="1054">
        <v>0</v>
      </c>
      <c r="P165" s="1054">
        <v>0</v>
      </c>
      <c r="Q165" s="1054">
        <v>0</v>
      </c>
      <c r="R165" s="1054">
        <v>0</v>
      </c>
      <c r="S165" s="1054">
        <v>0</v>
      </c>
      <c r="T165" s="1054">
        <v>0</v>
      </c>
      <c r="U165" s="1054">
        <v>82487948</v>
      </c>
      <c r="V165" s="1054">
        <v>80838189</v>
      </c>
      <c r="W165" s="1054">
        <v>0</v>
      </c>
      <c r="X165" s="1054">
        <v>1649759</v>
      </c>
      <c r="Y165" s="1054">
        <v>17461381</v>
      </c>
      <c r="Z165" s="1054">
        <v>0</v>
      </c>
      <c r="AA165" s="1054">
        <v>355423</v>
      </c>
      <c r="AB165" s="1054">
        <v>2557363</v>
      </c>
      <c r="AC165" s="1054">
        <v>0</v>
      </c>
      <c r="AD165" s="1054">
        <v>52191</v>
      </c>
      <c r="AE165" s="1054">
        <v>227088</v>
      </c>
      <c r="AF165" s="1054">
        <v>0</v>
      </c>
      <c r="AG165" s="1054">
        <v>4634</v>
      </c>
      <c r="AH165" s="1054">
        <v>13926</v>
      </c>
      <c r="AI165" s="1054">
        <v>0</v>
      </c>
      <c r="AJ165" s="1054">
        <v>284</v>
      </c>
      <c r="AK165" s="1054">
        <v>3658</v>
      </c>
      <c r="AL165" s="1054">
        <v>0</v>
      </c>
      <c r="AM165" s="1054">
        <v>75</v>
      </c>
      <c r="AN165" s="1054">
        <v>7412</v>
      </c>
      <c r="AO165" s="1054">
        <v>0</v>
      </c>
      <c r="AP165" s="1054">
        <v>151</v>
      </c>
      <c r="AQ165" s="1054">
        <v>998359</v>
      </c>
      <c r="AR165" s="1054">
        <v>0</v>
      </c>
      <c r="AS165" s="1054">
        <v>20375</v>
      </c>
      <c r="AT165" s="1054">
        <v>0</v>
      </c>
      <c r="AU165" s="1054">
        <v>0</v>
      </c>
      <c r="AV165" s="1054">
        <v>0</v>
      </c>
      <c r="AW165" s="1054">
        <v>0</v>
      </c>
      <c r="AX165" s="1054">
        <v>0</v>
      </c>
      <c r="AY165" s="1054">
        <v>0</v>
      </c>
      <c r="AZ165" s="1054">
        <v>17813245</v>
      </c>
      <c r="BA165" s="1054">
        <v>0</v>
      </c>
      <c r="BB165" s="1054">
        <v>164975896</v>
      </c>
      <c r="BC165" s="1054">
        <v>4499562</v>
      </c>
      <c r="BD165" s="1054">
        <v>0</v>
      </c>
      <c r="BE165" s="1054">
        <v>91828</v>
      </c>
      <c r="BF165" s="1055"/>
      <c r="BG165" s="1055"/>
      <c r="BH165" s="1055"/>
      <c r="BI165" s="1054">
        <v>-1130000</v>
      </c>
      <c r="BJ165" s="1054">
        <v>-1107400</v>
      </c>
      <c r="BK165" s="1054">
        <v>0</v>
      </c>
      <c r="BL165" s="1054">
        <v>-22600</v>
      </c>
      <c r="BM165" s="1054">
        <v>-2260000</v>
      </c>
      <c r="BN165" s="1054">
        <v>-7500000</v>
      </c>
      <c r="BO165" s="1054">
        <v>-7350000</v>
      </c>
      <c r="BP165" s="1054">
        <v>0</v>
      </c>
      <c r="BQ165" s="1054">
        <v>-150000</v>
      </c>
      <c r="BR165" s="1054">
        <v>-15000000</v>
      </c>
      <c r="BS165" s="1054">
        <v>167181538</v>
      </c>
      <c r="BT165" s="1054">
        <v>83590769</v>
      </c>
      <c r="BU165" s="1054">
        <v>81918954</v>
      </c>
      <c r="BV165" s="1054">
        <v>0</v>
      </c>
      <c r="BW165" s="1054">
        <v>1671815</v>
      </c>
      <c r="BX165" s="1054">
        <v>192286172</v>
      </c>
      <c r="BY165" s="1054">
        <v>-8024469</v>
      </c>
      <c r="BZ165" s="1054">
        <v>4703564</v>
      </c>
      <c r="CA165" s="1054">
        <v>-12252835</v>
      </c>
      <c r="CB165" s="1054">
        <v>-56033</v>
      </c>
      <c r="CC165" s="1054">
        <v>-15177</v>
      </c>
      <c r="CD165" s="1054">
        <v>-10470</v>
      </c>
      <c r="CE165" s="1054">
        <v>0</v>
      </c>
      <c r="CF165" s="1054">
        <v>-7872584</v>
      </c>
      <c r="CG165" s="1054">
        <v>0</v>
      </c>
      <c r="CH165" s="1054">
        <v>-588220</v>
      </c>
      <c r="CI165" s="1054">
        <v>-6925</v>
      </c>
      <c r="CJ165" s="1054">
        <v>0</v>
      </c>
      <c r="CK165" s="1054">
        <v>0</v>
      </c>
      <c r="CL165" s="1054">
        <v>-1956</v>
      </c>
      <c r="CM165" s="1054">
        <v>0</v>
      </c>
      <c r="CN165" s="1054">
        <v>0</v>
      </c>
      <c r="CO165" s="1054">
        <v>177856881</v>
      </c>
      <c r="CP165" s="1054">
        <v>-1168724</v>
      </c>
      <c r="CQ165" s="1054">
        <v>4680924</v>
      </c>
      <c r="CR165" s="1054">
        <v>-6822794</v>
      </c>
      <c r="CS165" s="1054">
        <v>208807099</v>
      </c>
      <c r="CT165" s="1054">
        <v>-1258724</v>
      </c>
      <c r="CU165" s="1054">
        <v>0</v>
      </c>
      <c r="CV165">
        <v>6235000</v>
      </c>
      <c r="CW165">
        <v>0</v>
      </c>
      <c r="CX165" s="1054">
        <v>-100000</v>
      </c>
      <c r="CY165" s="1054">
        <v>-14900000</v>
      </c>
      <c r="CZ165" s="1054">
        <v>0</v>
      </c>
      <c r="DA165" s="1054">
        <v>2512000</v>
      </c>
      <c r="DB165" s="1054">
        <v>0</v>
      </c>
      <c r="DC165" s="1054">
        <v>-50000</v>
      </c>
      <c r="DD165" s="1054">
        <v>-49000</v>
      </c>
      <c r="DE165" s="1054">
        <v>0</v>
      </c>
      <c r="DF165" s="1054">
        <v>-1000</v>
      </c>
      <c r="DG165" s="1054">
        <v>-7450000</v>
      </c>
      <c r="DH165" s="1054">
        <v>-7301000</v>
      </c>
      <c r="DI165" s="1054">
        <v>0</v>
      </c>
      <c r="DJ165" s="1054">
        <v>-149000</v>
      </c>
      <c r="DK165" s="1054">
        <v>669258</v>
      </c>
      <c r="DL165" s="1054">
        <v>0</v>
      </c>
      <c r="DM165" s="1054">
        <v>13658</v>
      </c>
      <c r="DN165" s="197">
        <v>35649575</v>
      </c>
      <c r="DO165" s="197">
        <v>0</v>
      </c>
      <c r="DP165" s="197">
        <v>167181538</v>
      </c>
      <c r="DQ165" s="197">
        <v>-5750588</v>
      </c>
      <c r="DR165" s="209"/>
      <c r="DS165" s="209"/>
      <c r="DT165" s="209"/>
      <c r="DU165" t="s">
        <v>984</v>
      </c>
      <c r="DV165" t="s">
        <v>984</v>
      </c>
      <c r="DX165" s="197">
        <v>0</v>
      </c>
      <c r="DY165" s="197">
        <v>0</v>
      </c>
      <c r="DZ165" s="197">
        <v>0</v>
      </c>
      <c r="EA165" s="1054">
        <v>-1239183</v>
      </c>
      <c r="EB165" s="1054">
        <v>0</v>
      </c>
      <c r="EC165" s="1557" t="s">
        <v>6480</v>
      </c>
      <c r="ED165" s="197" t="s">
        <v>5202</v>
      </c>
      <c r="EE165" s="1513" t="s">
        <v>5342</v>
      </c>
    </row>
    <row r="166" spans="1:135" s="197" customFormat="1" ht="12.75" x14ac:dyDescent="0.2">
      <c r="A166" s="203">
        <v>158</v>
      </c>
      <c r="B166" s="722" t="s">
        <v>416</v>
      </c>
      <c r="C166" s="1526" t="s">
        <v>417</v>
      </c>
      <c r="D166" s="1054">
        <v>143004</v>
      </c>
      <c r="E166" s="1054">
        <v>143004</v>
      </c>
      <c r="F166" s="1054">
        <v>0</v>
      </c>
      <c r="G166" s="1054">
        <v>0</v>
      </c>
      <c r="H166" s="1054">
        <v>39681640</v>
      </c>
      <c r="I166" s="1054">
        <v>15872656</v>
      </c>
      <c r="J166" s="1054">
        <v>3968164</v>
      </c>
      <c r="K166" s="1054">
        <v>0</v>
      </c>
      <c r="L166" s="1054">
        <v>0</v>
      </c>
      <c r="M166" s="1054">
        <v>0</v>
      </c>
      <c r="N166" s="1054">
        <v>0</v>
      </c>
      <c r="O166" s="1054">
        <v>0</v>
      </c>
      <c r="P166" s="1054">
        <v>0</v>
      </c>
      <c r="Q166" s="1054">
        <v>0</v>
      </c>
      <c r="R166" s="1054">
        <v>0</v>
      </c>
      <c r="S166" s="1054">
        <v>0</v>
      </c>
      <c r="T166" s="1054">
        <v>0</v>
      </c>
      <c r="U166" s="1054">
        <v>-10608957</v>
      </c>
      <c r="V166" s="1054">
        <v>-8487166</v>
      </c>
      <c r="W166" s="1054">
        <v>-2121791</v>
      </c>
      <c r="X166" s="1054">
        <v>0</v>
      </c>
      <c r="Y166" s="1054">
        <v>2703759</v>
      </c>
      <c r="Z166" s="1054">
        <v>675940</v>
      </c>
      <c r="AA166" s="1054">
        <v>0</v>
      </c>
      <c r="AB166" s="1054">
        <v>1116098</v>
      </c>
      <c r="AC166" s="1054">
        <v>279024</v>
      </c>
      <c r="AD166" s="1054">
        <v>0</v>
      </c>
      <c r="AE166" s="1054">
        <v>72311</v>
      </c>
      <c r="AF166" s="1054">
        <v>18078</v>
      </c>
      <c r="AG166" s="1054">
        <v>0</v>
      </c>
      <c r="AH166" s="1054">
        <v>3621</v>
      </c>
      <c r="AI166" s="1054">
        <v>905</v>
      </c>
      <c r="AJ166" s="1054">
        <v>0</v>
      </c>
      <c r="AK166" s="1054">
        <v>6155</v>
      </c>
      <c r="AL166" s="1054">
        <v>1539</v>
      </c>
      <c r="AM166" s="1054">
        <v>0</v>
      </c>
      <c r="AN166" s="1054">
        <v>1873</v>
      </c>
      <c r="AO166" s="1054">
        <v>468</v>
      </c>
      <c r="AP166" s="1054">
        <v>0</v>
      </c>
      <c r="AQ166" s="1054">
        <v>482080</v>
      </c>
      <c r="AR166" s="1054">
        <v>120520</v>
      </c>
      <c r="AS166" s="1054">
        <v>0</v>
      </c>
      <c r="AT166" s="1054">
        <v>0</v>
      </c>
      <c r="AU166" s="1054">
        <v>0</v>
      </c>
      <c r="AV166" s="1054">
        <v>0</v>
      </c>
      <c r="AW166" s="1054">
        <v>0</v>
      </c>
      <c r="AX166" s="1054">
        <v>0</v>
      </c>
      <c r="AY166" s="1054">
        <v>0</v>
      </c>
      <c r="AZ166" s="1054">
        <v>1725000</v>
      </c>
      <c r="BA166" s="1054">
        <v>0</v>
      </c>
      <c r="BB166" s="1054">
        <v>-21217914</v>
      </c>
      <c r="BC166" s="1054">
        <v>1476285</v>
      </c>
      <c r="BD166" s="1054">
        <v>369071</v>
      </c>
      <c r="BE166" s="1054">
        <v>0</v>
      </c>
      <c r="BF166" s="1055"/>
      <c r="BG166" s="1055"/>
      <c r="BH166" s="1055"/>
      <c r="BI166" s="1054">
        <v>-1899923</v>
      </c>
      <c r="BJ166" s="1054">
        <v>-1519938</v>
      </c>
      <c r="BK166" s="1054">
        <v>-379984</v>
      </c>
      <c r="BL166" s="1054">
        <v>0</v>
      </c>
      <c r="BM166" s="1054">
        <v>-3799845</v>
      </c>
      <c r="BN166" s="1054">
        <v>-3581125</v>
      </c>
      <c r="BO166" s="1054">
        <v>-2864899</v>
      </c>
      <c r="BP166" s="1054">
        <v>-716226</v>
      </c>
      <c r="BQ166" s="1054">
        <v>0</v>
      </c>
      <c r="BR166" s="1054">
        <v>-7162250</v>
      </c>
      <c r="BS166" s="1054">
        <v>-20592493</v>
      </c>
      <c r="BT166" s="1054">
        <v>-10296243</v>
      </c>
      <c r="BU166" s="1054">
        <v>-8236999</v>
      </c>
      <c r="BV166" s="1054">
        <v>-2059252</v>
      </c>
      <c r="BW166" s="1054">
        <v>0</v>
      </c>
      <c r="BX166" s="1054">
        <v>38673031</v>
      </c>
      <c r="BY166" s="1054">
        <v>-3582548</v>
      </c>
      <c r="BZ166" s="1054">
        <v>971685</v>
      </c>
      <c r="CA166" s="1054">
        <v>-2742879</v>
      </c>
      <c r="CB166" s="1054">
        <v>-34490</v>
      </c>
      <c r="CC166" s="1054">
        <v>-2611</v>
      </c>
      <c r="CD166" s="1054">
        <v>-12737</v>
      </c>
      <c r="CE166" s="1054">
        <v>-17027</v>
      </c>
      <c r="CF166" s="1054">
        <v>-2144968</v>
      </c>
      <c r="CG166" s="1054">
        <v>-9350</v>
      </c>
      <c r="CH166" s="1054">
        <v>-3413</v>
      </c>
      <c r="CI166" s="1054">
        <v>0</v>
      </c>
      <c r="CJ166" s="1054">
        <v>-1664</v>
      </c>
      <c r="CK166" s="1054">
        <v>-6009</v>
      </c>
      <c r="CL166" s="1054">
        <v>-206</v>
      </c>
      <c r="CM166" s="1054">
        <v>0</v>
      </c>
      <c r="CN166" s="1054">
        <v>0</v>
      </c>
      <c r="CO166" s="1054">
        <v>36676103</v>
      </c>
      <c r="CP166" s="1054">
        <v>-24775</v>
      </c>
      <c r="CQ166" s="1054">
        <v>5851618</v>
      </c>
      <c r="CR166" s="1054">
        <v>-2493007</v>
      </c>
      <c r="CS166" s="1054">
        <v>49178820</v>
      </c>
      <c r="CT166" s="1054">
        <v>277717</v>
      </c>
      <c r="CU166" s="1054">
        <v>0</v>
      </c>
      <c r="CV166">
        <v>-5629455</v>
      </c>
      <c r="CW166">
        <v>0</v>
      </c>
      <c r="CX166" s="1054">
        <v>0</v>
      </c>
      <c r="CY166" s="1054">
        <v>-7162250</v>
      </c>
      <c r="CZ166" s="1054">
        <v>0</v>
      </c>
      <c r="DA166" s="1054">
        <v>3076179</v>
      </c>
      <c r="DB166" s="1054">
        <v>0</v>
      </c>
      <c r="DC166" s="1054">
        <v>0</v>
      </c>
      <c r="DD166" s="1054">
        <v>0</v>
      </c>
      <c r="DE166" s="1054">
        <v>0</v>
      </c>
      <c r="DF166" s="1054">
        <v>0</v>
      </c>
      <c r="DG166" s="1054">
        <v>-3581124</v>
      </c>
      <c r="DH166" s="1054">
        <v>-2864900</v>
      </c>
      <c r="DI166" s="1054">
        <v>-716226</v>
      </c>
      <c r="DJ166" s="1054">
        <v>0</v>
      </c>
      <c r="DK166" s="1054">
        <v>881908</v>
      </c>
      <c r="DL166" s="1054">
        <v>220477</v>
      </c>
      <c r="DM166" s="1054">
        <v>0</v>
      </c>
      <c r="DN166" s="197">
        <v>13905950</v>
      </c>
      <c r="DO166" s="197">
        <v>0</v>
      </c>
      <c r="DP166" s="197">
        <v>-20592493</v>
      </c>
      <c r="DQ166" s="197">
        <v>-3054534</v>
      </c>
      <c r="DR166" s="209"/>
      <c r="DS166" s="209"/>
      <c r="DT166" s="209"/>
      <c r="DU166" t="s">
        <v>984</v>
      </c>
      <c r="DV166" t="s">
        <v>985</v>
      </c>
      <c r="DX166" s="197">
        <v>0</v>
      </c>
      <c r="DY166" s="197">
        <v>0</v>
      </c>
      <c r="DZ166" s="197">
        <v>0</v>
      </c>
      <c r="EA166" s="1054">
        <v>-2000327</v>
      </c>
      <c r="EB166" s="1054">
        <v>0</v>
      </c>
      <c r="EC166" s="1557" t="s">
        <v>6480</v>
      </c>
      <c r="ED166" s="197" t="s">
        <v>5203</v>
      </c>
      <c r="EE166" s="1513" t="s">
        <v>5342</v>
      </c>
    </row>
    <row r="167" spans="1:135" s="197" customFormat="1" ht="12.75" x14ac:dyDescent="0.2">
      <c r="A167" s="797">
        <v>159</v>
      </c>
      <c r="B167" s="722" t="s">
        <v>418</v>
      </c>
      <c r="C167" s="1526" t="s">
        <v>419</v>
      </c>
      <c r="D167" s="1054">
        <v>287743</v>
      </c>
      <c r="E167" s="1054">
        <v>287743</v>
      </c>
      <c r="F167" s="1054">
        <v>11420</v>
      </c>
      <c r="G167" s="1054">
        <v>0</v>
      </c>
      <c r="H167" s="1054">
        <v>73949920</v>
      </c>
      <c r="I167" s="1054">
        <v>29579968</v>
      </c>
      <c r="J167" s="1054">
        <v>6655493</v>
      </c>
      <c r="K167" s="1054">
        <v>739499</v>
      </c>
      <c r="L167" s="1054">
        <v>0</v>
      </c>
      <c r="M167" s="1054">
        <v>0</v>
      </c>
      <c r="N167" s="1054">
        <v>0</v>
      </c>
      <c r="O167" s="1054">
        <v>0</v>
      </c>
      <c r="P167" s="1054">
        <v>0</v>
      </c>
      <c r="Q167" s="1054">
        <v>0</v>
      </c>
      <c r="R167" s="1054">
        <v>0</v>
      </c>
      <c r="S167" s="1054">
        <v>0</v>
      </c>
      <c r="T167" s="1054">
        <v>0</v>
      </c>
      <c r="U167" s="1054">
        <v>-487779</v>
      </c>
      <c r="V167" s="1054">
        <v>-390223</v>
      </c>
      <c r="W167" s="1054">
        <v>-87800</v>
      </c>
      <c r="X167" s="1054">
        <v>-9756</v>
      </c>
      <c r="Y167" s="1054">
        <v>5040617</v>
      </c>
      <c r="Z167" s="1054">
        <v>1133701</v>
      </c>
      <c r="AA167" s="1054">
        <v>125967</v>
      </c>
      <c r="AB167" s="1054">
        <v>2633306</v>
      </c>
      <c r="AC167" s="1054">
        <v>592494</v>
      </c>
      <c r="AD167" s="1054">
        <v>65833</v>
      </c>
      <c r="AE167" s="1054">
        <v>143222</v>
      </c>
      <c r="AF167" s="1054">
        <v>32225</v>
      </c>
      <c r="AG167" s="1054">
        <v>3581</v>
      </c>
      <c r="AH167" s="1054">
        <v>7022</v>
      </c>
      <c r="AI167" s="1054">
        <v>1580</v>
      </c>
      <c r="AJ167" s="1054">
        <v>176</v>
      </c>
      <c r="AK167" s="1054">
        <v>19174</v>
      </c>
      <c r="AL167" s="1054">
        <v>4314</v>
      </c>
      <c r="AM167" s="1054">
        <v>479</v>
      </c>
      <c r="AN167" s="1054">
        <v>5686</v>
      </c>
      <c r="AO167" s="1054">
        <v>1279</v>
      </c>
      <c r="AP167" s="1054">
        <v>142</v>
      </c>
      <c r="AQ167" s="1054">
        <v>458774</v>
      </c>
      <c r="AR167" s="1054">
        <v>103224</v>
      </c>
      <c r="AS167" s="1054">
        <v>11469</v>
      </c>
      <c r="AT167" s="1054">
        <v>0</v>
      </c>
      <c r="AU167" s="1054">
        <v>0</v>
      </c>
      <c r="AV167" s="1054">
        <v>0</v>
      </c>
      <c r="AW167" s="1054">
        <v>0</v>
      </c>
      <c r="AX167" s="1054">
        <v>0</v>
      </c>
      <c r="AY167" s="1054">
        <v>0</v>
      </c>
      <c r="AZ167" s="1054">
        <v>6017190</v>
      </c>
      <c r="BA167" s="1054">
        <v>14122</v>
      </c>
      <c r="BB167" s="1054">
        <v>-975557</v>
      </c>
      <c r="BC167" s="1054">
        <v>3386732</v>
      </c>
      <c r="BD167" s="1054">
        <v>762015</v>
      </c>
      <c r="BE167" s="1054">
        <v>84668</v>
      </c>
      <c r="BF167" s="1055"/>
      <c r="BG167" s="1055"/>
      <c r="BH167" s="1055"/>
      <c r="BI167" s="1054">
        <v>-165915</v>
      </c>
      <c r="BJ167" s="1054">
        <v>-132732</v>
      </c>
      <c r="BK167" s="1054">
        <v>-29865</v>
      </c>
      <c r="BL167" s="1054">
        <v>-3318</v>
      </c>
      <c r="BM167" s="1054">
        <v>-331830</v>
      </c>
      <c r="BN167" s="1054">
        <v>-5096160</v>
      </c>
      <c r="BO167" s="1054">
        <v>-4076927</v>
      </c>
      <c r="BP167" s="1054">
        <v>-917309</v>
      </c>
      <c r="BQ167" s="1054">
        <v>-101923</v>
      </c>
      <c r="BR167" s="1054">
        <v>-10192319</v>
      </c>
      <c r="BS167" s="1054">
        <v>-4374714</v>
      </c>
      <c r="BT167" s="1054">
        <v>-2187357</v>
      </c>
      <c r="BU167" s="1054">
        <v>-1749885</v>
      </c>
      <c r="BV167" s="1054">
        <v>-393723</v>
      </c>
      <c r="BW167" s="1054">
        <v>-43747</v>
      </c>
      <c r="BX167" s="1054">
        <v>58687375</v>
      </c>
      <c r="BY167" s="1054">
        <v>-9148288</v>
      </c>
      <c r="BZ167" s="1054">
        <v>1483636</v>
      </c>
      <c r="CA167" s="1054">
        <v>-4114878</v>
      </c>
      <c r="CB167" s="1054">
        <v>-69714</v>
      </c>
      <c r="CC167" s="1054">
        <v>-11981</v>
      </c>
      <c r="CD167" s="1054">
        <v>-44749</v>
      </c>
      <c r="CE167" s="1054">
        <v>-126470</v>
      </c>
      <c r="CF167" s="1054">
        <v>-1339096</v>
      </c>
      <c r="CG167" s="1054">
        <v>-106026</v>
      </c>
      <c r="CH167" s="1054">
        <v>-3649</v>
      </c>
      <c r="CI167" s="1054">
        <v>0</v>
      </c>
      <c r="CJ167" s="1054">
        <v>0</v>
      </c>
      <c r="CK167" s="1054">
        <v>0</v>
      </c>
      <c r="CL167" s="1054">
        <v>0</v>
      </c>
      <c r="CM167" s="1054">
        <v>0</v>
      </c>
      <c r="CN167" s="1054">
        <v>0</v>
      </c>
      <c r="CO167" s="1054">
        <v>61065364</v>
      </c>
      <c r="CP167" s="1054">
        <v>-117470</v>
      </c>
      <c r="CQ167" s="1054">
        <v>1193783</v>
      </c>
      <c r="CR167" s="1054">
        <v>-3656860</v>
      </c>
      <c r="CS167" s="1054">
        <v>83629463</v>
      </c>
      <c r="CT167" s="1054">
        <v>-187940</v>
      </c>
      <c r="CU167" s="1054">
        <v>0</v>
      </c>
      <c r="CV167">
        <v>-4232450</v>
      </c>
      <c r="CW167">
        <v>0</v>
      </c>
      <c r="CX167" s="1054">
        <v>-113285</v>
      </c>
      <c r="CY167" s="1054">
        <v>-10079034</v>
      </c>
      <c r="CZ167" s="1054">
        <v>0</v>
      </c>
      <c r="DA167" s="1054">
        <v>383984</v>
      </c>
      <c r="DB167" s="1054">
        <v>0</v>
      </c>
      <c r="DC167" s="1054">
        <v>-56643</v>
      </c>
      <c r="DD167" s="1054">
        <v>-45314</v>
      </c>
      <c r="DE167" s="1054">
        <v>-10195</v>
      </c>
      <c r="DF167" s="1054">
        <v>-1133</v>
      </c>
      <c r="DG167" s="1054">
        <v>-5039516</v>
      </c>
      <c r="DH167" s="1054">
        <v>-4031613</v>
      </c>
      <c r="DI167" s="1054">
        <v>-907114</v>
      </c>
      <c r="DJ167" s="1054">
        <v>-100791</v>
      </c>
      <c r="DK167" s="1054">
        <v>1912273</v>
      </c>
      <c r="DL167" s="1054">
        <v>430261</v>
      </c>
      <c r="DM167" s="1054">
        <v>47807</v>
      </c>
      <c r="DN167" s="197">
        <v>27542660</v>
      </c>
      <c r="DO167" s="197">
        <v>0</v>
      </c>
      <c r="DP167" s="197">
        <v>-4374714</v>
      </c>
      <c r="DQ167" s="197">
        <v>-5023595</v>
      </c>
      <c r="DR167" s="209"/>
      <c r="DS167" s="209"/>
      <c r="DT167" s="209" t="s">
        <v>985</v>
      </c>
      <c r="DU167" t="s">
        <v>984</v>
      </c>
      <c r="DV167" t="s">
        <v>984</v>
      </c>
      <c r="DX167" s="197">
        <v>0</v>
      </c>
      <c r="DY167" s="197">
        <v>0</v>
      </c>
      <c r="DZ167" s="197">
        <v>0</v>
      </c>
      <c r="EA167" s="1054">
        <v>-4337383</v>
      </c>
      <c r="EB167" s="1054">
        <v>0</v>
      </c>
      <c r="EC167" s="1557" t="s">
        <v>6480</v>
      </c>
      <c r="ED167" s="197" t="s">
        <v>5204</v>
      </c>
      <c r="EE167" s="1513" t="s">
        <v>5342</v>
      </c>
    </row>
    <row r="168" spans="1:135" s="197" customFormat="1" ht="12.75" x14ac:dyDescent="0.2">
      <c r="A168" s="203">
        <v>160</v>
      </c>
      <c r="B168" s="722" t="s">
        <v>420</v>
      </c>
      <c r="C168" s="1526" t="s">
        <v>421</v>
      </c>
      <c r="D168" s="1054">
        <v>169502</v>
      </c>
      <c r="E168" s="1054">
        <v>169502</v>
      </c>
      <c r="F168" s="1054">
        <v>1258242</v>
      </c>
      <c r="G168" s="1054">
        <v>54272</v>
      </c>
      <c r="H168" s="1054">
        <v>42354993</v>
      </c>
      <c r="I168" s="1054">
        <v>16941997</v>
      </c>
      <c r="J168" s="1054">
        <v>3811949</v>
      </c>
      <c r="K168" s="1054">
        <v>423550</v>
      </c>
      <c r="L168" s="1054">
        <v>0</v>
      </c>
      <c r="M168" s="1054">
        <v>0</v>
      </c>
      <c r="N168" s="1054">
        <v>0</v>
      </c>
      <c r="O168" s="1054">
        <v>0</v>
      </c>
      <c r="P168" s="1054">
        <v>0</v>
      </c>
      <c r="Q168" s="1054">
        <v>0</v>
      </c>
      <c r="R168" s="1054">
        <v>0</v>
      </c>
      <c r="S168" s="1054">
        <v>0</v>
      </c>
      <c r="T168" s="1054">
        <v>0</v>
      </c>
      <c r="U168" s="1054">
        <v>218831</v>
      </c>
      <c r="V168" s="1054">
        <v>175065</v>
      </c>
      <c r="W168" s="1054">
        <v>39390</v>
      </c>
      <c r="X168" s="1054">
        <v>4377</v>
      </c>
      <c r="Y168" s="1054">
        <v>3100241</v>
      </c>
      <c r="Z168" s="1054">
        <v>658575</v>
      </c>
      <c r="AA168" s="1054">
        <v>72148</v>
      </c>
      <c r="AB168" s="1054">
        <v>1766899</v>
      </c>
      <c r="AC168" s="1054">
        <v>397552</v>
      </c>
      <c r="AD168" s="1054">
        <v>44172</v>
      </c>
      <c r="AE168" s="1054">
        <v>68282</v>
      </c>
      <c r="AF168" s="1054">
        <v>15363</v>
      </c>
      <c r="AG168" s="1054">
        <v>1707</v>
      </c>
      <c r="AH168" s="1054">
        <v>0</v>
      </c>
      <c r="AI168" s="1054">
        <v>0</v>
      </c>
      <c r="AJ168" s="1054">
        <v>0</v>
      </c>
      <c r="AK168" s="1054">
        <v>10862</v>
      </c>
      <c r="AL168" s="1054">
        <v>2444</v>
      </c>
      <c r="AM168" s="1054">
        <v>272</v>
      </c>
      <c r="AN168" s="1054">
        <v>6361</v>
      </c>
      <c r="AO168" s="1054">
        <v>1431</v>
      </c>
      <c r="AP168" s="1054">
        <v>159</v>
      </c>
      <c r="AQ168" s="1054">
        <v>207108</v>
      </c>
      <c r="AR168" s="1054">
        <v>46599</v>
      </c>
      <c r="AS168" s="1054">
        <v>5178</v>
      </c>
      <c r="AT168" s="1054">
        <v>0</v>
      </c>
      <c r="AU168" s="1054">
        <v>0</v>
      </c>
      <c r="AV168" s="1054">
        <v>0</v>
      </c>
      <c r="AW168" s="1054">
        <v>702</v>
      </c>
      <c r="AX168" s="1054">
        <v>158</v>
      </c>
      <c r="AY168" s="1054">
        <v>18</v>
      </c>
      <c r="AZ168" s="1054">
        <v>3102452</v>
      </c>
      <c r="BA168" s="1054">
        <v>0</v>
      </c>
      <c r="BB168" s="1054">
        <v>437662</v>
      </c>
      <c r="BC168" s="1054">
        <v>1468037</v>
      </c>
      <c r="BD168" s="1054">
        <v>330309</v>
      </c>
      <c r="BE168" s="1054">
        <v>36701</v>
      </c>
      <c r="BF168" s="1055"/>
      <c r="BG168" s="1055"/>
      <c r="BH168" s="1055"/>
      <c r="BI168" s="1054">
        <v>-679325</v>
      </c>
      <c r="BJ168" s="1054">
        <v>-543460</v>
      </c>
      <c r="BK168" s="1054">
        <v>-122279</v>
      </c>
      <c r="BL168" s="1054">
        <v>-13586</v>
      </c>
      <c r="BM168" s="1054">
        <v>-1358650</v>
      </c>
      <c r="BN168" s="1054">
        <v>-1838106</v>
      </c>
      <c r="BO168" s="1054">
        <v>-1470485</v>
      </c>
      <c r="BP168" s="1054">
        <v>-330859</v>
      </c>
      <c r="BQ168" s="1054">
        <v>-36763</v>
      </c>
      <c r="BR168" s="1054">
        <v>-3676213</v>
      </c>
      <c r="BS168" s="1054">
        <v>133079</v>
      </c>
      <c r="BT168" s="1054">
        <v>66541</v>
      </c>
      <c r="BU168" s="1054">
        <v>53232</v>
      </c>
      <c r="BV168" s="1054">
        <v>11977</v>
      </c>
      <c r="BW168" s="1054">
        <v>1331</v>
      </c>
      <c r="BX168" s="1054">
        <v>38987805</v>
      </c>
      <c r="BY168" s="1054">
        <v>-5205097</v>
      </c>
      <c r="BZ168" s="1054">
        <v>977683</v>
      </c>
      <c r="CA168" s="1054">
        <v>-2521416</v>
      </c>
      <c r="CB168" s="1054">
        <v>-78418</v>
      </c>
      <c r="CC168" s="1054">
        <v>-17849</v>
      </c>
      <c r="CD168" s="1054">
        <v>-22401</v>
      </c>
      <c r="CE168" s="1054">
        <v>-11077</v>
      </c>
      <c r="CF168" s="1054">
        <v>-1213118</v>
      </c>
      <c r="CG168" s="1054">
        <v>-56992</v>
      </c>
      <c r="CH168" s="1054">
        <v>-404346</v>
      </c>
      <c r="CI168" s="1054">
        <v>0</v>
      </c>
      <c r="CJ168" s="1054">
        <v>0</v>
      </c>
      <c r="CK168" s="1054">
        <v>0</v>
      </c>
      <c r="CL168" s="1054">
        <v>0</v>
      </c>
      <c r="CM168" s="1054">
        <v>0</v>
      </c>
      <c r="CN168" s="1054">
        <v>0</v>
      </c>
      <c r="CO168" s="1054">
        <v>41059669</v>
      </c>
      <c r="CP168" s="1054">
        <v>-113458</v>
      </c>
      <c r="CQ168" s="1054">
        <v>2915205</v>
      </c>
      <c r="CR168" s="1054">
        <v>-1464699</v>
      </c>
      <c r="CS168" s="1054">
        <v>53368501</v>
      </c>
      <c r="CT168" s="1054">
        <v>-522340</v>
      </c>
      <c r="CU168" s="1054">
        <v>0</v>
      </c>
      <c r="CV168">
        <v>-582500</v>
      </c>
      <c r="CW168">
        <v>0</v>
      </c>
      <c r="CX168" s="1054">
        <v>-10137</v>
      </c>
      <c r="CY168" s="1054">
        <v>-3666076</v>
      </c>
      <c r="CZ168" s="1054">
        <v>0</v>
      </c>
      <c r="DA168" s="1054">
        <v>-31787</v>
      </c>
      <c r="DB168" s="1054">
        <v>0</v>
      </c>
      <c r="DC168" s="1054">
        <v>-5067</v>
      </c>
      <c r="DD168" s="1054">
        <v>-4055</v>
      </c>
      <c r="DE168" s="1054">
        <v>-913</v>
      </c>
      <c r="DF168" s="1054">
        <v>-102</v>
      </c>
      <c r="DG168" s="1054">
        <v>-1833038</v>
      </c>
      <c r="DH168" s="1054">
        <v>-1466430</v>
      </c>
      <c r="DI168" s="1054">
        <v>-329947</v>
      </c>
      <c r="DJ168" s="1054">
        <v>-36661</v>
      </c>
      <c r="DK168" s="1054">
        <v>810913</v>
      </c>
      <c r="DL168" s="1054">
        <v>182455</v>
      </c>
      <c r="DM168" s="1054">
        <v>20273</v>
      </c>
      <c r="DN168" s="197">
        <v>13131150</v>
      </c>
      <c r="DO168" s="197">
        <v>0</v>
      </c>
      <c r="DP168" s="197">
        <v>133079</v>
      </c>
      <c r="DQ168" s="197">
        <v>-2259279</v>
      </c>
      <c r="DR168" s="209"/>
      <c r="DS168" s="209"/>
      <c r="DT168" s="209"/>
      <c r="DU168" t="s">
        <v>985</v>
      </c>
      <c r="DV168" t="s">
        <v>985</v>
      </c>
      <c r="DX168" s="197">
        <v>0</v>
      </c>
      <c r="DY168" s="197">
        <v>0</v>
      </c>
      <c r="DZ168" s="197">
        <v>0</v>
      </c>
      <c r="EA168" s="1054">
        <v>-1839298</v>
      </c>
      <c r="EB168" s="1054">
        <v>0</v>
      </c>
      <c r="EC168" s="1557" t="s">
        <v>6480</v>
      </c>
      <c r="ED168" s="197" t="s">
        <v>5205</v>
      </c>
      <c r="EE168" s="1513" t="s">
        <v>5343</v>
      </c>
    </row>
    <row r="169" spans="1:135" s="197" customFormat="1" ht="12.75" x14ac:dyDescent="0.2">
      <c r="A169" s="797">
        <v>161</v>
      </c>
      <c r="B169" s="722" t="s">
        <v>1047</v>
      </c>
      <c r="C169" s="1526" t="s">
        <v>423</v>
      </c>
      <c r="D169" s="1054">
        <v>458365</v>
      </c>
      <c r="E169" s="1054">
        <v>458365</v>
      </c>
      <c r="F169" s="1054">
        <v>0</v>
      </c>
      <c r="G169" s="1054">
        <v>0</v>
      </c>
      <c r="H169" s="1054">
        <v>100348300</v>
      </c>
      <c r="I169" s="1054">
        <v>49170667</v>
      </c>
      <c r="J169" s="1054">
        <v>0</v>
      </c>
      <c r="K169" s="1054">
        <v>1003483</v>
      </c>
      <c r="L169" s="1054">
        <v>2854532</v>
      </c>
      <c r="M169" s="1054">
        <v>0</v>
      </c>
      <c r="N169" s="1054">
        <v>0</v>
      </c>
      <c r="O169" s="1054">
        <v>0</v>
      </c>
      <c r="P169" s="1054">
        <v>0</v>
      </c>
      <c r="Q169" s="1054">
        <v>0</v>
      </c>
      <c r="R169" s="1054">
        <v>0</v>
      </c>
      <c r="S169" s="1054">
        <v>0</v>
      </c>
      <c r="T169" s="1054">
        <v>0</v>
      </c>
      <c r="U169" s="1054">
        <v>4641479</v>
      </c>
      <c r="V169" s="1054">
        <v>4548649</v>
      </c>
      <c r="W169" s="1054">
        <v>0</v>
      </c>
      <c r="X169" s="1054">
        <v>92830</v>
      </c>
      <c r="Y169" s="1054">
        <v>8862008</v>
      </c>
      <c r="Z169" s="1054">
        <v>0</v>
      </c>
      <c r="AA169" s="1054">
        <v>170934</v>
      </c>
      <c r="AB169" s="1054">
        <v>4011473</v>
      </c>
      <c r="AC169" s="1054">
        <v>0</v>
      </c>
      <c r="AD169" s="1054">
        <v>76366</v>
      </c>
      <c r="AE169" s="1054">
        <v>231608</v>
      </c>
      <c r="AF169" s="1054">
        <v>0</v>
      </c>
      <c r="AG169" s="1054">
        <v>4366</v>
      </c>
      <c r="AH169" s="1054">
        <v>26297</v>
      </c>
      <c r="AI169" s="1054">
        <v>0</v>
      </c>
      <c r="AJ169" s="1054">
        <v>304</v>
      </c>
      <c r="AK169" s="1054">
        <v>1828</v>
      </c>
      <c r="AL169" s="1054">
        <v>0</v>
      </c>
      <c r="AM169" s="1054">
        <v>37</v>
      </c>
      <c r="AN169" s="1054">
        <v>0</v>
      </c>
      <c r="AO169" s="1054">
        <v>0</v>
      </c>
      <c r="AP169" s="1054">
        <v>0</v>
      </c>
      <c r="AQ169" s="1054">
        <v>0</v>
      </c>
      <c r="AR169" s="1054">
        <v>0</v>
      </c>
      <c r="AS169" s="1054">
        <v>0</v>
      </c>
      <c r="AT169" s="1054">
        <v>0</v>
      </c>
      <c r="AU169" s="1054">
        <v>0</v>
      </c>
      <c r="AV169" s="1054">
        <v>0</v>
      </c>
      <c r="AW169" s="1054">
        <v>0</v>
      </c>
      <c r="AX169" s="1054">
        <v>0</v>
      </c>
      <c r="AY169" s="1054">
        <v>0</v>
      </c>
      <c r="AZ169" s="1054">
        <v>4465090</v>
      </c>
      <c r="BA169" s="1054">
        <v>749495</v>
      </c>
      <c r="BB169" s="1054">
        <v>9282958</v>
      </c>
      <c r="BC169" s="1054">
        <v>8762496</v>
      </c>
      <c r="BD169" s="1054">
        <v>0</v>
      </c>
      <c r="BE169" s="1054">
        <v>167243</v>
      </c>
      <c r="BF169" s="1055"/>
      <c r="BG169" s="1055"/>
      <c r="BH169" s="1055"/>
      <c r="BI169" s="1054">
        <v>-6599102</v>
      </c>
      <c r="BJ169" s="1054">
        <v>-6467120</v>
      </c>
      <c r="BK169" s="1054">
        <v>0</v>
      </c>
      <c r="BL169" s="1054">
        <v>-131982</v>
      </c>
      <c r="BM169" s="1054">
        <v>-13198204</v>
      </c>
      <c r="BN169" s="1054">
        <v>-17978923</v>
      </c>
      <c r="BO169" s="1054">
        <v>-17619345</v>
      </c>
      <c r="BP169" s="1054">
        <v>0</v>
      </c>
      <c r="BQ169" s="1054">
        <v>-359578</v>
      </c>
      <c r="BR169" s="1054">
        <v>-35957846</v>
      </c>
      <c r="BS169" s="1054">
        <v>12021776</v>
      </c>
      <c r="BT169" s="1054">
        <v>6010883</v>
      </c>
      <c r="BU169" s="1054">
        <v>5890673</v>
      </c>
      <c r="BV169" s="1054">
        <v>0</v>
      </c>
      <c r="BW169" s="1054">
        <v>120219</v>
      </c>
      <c r="BX169" s="1054">
        <v>113869578</v>
      </c>
      <c r="BY169" s="1054">
        <v>-10479891</v>
      </c>
      <c r="BZ169" s="1054">
        <v>3672035</v>
      </c>
      <c r="CA169" s="1054">
        <v>-15782519</v>
      </c>
      <c r="CB169" s="1054">
        <v>-133997</v>
      </c>
      <c r="CC169" s="1054">
        <v>0</v>
      </c>
      <c r="CD169" s="1054">
        <v>-4288</v>
      </c>
      <c r="CE169" s="1054">
        <v>0</v>
      </c>
      <c r="CF169" s="1054">
        <v>-9042465</v>
      </c>
      <c r="CG169" s="1054">
        <v>-152290</v>
      </c>
      <c r="CH169" s="1054">
        <v>-715120</v>
      </c>
      <c r="CI169" s="1054">
        <v>-30382</v>
      </c>
      <c r="CJ169" s="1054">
        <v>0</v>
      </c>
      <c r="CK169" s="1054">
        <v>0</v>
      </c>
      <c r="CL169" s="1054">
        <v>0</v>
      </c>
      <c r="CM169" s="1054">
        <v>0</v>
      </c>
      <c r="CN169" s="1054">
        <v>0</v>
      </c>
      <c r="CO169" s="1054">
        <v>118766758</v>
      </c>
      <c r="CP169" s="1054">
        <v>-1914343</v>
      </c>
      <c r="CQ169" s="1054">
        <v>13835502</v>
      </c>
      <c r="CR169" s="1054">
        <v>-7651978</v>
      </c>
      <c r="CS169" s="1054">
        <v>170545087</v>
      </c>
      <c r="CT169" s="1054">
        <v>1924221</v>
      </c>
      <c r="CU169" s="1054">
        <v>-98226</v>
      </c>
      <c r="CV169">
        <v>-7159119</v>
      </c>
      <c r="CW169">
        <v>0</v>
      </c>
      <c r="CX169" s="1054">
        <v>-761040</v>
      </c>
      <c r="CY169" s="1054">
        <v>-35196806</v>
      </c>
      <c r="CZ169" s="1054">
        <v>0</v>
      </c>
      <c r="DA169" s="1054">
        <v>-1009993</v>
      </c>
      <c r="DB169" s="1054">
        <v>0</v>
      </c>
      <c r="DC169" s="1054">
        <v>-380520</v>
      </c>
      <c r="DD169" s="1054">
        <v>-372910</v>
      </c>
      <c r="DE169" s="1054">
        <v>0</v>
      </c>
      <c r="DF169" s="1054">
        <v>-7610</v>
      </c>
      <c r="DG169" s="1054">
        <v>-17598403</v>
      </c>
      <c r="DH169" s="1054">
        <v>-17246435</v>
      </c>
      <c r="DI169" s="1054">
        <v>0</v>
      </c>
      <c r="DJ169" s="1054">
        <v>-351968</v>
      </c>
      <c r="DK169" s="1054">
        <v>4806724</v>
      </c>
      <c r="DL169" s="1054">
        <v>0</v>
      </c>
      <c r="DM169" s="1054">
        <v>80702</v>
      </c>
      <c r="DN169" s="197">
        <v>33585250</v>
      </c>
      <c r="DO169" s="197">
        <v>1359250</v>
      </c>
      <c r="DP169" s="197">
        <v>12021776</v>
      </c>
      <c r="DQ169" s="197">
        <v>-12725306</v>
      </c>
      <c r="DR169" s="209"/>
      <c r="DS169" s="209"/>
      <c r="DT169" s="209"/>
      <c r="DU169" t="s">
        <v>984</v>
      </c>
      <c r="DV169" t="s">
        <v>984</v>
      </c>
      <c r="DX169" s="197">
        <v>0</v>
      </c>
      <c r="DY169" s="197">
        <v>0</v>
      </c>
      <c r="DZ169" s="197">
        <v>0</v>
      </c>
      <c r="EA169" s="1054">
        <v>-8095187</v>
      </c>
      <c r="EB169" s="1054">
        <v>0</v>
      </c>
      <c r="EC169" s="1557" t="s">
        <v>6480</v>
      </c>
      <c r="ED169" s="197" t="s">
        <v>5206</v>
      </c>
      <c r="EE169" s="1513" t="s">
        <v>1009</v>
      </c>
    </row>
    <row r="170" spans="1:135" s="197" customFormat="1" ht="12.75" x14ac:dyDescent="0.2">
      <c r="A170" s="203">
        <v>162</v>
      </c>
      <c r="B170" s="722" t="s">
        <v>424</v>
      </c>
      <c r="C170" s="1526" t="s">
        <v>425</v>
      </c>
      <c r="D170" s="1054">
        <v>138813</v>
      </c>
      <c r="E170" s="1054">
        <v>138813</v>
      </c>
      <c r="F170" s="1054">
        <v>0</v>
      </c>
      <c r="G170" s="1054">
        <v>0</v>
      </c>
      <c r="H170" s="1054">
        <v>37897976</v>
      </c>
      <c r="I170" s="1054">
        <v>15159190</v>
      </c>
      <c r="J170" s="1054">
        <v>3410818</v>
      </c>
      <c r="K170" s="1054">
        <v>378980</v>
      </c>
      <c r="L170" s="1054">
        <v>0</v>
      </c>
      <c r="M170" s="1054">
        <v>0</v>
      </c>
      <c r="N170" s="1054">
        <v>0</v>
      </c>
      <c r="O170" s="1054">
        <v>0</v>
      </c>
      <c r="P170" s="1054">
        <v>0</v>
      </c>
      <c r="Q170" s="1054">
        <v>0</v>
      </c>
      <c r="R170" s="1054">
        <v>0</v>
      </c>
      <c r="S170" s="1054">
        <v>0</v>
      </c>
      <c r="T170" s="1054">
        <v>0</v>
      </c>
      <c r="U170" s="1054">
        <v>716868</v>
      </c>
      <c r="V170" s="1054">
        <v>573494</v>
      </c>
      <c r="W170" s="1054">
        <v>129036</v>
      </c>
      <c r="X170" s="1054">
        <v>14337</v>
      </c>
      <c r="Y170" s="1054">
        <v>2582227</v>
      </c>
      <c r="Z170" s="1054">
        <v>581001</v>
      </c>
      <c r="AA170" s="1054">
        <v>64556</v>
      </c>
      <c r="AB170" s="1054">
        <v>1236629</v>
      </c>
      <c r="AC170" s="1054">
        <v>278241</v>
      </c>
      <c r="AD170" s="1054">
        <v>30916</v>
      </c>
      <c r="AE170" s="1054">
        <v>64913</v>
      </c>
      <c r="AF170" s="1054">
        <v>14605</v>
      </c>
      <c r="AG170" s="1054">
        <v>1623</v>
      </c>
      <c r="AH170" s="1054">
        <v>0</v>
      </c>
      <c r="AI170" s="1054">
        <v>0</v>
      </c>
      <c r="AJ170" s="1054">
        <v>0</v>
      </c>
      <c r="AK170" s="1054">
        <v>0</v>
      </c>
      <c r="AL170" s="1054">
        <v>0</v>
      </c>
      <c r="AM170" s="1054">
        <v>0</v>
      </c>
      <c r="AN170" s="1054">
        <v>11283</v>
      </c>
      <c r="AO170" s="1054">
        <v>2539</v>
      </c>
      <c r="AP170" s="1054">
        <v>282</v>
      </c>
      <c r="AQ170" s="1054">
        <v>5337</v>
      </c>
      <c r="AR170" s="1054">
        <v>1201</v>
      </c>
      <c r="AS170" s="1054">
        <v>133</v>
      </c>
      <c r="AT170" s="1054">
        <v>0</v>
      </c>
      <c r="AU170" s="1054">
        <v>0</v>
      </c>
      <c r="AV170" s="1054">
        <v>0</v>
      </c>
      <c r="AW170" s="1054">
        <v>0</v>
      </c>
      <c r="AX170" s="1054">
        <v>0</v>
      </c>
      <c r="AY170" s="1054">
        <v>0</v>
      </c>
      <c r="AZ170" s="1054">
        <v>3098659</v>
      </c>
      <c r="BA170" s="1054">
        <v>0</v>
      </c>
      <c r="BB170" s="1054">
        <v>1433735</v>
      </c>
      <c r="BC170" s="1054">
        <v>997422</v>
      </c>
      <c r="BD170" s="1054">
        <v>224420</v>
      </c>
      <c r="BE170" s="1054">
        <v>24936</v>
      </c>
      <c r="BF170" s="1055"/>
      <c r="BG170" s="1055"/>
      <c r="BH170" s="1055"/>
      <c r="BI170" s="1054">
        <v>-294568</v>
      </c>
      <c r="BJ170" s="1054">
        <v>-235656</v>
      </c>
      <c r="BK170" s="1054">
        <v>-53023</v>
      </c>
      <c r="BL170" s="1054">
        <v>-5891</v>
      </c>
      <c r="BM170" s="1054">
        <v>-589138</v>
      </c>
      <c r="BN170" s="1054">
        <v>-2233218</v>
      </c>
      <c r="BO170" s="1054">
        <v>-1786573</v>
      </c>
      <c r="BP170" s="1054">
        <v>-401979</v>
      </c>
      <c r="BQ170" s="1054">
        <v>-44664</v>
      </c>
      <c r="BR170" s="1054">
        <v>-4466434</v>
      </c>
      <c r="BS170" s="1054">
        <v>1708848</v>
      </c>
      <c r="BT170" s="1054">
        <v>854426</v>
      </c>
      <c r="BU170" s="1054">
        <v>683536</v>
      </c>
      <c r="BV170" s="1054">
        <v>153797</v>
      </c>
      <c r="BW170" s="1054">
        <v>17089</v>
      </c>
      <c r="BX170" s="1054">
        <v>32744931</v>
      </c>
      <c r="BY170" s="1054">
        <v>-4296955</v>
      </c>
      <c r="BZ170" s="1054">
        <v>934105</v>
      </c>
      <c r="CA170" s="1054">
        <v>-4149776</v>
      </c>
      <c r="CB170" s="1054">
        <v>-33075</v>
      </c>
      <c r="CC170" s="1054">
        <v>0</v>
      </c>
      <c r="CD170" s="1054">
        <v>-7078</v>
      </c>
      <c r="CE170" s="1054">
        <v>-9371</v>
      </c>
      <c r="CF170" s="1054">
        <v>-1033587</v>
      </c>
      <c r="CG170" s="1054">
        <v>-19840</v>
      </c>
      <c r="CH170" s="1054">
        <v>-27414</v>
      </c>
      <c r="CI170" s="1054">
        <v>-234</v>
      </c>
      <c r="CJ170" s="1054">
        <v>0</v>
      </c>
      <c r="CK170" s="1054">
        <v>0</v>
      </c>
      <c r="CL170" s="1054">
        <v>0</v>
      </c>
      <c r="CM170" s="1054">
        <v>0</v>
      </c>
      <c r="CN170" s="1054">
        <v>0</v>
      </c>
      <c r="CO170" s="1054">
        <v>32710072</v>
      </c>
      <c r="CP170" s="1054">
        <v>-278833</v>
      </c>
      <c r="CQ170" s="1054">
        <v>1653728</v>
      </c>
      <c r="CR170" s="1054">
        <v>-760182</v>
      </c>
      <c r="CS170" s="1054">
        <v>43218990</v>
      </c>
      <c r="CT170" s="1054">
        <v>-43942</v>
      </c>
      <c r="CU170" s="1054">
        <v>0</v>
      </c>
      <c r="CV170">
        <v>-471183</v>
      </c>
      <c r="CW170">
        <v>0</v>
      </c>
      <c r="CX170" s="1054">
        <v>-122190</v>
      </c>
      <c r="CY170" s="1054">
        <v>-4344244</v>
      </c>
      <c r="CZ170" s="1054">
        <v>0</v>
      </c>
      <c r="DA170" s="1054">
        <v>637072</v>
      </c>
      <c r="DB170" s="1054">
        <v>0</v>
      </c>
      <c r="DC170" s="1054">
        <v>-61094</v>
      </c>
      <c r="DD170" s="1054">
        <v>-48876</v>
      </c>
      <c r="DE170" s="1054">
        <v>-10998</v>
      </c>
      <c r="DF170" s="1054">
        <v>-1222</v>
      </c>
      <c r="DG170" s="1054">
        <v>-2172123</v>
      </c>
      <c r="DH170" s="1054">
        <v>-1737697</v>
      </c>
      <c r="DI170" s="1054">
        <v>-390981</v>
      </c>
      <c r="DJ170" s="1054">
        <v>-43443</v>
      </c>
      <c r="DK170" s="1054">
        <v>37988</v>
      </c>
      <c r="DL170" s="1054">
        <v>8547</v>
      </c>
      <c r="DM170" s="1054">
        <v>950</v>
      </c>
      <c r="DN170" s="197">
        <v>12483250</v>
      </c>
      <c r="DO170" s="197">
        <v>0</v>
      </c>
      <c r="DP170" s="197">
        <v>1708848</v>
      </c>
      <c r="DQ170" s="197">
        <v>-1856671</v>
      </c>
      <c r="DR170" s="209"/>
      <c r="DS170" s="209"/>
      <c r="DT170" s="209"/>
      <c r="DU170" t="s">
        <v>984</v>
      </c>
      <c r="DV170" t="s">
        <v>985</v>
      </c>
      <c r="DX170" s="197">
        <v>0</v>
      </c>
      <c r="DY170" s="197">
        <v>0</v>
      </c>
      <c r="DZ170" s="197">
        <v>0</v>
      </c>
      <c r="EA170" s="1054">
        <v>-86163</v>
      </c>
      <c r="EB170" s="1054">
        <v>0</v>
      </c>
      <c r="EC170" s="1557" t="s">
        <v>6480</v>
      </c>
      <c r="ED170" s="197" t="s">
        <v>5207</v>
      </c>
      <c r="EE170" s="1513" t="s">
        <v>5348</v>
      </c>
    </row>
    <row r="171" spans="1:135" s="197" customFormat="1" ht="12.75" x14ac:dyDescent="0.2">
      <c r="A171" s="797">
        <v>163</v>
      </c>
      <c r="B171" s="722" t="s">
        <v>426</v>
      </c>
      <c r="C171" s="1526" t="s">
        <v>427</v>
      </c>
      <c r="D171" s="1054">
        <v>400252</v>
      </c>
      <c r="E171" s="1054">
        <v>400252</v>
      </c>
      <c r="F171" s="1054">
        <v>0</v>
      </c>
      <c r="G171" s="1054">
        <v>0</v>
      </c>
      <c r="H171" s="1054">
        <v>168792004</v>
      </c>
      <c r="I171" s="1054">
        <v>50637601</v>
      </c>
      <c r="J171" s="1054">
        <v>62453041</v>
      </c>
      <c r="K171" s="1054">
        <v>0</v>
      </c>
      <c r="L171" s="1054">
        <v>1927914</v>
      </c>
      <c r="M171" s="1054">
        <v>0</v>
      </c>
      <c r="N171" s="1054">
        <v>0</v>
      </c>
      <c r="O171" s="1054">
        <v>0</v>
      </c>
      <c r="P171" s="1054">
        <v>0</v>
      </c>
      <c r="Q171" s="1054">
        <v>0</v>
      </c>
      <c r="R171" s="1054">
        <v>0</v>
      </c>
      <c r="S171" s="1054">
        <v>0</v>
      </c>
      <c r="T171" s="1054">
        <v>0</v>
      </c>
      <c r="U171" s="1054">
        <v>1881285</v>
      </c>
      <c r="V171" s="1054">
        <v>1710259</v>
      </c>
      <c r="W171" s="1054">
        <v>2109320</v>
      </c>
      <c r="X171" s="1054">
        <v>0</v>
      </c>
      <c r="Y171" s="1054">
        <v>8954046</v>
      </c>
      <c r="Z171" s="1054">
        <v>10638294</v>
      </c>
      <c r="AA171" s="1054">
        <v>0</v>
      </c>
      <c r="AB171" s="1054">
        <v>2247757</v>
      </c>
      <c r="AC171" s="1054">
        <v>2760444</v>
      </c>
      <c r="AD171" s="1054">
        <v>0</v>
      </c>
      <c r="AE171" s="1054">
        <v>96737</v>
      </c>
      <c r="AF171" s="1054">
        <v>117102</v>
      </c>
      <c r="AG171" s="1054">
        <v>0</v>
      </c>
      <c r="AH171" s="1054">
        <v>0</v>
      </c>
      <c r="AI171" s="1054">
        <v>0</v>
      </c>
      <c r="AJ171" s="1054">
        <v>0</v>
      </c>
      <c r="AK171" s="1054">
        <v>0</v>
      </c>
      <c r="AL171" s="1054">
        <v>0</v>
      </c>
      <c r="AM171" s="1054">
        <v>0</v>
      </c>
      <c r="AN171" s="1054">
        <v>0</v>
      </c>
      <c r="AO171" s="1054">
        <v>0</v>
      </c>
      <c r="AP171" s="1054">
        <v>0</v>
      </c>
      <c r="AQ171" s="1054">
        <v>0</v>
      </c>
      <c r="AR171" s="1054">
        <v>0</v>
      </c>
      <c r="AS171" s="1054">
        <v>0</v>
      </c>
      <c r="AT171" s="1054">
        <v>0</v>
      </c>
      <c r="AU171" s="1054">
        <v>0</v>
      </c>
      <c r="AV171" s="1054">
        <v>0</v>
      </c>
      <c r="AW171" s="1054">
        <v>0</v>
      </c>
      <c r="AX171" s="1054">
        <v>0</v>
      </c>
      <c r="AY171" s="1054">
        <v>0</v>
      </c>
      <c r="AZ171" s="1054">
        <v>18566542</v>
      </c>
      <c r="BA171" s="1054">
        <v>642568</v>
      </c>
      <c r="BB171" s="1054">
        <v>5700864</v>
      </c>
      <c r="BC171" s="1054">
        <v>11010513</v>
      </c>
      <c r="BD171" s="1054">
        <v>12757416</v>
      </c>
      <c r="BE171" s="1054">
        <v>0</v>
      </c>
      <c r="BF171" s="1055"/>
      <c r="BG171" s="1055"/>
      <c r="BH171" s="1055"/>
      <c r="BI171" s="1054">
        <v>-2782139</v>
      </c>
      <c r="BJ171" s="1054">
        <v>-2529218</v>
      </c>
      <c r="BK171" s="1054">
        <v>-3119369</v>
      </c>
      <c r="BL171" s="1054">
        <v>0</v>
      </c>
      <c r="BM171" s="1054">
        <v>-8430726</v>
      </c>
      <c r="BN171" s="1054">
        <v>-6559930</v>
      </c>
      <c r="BO171" s="1054">
        <v>-5963574</v>
      </c>
      <c r="BP171" s="1054">
        <v>-7355074</v>
      </c>
      <c r="BQ171" s="1054">
        <v>0</v>
      </c>
      <c r="BR171" s="1054">
        <v>-19878578</v>
      </c>
      <c r="BS171" s="1054">
        <v>16795034</v>
      </c>
      <c r="BT171" s="1054">
        <v>5354255</v>
      </c>
      <c r="BU171" s="1054">
        <v>5038509</v>
      </c>
      <c r="BV171" s="1054">
        <v>6402271</v>
      </c>
      <c r="BW171" s="1054">
        <v>0</v>
      </c>
      <c r="BX171" s="1054">
        <v>153704551</v>
      </c>
      <c r="BY171" s="1054">
        <v>-10730780</v>
      </c>
      <c r="BZ171" s="1054">
        <v>4422825</v>
      </c>
      <c r="CA171" s="1054">
        <v>-16337250</v>
      </c>
      <c r="CB171" s="1054">
        <v>0</v>
      </c>
      <c r="CC171" s="1054">
        <v>0</v>
      </c>
      <c r="CD171" s="1054">
        <v>0</v>
      </c>
      <c r="CE171" s="1054">
        <v>0</v>
      </c>
      <c r="CF171" s="1054">
        <v>-9045335</v>
      </c>
      <c r="CG171" s="1054">
        <v>0</v>
      </c>
      <c r="CH171" s="1054">
        <v>0</v>
      </c>
      <c r="CI171" s="1054">
        <v>0</v>
      </c>
      <c r="CJ171" s="1054">
        <v>0</v>
      </c>
      <c r="CK171" s="1054">
        <v>0</v>
      </c>
      <c r="CL171" s="1054">
        <v>-59930</v>
      </c>
      <c r="CM171" s="1054">
        <v>-229981</v>
      </c>
      <c r="CN171" s="1054">
        <v>0</v>
      </c>
      <c r="CO171" s="1054">
        <v>146867463</v>
      </c>
      <c r="CP171" s="1054">
        <v>-2161640</v>
      </c>
      <c r="CQ171" s="1054">
        <v>11232856</v>
      </c>
      <c r="CR171" s="1054">
        <v>-14002741</v>
      </c>
      <c r="CS171" s="1054">
        <v>200455663</v>
      </c>
      <c r="CT171" s="1054">
        <v>-3295153</v>
      </c>
      <c r="CU171" s="1054">
        <v>0</v>
      </c>
      <c r="CV171">
        <v>6830618</v>
      </c>
      <c r="CW171">
        <v>0</v>
      </c>
      <c r="CX171" s="1054">
        <v>-199960</v>
      </c>
      <c r="CY171" s="1054">
        <v>-19678618</v>
      </c>
      <c r="CZ171" s="1054">
        <v>0</v>
      </c>
      <c r="DA171" s="1054">
        <v>1966493</v>
      </c>
      <c r="DB171" s="1054">
        <v>0</v>
      </c>
      <c r="DC171" s="1054">
        <v>-65986</v>
      </c>
      <c r="DD171" s="1054">
        <v>-59988</v>
      </c>
      <c r="DE171" s="1054">
        <v>-73986</v>
      </c>
      <c r="DF171" s="1054">
        <v>0</v>
      </c>
      <c r="DG171" s="1054">
        <v>-6493943</v>
      </c>
      <c r="DH171" s="1054">
        <v>-5903586</v>
      </c>
      <c r="DI171" s="1054">
        <v>-7281089</v>
      </c>
      <c r="DJ171" s="1054">
        <v>0</v>
      </c>
      <c r="DK171" s="1054">
        <v>666550</v>
      </c>
      <c r="DL171" s="1054">
        <v>808004</v>
      </c>
      <c r="DM171" s="1054">
        <v>0</v>
      </c>
      <c r="DN171" s="197">
        <v>24345550</v>
      </c>
      <c r="DO171" s="197">
        <v>137650</v>
      </c>
      <c r="DP171" s="197">
        <v>16795034</v>
      </c>
      <c r="DQ171" s="197">
        <v>-20444800</v>
      </c>
      <c r="DR171" s="209"/>
      <c r="DS171" s="209"/>
      <c r="DT171" s="209"/>
      <c r="DU171" t="s">
        <v>984</v>
      </c>
      <c r="DV171" t="s">
        <v>984</v>
      </c>
      <c r="DX171" s="197">
        <v>0</v>
      </c>
      <c r="DY171" s="197">
        <v>0</v>
      </c>
      <c r="DZ171" s="197">
        <v>0</v>
      </c>
      <c r="EA171" s="1054">
        <v>-1991651</v>
      </c>
      <c r="EB171" s="1054">
        <v>0</v>
      </c>
      <c r="EC171" s="1557" t="s">
        <v>6480</v>
      </c>
      <c r="ED171" s="197" t="s">
        <v>5208</v>
      </c>
      <c r="EE171" s="1513" t="s">
        <v>5345</v>
      </c>
    </row>
    <row r="172" spans="1:135" s="197" customFormat="1" ht="12.75" x14ac:dyDescent="0.2">
      <c r="A172" s="203">
        <v>164</v>
      </c>
      <c r="B172" s="722" t="s">
        <v>428</v>
      </c>
      <c r="C172" s="1526" t="s">
        <v>429</v>
      </c>
      <c r="D172" s="1054">
        <v>225531</v>
      </c>
      <c r="E172" s="1054">
        <v>225531</v>
      </c>
      <c r="F172" s="1054">
        <v>494170</v>
      </c>
      <c r="G172" s="1054">
        <v>0</v>
      </c>
      <c r="H172" s="1054">
        <v>29389636</v>
      </c>
      <c r="I172" s="1054">
        <v>11755854</v>
      </c>
      <c r="J172" s="1054">
        <v>2645067</v>
      </c>
      <c r="K172" s="1054">
        <v>293896</v>
      </c>
      <c r="L172" s="1054">
        <v>0</v>
      </c>
      <c r="M172" s="1054">
        <v>0</v>
      </c>
      <c r="N172" s="1054">
        <v>0</v>
      </c>
      <c r="O172" s="1054">
        <v>0</v>
      </c>
      <c r="P172" s="1054">
        <v>0</v>
      </c>
      <c r="Q172" s="1054">
        <v>0</v>
      </c>
      <c r="R172" s="1054">
        <v>0</v>
      </c>
      <c r="S172" s="1054">
        <v>0</v>
      </c>
      <c r="T172" s="1054">
        <v>0</v>
      </c>
      <c r="U172" s="1054">
        <v>-498597</v>
      </c>
      <c r="V172" s="1054">
        <v>-398877</v>
      </c>
      <c r="W172" s="1054">
        <v>-89747</v>
      </c>
      <c r="X172" s="1054">
        <v>-9972</v>
      </c>
      <c r="Y172" s="1054">
        <v>2086677</v>
      </c>
      <c r="Z172" s="1054">
        <v>450563</v>
      </c>
      <c r="AA172" s="1054">
        <v>50062</v>
      </c>
      <c r="AB172" s="1054">
        <v>2478643</v>
      </c>
      <c r="AC172" s="1054">
        <v>557695</v>
      </c>
      <c r="AD172" s="1054">
        <v>61966</v>
      </c>
      <c r="AE172" s="1054">
        <v>77233</v>
      </c>
      <c r="AF172" s="1054">
        <v>17377</v>
      </c>
      <c r="AG172" s="1054">
        <v>1931</v>
      </c>
      <c r="AH172" s="1054">
        <v>7454</v>
      </c>
      <c r="AI172" s="1054">
        <v>1677</v>
      </c>
      <c r="AJ172" s="1054">
        <v>186</v>
      </c>
      <c r="AK172" s="1054">
        <v>20634</v>
      </c>
      <c r="AL172" s="1054">
        <v>4643</v>
      </c>
      <c r="AM172" s="1054">
        <v>516</v>
      </c>
      <c r="AN172" s="1054">
        <v>11074</v>
      </c>
      <c r="AO172" s="1054">
        <v>2491</v>
      </c>
      <c r="AP172" s="1054">
        <v>277</v>
      </c>
      <c r="AQ172" s="1054">
        <v>251621</v>
      </c>
      <c r="AR172" s="1054">
        <v>56615</v>
      </c>
      <c r="AS172" s="1054">
        <v>6291</v>
      </c>
      <c r="AT172" s="1054">
        <v>0</v>
      </c>
      <c r="AU172" s="1054">
        <v>0</v>
      </c>
      <c r="AV172" s="1054">
        <v>0</v>
      </c>
      <c r="AW172" s="1054">
        <v>0</v>
      </c>
      <c r="AX172" s="1054">
        <v>0</v>
      </c>
      <c r="AY172" s="1054">
        <v>0</v>
      </c>
      <c r="AZ172" s="1054">
        <v>3277544</v>
      </c>
      <c r="BA172" s="1054">
        <v>0</v>
      </c>
      <c r="BB172" s="1054">
        <v>-997193</v>
      </c>
      <c r="BC172" s="1054">
        <v>2925264</v>
      </c>
      <c r="BD172" s="1054">
        <v>658185</v>
      </c>
      <c r="BE172" s="1054">
        <v>73132</v>
      </c>
      <c r="BF172" s="1055"/>
      <c r="BG172" s="1055"/>
      <c r="BH172" s="1055"/>
      <c r="BI172" s="1054">
        <v>-380821</v>
      </c>
      <c r="BJ172" s="1054">
        <v>-304656</v>
      </c>
      <c r="BK172" s="1054">
        <v>-68547</v>
      </c>
      <c r="BL172" s="1054">
        <v>-7616</v>
      </c>
      <c r="BM172" s="1054">
        <v>-761640</v>
      </c>
      <c r="BN172" s="1054">
        <v>-968644</v>
      </c>
      <c r="BO172" s="1054">
        <v>-774913</v>
      </c>
      <c r="BP172" s="1054">
        <v>-174357</v>
      </c>
      <c r="BQ172" s="1054">
        <v>-19372</v>
      </c>
      <c r="BR172" s="1054">
        <v>-1937286</v>
      </c>
      <c r="BS172" s="1054">
        <v>-2281410</v>
      </c>
      <c r="BT172" s="1054">
        <v>-1140707</v>
      </c>
      <c r="BU172" s="1054">
        <v>-912563</v>
      </c>
      <c r="BV172" s="1054">
        <v>-205326</v>
      </c>
      <c r="BW172" s="1054">
        <v>-22813</v>
      </c>
      <c r="BX172" s="1054">
        <v>23732225</v>
      </c>
      <c r="BY172" s="1054">
        <v>-9576396</v>
      </c>
      <c r="BZ172" s="1054">
        <v>661433</v>
      </c>
      <c r="CA172" s="1054">
        <v>-3296152</v>
      </c>
      <c r="CB172" s="1054">
        <v>-126753</v>
      </c>
      <c r="CC172" s="1054">
        <v>-29544</v>
      </c>
      <c r="CD172" s="1054">
        <v>-48279</v>
      </c>
      <c r="CE172" s="1054">
        <v>-2535</v>
      </c>
      <c r="CF172" s="1054">
        <v>-753664</v>
      </c>
      <c r="CG172" s="1054">
        <v>-130082</v>
      </c>
      <c r="CH172" s="1054">
        <v>-37301</v>
      </c>
      <c r="CI172" s="1054">
        <v>-9332</v>
      </c>
      <c r="CJ172" s="1054">
        <v>0</v>
      </c>
      <c r="CK172" s="1054">
        <v>-8932</v>
      </c>
      <c r="CL172" s="1054">
        <v>-43520</v>
      </c>
      <c r="CM172" s="1054">
        <v>0</v>
      </c>
      <c r="CN172" s="1054">
        <v>0</v>
      </c>
      <c r="CO172" s="1054">
        <v>23921921</v>
      </c>
      <c r="CP172" s="1054">
        <v>-189395</v>
      </c>
      <c r="CQ172" s="1054">
        <v>1332141</v>
      </c>
      <c r="CR172" s="1054">
        <v>-1732978</v>
      </c>
      <c r="CS172" s="1054">
        <v>44784124</v>
      </c>
      <c r="CT172" s="1054">
        <v>-157927</v>
      </c>
      <c r="CU172" s="1054">
        <v>0</v>
      </c>
      <c r="CV172">
        <v>-1620230</v>
      </c>
      <c r="CW172">
        <v>0</v>
      </c>
      <c r="CX172" s="1054">
        <v>-15000</v>
      </c>
      <c r="CY172" s="1054">
        <v>-1922286</v>
      </c>
      <c r="CZ172" s="1054">
        <v>0</v>
      </c>
      <c r="DA172" s="1054">
        <v>-1203031</v>
      </c>
      <c r="DB172" s="1054">
        <v>0</v>
      </c>
      <c r="DC172" s="1054">
        <v>-7501</v>
      </c>
      <c r="DD172" s="1054">
        <v>-5999</v>
      </c>
      <c r="DE172" s="1054">
        <v>-1350</v>
      </c>
      <c r="DF172" s="1054">
        <v>-150</v>
      </c>
      <c r="DG172" s="1054">
        <v>-961144</v>
      </c>
      <c r="DH172" s="1054">
        <v>-768914</v>
      </c>
      <c r="DI172" s="1054">
        <v>-173006</v>
      </c>
      <c r="DJ172" s="1054">
        <v>-19222</v>
      </c>
      <c r="DK172" s="1054">
        <v>793404</v>
      </c>
      <c r="DL172" s="1054">
        <v>178516</v>
      </c>
      <c r="DM172" s="1054">
        <v>19835</v>
      </c>
      <c r="DN172" s="197">
        <v>14852450</v>
      </c>
      <c r="DO172" s="197">
        <v>0</v>
      </c>
      <c r="DP172" s="197">
        <v>-2281410</v>
      </c>
      <c r="DQ172" s="197">
        <v>-4529009</v>
      </c>
      <c r="DR172" s="209"/>
      <c r="DS172" s="209"/>
      <c r="DT172" s="209"/>
      <c r="DU172" t="s">
        <v>984</v>
      </c>
      <c r="DV172" t="s">
        <v>984</v>
      </c>
      <c r="DX172" s="197">
        <v>0</v>
      </c>
      <c r="DY172" s="197">
        <v>0</v>
      </c>
      <c r="DZ172" s="197">
        <v>0</v>
      </c>
      <c r="EA172" s="1054">
        <v>-1799585</v>
      </c>
      <c r="EB172" s="1054">
        <v>0</v>
      </c>
      <c r="EC172" s="1557" t="s">
        <v>6480</v>
      </c>
      <c r="ED172" s="197" t="s">
        <v>5209</v>
      </c>
      <c r="EE172" s="1513" t="s">
        <v>5347</v>
      </c>
    </row>
    <row r="173" spans="1:135" s="197" customFormat="1" ht="12.75" x14ac:dyDescent="0.2">
      <c r="A173" s="797">
        <v>165</v>
      </c>
      <c r="B173" s="722" t="s">
        <v>430</v>
      </c>
      <c r="C173" s="1526" t="s">
        <v>431</v>
      </c>
      <c r="D173" s="1054">
        <v>103691</v>
      </c>
      <c r="E173" s="1054">
        <v>103691</v>
      </c>
      <c r="F173" s="1054">
        <v>0</v>
      </c>
      <c r="G173" s="1054">
        <v>0</v>
      </c>
      <c r="H173" s="1054">
        <v>18234935</v>
      </c>
      <c r="I173" s="1054">
        <v>7293974</v>
      </c>
      <c r="J173" s="1054">
        <v>1641144</v>
      </c>
      <c r="K173" s="1054">
        <v>182349</v>
      </c>
      <c r="L173" s="1054">
        <v>0</v>
      </c>
      <c r="M173" s="1054">
        <v>0</v>
      </c>
      <c r="N173" s="1054">
        <v>0</v>
      </c>
      <c r="O173" s="1054">
        <v>0</v>
      </c>
      <c r="P173" s="1054">
        <v>0</v>
      </c>
      <c r="Q173" s="1054">
        <v>0</v>
      </c>
      <c r="R173" s="1054">
        <v>0</v>
      </c>
      <c r="S173" s="1054">
        <v>0</v>
      </c>
      <c r="T173" s="1054">
        <v>0</v>
      </c>
      <c r="U173" s="1054">
        <v>933924</v>
      </c>
      <c r="V173" s="1054">
        <v>747139</v>
      </c>
      <c r="W173" s="1054">
        <v>168106</v>
      </c>
      <c r="X173" s="1054">
        <v>18678</v>
      </c>
      <c r="Y173" s="1054">
        <v>1242461</v>
      </c>
      <c r="Z173" s="1054">
        <v>279554</v>
      </c>
      <c r="AA173" s="1054">
        <v>31061</v>
      </c>
      <c r="AB173" s="1054">
        <v>1082900</v>
      </c>
      <c r="AC173" s="1054">
        <v>243652</v>
      </c>
      <c r="AD173" s="1054">
        <v>27072</v>
      </c>
      <c r="AE173" s="1054">
        <v>47198</v>
      </c>
      <c r="AF173" s="1054">
        <v>10620</v>
      </c>
      <c r="AG173" s="1054">
        <v>1180</v>
      </c>
      <c r="AH173" s="1054">
        <v>0</v>
      </c>
      <c r="AI173" s="1054">
        <v>0</v>
      </c>
      <c r="AJ173" s="1054">
        <v>0</v>
      </c>
      <c r="AK173" s="1054">
        <v>1156</v>
      </c>
      <c r="AL173" s="1054">
        <v>260</v>
      </c>
      <c r="AM173" s="1054">
        <v>29</v>
      </c>
      <c r="AN173" s="1054">
        <v>304</v>
      </c>
      <c r="AO173" s="1054">
        <v>68</v>
      </c>
      <c r="AP173" s="1054">
        <v>8</v>
      </c>
      <c r="AQ173" s="1054">
        <v>96166</v>
      </c>
      <c r="AR173" s="1054">
        <v>21637</v>
      </c>
      <c r="AS173" s="1054">
        <v>2404</v>
      </c>
      <c r="AT173" s="1054">
        <v>0</v>
      </c>
      <c r="AU173" s="1054">
        <v>0</v>
      </c>
      <c r="AV173" s="1054">
        <v>0</v>
      </c>
      <c r="AW173" s="1054">
        <v>0</v>
      </c>
      <c r="AX173" s="1054">
        <v>0</v>
      </c>
      <c r="AY173" s="1054">
        <v>0</v>
      </c>
      <c r="AZ173" s="1054">
        <v>1252656</v>
      </c>
      <c r="BA173" s="1054">
        <v>0</v>
      </c>
      <c r="BB173" s="1054">
        <v>1867847</v>
      </c>
      <c r="BC173" s="1054">
        <v>908559</v>
      </c>
      <c r="BD173" s="1054">
        <v>204426</v>
      </c>
      <c r="BE173" s="1054">
        <v>22714</v>
      </c>
      <c r="BF173" s="1055"/>
      <c r="BG173" s="1055"/>
      <c r="BH173" s="1055"/>
      <c r="BI173" s="1054">
        <v>-251685</v>
      </c>
      <c r="BJ173" s="1054">
        <v>-201348</v>
      </c>
      <c r="BK173" s="1054">
        <v>-45303</v>
      </c>
      <c r="BL173" s="1054">
        <v>-5034</v>
      </c>
      <c r="BM173" s="1054">
        <v>-503370</v>
      </c>
      <c r="BN173" s="1054">
        <v>-1039605</v>
      </c>
      <c r="BO173" s="1054">
        <v>-831683</v>
      </c>
      <c r="BP173" s="1054">
        <v>-187130</v>
      </c>
      <c r="BQ173" s="1054">
        <v>-20791</v>
      </c>
      <c r="BR173" s="1054">
        <v>-2079209</v>
      </c>
      <c r="BS173" s="1054">
        <v>1102420</v>
      </c>
      <c r="BT173" s="1054">
        <v>551211</v>
      </c>
      <c r="BU173" s="1054">
        <v>440968</v>
      </c>
      <c r="BV173" s="1054">
        <v>99219</v>
      </c>
      <c r="BW173" s="1054">
        <v>11023</v>
      </c>
      <c r="BX173" s="1054">
        <v>16114342</v>
      </c>
      <c r="BY173" s="1054">
        <v>-3821745</v>
      </c>
      <c r="BZ173" s="1054">
        <v>341424</v>
      </c>
      <c r="CA173" s="1054">
        <v>-1196454</v>
      </c>
      <c r="CB173" s="1054">
        <v>-36270</v>
      </c>
      <c r="CC173" s="1054">
        <v>-614</v>
      </c>
      <c r="CD173" s="1054">
        <v>-2790</v>
      </c>
      <c r="CE173" s="1054">
        <v>0</v>
      </c>
      <c r="CF173" s="1054">
        <v>-323430</v>
      </c>
      <c r="CG173" s="1054">
        <v>-37742</v>
      </c>
      <c r="CH173" s="1054">
        <v>-7212</v>
      </c>
      <c r="CI173" s="1054">
        <v>-236</v>
      </c>
      <c r="CJ173" s="1054">
        <v>0</v>
      </c>
      <c r="CK173" s="1054">
        <v>0</v>
      </c>
      <c r="CL173" s="1054">
        <v>0</v>
      </c>
      <c r="CM173" s="1054">
        <v>0</v>
      </c>
      <c r="CN173" s="1054">
        <v>0</v>
      </c>
      <c r="CO173" s="1054">
        <v>15900767</v>
      </c>
      <c r="CP173" s="1054">
        <v>-73453</v>
      </c>
      <c r="CQ173" s="1054">
        <v>1176073</v>
      </c>
      <c r="CR173" s="1054">
        <v>-245142</v>
      </c>
      <c r="CS173" s="1054">
        <v>23319980</v>
      </c>
      <c r="CT173" s="1054">
        <v>-163257</v>
      </c>
      <c r="CU173" s="1054">
        <v>0</v>
      </c>
      <c r="CV173">
        <v>-1418940</v>
      </c>
      <c r="CW173">
        <v>0</v>
      </c>
      <c r="CX173" s="1054">
        <v>-34863</v>
      </c>
      <c r="CY173" s="1054">
        <v>-2044346</v>
      </c>
      <c r="CZ173" s="1054">
        <v>0</v>
      </c>
      <c r="DA173" s="1054">
        <v>-18528</v>
      </c>
      <c r="DB173" s="1054">
        <v>0</v>
      </c>
      <c r="DC173" s="1054">
        <v>-17431</v>
      </c>
      <c r="DD173" s="1054">
        <v>-13945</v>
      </c>
      <c r="DE173" s="1054">
        <v>-3139</v>
      </c>
      <c r="DF173" s="1054">
        <v>-348</v>
      </c>
      <c r="DG173" s="1054">
        <v>-1022174</v>
      </c>
      <c r="DH173" s="1054">
        <v>-817738</v>
      </c>
      <c r="DI173" s="1054">
        <v>-183991</v>
      </c>
      <c r="DJ173" s="1054">
        <v>-20443</v>
      </c>
      <c r="DK173" s="1054">
        <v>504269</v>
      </c>
      <c r="DL173" s="1054">
        <v>113461</v>
      </c>
      <c r="DM173" s="1054">
        <v>12607</v>
      </c>
      <c r="DN173" s="197">
        <v>9076500</v>
      </c>
      <c r="DO173" s="197">
        <v>0</v>
      </c>
      <c r="DP173" s="197">
        <v>1102420</v>
      </c>
      <c r="DQ173" s="197">
        <v>-1335094</v>
      </c>
      <c r="DR173" s="209"/>
      <c r="DS173" s="209"/>
      <c r="DT173" s="209"/>
      <c r="DU173" t="s">
        <v>985</v>
      </c>
      <c r="DV173" t="s">
        <v>985</v>
      </c>
      <c r="DX173" s="197">
        <v>0</v>
      </c>
      <c r="DY173" s="197">
        <v>0</v>
      </c>
      <c r="DZ173" s="197">
        <v>0</v>
      </c>
      <c r="EA173" s="1054">
        <v>-1143774</v>
      </c>
      <c r="EB173" s="1054">
        <v>0</v>
      </c>
      <c r="EC173" s="1557" t="s">
        <v>6480</v>
      </c>
      <c r="ED173" s="197" t="s">
        <v>5210</v>
      </c>
      <c r="EE173" s="1513" t="s">
        <v>5343</v>
      </c>
    </row>
    <row r="174" spans="1:135" s="197" customFormat="1" ht="12.75" x14ac:dyDescent="0.2">
      <c r="A174" s="203">
        <v>166</v>
      </c>
      <c r="B174" s="722" t="s">
        <v>839</v>
      </c>
      <c r="C174" s="1526" t="s">
        <v>433</v>
      </c>
      <c r="D174" s="1054">
        <v>213590</v>
      </c>
      <c r="E174" s="1054">
        <v>213590</v>
      </c>
      <c r="F174" s="1054">
        <v>280264</v>
      </c>
      <c r="G174" s="1054">
        <v>0</v>
      </c>
      <c r="H174" s="1054">
        <v>57874554</v>
      </c>
      <c r="I174" s="1054">
        <v>28358531</v>
      </c>
      <c r="J174" s="1054">
        <v>0</v>
      </c>
      <c r="K174" s="1054">
        <v>578746</v>
      </c>
      <c r="L174" s="1054">
        <v>99593</v>
      </c>
      <c r="M174" s="1054">
        <v>0</v>
      </c>
      <c r="N174" s="1054">
        <v>0</v>
      </c>
      <c r="O174" s="1054">
        <v>0</v>
      </c>
      <c r="P174" s="1054">
        <v>92814</v>
      </c>
      <c r="Q174" s="1054">
        <v>0</v>
      </c>
      <c r="R174" s="1054">
        <v>0</v>
      </c>
      <c r="S174" s="1054">
        <v>0</v>
      </c>
      <c r="T174" s="1054">
        <v>0</v>
      </c>
      <c r="U174" s="1054">
        <v>6110277</v>
      </c>
      <c r="V174" s="1054">
        <v>5988071</v>
      </c>
      <c r="W174" s="1054">
        <v>0</v>
      </c>
      <c r="X174" s="1054">
        <v>122206</v>
      </c>
      <c r="Y174" s="1054">
        <v>4911127</v>
      </c>
      <c r="Z174" s="1054">
        <v>0</v>
      </c>
      <c r="AA174" s="1054">
        <v>98584</v>
      </c>
      <c r="AB174" s="1054">
        <v>2162835</v>
      </c>
      <c r="AC174" s="1054">
        <v>0</v>
      </c>
      <c r="AD174" s="1054">
        <v>44140</v>
      </c>
      <c r="AE174" s="1054">
        <v>29053</v>
      </c>
      <c r="AF174" s="1054">
        <v>0</v>
      </c>
      <c r="AG174" s="1054">
        <v>593</v>
      </c>
      <c r="AH174" s="1054">
        <v>8658</v>
      </c>
      <c r="AI174" s="1054">
        <v>0</v>
      </c>
      <c r="AJ174" s="1054">
        <v>177</v>
      </c>
      <c r="AK174" s="1054">
        <v>10993</v>
      </c>
      <c r="AL174" s="1054">
        <v>0</v>
      </c>
      <c r="AM174" s="1054">
        <v>224</v>
      </c>
      <c r="AN174" s="1054">
        <v>0</v>
      </c>
      <c r="AO174" s="1054">
        <v>0</v>
      </c>
      <c r="AP174" s="1054">
        <v>0</v>
      </c>
      <c r="AQ174" s="1054">
        <v>83058</v>
      </c>
      <c r="AR174" s="1054">
        <v>0</v>
      </c>
      <c r="AS174" s="1054">
        <v>1695</v>
      </c>
      <c r="AT174" s="1054">
        <v>0</v>
      </c>
      <c r="AU174" s="1054">
        <v>0</v>
      </c>
      <c r="AV174" s="1054">
        <v>0</v>
      </c>
      <c r="AW174" s="1054">
        <v>0</v>
      </c>
      <c r="AX174" s="1054">
        <v>0</v>
      </c>
      <c r="AY174" s="1054">
        <v>0</v>
      </c>
      <c r="AZ174" s="1054">
        <v>2511206</v>
      </c>
      <c r="BA174" s="1054">
        <v>7883</v>
      </c>
      <c r="BB174" s="1054">
        <v>12220553</v>
      </c>
      <c r="BC174" s="1054">
        <v>2949971</v>
      </c>
      <c r="BD174" s="1054">
        <v>0</v>
      </c>
      <c r="BE174" s="1054">
        <v>60203</v>
      </c>
      <c r="BF174" s="1055"/>
      <c r="BG174" s="1055"/>
      <c r="BH174" s="1055"/>
      <c r="BI174" s="1054">
        <v>-1256118</v>
      </c>
      <c r="BJ174" s="1054">
        <v>-1230994</v>
      </c>
      <c r="BK174" s="1054">
        <v>0</v>
      </c>
      <c r="BL174" s="1054">
        <v>-25122</v>
      </c>
      <c r="BM174" s="1054">
        <v>-2512234</v>
      </c>
      <c r="BN174" s="1054">
        <v>-2511487</v>
      </c>
      <c r="BO174" s="1054">
        <v>-2461257</v>
      </c>
      <c r="BP174" s="1054">
        <v>0</v>
      </c>
      <c r="BQ174" s="1054">
        <v>-50230</v>
      </c>
      <c r="BR174" s="1054">
        <v>-5022974</v>
      </c>
      <c r="BS174" s="1054">
        <v>8171536</v>
      </c>
      <c r="BT174" s="1054">
        <v>4085769</v>
      </c>
      <c r="BU174" s="1054">
        <v>4004054</v>
      </c>
      <c r="BV174" s="1054">
        <v>0</v>
      </c>
      <c r="BW174" s="1054">
        <v>81715</v>
      </c>
      <c r="BX174" s="1054">
        <v>62665570</v>
      </c>
      <c r="BY174" s="1054">
        <v>-6184630</v>
      </c>
      <c r="BZ174" s="1054">
        <v>1483976</v>
      </c>
      <c r="CA174" s="1054">
        <v>-4256819</v>
      </c>
      <c r="CB174" s="1054">
        <v>-70963</v>
      </c>
      <c r="CC174" s="1054">
        <v>0</v>
      </c>
      <c r="CD174" s="1054">
        <v>-20609</v>
      </c>
      <c r="CE174" s="1054">
        <v>-424645</v>
      </c>
      <c r="CF174" s="1054">
        <v>-2069186</v>
      </c>
      <c r="CG174" s="1054">
        <v>-163660</v>
      </c>
      <c r="CH174" s="1054">
        <v>-216966</v>
      </c>
      <c r="CI174" s="1054">
        <v>-6916</v>
      </c>
      <c r="CJ174" s="1054">
        <v>0</v>
      </c>
      <c r="CK174" s="1054">
        <v>0</v>
      </c>
      <c r="CL174" s="1054">
        <v>-180659</v>
      </c>
      <c r="CM174" s="1054">
        <v>-82004</v>
      </c>
      <c r="CN174" s="1054">
        <v>0</v>
      </c>
      <c r="CO174" s="1054">
        <v>54427762</v>
      </c>
      <c r="CP174" s="1054">
        <v>-468922</v>
      </c>
      <c r="CQ174" s="1054">
        <v>8013402</v>
      </c>
      <c r="CR174" s="1054">
        <v>-3622422</v>
      </c>
      <c r="CS174" s="1054">
        <v>74505244</v>
      </c>
      <c r="CT174" s="1054">
        <v>-330145</v>
      </c>
      <c r="CU174" s="1054">
        <v>0</v>
      </c>
      <c r="CV174">
        <v>3266197</v>
      </c>
      <c r="CW174">
        <v>0</v>
      </c>
      <c r="CX174" s="1054">
        <v>-343081</v>
      </c>
      <c r="CY174" s="1054">
        <v>-4679893</v>
      </c>
      <c r="CZ174" s="1054">
        <v>0</v>
      </c>
      <c r="DA174" s="1054">
        <v>464000</v>
      </c>
      <c r="DB174" s="1054">
        <v>0</v>
      </c>
      <c r="DC174" s="1054">
        <v>-171540</v>
      </c>
      <c r="DD174" s="1054">
        <v>-168110</v>
      </c>
      <c r="DE174" s="1054">
        <v>0</v>
      </c>
      <c r="DF174" s="1054">
        <v>-3431</v>
      </c>
      <c r="DG174" s="1054">
        <v>-2339947</v>
      </c>
      <c r="DH174" s="1054">
        <v>-2293147</v>
      </c>
      <c r="DI174" s="1054">
        <v>0</v>
      </c>
      <c r="DJ174" s="1054">
        <v>-46799</v>
      </c>
      <c r="DK174" s="1054">
        <v>2462212</v>
      </c>
      <c r="DL174" s="1054">
        <v>0</v>
      </c>
      <c r="DM174" s="1054">
        <v>50249</v>
      </c>
      <c r="DN174" s="197">
        <v>4560850</v>
      </c>
      <c r="DO174" s="197">
        <v>0</v>
      </c>
      <c r="DP174" s="197">
        <v>8171536</v>
      </c>
      <c r="DQ174" s="197">
        <v>-3622662</v>
      </c>
      <c r="DR174" s="209"/>
      <c r="DS174" s="209"/>
      <c r="DT174" s="209"/>
      <c r="DU174" t="s">
        <v>984</v>
      </c>
      <c r="DV174" t="s">
        <v>984</v>
      </c>
      <c r="DX174" s="197">
        <v>0</v>
      </c>
      <c r="DY174" s="197">
        <v>0</v>
      </c>
      <c r="DZ174" s="197">
        <v>0</v>
      </c>
      <c r="EA174" s="1054">
        <v>-4558976</v>
      </c>
      <c r="EB174" s="1054">
        <v>0</v>
      </c>
      <c r="EC174" s="1557" t="s">
        <v>6480</v>
      </c>
      <c r="ED174" s="197" t="s">
        <v>5211</v>
      </c>
      <c r="EE174" s="1513" t="s">
        <v>5346</v>
      </c>
    </row>
    <row r="175" spans="1:135" s="197" customFormat="1" ht="12.75" x14ac:dyDescent="0.2">
      <c r="A175" s="797">
        <v>167</v>
      </c>
      <c r="B175" s="722" t="s">
        <v>434</v>
      </c>
      <c r="C175" s="1526" t="s">
        <v>435</v>
      </c>
      <c r="D175" s="1054">
        <v>182160</v>
      </c>
      <c r="E175" s="1054">
        <v>182160</v>
      </c>
      <c r="F175" s="1054">
        <v>43686</v>
      </c>
      <c r="G175" s="1054">
        <v>0</v>
      </c>
      <c r="H175" s="1054">
        <v>40347316</v>
      </c>
      <c r="I175" s="1054">
        <v>16138926</v>
      </c>
      <c r="J175" s="1054">
        <v>4034732</v>
      </c>
      <c r="K175" s="1054">
        <v>0</v>
      </c>
      <c r="L175" s="1054">
        <v>0</v>
      </c>
      <c r="M175" s="1054">
        <v>0</v>
      </c>
      <c r="N175" s="1054">
        <v>0</v>
      </c>
      <c r="O175" s="1054">
        <v>0</v>
      </c>
      <c r="P175" s="1054">
        <v>0</v>
      </c>
      <c r="Q175" s="1054">
        <v>0</v>
      </c>
      <c r="R175" s="1054">
        <v>0</v>
      </c>
      <c r="S175" s="1054">
        <v>0</v>
      </c>
      <c r="T175" s="1054">
        <v>0</v>
      </c>
      <c r="U175" s="1054">
        <v>565990</v>
      </c>
      <c r="V175" s="1054">
        <v>452792</v>
      </c>
      <c r="W175" s="1054">
        <v>113198</v>
      </c>
      <c r="X175" s="1054">
        <v>0</v>
      </c>
      <c r="Y175" s="1054">
        <v>2756557</v>
      </c>
      <c r="Z175" s="1054">
        <v>687279</v>
      </c>
      <c r="AA175" s="1054">
        <v>0</v>
      </c>
      <c r="AB175" s="1054">
        <v>1573677</v>
      </c>
      <c r="AC175" s="1054">
        <v>393419</v>
      </c>
      <c r="AD175" s="1054">
        <v>0</v>
      </c>
      <c r="AE175" s="1054">
        <v>110840</v>
      </c>
      <c r="AF175" s="1054">
        <v>27710</v>
      </c>
      <c r="AG175" s="1054">
        <v>0</v>
      </c>
      <c r="AH175" s="1054">
        <v>0</v>
      </c>
      <c r="AI175" s="1054">
        <v>0</v>
      </c>
      <c r="AJ175" s="1054">
        <v>0</v>
      </c>
      <c r="AK175" s="1054">
        <v>6690</v>
      </c>
      <c r="AL175" s="1054">
        <v>1673</v>
      </c>
      <c r="AM175" s="1054">
        <v>0</v>
      </c>
      <c r="AN175" s="1054">
        <v>3978</v>
      </c>
      <c r="AO175" s="1054">
        <v>995</v>
      </c>
      <c r="AP175" s="1054">
        <v>0</v>
      </c>
      <c r="AQ175" s="1054">
        <v>105330</v>
      </c>
      <c r="AR175" s="1054">
        <v>26333</v>
      </c>
      <c r="AS175" s="1054">
        <v>0</v>
      </c>
      <c r="AT175" s="1054">
        <v>0</v>
      </c>
      <c r="AU175" s="1054">
        <v>0</v>
      </c>
      <c r="AV175" s="1054">
        <v>0</v>
      </c>
      <c r="AW175" s="1054">
        <v>0</v>
      </c>
      <c r="AX175" s="1054">
        <v>0</v>
      </c>
      <c r="AY175" s="1054">
        <v>0</v>
      </c>
      <c r="AZ175" s="1054">
        <v>5982281</v>
      </c>
      <c r="BA175" s="1054">
        <v>0</v>
      </c>
      <c r="BB175" s="1054">
        <v>1131980</v>
      </c>
      <c r="BC175" s="1054">
        <v>2667402</v>
      </c>
      <c r="BD175" s="1054">
        <v>666850</v>
      </c>
      <c r="BE175" s="1054">
        <v>0</v>
      </c>
      <c r="BF175" s="1055"/>
      <c r="BG175" s="1055"/>
      <c r="BH175" s="1055"/>
      <c r="BI175" s="1054">
        <v>-613239</v>
      </c>
      <c r="BJ175" s="1054">
        <v>-490591</v>
      </c>
      <c r="BK175" s="1054">
        <v>-122648</v>
      </c>
      <c r="BL175" s="1054">
        <v>0</v>
      </c>
      <c r="BM175" s="1054">
        <v>-1226478</v>
      </c>
      <c r="BN175" s="1054">
        <v>-1684675</v>
      </c>
      <c r="BO175" s="1054">
        <v>-1347739</v>
      </c>
      <c r="BP175" s="1054">
        <v>-336935</v>
      </c>
      <c r="BQ175" s="1054">
        <v>0</v>
      </c>
      <c r="BR175" s="1054">
        <v>-3369349</v>
      </c>
      <c r="BS175" s="1054">
        <v>4321954</v>
      </c>
      <c r="BT175" s="1054">
        <v>2160977</v>
      </c>
      <c r="BU175" s="1054">
        <v>1728782</v>
      </c>
      <c r="BV175" s="1054">
        <v>432196</v>
      </c>
      <c r="BW175" s="1054">
        <v>0</v>
      </c>
      <c r="BX175" s="1054">
        <v>36454575</v>
      </c>
      <c r="BY175" s="1054">
        <v>-5691640</v>
      </c>
      <c r="BZ175" s="1054">
        <v>748026</v>
      </c>
      <c r="CA175" s="1054">
        <v>-3309144</v>
      </c>
      <c r="CB175" s="1054">
        <v>-50718</v>
      </c>
      <c r="CC175" s="1054">
        <v>0</v>
      </c>
      <c r="CD175" s="1054">
        <v>-15654</v>
      </c>
      <c r="CE175" s="1054">
        <v>-3629</v>
      </c>
      <c r="CF175" s="1054">
        <v>-1477658</v>
      </c>
      <c r="CG175" s="1054">
        <v>-196507</v>
      </c>
      <c r="CH175" s="1054">
        <v>-151850</v>
      </c>
      <c r="CI175" s="1054">
        <v>-11088</v>
      </c>
      <c r="CJ175" s="1054">
        <v>0</v>
      </c>
      <c r="CK175" s="1054">
        <v>-1218</v>
      </c>
      <c r="CL175" s="1054">
        <v>0</v>
      </c>
      <c r="CM175" s="1054">
        <v>0</v>
      </c>
      <c r="CN175" s="1054">
        <v>0</v>
      </c>
      <c r="CO175" s="1054">
        <v>33635593</v>
      </c>
      <c r="CP175" s="1054">
        <v>-339369</v>
      </c>
      <c r="CQ175" s="1054">
        <v>2035969</v>
      </c>
      <c r="CR175" s="1054">
        <v>-1427065</v>
      </c>
      <c r="CS175" s="1054">
        <v>49054429</v>
      </c>
      <c r="CT175" s="1054">
        <v>549522</v>
      </c>
      <c r="CU175" s="1054">
        <v>0</v>
      </c>
      <c r="CV175">
        <v>2096824</v>
      </c>
      <c r="CW175">
        <v>0</v>
      </c>
      <c r="CX175" s="1054">
        <v>-4127</v>
      </c>
      <c r="CY175" s="1054">
        <v>-3365222</v>
      </c>
      <c r="CZ175" s="1054">
        <v>0</v>
      </c>
      <c r="DA175" s="1054">
        <v>-197960</v>
      </c>
      <c r="DB175" s="1054">
        <v>0</v>
      </c>
      <c r="DC175" s="1054">
        <v>-2063</v>
      </c>
      <c r="DD175" s="1054">
        <v>-1651</v>
      </c>
      <c r="DE175" s="1054">
        <v>-413</v>
      </c>
      <c r="DF175" s="1054">
        <v>0</v>
      </c>
      <c r="DG175" s="1054">
        <v>-1682612</v>
      </c>
      <c r="DH175" s="1054">
        <v>-1346088</v>
      </c>
      <c r="DI175" s="1054">
        <v>-336522</v>
      </c>
      <c r="DJ175" s="1054">
        <v>0</v>
      </c>
      <c r="DK175" s="1054">
        <v>535347</v>
      </c>
      <c r="DL175" s="1054">
        <v>133837</v>
      </c>
      <c r="DM175" s="1054">
        <v>0</v>
      </c>
      <c r="DN175" s="197">
        <v>21315450</v>
      </c>
      <c r="DO175" s="197">
        <v>0</v>
      </c>
      <c r="DP175" s="197">
        <v>4321954</v>
      </c>
      <c r="DQ175" s="197">
        <v>-4247100</v>
      </c>
      <c r="DR175" s="209"/>
      <c r="DS175" s="209"/>
      <c r="DT175" s="209"/>
      <c r="DU175" t="s">
        <v>984</v>
      </c>
      <c r="DV175" t="s">
        <v>984</v>
      </c>
      <c r="DX175" s="197">
        <v>0</v>
      </c>
      <c r="DY175" s="197">
        <v>0</v>
      </c>
      <c r="DZ175" s="197">
        <v>0</v>
      </c>
      <c r="EA175" s="1054">
        <v>-1214265</v>
      </c>
      <c r="EB175" s="1054">
        <v>0</v>
      </c>
      <c r="EC175" s="1557" t="s">
        <v>6480</v>
      </c>
      <c r="ED175" s="197" t="s">
        <v>5212</v>
      </c>
      <c r="EE175" s="1513" t="s">
        <v>5344</v>
      </c>
    </row>
    <row r="176" spans="1:135" s="197" customFormat="1" ht="12.75" x14ac:dyDescent="0.2">
      <c r="A176" s="203">
        <v>168</v>
      </c>
      <c r="B176" s="722" t="s">
        <v>436</v>
      </c>
      <c r="C176" s="1526" t="s">
        <v>437</v>
      </c>
      <c r="D176" s="1054">
        <v>128207</v>
      </c>
      <c r="E176" s="1054">
        <v>128207</v>
      </c>
      <c r="F176" s="1054">
        <v>2481702</v>
      </c>
      <c r="G176" s="1054">
        <v>176885</v>
      </c>
      <c r="H176" s="1054">
        <v>28685631</v>
      </c>
      <c r="I176" s="1054">
        <v>11474252</v>
      </c>
      <c r="J176" s="1054">
        <v>2868563</v>
      </c>
      <c r="K176" s="1054">
        <v>0</v>
      </c>
      <c r="L176" s="1054">
        <v>0</v>
      </c>
      <c r="M176" s="1054">
        <v>0</v>
      </c>
      <c r="N176" s="1054">
        <v>0</v>
      </c>
      <c r="O176" s="1054">
        <v>0</v>
      </c>
      <c r="P176" s="1054">
        <v>0</v>
      </c>
      <c r="Q176" s="1054">
        <v>0</v>
      </c>
      <c r="R176" s="1054">
        <v>0</v>
      </c>
      <c r="S176" s="1054">
        <v>0</v>
      </c>
      <c r="T176" s="1054">
        <v>0</v>
      </c>
      <c r="U176" s="1054">
        <v>737059</v>
      </c>
      <c r="V176" s="1054">
        <v>589647</v>
      </c>
      <c r="W176" s="1054">
        <v>147412</v>
      </c>
      <c r="X176" s="1054">
        <v>0</v>
      </c>
      <c r="Y176" s="1054">
        <v>2377267</v>
      </c>
      <c r="Z176" s="1054">
        <v>518764</v>
      </c>
      <c r="AA176" s="1054">
        <v>0</v>
      </c>
      <c r="AB176" s="1054">
        <v>1310699</v>
      </c>
      <c r="AC176" s="1054">
        <v>327675</v>
      </c>
      <c r="AD176" s="1054">
        <v>0</v>
      </c>
      <c r="AE176" s="1054">
        <v>48094</v>
      </c>
      <c r="AF176" s="1054">
        <v>12023</v>
      </c>
      <c r="AG176" s="1054">
        <v>0</v>
      </c>
      <c r="AH176" s="1054">
        <v>2085</v>
      </c>
      <c r="AI176" s="1054">
        <v>521</v>
      </c>
      <c r="AJ176" s="1054">
        <v>0</v>
      </c>
      <c r="AK176" s="1054">
        <v>1167</v>
      </c>
      <c r="AL176" s="1054">
        <v>292</v>
      </c>
      <c r="AM176" s="1054">
        <v>0</v>
      </c>
      <c r="AN176" s="1054">
        <v>7515</v>
      </c>
      <c r="AO176" s="1054">
        <v>1879</v>
      </c>
      <c r="AP176" s="1054">
        <v>0</v>
      </c>
      <c r="AQ176" s="1054">
        <v>51204</v>
      </c>
      <c r="AR176" s="1054">
        <v>12801</v>
      </c>
      <c r="AS176" s="1054">
        <v>0</v>
      </c>
      <c r="AT176" s="1054">
        <v>0</v>
      </c>
      <c r="AU176" s="1054">
        <v>0</v>
      </c>
      <c r="AV176" s="1054">
        <v>0</v>
      </c>
      <c r="AW176" s="1054">
        <v>0</v>
      </c>
      <c r="AX176" s="1054">
        <v>0</v>
      </c>
      <c r="AY176" s="1054">
        <v>0</v>
      </c>
      <c r="AZ176" s="1054">
        <v>1923129</v>
      </c>
      <c r="BA176" s="1054">
        <v>0</v>
      </c>
      <c r="BB176" s="1054">
        <v>1474117</v>
      </c>
      <c r="BC176" s="1054">
        <v>1115737</v>
      </c>
      <c r="BD176" s="1054">
        <v>278934</v>
      </c>
      <c r="BE176" s="1054">
        <v>0</v>
      </c>
      <c r="BF176" s="1055"/>
      <c r="BG176" s="1055"/>
      <c r="BH176" s="1055"/>
      <c r="BI176" s="1054">
        <v>-233528</v>
      </c>
      <c r="BJ176" s="1054">
        <v>-186822</v>
      </c>
      <c r="BK176" s="1054">
        <v>-46706</v>
      </c>
      <c r="BL176" s="1054">
        <v>0</v>
      </c>
      <c r="BM176" s="1054">
        <v>-467056</v>
      </c>
      <c r="BN176" s="1054">
        <v>-1160407</v>
      </c>
      <c r="BO176" s="1054">
        <v>-928325</v>
      </c>
      <c r="BP176" s="1054">
        <v>-232082</v>
      </c>
      <c r="BQ176" s="1054">
        <v>0</v>
      </c>
      <c r="BR176" s="1054">
        <v>-2320814</v>
      </c>
      <c r="BS176" s="1054">
        <v>1352815</v>
      </c>
      <c r="BT176" s="1054">
        <v>796479</v>
      </c>
      <c r="BU176" s="1054">
        <v>493098</v>
      </c>
      <c r="BV176" s="1054">
        <v>63240</v>
      </c>
      <c r="BW176" s="1054">
        <v>0</v>
      </c>
      <c r="BX176" s="1054">
        <v>23874738</v>
      </c>
      <c r="BY176" s="1054">
        <v>-4554241</v>
      </c>
      <c r="BZ176" s="1054">
        <v>675018</v>
      </c>
      <c r="CA176" s="1054">
        <v>-2255182</v>
      </c>
      <c r="CB176" s="1054">
        <v>-34767</v>
      </c>
      <c r="CC176" s="1054">
        <v>-16978</v>
      </c>
      <c r="CD176" s="1054">
        <v>-2724</v>
      </c>
      <c r="CE176" s="1054">
        <v>0</v>
      </c>
      <c r="CF176" s="1054">
        <v>-1051049</v>
      </c>
      <c r="CG176" s="1054">
        <v>-147306</v>
      </c>
      <c r="CH176" s="1054">
        <v>-11702</v>
      </c>
      <c r="CI176" s="1054">
        <v>-100</v>
      </c>
      <c r="CJ176" s="1054">
        <v>0</v>
      </c>
      <c r="CK176" s="1054">
        <v>0</v>
      </c>
      <c r="CL176" s="1054">
        <v>-25778</v>
      </c>
      <c r="CM176" s="1054">
        <v>0</v>
      </c>
      <c r="CN176" s="1054">
        <v>0</v>
      </c>
      <c r="CO176" s="1054">
        <v>27185491</v>
      </c>
      <c r="CP176" s="1054">
        <v>-28082</v>
      </c>
      <c r="CQ176" s="1054">
        <v>627712</v>
      </c>
      <c r="CR176" s="1054">
        <v>-1578154</v>
      </c>
      <c r="CS176" s="1054">
        <v>37949462</v>
      </c>
      <c r="CT176" s="1054">
        <v>-250000</v>
      </c>
      <c r="CU176" s="1054">
        <v>0</v>
      </c>
      <c r="CV176">
        <v>-473195</v>
      </c>
      <c r="CW176">
        <v>0</v>
      </c>
      <c r="CX176" s="1054">
        <v>-3712</v>
      </c>
      <c r="CY176" s="1054">
        <v>-2317102</v>
      </c>
      <c r="CZ176" s="1054">
        <v>0</v>
      </c>
      <c r="DA176" s="1054">
        <v>3037</v>
      </c>
      <c r="DB176" s="1054">
        <v>0</v>
      </c>
      <c r="DC176" s="1054">
        <v>-1856</v>
      </c>
      <c r="DD176" s="1054">
        <v>-1485</v>
      </c>
      <c r="DE176" s="1054">
        <v>-371</v>
      </c>
      <c r="DF176" s="1054">
        <v>0</v>
      </c>
      <c r="DG176" s="1054">
        <v>-1158550</v>
      </c>
      <c r="DH176" s="1054">
        <v>-926841</v>
      </c>
      <c r="DI176" s="1054">
        <v>-231711</v>
      </c>
      <c r="DJ176" s="1054">
        <v>0</v>
      </c>
      <c r="DK176" s="1054">
        <v>690956</v>
      </c>
      <c r="DL176" s="1054">
        <v>172739</v>
      </c>
      <c r="DM176" s="1054">
        <v>0</v>
      </c>
      <c r="DN176" s="197">
        <v>9248750</v>
      </c>
      <c r="DO176" s="197">
        <v>0</v>
      </c>
      <c r="DP176" s="197">
        <v>1352815</v>
      </c>
      <c r="DQ176" s="197">
        <v>-1691974</v>
      </c>
      <c r="DR176" s="209"/>
      <c r="DS176" s="209"/>
      <c r="DT176" s="209"/>
      <c r="DU176" t="s">
        <v>984</v>
      </c>
      <c r="DV176" t="s">
        <v>985</v>
      </c>
      <c r="DX176" s="197">
        <v>0</v>
      </c>
      <c r="DY176" s="197">
        <v>0</v>
      </c>
      <c r="DZ176" s="197">
        <v>0</v>
      </c>
      <c r="EA176" s="1054">
        <v>-1567214</v>
      </c>
      <c r="EB176" s="1054">
        <v>0</v>
      </c>
      <c r="EC176" s="1557" t="s">
        <v>6481</v>
      </c>
      <c r="ED176" s="197" t="s">
        <v>5213</v>
      </c>
      <c r="EE176" s="1513" t="s">
        <v>5343</v>
      </c>
    </row>
    <row r="177" spans="1:135" s="197" customFormat="1" x14ac:dyDescent="0.25">
      <c r="A177" s="797">
        <v>169</v>
      </c>
      <c r="B177" s="722" t="s">
        <v>838</v>
      </c>
      <c r="C177" s="1526" t="s">
        <v>439</v>
      </c>
      <c r="D177" s="1054">
        <v>230282</v>
      </c>
      <c r="E177" s="1054">
        <v>230282</v>
      </c>
      <c r="F177" s="1054">
        <v>10052637</v>
      </c>
      <c r="G177" s="1054">
        <v>0</v>
      </c>
      <c r="H177" s="1054">
        <v>74751451</v>
      </c>
      <c r="I177" s="1054">
        <v>36628211</v>
      </c>
      <c r="J177" s="1054">
        <v>0</v>
      </c>
      <c r="K177" s="1054">
        <v>747515</v>
      </c>
      <c r="L177" s="1054">
        <v>1015832</v>
      </c>
      <c r="M177" s="1054">
        <v>0</v>
      </c>
      <c r="N177" s="1054">
        <v>0</v>
      </c>
      <c r="O177" s="1054">
        <v>0</v>
      </c>
      <c r="P177" s="1054">
        <v>0</v>
      </c>
      <c r="Q177" s="1054">
        <v>0</v>
      </c>
      <c r="R177" s="1054">
        <v>0</v>
      </c>
      <c r="S177" s="1054">
        <v>0</v>
      </c>
      <c r="T177" s="1054">
        <v>0</v>
      </c>
      <c r="U177" s="1054">
        <v>1461924</v>
      </c>
      <c r="V177" s="1054">
        <v>1432686</v>
      </c>
      <c r="W177" s="1054">
        <v>0</v>
      </c>
      <c r="X177" s="1054">
        <v>29238</v>
      </c>
      <c r="Y177" s="1054">
        <v>8124685</v>
      </c>
      <c r="Z177" s="1054">
        <v>0</v>
      </c>
      <c r="AA177" s="1054">
        <v>127332</v>
      </c>
      <c r="AB177" s="1054">
        <v>2462808</v>
      </c>
      <c r="AC177" s="1054">
        <v>0</v>
      </c>
      <c r="AD177" s="1054">
        <v>50181</v>
      </c>
      <c r="AE177" s="1054">
        <v>17957</v>
      </c>
      <c r="AF177" s="1054">
        <v>0</v>
      </c>
      <c r="AG177" s="1054">
        <v>357</v>
      </c>
      <c r="AH177" s="1054">
        <v>7722</v>
      </c>
      <c r="AI177" s="1054">
        <v>0</v>
      </c>
      <c r="AJ177" s="1054">
        <v>158</v>
      </c>
      <c r="AK177" s="1054">
        <v>12301</v>
      </c>
      <c r="AL177" s="1054">
        <v>0</v>
      </c>
      <c r="AM177" s="1054">
        <v>251</v>
      </c>
      <c r="AN177" s="1054">
        <v>0</v>
      </c>
      <c r="AO177" s="1054">
        <v>0</v>
      </c>
      <c r="AP177" s="1054">
        <v>0</v>
      </c>
      <c r="AQ177" s="1054">
        <v>53285</v>
      </c>
      <c r="AR177" s="1054">
        <v>0</v>
      </c>
      <c r="AS177" s="1054">
        <v>1087</v>
      </c>
      <c r="AT177" s="1054">
        <v>0</v>
      </c>
      <c r="AU177" s="1054">
        <v>0</v>
      </c>
      <c r="AV177" s="1054">
        <v>0</v>
      </c>
      <c r="AW177" s="1054">
        <v>0</v>
      </c>
      <c r="AX177" s="1054">
        <v>0</v>
      </c>
      <c r="AY177" s="1054">
        <v>0</v>
      </c>
      <c r="AZ177" s="1054">
        <v>1932722</v>
      </c>
      <c r="BA177" s="1054">
        <v>4743</v>
      </c>
      <c r="BB177" s="1054">
        <v>2923848</v>
      </c>
      <c r="BC177" s="1054">
        <v>2732078</v>
      </c>
      <c r="BD177" s="1054">
        <v>0</v>
      </c>
      <c r="BE177" s="1054">
        <v>54294</v>
      </c>
      <c r="BF177" s="1055"/>
      <c r="BG177" s="1055"/>
      <c r="BH177" s="1055"/>
      <c r="BI177" s="1054">
        <v>-1034500</v>
      </c>
      <c r="BJ177" s="1054">
        <v>-1013810</v>
      </c>
      <c r="BK177" s="1054">
        <v>0</v>
      </c>
      <c r="BL177" s="1054">
        <v>-20690</v>
      </c>
      <c r="BM177" s="1054">
        <v>-2069000</v>
      </c>
      <c r="BN177" s="1054">
        <v>-5599459</v>
      </c>
      <c r="BO177" s="1054">
        <v>-5487469</v>
      </c>
      <c r="BP177" s="1054">
        <v>0</v>
      </c>
      <c r="BQ177" s="1054">
        <v>-111989</v>
      </c>
      <c r="BR177" s="1054">
        <v>-11198917</v>
      </c>
      <c r="BS177" s="1054">
        <v>4917263</v>
      </c>
      <c r="BT177" s="1054">
        <v>2458632</v>
      </c>
      <c r="BU177" s="1054">
        <v>2409458</v>
      </c>
      <c r="BV177" s="1054">
        <v>0</v>
      </c>
      <c r="BW177" s="1054">
        <v>49173</v>
      </c>
      <c r="BX177" s="1054">
        <v>73391521</v>
      </c>
      <c r="BY177" s="1054">
        <v>-6836094</v>
      </c>
      <c r="BZ177" s="1054">
        <v>2108212</v>
      </c>
      <c r="CA177" s="1054">
        <v>-2733034</v>
      </c>
      <c r="CB177" s="1054">
        <v>-49408</v>
      </c>
      <c r="CC177" s="1054">
        <v>-7514</v>
      </c>
      <c r="CD177" s="1054">
        <v>-22131</v>
      </c>
      <c r="CE177" s="1054">
        <v>0</v>
      </c>
      <c r="CF177" s="1054">
        <v>-2452586</v>
      </c>
      <c r="CG177" s="1054">
        <v>-93808</v>
      </c>
      <c r="CH177" s="1054">
        <v>-100301</v>
      </c>
      <c r="CI177" s="1054">
        <v>-11550</v>
      </c>
      <c r="CJ177" s="1054">
        <v>0</v>
      </c>
      <c r="CK177" s="1054">
        <v>0</v>
      </c>
      <c r="CL177" s="1054">
        <v>-36989</v>
      </c>
      <c r="CM177" s="1054">
        <v>-305084</v>
      </c>
      <c r="CN177" s="1054">
        <v>0</v>
      </c>
      <c r="CO177" s="1054">
        <v>79318322</v>
      </c>
      <c r="CP177" s="1054">
        <v>-153790</v>
      </c>
      <c r="CQ177" s="1054">
        <v>7022430</v>
      </c>
      <c r="CR177" s="1054">
        <v>-1371974</v>
      </c>
      <c r="CS177" s="1054">
        <v>99693450</v>
      </c>
      <c r="CT177" s="1054">
        <v>-409790</v>
      </c>
      <c r="CU177" s="1054">
        <v>0</v>
      </c>
      <c r="CV177">
        <v>-8320245</v>
      </c>
      <c r="CW177">
        <v>0</v>
      </c>
      <c r="CX177" s="1054">
        <v>-959460</v>
      </c>
      <c r="CY177" s="1054">
        <v>-10239457</v>
      </c>
      <c r="CZ177" s="1054">
        <v>0</v>
      </c>
      <c r="DA177" s="1054">
        <v>3490078</v>
      </c>
      <c r="DB177" s="1054">
        <v>0</v>
      </c>
      <c r="DC177" s="1054">
        <v>-479730</v>
      </c>
      <c r="DD177" s="1054">
        <v>-470136</v>
      </c>
      <c r="DE177" s="1054">
        <v>0</v>
      </c>
      <c r="DF177" s="1054">
        <v>-9594</v>
      </c>
      <c r="DG177" s="1054">
        <v>-5119728</v>
      </c>
      <c r="DH177" s="1054">
        <v>-5017334</v>
      </c>
      <c r="DI177" s="1054">
        <v>0</v>
      </c>
      <c r="DJ177" s="1054">
        <v>-102395</v>
      </c>
      <c r="DK177" s="1054">
        <v>3226139</v>
      </c>
      <c r="DL177" s="1054">
        <v>0</v>
      </c>
      <c r="DM177" s="1054">
        <v>64439</v>
      </c>
      <c r="DN177" s="197">
        <v>2745000</v>
      </c>
      <c r="DO177" s="197">
        <v>36250</v>
      </c>
      <c r="DP177" s="197">
        <v>4917263</v>
      </c>
      <c r="DQ177" s="197">
        <v>-3241727</v>
      </c>
      <c r="DR177" s="209" t="s">
        <v>985</v>
      </c>
      <c r="DS177" s="1609">
        <v>0</v>
      </c>
      <c r="DT177" s="1561"/>
      <c r="DU177" t="s">
        <v>985</v>
      </c>
      <c r="DV177" t="s">
        <v>984</v>
      </c>
      <c r="DX177" s="197">
        <v>0</v>
      </c>
      <c r="DY177" s="197">
        <v>0</v>
      </c>
      <c r="DZ177" s="197">
        <v>0</v>
      </c>
      <c r="EA177" s="1054">
        <v>-5908624</v>
      </c>
      <c r="EB177" s="1054">
        <v>0</v>
      </c>
      <c r="EC177" s="1557" t="s">
        <v>6480</v>
      </c>
      <c r="ED177" s="197" t="s">
        <v>5214</v>
      </c>
      <c r="EE177" s="1513" t="s">
        <v>5346</v>
      </c>
    </row>
    <row r="178" spans="1:135" s="197" customFormat="1" ht="12.75" x14ac:dyDescent="0.2">
      <c r="A178" s="203">
        <v>170</v>
      </c>
      <c r="B178" s="722" t="s">
        <v>440</v>
      </c>
      <c r="C178" s="1526" t="s">
        <v>441</v>
      </c>
      <c r="D178" s="1054">
        <v>277718</v>
      </c>
      <c r="E178" s="1054">
        <v>277718</v>
      </c>
      <c r="F178" s="1054">
        <v>895285</v>
      </c>
      <c r="G178" s="1054">
        <v>0</v>
      </c>
      <c r="H178" s="1054">
        <v>25979429</v>
      </c>
      <c r="I178" s="1054">
        <v>10391772</v>
      </c>
      <c r="J178" s="1054">
        <v>2597943</v>
      </c>
      <c r="K178" s="1054">
        <v>0</v>
      </c>
      <c r="L178" s="1054">
        <v>223367</v>
      </c>
      <c r="M178" s="1054">
        <v>0</v>
      </c>
      <c r="N178" s="1054">
        <v>0</v>
      </c>
      <c r="O178" s="1054">
        <v>0</v>
      </c>
      <c r="P178" s="1054">
        <v>360680</v>
      </c>
      <c r="Q178" s="1054">
        <v>0</v>
      </c>
      <c r="R178" s="1054">
        <v>0</v>
      </c>
      <c r="S178" s="1054">
        <v>0</v>
      </c>
      <c r="T178" s="1054">
        <v>0</v>
      </c>
      <c r="U178" s="1054">
        <v>-153909</v>
      </c>
      <c r="V178" s="1054">
        <v>-123127</v>
      </c>
      <c r="W178" s="1054">
        <v>-30782</v>
      </c>
      <c r="X178" s="1054">
        <v>0</v>
      </c>
      <c r="Y178" s="1054">
        <v>2022132</v>
      </c>
      <c r="Z178" s="1054">
        <v>442535</v>
      </c>
      <c r="AA178" s="1054">
        <v>0</v>
      </c>
      <c r="AB178" s="1054">
        <v>2176212</v>
      </c>
      <c r="AC178" s="1054">
        <v>533148</v>
      </c>
      <c r="AD178" s="1054">
        <v>0</v>
      </c>
      <c r="AE178" s="1054">
        <v>69027</v>
      </c>
      <c r="AF178" s="1054">
        <v>16620</v>
      </c>
      <c r="AG178" s="1054">
        <v>0</v>
      </c>
      <c r="AH178" s="1054">
        <v>0</v>
      </c>
      <c r="AI178" s="1054">
        <v>0</v>
      </c>
      <c r="AJ178" s="1054">
        <v>0</v>
      </c>
      <c r="AK178" s="1054">
        <v>24104</v>
      </c>
      <c r="AL178" s="1054">
        <v>6026</v>
      </c>
      <c r="AM178" s="1054">
        <v>0</v>
      </c>
      <c r="AN178" s="1054">
        <v>20118</v>
      </c>
      <c r="AO178" s="1054">
        <v>5030</v>
      </c>
      <c r="AP178" s="1054">
        <v>0</v>
      </c>
      <c r="AQ178" s="1054">
        <v>194480</v>
      </c>
      <c r="AR178" s="1054">
        <v>48159</v>
      </c>
      <c r="AS178" s="1054">
        <v>0</v>
      </c>
      <c r="AT178" s="1054">
        <v>0</v>
      </c>
      <c r="AU178" s="1054">
        <v>0</v>
      </c>
      <c r="AV178" s="1054">
        <v>0</v>
      </c>
      <c r="AW178" s="1054">
        <v>0</v>
      </c>
      <c r="AX178" s="1054">
        <v>0</v>
      </c>
      <c r="AY178" s="1054">
        <v>0</v>
      </c>
      <c r="AZ178" s="1054">
        <v>3053058</v>
      </c>
      <c r="BA178" s="1054">
        <v>47271</v>
      </c>
      <c r="BB178" s="1054">
        <v>-307817</v>
      </c>
      <c r="BC178" s="1054">
        <v>3051894</v>
      </c>
      <c r="BD178" s="1054">
        <v>762973</v>
      </c>
      <c r="BE178" s="1054">
        <v>0</v>
      </c>
      <c r="BF178" s="1055"/>
      <c r="BG178" s="1055"/>
      <c r="BH178" s="1055"/>
      <c r="BI178" s="1054">
        <v>-105689</v>
      </c>
      <c r="BJ178" s="1054">
        <v>-84549</v>
      </c>
      <c r="BK178" s="1054">
        <v>-21137</v>
      </c>
      <c r="BL178" s="1054">
        <v>0</v>
      </c>
      <c r="BM178" s="1054">
        <v>-211375</v>
      </c>
      <c r="BN178" s="1054">
        <v>-664493</v>
      </c>
      <c r="BO178" s="1054">
        <v>-531597</v>
      </c>
      <c r="BP178" s="1054">
        <v>-132900</v>
      </c>
      <c r="BQ178" s="1054">
        <v>0</v>
      </c>
      <c r="BR178" s="1054">
        <v>-1328990</v>
      </c>
      <c r="BS178" s="1054">
        <v>-8667492</v>
      </c>
      <c r="BT178" s="1054">
        <v>-4210469</v>
      </c>
      <c r="BU178" s="1054">
        <v>-3479325</v>
      </c>
      <c r="BV178" s="1054">
        <v>-977698</v>
      </c>
      <c r="BW178" s="1054">
        <v>0</v>
      </c>
      <c r="BX178" s="1054">
        <v>22721022</v>
      </c>
      <c r="BY178" s="1054">
        <v>-9398074</v>
      </c>
      <c r="BZ178" s="1054">
        <v>554695</v>
      </c>
      <c r="CA178" s="1054">
        <v>-2648381</v>
      </c>
      <c r="CB178" s="1054">
        <v>-41370</v>
      </c>
      <c r="CC178" s="1054">
        <v>-71437</v>
      </c>
      <c r="CD178" s="1054">
        <v>-48886</v>
      </c>
      <c r="CE178" s="1054">
        <v>0</v>
      </c>
      <c r="CF178" s="1054">
        <v>-480829</v>
      </c>
      <c r="CG178" s="1054">
        <v>-5784</v>
      </c>
      <c r="CH178" s="1054">
        <v>-1730</v>
      </c>
      <c r="CI178" s="1054">
        <v>0</v>
      </c>
      <c r="CJ178" s="1054">
        <v>0</v>
      </c>
      <c r="CK178" s="1054">
        <v>0</v>
      </c>
      <c r="CL178" s="1054">
        <v>-196542</v>
      </c>
      <c r="CM178" s="1054">
        <v>-196431</v>
      </c>
      <c r="CN178" s="1054">
        <v>0</v>
      </c>
      <c r="CO178" s="1054">
        <v>24113233</v>
      </c>
      <c r="CP178" s="1054">
        <v>-47447</v>
      </c>
      <c r="CQ178" s="1054">
        <v>355900</v>
      </c>
      <c r="CR178" s="1054">
        <v>-494224</v>
      </c>
      <c r="CS178" s="1054">
        <v>41949392</v>
      </c>
      <c r="CT178" s="1054">
        <v>-4211</v>
      </c>
      <c r="CU178" s="1054">
        <v>0</v>
      </c>
      <c r="CV178">
        <v>-295809</v>
      </c>
      <c r="CW178">
        <v>0</v>
      </c>
      <c r="CX178" s="1054">
        <v>-134679</v>
      </c>
      <c r="CY178" s="1054">
        <v>-1194312</v>
      </c>
      <c r="CZ178" s="1054">
        <v>0</v>
      </c>
      <c r="DA178" s="1054">
        <v>0</v>
      </c>
      <c r="DB178" s="1054">
        <v>0</v>
      </c>
      <c r="DC178" s="1054">
        <v>-67339</v>
      </c>
      <c r="DD178" s="1054">
        <v>-53872</v>
      </c>
      <c r="DE178" s="1054">
        <v>-13468</v>
      </c>
      <c r="DF178" s="1054">
        <v>0</v>
      </c>
      <c r="DG178" s="1054">
        <v>-597155</v>
      </c>
      <c r="DH178" s="1054">
        <v>-477726</v>
      </c>
      <c r="DI178" s="1054">
        <v>-119431</v>
      </c>
      <c r="DJ178" s="1054">
        <v>0</v>
      </c>
      <c r="DK178" s="1054">
        <v>111870</v>
      </c>
      <c r="DL178" s="1054">
        <v>27547</v>
      </c>
      <c r="DM178" s="1054">
        <v>0</v>
      </c>
      <c r="DN178" s="197">
        <v>12784499</v>
      </c>
      <c r="DO178" s="197">
        <v>196000</v>
      </c>
      <c r="DP178" s="197">
        <v>-8667492</v>
      </c>
      <c r="DQ178" s="197">
        <v>-5396118</v>
      </c>
      <c r="DR178" s="209"/>
      <c r="DS178" s="209"/>
      <c r="DT178" s="209"/>
      <c r="DU178" t="s">
        <v>984</v>
      </c>
      <c r="DV178" t="s">
        <v>985</v>
      </c>
      <c r="DX178" s="197">
        <v>0</v>
      </c>
      <c r="DY178" s="197">
        <v>0</v>
      </c>
      <c r="DZ178" s="197">
        <v>0</v>
      </c>
      <c r="EA178" s="1054">
        <v>-251450</v>
      </c>
      <c r="EB178" s="1054">
        <v>-1296856</v>
      </c>
      <c r="EC178" s="1557" t="s">
        <v>6480</v>
      </c>
      <c r="ED178" s="197" t="s">
        <v>5215</v>
      </c>
      <c r="EE178" s="1513" t="s">
        <v>5344</v>
      </c>
    </row>
    <row r="179" spans="1:135" s="197" customFormat="1" ht="12.75" x14ac:dyDescent="0.2">
      <c r="A179" s="797">
        <v>171</v>
      </c>
      <c r="B179" s="722" t="s">
        <v>4083</v>
      </c>
      <c r="C179" s="1526" t="s">
        <v>4084</v>
      </c>
      <c r="D179" s="1054">
        <v>478622</v>
      </c>
      <c r="E179" s="1054">
        <v>478622</v>
      </c>
      <c r="F179" s="1054">
        <v>979629</v>
      </c>
      <c r="G179" s="1054">
        <v>0</v>
      </c>
      <c r="H179" s="1054">
        <v>168696494</v>
      </c>
      <c r="I179" s="1054">
        <v>82661282</v>
      </c>
      <c r="J179" s="1054">
        <v>0</v>
      </c>
      <c r="K179" s="1054">
        <v>1686965</v>
      </c>
      <c r="L179" s="1054">
        <v>0</v>
      </c>
      <c r="M179" s="1054">
        <v>0</v>
      </c>
      <c r="N179" s="1054">
        <v>0</v>
      </c>
      <c r="O179" s="1054">
        <v>0</v>
      </c>
      <c r="P179" s="1054">
        <v>0</v>
      </c>
      <c r="Q179" s="1054">
        <v>0</v>
      </c>
      <c r="R179" s="1054">
        <v>0</v>
      </c>
      <c r="S179" s="1054">
        <v>0</v>
      </c>
      <c r="T179" s="1054">
        <v>0</v>
      </c>
      <c r="U179" s="1054">
        <v>-3187580</v>
      </c>
      <c r="V179" s="1054">
        <v>-3123828</v>
      </c>
      <c r="W179" s="1054">
        <v>0</v>
      </c>
      <c r="X179" s="1054">
        <v>-63752</v>
      </c>
      <c r="Y179" s="1054">
        <v>14247450</v>
      </c>
      <c r="Z179" s="1054">
        <v>0</v>
      </c>
      <c r="AA179" s="1054">
        <v>287359</v>
      </c>
      <c r="AB179" s="1054">
        <v>4807235</v>
      </c>
      <c r="AC179" s="1054">
        <v>0</v>
      </c>
      <c r="AD179" s="1054">
        <v>98107</v>
      </c>
      <c r="AE179" s="1054">
        <v>185430</v>
      </c>
      <c r="AF179" s="1054">
        <v>0</v>
      </c>
      <c r="AG179" s="1054">
        <v>3784</v>
      </c>
      <c r="AH179" s="1054">
        <v>2246</v>
      </c>
      <c r="AI179" s="1054">
        <v>0</v>
      </c>
      <c r="AJ179" s="1054">
        <v>46</v>
      </c>
      <c r="AK179" s="1054">
        <v>13820</v>
      </c>
      <c r="AL179" s="1054">
        <v>0</v>
      </c>
      <c r="AM179" s="1054">
        <v>282</v>
      </c>
      <c r="AN179" s="1054">
        <v>1920</v>
      </c>
      <c r="AO179" s="1054">
        <v>0</v>
      </c>
      <c r="AP179" s="1054">
        <v>39</v>
      </c>
      <c r="AQ179" s="1054">
        <v>675686</v>
      </c>
      <c r="AR179" s="1054">
        <v>0</v>
      </c>
      <c r="AS179" s="1054">
        <v>13790</v>
      </c>
      <c r="AT179" s="1054">
        <v>0</v>
      </c>
      <c r="AU179" s="1054">
        <v>0</v>
      </c>
      <c r="AV179" s="1054">
        <v>0</v>
      </c>
      <c r="AW179" s="1054">
        <v>752</v>
      </c>
      <c r="AX179" s="1054">
        <v>0</v>
      </c>
      <c r="AY179" s="1054">
        <v>15</v>
      </c>
      <c r="AZ179" s="1054">
        <v>15475258</v>
      </c>
      <c r="BA179" s="1054">
        <v>0</v>
      </c>
      <c r="BB179" s="1054">
        <v>-6375159</v>
      </c>
      <c r="BC179" s="1054">
        <v>2384664</v>
      </c>
      <c r="BD179" s="1054">
        <v>0</v>
      </c>
      <c r="BE179" s="1054">
        <v>48667</v>
      </c>
      <c r="BF179" s="1055"/>
      <c r="BG179" s="1055"/>
      <c r="BH179" s="1055"/>
      <c r="BI179" s="1054">
        <v>-1568683</v>
      </c>
      <c r="BJ179" s="1054">
        <v>-1537310</v>
      </c>
      <c r="BK179" s="1054">
        <v>0</v>
      </c>
      <c r="BL179" s="1054">
        <v>-31374</v>
      </c>
      <c r="BM179" s="1054">
        <v>-3137367</v>
      </c>
      <c r="BN179" s="1054">
        <v>-7930324</v>
      </c>
      <c r="BO179" s="1054">
        <v>-7771717</v>
      </c>
      <c r="BP179" s="1054">
        <v>0</v>
      </c>
      <c r="BQ179" s="1054">
        <v>-158607</v>
      </c>
      <c r="BR179" s="1054">
        <v>-15860648</v>
      </c>
      <c r="BS179" s="1054">
        <v>-8032447</v>
      </c>
      <c r="BT179" s="1054">
        <v>-3550727</v>
      </c>
      <c r="BU179" s="1054">
        <v>-4401395</v>
      </c>
      <c r="BV179" s="1054">
        <v>0</v>
      </c>
      <c r="BW179" s="1054">
        <v>-80324</v>
      </c>
      <c r="BX179" s="1054">
        <v>125662798</v>
      </c>
      <c r="BY179" s="1054">
        <v>-13024454</v>
      </c>
      <c r="BZ179" s="1054">
        <v>3324902</v>
      </c>
      <c r="CA179" s="1054">
        <v>-8548662</v>
      </c>
      <c r="CB179" s="1054">
        <v>-150999</v>
      </c>
      <c r="CC179" s="1054">
        <v>-7866</v>
      </c>
      <c r="CD179" s="1054">
        <v>-23052</v>
      </c>
      <c r="CE179" s="1054">
        <v>-11543</v>
      </c>
      <c r="CF179" s="1054">
        <v>-3085358</v>
      </c>
      <c r="CG179" s="1054">
        <v>-35894</v>
      </c>
      <c r="CH179" s="1054">
        <v>-40517</v>
      </c>
      <c r="CI179" s="1054">
        <v>-8581</v>
      </c>
      <c r="CJ179" s="1054">
        <v>0</v>
      </c>
      <c r="CK179" s="1054">
        <v>-6775</v>
      </c>
      <c r="CL179" s="1054">
        <v>0</v>
      </c>
      <c r="CM179" s="1054">
        <v>0</v>
      </c>
      <c r="CN179" s="1054">
        <v>0</v>
      </c>
      <c r="CO179" s="1054">
        <v>129174201</v>
      </c>
      <c r="CP179" s="1054">
        <v>-91386</v>
      </c>
      <c r="CQ179" s="1054">
        <v>8797521</v>
      </c>
      <c r="CR179" s="1054">
        <v>-6740221</v>
      </c>
      <c r="CS179" s="1054">
        <v>162591151</v>
      </c>
      <c r="CT179" s="1054">
        <v>392110</v>
      </c>
      <c r="CU179" s="1054">
        <v>0</v>
      </c>
      <c r="CV179">
        <v>-4133574</v>
      </c>
      <c r="CW179">
        <v>0</v>
      </c>
      <c r="CX179" s="1054">
        <v>-3064779</v>
      </c>
      <c r="CY179" s="1054">
        <v>-12795869</v>
      </c>
      <c r="CZ179" s="1054">
        <v>0</v>
      </c>
      <c r="DA179" s="1054">
        <v>153924</v>
      </c>
      <c r="DB179" s="1054">
        <v>0</v>
      </c>
      <c r="DC179" s="1054">
        <v>-1532390</v>
      </c>
      <c r="DD179" s="1054">
        <v>-1501741</v>
      </c>
      <c r="DE179" s="1054">
        <v>0</v>
      </c>
      <c r="DF179" s="1054">
        <v>-30648</v>
      </c>
      <c r="DG179" s="1054">
        <v>-6397934</v>
      </c>
      <c r="DH179" s="1054">
        <v>-6269976</v>
      </c>
      <c r="DI179" s="1054">
        <v>0</v>
      </c>
      <c r="DJ179" s="1054">
        <v>-127959</v>
      </c>
      <c r="DK179" s="1054">
        <v>2972980</v>
      </c>
      <c r="DL179" s="1054">
        <v>0</v>
      </c>
      <c r="DM179" s="1054">
        <v>60673</v>
      </c>
      <c r="DN179" s="197">
        <v>29109900</v>
      </c>
      <c r="DO179" s="197">
        <v>0</v>
      </c>
      <c r="DP179" s="197">
        <v>-8038907</v>
      </c>
      <c r="DQ179" s="197">
        <v>-3426070</v>
      </c>
      <c r="DR179" s="209"/>
      <c r="DS179" s="209"/>
      <c r="DT179" s="209"/>
      <c r="DU179" t="s">
        <v>984</v>
      </c>
      <c r="DV179" t="s">
        <v>984</v>
      </c>
      <c r="DX179" s="197">
        <v>0</v>
      </c>
      <c r="DY179" s="197">
        <v>0</v>
      </c>
      <c r="DZ179" s="197">
        <v>0</v>
      </c>
      <c r="EA179" s="1054">
        <v>-5504701</v>
      </c>
      <c r="EB179" s="1054">
        <v>0</v>
      </c>
      <c r="EC179" s="1557" t="s">
        <v>6480</v>
      </c>
      <c r="ED179" s="197" t="s">
        <v>5216</v>
      </c>
      <c r="EE179" s="1513" t="s">
        <v>5343</v>
      </c>
    </row>
    <row r="180" spans="1:135" s="197" customFormat="1" ht="12.75" x14ac:dyDescent="0.2">
      <c r="A180" s="203">
        <v>172</v>
      </c>
      <c r="B180" s="722" t="s">
        <v>835</v>
      </c>
      <c r="C180" s="1526" t="s">
        <v>443</v>
      </c>
      <c r="D180" s="1054">
        <v>262236</v>
      </c>
      <c r="E180" s="1054">
        <v>262236</v>
      </c>
      <c r="F180" s="1054">
        <v>272094</v>
      </c>
      <c r="G180" s="1054">
        <v>0</v>
      </c>
      <c r="H180" s="1054">
        <v>66376363</v>
      </c>
      <c r="I180" s="1054">
        <v>32524418</v>
      </c>
      <c r="J180" s="1054">
        <v>0</v>
      </c>
      <c r="K180" s="1054">
        <v>663764</v>
      </c>
      <c r="L180" s="1054">
        <v>1020779</v>
      </c>
      <c r="M180" s="1054">
        <v>0</v>
      </c>
      <c r="N180" s="1054">
        <v>0</v>
      </c>
      <c r="O180" s="1054">
        <v>0</v>
      </c>
      <c r="P180" s="1054">
        <v>0</v>
      </c>
      <c r="Q180" s="1054">
        <v>0</v>
      </c>
      <c r="R180" s="1054">
        <v>0</v>
      </c>
      <c r="S180" s="1054">
        <v>0</v>
      </c>
      <c r="T180" s="1054">
        <v>770304</v>
      </c>
      <c r="U180" s="1054">
        <v>3065142</v>
      </c>
      <c r="V180" s="1054">
        <v>3003839</v>
      </c>
      <c r="W180" s="1054">
        <v>0</v>
      </c>
      <c r="X180" s="1054">
        <v>61303</v>
      </c>
      <c r="Y180" s="1054">
        <v>5891675</v>
      </c>
      <c r="Z180" s="1054">
        <v>0</v>
      </c>
      <c r="AA180" s="1054">
        <v>113066</v>
      </c>
      <c r="AB180" s="1054">
        <v>2272461</v>
      </c>
      <c r="AC180" s="1054">
        <v>0</v>
      </c>
      <c r="AD180" s="1054">
        <v>44654</v>
      </c>
      <c r="AE180" s="1054">
        <v>144130</v>
      </c>
      <c r="AF180" s="1054">
        <v>0</v>
      </c>
      <c r="AG180" s="1054">
        <v>2886</v>
      </c>
      <c r="AH180" s="1054">
        <v>2651</v>
      </c>
      <c r="AI180" s="1054">
        <v>0</v>
      </c>
      <c r="AJ180" s="1054">
        <v>54</v>
      </c>
      <c r="AK180" s="1054">
        <v>13992</v>
      </c>
      <c r="AL180" s="1054">
        <v>0</v>
      </c>
      <c r="AM180" s="1054">
        <v>286</v>
      </c>
      <c r="AN180" s="1054">
        <v>3422</v>
      </c>
      <c r="AO180" s="1054">
        <v>0</v>
      </c>
      <c r="AP180" s="1054">
        <v>70</v>
      </c>
      <c r="AQ180" s="1054">
        <v>8602</v>
      </c>
      <c r="AR180" s="1054">
        <v>0</v>
      </c>
      <c r="AS180" s="1054">
        <v>176</v>
      </c>
      <c r="AT180" s="1054">
        <v>0</v>
      </c>
      <c r="AU180" s="1054">
        <v>0</v>
      </c>
      <c r="AV180" s="1054">
        <v>0</v>
      </c>
      <c r="AW180" s="1054">
        <v>0</v>
      </c>
      <c r="AX180" s="1054">
        <v>0</v>
      </c>
      <c r="AY180" s="1054">
        <v>0</v>
      </c>
      <c r="AZ180" s="1054">
        <v>9467307</v>
      </c>
      <c r="BA180" s="1054">
        <v>296729</v>
      </c>
      <c r="BB180" s="1054">
        <v>6130283</v>
      </c>
      <c r="BC180" s="1054">
        <v>4015237</v>
      </c>
      <c r="BD180" s="1054">
        <v>0</v>
      </c>
      <c r="BE180" s="1054">
        <v>79810</v>
      </c>
      <c r="BF180" s="1055"/>
      <c r="BG180" s="1055"/>
      <c r="BH180" s="1055"/>
      <c r="BI180" s="1054">
        <v>-1512686</v>
      </c>
      <c r="BJ180" s="1054">
        <v>-1482433</v>
      </c>
      <c r="BK180" s="1054">
        <v>0</v>
      </c>
      <c r="BL180" s="1054">
        <v>-30254</v>
      </c>
      <c r="BM180" s="1054">
        <v>-3025373</v>
      </c>
      <c r="BN180" s="1054">
        <v>-3401839</v>
      </c>
      <c r="BO180" s="1054">
        <v>-3333801</v>
      </c>
      <c r="BP180" s="1054">
        <v>0</v>
      </c>
      <c r="BQ180" s="1054">
        <v>-68036</v>
      </c>
      <c r="BR180" s="1054">
        <v>-6803676</v>
      </c>
      <c r="BS180" s="1054">
        <v>6028894</v>
      </c>
      <c r="BT180" s="1054">
        <v>3014447</v>
      </c>
      <c r="BU180" s="1054">
        <v>2954159</v>
      </c>
      <c r="BV180" s="1054">
        <v>0</v>
      </c>
      <c r="BW180" s="1054">
        <v>60288</v>
      </c>
      <c r="BX180" s="1054">
        <v>58067352</v>
      </c>
      <c r="BY180" s="1054">
        <v>-7926242</v>
      </c>
      <c r="BZ180" s="1054">
        <v>1455240</v>
      </c>
      <c r="CA180" s="1054">
        <v>-6567864</v>
      </c>
      <c r="CB180" s="1054">
        <v>-117227</v>
      </c>
      <c r="CC180" s="1054">
        <v>-5376</v>
      </c>
      <c r="CD180" s="1054">
        <v>-18619</v>
      </c>
      <c r="CE180" s="1054">
        <v>0</v>
      </c>
      <c r="CF180" s="1054">
        <v>-1334886</v>
      </c>
      <c r="CG180" s="1054">
        <v>-86431</v>
      </c>
      <c r="CH180" s="1054">
        <v>-279724</v>
      </c>
      <c r="CI180" s="1054">
        <v>0</v>
      </c>
      <c r="CJ180" s="1054">
        <v>0</v>
      </c>
      <c r="CK180" s="1054">
        <v>0</v>
      </c>
      <c r="CL180" s="1054">
        <v>-60928</v>
      </c>
      <c r="CM180" s="1054">
        <v>0</v>
      </c>
      <c r="CN180" s="1054">
        <v>0</v>
      </c>
      <c r="CO180" s="1054">
        <v>56562313</v>
      </c>
      <c r="CP180" s="1054">
        <v>-400000</v>
      </c>
      <c r="CQ180" s="1054">
        <v>4994598</v>
      </c>
      <c r="CR180" s="1054">
        <v>-3315825</v>
      </c>
      <c r="CS180" s="1054">
        <v>80560364</v>
      </c>
      <c r="CT180" s="1054">
        <v>-339404</v>
      </c>
      <c r="CU180" s="1054">
        <v>-10155</v>
      </c>
      <c r="CV180">
        <v>838550</v>
      </c>
      <c r="CW180">
        <v>-8546</v>
      </c>
      <c r="CX180" s="1054">
        <v>-126077</v>
      </c>
      <c r="CY180" s="1054">
        <v>-6677599</v>
      </c>
      <c r="CZ180" s="1054">
        <v>0</v>
      </c>
      <c r="DA180" s="1054">
        <v>0</v>
      </c>
      <c r="DB180" s="1054">
        <v>0</v>
      </c>
      <c r="DC180" s="1054">
        <v>-63039</v>
      </c>
      <c r="DD180" s="1054">
        <v>-61778</v>
      </c>
      <c r="DE180" s="1054">
        <v>0</v>
      </c>
      <c r="DF180" s="1054">
        <v>-1260</v>
      </c>
      <c r="DG180" s="1054">
        <v>-3338799</v>
      </c>
      <c r="DH180" s="1054">
        <v>-3272024</v>
      </c>
      <c r="DI180" s="1054">
        <v>0</v>
      </c>
      <c r="DJ180" s="1054">
        <v>-66776</v>
      </c>
      <c r="DK180" s="1054">
        <v>2135065</v>
      </c>
      <c r="DL180" s="1054">
        <v>0</v>
      </c>
      <c r="DM180" s="1054">
        <v>41349</v>
      </c>
      <c r="DN180" s="197">
        <v>22200850</v>
      </c>
      <c r="DO180" s="197">
        <v>208500</v>
      </c>
      <c r="DP180" s="197">
        <v>6028894</v>
      </c>
      <c r="DQ180" s="197">
        <v>-5089496</v>
      </c>
      <c r="DR180" s="209"/>
      <c r="DS180" s="209"/>
      <c r="DT180" s="209"/>
      <c r="DU180" t="s">
        <v>984</v>
      </c>
      <c r="DV180" t="s">
        <v>984</v>
      </c>
      <c r="DX180" s="197">
        <v>0</v>
      </c>
      <c r="DY180" s="197">
        <v>0</v>
      </c>
      <c r="DZ180" s="197">
        <v>0</v>
      </c>
      <c r="EA180" s="1054">
        <v>-3850347</v>
      </c>
      <c r="EB180" s="1054">
        <v>0</v>
      </c>
      <c r="EC180" s="1557" t="s">
        <v>6481</v>
      </c>
      <c r="ED180" s="197" t="s">
        <v>5217</v>
      </c>
      <c r="EE180" s="1513" t="s">
        <v>5347</v>
      </c>
    </row>
    <row r="181" spans="1:135" s="197" customFormat="1" ht="12.75" x14ac:dyDescent="0.2">
      <c r="A181" s="797">
        <v>173</v>
      </c>
      <c r="B181" s="722" t="s">
        <v>444</v>
      </c>
      <c r="C181" s="1526" t="s">
        <v>445</v>
      </c>
      <c r="D181" s="1054">
        <v>234594</v>
      </c>
      <c r="E181" s="1054">
        <v>234594</v>
      </c>
      <c r="F181" s="1054">
        <v>0</v>
      </c>
      <c r="G181" s="1054">
        <v>0</v>
      </c>
      <c r="H181" s="1054">
        <v>61347338</v>
      </c>
      <c r="I181" s="1054">
        <v>30060196</v>
      </c>
      <c r="J181" s="1054">
        <v>0</v>
      </c>
      <c r="K181" s="1054">
        <v>613473</v>
      </c>
      <c r="L181" s="1054">
        <v>168827</v>
      </c>
      <c r="M181" s="1054">
        <v>0</v>
      </c>
      <c r="N181" s="1054">
        <v>0</v>
      </c>
      <c r="O181" s="1054">
        <v>0</v>
      </c>
      <c r="P181" s="1054">
        <v>0</v>
      </c>
      <c r="Q181" s="1054">
        <v>0</v>
      </c>
      <c r="R181" s="1054">
        <v>0</v>
      </c>
      <c r="S181" s="1054">
        <v>0</v>
      </c>
      <c r="T181" s="1054">
        <v>0</v>
      </c>
      <c r="U181" s="1054">
        <v>1156179</v>
      </c>
      <c r="V181" s="1054">
        <v>1133055</v>
      </c>
      <c r="W181" s="1054">
        <v>0</v>
      </c>
      <c r="X181" s="1054">
        <v>23124</v>
      </c>
      <c r="Y181" s="1054">
        <v>5149232</v>
      </c>
      <c r="Z181" s="1054">
        <v>0</v>
      </c>
      <c r="AA181" s="1054">
        <v>104499</v>
      </c>
      <c r="AB181" s="1054">
        <v>2603881</v>
      </c>
      <c r="AC181" s="1054">
        <v>0</v>
      </c>
      <c r="AD181" s="1054">
        <v>52823</v>
      </c>
      <c r="AE181" s="1054">
        <v>109450</v>
      </c>
      <c r="AF181" s="1054">
        <v>0</v>
      </c>
      <c r="AG181" s="1054">
        <v>2221</v>
      </c>
      <c r="AH181" s="1054">
        <v>14336</v>
      </c>
      <c r="AI181" s="1054">
        <v>0</v>
      </c>
      <c r="AJ181" s="1054">
        <v>293</v>
      </c>
      <c r="AK181" s="1054">
        <v>10802</v>
      </c>
      <c r="AL181" s="1054">
        <v>0</v>
      </c>
      <c r="AM181" s="1054">
        <v>220</v>
      </c>
      <c r="AN181" s="1054">
        <v>0</v>
      </c>
      <c r="AO181" s="1054">
        <v>0</v>
      </c>
      <c r="AP181" s="1054">
        <v>0</v>
      </c>
      <c r="AQ181" s="1054">
        <v>286977</v>
      </c>
      <c r="AR181" s="1054">
        <v>0</v>
      </c>
      <c r="AS181" s="1054">
        <v>5816</v>
      </c>
      <c r="AT181" s="1054">
        <v>0</v>
      </c>
      <c r="AU181" s="1054">
        <v>0</v>
      </c>
      <c r="AV181" s="1054">
        <v>0</v>
      </c>
      <c r="AW181" s="1054">
        <v>0</v>
      </c>
      <c r="AX181" s="1054">
        <v>0</v>
      </c>
      <c r="AY181" s="1054">
        <v>0</v>
      </c>
      <c r="AZ181" s="1054">
        <v>3198881</v>
      </c>
      <c r="BA181" s="1054">
        <v>7914</v>
      </c>
      <c r="BB181" s="1054">
        <v>2312357</v>
      </c>
      <c r="BC181" s="1054">
        <v>2153847</v>
      </c>
      <c r="BD181" s="1054">
        <v>0</v>
      </c>
      <c r="BE181" s="1054">
        <v>43956</v>
      </c>
      <c r="BF181" s="1055"/>
      <c r="BG181" s="1055"/>
      <c r="BH181" s="1055"/>
      <c r="BI181" s="1054">
        <v>-1729251</v>
      </c>
      <c r="BJ181" s="1054">
        <v>-1694666</v>
      </c>
      <c r="BK181" s="1054">
        <v>0</v>
      </c>
      <c r="BL181" s="1054">
        <v>-34585</v>
      </c>
      <c r="BM181" s="1054">
        <v>-3458502</v>
      </c>
      <c r="BN181" s="1054">
        <v>-3368150</v>
      </c>
      <c r="BO181" s="1054">
        <v>-3300787</v>
      </c>
      <c r="BP181" s="1054">
        <v>0</v>
      </c>
      <c r="BQ181" s="1054">
        <v>-67363</v>
      </c>
      <c r="BR181" s="1054">
        <v>-6736300</v>
      </c>
      <c r="BS181" s="1054">
        <v>-2831726</v>
      </c>
      <c r="BT181" s="1054">
        <v>-1415861</v>
      </c>
      <c r="BU181" s="1054">
        <v>-1387546</v>
      </c>
      <c r="BV181" s="1054">
        <v>0</v>
      </c>
      <c r="BW181" s="1054">
        <v>-28319</v>
      </c>
      <c r="BX181" s="1054">
        <v>53137121</v>
      </c>
      <c r="BY181" s="1054">
        <v>-7507264</v>
      </c>
      <c r="BZ181" s="1054">
        <v>1407067</v>
      </c>
      <c r="CA181" s="1054">
        <v>-4305789</v>
      </c>
      <c r="CB181" s="1054">
        <v>-68555</v>
      </c>
      <c r="CC181" s="1054">
        <v>0</v>
      </c>
      <c r="CD181" s="1054">
        <v>-21056</v>
      </c>
      <c r="CE181" s="1054">
        <v>0</v>
      </c>
      <c r="CF181" s="1054">
        <v>-2095072</v>
      </c>
      <c r="CG181" s="1054">
        <v>-300180</v>
      </c>
      <c r="CH181" s="1054">
        <v>-61163</v>
      </c>
      <c r="CI181" s="1054">
        <v>-17139</v>
      </c>
      <c r="CJ181" s="1054">
        <v>0</v>
      </c>
      <c r="CK181" s="1054">
        <v>0</v>
      </c>
      <c r="CL181" s="1054">
        <v>0</v>
      </c>
      <c r="CM181" s="1054">
        <v>0</v>
      </c>
      <c r="CN181" s="1054">
        <v>0</v>
      </c>
      <c r="CO181" s="1054">
        <v>55003505</v>
      </c>
      <c r="CP181" s="1054">
        <v>-1608912</v>
      </c>
      <c r="CQ181" s="1054">
        <v>8021828</v>
      </c>
      <c r="CR181" s="1054">
        <v>-1981104</v>
      </c>
      <c r="CS181" s="1054">
        <v>72591110</v>
      </c>
      <c r="CT181" s="1054">
        <v>-1166591</v>
      </c>
      <c r="CU181" s="1054">
        <v>0</v>
      </c>
      <c r="CV181">
        <v>-2048152</v>
      </c>
      <c r="CW181">
        <v>0</v>
      </c>
      <c r="CX181" s="1054">
        <v>0</v>
      </c>
      <c r="CY181" s="1054">
        <v>-6736300</v>
      </c>
      <c r="CZ181" s="1054">
        <v>0</v>
      </c>
      <c r="DA181" s="1054">
        <v>0</v>
      </c>
      <c r="DB181" s="1054">
        <v>0</v>
      </c>
      <c r="DC181" s="1054">
        <v>0</v>
      </c>
      <c r="DD181" s="1054">
        <v>0</v>
      </c>
      <c r="DE181" s="1054">
        <v>0</v>
      </c>
      <c r="DF181" s="1054">
        <v>0</v>
      </c>
      <c r="DG181" s="1054">
        <v>-3368150</v>
      </c>
      <c r="DH181" s="1054">
        <v>-3300787</v>
      </c>
      <c r="DI181" s="1054">
        <v>0</v>
      </c>
      <c r="DJ181" s="1054">
        <v>-67363</v>
      </c>
      <c r="DK181" s="1054">
        <v>1699257</v>
      </c>
      <c r="DL181" s="1054">
        <v>0</v>
      </c>
      <c r="DM181" s="1054">
        <v>34679</v>
      </c>
      <c r="DN181" s="197">
        <v>17081625</v>
      </c>
      <c r="DO181" s="197">
        <v>49250</v>
      </c>
      <c r="DP181" s="197">
        <v>-2831726</v>
      </c>
      <c r="DQ181" s="197">
        <v>-2576417</v>
      </c>
      <c r="DR181" s="209"/>
      <c r="DS181" s="209"/>
      <c r="DT181" s="209"/>
      <c r="DU181" t="s">
        <v>984</v>
      </c>
      <c r="DV181" t="s">
        <v>984</v>
      </c>
      <c r="DX181" s="197">
        <v>0</v>
      </c>
      <c r="DY181" s="197">
        <v>0</v>
      </c>
      <c r="DZ181" s="197">
        <v>0</v>
      </c>
      <c r="EA181" s="1054">
        <v>-3146305</v>
      </c>
      <c r="EB181" s="1054">
        <v>0</v>
      </c>
      <c r="EC181" s="1557" t="s">
        <v>6480</v>
      </c>
      <c r="ED181" s="197" t="s">
        <v>5218</v>
      </c>
      <c r="EE181" s="1513" t="s">
        <v>1009</v>
      </c>
    </row>
    <row r="182" spans="1:135" s="197" customFormat="1" ht="12.75" x14ac:dyDescent="0.2">
      <c r="A182" s="203">
        <v>174</v>
      </c>
      <c r="B182" s="722" t="s">
        <v>446</v>
      </c>
      <c r="C182" s="1526" t="s">
        <v>447</v>
      </c>
      <c r="D182" s="1054">
        <v>118653</v>
      </c>
      <c r="E182" s="1054">
        <v>118653</v>
      </c>
      <c r="F182" s="1054">
        <v>0</v>
      </c>
      <c r="G182" s="1054">
        <v>0</v>
      </c>
      <c r="H182" s="1054">
        <v>69090792</v>
      </c>
      <c r="I182" s="1054">
        <v>27636317</v>
      </c>
      <c r="J182" s="1054">
        <v>6909079</v>
      </c>
      <c r="K182" s="1054">
        <v>0</v>
      </c>
      <c r="L182" s="1054">
        <v>0</v>
      </c>
      <c r="M182" s="1054">
        <v>0</v>
      </c>
      <c r="N182" s="1054">
        <v>0</v>
      </c>
      <c r="O182" s="1054">
        <v>0</v>
      </c>
      <c r="P182" s="1054">
        <v>0</v>
      </c>
      <c r="Q182" s="1054">
        <v>0</v>
      </c>
      <c r="R182" s="1054">
        <v>0</v>
      </c>
      <c r="S182" s="1054">
        <v>0</v>
      </c>
      <c r="T182" s="1054">
        <v>0</v>
      </c>
      <c r="U182" s="1054">
        <v>673517</v>
      </c>
      <c r="V182" s="1054">
        <v>538814</v>
      </c>
      <c r="W182" s="1054">
        <v>134703</v>
      </c>
      <c r="X182" s="1054">
        <v>0</v>
      </c>
      <c r="Y182" s="1054">
        <v>4707589</v>
      </c>
      <c r="Z182" s="1054">
        <v>1176897</v>
      </c>
      <c r="AA182" s="1054">
        <v>0</v>
      </c>
      <c r="AB182" s="1054">
        <v>956253</v>
      </c>
      <c r="AC182" s="1054">
        <v>239063</v>
      </c>
      <c r="AD182" s="1054">
        <v>0</v>
      </c>
      <c r="AE182" s="1054">
        <v>45228</v>
      </c>
      <c r="AF182" s="1054">
        <v>11307</v>
      </c>
      <c r="AG182" s="1054">
        <v>0</v>
      </c>
      <c r="AH182" s="1054">
        <v>0</v>
      </c>
      <c r="AI182" s="1054">
        <v>0</v>
      </c>
      <c r="AJ182" s="1054">
        <v>0</v>
      </c>
      <c r="AK182" s="1054">
        <v>0</v>
      </c>
      <c r="AL182" s="1054">
        <v>0</v>
      </c>
      <c r="AM182" s="1054">
        <v>0</v>
      </c>
      <c r="AN182" s="1054">
        <v>5466</v>
      </c>
      <c r="AO182" s="1054">
        <v>1366</v>
      </c>
      <c r="AP182" s="1054">
        <v>0</v>
      </c>
      <c r="AQ182" s="1054">
        <v>163486</v>
      </c>
      <c r="AR182" s="1054">
        <v>40872</v>
      </c>
      <c r="AS182" s="1054">
        <v>0</v>
      </c>
      <c r="AT182" s="1054">
        <v>0</v>
      </c>
      <c r="AU182" s="1054">
        <v>0</v>
      </c>
      <c r="AV182" s="1054">
        <v>0</v>
      </c>
      <c r="AW182" s="1054">
        <v>0</v>
      </c>
      <c r="AX182" s="1054">
        <v>0</v>
      </c>
      <c r="AY182" s="1054">
        <v>0</v>
      </c>
      <c r="AZ182" s="1054">
        <v>4373902</v>
      </c>
      <c r="BA182" s="1054">
        <v>0</v>
      </c>
      <c r="BB182" s="1054">
        <v>1347034</v>
      </c>
      <c r="BC182" s="1054">
        <v>953606</v>
      </c>
      <c r="BD182" s="1054">
        <v>238402</v>
      </c>
      <c r="BE182" s="1054">
        <v>0</v>
      </c>
      <c r="BF182" s="1055"/>
      <c r="BG182" s="1055"/>
      <c r="BH182" s="1055"/>
      <c r="BI182" s="1054">
        <v>-689568</v>
      </c>
      <c r="BJ182" s="1054">
        <v>-551655</v>
      </c>
      <c r="BK182" s="1054">
        <v>-137914</v>
      </c>
      <c r="BL182" s="1054">
        <v>0</v>
      </c>
      <c r="BM182" s="1054">
        <v>-1379137</v>
      </c>
      <c r="BN182" s="1054">
        <v>-1463897</v>
      </c>
      <c r="BO182" s="1054">
        <v>-1171117</v>
      </c>
      <c r="BP182" s="1054">
        <v>-292779</v>
      </c>
      <c r="BQ182" s="1054">
        <v>0</v>
      </c>
      <c r="BR182" s="1054">
        <v>-2927793</v>
      </c>
      <c r="BS182" s="1054">
        <v>7621432</v>
      </c>
      <c r="BT182" s="1054">
        <v>3810719</v>
      </c>
      <c r="BU182" s="1054">
        <v>3048574</v>
      </c>
      <c r="BV182" s="1054">
        <v>762141</v>
      </c>
      <c r="BW182" s="1054">
        <v>0</v>
      </c>
      <c r="BX182" s="1054">
        <v>55100382</v>
      </c>
      <c r="BY182" s="1054">
        <v>-2837723</v>
      </c>
      <c r="BZ182" s="1054">
        <v>1348534</v>
      </c>
      <c r="CA182" s="1054">
        <v>-1057073</v>
      </c>
      <c r="CB182" s="1054">
        <v>-33065</v>
      </c>
      <c r="CC182" s="1054">
        <v>-13164</v>
      </c>
      <c r="CD182" s="1054">
        <v>0</v>
      </c>
      <c r="CE182" s="1054">
        <v>-46625</v>
      </c>
      <c r="CF182" s="1054">
        <v>-889971</v>
      </c>
      <c r="CG182" s="1054">
        <v>-13614</v>
      </c>
      <c r="CH182" s="1054">
        <v>-20103</v>
      </c>
      <c r="CI182" s="1054">
        <v>-799</v>
      </c>
      <c r="CJ182" s="1054">
        <v>0</v>
      </c>
      <c r="CK182" s="1054">
        <v>0</v>
      </c>
      <c r="CL182" s="1054">
        <v>0</v>
      </c>
      <c r="CM182" s="1054">
        <v>0</v>
      </c>
      <c r="CN182" s="1054">
        <v>0</v>
      </c>
      <c r="CO182" s="1054">
        <v>53779145</v>
      </c>
      <c r="CP182" s="1054">
        <v>0</v>
      </c>
      <c r="CQ182" s="1054">
        <v>2510507</v>
      </c>
      <c r="CR182" s="1054">
        <v>-732058</v>
      </c>
      <c r="CS182" s="1054">
        <v>61578725</v>
      </c>
      <c r="CT182" s="1054">
        <v>69841</v>
      </c>
      <c r="CU182" s="1054">
        <v>0</v>
      </c>
      <c r="CV182">
        <v>1241532</v>
      </c>
      <c r="CW182">
        <v>0</v>
      </c>
      <c r="CX182" s="1054">
        <v>0</v>
      </c>
      <c r="CY182" s="1054">
        <v>-2927793</v>
      </c>
      <c r="CZ182" s="1054">
        <v>0</v>
      </c>
      <c r="DA182" s="1054">
        <v>149327</v>
      </c>
      <c r="DB182" s="1054">
        <v>0</v>
      </c>
      <c r="DC182" s="1054">
        <v>0</v>
      </c>
      <c r="DD182" s="1054">
        <v>0</v>
      </c>
      <c r="DE182" s="1054">
        <v>0</v>
      </c>
      <c r="DF182" s="1054">
        <v>0</v>
      </c>
      <c r="DG182" s="1054">
        <v>-1463896</v>
      </c>
      <c r="DH182" s="1054">
        <v>-1171117</v>
      </c>
      <c r="DI182" s="1054">
        <v>-292780</v>
      </c>
      <c r="DJ182" s="1054">
        <v>0</v>
      </c>
      <c r="DK182" s="1054">
        <v>1051648</v>
      </c>
      <c r="DL182" s="1054">
        <v>262912</v>
      </c>
      <c r="DM182" s="1054">
        <v>0</v>
      </c>
      <c r="DN182" s="197">
        <v>8697725</v>
      </c>
      <c r="DO182" s="197">
        <v>0</v>
      </c>
      <c r="DP182" s="197">
        <v>7621432</v>
      </c>
      <c r="DQ182" s="197">
        <v>-1468154</v>
      </c>
      <c r="DR182" s="209"/>
      <c r="DS182" s="209"/>
      <c r="DT182" s="209"/>
      <c r="DU182" t="s">
        <v>984</v>
      </c>
      <c r="DV182" t="s">
        <v>985</v>
      </c>
      <c r="DX182" s="197">
        <v>0</v>
      </c>
      <c r="DY182" s="197">
        <v>0</v>
      </c>
      <c r="DZ182" s="197">
        <v>0</v>
      </c>
      <c r="EA182" s="1054">
        <v>-2385329</v>
      </c>
      <c r="EB182" s="1054">
        <v>0</v>
      </c>
      <c r="EC182" s="1557" t="s">
        <v>6480</v>
      </c>
      <c r="ED182" s="197" t="s">
        <v>5219</v>
      </c>
      <c r="EE182" s="1513" t="s">
        <v>5348</v>
      </c>
    </row>
    <row r="183" spans="1:135" s="197" customFormat="1" ht="12.75" x14ac:dyDescent="0.2">
      <c r="A183" s="797">
        <v>175</v>
      </c>
      <c r="B183" s="722" t="s">
        <v>448</v>
      </c>
      <c r="C183" s="1526" t="s">
        <v>449</v>
      </c>
      <c r="D183" s="1054">
        <v>166040</v>
      </c>
      <c r="E183" s="1054">
        <v>166040</v>
      </c>
      <c r="F183" s="1054">
        <v>227516</v>
      </c>
      <c r="G183" s="1054">
        <v>0</v>
      </c>
      <c r="H183" s="1054">
        <v>98185026</v>
      </c>
      <c r="I183" s="1054">
        <v>39274010</v>
      </c>
      <c r="J183" s="1054">
        <v>8836652</v>
      </c>
      <c r="K183" s="1054">
        <v>981850</v>
      </c>
      <c r="L183" s="1054">
        <v>1112467</v>
      </c>
      <c r="M183" s="1054">
        <v>0</v>
      </c>
      <c r="N183" s="1054">
        <v>0</v>
      </c>
      <c r="O183" s="1054">
        <v>0</v>
      </c>
      <c r="P183" s="1054">
        <v>0</v>
      </c>
      <c r="Q183" s="1054">
        <v>0</v>
      </c>
      <c r="R183" s="1054">
        <v>0</v>
      </c>
      <c r="S183" s="1054">
        <v>0</v>
      </c>
      <c r="T183" s="1054">
        <v>0</v>
      </c>
      <c r="U183" s="1054">
        <v>1923069</v>
      </c>
      <c r="V183" s="1054">
        <v>1538455</v>
      </c>
      <c r="W183" s="1054">
        <v>346152</v>
      </c>
      <c r="X183" s="1054">
        <v>38461</v>
      </c>
      <c r="Y183" s="1054">
        <v>6918215</v>
      </c>
      <c r="Z183" s="1054">
        <v>1505241</v>
      </c>
      <c r="AA183" s="1054">
        <v>167249</v>
      </c>
      <c r="AB183" s="1054">
        <v>1148289</v>
      </c>
      <c r="AC183" s="1054">
        <v>254765</v>
      </c>
      <c r="AD183" s="1054">
        <v>28307</v>
      </c>
      <c r="AE183" s="1054">
        <v>81750</v>
      </c>
      <c r="AF183" s="1054">
        <v>18394</v>
      </c>
      <c r="AG183" s="1054">
        <v>2044</v>
      </c>
      <c r="AH183" s="1054">
        <v>1892</v>
      </c>
      <c r="AI183" s="1054">
        <v>426</v>
      </c>
      <c r="AJ183" s="1054">
        <v>47</v>
      </c>
      <c r="AK183" s="1054">
        <v>2580</v>
      </c>
      <c r="AL183" s="1054">
        <v>580</v>
      </c>
      <c r="AM183" s="1054">
        <v>64</v>
      </c>
      <c r="AN183" s="1054">
        <v>1552</v>
      </c>
      <c r="AO183" s="1054">
        <v>349</v>
      </c>
      <c r="AP183" s="1054">
        <v>39</v>
      </c>
      <c r="AQ183" s="1054">
        <v>192400</v>
      </c>
      <c r="AR183" s="1054">
        <v>42758</v>
      </c>
      <c r="AS183" s="1054">
        <v>4751</v>
      </c>
      <c r="AT183" s="1054">
        <v>0</v>
      </c>
      <c r="AU183" s="1054">
        <v>0</v>
      </c>
      <c r="AV183" s="1054">
        <v>0</v>
      </c>
      <c r="AW183" s="1054">
        <v>702</v>
      </c>
      <c r="AX183" s="1054">
        <v>158</v>
      </c>
      <c r="AY183" s="1054">
        <v>18</v>
      </c>
      <c r="AZ183" s="1054">
        <v>4615720</v>
      </c>
      <c r="BA183" s="1054">
        <v>26044</v>
      </c>
      <c r="BB183" s="1054">
        <v>3846138</v>
      </c>
      <c r="BC183" s="1054">
        <v>833539</v>
      </c>
      <c r="BD183" s="1054">
        <v>187547</v>
      </c>
      <c r="BE183" s="1054">
        <v>20839</v>
      </c>
      <c r="BF183" s="1055"/>
      <c r="BG183" s="1055"/>
      <c r="BH183" s="1055"/>
      <c r="BI183" s="1054">
        <v>-295479</v>
      </c>
      <c r="BJ183" s="1054">
        <v>-236384</v>
      </c>
      <c r="BK183" s="1054">
        <v>-53186</v>
      </c>
      <c r="BL183" s="1054">
        <v>-5910</v>
      </c>
      <c r="BM183" s="1054">
        <v>-590959</v>
      </c>
      <c r="BN183" s="1054">
        <v>-2283705</v>
      </c>
      <c r="BO183" s="1054">
        <v>-1826964</v>
      </c>
      <c r="BP183" s="1054">
        <v>-411066</v>
      </c>
      <c r="BQ183" s="1054">
        <v>-45674</v>
      </c>
      <c r="BR183" s="1054">
        <v>-4567409</v>
      </c>
      <c r="BS183" s="1054">
        <v>4942213</v>
      </c>
      <c r="BT183" s="1054">
        <v>2471105</v>
      </c>
      <c r="BU183" s="1054">
        <v>1976887</v>
      </c>
      <c r="BV183" s="1054">
        <v>444798</v>
      </c>
      <c r="BW183" s="1054">
        <v>49422</v>
      </c>
      <c r="BX183" s="1054">
        <v>76976479</v>
      </c>
      <c r="BY183" s="1054">
        <v>-4066726</v>
      </c>
      <c r="BZ183" s="1054">
        <v>1896905</v>
      </c>
      <c r="CA183" s="1054">
        <v>-2112830</v>
      </c>
      <c r="CB183" s="1054">
        <v>-24146</v>
      </c>
      <c r="CC183" s="1054">
        <v>-3910</v>
      </c>
      <c r="CD183" s="1054">
        <v>-6041</v>
      </c>
      <c r="CE183" s="1054">
        <v>-222726</v>
      </c>
      <c r="CF183" s="1054">
        <v>-1940925</v>
      </c>
      <c r="CG183" s="1054">
        <v>-98178</v>
      </c>
      <c r="CH183" s="1054">
        <v>-46931</v>
      </c>
      <c r="CI183" s="1054">
        <v>-1464</v>
      </c>
      <c r="CJ183" s="1054">
        <v>0</v>
      </c>
      <c r="CK183" s="1054">
        <v>0</v>
      </c>
      <c r="CL183" s="1054">
        <v>0</v>
      </c>
      <c r="CM183" s="1054">
        <v>0</v>
      </c>
      <c r="CN183" s="1054">
        <v>0</v>
      </c>
      <c r="CO183" s="1054">
        <v>76352780</v>
      </c>
      <c r="CP183" s="1054">
        <v>-126810</v>
      </c>
      <c r="CQ183" s="1054">
        <v>989390</v>
      </c>
      <c r="CR183" s="1054">
        <v>-530633</v>
      </c>
      <c r="CS183" s="1054">
        <v>86289331</v>
      </c>
      <c r="CT183" s="1054">
        <v>139649</v>
      </c>
      <c r="CU183" s="1054">
        <v>9587</v>
      </c>
      <c r="CV183">
        <v>-1389298</v>
      </c>
      <c r="CW183">
        <v>-19174</v>
      </c>
      <c r="CX183" s="1054">
        <v>-19575</v>
      </c>
      <c r="CY183" s="1054">
        <v>-4547834</v>
      </c>
      <c r="CZ183" s="1054">
        <v>0</v>
      </c>
      <c r="DA183" s="1054">
        <v>197309</v>
      </c>
      <c r="DB183" s="1054">
        <v>0</v>
      </c>
      <c r="DC183" s="1054">
        <v>-9787</v>
      </c>
      <c r="DD183" s="1054">
        <v>-7830</v>
      </c>
      <c r="DE183" s="1054">
        <v>-1762</v>
      </c>
      <c r="DF183" s="1054">
        <v>-196</v>
      </c>
      <c r="DG183" s="1054">
        <v>-2273917</v>
      </c>
      <c r="DH183" s="1054">
        <v>-1819134</v>
      </c>
      <c r="DI183" s="1054">
        <v>-409304</v>
      </c>
      <c r="DJ183" s="1054">
        <v>-45479</v>
      </c>
      <c r="DK183" s="1054">
        <v>689480</v>
      </c>
      <c r="DL183" s="1054">
        <v>155133</v>
      </c>
      <c r="DM183" s="1054">
        <v>17237</v>
      </c>
      <c r="DN183" s="197">
        <v>15721150</v>
      </c>
      <c r="DO183" s="197">
        <v>0</v>
      </c>
      <c r="DP183" s="197">
        <v>4942213</v>
      </c>
      <c r="DQ183" s="197">
        <v>-1395751</v>
      </c>
      <c r="DR183" s="209"/>
      <c r="DS183" s="209"/>
      <c r="DT183" s="209" t="s">
        <v>985</v>
      </c>
      <c r="DU183" t="s">
        <v>985</v>
      </c>
      <c r="DV183" t="s">
        <v>985</v>
      </c>
      <c r="DX183" s="197">
        <v>0</v>
      </c>
      <c r="DY183" s="197">
        <v>0</v>
      </c>
      <c r="DZ183" s="197">
        <v>0</v>
      </c>
      <c r="EA183" s="1054">
        <v>-1563867</v>
      </c>
      <c r="EB183" s="1054">
        <v>0</v>
      </c>
      <c r="EC183" s="1557" t="s">
        <v>6480</v>
      </c>
      <c r="ED183" s="197" t="s">
        <v>5220</v>
      </c>
      <c r="EE183" s="1513" t="s">
        <v>5343</v>
      </c>
    </row>
    <row r="184" spans="1:135" s="197" customFormat="1" ht="12.75" x14ac:dyDescent="0.2">
      <c r="A184" s="203">
        <v>176</v>
      </c>
      <c r="B184" s="722" t="s">
        <v>815</v>
      </c>
      <c r="C184" s="1526" t="s">
        <v>4487</v>
      </c>
      <c r="D184" s="1054">
        <v>1189738</v>
      </c>
      <c r="E184" s="1054">
        <v>1189738</v>
      </c>
      <c r="F184" s="1054">
        <v>10041698</v>
      </c>
      <c r="G184" s="1054">
        <v>0</v>
      </c>
      <c r="H184" s="1054">
        <v>192841398</v>
      </c>
      <c r="I184" s="1054">
        <v>94492285</v>
      </c>
      <c r="J184" s="1054">
        <v>0</v>
      </c>
      <c r="K184" s="1054">
        <v>1928414</v>
      </c>
      <c r="L184" s="1054">
        <v>0</v>
      </c>
      <c r="M184" s="1054">
        <v>0</v>
      </c>
      <c r="N184" s="1054">
        <v>0</v>
      </c>
      <c r="O184" s="1054">
        <v>0</v>
      </c>
      <c r="P184" s="1054">
        <v>0</v>
      </c>
      <c r="Q184" s="1054">
        <v>0</v>
      </c>
      <c r="R184" s="1054">
        <v>0</v>
      </c>
      <c r="S184" s="1054">
        <v>0</v>
      </c>
      <c r="T184" s="1054">
        <v>0</v>
      </c>
      <c r="U184" s="1054">
        <v>-3381036</v>
      </c>
      <c r="V184" s="1054">
        <v>-3313415</v>
      </c>
      <c r="W184" s="1054">
        <v>0</v>
      </c>
      <c r="X184" s="1054">
        <v>-67621</v>
      </c>
      <c r="Y184" s="1054">
        <v>17806390</v>
      </c>
      <c r="Z184" s="1054">
        <v>0</v>
      </c>
      <c r="AA184" s="1054">
        <v>328487</v>
      </c>
      <c r="AB184" s="1054">
        <v>13951395</v>
      </c>
      <c r="AC184" s="1054">
        <v>0</v>
      </c>
      <c r="AD184" s="1054">
        <v>284722</v>
      </c>
      <c r="AE184" s="1054">
        <v>564418</v>
      </c>
      <c r="AF184" s="1054">
        <v>0</v>
      </c>
      <c r="AG184" s="1054">
        <v>11519</v>
      </c>
      <c r="AH184" s="1054">
        <v>111843</v>
      </c>
      <c r="AI184" s="1054">
        <v>0</v>
      </c>
      <c r="AJ184" s="1054">
        <v>2282</v>
      </c>
      <c r="AK184" s="1054">
        <v>67940</v>
      </c>
      <c r="AL184" s="1054">
        <v>0</v>
      </c>
      <c r="AM184" s="1054">
        <v>1387</v>
      </c>
      <c r="AN184" s="1054">
        <v>121080</v>
      </c>
      <c r="AO184" s="1054">
        <v>0</v>
      </c>
      <c r="AP184" s="1054">
        <v>2471</v>
      </c>
      <c r="AQ184" s="1054">
        <v>793105</v>
      </c>
      <c r="AR184" s="1054">
        <v>0</v>
      </c>
      <c r="AS184" s="1054">
        <v>16186</v>
      </c>
      <c r="AT184" s="1054">
        <v>0</v>
      </c>
      <c r="AU184" s="1054">
        <v>0</v>
      </c>
      <c r="AV184" s="1054">
        <v>0</v>
      </c>
      <c r="AW184" s="1054">
        <v>2307</v>
      </c>
      <c r="AX184" s="1054">
        <v>0</v>
      </c>
      <c r="AY184" s="1054">
        <v>47</v>
      </c>
      <c r="AZ184" s="1054">
        <v>12087546</v>
      </c>
      <c r="BA184" s="1054">
        <v>0</v>
      </c>
      <c r="BB184" s="1054">
        <v>-6762071</v>
      </c>
      <c r="BC184" s="1054">
        <v>17953838</v>
      </c>
      <c r="BD184" s="1054">
        <v>0</v>
      </c>
      <c r="BE184" s="1054">
        <v>366405</v>
      </c>
      <c r="BF184" s="1055"/>
      <c r="BG184" s="1055"/>
      <c r="BH184" s="1055"/>
      <c r="BI184" s="1054">
        <v>-2894616</v>
      </c>
      <c r="BJ184" s="1054">
        <v>-2315691</v>
      </c>
      <c r="BK184" s="1054">
        <v>-521031</v>
      </c>
      <c r="BL184" s="1054">
        <v>-57891</v>
      </c>
      <c r="BM184" s="1054">
        <v>-5789229</v>
      </c>
      <c r="BN184" s="1054">
        <v>-10363390</v>
      </c>
      <c r="BO184" s="1054">
        <v>-8290707</v>
      </c>
      <c r="BP184" s="1054">
        <v>-1865409</v>
      </c>
      <c r="BQ184" s="1054">
        <v>-207267</v>
      </c>
      <c r="BR184" s="1054">
        <v>-20726773</v>
      </c>
      <c r="BS184" s="1054">
        <v>-1074659</v>
      </c>
      <c r="BT184" s="1054">
        <v>-537310</v>
      </c>
      <c r="BU184" s="1054">
        <v>-429873</v>
      </c>
      <c r="BV184" s="1054">
        <v>-96725</v>
      </c>
      <c r="BW184" s="1054">
        <v>-10749</v>
      </c>
      <c r="BX184" s="1054">
        <v>186906682</v>
      </c>
      <c r="BY184" s="1054">
        <v>-42567817</v>
      </c>
      <c r="BZ184" s="1054">
        <v>4464877</v>
      </c>
      <c r="CA184" s="1054">
        <v>-13225373</v>
      </c>
      <c r="CB184" s="1054">
        <v>-536448</v>
      </c>
      <c r="CC184" s="1054">
        <v>-217651</v>
      </c>
      <c r="CD184" s="1054">
        <v>-125567</v>
      </c>
      <c r="CE184" s="1054">
        <v>-543352</v>
      </c>
      <c r="CF184" s="1054">
        <v>-6254575</v>
      </c>
      <c r="CG184" s="1054">
        <v>-703703</v>
      </c>
      <c r="CH184" s="1054">
        <v>-216519</v>
      </c>
      <c r="CI184" s="1054">
        <v>-11035</v>
      </c>
      <c r="CJ184" s="1054">
        <v>0</v>
      </c>
      <c r="CK184" s="1054">
        <v>-7454</v>
      </c>
      <c r="CL184" s="1054">
        <v>-131575</v>
      </c>
      <c r="CM184" s="1054">
        <v>0</v>
      </c>
      <c r="CN184" s="1054">
        <v>0</v>
      </c>
      <c r="CO184" s="1054">
        <v>195885150</v>
      </c>
      <c r="CP184" s="1054">
        <v>-544616</v>
      </c>
      <c r="CQ184" s="1054">
        <v>12527170</v>
      </c>
      <c r="CR184" s="1054">
        <v>-6373509</v>
      </c>
      <c r="CS184" s="1054">
        <v>283294299</v>
      </c>
      <c r="CT184" s="1054">
        <v>-228726</v>
      </c>
      <c r="CU184" s="1054">
        <v>0</v>
      </c>
      <c r="CV184">
        <v>-5535304</v>
      </c>
      <c r="CW184">
        <v>0</v>
      </c>
      <c r="CX184" s="1054">
        <v>-586640</v>
      </c>
      <c r="CY184" s="1054">
        <v>-20140133</v>
      </c>
      <c r="CZ184" s="1054">
        <v>0</v>
      </c>
      <c r="DA184" s="1054">
        <v>34053</v>
      </c>
      <c r="DB184" s="1054">
        <v>0</v>
      </c>
      <c r="DC184" s="1054">
        <v>-293321</v>
      </c>
      <c r="DD184" s="1054">
        <v>-234655</v>
      </c>
      <c r="DE184" s="1054">
        <v>-52797</v>
      </c>
      <c r="DF184" s="1054">
        <v>-5867</v>
      </c>
      <c r="DG184" s="1054">
        <v>-10070070</v>
      </c>
      <c r="DH184" s="1054">
        <v>-8056052</v>
      </c>
      <c r="DI184" s="1054">
        <v>-1812611</v>
      </c>
      <c r="DJ184" s="1054">
        <v>-201400</v>
      </c>
      <c r="DK184" s="1054">
        <v>1073313</v>
      </c>
      <c r="DL184" s="1054">
        <v>241495</v>
      </c>
      <c r="DM184" s="1054">
        <v>26832</v>
      </c>
      <c r="DN184" s="197">
        <v>88605685</v>
      </c>
      <c r="DO184" s="197">
        <v>0</v>
      </c>
      <c r="DP184" s="197">
        <v>-1062068</v>
      </c>
      <c r="DQ184" s="197">
        <v>-24277831</v>
      </c>
      <c r="DR184" s="209"/>
      <c r="DS184" s="209"/>
      <c r="DT184" s="209"/>
      <c r="DU184" t="s">
        <v>985</v>
      </c>
      <c r="DV184" t="s">
        <v>984</v>
      </c>
      <c r="DX184" s="197">
        <v>0</v>
      </c>
      <c r="DY184" s="197">
        <v>0</v>
      </c>
      <c r="DZ184" s="197">
        <v>0</v>
      </c>
      <c r="EA184" s="1054">
        <v>-2434467</v>
      </c>
      <c r="EB184" s="1054">
        <v>-8138953</v>
      </c>
      <c r="EC184" s="1557" t="s">
        <v>6480</v>
      </c>
      <c r="ED184" s="197" t="s">
        <v>5221</v>
      </c>
      <c r="EE184" s="1513" t="s">
        <v>5346</v>
      </c>
    </row>
    <row r="185" spans="1:135" s="197" customFormat="1" ht="12.75" x14ac:dyDescent="0.2">
      <c r="A185" s="797">
        <v>177</v>
      </c>
      <c r="B185" s="722" t="s">
        <v>450</v>
      </c>
      <c r="C185" s="1526" t="s">
        <v>451</v>
      </c>
      <c r="D185" s="1054">
        <v>507428</v>
      </c>
      <c r="E185" s="1054">
        <v>507428</v>
      </c>
      <c r="F185" s="1054">
        <v>5001524</v>
      </c>
      <c r="G185" s="1054">
        <v>0</v>
      </c>
      <c r="H185" s="1054">
        <v>78711870</v>
      </c>
      <c r="I185" s="1054">
        <v>39355935</v>
      </c>
      <c r="J185" s="1054">
        <v>0</v>
      </c>
      <c r="K185" s="1054">
        <v>0</v>
      </c>
      <c r="L185" s="1054">
        <v>359334</v>
      </c>
      <c r="M185" s="1054">
        <v>0</v>
      </c>
      <c r="N185" s="1054">
        <v>0</v>
      </c>
      <c r="O185" s="1054">
        <v>0</v>
      </c>
      <c r="P185" s="1054">
        <v>24013</v>
      </c>
      <c r="Q185" s="1054">
        <v>0</v>
      </c>
      <c r="R185" s="1054">
        <v>0</v>
      </c>
      <c r="S185" s="1054">
        <v>0</v>
      </c>
      <c r="T185" s="1054">
        <v>0</v>
      </c>
      <c r="U185" s="1054">
        <v>-1943691</v>
      </c>
      <c r="V185" s="1054">
        <v>-1943691</v>
      </c>
      <c r="W185" s="1054">
        <v>0</v>
      </c>
      <c r="X185" s="1054">
        <v>0</v>
      </c>
      <c r="Y185" s="1054">
        <v>7621179</v>
      </c>
      <c r="Z185" s="1054">
        <v>0</v>
      </c>
      <c r="AA185" s="1054">
        <v>0</v>
      </c>
      <c r="AB185" s="1054">
        <v>5504320</v>
      </c>
      <c r="AC185" s="1054">
        <v>0</v>
      </c>
      <c r="AD185" s="1054">
        <v>0</v>
      </c>
      <c r="AE185" s="1054">
        <v>236054</v>
      </c>
      <c r="AF185" s="1054">
        <v>0</v>
      </c>
      <c r="AG185" s="1054">
        <v>0</v>
      </c>
      <c r="AH185" s="1054">
        <v>33481</v>
      </c>
      <c r="AI185" s="1054">
        <v>0</v>
      </c>
      <c r="AJ185" s="1054">
        <v>0</v>
      </c>
      <c r="AK185" s="1054">
        <v>36130</v>
      </c>
      <c r="AL185" s="1054">
        <v>0</v>
      </c>
      <c r="AM185" s="1054">
        <v>0</v>
      </c>
      <c r="AN185" s="1054">
        <v>38486</v>
      </c>
      <c r="AO185" s="1054">
        <v>0</v>
      </c>
      <c r="AP185" s="1054">
        <v>0</v>
      </c>
      <c r="AQ185" s="1054">
        <v>402822</v>
      </c>
      <c r="AR185" s="1054">
        <v>0</v>
      </c>
      <c r="AS185" s="1054">
        <v>0</v>
      </c>
      <c r="AT185" s="1054">
        <v>0</v>
      </c>
      <c r="AU185" s="1054">
        <v>0</v>
      </c>
      <c r="AV185" s="1054">
        <v>0</v>
      </c>
      <c r="AW185" s="1054">
        <v>878</v>
      </c>
      <c r="AX185" s="1054">
        <v>0</v>
      </c>
      <c r="AY185" s="1054">
        <v>0</v>
      </c>
      <c r="AZ185" s="1054">
        <v>8391292</v>
      </c>
      <c r="BA185" s="1054">
        <v>35099</v>
      </c>
      <c r="BB185" s="1054">
        <v>-3887382</v>
      </c>
      <c r="BC185" s="1054">
        <v>6797942</v>
      </c>
      <c r="BD185" s="1054">
        <v>0</v>
      </c>
      <c r="BE185" s="1054">
        <v>0</v>
      </c>
      <c r="BF185" s="1055"/>
      <c r="BG185" s="1055"/>
      <c r="BH185" s="1055"/>
      <c r="BI185" s="1054">
        <v>-1769647</v>
      </c>
      <c r="BJ185" s="1054">
        <v>-1769650</v>
      </c>
      <c r="BK185" s="1054">
        <v>0</v>
      </c>
      <c r="BL185" s="1054">
        <v>0</v>
      </c>
      <c r="BM185" s="1054">
        <v>-3539297</v>
      </c>
      <c r="BN185" s="1054">
        <v>-5212904</v>
      </c>
      <c r="BO185" s="1054">
        <v>-5212903</v>
      </c>
      <c r="BP185" s="1054">
        <v>0</v>
      </c>
      <c r="BQ185" s="1054">
        <v>0</v>
      </c>
      <c r="BR185" s="1054">
        <v>-10425807</v>
      </c>
      <c r="BS185" s="1054">
        <v>4331823</v>
      </c>
      <c r="BT185" s="1054">
        <v>2165911</v>
      </c>
      <c r="BU185" s="1054">
        <v>2165912</v>
      </c>
      <c r="BV185" s="1054">
        <v>0</v>
      </c>
      <c r="BW185" s="1054">
        <v>0</v>
      </c>
      <c r="BX185" s="1054">
        <v>76558322</v>
      </c>
      <c r="BY185" s="1054">
        <v>-17033155</v>
      </c>
      <c r="BZ185" s="1054">
        <v>1892790</v>
      </c>
      <c r="CA185" s="1054">
        <v>-8162802</v>
      </c>
      <c r="CB185" s="1054">
        <v>-158394</v>
      </c>
      <c r="CC185" s="1054">
        <v>-63201</v>
      </c>
      <c r="CD185" s="1054">
        <v>-92887</v>
      </c>
      <c r="CE185" s="1054">
        <v>0</v>
      </c>
      <c r="CF185" s="1054">
        <v>-2732762</v>
      </c>
      <c r="CG185" s="1054">
        <v>-590320</v>
      </c>
      <c r="CH185" s="1054">
        <v>-515394</v>
      </c>
      <c r="CI185" s="1054">
        <v>-19917</v>
      </c>
      <c r="CJ185" s="1054">
        <v>0</v>
      </c>
      <c r="CK185" s="1054">
        <v>-19966</v>
      </c>
      <c r="CL185" s="1054">
        <v>-36046</v>
      </c>
      <c r="CM185" s="1054">
        <v>-54847</v>
      </c>
      <c r="CN185" s="1054">
        <v>0</v>
      </c>
      <c r="CO185" s="1054">
        <v>75889681</v>
      </c>
      <c r="CP185" s="1054">
        <v>20659</v>
      </c>
      <c r="CQ185" s="1054">
        <v>6841450</v>
      </c>
      <c r="CR185" s="1054">
        <v>-1187721</v>
      </c>
      <c r="CS185" s="1054">
        <v>118128648</v>
      </c>
      <c r="CT185" s="1054">
        <v>-262553</v>
      </c>
      <c r="CU185" s="1054">
        <v>0</v>
      </c>
      <c r="CV185">
        <v>4493129</v>
      </c>
      <c r="CW185">
        <v>0</v>
      </c>
      <c r="CX185" s="1054">
        <v>-228560</v>
      </c>
      <c r="CY185" s="1054">
        <v>-10197247</v>
      </c>
      <c r="CZ185" s="1054">
        <v>0</v>
      </c>
      <c r="DA185" s="1054">
        <v>-228560</v>
      </c>
      <c r="DB185" s="1054">
        <v>0</v>
      </c>
      <c r="DC185" s="1054">
        <v>-114280</v>
      </c>
      <c r="DD185" s="1054">
        <v>-114280</v>
      </c>
      <c r="DE185" s="1054">
        <v>0</v>
      </c>
      <c r="DF185" s="1054">
        <v>0</v>
      </c>
      <c r="DG185" s="1054">
        <v>-5098624</v>
      </c>
      <c r="DH185" s="1054">
        <v>-5098623</v>
      </c>
      <c r="DI185" s="1054">
        <v>0</v>
      </c>
      <c r="DJ185" s="1054">
        <v>0</v>
      </c>
      <c r="DK185" s="1054">
        <v>2363047</v>
      </c>
      <c r="DL185" s="1054">
        <v>0</v>
      </c>
      <c r="DM185" s="1054">
        <v>0</v>
      </c>
      <c r="DN185" s="197">
        <v>36146950</v>
      </c>
      <c r="DO185" s="197">
        <v>84500</v>
      </c>
      <c r="DP185" s="197">
        <v>4331823</v>
      </c>
      <c r="DQ185" s="197">
        <v>-8637146</v>
      </c>
      <c r="DR185" s="209"/>
      <c r="DS185" s="209"/>
      <c r="DT185" s="209"/>
      <c r="DU185" t="s">
        <v>984</v>
      </c>
      <c r="DV185" t="s">
        <v>984</v>
      </c>
      <c r="DX185" s="197">
        <v>0</v>
      </c>
      <c r="DY185" s="197">
        <v>0</v>
      </c>
      <c r="DZ185" s="197">
        <v>0</v>
      </c>
      <c r="EA185" s="1054">
        <v>-4276512</v>
      </c>
      <c r="EB185" s="1054">
        <v>0</v>
      </c>
      <c r="EC185" s="1557" t="s">
        <v>6480</v>
      </c>
      <c r="ED185" s="197" t="s">
        <v>5222</v>
      </c>
      <c r="EE185" s="1513" t="s">
        <v>1009</v>
      </c>
    </row>
    <row r="186" spans="1:135" s="197" customFormat="1" ht="12.75" x14ac:dyDescent="0.2">
      <c r="A186" s="203">
        <v>178</v>
      </c>
      <c r="B186" s="722" t="s">
        <v>452</v>
      </c>
      <c r="C186" s="1526" t="s">
        <v>453</v>
      </c>
      <c r="D186" s="1054">
        <v>264077</v>
      </c>
      <c r="E186" s="1054">
        <v>264077</v>
      </c>
      <c r="F186" s="1054">
        <v>0</v>
      </c>
      <c r="G186" s="1054">
        <v>0</v>
      </c>
      <c r="H186" s="1054">
        <v>61182814</v>
      </c>
      <c r="I186" s="1054">
        <v>24473126</v>
      </c>
      <c r="J186" s="1054">
        <v>6118281</v>
      </c>
      <c r="K186" s="1054">
        <v>0</v>
      </c>
      <c r="L186" s="1054">
        <v>0</v>
      </c>
      <c r="M186" s="1054">
        <v>0</v>
      </c>
      <c r="N186" s="1054">
        <v>0</v>
      </c>
      <c r="O186" s="1054">
        <v>0</v>
      </c>
      <c r="P186" s="1054">
        <v>0</v>
      </c>
      <c r="Q186" s="1054">
        <v>0</v>
      </c>
      <c r="R186" s="1054">
        <v>0</v>
      </c>
      <c r="S186" s="1054">
        <v>0</v>
      </c>
      <c r="T186" s="1054">
        <v>0</v>
      </c>
      <c r="U186" s="1054">
        <v>5438850</v>
      </c>
      <c r="V186" s="1054">
        <v>4351080</v>
      </c>
      <c r="W186" s="1054">
        <v>1087770</v>
      </c>
      <c r="X186" s="1054">
        <v>0</v>
      </c>
      <c r="Y186" s="1054">
        <v>4168769</v>
      </c>
      <c r="Z186" s="1054">
        <v>1042192</v>
      </c>
      <c r="AA186" s="1054">
        <v>0</v>
      </c>
      <c r="AB186" s="1054">
        <v>1934411</v>
      </c>
      <c r="AC186" s="1054">
        <v>483603</v>
      </c>
      <c r="AD186" s="1054">
        <v>0</v>
      </c>
      <c r="AE186" s="1054">
        <v>147328</v>
      </c>
      <c r="AF186" s="1054">
        <v>36832</v>
      </c>
      <c r="AG186" s="1054">
        <v>0</v>
      </c>
      <c r="AH186" s="1054">
        <v>7969</v>
      </c>
      <c r="AI186" s="1054">
        <v>1992</v>
      </c>
      <c r="AJ186" s="1054">
        <v>0</v>
      </c>
      <c r="AK186" s="1054">
        <v>2901</v>
      </c>
      <c r="AL186" s="1054">
        <v>725</v>
      </c>
      <c r="AM186" s="1054">
        <v>0</v>
      </c>
      <c r="AN186" s="1054">
        <v>0</v>
      </c>
      <c r="AO186" s="1054">
        <v>0</v>
      </c>
      <c r="AP186" s="1054">
        <v>0</v>
      </c>
      <c r="AQ186" s="1054">
        <v>9362</v>
      </c>
      <c r="AR186" s="1054">
        <v>2341</v>
      </c>
      <c r="AS186" s="1054">
        <v>0</v>
      </c>
      <c r="AT186" s="1054">
        <v>0</v>
      </c>
      <c r="AU186" s="1054">
        <v>0</v>
      </c>
      <c r="AV186" s="1054">
        <v>0</v>
      </c>
      <c r="AW186" s="1054">
        <v>1405</v>
      </c>
      <c r="AX186" s="1054">
        <v>351</v>
      </c>
      <c r="AY186" s="1054">
        <v>0</v>
      </c>
      <c r="AZ186" s="1054">
        <v>3235967</v>
      </c>
      <c r="BA186" s="1054">
        <v>0</v>
      </c>
      <c r="BB186" s="1054">
        <v>10877700</v>
      </c>
      <c r="BC186" s="1054">
        <v>5743606</v>
      </c>
      <c r="BD186" s="1054">
        <v>1435902</v>
      </c>
      <c r="BE186" s="1054">
        <v>0</v>
      </c>
      <c r="BF186" s="1055"/>
      <c r="BG186" s="1055"/>
      <c r="BH186" s="1055"/>
      <c r="BI186" s="1054">
        <v>-2059167</v>
      </c>
      <c r="BJ186" s="1054">
        <v>-1647334</v>
      </c>
      <c r="BK186" s="1054">
        <v>-411833</v>
      </c>
      <c r="BL186" s="1054">
        <v>0</v>
      </c>
      <c r="BM186" s="1054">
        <v>-4118334</v>
      </c>
      <c r="BN186" s="1054">
        <v>-2177319</v>
      </c>
      <c r="BO186" s="1054">
        <v>-1741855</v>
      </c>
      <c r="BP186" s="1054">
        <v>-435464</v>
      </c>
      <c r="BQ186" s="1054">
        <v>0</v>
      </c>
      <c r="BR186" s="1054">
        <v>-4354638</v>
      </c>
      <c r="BS186" s="1054">
        <v>12338523</v>
      </c>
      <c r="BT186" s="1054">
        <v>6169263</v>
      </c>
      <c r="BU186" s="1054">
        <v>4935408</v>
      </c>
      <c r="BV186" s="1054">
        <v>1233853</v>
      </c>
      <c r="BW186" s="1054">
        <v>0</v>
      </c>
      <c r="BX186" s="1054">
        <v>69502675</v>
      </c>
      <c r="BY186" s="1054">
        <v>-6413806</v>
      </c>
      <c r="BZ186" s="1054">
        <v>1867183</v>
      </c>
      <c r="CA186" s="1054">
        <v>-7593332</v>
      </c>
      <c r="CB186" s="1054">
        <v>-25682</v>
      </c>
      <c r="CC186" s="1054">
        <v>0</v>
      </c>
      <c r="CD186" s="1054">
        <v>-6196</v>
      </c>
      <c r="CE186" s="1054">
        <v>-2433</v>
      </c>
      <c r="CF186" s="1054">
        <v>-4595120</v>
      </c>
      <c r="CG186" s="1054">
        <v>-108087</v>
      </c>
      <c r="CH186" s="1054">
        <v>-34438</v>
      </c>
      <c r="CI186" s="1054">
        <v>0</v>
      </c>
      <c r="CJ186" s="1054">
        <v>0</v>
      </c>
      <c r="CK186" s="1054">
        <v>0</v>
      </c>
      <c r="CL186" s="1054">
        <v>0</v>
      </c>
      <c r="CM186" s="1054">
        <v>0</v>
      </c>
      <c r="CN186" s="1054">
        <v>0</v>
      </c>
      <c r="CO186" s="1054">
        <v>69330318</v>
      </c>
      <c r="CP186" s="1054">
        <v>-418446</v>
      </c>
      <c r="CQ186" s="1054">
        <v>5349740</v>
      </c>
      <c r="CR186" s="1054">
        <v>-2263429</v>
      </c>
      <c r="CS186" s="1054">
        <v>94512232</v>
      </c>
      <c r="CT186" s="1054">
        <v>-1243958</v>
      </c>
      <c r="CU186" s="1054">
        <v>0</v>
      </c>
      <c r="CV186">
        <v>-2132664</v>
      </c>
      <c r="CW186">
        <v>0</v>
      </c>
      <c r="CX186" s="1054">
        <v>-334796</v>
      </c>
      <c r="CY186" s="1054">
        <v>-4019842</v>
      </c>
      <c r="CZ186" s="1054">
        <v>0</v>
      </c>
      <c r="DA186" s="1054">
        <v>1578903</v>
      </c>
      <c r="DB186" s="1054">
        <v>0</v>
      </c>
      <c r="DC186" s="1054">
        <v>-167398</v>
      </c>
      <c r="DD186" s="1054">
        <v>-133918</v>
      </c>
      <c r="DE186" s="1054">
        <v>-33480</v>
      </c>
      <c r="DF186" s="1054">
        <v>0</v>
      </c>
      <c r="DG186" s="1054">
        <v>-2009921</v>
      </c>
      <c r="DH186" s="1054">
        <v>-1607937</v>
      </c>
      <c r="DI186" s="1054">
        <v>-401984</v>
      </c>
      <c r="DJ186" s="1054">
        <v>0</v>
      </c>
      <c r="DK186" s="1054">
        <v>166378</v>
      </c>
      <c r="DL186" s="1054">
        <v>41594</v>
      </c>
      <c r="DM186" s="1054">
        <v>0</v>
      </c>
      <c r="DN186" s="197">
        <v>28332225</v>
      </c>
      <c r="DO186" s="197">
        <v>0</v>
      </c>
      <c r="DP186" s="197">
        <v>12338523</v>
      </c>
      <c r="DQ186" s="197">
        <v>-8538964</v>
      </c>
      <c r="DR186" s="209"/>
      <c r="DS186" s="209"/>
      <c r="DT186" s="209"/>
      <c r="DU186" t="s">
        <v>984</v>
      </c>
      <c r="DV186" t="s">
        <v>985</v>
      </c>
      <c r="DX186" s="197">
        <v>0</v>
      </c>
      <c r="DY186" s="197">
        <v>0</v>
      </c>
      <c r="DZ186" s="197">
        <v>0</v>
      </c>
      <c r="EA186" s="1054">
        <v>-377375</v>
      </c>
      <c r="EB186" s="1054">
        <v>-2747703</v>
      </c>
      <c r="EC186" s="1557" t="s">
        <v>6480</v>
      </c>
      <c r="ED186" s="197" t="s">
        <v>5223</v>
      </c>
      <c r="EE186" s="1513" t="s">
        <v>5344</v>
      </c>
    </row>
    <row r="187" spans="1:135" s="197" customFormat="1" ht="12.75" x14ac:dyDescent="0.2">
      <c r="A187" s="203">
        <v>179</v>
      </c>
      <c r="B187" s="722" t="s">
        <v>834</v>
      </c>
      <c r="C187" s="1526" t="s">
        <v>455</v>
      </c>
      <c r="D187" s="1054">
        <v>456255</v>
      </c>
      <c r="E187" s="1054">
        <v>456255</v>
      </c>
      <c r="F187" s="1054">
        <v>0</v>
      </c>
      <c r="G187" s="1054">
        <v>0</v>
      </c>
      <c r="H187" s="1054">
        <v>115942333</v>
      </c>
      <c r="I187" s="1054">
        <v>56811743</v>
      </c>
      <c r="J187" s="1054">
        <v>0</v>
      </c>
      <c r="K187" s="1054">
        <v>1159423</v>
      </c>
      <c r="L187" s="1054">
        <v>0</v>
      </c>
      <c r="M187" s="1054">
        <v>0</v>
      </c>
      <c r="N187" s="1054">
        <v>0</v>
      </c>
      <c r="O187" s="1054">
        <v>0</v>
      </c>
      <c r="P187" s="1054">
        <v>0</v>
      </c>
      <c r="Q187" s="1054">
        <v>0</v>
      </c>
      <c r="R187" s="1054">
        <v>0</v>
      </c>
      <c r="S187" s="1054">
        <v>0</v>
      </c>
      <c r="T187" s="1054">
        <v>0</v>
      </c>
      <c r="U187" s="1054">
        <v>-3140143</v>
      </c>
      <c r="V187" s="1054">
        <v>-3077340</v>
      </c>
      <c r="W187" s="1054">
        <v>0</v>
      </c>
      <c r="X187" s="1054">
        <v>-62803</v>
      </c>
      <c r="Y187" s="1054">
        <v>9677351</v>
      </c>
      <c r="Z187" s="1054">
        <v>0</v>
      </c>
      <c r="AA187" s="1054">
        <v>197497</v>
      </c>
      <c r="AB187" s="1054">
        <v>3914057</v>
      </c>
      <c r="AC187" s="1054">
        <v>0</v>
      </c>
      <c r="AD187" s="1054">
        <v>75980</v>
      </c>
      <c r="AE187" s="1054">
        <v>281015</v>
      </c>
      <c r="AF187" s="1054">
        <v>0</v>
      </c>
      <c r="AG187" s="1054">
        <v>4903</v>
      </c>
      <c r="AH187" s="1054">
        <v>52925</v>
      </c>
      <c r="AI187" s="1054">
        <v>0</v>
      </c>
      <c r="AJ187" s="1054">
        <v>1013</v>
      </c>
      <c r="AK187" s="1054">
        <v>0</v>
      </c>
      <c r="AL187" s="1054">
        <v>0</v>
      </c>
      <c r="AM187" s="1054">
        <v>0</v>
      </c>
      <c r="AN187" s="1054">
        <v>0</v>
      </c>
      <c r="AO187" s="1054">
        <v>0</v>
      </c>
      <c r="AP187" s="1054">
        <v>0</v>
      </c>
      <c r="AQ187" s="1054">
        <v>287319</v>
      </c>
      <c r="AR187" s="1054">
        <v>0</v>
      </c>
      <c r="AS187" s="1054">
        <v>5267</v>
      </c>
      <c r="AT187" s="1054">
        <v>0</v>
      </c>
      <c r="AU187" s="1054">
        <v>0</v>
      </c>
      <c r="AV187" s="1054">
        <v>0</v>
      </c>
      <c r="AW187" s="1054">
        <v>860</v>
      </c>
      <c r="AX187" s="1054">
        <v>0</v>
      </c>
      <c r="AY187" s="1054">
        <v>18</v>
      </c>
      <c r="AZ187" s="1054">
        <v>5474382</v>
      </c>
      <c r="BA187" s="1054">
        <v>490209</v>
      </c>
      <c r="BB187" s="1054">
        <v>-6280286</v>
      </c>
      <c r="BC187" s="1054">
        <v>9094570</v>
      </c>
      <c r="BD187" s="1054">
        <v>0</v>
      </c>
      <c r="BE187" s="1054">
        <v>166552</v>
      </c>
      <c r="BF187" s="1055"/>
      <c r="BG187" s="1055"/>
      <c r="BH187" s="1055"/>
      <c r="BI187" s="1054">
        <v>-13911424</v>
      </c>
      <c r="BJ187" s="1054">
        <v>-13633197</v>
      </c>
      <c r="BK187" s="1054">
        <v>0</v>
      </c>
      <c r="BL187" s="1054">
        <v>-278229</v>
      </c>
      <c r="BM187" s="1054">
        <v>-27822850</v>
      </c>
      <c r="BN187" s="1054">
        <v>-1788487</v>
      </c>
      <c r="BO187" s="1054">
        <v>-1752717</v>
      </c>
      <c r="BP187" s="1054">
        <v>0</v>
      </c>
      <c r="BQ187" s="1054">
        <v>-35771</v>
      </c>
      <c r="BR187" s="1054">
        <v>-3576975</v>
      </c>
      <c r="BS187" s="1054">
        <v>-1043768</v>
      </c>
      <c r="BT187" s="1054">
        <v>-521885</v>
      </c>
      <c r="BU187" s="1054">
        <v>-511445</v>
      </c>
      <c r="BV187" s="1054">
        <v>0</v>
      </c>
      <c r="BW187" s="1054">
        <v>-10437</v>
      </c>
      <c r="BX187" s="1054">
        <v>119472535</v>
      </c>
      <c r="BY187" s="1054">
        <v>-10504926</v>
      </c>
      <c r="BZ187" s="1054">
        <v>3612124</v>
      </c>
      <c r="CA187" s="1054">
        <v>-17018969</v>
      </c>
      <c r="CB187" s="1054">
        <v>-68318</v>
      </c>
      <c r="CC187" s="1054">
        <v>0</v>
      </c>
      <c r="CD187" s="1054">
        <v>0</v>
      </c>
      <c r="CE187" s="1054">
        <v>-34304</v>
      </c>
      <c r="CF187" s="1054">
        <v>-6824795</v>
      </c>
      <c r="CG187" s="1054">
        <v>-211302</v>
      </c>
      <c r="CH187" s="1054">
        <v>-205744</v>
      </c>
      <c r="CI187" s="1054">
        <v>-870</v>
      </c>
      <c r="CJ187" s="1054">
        <v>0</v>
      </c>
      <c r="CK187" s="1054">
        <v>0</v>
      </c>
      <c r="CL187" s="1054">
        <v>0</v>
      </c>
      <c r="CM187" s="1054">
        <v>0</v>
      </c>
      <c r="CN187" s="1054">
        <v>0</v>
      </c>
      <c r="CO187" s="1054">
        <v>121835769</v>
      </c>
      <c r="CP187" s="1054">
        <v>-898170</v>
      </c>
      <c r="CQ187" s="1054">
        <v>43029741</v>
      </c>
      <c r="CR187" s="1054">
        <v>-13909159</v>
      </c>
      <c r="CS187" s="1054">
        <v>170411101</v>
      </c>
      <c r="CT187" s="1054">
        <v>-2899657</v>
      </c>
      <c r="CU187" s="1054">
        <v>-152613</v>
      </c>
      <c r="CV187">
        <v>-1500575</v>
      </c>
      <c r="CW187">
        <v>-78978</v>
      </c>
      <c r="CX187" s="1054">
        <v>-441051</v>
      </c>
      <c r="CY187" s="1054">
        <v>-3135924</v>
      </c>
      <c r="CZ187" s="1054">
        <v>0</v>
      </c>
      <c r="DA187" s="1054">
        <v>172148</v>
      </c>
      <c r="DB187" s="1054">
        <v>9060</v>
      </c>
      <c r="DC187" s="1054">
        <v>-220526</v>
      </c>
      <c r="DD187" s="1054">
        <v>-216115</v>
      </c>
      <c r="DE187" s="1054">
        <v>0</v>
      </c>
      <c r="DF187" s="1054">
        <v>-4410</v>
      </c>
      <c r="DG187" s="1054">
        <v>-1567962</v>
      </c>
      <c r="DH187" s="1054">
        <v>-1536602</v>
      </c>
      <c r="DI187" s="1054">
        <v>0</v>
      </c>
      <c r="DJ187" s="1054">
        <v>-31360</v>
      </c>
      <c r="DK187" s="1054">
        <v>4667428</v>
      </c>
      <c r="DL187" s="1054">
        <v>0</v>
      </c>
      <c r="DM187" s="1054">
        <v>89440</v>
      </c>
      <c r="DN187" s="197">
        <v>37715900</v>
      </c>
      <c r="DO187" s="197">
        <v>3135750</v>
      </c>
      <c r="DP187" s="197">
        <v>-1043768</v>
      </c>
      <c r="DQ187" s="197">
        <v>-11473436</v>
      </c>
      <c r="DR187" s="209"/>
      <c r="DS187" s="209"/>
      <c r="DT187" s="209"/>
      <c r="DU187" t="s">
        <v>984</v>
      </c>
      <c r="DV187" t="s">
        <v>984</v>
      </c>
      <c r="DX187" s="197">
        <v>183510</v>
      </c>
      <c r="DY187" s="197">
        <v>0</v>
      </c>
      <c r="DZ187" s="197">
        <v>3745</v>
      </c>
      <c r="EA187" s="1054">
        <v>-8631555</v>
      </c>
      <c r="EB187" s="1054">
        <v>0</v>
      </c>
      <c r="EC187" s="1557" t="s">
        <v>6480</v>
      </c>
      <c r="ED187" s="197" t="s">
        <v>5224</v>
      </c>
      <c r="EE187" s="1513" t="s">
        <v>5343</v>
      </c>
    </row>
    <row r="188" spans="1:135" s="197" customFormat="1" ht="12.75" x14ac:dyDescent="0.2">
      <c r="A188" s="203">
        <v>180</v>
      </c>
      <c r="B188" s="722" t="s">
        <v>456</v>
      </c>
      <c r="C188" s="1526" t="s">
        <v>457</v>
      </c>
      <c r="D188" s="1054">
        <v>129412</v>
      </c>
      <c r="E188" s="1054">
        <v>129412</v>
      </c>
      <c r="F188" s="1054">
        <v>0</v>
      </c>
      <c r="G188" s="1054">
        <v>0</v>
      </c>
      <c r="H188" s="1054">
        <v>37449039</v>
      </c>
      <c r="I188" s="1054">
        <v>14979616</v>
      </c>
      <c r="J188" s="1054">
        <v>3744904</v>
      </c>
      <c r="K188" s="1054">
        <v>0</v>
      </c>
      <c r="L188" s="1054">
        <v>0</v>
      </c>
      <c r="M188" s="1054">
        <v>0</v>
      </c>
      <c r="N188" s="1054">
        <v>0</v>
      </c>
      <c r="O188" s="1054">
        <v>0</v>
      </c>
      <c r="P188" s="1054">
        <v>0</v>
      </c>
      <c r="Q188" s="1054">
        <v>0</v>
      </c>
      <c r="R188" s="1054">
        <v>0</v>
      </c>
      <c r="S188" s="1054">
        <v>0</v>
      </c>
      <c r="T188" s="1054">
        <v>0</v>
      </c>
      <c r="U188" s="1054">
        <v>199124</v>
      </c>
      <c r="V188" s="1054">
        <v>159299</v>
      </c>
      <c r="W188" s="1054">
        <v>39825</v>
      </c>
      <c r="X188" s="1054">
        <v>0</v>
      </c>
      <c r="Y188" s="1054">
        <v>2551638</v>
      </c>
      <c r="Z188" s="1054">
        <v>637910</v>
      </c>
      <c r="AA188" s="1054">
        <v>0</v>
      </c>
      <c r="AB188" s="1054">
        <v>1053396</v>
      </c>
      <c r="AC188" s="1054">
        <v>263349</v>
      </c>
      <c r="AD188" s="1054">
        <v>0</v>
      </c>
      <c r="AE188" s="1054">
        <v>82168</v>
      </c>
      <c r="AF188" s="1054">
        <v>20542</v>
      </c>
      <c r="AG188" s="1054">
        <v>0</v>
      </c>
      <c r="AH188" s="1054">
        <v>0</v>
      </c>
      <c r="AI188" s="1054">
        <v>0</v>
      </c>
      <c r="AJ188" s="1054">
        <v>0</v>
      </c>
      <c r="AK188" s="1054">
        <v>683</v>
      </c>
      <c r="AL188" s="1054">
        <v>171</v>
      </c>
      <c r="AM188" s="1054">
        <v>0</v>
      </c>
      <c r="AN188" s="1054">
        <v>0</v>
      </c>
      <c r="AO188" s="1054">
        <v>0</v>
      </c>
      <c r="AP188" s="1054">
        <v>0</v>
      </c>
      <c r="AQ188" s="1054">
        <v>714125</v>
      </c>
      <c r="AR188" s="1054">
        <v>178531</v>
      </c>
      <c r="AS188" s="1054">
        <v>0</v>
      </c>
      <c r="AT188" s="1054">
        <v>0</v>
      </c>
      <c r="AU188" s="1054">
        <v>0</v>
      </c>
      <c r="AV188" s="1054">
        <v>0</v>
      </c>
      <c r="AW188" s="1054">
        <v>0</v>
      </c>
      <c r="AX188" s="1054">
        <v>0</v>
      </c>
      <c r="AY188" s="1054">
        <v>0</v>
      </c>
      <c r="AZ188" s="1054">
        <v>3018085</v>
      </c>
      <c r="BA188" s="1054">
        <v>0</v>
      </c>
      <c r="BB188" s="1054">
        <v>398247</v>
      </c>
      <c r="BC188" s="1054">
        <v>1206420</v>
      </c>
      <c r="BD188" s="1054">
        <v>301605</v>
      </c>
      <c r="BE188" s="1054">
        <v>0</v>
      </c>
      <c r="BF188" s="1055"/>
      <c r="BG188" s="1055"/>
      <c r="BH188" s="1055"/>
      <c r="BI188" s="1054">
        <v>-700052</v>
      </c>
      <c r="BJ188" s="1054">
        <v>-560043</v>
      </c>
      <c r="BK188" s="1054">
        <v>-140011</v>
      </c>
      <c r="BL188" s="1054">
        <v>0</v>
      </c>
      <c r="BM188" s="1054">
        <v>-1400106</v>
      </c>
      <c r="BN188" s="1054">
        <v>-2039395</v>
      </c>
      <c r="BO188" s="1054">
        <v>-1631516</v>
      </c>
      <c r="BP188" s="1054">
        <v>-407879</v>
      </c>
      <c r="BQ188" s="1054">
        <v>0</v>
      </c>
      <c r="BR188" s="1054">
        <v>-4078790</v>
      </c>
      <c r="BS188" s="1054">
        <v>3374098</v>
      </c>
      <c r="BT188" s="1054">
        <v>1687050</v>
      </c>
      <c r="BU188" s="1054">
        <v>1349639</v>
      </c>
      <c r="BV188" s="1054">
        <v>337409</v>
      </c>
      <c r="BW188" s="1054">
        <v>0</v>
      </c>
      <c r="BX188" s="1054">
        <v>31651612</v>
      </c>
      <c r="BY188" s="1054">
        <v>-3859027</v>
      </c>
      <c r="BZ188" s="1054">
        <v>761697</v>
      </c>
      <c r="CA188" s="1054">
        <v>-2389205</v>
      </c>
      <c r="CB188" s="1054">
        <v>-17490</v>
      </c>
      <c r="CC188" s="1054">
        <v>0</v>
      </c>
      <c r="CD188" s="1054">
        <v>-1715</v>
      </c>
      <c r="CE188" s="1054">
        <v>-59879</v>
      </c>
      <c r="CF188" s="1054">
        <v>-1050861</v>
      </c>
      <c r="CG188" s="1054">
        <v>-13302</v>
      </c>
      <c r="CH188" s="1054">
        <v>-17216</v>
      </c>
      <c r="CI188" s="1054">
        <v>0</v>
      </c>
      <c r="CJ188" s="1054">
        <v>0</v>
      </c>
      <c r="CK188" s="1054">
        <v>0</v>
      </c>
      <c r="CL188" s="1054">
        <v>0</v>
      </c>
      <c r="CM188" s="1054">
        <v>0</v>
      </c>
      <c r="CN188" s="1054">
        <v>0</v>
      </c>
      <c r="CO188" s="1054">
        <v>31116709</v>
      </c>
      <c r="CP188" s="1054">
        <v>-149002</v>
      </c>
      <c r="CQ188" s="1054">
        <v>2190469</v>
      </c>
      <c r="CR188" s="1054">
        <v>-610957</v>
      </c>
      <c r="CS188" s="1054">
        <v>41637341</v>
      </c>
      <c r="CT188" s="1054">
        <v>-299429</v>
      </c>
      <c r="CU188" s="1054">
        <v>0</v>
      </c>
      <c r="CV188">
        <v>-845606</v>
      </c>
      <c r="CW188">
        <v>0</v>
      </c>
      <c r="CX188" s="1054">
        <v>-30922</v>
      </c>
      <c r="CY188" s="1054">
        <v>-4047868</v>
      </c>
      <c r="CZ188" s="1054">
        <v>0</v>
      </c>
      <c r="DA188" s="1054">
        <v>-30922</v>
      </c>
      <c r="DB188" s="1054">
        <v>0</v>
      </c>
      <c r="DC188" s="1054">
        <v>-15461</v>
      </c>
      <c r="DD188" s="1054">
        <v>-12369</v>
      </c>
      <c r="DE188" s="1054">
        <v>-3092</v>
      </c>
      <c r="DF188" s="1054">
        <v>0</v>
      </c>
      <c r="DG188" s="1054">
        <v>-2023934</v>
      </c>
      <c r="DH188" s="1054">
        <v>-1619147</v>
      </c>
      <c r="DI188" s="1054">
        <v>-404787</v>
      </c>
      <c r="DJ188" s="1054">
        <v>0</v>
      </c>
      <c r="DK188" s="1054">
        <v>967893</v>
      </c>
      <c r="DL188" s="1054">
        <v>241973</v>
      </c>
      <c r="DM188" s="1054">
        <v>0</v>
      </c>
      <c r="DN188" s="197">
        <v>15801576</v>
      </c>
      <c r="DO188" s="197">
        <v>0</v>
      </c>
      <c r="DP188" s="197">
        <v>3374098</v>
      </c>
      <c r="DQ188" s="197">
        <v>-1768563</v>
      </c>
      <c r="DR188" s="209"/>
      <c r="DS188" s="209"/>
      <c r="DT188" s="209"/>
      <c r="DU188" t="s">
        <v>984</v>
      </c>
      <c r="DV188" t="s">
        <v>985</v>
      </c>
      <c r="DX188" s="197">
        <v>0</v>
      </c>
      <c r="DY188" s="197">
        <v>0</v>
      </c>
      <c r="DZ188" s="197">
        <v>0</v>
      </c>
      <c r="EA188" s="1054">
        <v>-2195358</v>
      </c>
      <c r="EB188" s="1054">
        <v>0</v>
      </c>
      <c r="EC188" s="1557" t="s">
        <v>6480</v>
      </c>
      <c r="ED188" s="197" t="s">
        <v>5225</v>
      </c>
      <c r="EE188" s="1513" t="s">
        <v>5348</v>
      </c>
    </row>
    <row r="189" spans="1:135" s="197" customFormat="1" ht="12.75" x14ac:dyDescent="0.2">
      <c r="A189" s="797">
        <v>181</v>
      </c>
      <c r="B189" s="722" t="s">
        <v>458</v>
      </c>
      <c r="C189" s="1526" t="s">
        <v>459</v>
      </c>
      <c r="D189" s="1054">
        <v>52908</v>
      </c>
      <c r="E189" s="1054">
        <v>52908</v>
      </c>
      <c r="F189" s="1054">
        <v>8564</v>
      </c>
      <c r="G189" s="1054">
        <v>0</v>
      </c>
      <c r="H189" s="1054">
        <v>12369123</v>
      </c>
      <c r="I189" s="1054">
        <v>4947649</v>
      </c>
      <c r="J189" s="1054">
        <v>1113221</v>
      </c>
      <c r="K189" s="1054">
        <v>123691</v>
      </c>
      <c r="L189" s="1054">
        <v>0</v>
      </c>
      <c r="M189" s="1054">
        <v>0</v>
      </c>
      <c r="N189" s="1054">
        <v>0</v>
      </c>
      <c r="O189" s="1054">
        <v>0</v>
      </c>
      <c r="P189" s="1054">
        <v>0</v>
      </c>
      <c r="Q189" s="1054">
        <v>0</v>
      </c>
      <c r="R189" s="1054">
        <v>0</v>
      </c>
      <c r="S189" s="1054">
        <v>0</v>
      </c>
      <c r="T189" s="1054">
        <v>0</v>
      </c>
      <c r="U189" s="1054">
        <v>-142358</v>
      </c>
      <c r="V189" s="1054">
        <v>-113886</v>
      </c>
      <c r="W189" s="1054">
        <v>-25624</v>
      </c>
      <c r="X189" s="1054">
        <v>-2847</v>
      </c>
      <c r="Y189" s="1054">
        <v>844245</v>
      </c>
      <c r="Z189" s="1054">
        <v>189627</v>
      </c>
      <c r="AA189" s="1054">
        <v>21070</v>
      </c>
      <c r="AB189" s="1054">
        <v>664365</v>
      </c>
      <c r="AC189" s="1054">
        <v>149482</v>
      </c>
      <c r="AD189" s="1054">
        <v>16609</v>
      </c>
      <c r="AE189" s="1054">
        <v>28829</v>
      </c>
      <c r="AF189" s="1054">
        <v>6486</v>
      </c>
      <c r="AG189" s="1054">
        <v>721</v>
      </c>
      <c r="AH189" s="1054">
        <v>1299</v>
      </c>
      <c r="AI189" s="1054">
        <v>293</v>
      </c>
      <c r="AJ189" s="1054">
        <v>33</v>
      </c>
      <c r="AK189" s="1054">
        <v>3387</v>
      </c>
      <c r="AL189" s="1054">
        <v>762</v>
      </c>
      <c r="AM189" s="1054">
        <v>85</v>
      </c>
      <c r="AN189" s="1054">
        <v>0</v>
      </c>
      <c r="AO189" s="1054">
        <v>0</v>
      </c>
      <c r="AP189" s="1054">
        <v>0</v>
      </c>
      <c r="AQ189" s="1054">
        <v>57104</v>
      </c>
      <c r="AR189" s="1054">
        <v>12848</v>
      </c>
      <c r="AS189" s="1054">
        <v>1428</v>
      </c>
      <c r="AT189" s="1054">
        <v>0</v>
      </c>
      <c r="AU189" s="1054">
        <v>0</v>
      </c>
      <c r="AV189" s="1054">
        <v>0</v>
      </c>
      <c r="AW189" s="1054">
        <v>0</v>
      </c>
      <c r="AX189" s="1054">
        <v>0</v>
      </c>
      <c r="AY189" s="1054">
        <v>0</v>
      </c>
      <c r="AZ189" s="1054">
        <v>306772</v>
      </c>
      <c r="BA189" s="1054">
        <v>0</v>
      </c>
      <c r="BB189" s="1054">
        <v>-284715</v>
      </c>
      <c r="BC189" s="1054">
        <v>445314</v>
      </c>
      <c r="BD189" s="1054">
        <v>100196</v>
      </c>
      <c r="BE189" s="1054">
        <v>11133</v>
      </c>
      <c r="BF189" s="1055"/>
      <c r="BG189" s="1055"/>
      <c r="BH189" s="1055"/>
      <c r="BI189" s="1054">
        <v>-74190</v>
      </c>
      <c r="BJ189" s="1054">
        <v>-59354</v>
      </c>
      <c r="BK189" s="1054">
        <v>-13355</v>
      </c>
      <c r="BL189" s="1054">
        <v>-1484</v>
      </c>
      <c r="BM189" s="1054">
        <v>-148383</v>
      </c>
      <c r="BN189" s="1054">
        <v>-196065</v>
      </c>
      <c r="BO189" s="1054">
        <v>-156851</v>
      </c>
      <c r="BP189" s="1054">
        <v>-35291</v>
      </c>
      <c r="BQ189" s="1054">
        <v>-3921</v>
      </c>
      <c r="BR189" s="1054">
        <v>-392128</v>
      </c>
      <c r="BS189" s="1054">
        <v>-521716</v>
      </c>
      <c r="BT189" s="1054">
        <v>-260861</v>
      </c>
      <c r="BU189" s="1054">
        <v>-208684</v>
      </c>
      <c r="BV189" s="1054">
        <v>-46952</v>
      </c>
      <c r="BW189" s="1054">
        <v>-5218</v>
      </c>
      <c r="BX189" s="1054">
        <v>11676911</v>
      </c>
      <c r="BY189" s="1054">
        <v>-2072464</v>
      </c>
      <c r="BZ189" s="1054">
        <v>281821</v>
      </c>
      <c r="CA189" s="1054">
        <v>-1985864</v>
      </c>
      <c r="CB189" s="1054">
        <v>0</v>
      </c>
      <c r="CC189" s="1054">
        <v>0</v>
      </c>
      <c r="CD189" s="1054">
        <v>-5465</v>
      </c>
      <c r="CE189" s="1054">
        <v>0</v>
      </c>
      <c r="CF189" s="1054">
        <v>-152759</v>
      </c>
      <c r="CG189" s="1054">
        <v>-104893</v>
      </c>
      <c r="CH189" s="1054">
        <v>-14052</v>
      </c>
      <c r="CI189" s="1054">
        <v>0</v>
      </c>
      <c r="CJ189" s="1054">
        <v>0</v>
      </c>
      <c r="CK189" s="1054">
        <v>0</v>
      </c>
      <c r="CL189" s="1054">
        <v>0</v>
      </c>
      <c r="CM189" s="1054">
        <v>0</v>
      </c>
      <c r="CN189" s="1054">
        <v>0</v>
      </c>
      <c r="CO189" s="1054">
        <v>11165788</v>
      </c>
      <c r="CP189" s="1054">
        <v>-248588</v>
      </c>
      <c r="CQ189" s="1054">
        <v>1228530</v>
      </c>
      <c r="CR189" s="1054">
        <v>-903877</v>
      </c>
      <c r="CS189" s="1054">
        <v>17023009</v>
      </c>
      <c r="CT189" s="1054">
        <v>-13974</v>
      </c>
      <c r="CU189" s="1054">
        <v>0</v>
      </c>
      <c r="CV189">
        <v>281076</v>
      </c>
      <c r="CW189">
        <v>0</v>
      </c>
      <c r="CX189" s="1054">
        <v>-3690</v>
      </c>
      <c r="CY189" s="1054">
        <v>-388439</v>
      </c>
      <c r="CZ189" s="1054">
        <v>0</v>
      </c>
      <c r="DA189" s="1054">
        <v>1017</v>
      </c>
      <c r="DB189" s="1054">
        <v>0</v>
      </c>
      <c r="DC189" s="1054">
        <v>-1845</v>
      </c>
      <c r="DD189" s="1054">
        <v>-1476</v>
      </c>
      <c r="DE189" s="1054">
        <v>-332</v>
      </c>
      <c r="DF189" s="1054">
        <v>-37</v>
      </c>
      <c r="DG189" s="1054">
        <v>-194221</v>
      </c>
      <c r="DH189" s="1054">
        <v>-155375</v>
      </c>
      <c r="DI189" s="1054">
        <v>-34959</v>
      </c>
      <c r="DJ189" s="1054">
        <v>-3884</v>
      </c>
      <c r="DK189" s="1054">
        <v>417649</v>
      </c>
      <c r="DL189" s="1054">
        <v>93971</v>
      </c>
      <c r="DM189" s="1054">
        <v>10441</v>
      </c>
      <c r="DN189" s="197">
        <v>5543950</v>
      </c>
      <c r="DO189" s="197">
        <v>0</v>
      </c>
      <c r="DP189" s="197">
        <v>-521716</v>
      </c>
      <c r="DQ189" s="197">
        <v>-697647</v>
      </c>
      <c r="DR189" s="209"/>
      <c r="DS189" s="209"/>
      <c r="DT189" s="209"/>
      <c r="DU189" t="s">
        <v>984</v>
      </c>
      <c r="DV189" t="s">
        <v>985</v>
      </c>
      <c r="DX189" s="197">
        <v>0</v>
      </c>
      <c r="DY189" s="197">
        <v>0</v>
      </c>
      <c r="DZ189" s="197">
        <v>0</v>
      </c>
      <c r="EA189" s="1054">
        <v>-947305</v>
      </c>
      <c r="EB189" s="1054">
        <v>0</v>
      </c>
      <c r="EC189" s="1557" t="s">
        <v>6480</v>
      </c>
      <c r="ED189" s="197" t="s">
        <v>5226</v>
      </c>
      <c r="EE189" s="1513" t="s">
        <v>5343</v>
      </c>
    </row>
    <row r="190" spans="1:135" s="197" customFormat="1" ht="12.75" x14ac:dyDescent="0.2">
      <c r="A190" s="203">
        <v>182</v>
      </c>
      <c r="B190" s="722" t="s">
        <v>460</v>
      </c>
      <c r="C190" s="1526" t="s">
        <v>461</v>
      </c>
      <c r="D190" s="1054">
        <v>293319</v>
      </c>
      <c r="E190" s="1054">
        <v>293319</v>
      </c>
      <c r="F190" s="1054">
        <v>0</v>
      </c>
      <c r="G190" s="1054">
        <v>0</v>
      </c>
      <c r="H190" s="1054">
        <v>54223980</v>
      </c>
      <c r="I190" s="1054">
        <v>53681740</v>
      </c>
      <c r="J190" s="1054">
        <v>0</v>
      </c>
      <c r="K190" s="1054">
        <v>542240</v>
      </c>
      <c r="L190" s="1054">
        <v>0</v>
      </c>
      <c r="M190" s="1054">
        <v>0</v>
      </c>
      <c r="N190" s="1054">
        <v>0</v>
      </c>
      <c r="O190" s="1054">
        <v>0</v>
      </c>
      <c r="P190" s="1054">
        <v>0</v>
      </c>
      <c r="Q190" s="1054">
        <v>0</v>
      </c>
      <c r="R190" s="1054">
        <v>0</v>
      </c>
      <c r="S190" s="1054">
        <v>0</v>
      </c>
      <c r="T190" s="1054">
        <v>0</v>
      </c>
      <c r="U190" s="1054">
        <v>0</v>
      </c>
      <c r="V190" s="1054">
        <v>4089701</v>
      </c>
      <c r="W190" s="1054">
        <v>0</v>
      </c>
      <c r="X190" s="1054">
        <v>41310</v>
      </c>
      <c r="Y190" s="1054">
        <v>9144184</v>
      </c>
      <c r="Z190" s="1054">
        <v>0</v>
      </c>
      <c r="AA190" s="1054">
        <v>92366</v>
      </c>
      <c r="AB190" s="1054">
        <v>7860104</v>
      </c>
      <c r="AC190" s="1054">
        <v>0</v>
      </c>
      <c r="AD190" s="1054">
        <v>79395</v>
      </c>
      <c r="AE190" s="1054">
        <v>285511</v>
      </c>
      <c r="AF190" s="1054">
        <v>0</v>
      </c>
      <c r="AG190" s="1054">
        <v>2884</v>
      </c>
      <c r="AH190" s="1054">
        <v>0</v>
      </c>
      <c r="AI190" s="1054">
        <v>0</v>
      </c>
      <c r="AJ190" s="1054">
        <v>0</v>
      </c>
      <c r="AK190" s="1054">
        <v>12283</v>
      </c>
      <c r="AL190" s="1054">
        <v>0</v>
      </c>
      <c r="AM190" s="1054">
        <v>124</v>
      </c>
      <c r="AN190" s="1054">
        <v>1189</v>
      </c>
      <c r="AO190" s="1054">
        <v>0</v>
      </c>
      <c r="AP190" s="1054">
        <v>12</v>
      </c>
      <c r="AQ190" s="1054">
        <v>1170469</v>
      </c>
      <c r="AR190" s="1054">
        <v>0</v>
      </c>
      <c r="AS190" s="1054">
        <v>11823</v>
      </c>
      <c r="AT190" s="1054">
        <v>0</v>
      </c>
      <c r="AU190" s="1054">
        <v>0</v>
      </c>
      <c r="AV190" s="1054">
        <v>0</v>
      </c>
      <c r="AW190" s="1054">
        <v>0</v>
      </c>
      <c r="AX190" s="1054">
        <v>0</v>
      </c>
      <c r="AY190" s="1054">
        <v>0</v>
      </c>
      <c r="AZ190" s="1054">
        <v>4856087</v>
      </c>
      <c r="BA190" s="1054">
        <v>0</v>
      </c>
      <c r="BB190" s="1054">
        <v>4131011</v>
      </c>
      <c r="BC190" s="1054">
        <v>6054660</v>
      </c>
      <c r="BD190" s="1054">
        <v>0</v>
      </c>
      <c r="BE190" s="1054">
        <v>61158</v>
      </c>
      <c r="BF190" s="1055"/>
      <c r="BG190" s="1055"/>
      <c r="BH190" s="1055"/>
      <c r="BI190" s="1054">
        <v>0</v>
      </c>
      <c r="BJ190" s="1054">
        <v>-6380795</v>
      </c>
      <c r="BK190" s="1054">
        <v>0</v>
      </c>
      <c r="BL190" s="1054">
        <v>-64453</v>
      </c>
      <c r="BM190" s="1054">
        <v>-6445248</v>
      </c>
      <c r="BN190" s="1054">
        <v>0</v>
      </c>
      <c r="BO190" s="1054">
        <v>-4984657</v>
      </c>
      <c r="BP190" s="1054">
        <v>0</v>
      </c>
      <c r="BQ190" s="1054">
        <v>-50351</v>
      </c>
      <c r="BR190" s="1054">
        <v>-5035008</v>
      </c>
      <c r="BS190" s="1054">
        <v>4126683</v>
      </c>
      <c r="BT190" s="1054">
        <v>-1</v>
      </c>
      <c r="BU190" s="1054">
        <v>4085418</v>
      </c>
      <c r="BV190" s="1054">
        <v>0</v>
      </c>
      <c r="BW190" s="1054">
        <v>41266</v>
      </c>
      <c r="BX190" s="1054">
        <v>52296579</v>
      </c>
      <c r="BY190" s="1054">
        <v>-11345235</v>
      </c>
      <c r="BZ190" s="1054">
        <v>1312337</v>
      </c>
      <c r="CA190" s="1054">
        <v>-6695250</v>
      </c>
      <c r="CB190" s="1054">
        <v>-101110</v>
      </c>
      <c r="CC190" s="1054">
        <v>-973</v>
      </c>
      <c r="CD190" s="1054">
        <v>-10739</v>
      </c>
      <c r="CE190" s="1054">
        <v>0</v>
      </c>
      <c r="CF190" s="1054">
        <v>-1634797</v>
      </c>
      <c r="CG190" s="1054">
        <v>-145578</v>
      </c>
      <c r="CH190" s="1054">
        <v>-38595</v>
      </c>
      <c r="CI190" s="1054">
        <v>-4357</v>
      </c>
      <c r="CJ190" s="1054">
        <v>-973</v>
      </c>
      <c r="CK190" s="1054">
        <v>0</v>
      </c>
      <c r="CL190" s="1054">
        <v>0</v>
      </c>
      <c r="CM190" s="1054">
        <v>0</v>
      </c>
      <c r="CN190" s="1054">
        <v>0</v>
      </c>
      <c r="CO190" s="1054">
        <v>49170742</v>
      </c>
      <c r="CP190" s="1054">
        <v>207885</v>
      </c>
      <c r="CQ190" s="1054">
        <v>8651825</v>
      </c>
      <c r="CR190" s="1054">
        <v>-3939478</v>
      </c>
      <c r="CS190" s="1054">
        <v>75940521</v>
      </c>
      <c r="CT190" s="1054">
        <v>235747</v>
      </c>
      <c r="CU190" s="1054">
        <v>0</v>
      </c>
      <c r="CV190">
        <v>-3081381</v>
      </c>
      <c r="CW190">
        <v>0</v>
      </c>
      <c r="CX190" s="1054">
        <v>-11327</v>
      </c>
      <c r="CY190" s="1054">
        <v>-5023681</v>
      </c>
      <c r="CZ190" s="1054">
        <v>0</v>
      </c>
      <c r="DA190" s="1054">
        <v>4526214</v>
      </c>
      <c r="DB190" s="1054">
        <v>0</v>
      </c>
      <c r="DC190" s="1054">
        <v>0</v>
      </c>
      <c r="DD190" s="1054">
        <v>-11214</v>
      </c>
      <c r="DE190" s="1054">
        <v>0</v>
      </c>
      <c r="DF190" s="1054">
        <v>-113</v>
      </c>
      <c r="DG190" s="1054">
        <v>0</v>
      </c>
      <c r="DH190" s="1054">
        <v>-4973444</v>
      </c>
      <c r="DI190" s="1054">
        <v>0</v>
      </c>
      <c r="DJ190" s="1054">
        <v>-50237</v>
      </c>
      <c r="DK190" s="1054">
        <v>4451912</v>
      </c>
      <c r="DL190" s="1054">
        <v>0</v>
      </c>
      <c r="DM190" s="1054">
        <v>44969</v>
      </c>
      <c r="DN190" s="197">
        <v>22184250</v>
      </c>
      <c r="DO190" s="197">
        <v>0</v>
      </c>
      <c r="DP190" s="197">
        <v>4126683</v>
      </c>
      <c r="DQ190" s="197">
        <v>-3708583</v>
      </c>
      <c r="DR190" s="209"/>
      <c r="DS190" s="209"/>
      <c r="DT190" s="209"/>
      <c r="DU190" t="s">
        <v>984</v>
      </c>
      <c r="DV190" t="s">
        <v>984</v>
      </c>
      <c r="DX190" s="197">
        <v>0</v>
      </c>
      <c r="DY190" s="197">
        <v>0</v>
      </c>
      <c r="DZ190" s="197">
        <v>0</v>
      </c>
      <c r="EA190" s="1054">
        <v>-4079897</v>
      </c>
      <c r="EB190" s="1054">
        <v>0</v>
      </c>
      <c r="EC190" s="1557" t="s">
        <v>6480</v>
      </c>
      <c r="ED190" s="197" t="s">
        <v>5227</v>
      </c>
      <c r="EE190" s="1513" t="s">
        <v>5349</v>
      </c>
    </row>
    <row r="191" spans="1:135" s="197" customFormat="1" ht="12.75" x14ac:dyDescent="0.2">
      <c r="A191" s="797">
        <v>183</v>
      </c>
      <c r="B191" s="722" t="s">
        <v>462</v>
      </c>
      <c r="C191" s="1526" t="s">
        <v>463</v>
      </c>
      <c r="D191" s="1054">
        <v>233556</v>
      </c>
      <c r="E191" s="1054">
        <v>233556</v>
      </c>
      <c r="F191" s="1054">
        <v>14950</v>
      </c>
      <c r="G191" s="1054">
        <v>1602</v>
      </c>
      <c r="H191" s="1054">
        <v>95131157</v>
      </c>
      <c r="I191" s="1054">
        <v>38052463</v>
      </c>
      <c r="J191" s="1054">
        <v>9513116</v>
      </c>
      <c r="K191" s="1054">
        <v>0</v>
      </c>
      <c r="L191" s="1054">
        <v>0</v>
      </c>
      <c r="M191" s="1054">
        <v>0</v>
      </c>
      <c r="N191" s="1054">
        <v>0</v>
      </c>
      <c r="O191" s="1054">
        <v>0</v>
      </c>
      <c r="P191" s="1054">
        <v>0</v>
      </c>
      <c r="Q191" s="1054">
        <v>0</v>
      </c>
      <c r="R191" s="1054">
        <v>0</v>
      </c>
      <c r="S191" s="1054">
        <v>0</v>
      </c>
      <c r="T191" s="1054">
        <v>0</v>
      </c>
      <c r="U191" s="1054">
        <v>1237228</v>
      </c>
      <c r="V191" s="1054">
        <v>989782</v>
      </c>
      <c r="W191" s="1054">
        <v>247446</v>
      </c>
      <c r="X191" s="1054">
        <v>0</v>
      </c>
      <c r="Y191" s="1054">
        <v>6484429</v>
      </c>
      <c r="Z191" s="1054">
        <v>1620744</v>
      </c>
      <c r="AA191" s="1054">
        <v>0</v>
      </c>
      <c r="AB191" s="1054">
        <v>757401</v>
      </c>
      <c r="AC191" s="1054">
        <v>189350</v>
      </c>
      <c r="AD191" s="1054">
        <v>0</v>
      </c>
      <c r="AE191" s="1054">
        <v>143725</v>
      </c>
      <c r="AF191" s="1054">
        <v>35931</v>
      </c>
      <c r="AG191" s="1054">
        <v>0</v>
      </c>
      <c r="AH191" s="1054">
        <v>0</v>
      </c>
      <c r="AI191" s="1054">
        <v>0</v>
      </c>
      <c r="AJ191" s="1054">
        <v>0</v>
      </c>
      <c r="AK191" s="1054">
        <v>9218</v>
      </c>
      <c r="AL191" s="1054">
        <v>2305</v>
      </c>
      <c r="AM191" s="1054">
        <v>0</v>
      </c>
      <c r="AN191" s="1054">
        <v>0</v>
      </c>
      <c r="AO191" s="1054">
        <v>0</v>
      </c>
      <c r="AP191" s="1054">
        <v>0</v>
      </c>
      <c r="AQ191" s="1054">
        <v>0</v>
      </c>
      <c r="AR191" s="1054">
        <v>0</v>
      </c>
      <c r="AS191" s="1054">
        <v>0</v>
      </c>
      <c r="AT191" s="1054">
        <v>0</v>
      </c>
      <c r="AU191" s="1054">
        <v>0</v>
      </c>
      <c r="AV191" s="1054">
        <v>0</v>
      </c>
      <c r="AW191" s="1054">
        <v>702</v>
      </c>
      <c r="AX191" s="1054">
        <v>176</v>
      </c>
      <c r="AY191" s="1054">
        <v>0</v>
      </c>
      <c r="AZ191" s="1054">
        <v>8760083</v>
      </c>
      <c r="BA191" s="1054">
        <v>0</v>
      </c>
      <c r="BB191" s="1054">
        <v>2474456</v>
      </c>
      <c r="BC191" s="1054">
        <v>5665254</v>
      </c>
      <c r="BD191" s="1054">
        <v>1416314</v>
      </c>
      <c r="BE191" s="1054">
        <v>0</v>
      </c>
      <c r="BF191" s="1055"/>
      <c r="BG191" s="1055"/>
      <c r="BH191" s="1055"/>
      <c r="BI191" s="1054">
        <v>-1379136</v>
      </c>
      <c r="BJ191" s="1054">
        <v>-1103308</v>
      </c>
      <c r="BK191" s="1054">
        <v>-275827</v>
      </c>
      <c r="BL191" s="1054">
        <v>0</v>
      </c>
      <c r="BM191" s="1054">
        <v>-2758271</v>
      </c>
      <c r="BN191" s="1054">
        <v>-2459984</v>
      </c>
      <c r="BO191" s="1054">
        <v>-1967988</v>
      </c>
      <c r="BP191" s="1054">
        <v>-491997</v>
      </c>
      <c r="BQ191" s="1054">
        <v>0</v>
      </c>
      <c r="BR191" s="1054">
        <v>-4919969</v>
      </c>
      <c r="BS191" s="1054">
        <v>10398863</v>
      </c>
      <c r="BT191" s="1054">
        <v>5199431</v>
      </c>
      <c r="BU191" s="1054">
        <v>4159547</v>
      </c>
      <c r="BV191" s="1054">
        <v>1039887</v>
      </c>
      <c r="BW191" s="1054">
        <v>0</v>
      </c>
      <c r="BX191" s="1054">
        <v>93038095</v>
      </c>
      <c r="BY191" s="1054">
        <v>-2607308</v>
      </c>
      <c r="BZ191" s="1054">
        <v>3105825</v>
      </c>
      <c r="CA191" s="1054">
        <v>-29214257</v>
      </c>
      <c r="CB191" s="1054">
        <v>-102093</v>
      </c>
      <c r="CC191" s="1054">
        <v>0</v>
      </c>
      <c r="CD191" s="1054">
        <v>-17485</v>
      </c>
      <c r="CE191" s="1054">
        <v>0</v>
      </c>
      <c r="CF191" s="1054">
        <v>-3343124</v>
      </c>
      <c r="CG191" s="1054">
        <v>-23174</v>
      </c>
      <c r="CH191" s="1054">
        <v>0</v>
      </c>
      <c r="CI191" s="1054">
        <v>0</v>
      </c>
      <c r="CJ191" s="1054">
        <v>0</v>
      </c>
      <c r="CK191" s="1054">
        <v>0</v>
      </c>
      <c r="CL191" s="1054">
        <v>0</v>
      </c>
      <c r="CM191" s="1054">
        <v>0</v>
      </c>
      <c r="CN191" s="1054">
        <v>0</v>
      </c>
      <c r="CO191" s="1054">
        <v>85091447</v>
      </c>
      <c r="CP191" s="1054">
        <v>-471013</v>
      </c>
      <c r="CQ191" s="1054">
        <v>9905162</v>
      </c>
      <c r="CR191" s="1054">
        <v>-8941191</v>
      </c>
      <c r="CS191" s="1054">
        <v>134126890</v>
      </c>
      <c r="CT191" s="1054">
        <v>1043677</v>
      </c>
      <c r="CU191" s="1054">
        <v>0</v>
      </c>
      <c r="CV191">
        <v>3487918</v>
      </c>
      <c r="CW191">
        <v>0</v>
      </c>
      <c r="CX191" s="1054">
        <v>-1097613</v>
      </c>
      <c r="CY191" s="1054">
        <v>-3822356</v>
      </c>
      <c r="CZ191" s="1054">
        <v>0</v>
      </c>
      <c r="DA191" s="1054">
        <v>-299146</v>
      </c>
      <c r="DB191" s="1054">
        <v>0</v>
      </c>
      <c r="DC191" s="1054">
        <v>-548806</v>
      </c>
      <c r="DD191" s="1054">
        <v>-439045</v>
      </c>
      <c r="DE191" s="1054">
        <v>-109762</v>
      </c>
      <c r="DF191" s="1054">
        <v>0</v>
      </c>
      <c r="DG191" s="1054">
        <v>-1911178</v>
      </c>
      <c r="DH191" s="1054">
        <v>-1528943</v>
      </c>
      <c r="DI191" s="1054">
        <v>-382235</v>
      </c>
      <c r="DJ191" s="1054">
        <v>0</v>
      </c>
      <c r="DK191" s="1054">
        <v>3331054</v>
      </c>
      <c r="DL191" s="1054">
        <v>832764</v>
      </c>
      <c r="DM191" s="1054">
        <v>0</v>
      </c>
      <c r="DN191" s="197">
        <v>27639475</v>
      </c>
      <c r="DO191" s="197">
        <v>0</v>
      </c>
      <c r="DP191" s="197">
        <v>10398863</v>
      </c>
      <c r="DQ191" s="197">
        <v>-9999946</v>
      </c>
      <c r="DR191" s="209"/>
      <c r="DS191" s="209"/>
      <c r="DT191" s="209"/>
      <c r="DU191" t="s">
        <v>984</v>
      </c>
      <c r="DV191" t="s">
        <v>985</v>
      </c>
      <c r="DX191" s="197">
        <v>0</v>
      </c>
      <c r="DY191" s="197">
        <v>0</v>
      </c>
      <c r="DZ191" s="197">
        <v>0</v>
      </c>
      <c r="EA191" s="1054">
        <v>-7555437</v>
      </c>
      <c r="EB191" s="1054">
        <v>0</v>
      </c>
      <c r="EC191" s="1557" t="s">
        <v>6480</v>
      </c>
      <c r="ED191" s="197" t="s">
        <v>5228</v>
      </c>
      <c r="EE191" s="1513" t="s">
        <v>5342</v>
      </c>
    </row>
    <row r="192" spans="1:135" s="197" customFormat="1" ht="12.75" x14ac:dyDescent="0.2">
      <c r="A192" s="203">
        <v>184</v>
      </c>
      <c r="B192" s="722" t="s">
        <v>464</v>
      </c>
      <c r="C192" s="1526" t="s">
        <v>465</v>
      </c>
      <c r="D192" s="1054">
        <v>134881</v>
      </c>
      <c r="E192" s="1054">
        <v>134881</v>
      </c>
      <c r="F192" s="1054">
        <v>0</v>
      </c>
      <c r="G192" s="1054">
        <v>0</v>
      </c>
      <c r="H192" s="1054">
        <v>19172112</v>
      </c>
      <c r="I192" s="1054">
        <v>7668845</v>
      </c>
      <c r="J192" s="1054">
        <v>1725490</v>
      </c>
      <c r="K192" s="1054">
        <v>191721</v>
      </c>
      <c r="L192" s="1054">
        <v>0</v>
      </c>
      <c r="M192" s="1054">
        <v>0</v>
      </c>
      <c r="N192" s="1054">
        <v>0</v>
      </c>
      <c r="O192" s="1054">
        <v>0</v>
      </c>
      <c r="P192" s="1054">
        <v>0</v>
      </c>
      <c r="Q192" s="1054">
        <v>0</v>
      </c>
      <c r="R192" s="1054">
        <v>0</v>
      </c>
      <c r="S192" s="1054">
        <v>0</v>
      </c>
      <c r="T192" s="1054">
        <v>0</v>
      </c>
      <c r="U192" s="1054">
        <v>-916167</v>
      </c>
      <c r="V192" s="1054">
        <v>-732934</v>
      </c>
      <c r="W192" s="1054">
        <v>-164910</v>
      </c>
      <c r="X192" s="1054">
        <v>-18323</v>
      </c>
      <c r="Y192" s="1054">
        <v>1306316</v>
      </c>
      <c r="Z192" s="1054">
        <v>293921</v>
      </c>
      <c r="AA192" s="1054">
        <v>32658</v>
      </c>
      <c r="AB192" s="1054">
        <v>1209306</v>
      </c>
      <c r="AC192" s="1054">
        <v>272094</v>
      </c>
      <c r="AD192" s="1054">
        <v>30233</v>
      </c>
      <c r="AE192" s="1054">
        <v>37504</v>
      </c>
      <c r="AF192" s="1054">
        <v>8439</v>
      </c>
      <c r="AG192" s="1054">
        <v>938</v>
      </c>
      <c r="AH192" s="1054">
        <v>1681</v>
      </c>
      <c r="AI192" s="1054">
        <v>378</v>
      </c>
      <c r="AJ192" s="1054">
        <v>42</v>
      </c>
      <c r="AK192" s="1054">
        <v>3649</v>
      </c>
      <c r="AL192" s="1054">
        <v>821</v>
      </c>
      <c r="AM192" s="1054">
        <v>91</v>
      </c>
      <c r="AN192" s="1054">
        <v>0</v>
      </c>
      <c r="AO192" s="1054">
        <v>0</v>
      </c>
      <c r="AP192" s="1054">
        <v>0</v>
      </c>
      <c r="AQ192" s="1054">
        <v>9362</v>
      </c>
      <c r="AR192" s="1054">
        <v>2107</v>
      </c>
      <c r="AS192" s="1054">
        <v>234</v>
      </c>
      <c r="AT192" s="1054">
        <v>0</v>
      </c>
      <c r="AU192" s="1054">
        <v>0</v>
      </c>
      <c r="AV192" s="1054">
        <v>0</v>
      </c>
      <c r="AW192" s="1054">
        <v>0</v>
      </c>
      <c r="AX192" s="1054">
        <v>0</v>
      </c>
      <c r="AY192" s="1054">
        <v>0</v>
      </c>
      <c r="AZ192" s="1054">
        <v>2313626</v>
      </c>
      <c r="BA192" s="1054">
        <v>0</v>
      </c>
      <c r="BB192" s="1054">
        <v>-1832334</v>
      </c>
      <c r="BC192" s="1054">
        <v>941922</v>
      </c>
      <c r="BD192" s="1054">
        <v>211932</v>
      </c>
      <c r="BE192" s="1054">
        <v>23548</v>
      </c>
      <c r="BF192" s="1055"/>
      <c r="BG192" s="1055"/>
      <c r="BH192" s="1055"/>
      <c r="BI192" s="1054">
        <v>-660000</v>
      </c>
      <c r="BJ192" s="1054">
        <v>-528000</v>
      </c>
      <c r="BK192" s="1054">
        <v>-118800</v>
      </c>
      <c r="BL192" s="1054">
        <v>-13200</v>
      </c>
      <c r="BM192" s="1054">
        <v>-1320000</v>
      </c>
      <c r="BN192" s="1054">
        <v>-887000</v>
      </c>
      <c r="BO192" s="1054">
        <v>-709600</v>
      </c>
      <c r="BP192" s="1054">
        <v>-159660</v>
      </c>
      <c r="BQ192" s="1054">
        <v>-17740</v>
      </c>
      <c r="BR192" s="1054">
        <v>-1774000</v>
      </c>
      <c r="BS192" s="1054">
        <v>593605</v>
      </c>
      <c r="BT192" s="1054">
        <v>296803</v>
      </c>
      <c r="BU192" s="1054">
        <v>237442</v>
      </c>
      <c r="BV192" s="1054">
        <v>53425</v>
      </c>
      <c r="BW192" s="1054">
        <v>5935</v>
      </c>
      <c r="BX192" s="1054">
        <v>17455888</v>
      </c>
      <c r="BY192" s="1054">
        <v>-4540595</v>
      </c>
      <c r="BZ192" s="1054">
        <v>414863</v>
      </c>
      <c r="CA192" s="1054">
        <v>-1905972</v>
      </c>
      <c r="CB192" s="1054">
        <v>-799</v>
      </c>
      <c r="CC192" s="1054">
        <v>0</v>
      </c>
      <c r="CD192" s="1054">
        <v>-9216</v>
      </c>
      <c r="CE192" s="1054">
        <v>0</v>
      </c>
      <c r="CF192" s="1054">
        <v>-653168</v>
      </c>
      <c r="CG192" s="1054">
        <v>-254504</v>
      </c>
      <c r="CH192" s="1054">
        <v>-57163</v>
      </c>
      <c r="CI192" s="1054">
        <v>0</v>
      </c>
      <c r="CJ192" s="1054">
        <v>0</v>
      </c>
      <c r="CK192" s="1054">
        <v>0</v>
      </c>
      <c r="CL192" s="1054">
        <v>0</v>
      </c>
      <c r="CM192" s="1054">
        <v>0</v>
      </c>
      <c r="CN192" s="1054">
        <v>0</v>
      </c>
      <c r="CO192" s="1054">
        <v>15008129</v>
      </c>
      <c r="CP192" s="1054">
        <v>0</v>
      </c>
      <c r="CQ192" s="1054">
        <v>565222</v>
      </c>
      <c r="CR192" s="1054">
        <v>-997249</v>
      </c>
      <c r="CS192" s="1054">
        <v>24613868</v>
      </c>
      <c r="CT192" s="1054">
        <v>-550000</v>
      </c>
      <c r="CU192" s="1054">
        <v>0</v>
      </c>
      <c r="CV192">
        <v>3687702</v>
      </c>
      <c r="CW192">
        <v>0</v>
      </c>
      <c r="CX192" s="1054">
        <v>-73000</v>
      </c>
      <c r="CY192" s="1054">
        <v>-1701000</v>
      </c>
      <c r="CZ192" s="1054">
        <v>0</v>
      </c>
      <c r="DA192" s="1054">
        <v>-997000</v>
      </c>
      <c r="DB192" s="1054">
        <v>0</v>
      </c>
      <c r="DC192" s="1054">
        <v>-36500</v>
      </c>
      <c r="DD192" s="1054">
        <v>-29200</v>
      </c>
      <c r="DE192" s="1054">
        <v>-6570</v>
      </c>
      <c r="DF192" s="1054">
        <v>-730</v>
      </c>
      <c r="DG192" s="1054">
        <v>-850500</v>
      </c>
      <c r="DH192" s="1054">
        <v>-680400</v>
      </c>
      <c r="DI192" s="1054">
        <v>-153090</v>
      </c>
      <c r="DJ192" s="1054">
        <v>-17010</v>
      </c>
      <c r="DK192" s="1054">
        <v>513864</v>
      </c>
      <c r="DL192" s="1054">
        <v>115620</v>
      </c>
      <c r="DM192" s="1054">
        <v>12847</v>
      </c>
      <c r="DN192" s="197">
        <v>7212400</v>
      </c>
      <c r="DO192" s="197">
        <v>0</v>
      </c>
      <c r="DP192" s="197">
        <v>593605</v>
      </c>
      <c r="DQ192" s="197">
        <v>-1328821</v>
      </c>
      <c r="DR192" s="209"/>
      <c r="DS192" s="209"/>
      <c r="DT192" s="209"/>
      <c r="DU192" t="s">
        <v>985</v>
      </c>
      <c r="DV192" t="s">
        <v>984</v>
      </c>
      <c r="DX192" s="197">
        <v>0</v>
      </c>
      <c r="DY192" s="197">
        <v>0</v>
      </c>
      <c r="DZ192" s="197">
        <v>0</v>
      </c>
      <c r="EA192" s="1054">
        <v>-1165538</v>
      </c>
      <c r="EB192" s="1054">
        <v>0</v>
      </c>
      <c r="EC192" s="1557" t="s">
        <v>6480</v>
      </c>
      <c r="ED192" s="197" t="s">
        <v>5229</v>
      </c>
      <c r="EE192" s="1513" t="s">
        <v>5349</v>
      </c>
    </row>
    <row r="193" spans="1:135" s="197" customFormat="1" ht="12.75" x14ac:dyDescent="0.2">
      <c r="A193" s="797">
        <v>185</v>
      </c>
      <c r="B193" s="722" t="s">
        <v>829</v>
      </c>
      <c r="C193" s="1526" t="s">
        <v>467</v>
      </c>
      <c r="D193" s="1054">
        <v>274767</v>
      </c>
      <c r="E193" s="1054">
        <v>274767</v>
      </c>
      <c r="F193" s="1054">
        <v>496848</v>
      </c>
      <c r="G193" s="1054">
        <v>0</v>
      </c>
      <c r="H193" s="1054">
        <v>111536734</v>
      </c>
      <c r="I193" s="1054">
        <v>54653000</v>
      </c>
      <c r="J193" s="1054">
        <v>0</v>
      </c>
      <c r="K193" s="1054">
        <v>1115367</v>
      </c>
      <c r="L193" s="1054">
        <v>0</v>
      </c>
      <c r="M193" s="1054">
        <v>0</v>
      </c>
      <c r="N193" s="1054">
        <v>0</v>
      </c>
      <c r="O193" s="1054">
        <v>0</v>
      </c>
      <c r="P193" s="1054">
        <v>0</v>
      </c>
      <c r="Q193" s="1054">
        <v>0</v>
      </c>
      <c r="R193" s="1054">
        <v>0</v>
      </c>
      <c r="S193" s="1054">
        <v>0</v>
      </c>
      <c r="T193" s="1054">
        <v>0</v>
      </c>
      <c r="U193" s="1054">
        <v>2776196</v>
      </c>
      <c r="V193" s="1054">
        <v>2720672</v>
      </c>
      <c r="W193" s="1054">
        <v>0</v>
      </c>
      <c r="X193" s="1054">
        <v>55524</v>
      </c>
      <c r="Y193" s="1054">
        <v>9394263</v>
      </c>
      <c r="Z193" s="1054">
        <v>0</v>
      </c>
      <c r="AA193" s="1054">
        <v>189992</v>
      </c>
      <c r="AB193" s="1054">
        <v>2520379</v>
      </c>
      <c r="AC193" s="1054">
        <v>0</v>
      </c>
      <c r="AD193" s="1054">
        <v>51436</v>
      </c>
      <c r="AE193" s="1054">
        <v>181392</v>
      </c>
      <c r="AF193" s="1054">
        <v>0</v>
      </c>
      <c r="AG193" s="1054">
        <v>3702</v>
      </c>
      <c r="AH193" s="1054">
        <v>4980</v>
      </c>
      <c r="AI193" s="1054">
        <v>0</v>
      </c>
      <c r="AJ193" s="1054">
        <v>102</v>
      </c>
      <c r="AK193" s="1054">
        <v>0</v>
      </c>
      <c r="AL193" s="1054">
        <v>0</v>
      </c>
      <c r="AM193" s="1054">
        <v>0</v>
      </c>
      <c r="AN193" s="1054">
        <v>3629</v>
      </c>
      <c r="AO193" s="1054">
        <v>0</v>
      </c>
      <c r="AP193" s="1054">
        <v>74</v>
      </c>
      <c r="AQ193" s="1054">
        <v>6272</v>
      </c>
      <c r="AR193" s="1054">
        <v>0</v>
      </c>
      <c r="AS193" s="1054">
        <v>128</v>
      </c>
      <c r="AT193" s="1054">
        <v>0</v>
      </c>
      <c r="AU193" s="1054">
        <v>0</v>
      </c>
      <c r="AV193" s="1054">
        <v>0</v>
      </c>
      <c r="AW193" s="1054">
        <v>0</v>
      </c>
      <c r="AX193" s="1054">
        <v>0</v>
      </c>
      <c r="AY193" s="1054">
        <v>0</v>
      </c>
      <c r="AZ193" s="1054">
        <v>7730219</v>
      </c>
      <c r="BA193" s="1054">
        <v>0</v>
      </c>
      <c r="BB193" s="1054">
        <v>5552392</v>
      </c>
      <c r="BC193" s="1054">
        <v>4478919</v>
      </c>
      <c r="BD193" s="1054">
        <v>0</v>
      </c>
      <c r="BE193" s="1054">
        <v>91407</v>
      </c>
      <c r="BF193" s="1055"/>
      <c r="BG193" s="1055"/>
      <c r="BH193" s="1055"/>
      <c r="BI193" s="1054">
        <v>-2492129</v>
      </c>
      <c r="BJ193" s="1054">
        <v>-2442284</v>
      </c>
      <c r="BK193" s="1054">
        <v>0</v>
      </c>
      <c r="BL193" s="1054">
        <v>-49842</v>
      </c>
      <c r="BM193" s="1054">
        <v>-4984255</v>
      </c>
      <c r="BN193" s="1054">
        <v>-2402818</v>
      </c>
      <c r="BO193" s="1054">
        <v>-2354763</v>
      </c>
      <c r="BP193" s="1054">
        <v>0</v>
      </c>
      <c r="BQ193" s="1054">
        <v>-48056</v>
      </c>
      <c r="BR193" s="1054">
        <v>-4805637</v>
      </c>
      <c r="BS193" s="1054">
        <v>1456350</v>
      </c>
      <c r="BT193" s="1054">
        <v>728177</v>
      </c>
      <c r="BU193" s="1054">
        <v>713612</v>
      </c>
      <c r="BV193" s="1054">
        <v>0</v>
      </c>
      <c r="BW193" s="1054">
        <v>14561</v>
      </c>
      <c r="BX193" s="1054">
        <v>97443308</v>
      </c>
      <c r="BY193" s="1054">
        <v>-7427017</v>
      </c>
      <c r="BZ193" s="1054">
        <v>2448865</v>
      </c>
      <c r="CA193" s="1054">
        <v>-6881409</v>
      </c>
      <c r="CB193" s="1054">
        <v>-84432</v>
      </c>
      <c r="CC193" s="1054">
        <v>-13094</v>
      </c>
      <c r="CD193" s="1054">
        <v>-12650</v>
      </c>
      <c r="CE193" s="1054">
        <v>-2006</v>
      </c>
      <c r="CF193" s="1054">
        <v>-2978864</v>
      </c>
      <c r="CG193" s="1054">
        <v>-131203</v>
      </c>
      <c r="CH193" s="1054">
        <v>0</v>
      </c>
      <c r="CI193" s="1054">
        <v>-5172</v>
      </c>
      <c r="CJ193" s="1054">
        <v>0</v>
      </c>
      <c r="CK193" s="1054">
        <v>0</v>
      </c>
      <c r="CL193" s="1054">
        <v>0</v>
      </c>
      <c r="CM193" s="1054">
        <v>0</v>
      </c>
      <c r="CN193" s="1054">
        <v>0</v>
      </c>
      <c r="CO193" s="1054">
        <v>97812557</v>
      </c>
      <c r="CP193" s="1054">
        <v>-4009150</v>
      </c>
      <c r="CQ193" s="1054">
        <v>6624856</v>
      </c>
      <c r="CR193" s="1054">
        <v>-2207823</v>
      </c>
      <c r="CS193" s="1054">
        <v>123406231</v>
      </c>
      <c r="CT193" s="1054">
        <v>-19829</v>
      </c>
      <c r="CU193" s="1054">
        <v>0</v>
      </c>
      <c r="CV193">
        <v>-4646134</v>
      </c>
      <c r="CW193">
        <v>0</v>
      </c>
      <c r="CX193" s="1054">
        <v>-180653</v>
      </c>
      <c r="CY193" s="1054">
        <v>-4624984</v>
      </c>
      <c r="CZ193" s="1054">
        <v>0</v>
      </c>
      <c r="DA193" s="1054">
        <v>-222093</v>
      </c>
      <c r="DB193" s="1054">
        <v>0</v>
      </c>
      <c r="DC193" s="1054">
        <v>-90327</v>
      </c>
      <c r="DD193" s="1054">
        <v>-88520</v>
      </c>
      <c r="DE193" s="1054">
        <v>0</v>
      </c>
      <c r="DF193" s="1054">
        <v>-1806</v>
      </c>
      <c r="DG193" s="1054">
        <v>-2312491</v>
      </c>
      <c r="DH193" s="1054">
        <v>-2266243</v>
      </c>
      <c r="DI193" s="1054">
        <v>0</v>
      </c>
      <c r="DJ193" s="1054">
        <v>-46250</v>
      </c>
      <c r="DK193" s="1054">
        <v>2587011</v>
      </c>
      <c r="DL193" s="1054">
        <v>0</v>
      </c>
      <c r="DM193" s="1054">
        <v>52796</v>
      </c>
      <c r="DN193" s="197">
        <v>28476050</v>
      </c>
      <c r="DO193" s="197">
        <v>0</v>
      </c>
      <c r="DP193" s="197">
        <v>1456350</v>
      </c>
      <c r="DQ193" s="197">
        <v>-5712529</v>
      </c>
      <c r="DR193" s="209"/>
      <c r="DS193" s="209"/>
      <c r="DT193" s="209"/>
      <c r="DU193" t="s">
        <v>984</v>
      </c>
      <c r="DV193" t="s">
        <v>984</v>
      </c>
      <c r="DX193" s="197">
        <v>0</v>
      </c>
      <c r="DY193" s="197">
        <v>0</v>
      </c>
      <c r="DZ193" s="197">
        <v>0</v>
      </c>
      <c r="EA193" s="1054">
        <v>-4790050</v>
      </c>
      <c r="EB193" s="1054">
        <v>-939142</v>
      </c>
      <c r="EC193" s="1557" t="s">
        <v>6480</v>
      </c>
      <c r="ED193" s="197" t="s">
        <v>5230</v>
      </c>
      <c r="EE193" s="1513" t="s">
        <v>5344</v>
      </c>
    </row>
    <row r="194" spans="1:135" s="197" customFormat="1" ht="12.75" x14ac:dyDescent="0.2">
      <c r="A194" s="203">
        <v>186</v>
      </c>
      <c r="B194" s="722" t="s">
        <v>828</v>
      </c>
      <c r="C194" s="1526" t="s">
        <v>469</v>
      </c>
      <c r="D194" s="1054">
        <v>306447</v>
      </c>
      <c r="E194" s="1054">
        <v>306447</v>
      </c>
      <c r="F194" s="1054">
        <v>233109</v>
      </c>
      <c r="G194" s="1054">
        <v>0</v>
      </c>
      <c r="H194" s="1054">
        <v>87180928</v>
      </c>
      <c r="I194" s="1054">
        <v>42718655</v>
      </c>
      <c r="J194" s="1054">
        <v>0</v>
      </c>
      <c r="K194" s="1054">
        <v>871809</v>
      </c>
      <c r="L194" s="1054">
        <v>0</v>
      </c>
      <c r="M194" s="1054">
        <v>0</v>
      </c>
      <c r="N194" s="1054">
        <v>0</v>
      </c>
      <c r="O194" s="1054">
        <v>0</v>
      </c>
      <c r="P194" s="1054">
        <v>74839</v>
      </c>
      <c r="Q194" s="1054">
        <v>0</v>
      </c>
      <c r="R194" s="1054">
        <v>0</v>
      </c>
      <c r="S194" s="1054">
        <v>0</v>
      </c>
      <c r="T194" s="1054">
        <v>0</v>
      </c>
      <c r="U194" s="1054">
        <v>4747783</v>
      </c>
      <c r="V194" s="1054">
        <v>4652827</v>
      </c>
      <c r="W194" s="1054">
        <v>0</v>
      </c>
      <c r="X194" s="1054">
        <v>94956</v>
      </c>
      <c r="Y194" s="1054">
        <v>7329181</v>
      </c>
      <c r="Z194" s="1054">
        <v>0</v>
      </c>
      <c r="AA194" s="1054">
        <v>148505</v>
      </c>
      <c r="AB194" s="1054">
        <v>3072281</v>
      </c>
      <c r="AC194" s="1054">
        <v>0</v>
      </c>
      <c r="AD194" s="1054">
        <v>62700</v>
      </c>
      <c r="AE194" s="1054">
        <v>185592</v>
      </c>
      <c r="AF194" s="1054">
        <v>0</v>
      </c>
      <c r="AG194" s="1054">
        <v>3788</v>
      </c>
      <c r="AH194" s="1054">
        <v>9980</v>
      </c>
      <c r="AI194" s="1054">
        <v>0</v>
      </c>
      <c r="AJ194" s="1054">
        <v>204</v>
      </c>
      <c r="AK194" s="1054">
        <v>26138</v>
      </c>
      <c r="AL194" s="1054">
        <v>0</v>
      </c>
      <c r="AM194" s="1054">
        <v>533</v>
      </c>
      <c r="AN194" s="1054">
        <v>0</v>
      </c>
      <c r="AO194" s="1054">
        <v>0</v>
      </c>
      <c r="AP194" s="1054">
        <v>0</v>
      </c>
      <c r="AQ194" s="1054">
        <v>0</v>
      </c>
      <c r="AR194" s="1054">
        <v>0</v>
      </c>
      <c r="AS194" s="1054">
        <v>0</v>
      </c>
      <c r="AT194" s="1054">
        <v>0</v>
      </c>
      <c r="AU194" s="1054">
        <v>0</v>
      </c>
      <c r="AV194" s="1054">
        <v>0</v>
      </c>
      <c r="AW194" s="1054">
        <v>0</v>
      </c>
      <c r="AX194" s="1054">
        <v>0</v>
      </c>
      <c r="AY194" s="1054">
        <v>0</v>
      </c>
      <c r="AZ194" s="1054">
        <v>5632641</v>
      </c>
      <c r="BA194" s="1054">
        <v>0</v>
      </c>
      <c r="BB194" s="1054">
        <v>9495565</v>
      </c>
      <c r="BC194" s="1054">
        <v>4730611</v>
      </c>
      <c r="BD194" s="1054">
        <v>0</v>
      </c>
      <c r="BE194" s="1054">
        <v>96543</v>
      </c>
      <c r="BF194" s="1055"/>
      <c r="BG194" s="1055"/>
      <c r="BH194" s="1055"/>
      <c r="BI194" s="1054">
        <v>-481144</v>
      </c>
      <c r="BJ194" s="1054">
        <v>-471521</v>
      </c>
      <c r="BK194" s="1054">
        <v>0</v>
      </c>
      <c r="BL194" s="1054">
        <v>-9623</v>
      </c>
      <c r="BM194" s="1054">
        <v>-962288</v>
      </c>
      <c r="BN194" s="1054">
        <v>-6136174</v>
      </c>
      <c r="BO194" s="1054">
        <v>-6013450</v>
      </c>
      <c r="BP194" s="1054">
        <v>0</v>
      </c>
      <c r="BQ194" s="1054">
        <v>-122724</v>
      </c>
      <c r="BR194" s="1054">
        <v>-12272348</v>
      </c>
      <c r="BS194" s="1054">
        <v>8382942</v>
      </c>
      <c r="BT194" s="1054">
        <v>4191470</v>
      </c>
      <c r="BU194" s="1054">
        <v>4107645</v>
      </c>
      <c r="BV194" s="1054">
        <v>0</v>
      </c>
      <c r="BW194" s="1054">
        <v>83828</v>
      </c>
      <c r="BX194" s="1054">
        <v>82241670</v>
      </c>
      <c r="BY194" s="1054">
        <v>-9408487</v>
      </c>
      <c r="BZ194" s="1054">
        <v>2152455</v>
      </c>
      <c r="CA194" s="1054">
        <v>-11432935</v>
      </c>
      <c r="CB194" s="1054">
        <v>-13033</v>
      </c>
      <c r="CC194" s="1054">
        <v>0</v>
      </c>
      <c r="CD194" s="1054">
        <v>-45427</v>
      </c>
      <c r="CE194" s="1054">
        <v>-900</v>
      </c>
      <c r="CF194" s="1054">
        <v>-3065133</v>
      </c>
      <c r="CG194" s="1054">
        <v>0</v>
      </c>
      <c r="CH194" s="1054">
        <v>0</v>
      </c>
      <c r="CI194" s="1054">
        <v>0</v>
      </c>
      <c r="CJ194" s="1054">
        <v>0</v>
      </c>
      <c r="CK194" s="1054">
        <v>0</v>
      </c>
      <c r="CL194" s="1054">
        <v>-112321</v>
      </c>
      <c r="CM194" s="1054">
        <v>-70384</v>
      </c>
      <c r="CN194" s="1054">
        <v>0</v>
      </c>
      <c r="CO194" s="1054">
        <v>81136712</v>
      </c>
      <c r="CP194" s="1054">
        <v>-180986</v>
      </c>
      <c r="CQ194" s="1054">
        <v>1979843</v>
      </c>
      <c r="CR194" s="1054">
        <v>-1143205</v>
      </c>
      <c r="CS194" s="1054">
        <v>108356952</v>
      </c>
      <c r="CT194" s="1054">
        <v>-216866</v>
      </c>
      <c r="CU194" s="1054">
        <v>0</v>
      </c>
      <c r="CV194">
        <v>-2124967</v>
      </c>
      <c r="CW194">
        <v>0</v>
      </c>
      <c r="CX194" s="1054">
        <v>-46630</v>
      </c>
      <c r="CY194" s="1054">
        <v>-12225718</v>
      </c>
      <c r="CZ194" s="1054">
        <v>0</v>
      </c>
      <c r="DA194" s="1054">
        <v>-585000</v>
      </c>
      <c r="DB194" s="1054">
        <v>0</v>
      </c>
      <c r="DC194" s="1054">
        <v>-23315</v>
      </c>
      <c r="DD194" s="1054">
        <v>-22849</v>
      </c>
      <c r="DE194" s="1054">
        <v>0</v>
      </c>
      <c r="DF194" s="1054">
        <v>-466</v>
      </c>
      <c r="DG194" s="1054">
        <v>-6112858</v>
      </c>
      <c r="DH194" s="1054">
        <v>-5990602</v>
      </c>
      <c r="DI194" s="1054">
        <v>0</v>
      </c>
      <c r="DJ194" s="1054">
        <v>-122258</v>
      </c>
      <c r="DK194" s="1054">
        <v>0</v>
      </c>
      <c r="DL194" s="1054">
        <v>0</v>
      </c>
      <c r="DM194" s="1054">
        <v>0</v>
      </c>
      <c r="DN194" s="197">
        <v>29135400</v>
      </c>
      <c r="DO194" s="197">
        <v>0</v>
      </c>
      <c r="DP194" s="197">
        <v>8382942</v>
      </c>
      <c r="DQ194" s="197">
        <v>-5731257</v>
      </c>
      <c r="DR194" s="209"/>
      <c r="DS194" s="209"/>
      <c r="DT194" s="209" t="s">
        <v>985</v>
      </c>
      <c r="DU194" t="s">
        <v>984</v>
      </c>
      <c r="DV194" t="s">
        <v>984</v>
      </c>
      <c r="DX194" s="197">
        <v>0</v>
      </c>
      <c r="DY194" s="197">
        <v>0</v>
      </c>
      <c r="DZ194" s="197">
        <v>0</v>
      </c>
      <c r="EA194" s="1054">
        <v>0</v>
      </c>
      <c r="EB194" s="1054">
        <v>-5030734</v>
      </c>
      <c r="EC194" s="1557" t="s">
        <v>6480</v>
      </c>
      <c r="ED194" s="197" t="s">
        <v>5231</v>
      </c>
      <c r="EE194" s="1513" t="s">
        <v>5347</v>
      </c>
    </row>
    <row r="195" spans="1:135" s="197" customFormat="1" ht="12.75" x14ac:dyDescent="0.2">
      <c r="A195" s="797">
        <v>187</v>
      </c>
      <c r="B195" s="722" t="s">
        <v>827</v>
      </c>
      <c r="C195" s="1526" t="s">
        <v>471</v>
      </c>
      <c r="D195" s="1054">
        <v>288707</v>
      </c>
      <c r="E195" s="1054">
        <v>288707</v>
      </c>
      <c r="F195" s="1054">
        <v>0</v>
      </c>
      <c r="G195" s="1054">
        <v>0</v>
      </c>
      <c r="H195" s="1054">
        <v>79268239</v>
      </c>
      <c r="I195" s="1054">
        <v>38841437</v>
      </c>
      <c r="J195" s="1054">
        <v>0</v>
      </c>
      <c r="K195" s="1054">
        <v>792682</v>
      </c>
      <c r="L195" s="1054">
        <v>0</v>
      </c>
      <c r="M195" s="1054">
        <v>0</v>
      </c>
      <c r="N195" s="1054">
        <v>0</v>
      </c>
      <c r="O195" s="1054">
        <v>0</v>
      </c>
      <c r="P195" s="1054">
        <v>0</v>
      </c>
      <c r="Q195" s="1054">
        <v>0</v>
      </c>
      <c r="R195" s="1054">
        <v>0</v>
      </c>
      <c r="S195" s="1054">
        <v>0</v>
      </c>
      <c r="T195" s="1054">
        <v>0</v>
      </c>
      <c r="U195" s="1054">
        <v>3045822</v>
      </c>
      <c r="V195" s="1054">
        <v>2984905</v>
      </c>
      <c r="W195" s="1054">
        <v>0</v>
      </c>
      <c r="X195" s="1054">
        <v>60916</v>
      </c>
      <c r="Y195" s="1054">
        <v>6616277</v>
      </c>
      <c r="Z195" s="1054">
        <v>0</v>
      </c>
      <c r="AA195" s="1054">
        <v>135026</v>
      </c>
      <c r="AB195" s="1054">
        <v>2953078</v>
      </c>
      <c r="AC195" s="1054">
        <v>0</v>
      </c>
      <c r="AD195" s="1054">
        <v>60267</v>
      </c>
      <c r="AE195" s="1054">
        <v>179059</v>
      </c>
      <c r="AF195" s="1054">
        <v>0</v>
      </c>
      <c r="AG195" s="1054">
        <v>3654</v>
      </c>
      <c r="AH195" s="1054">
        <v>0</v>
      </c>
      <c r="AI195" s="1054">
        <v>0</v>
      </c>
      <c r="AJ195" s="1054">
        <v>0</v>
      </c>
      <c r="AK195" s="1054">
        <v>26430</v>
      </c>
      <c r="AL195" s="1054">
        <v>0</v>
      </c>
      <c r="AM195" s="1054">
        <v>539</v>
      </c>
      <c r="AN195" s="1054">
        <v>0</v>
      </c>
      <c r="AO195" s="1054">
        <v>0</v>
      </c>
      <c r="AP195" s="1054">
        <v>0</v>
      </c>
      <c r="AQ195" s="1054">
        <v>0</v>
      </c>
      <c r="AR195" s="1054">
        <v>0</v>
      </c>
      <c r="AS195" s="1054">
        <v>0</v>
      </c>
      <c r="AT195" s="1054">
        <v>0</v>
      </c>
      <c r="AU195" s="1054">
        <v>0</v>
      </c>
      <c r="AV195" s="1054">
        <v>0</v>
      </c>
      <c r="AW195" s="1054">
        <v>0</v>
      </c>
      <c r="AX195" s="1054">
        <v>0</v>
      </c>
      <c r="AY195" s="1054">
        <v>0</v>
      </c>
      <c r="AZ195" s="1054">
        <v>6373529</v>
      </c>
      <c r="BA195" s="1054">
        <v>0</v>
      </c>
      <c r="BB195" s="1054">
        <v>6091643</v>
      </c>
      <c r="BC195" s="1054">
        <v>5346422</v>
      </c>
      <c r="BD195" s="1054">
        <v>0</v>
      </c>
      <c r="BE195" s="1054">
        <v>109111</v>
      </c>
      <c r="BF195" s="1055"/>
      <c r="BG195" s="1055"/>
      <c r="BH195" s="1055"/>
      <c r="BI195" s="1054">
        <v>-2505397</v>
      </c>
      <c r="BJ195" s="1054">
        <v>-2455289</v>
      </c>
      <c r="BK195" s="1054">
        <v>0</v>
      </c>
      <c r="BL195" s="1054">
        <v>-50108</v>
      </c>
      <c r="BM195" s="1054">
        <v>-5010794</v>
      </c>
      <c r="BN195" s="1054">
        <v>-5134526</v>
      </c>
      <c r="BO195" s="1054">
        <v>-5031836</v>
      </c>
      <c r="BP195" s="1054">
        <v>0</v>
      </c>
      <c r="BQ195" s="1054">
        <v>-102690</v>
      </c>
      <c r="BR195" s="1054">
        <v>-10269052</v>
      </c>
      <c r="BS195" s="1054">
        <v>16555335</v>
      </c>
      <c r="BT195" s="1054">
        <v>8277666</v>
      </c>
      <c r="BU195" s="1054">
        <v>8112116</v>
      </c>
      <c r="BV195" s="1054">
        <v>0</v>
      </c>
      <c r="BW195" s="1054">
        <v>165554</v>
      </c>
      <c r="BX195" s="1054">
        <v>83341157</v>
      </c>
      <c r="BY195" s="1054">
        <v>-7225296</v>
      </c>
      <c r="BZ195" s="1054">
        <v>2101755</v>
      </c>
      <c r="CA195" s="1054">
        <v>-8667193</v>
      </c>
      <c r="CB195" s="1054">
        <v>-37908</v>
      </c>
      <c r="CC195" s="1054">
        <v>0</v>
      </c>
      <c r="CD195" s="1054">
        <v>-44196</v>
      </c>
      <c r="CE195" s="1054">
        <v>-13887</v>
      </c>
      <c r="CF195" s="1054">
        <v>-2558612</v>
      </c>
      <c r="CG195" s="1054">
        <v>-635808</v>
      </c>
      <c r="CH195" s="1054">
        <v>0</v>
      </c>
      <c r="CI195" s="1054">
        <v>0</v>
      </c>
      <c r="CJ195" s="1054">
        <v>0</v>
      </c>
      <c r="CK195" s="1054">
        <v>0</v>
      </c>
      <c r="CL195" s="1054">
        <v>0</v>
      </c>
      <c r="CM195" s="1054">
        <v>0</v>
      </c>
      <c r="CN195" s="1054">
        <v>0</v>
      </c>
      <c r="CO195" s="1054">
        <v>74593136</v>
      </c>
      <c r="CP195" s="1054">
        <v>-505248</v>
      </c>
      <c r="CQ195" s="1054">
        <v>7022090</v>
      </c>
      <c r="CR195" s="1054">
        <v>-4119757</v>
      </c>
      <c r="CS195" s="1054">
        <v>102233870</v>
      </c>
      <c r="CT195" s="1054">
        <v>417856</v>
      </c>
      <c r="CU195" s="1054">
        <v>0</v>
      </c>
      <c r="CV195">
        <v>5179878</v>
      </c>
      <c r="CW195">
        <v>0</v>
      </c>
      <c r="CX195" s="1054">
        <v>-581142</v>
      </c>
      <c r="CY195" s="1054">
        <v>-9687910</v>
      </c>
      <c r="CZ195" s="1054">
        <v>0</v>
      </c>
      <c r="DA195" s="1054">
        <v>-2210340</v>
      </c>
      <c r="DB195" s="1054">
        <v>0</v>
      </c>
      <c r="DC195" s="1054">
        <v>-290571</v>
      </c>
      <c r="DD195" s="1054">
        <v>-284760</v>
      </c>
      <c r="DE195" s="1054">
        <v>0</v>
      </c>
      <c r="DF195" s="1054">
        <v>-5811</v>
      </c>
      <c r="DG195" s="1054">
        <v>-4843955</v>
      </c>
      <c r="DH195" s="1054">
        <v>-4747076</v>
      </c>
      <c r="DI195" s="1054">
        <v>0</v>
      </c>
      <c r="DJ195" s="1054">
        <v>-96879</v>
      </c>
      <c r="DK195" s="1054">
        <v>2705535</v>
      </c>
      <c r="DL195" s="1054">
        <v>0</v>
      </c>
      <c r="DM195" s="1054">
        <v>55215</v>
      </c>
      <c r="DN195" s="197">
        <v>28109700</v>
      </c>
      <c r="DO195" s="197">
        <v>0</v>
      </c>
      <c r="DP195" s="197">
        <v>16555335</v>
      </c>
      <c r="DQ195" s="197">
        <v>-6081261</v>
      </c>
      <c r="DR195" s="209"/>
      <c r="DS195" s="209"/>
      <c r="DT195" s="209"/>
      <c r="DU195" t="s">
        <v>984</v>
      </c>
      <c r="DV195" t="s">
        <v>984</v>
      </c>
      <c r="DX195" s="197">
        <v>0</v>
      </c>
      <c r="DY195" s="197">
        <v>0</v>
      </c>
      <c r="DZ195" s="197">
        <v>0</v>
      </c>
      <c r="EA195" s="1054">
        <v>-5009507</v>
      </c>
      <c r="EB195" s="1054">
        <v>0</v>
      </c>
      <c r="EC195" s="1557" t="s">
        <v>6480</v>
      </c>
      <c r="ED195" s="197" t="s">
        <v>5232</v>
      </c>
      <c r="EE195" s="1513" t="s">
        <v>5342</v>
      </c>
    </row>
    <row r="196" spans="1:135" s="197" customFormat="1" ht="12.75" x14ac:dyDescent="0.2">
      <c r="A196" s="203">
        <v>188</v>
      </c>
      <c r="B196" s="722" t="s">
        <v>472</v>
      </c>
      <c r="C196" s="1526" t="s">
        <v>473</v>
      </c>
      <c r="D196" s="1054">
        <v>235427</v>
      </c>
      <c r="E196" s="1054">
        <v>235427</v>
      </c>
      <c r="F196" s="1054">
        <v>35878</v>
      </c>
      <c r="G196" s="1054">
        <v>0</v>
      </c>
      <c r="H196" s="1054">
        <v>48113786</v>
      </c>
      <c r="I196" s="1054">
        <v>19245514</v>
      </c>
      <c r="J196" s="1054">
        <v>4330241</v>
      </c>
      <c r="K196" s="1054">
        <v>481138</v>
      </c>
      <c r="L196" s="1054">
        <v>0</v>
      </c>
      <c r="M196" s="1054">
        <v>0</v>
      </c>
      <c r="N196" s="1054">
        <v>0</v>
      </c>
      <c r="O196" s="1054">
        <v>0</v>
      </c>
      <c r="P196" s="1054">
        <v>0</v>
      </c>
      <c r="Q196" s="1054">
        <v>0</v>
      </c>
      <c r="R196" s="1054">
        <v>0</v>
      </c>
      <c r="S196" s="1054">
        <v>0</v>
      </c>
      <c r="T196" s="1054">
        <v>0</v>
      </c>
      <c r="U196" s="1054">
        <v>324521</v>
      </c>
      <c r="V196" s="1054">
        <v>259616</v>
      </c>
      <c r="W196" s="1054">
        <v>58414</v>
      </c>
      <c r="X196" s="1054">
        <v>6490</v>
      </c>
      <c r="Y196" s="1054">
        <v>3284405</v>
      </c>
      <c r="Z196" s="1054">
        <v>737616</v>
      </c>
      <c r="AA196" s="1054">
        <v>81957</v>
      </c>
      <c r="AB196" s="1054">
        <v>1906336</v>
      </c>
      <c r="AC196" s="1054">
        <v>428926</v>
      </c>
      <c r="AD196" s="1054">
        <v>47658</v>
      </c>
      <c r="AE196" s="1054">
        <v>102102</v>
      </c>
      <c r="AF196" s="1054">
        <v>22973</v>
      </c>
      <c r="AG196" s="1054">
        <v>2553</v>
      </c>
      <c r="AH196" s="1054">
        <v>0</v>
      </c>
      <c r="AI196" s="1054">
        <v>0</v>
      </c>
      <c r="AJ196" s="1054">
        <v>0</v>
      </c>
      <c r="AK196" s="1054">
        <v>1</v>
      </c>
      <c r="AL196" s="1054">
        <v>0</v>
      </c>
      <c r="AM196" s="1054">
        <v>0</v>
      </c>
      <c r="AN196" s="1054">
        <v>958</v>
      </c>
      <c r="AO196" s="1054">
        <v>216</v>
      </c>
      <c r="AP196" s="1054">
        <v>24</v>
      </c>
      <c r="AQ196" s="1054">
        <v>207357</v>
      </c>
      <c r="AR196" s="1054">
        <v>46655</v>
      </c>
      <c r="AS196" s="1054">
        <v>5184</v>
      </c>
      <c r="AT196" s="1054">
        <v>0</v>
      </c>
      <c r="AU196" s="1054">
        <v>0</v>
      </c>
      <c r="AV196" s="1054">
        <v>0</v>
      </c>
      <c r="AW196" s="1054">
        <v>702</v>
      </c>
      <c r="AX196" s="1054">
        <v>158</v>
      </c>
      <c r="AY196" s="1054">
        <v>18</v>
      </c>
      <c r="AZ196" s="1054">
        <v>3483998</v>
      </c>
      <c r="BA196" s="1054">
        <v>0</v>
      </c>
      <c r="BB196" s="1054">
        <v>649041</v>
      </c>
      <c r="BC196" s="1054">
        <v>3261897</v>
      </c>
      <c r="BD196" s="1054">
        <v>733927</v>
      </c>
      <c r="BE196" s="1054">
        <v>81547</v>
      </c>
      <c r="BF196" s="1055"/>
      <c r="BG196" s="1055"/>
      <c r="BH196" s="1055"/>
      <c r="BI196" s="1054">
        <v>-5273447</v>
      </c>
      <c r="BJ196" s="1054">
        <v>-4218757</v>
      </c>
      <c r="BK196" s="1054">
        <v>-949220</v>
      </c>
      <c r="BL196" s="1054">
        <v>-105468</v>
      </c>
      <c r="BM196" s="1054">
        <v>-10546892</v>
      </c>
      <c r="BN196" s="1054">
        <v>-4850092</v>
      </c>
      <c r="BO196" s="1054">
        <v>-3880076</v>
      </c>
      <c r="BP196" s="1054">
        <v>-873017</v>
      </c>
      <c r="BQ196" s="1054">
        <v>-97002</v>
      </c>
      <c r="BR196" s="1054">
        <v>-9700187</v>
      </c>
      <c r="BS196" s="1054">
        <v>-875442</v>
      </c>
      <c r="BT196" s="1054">
        <v>-437716</v>
      </c>
      <c r="BU196" s="1054">
        <v>-350177</v>
      </c>
      <c r="BV196" s="1054">
        <v>-78792</v>
      </c>
      <c r="BW196" s="1054">
        <v>-8754</v>
      </c>
      <c r="BX196" s="1054">
        <v>48618877</v>
      </c>
      <c r="BY196" s="1054">
        <v>-6546854</v>
      </c>
      <c r="BZ196" s="1054">
        <v>1428909</v>
      </c>
      <c r="CA196" s="1054">
        <v>-6125147</v>
      </c>
      <c r="CB196" s="1054">
        <v>-57876</v>
      </c>
      <c r="CC196" s="1054">
        <v>-2950</v>
      </c>
      <c r="CD196" s="1054">
        <v>-1</v>
      </c>
      <c r="CE196" s="1054">
        <v>-136832</v>
      </c>
      <c r="CF196" s="1054">
        <v>-2944601</v>
      </c>
      <c r="CG196" s="1054">
        <v>-109357</v>
      </c>
      <c r="CH196" s="1054">
        <v>-60908</v>
      </c>
      <c r="CI196" s="1054">
        <v>-412</v>
      </c>
      <c r="CJ196" s="1054">
        <v>0</v>
      </c>
      <c r="CK196" s="1054">
        <v>0</v>
      </c>
      <c r="CL196" s="1054">
        <v>0</v>
      </c>
      <c r="CM196" s="1054">
        <v>0</v>
      </c>
      <c r="CN196" s="1054">
        <v>0</v>
      </c>
      <c r="CO196" s="1054">
        <v>49987015</v>
      </c>
      <c r="CP196" s="1054">
        <v>-335767</v>
      </c>
      <c r="CQ196" s="1054">
        <v>10959157</v>
      </c>
      <c r="CR196" s="1054">
        <v>-914993</v>
      </c>
      <c r="CS196" s="1054">
        <v>74088218</v>
      </c>
      <c r="CT196" s="1054">
        <v>-345645</v>
      </c>
      <c r="CU196" s="1054">
        <v>0</v>
      </c>
      <c r="CV196">
        <v>-3421054</v>
      </c>
      <c r="CW196">
        <v>0</v>
      </c>
      <c r="CX196" s="1054">
        <v>-123955</v>
      </c>
      <c r="CY196" s="1054">
        <v>-9576232</v>
      </c>
      <c r="CZ196" s="1054">
        <v>0</v>
      </c>
      <c r="DA196" s="1054">
        <v>-462667</v>
      </c>
      <c r="DB196" s="1054">
        <v>0</v>
      </c>
      <c r="DC196" s="1054">
        <v>-61977</v>
      </c>
      <c r="DD196" s="1054">
        <v>-49582</v>
      </c>
      <c r="DE196" s="1054">
        <v>-11156</v>
      </c>
      <c r="DF196" s="1054">
        <v>-1240</v>
      </c>
      <c r="DG196" s="1054">
        <v>-4788114</v>
      </c>
      <c r="DH196" s="1054">
        <v>-3830494</v>
      </c>
      <c r="DI196" s="1054">
        <v>-861862</v>
      </c>
      <c r="DJ196" s="1054">
        <v>-95762</v>
      </c>
      <c r="DK196" s="1054">
        <v>1413469</v>
      </c>
      <c r="DL196" s="1054">
        <v>318030</v>
      </c>
      <c r="DM196" s="1054">
        <v>35337</v>
      </c>
      <c r="DN196" s="197">
        <v>19634925</v>
      </c>
      <c r="DO196" s="197">
        <v>0</v>
      </c>
      <c r="DP196" s="197">
        <v>-875442</v>
      </c>
      <c r="DQ196" s="197">
        <v>-5141134</v>
      </c>
      <c r="DR196" s="209"/>
      <c r="DS196" s="209"/>
      <c r="DT196" s="209"/>
      <c r="DU196" t="s">
        <v>984</v>
      </c>
      <c r="DV196" t="s">
        <v>984</v>
      </c>
      <c r="DX196" s="197">
        <v>0</v>
      </c>
      <c r="DY196" s="197">
        <v>0</v>
      </c>
      <c r="DZ196" s="197">
        <v>0</v>
      </c>
      <c r="EA196" s="1054">
        <v>-3206004</v>
      </c>
      <c r="EB196" s="1054">
        <v>0</v>
      </c>
      <c r="EC196" s="1557" t="s">
        <v>6480</v>
      </c>
      <c r="ED196" s="197" t="s">
        <v>5233</v>
      </c>
      <c r="EE196" s="1513" t="s">
        <v>5349</v>
      </c>
    </row>
    <row r="197" spans="1:135" s="197" customFormat="1" ht="12.75" x14ac:dyDescent="0.2">
      <c r="A197" s="797">
        <v>189</v>
      </c>
      <c r="B197" s="722" t="s">
        <v>826</v>
      </c>
      <c r="C197" s="1526" t="s">
        <v>475</v>
      </c>
      <c r="D197" s="1054">
        <v>289172</v>
      </c>
      <c r="E197" s="1054">
        <v>289172</v>
      </c>
      <c r="F197" s="1054">
        <v>0</v>
      </c>
      <c r="G197" s="1054">
        <v>0</v>
      </c>
      <c r="H197" s="1054">
        <v>134879852</v>
      </c>
      <c r="I197" s="1054">
        <v>66091127</v>
      </c>
      <c r="J197" s="1054">
        <v>0</v>
      </c>
      <c r="K197" s="1054">
        <v>1348799</v>
      </c>
      <c r="L197" s="1054">
        <v>0</v>
      </c>
      <c r="M197" s="1054">
        <v>0</v>
      </c>
      <c r="N197" s="1054">
        <v>0</v>
      </c>
      <c r="O197" s="1054">
        <v>0</v>
      </c>
      <c r="P197" s="1054">
        <v>0</v>
      </c>
      <c r="Q197" s="1054">
        <v>0</v>
      </c>
      <c r="R197" s="1054">
        <v>0</v>
      </c>
      <c r="S197" s="1054">
        <v>0</v>
      </c>
      <c r="T197" s="1054">
        <v>0</v>
      </c>
      <c r="U197" s="1054">
        <v>2542774</v>
      </c>
      <c r="V197" s="1054">
        <v>2491918</v>
      </c>
      <c r="W197" s="1054">
        <v>0</v>
      </c>
      <c r="X197" s="1054">
        <v>50855</v>
      </c>
      <c r="Y197" s="1054">
        <v>11258008</v>
      </c>
      <c r="Z197" s="1054">
        <v>0</v>
      </c>
      <c r="AA197" s="1054">
        <v>229755</v>
      </c>
      <c r="AB197" s="1054">
        <v>1373687</v>
      </c>
      <c r="AC197" s="1054">
        <v>0</v>
      </c>
      <c r="AD197" s="1054">
        <v>28034</v>
      </c>
      <c r="AE197" s="1054">
        <v>170794</v>
      </c>
      <c r="AF197" s="1054">
        <v>0</v>
      </c>
      <c r="AG197" s="1054">
        <v>3486</v>
      </c>
      <c r="AH197" s="1054">
        <v>0</v>
      </c>
      <c r="AI197" s="1054">
        <v>0</v>
      </c>
      <c r="AJ197" s="1054">
        <v>0</v>
      </c>
      <c r="AK197" s="1054">
        <v>0</v>
      </c>
      <c r="AL197" s="1054">
        <v>0</v>
      </c>
      <c r="AM197" s="1054">
        <v>0</v>
      </c>
      <c r="AN197" s="1054">
        <v>0</v>
      </c>
      <c r="AO197" s="1054">
        <v>0</v>
      </c>
      <c r="AP197" s="1054">
        <v>0</v>
      </c>
      <c r="AQ197" s="1054">
        <v>399551</v>
      </c>
      <c r="AR197" s="1054">
        <v>0</v>
      </c>
      <c r="AS197" s="1054">
        <v>8154</v>
      </c>
      <c r="AT197" s="1054">
        <v>0</v>
      </c>
      <c r="AU197" s="1054">
        <v>0</v>
      </c>
      <c r="AV197" s="1054">
        <v>0</v>
      </c>
      <c r="AW197" s="1054">
        <v>0</v>
      </c>
      <c r="AX197" s="1054">
        <v>0</v>
      </c>
      <c r="AY197" s="1054">
        <v>0</v>
      </c>
      <c r="AZ197" s="1054">
        <v>7662116</v>
      </c>
      <c r="BA197" s="1054">
        <v>0</v>
      </c>
      <c r="BB197" s="1054">
        <v>5085547</v>
      </c>
      <c r="BC197" s="1054">
        <v>7543864</v>
      </c>
      <c r="BD197" s="1054">
        <v>0</v>
      </c>
      <c r="BE197" s="1054">
        <v>153956</v>
      </c>
      <c r="BF197" s="1055"/>
      <c r="BG197" s="1055"/>
      <c r="BH197" s="1055"/>
      <c r="BI197" s="1054">
        <v>-4427000</v>
      </c>
      <c r="BJ197" s="1054">
        <v>-4338460</v>
      </c>
      <c r="BK197" s="1054">
        <v>0</v>
      </c>
      <c r="BL197" s="1054">
        <v>-88540</v>
      </c>
      <c r="BM197" s="1054">
        <v>-8854000</v>
      </c>
      <c r="BN197" s="1054">
        <v>-2346023</v>
      </c>
      <c r="BO197" s="1054">
        <v>-2299104</v>
      </c>
      <c r="BP197" s="1054">
        <v>0</v>
      </c>
      <c r="BQ197" s="1054">
        <v>-46921</v>
      </c>
      <c r="BR197" s="1054">
        <v>-4692048</v>
      </c>
      <c r="BS197" s="1054">
        <v>4963184</v>
      </c>
      <c r="BT197" s="1054">
        <v>2637627</v>
      </c>
      <c r="BU197" s="1054">
        <v>2275922</v>
      </c>
      <c r="BV197" s="1054">
        <v>0</v>
      </c>
      <c r="BW197" s="1054">
        <v>49634</v>
      </c>
      <c r="BX197" s="1054">
        <v>119081687</v>
      </c>
      <c r="BY197" s="1054">
        <v>-4303734</v>
      </c>
      <c r="BZ197" s="1054">
        <v>3428421</v>
      </c>
      <c r="CA197" s="1054">
        <v>-5866565</v>
      </c>
      <c r="CB197" s="1054">
        <v>-6513</v>
      </c>
      <c r="CC197" s="1054">
        <v>0</v>
      </c>
      <c r="CD197" s="1054">
        <v>0</v>
      </c>
      <c r="CE197" s="1054">
        <v>-31839</v>
      </c>
      <c r="CF197" s="1054">
        <v>-7275732</v>
      </c>
      <c r="CG197" s="1054">
        <v>0</v>
      </c>
      <c r="CH197" s="1054">
        <v>0</v>
      </c>
      <c r="CI197" s="1054">
        <v>0</v>
      </c>
      <c r="CJ197" s="1054">
        <v>0</v>
      </c>
      <c r="CK197" s="1054">
        <v>0</v>
      </c>
      <c r="CL197" s="1054">
        <v>0</v>
      </c>
      <c r="CM197" s="1054">
        <v>0</v>
      </c>
      <c r="CN197" s="1054">
        <v>0</v>
      </c>
      <c r="CO197" s="1054">
        <v>119406211</v>
      </c>
      <c r="CP197" s="1054">
        <v>-937715</v>
      </c>
      <c r="CQ197" s="1054">
        <v>12427169</v>
      </c>
      <c r="CR197" s="1054">
        <v>-18084750</v>
      </c>
      <c r="CS197" s="1054">
        <v>147810842</v>
      </c>
      <c r="CT197" s="1054">
        <v>-1268715</v>
      </c>
      <c r="CU197" s="1054">
        <v>0</v>
      </c>
      <c r="CV197">
        <v>1305831</v>
      </c>
      <c r="CW197">
        <v>0</v>
      </c>
      <c r="CX197" s="1054">
        <v>-181276</v>
      </c>
      <c r="CY197" s="1054">
        <v>-4510772</v>
      </c>
      <c r="CZ197" s="1054">
        <v>0</v>
      </c>
      <c r="DA197" s="1054">
        <v>918021</v>
      </c>
      <c r="DB197" s="1054">
        <v>0</v>
      </c>
      <c r="DC197" s="1054">
        <v>-90637</v>
      </c>
      <c r="DD197" s="1054">
        <v>-88826</v>
      </c>
      <c r="DE197" s="1054">
        <v>0</v>
      </c>
      <c r="DF197" s="1054">
        <v>-1813</v>
      </c>
      <c r="DG197" s="1054">
        <v>-2255386</v>
      </c>
      <c r="DH197" s="1054">
        <v>-2210278</v>
      </c>
      <c r="DI197" s="1054">
        <v>0</v>
      </c>
      <c r="DJ197" s="1054">
        <v>-45108</v>
      </c>
      <c r="DK197" s="1054">
        <v>3437809</v>
      </c>
      <c r="DL197" s="1054">
        <v>0</v>
      </c>
      <c r="DM197" s="1054">
        <v>70159</v>
      </c>
      <c r="DN197" s="197">
        <v>26812300</v>
      </c>
      <c r="DO197" s="197">
        <v>0</v>
      </c>
      <c r="DP197" s="197">
        <v>4963184</v>
      </c>
      <c r="DQ197" s="197">
        <v>-8897471</v>
      </c>
      <c r="DR197" s="209"/>
      <c r="DS197" s="209"/>
      <c r="DT197" s="209"/>
      <c r="DU197" t="s">
        <v>984</v>
      </c>
      <c r="DV197" t="s">
        <v>984</v>
      </c>
      <c r="DX197" s="197">
        <v>0</v>
      </c>
      <c r="DY197" s="197">
        <v>0</v>
      </c>
      <c r="DZ197" s="197">
        <v>0</v>
      </c>
      <c r="EA197" s="1054">
        <v>-6365368</v>
      </c>
      <c r="EB197" s="1054">
        <v>0</v>
      </c>
      <c r="EC197" s="1557" t="s">
        <v>6480</v>
      </c>
      <c r="ED197" s="197" t="s">
        <v>5234</v>
      </c>
      <c r="EE197" s="1513" t="s">
        <v>5342</v>
      </c>
    </row>
    <row r="198" spans="1:135" s="197" customFormat="1" ht="12.75" x14ac:dyDescent="0.2">
      <c r="A198" s="203">
        <v>190</v>
      </c>
      <c r="B198" s="722" t="s">
        <v>476</v>
      </c>
      <c r="C198" s="1526" t="s">
        <v>477</v>
      </c>
      <c r="D198" s="1054">
        <v>267242</v>
      </c>
      <c r="E198" s="1054">
        <v>267242</v>
      </c>
      <c r="F198" s="1054">
        <v>0</v>
      </c>
      <c r="G198" s="1054">
        <v>0</v>
      </c>
      <c r="H198" s="1054">
        <v>54079437</v>
      </c>
      <c r="I198" s="1054">
        <v>16223831</v>
      </c>
      <c r="J198" s="1054">
        <v>20009392</v>
      </c>
      <c r="K198" s="1054">
        <v>0</v>
      </c>
      <c r="L198" s="1054">
        <v>0</v>
      </c>
      <c r="M198" s="1054">
        <v>0</v>
      </c>
      <c r="N198" s="1054">
        <v>0</v>
      </c>
      <c r="O198" s="1054">
        <v>0</v>
      </c>
      <c r="P198" s="1054">
        <v>0</v>
      </c>
      <c r="Q198" s="1054">
        <v>0</v>
      </c>
      <c r="R198" s="1054">
        <v>0</v>
      </c>
      <c r="S198" s="1054">
        <v>0</v>
      </c>
      <c r="T198" s="1054">
        <v>0</v>
      </c>
      <c r="U198" s="1054">
        <v>-1834644</v>
      </c>
      <c r="V198" s="1054">
        <v>-1667858</v>
      </c>
      <c r="W198" s="1054">
        <v>-2057025</v>
      </c>
      <c r="X198" s="1054">
        <v>0</v>
      </c>
      <c r="Y198" s="1054">
        <v>2763578</v>
      </c>
      <c r="Z198" s="1054">
        <v>3408413</v>
      </c>
      <c r="AA198" s="1054">
        <v>0</v>
      </c>
      <c r="AB198" s="1054">
        <v>1839280</v>
      </c>
      <c r="AC198" s="1054">
        <v>2268446</v>
      </c>
      <c r="AD198" s="1054">
        <v>0</v>
      </c>
      <c r="AE198" s="1054">
        <v>85663</v>
      </c>
      <c r="AF198" s="1054">
        <v>105651</v>
      </c>
      <c r="AG198" s="1054">
        <v>0</v>
      </c>
      <c r="AH198" s="1054">
        <v>4900</v>
      </c>
      <c r="AI198" s="1054">
        <v>6044</v>
      </c>
      <c r="AJ198" s="1054">
        <v>0</v>
      </c>
      <c r="AK198" s="1054">
        <v>0</v>
      </c>
      <c r="AL198" s="1054">
        <v>0</v>
      </c>
      <c r="AM198" s="1054">
        <v>0</v>
      </c>
      <c r="AN198" s="1054">
        <v>0</v>
      </c>
      <c r="AO198" s="1054">
        <v>0</v>
      </c>
      <c r="AP198" s="1054">
        <v>0</v>
      </c>
      <c r="AQ198" s="1054">
        <v>0</v>
      </c>
      <c r="AR198" s="1054">
        <v>0</v>
      </c>
      <c r="AS198" s="1054">
        <v>0</v>
      </c>
      <c r="AT198" s="1054">
        <v>0</v>
      </c>
      <c r="AU198" s="1054">
        <v>0</v>
      </c>
      <c r="AV198" s="1054">
        <v>0</v>
      </c>
      <c r="AW198" s="1054">
        <v>0</v>
      </c>
      <c r="AX198" s="1054">
        <v>0</v>
      </c>
      <c r="AY198" s="1054">
        <v>0</v>
      </c>
      <c r="AZ198" s="1054">
        <v>5286887</v>
      </c>
      <c r="BA198" s="1054">
        <v>0</v>
      </c>
      <c r="BB198" s="1054">
        <v>-5559527</v>
      </c>
      <c r="BC198" s="1054">
        <v>4789203</v>
      </c>
      <c r="BD198" s="1054">
        <v>5906684</v>
      </c>
      <c r="BE198" s="1054">
        <v>0</v>
      </c>
      <c r="BF198" s="1055"/>
      <c r="BG198" s="1055"/>
      <c r="BH198" s="1055"/>
      <c r="BI198" s="1054">
        <v>-3741843</v>
      </c>
      <c r="BJ198" s="1054">
        <v>-3401676</v>
      </c>
      <c r="BK198" s="1054">
        <v>-4195400</v>
      </c>
      <c r="BL198" s="1054">
        <v>0</v>
      </c>
      <c r="BM198" s="1054">
        <v>-11338919</v>
      </c>
      <c r="BN198" s="1054">
        <v>-1058310</v>
      </c>
      <c r="BO198" s="1054">
        <v>-962100</v>
      </c>
      <c r="BP198" s="1054">
        <v>-1186590</v>
      </c>
      <c r="BQ198" s="1054">
        <v>0</v>
      </c>
      <c r="BR198" s="1054">
        <v>-3207000</v>
      </c>
      <c r="BS198" s="1054">
        <v>1182067</v>
      </c>
      <c r="BT198" s="1054">
        <v>372304</v>
      </c>
      <c r="BU198" s="1054">
        <v>354621</v>
      </c>
      <c r="BV198" s="1054">
        <v>455143</v>
      </c>
      <c r="BW198" s="1054">
        <v>0</v>
      </c>
      <c r="BX198" s="1054">
        <v>52382356</v>
      </c>
      <c r="BY198" s="1054">
        <v>-8708168</v>
      </c>
      <c r="BZ198" s="1054">
        <v>1113637</v>
      </c>
      <c r="CA198" s="1054">
        <v>-5968553</v>
      </c>
      <c r="CB198" s="1054">
        <v>-131953</v>
      </c>
      <c r="CC198" s="1054">
        <v>0</v>
      </c>
      <c r="CD198" s="1054">
        <v>0</v>
      </c>
      <c r="CE198" s="1054">
        <v>0</v>
      </c>
      <c r="CF198" s="1054">
        <v>-1298069</v>
      </c>
      <c r="CG198" s="1054">
        <v>-186109</v>
      </c>
      <c r="CH198" s="1054">
        <v>-14595</v>
      </c>
      <c r="CI198" s="1054">
        <v>0</v>
      </c>
      <c r="CJ198" s="1054">
        <v>0</v>
      </c>
      <c r="CK198" s="1054">
        <v>0</v>
      </c>
      <c r="CL198" s="1054">
        <v>0</v>
      </c>
      <c r="CM198" s="1054">
        <v>0</v>
      </c>
      <c r="CN198" s="1054">
        <v>0</v>
      </c>
      <c r="CO198" s="1054">
        <v>45323485</v>
      </c>
      <c r="CP198" s="1054">
        <v>-686352</v>
      </c>
      <c r="CQ198" s="1054">
        <v>13653825</v>
      </c>
      <c r="CR198" s="1054">
        <v>-5910281</v>
      </c>
      <c r="CS198" s="1054">
        <v>71541396</v>
      </c>
      <c r="CT198" s="1054">
        <v>-950352</v>
      </c>
      <c r="CU198" s="1054">
        <v>0</v>
      </c>
      <c r="CV198">
        <v>5275719</v>
      </c>
      <c r="CW198">
        <v>0</v>
      </c>
      <c r="CX198" s="1054">
        <v>-100000</v>
      </c>
      <c r="CY198" s="1054">
        <v>-3107000</v>
      </c>
      <c r="CZ198" s="1054">
        <v>0</v>
      </c>
      <c r="DA198" s="1054">
        <v>532976</v>
      </c>
      <c r="DB198" s="1054">
        <v>0</v>
      </c>
      <c r="DC198" s="1054">
        <v>-33000</v>
      </c>
      <c r="DD198" s="1054">
        <v>-30000</v>
      </c>
      <c r="DE198" s="1054">
        <v>-37000</v>
      </c>
      <c r="DF198" s="1054">
        <v>0</v>
      </c>
      <c r="DG198" s="1054">
        <v>-1025310</v>
      </c>
      <c r="DH198" s="1054">
        <v>-932100</v>
      </c>
      <c r="DI198" s="1054">
        <v>-1149590</v>
      </c>
      <c r="DJ198" s="1054">
        <v>0</v>
      </c>
      <c r="DK198" s="1054">
        <v>976665</v>
      </c>
      <c r="DL198" s="1054">
        <v>1204553</v>
      </c>
      <c r="DM198" s="1054">
        <v>0</v>
      </c>
      <c r="DN198" s="197">
        <v>21964850</v>
      </c>
      <c r="DO198" s="197">
        <v>0</v>
      </c>
      <c r="DP198" s="197">
        <v>1182067</v>
      </c>
      <c r="DQ198" s="197">
        <v>-8567097</v>
      </c>
      <c r="DR198" s="209"/>
      <c r="DS198" s="209"/>
      <c r="DT198" s="209"/>
      <c r="DU198" t="s">
        <v>984</v>
      </c>
      <c r="DV198" t="s">
        <v>984</v>
      </c>
      <c r="DX198" s="197">
        <v>0</v>
      </c>
      <c r="DY198" s="197">
        <v>0</v>
      </c>
      <c r="DZ198" s="197">
        <v>0</v>
      </c>
      <c r="EA198" s="1054">
        <v>-2953671</v>
      </c>
      <c r="EB198" s="1054">
        <v>0</v>
      </c>
      <c r="EC198" s="1557" t="s">
        <v>6480</v>
      </c>
      <c r="ED198" s="197" t="s">
        <v>5235</v>
      </c>
      <c r="EE198" s="1513" t="s">
        <v>5345</v>
      </c>
    </row>
    <row r="199" spans="1:135" s="197" customFormat="1" ht="12.75" x14ac:dyDescent="0.2">
      <c r="A199" s="797">
        <v>191</v>
      </c>
      <c r="B199" s="722" t="s">
        <v>1346</v>
      </c>
      <c r="C199" s="1526" t="s">
        <v>479</v>
      </c>
      <c r="D199" s="1054">
        <v>163720</v>
      </c>
      <c r="E199" s="1054">
        <v>163720</v>
      </c>
      <c r="F199" s="1054">
        <v>259930</v>
      </c>
      <c r="G199" s="1054">
        <v>0</v>
      </c>
      <c r="H199" s="1054">
        <v>38952079</v>
      </c>
      <c r="I199" s="1054">
        <v>19086519</v>
      </c>
      <c r="J199" s="1054">
        <v>0</v>
      </c>
      <c r="K199" s="1054">
        <v>389521</v>
      </c>
      <c r="L199" s="1054">
        <v>2024238</v>
      </c>
      <c r="M199" s="1054">
        <v>0</v>
      </c>
      <c r="N199" s="1054">
        <v>0</v>
      </c>
      <c r="O199" s="1054">
        <v>0</v>
      </c>
      <c r="P199" s="1054">
        <v>0</v>
      </c>
      <c r="Q199" s="1054">
        <v>0</v>
      </c>
      <c r="R199" s="1054">
        <v>0</v>
      </c>
      <c r="S199" s="1054">
        <v>0</v>
      </c>
      <c r="T199" s="1054">
        <v>0</v>
      </c>
      <c r="U199" s="1054">
        <v>-1514805</v>
      </c>
      <c r="V199" s="1054">
        <v>-1484509</v>
      </c>
      <c r="W199" s="1054">
        <v>0</v>
      </c>
      <c r="X199" s="1054">
        <v>-30296</v>
      </c>
      <c r="Y199" s="1054">
        <v>3628448</v>
      </c>
      <c r="Z199" s="1054">
        <v>11850</v>
      </c>
      <c r="AA199" s="1054">
        <v>66351</v>
      </c>
      <c r="AB199" s="1054">
        <v>1854999</v>
      </c>
      <c r="AC199" s="1054">
        <v>0</v>
      </c>
      <c r="AD199" s="1054">
        <v>35159</v>
      </c>
      <c r="AE199" s="1054">
        <v>62278</v>
      </c>
      <c r="AF199" s="1054">
        <v>0</v>
      </c>
      <c r="AG199" s="1054">
        <v>1271</v>
      </c>
      <c r="AH199" s="1054">
        <v>20626</v>
      </c>
      <c r="AI199" s="1054">
        <v>0</v>
      </c>
      <c r="AJ199" s="1054">
        <v>366</v>
      </c>
      <c r="AK199" s="1054">
        <v>11498</v>
      </c>
      <c r="AL199" s="1054">
        <v>0</v>
      </c>
      <c r="AM199" s="1054">
        <v>235</v>
      </c>
      <c r="AN199" s="1054">
        <v>915</v>
      </c>
      <c r="AO199" s="1054">
        <v>0</v>
      </c>
      <c r="AP199" s="1054">
        <v>19</v>
      </c>
      <c r="AQ199" s="1054">
        <v>8764</v>
      </c>
      <c r="AR199" s="1054">
        <v>0</v>
      </c>
      <c r="AS199" s="1054">
        <v>179</v>
      </c>
      <c r="AT199" s="1054">
        <v>0</v>
      </c>
      <c r="AU199" s="1054">
        <v>0</v>
      </c>
      <c r="AV199" s="1054">
        <v>0</v>
      </c>
      <c r="AW199" s="1054">
        <v>0</v>
      </c>
      <c r="AX199" s="1054">
        <v>0</v>
      </c>
      <c r="AY199" s="1054">
        <v>0</v>
      </c>
      <c r="AZ199" s="1054">
        <v>2665254</v>
      </c>
      <c r="BA199" s="1054">
        <v>1091280</v>
      </c>
      <c r="BB199" s="1054">
        <v>-3029610</v>
      </c>
      <c r="BC199" s="1054">
        <v>1901935</v>
      </c>
      <c r="BD199" s="1054">
        <v>0</v>
      </c>
      <c r="BE199" s="1054">
        <v>38140</v>
      </c>
      <c r="BF199" s="1055"/>
      <c r="BG199" s="1055"/>
      <c r="BH199" s="1055"/>
      <c r="BI199" s="1054">
        <v>-691899</v>
      </c>
      <c r="BJ199" s="1054">
        <v>-678061</v>
      </c>
      <c r="BK199" s="1054">
        <v>0</v>
      </c>
      <c r="BL199" s="1054">
        <v>-13838</v>
      </c>
      <c r="BM199" s="1054">
        <v>-1383798</v>
      </c>
      <c r="BN199" s="1054">
        <v>-1431120</v>
      </c>
      <c r="BO199" s="1054">
        <v>-1402497</v>
      </c>
      <c r="BP199" s="1054">
        <v>0</v>
      </c>
      <c r="BQ199" s="1054">
        <v>-28622</v>
      </c>
      <c r="BR199" s="1054">
        <v>-2862239</v>
      </c>
      <c r="BS199" s="1054">
        <v>-4602105</v>
      </c>
      <c r="BT199" s="1054">
        <v>-2301053</v>
      </c>
      <c r="BU199" s="1054">
        <v>-2255032</v>
      </c>
      <c r="BV199" s="1054">
        <v>0</v>
      </c>
      <c r="BW199" s="1054">
        <v>-46019</v>
      </c>
      <c r="BX199" s="1054">
        <v>33810160</v>
      </c>
      <c r="BY199" s="1054">
        <v>-4787034</v>
      </c>
      <c r="BZ199" s="1054">
        <v>928797</v>
      </c>
      <c r="CA199" s="1054">
        <v>-3609942</v>
      </c>
      <c r="CB199" s="1054">
        <v>-64766</v>
      </c>
      <c r="CC199" s="1054">
        <v>-2831</v>
      </c>
      <c r="CD199" s="1054">
        <v>-20024</v>
      </c>
      <c r="CE199" s="1054">
        <v>0</v>
      </c>
      <c r="CF199" s="1054">
        <v>-1048835</v>
      </c>
      <c r="CG199" s="1054">
        <v>-123563</v>
      </c>
      <c r="CH199" s="1054">
        <v>-191278</v>
      </c>
      <c r="CI199" s="1054">
        <v>0</v>
      </c>
      <c r="CJ199" s="1054">
        <v>-2441</v>
      </c>
      <c r="CK199" s="1054">
        <v>0</v>
      </c>
      <c r="CL199" s="1054">
        <v>0</v>
      </c>
      <c r="CM199" s="1054">
        <v>0</v>
      </c>
      <c r="CN199" s="1054">
        <v>0</v>
      </c>
      <c r="CO199" s="1054">
        <v>32133593</v>
      </c>
      <c r="CP199" s="1054">
        <v>-131945</v>
      </c>
      <c r="CQ199" s="1054">
        <v>2655062</v>
      </c>
      <c r="CR199" s="1054">
        <v>-3111740</v>
      </c>
      <c r="CS199" s="1054">
        <v>43498124</v>
      </c>
      <c r="CT199" s="1054">
        <v>-38641</v>
      </c>
      <c r="CU199" s="1054">
        <v>0</v>
      </c>
      <c r="CV199">
        <v>-8629</v>
      </c>
      <c r="CW199">
        <v>-1156182</v>
      </c>
      <c r="CX199" s="1054">
        <v>-82024</v>
      </c>
      <c r="CY199" s="1054">
        <v>-2780215</v>
      </c>
      <c r="CZ199" s="1054">
        <v>0</v>
      </c>
      <c r="DA199" s="1054">
        <v>3090471</v>
      </c>
      <c r="DB199" s="1054">
        <v>-852300</v>
      </c>
      <c r="DC199" s="1054">
        <v>-41012</v>
      </c>
      <c r="DD199" s="1054">
        <v>-40192</v>
      </c>
      <c r="DE199" s="1054">
        <v>0</v>
      </c>
      <c r="DF199" s="1054">
        <v>-820</v>
      </c>
      <c r="DG199" s="1054">
        <v>-1390108</v>
      </c>
      <c r="DH199" s="1054">
        <v>-1362305</v>
      </c>
      <c r="DI199" s="1054">
        <v>0</v>
      </c>
      <c r="DJ199" s="1054">
        <v>-27802</v>
      </c>
      <c r="DK199" s="1054">
        <v>816675</v>
      </c>
      <c r="DL199" s="1054">
        <v>0</v>
      </c>
      <c r="DM199" s="1054">
        <v>1496</v>
      </c>
      <c r="DN199" s="197">
        <v>9776750</v>
      </c>
      <c r="DO199" s="197">
        <v>0</v>
      </c>
      <c r="DP199" s="197">
        <v>-4602105</v>
      </c>
      <c r="DQ199" s="197">
        <v>-1618131</v>
      </c>
      <c r="DR199" s="209"/>
      <c r="DS199" s="209"/>
      <c r="DT199" s="209" t="s">
        <v>985</v>
      </c>
      <c r="DU199" t="s">
        <v>984</v>
      </c>
      <c r="DV199" t="s">
        <v>984</v>
      </c>
      <c r="DX199" s="197">
        <v>0</v>
      </c>
      <c r="DY199" s="197">
        <v>0</v>
      </c>
      <c r="DZ199" s="197">
        <v>0</v>
      </c>
      <c r="EA199" s="1054">
        <v>-810156</v>
      </c>
      <c r="EB199" s="1054">
        <v>-1653959</v>
      </c>
      <c r="EC199" s="1557" t="s">
        <v>6480</v>
      </c>
      <c r="ED199" s="197" t="s">
        <v>5236</v>
      </c>
      <c r="EE199" s="1513" t="s">
        <v>1009</v>
      </c>
    </row>
    <row r="200" spans="1:135" s="197" customFormat="1" ht="12.75" x14ac:dyDescent="0.2">
      <c r="A200" s="203">
        <v>192</v>
      </c>
      <c r="B200" s="722" t="s">
        <v>480</v>
      </c>
      <c r="C200" s="1526" t="s">
        <v>481</v>
      </c>
      <c r="D200" s="1054">
        <v>104742</v>
      </c>
      <c r="E200" s="1054">
        <v>104742</v>
      </c>
      <c r="F200" s="1054">
        <v>2626</v>
      </c>
      <c r="G200" s="1054">
        <v>0</v>
      </c>
      <c r="H200" s="1054">
        <v>36402886</v>
      </c>
      <c r="I200" s="1054">
        <v>14561154</v>
      </c>
      <c r="J200" s="1054">
        <v>3276260</v>
      </c>
      <c r="K200" s="1054">
        <v>364029</v>
      </c>
      <c r="L200" s="1054">
        <v>0</v>
      </c>
      <c r="M200" s="1054">
        <v>0</v>
      </c>
      <c r="N200" s="1054">
        <v>0</v>
      </c>
      <c r="O200" s="1054">
        <v>0</v>
      </c>
      <c r="P200" s="1054">
        <v>0</v>
      </c>
      <c r="Q200" s="1054">
        <v>0</v>
      </c>
      <c r="R200" s="1054">
        <v>0</v>
      </c>
      <c r="S200" s="1054">
        <v>0</v>
      </c>
      <c r="T200" s="1054">
        <v>0</v>
      </c>
      <c r="U200" s="1054">
        <v>-2625720</v>
      </c>
      <c r="V200" s="1054">
        <v>-2100576</v>
      </c>
      <c r="W200" s="1054">
        <v>-472630</v>
      </c>
      <c r="X200" s="1054">
        <v>-52514</v>
      </c>
      <c r="Y200" s="1054">
        <v>2480804</v>
      </c>
      <c r="Z200" s="1054">
        <v>558080</v>
      </c>
      <c r="AA200" s="1054">
        <v>62009</v>
      </c>
      <c r="AB200" s="1054">
        <v>872986</v>
      </c>
      <c r="AC200" s="1054">
        <v>196422</v>
      </c>
      <c r="AD200" s="1054">
        <v>21825</v>
      </c>
      <c r="AE200" s="1054">
        <v>68576</v>
      </c>
      <c r="AF200" s="1054">
        <v>15430</v>
      </c>
      <c r="AG200" s="1054">
        <v>1714</v>
      </c>
      <c r="AH200" s="1054">
        <v>0</v>
      </c>
      <c r="AI200" s="1054">
        <v>0</v>
      </c>
      <c r="AJ200" s="1054">
        <v>0</v>
      </c>
      <c r="AK200" s="1054">
        <v>1</v>
      </c>
      <c r="AL200" s="1054">
        <v>0</v>
      </c>
      <c r="AM200" s="1054">
        <v>0</v>
      </c>
      <c r="AN200" s="1054">
        <v>826</v>
      </c>
      <c r="AO200" s="1054">
        <v>186</v>
      </c>
      <c r="AP200" s="1054">
        <v>21</v>
      </c>
      <c r="AQ200" s="1054">
        <v>56376</v>
      </c>
      <c r="AR200" s="1054">
        <v>12685</v>
      </c>
      <c r="AS200" s="1054">
        <v>1409</v>
      </c>
      <c r="AT200" s="1054">
        <v>0</v>
      </c>
      <c r="AU200" s="1054">
        <v>0</v>
      </c>
      <c r="AV200" s="1054">
        <v>0</v>
      </c>
      <c r="AW200" s="1054">
        <v>702</v>
      </c>
      <c r="AX200" s="1054">
        <v>158</v>
      </c>
      <c r="AY200" s="1054">
        <v>18</v>
      </c>
      <c r="AZ200" s="1054">
        <v>3451400</v>
      </c>
      <c r="BA200" s="1054">
        <v>0</v>
      </c>
      <c r="BB200" s="1054">
        <v>-5251439</v>
      </c>
      <c r="BC200" s="1054">
        <v>1216593</v>
      </c>
      <c r="BD200" s="1054">
        <v>273733</v>
      </c>
      <c r="BE200" s="1054">
        <v>30415</v>
      </c>
      <c r="BF200" s="1055"/>
      <c r="BG200" s="1055"/>
      <c r="BH200" s="1055"/>
      <c r="BI200" s="1054">
        <v>-802098</v>
      </c>
      <c r="BJ200" s="1054">
        <v>-641678</v>
      </c>
      <c r="BK200" s="1054">
        <v>-144377</v>
      </c>
      <c r="BL200" s="1054">
        <v>-16042</v>
      </c>
      <c r="BM200" s="1054">
        <v>-1604195</v>
      </c>
      <c r="BN200" s="1054">
        <v>-836215</v>
      </c>
      <c r="BO200" s="1054">
        <v>-668971</v>
      </c>
      <c r="BP200" s="1054">
        <v>-150518</v>
      </c>
      <c r="BQ200" s="1054">
        <v>-16723</v>
      </c>
      <c r="BR200" s="1054">
        <v>-1672427</v>
      </c>
      <c r="BS200" s="1054">
        <v>-5614297</v>
      </c>
      <c r="BT200" s="1054">
        <v>-2807152</v>
      </c>
      <c r="BU200" s="1054">
        <v>-2245718</v>
      </c>
      <c r="BV200" s="1054">
        <v>-505286</v>
      </c>
      <c r="BW200" s="1054">
        <v>-56141</v>
      </c>
      <c r="BX200" s="1054">
        <v>30661859</v>
      </c>
      <c r="BY200" s="1054">
        <v>-3151325</v>
      </c>
      <c r="BZ200" s="1054">
        <v>767364</v>
      </c>
      <c r="CA200" s="1054">
        <v>-1549518</v>
      </c>
      <c r="CB200" s="1054">
        <v>-14715</v>
      </c>
      <c r="CC200" s="1054">
        <v>-1690</v>
      </c>
      <c r="CD200" s="1054">
        <v>-2</v>
      </c>
      <c r="CE200" s="1054">
        <v>-16768</v>
      </c>
      <c r="CF200" s="1054">
        <v>-1047293</v>
      </c>
      <c r="CG200" s="1054">
        <v>-33364</v>
      </c>
      <c r="CH200" s="1054">
        <v>-272736</v>
      </c>
      <c r="CI200" s="1054">
        <v>0</v>
      </c>
      <c r="CJ200" s="1054">
        <v>0</v>
      </c>
      <c r="CK200" s="1054">
        <v>0</v>
      </c>
      <c r="CL200" s="1054">
        <v>0</v>
      </c>
      <c r="CM200" s="1054">
        <v>0</v>
      </c>
      <c r="CN200" s="1054">
        <v>0</v>
      </c>
      <c r="CO200" s="1054">
        <v>31308336</v>
      </c>
      <c r="CP200" s="1054">
        <v>-124217</v>
      </c>
      <c r="CQ200" s="1054">
        <v>3406110</v>
      </c>
      <c r="CR200" s="1054">
        <v>-2607739</v>
      </c>
      <c r="CS200" s="1054">
        <v>39467391</v>
      </c>
      <c r="CT200" s="1054">
        <v>345290</v>
      </c>
      <c r="CU200" s="1054">
        <v>0</v>
      </c>
      <c r="CV200">
        <v>-1525242</v>
      </c>
      <c r="CW200">
        <v>0</v>
      </c>
      <c r="CX200" s="1054">
        <v>-42817</v>
      </c>
      <c r="CY200" s="1054">
        <v>-1629610</v>
      </c>
      <c r="CZ200" s="1054">
        <v>0</v>
      </c>
      <c r="DA200" s="1054">
        <v>10967</v>
      </c>
      <c r="DB200" s="1054">
        <v>0</v>
      </c>
      <c r="DC200" s="1054">
        <v>-21408</v>
      </c>
      <c r="DD200" s="1054">
        <v>-17127</v>
      </c>
      <c r="DE200" s="1054">
        <v>-3854</v>
      </c>
      <c r="DF200" s="1054">
        <v>-428</v>
      </c>
      <c r="DG200" s="1054">
        <v>-814804</v>
      </c>
      <c r="DH200" s="1054">
        <v>-651845</v>
      </c>
      <c r="DI200" s="1054">
        <v>-146665</v>
      </c>
      <c r="DJ200" s="1054">
        <v>-16296</v>
      </c>
      <c r="DK200" s="1054">
        <v>797002</v>
      </c>
      <c r="DL200" s="1054">
        <v>179326</v>
      </c>
      <c r="DM200" s="1054">
        <v>19925</v>
      </c>
      <c r="DN200" s="197">
        <v>13187666</v>
      </c>
      <c r="DO200" s="197">
        <v>0</v>
      </c>
      <c r="DP200" s="197">
        <v>-5614297</v>
      </c>
      <c r="DQ200" s="197">
        <v>-1795611</v>
      </c>
      <c r="DR200" s="209"/>
      <c r="DS200" s="209"/>
      <c r="DT200" s="209"/>
      <c r="DU200" t="s">
        <v>984</v>
      </c>
      <c r="DV200" t="s">
        <v>985</v>
      </c>
      <c r="DX200" s="197">
        <v>0</v>
      </c>
      <c r="DY200" s="197">
        <v>0</v>
      </c>
      <c r="DZ200" s="197">
        <v>0</v>
      </c>
      <c r="EA200" s="1054">
        <v>-1807746</v>
      </c>
      <c r="EB200" s="1054">
        <v>0</v>
      </c>
      <c r="EC200" s="1557" t="s">
        <v>6480</v>
      </c>
      <c r="ED200" s="197" t="s">
        <v>5237</v>
      </c>
      <c r="EE200" s="1513" t="s">
        <v>5348</v>
      </c>
    </row>
    <row r="201" spans="1:135" s="197" customFormat="1" ht="12.75" x14ac:dyDescent="0.2">
      <c r="A201" s="797">
        <v>193</v>
      </c>
      <c r="B201" s="722" t="s">
        <v>482</v>
      </c>
      <c r="C201" s="1526" t="s">
        <v>483</v>
      </c>
      <c r="D201" s="1054">
        <v>166133</v>
      </c>
      <c r="E201" s="1054">
        <v>166133</v>
      </c>
      <c r="F201" s="1054">
        <v>0</v>
      </c>
      <c r="G201" s="1054">
        <v>0</v>
      </c>
      <c r="H201" s="1054">
        <v>52748830</v>
      </c>
      <c r="I201" s="1054">
        <v>21099532</v>
      </c>
      <c r="J201" s="1054">
        <v>5274883</v>
      </c>
      <c r="K201" s="1054">
        <v>0</v>
      </c>
      <c r="L201" s="1054">
        <v>0</v>
      </c>
      <c r="M201" s="1054">
        <v>0</v>
      </c>
      <c r="N201" s="1054">
        <v>0</v>
      </c>
      <c r="O201" s="1054">
        <v>0</v>
      </c>
      <c r="P201" s="1054">
        <v>0</v>
      </c>
      <c r="Q201" s="1054">
        <v>0</v>
      </c>
      <c r="R201" s="1054">
        <v>0</v>
      </c>
      <c r="S201" s="1054">
        <v>0</v>
      </c>
      <c r="T201" s="1054">
        <v>0</v>
      </c>
      <c r="U201" s="1054">
        <v>3027433</v>
      </c>
      <c r="V201" s="1054">
        <v>2421946</v>
      </c>
      <c r="W201" s="1054">
        <v>605487</v>
      </c>
      <c r="X201" s="1054">
        <v>0</v>
      </c>
      <c r="Y201" s="1054">
        <v>3594109</v>
      </c>
      <c r="Z201" s="1054">
        <v>898527</v>
      </c>
      <c r="AA201" s="1054">
        <v>0</v>
      </c>
      <c r="AB201" s="1054">
        <v>1142060</v>
      </c>
      <c r="AC201" s="1054">
        <v>285515</v>
      </c>
      <c r="AD201" s="1054">
        <v>0</v>
      </c>
      <c r="AE201" s="1054">
        <v>97559</v>
      </c>
      <c r="AF201" s="1054">
        <v>24390</v>
      </c>
      <c r="AG201" s="1054">
        <v>0</v>
      </c>
      <c r="AH201" s="1054">
        <v>4770</v>
      </c>
      <c r="AI201" s="1054">
        <v>1192</v>
      </c>
      <c r="AJ201" s="1054">
        <v>0</v>
      </c>
      <c r="AK201" s="1054">
        <v>4062</v>
      </c>
      <c r="AL201" s="1054">
        <v>1016</v>
      </c>
      <c r="AM201" s="1054">
        <v>0</v>
      </c>
      <c r="AN201" s="1054">
        <v>0</v>
      </c>
      <c r="AO201" s="1054">
        <v>0</v>
      </c>
      <c r="AP201" s="1054">
        <v>0</v>
      </c>
      <c r="AQ201" s="1054">
        <v>14044</v>
      </c>
      <c r="AR201" s="1054">
        <v>3511</v>
      </c>
      <c r="AS201" s="1054">
        <v>0</v>
      </c>
      <c r="AT201" s="1054">
        <v>0</v>
      </c>
      <c r="AU201" s="1054">
        <v>0</v>
      </c>
      <c r="AV201" s="1054">
        <v>0</v>
      </c>
      <c r="AW201" s="1054">
        <v>0</v>
      </c>
      <c r="AX201" s="1054">
        <v>0</v>
      </c>
      <c r="AY201" s="1054">
        <v>0</v>
      </c>
      <c r="AZ201" s="1054">
        <v>1851361</v>
      </c>
      <c r="BA201" s="1054">
        <v>0</v>
      </c>
      <c r="BB201" s="1054">
        <v>6054865</v>
      </c>
      <c r="BC201" s="1054">
        <v>2061455</v>
      </c>
      <c r="BD201" s="1054">
        <v>515364</v>
      </c>
      <c r="BE201" s="1054">
        <v>0</v>
      </c>
      <c r="BF201" s="1055"/>
      <c r="BG201" s="1055"/>
      <c r="BH201" s="1055"/>
      <c r="BI201" s="1054">
        <v>-312061</v>
      </c>
      <c r="BJ201" s="1054">
        <v>-249648</v>
      </c>
      <c r="BK201" s="1054">
        <v>-62412</v>
      </c>
      <c r="BL201" s="1054">
        <v>0</v>
      </c>
      <c r="BM201" s="1054">
        <v>-624121</v>
      </c>
      <c r="BN201" s="1054">
        <v>-3532894</v>
      </c>
      <c r="BO201" s="1054">
        <v>-2826315</v>
      </c>
      <c r="BP201" s="1054">
        <v>-706579</v>
      </c>
      <c r="BQ201" s="1054">
        <v>0</v>
      </c>
      <c r="BR201" s="1054">
        <v>-7065788</v>
      </c>
      <c r="BS201" s="1054">
        <v>6852995</v>
      </c>
      <c r="BT201" s="1054">
        <v>3426498</v>
      </c>
      <c r="BU201" s="1054">
        <v>2741198</v>
      </c>
      <c r="BV201" s="1054">
        <v>685300</v>
      </c>
      <c r="BW201" s="1054">
        <v>0</v>
      </c>
      <c r="BX201" s="1054">
        <v>49033521</v>
      </c>
      <c r="BY201" s="1054">
        <v>-3800680</v>
      </c>
      <c r="BZ201" s="1054">
        <v>1193980</v>
      </c>
      <c r="CA201" s="1054">
        <v>-4295977</v>
      </c>
      <c r="CB201" s="1054">
        <v>-59545</v>
      </c>
      <c r="CC201" s="1054">
        <v>0</v>
      </c>
      <c r="CD201" s="1054">
        <v>-9293</v>
      </c>
      <c r="CE201" s="1054">
        <v>-4236</v>
      </c>
      <c r="CF201" s="1054">
        <v>-3794474</v>
      </c>
      <c r="CG201" s="1054">
        <v>-49256</v>
      </c>
      <c r="CH201" s="1054">
        <v>-24028</v>
      </c>
      <c r="CI201" s="1054">
        <v>-1916</v>
      </c>
      <c r="CJ201" s="1054">
        <v>0</v>
      </c>
      <c r="CK201" s="1054">
        <v>0</v>
      </c>
      <c r="CL201" s="1054">
        <v>0</v>
      </c>
      <c r="CM201" s="1054">
        <v>0</v>
      </c>
      <c r="CN201" s="1054">
        <v>0</v>
      </c>
      <c r="CO201" s="1054">
        <v>47875792</v>
      </c>
      <c r="CP201" s="1054">
        <v>-377357</v>
      </c>
      <c r="CQ201" s="1054">
        <v>780151</v>
      </c>
      <c r="CR201" s="1054">
        <v>-354812</v>
      </c>
      <c r="CS201" s="1054">
        <v>60753851</v>
      </c>
      <c r="CT201" s="1054">
        <v>-247446</v>
      </c>
      <c r="CU201" s="1054">
        <v>0</v>
      </c>
      <c r="CV201">
        <v>-1867934</v>
      </c>
      <c r="CW201">
        <v>0</v>
      </c>
      <c r="CX201" s="1054">
        <v>-977792</v>
      </c>
      <c r="CY201" s="1054">
        <v>-6087995</v>
      </c>
      <c r="CZ201" s="1054">
        <v>0</v>
      </c>
      <c r="DA201" s="1054">
        <v>0</v>
      </c>
      <c r="DB201" s="1054">
        <v>0</v>
      </c>
      <c r="DC201" s="1054">
        <v>-488896</v>
      </c>
      <c r="DD201" s="1054">
        <v>-391117</v>
      </c>
      <c r="DE201" s="1054">
        <v>-97779</v>
      </c>
      <c r="DF201" s="1054">
        <v>0</v>
      </c>
      <c r="DG201" s="1054">
        <v>-3043998</v>
      </c>
      <c r="DH201" s="1054">
        <v>-2435198</v>
      </c>
      <c r="DI201" s="1054">
        <v>-608799</v>
      </c>
      <c r="DJ201" s="1054">
        <v>0</v>
      </c>
      <c r="DK201" s="1054">
        <v>38278</v>
      </c>
      <c r="DL201" s="1054">
        <v>9570</v>
      </c>
      <c r="DM201" s="1054">
        <v>0</v>
      </c>
      <c r="DN201" s="197">
        <v>18761300</v>
      </c>
      <c r="DO201" s="197">
        <v>0</v>
      </c>
      <c r="DP201" s="197">
        <v>4168355</v>
      </c>
      <c r="DQ201" s="197">
        <v>-3020333</v>
      </c>
      <c r="DR201" s="209"/>
      <c r="DS201" s="209"/>
      <c r="DT201" s="209"/>
      <c r="DU201" t="s">
        <v>984</v>
      </c>
      <c r="DV201" t="s">
        <v>985</v>
      </c>
      <c r="DX201" s="197">
        <v>0</v>
      </c>
      <c r="DY201" s="197">
        <v>0</v>
      </c>
      <c r="DZ201" s="197">
        <v>0</v>
      </c>
      <c r="EA201" s="1054">
        <v>-86822</v>
      </c>
      <c r="EB201" s="1054">
        <v>-40410</v>
      </c>
      <c r="EC201" s="1557" t="s">
        <v>6480</v>
      </c>
      <c r="ED201" s="197" t="s">
        <v>5238</v>
      </c>
      <c r="EE201" s="1513" t="s">
        <v>5342</v>
      </c>
    </row>
    <row r="202" spans="1:135" s="197" customFormat="1" ht="12.75" x14ac:dyDescent="0.2">
      <c r="A202" s="203">
        <v>194</v>
      </c>
      <c r="B202" s="722" t="s">
        <v>484</v>
      </c>
      <c r="C202" s="1526" t="s">
        <v>485</v>
      </c>
      <c r="D202" s="1054">
        <v>96710</v>
      </c>
      <c r="E202" s="1054">
        <v>96710</v>
      </c>
      <c r="F202" s="1054">
        <v>31248</v>
      </c>
      <c r="G202" s="1054">
        <v>0</v>
      </c>
      <c r="H202" s="1054">
        <v>15791193</v>
      </c>
      <c r="I202" s="1054">
        <v>6316477</v>
      </c>
      <c r="J202" s="1054">
        <v>1421207</v>
      </c>
      <c r="K202" s="1054">
        <v>157912</v>
      </c>
      <c r="L202" s="1054">
        <v>169603</v>
      </c>
      <c r="M202" s="1054">
        <v>0</v>
      </c>
      <c r="N202" s="1054">
        <v>0</v>
      </c>
      <c r="O202" s="1054">
        <v>0</v>
      </c>
      <c r="P202" s="1054">
        <v>0</v>
      </c>
      <c r="Q202" s="1054">
        <v>0</v>
      </c>
      <c r="R202" s="1054">
        <v>0</v>
      </c>
      <c r="S202" s="1054">
        <v>0</v>
      </c>
      <c r="T202" s="1054">
        <v>0</v>
      </c>
      <c r="U202" s="1054">
        <v>-303049</v>
      </c>
      <c r="V202" s="1054">
        <v>-242439</v>
      </c>
      <c r="W202" s="1054">
        <v>-54549</v>
      </c>
      <c r="X202" s="1054">
        <v>-6061</v>
      </c>
      <c r="Y202" s="1054">
        <v>1110166</v>
      </c>
      <c r="Z202" s="1054">
        <v>242089</v>
      </c>
      <c r="AA202" s="1054">
        <v>26899</v>
      </c>
      <c r="AB202" s="1054">
        <v>1073965</v>
      </c>
      <c r="AC202" s="1054">
        <v>241642</v>
      </c>
      <c r="AD202" s="1054">
        <v>26849</v>
      </c>
      <c r="AE202" s="1054">
        <v>29192</v>
      </c>
      <c r="AF202" s="1054">
        <v>6568</v>
      </c>
      <c r="AG202" s="1054">
        <v>730</v>
      </c>
      <c r="AH202" s="1054">
        <v>4682</v>
      </c>
      <c r="AI202" s="1054">
        <v>1053</v>
      </c>
      <c r="AJ202" s="1054">
        <v>117</v>
      </c>
      <c r="AK202" s="1054">
        <v>8591</v>
      </c>
      <c r="AL202" s="1054">
        <v>1933</v>
      </c>
      <c r="AM202" s="1054">
        <v>215</v>
      </c>
      <c r="AN202" s="1054">
        <v>10100</v>
      </c>
      <c r="AO202" s="1054">
        <v>2273</v>
      </c>
      <c r="AP202" s="1054">
        <v>253</v>
      </c>
      <c r="AQ202" s="1054">
        <v>23407</v>
      </c>
      <c r="AR202" s="1054">
        <v>5267</v>
      </c>
      <c r="AS202" s="1054">
        <v>585</v>
      </c>
      <c r="AT202" s="1054">
        <v>0</v>
      </c>
      <c r="AU202" s="1054">
        <v>0</v>
      </c>
      <c r="AV202" s="1054">
        <v>0</v>
      </c>
      <c r="AW202" s="1054">
        <v>0</v>
      </c>
      <c r="AX202" s="1054">
        <v>0</v>
      </c>
      <c r="AY202" s="1054">
        <v>0</v>
      </c>
      <c r="AZ202" s="1054">
        <v>1953138</v>
      </c>
      <c r="BA202" s="1054">
        <v>18463</v>
      </c>
      <c r="BB202" s="1054">
        <v>-606097</v>
      </c>
      <c r="BC202" s="1054">
        <v>1337839</v>
      </c>
      <c r="BD202" s="1054">
        <v>301014</v>
      </c>
      <c r="BE202" s="1054">
        <v>33446</v>
      </c>
      <c r="BF202" s="1055"/>
      <c r="BG202" s="1055"/>
      <c r="BH202" s="1055"/>
      <c r="BI202" s="1054">
        <v>-161500</v>
      </c>
      <c r="BJ202" s="1054">
        <v>-129200</v>
      </c>
      <c r="BK202" s="1054">
        <v>-29070</v>
      </c>
      <c r="BL202" s="1054">
        <v>-3230</v>
      </c>
      <c r="BM202" s="1054">
        <v>-323000</v>
      </c>
      <c r="BN202" s="1054">
        <v>-1145238</v>
      </c>
      <c r="BO202" s="1054">
        <v>-916187</v>
      </c>
      <c r="BP202" s="1054">
        <v>-206142</v>
      </c>
      <c r="BQ202" s="1054">
        <v>-22904</v>
      </c>
      <c r="BR202" s="1054">
        <v>-2290471</v>
      </c>
      <c r="BS202" s="1054">
        <v>-184116</v>
      </c>
      <c r="BT202" s="1054">
        <v>-92053</v>
      </c>
      <c r="BU202" s="1054">
        <v>-73647</v>
      </c>
      <c r="BV202" s="1054">
        <v>-16573</v>
      </c>
      <c r="BW202" s="1054">
        <v>-1843</v>
      </c>
      <c r="BX202" s="1054">
        <v>13418220</v>
      </c>
      <c r="BY202" s="1054">
        <v>-3822295</v>
      </c>
      <c r="BZ202" s="1054">
        <v>340493</v>
      </c>
      <c r="CA202" s="1054">
        <v>-1128629</v>
      </c>
      <c r="CB202" s="1054">
        <v>-52828</v>
      </c>
      <c r="CC202" s="1054">
        <v>-21850</v>
      </c>
      <c r="CD202" s="1054">
        <v>-19259</v>
      </c>
      <c r="CE202" s="1054">
        <v>0</v>
      </c>
      <c r="CF202" s="1054">
        <v>-480343</v>
      </c>
      <c r="CG202" s="1054">
        <v>-35617</v>
      </c>
      <c r="CH202" s="1054">
        <v>-162</v>
      </c>
      <c r="CI202" s="1054">
        <v>0</v>
      </c>
      <c r="CJ202" s="1054">
        <v>0</v>
      </c>
      <c r="CK202" s="1054">
        <v>-1996</v>
      </c>
      <c r="CL202" s="1054">
        <v>0</v>
      </c>
      <c r="CM202" s="1054">
        <v>0</v>
      </c>
      <c r="CN202" s="1054">
        <v>0</v>
      </c>
      <c r="CO202" s="1054">
        <v>13777748</v>
      </c>
      <c r="CP202" s="1054">
        <v>-173605</v>
      </c>
      <c r="CQ202" s="1054">
        <v>538080</v>
      </c>
      <c r="CR202" s="1054">
        <v>-289409</v>
      </c>
      <c r="CS202" s="1054">
        <v>21683065</v>
      </c>
      <c r="CT202" s="1054">
        <v>-53605</v>
      </c>
      <c r="CU202" s="1054">
        <v>0</v>
      </c>
      <c r="CV202">
        <v>-18288</v>
      </c>
      <c r="CW202">
        <v>-89293</v>
      </c>
      <c r="CX202" s="1054">
        <v>-209580</v>
      </c>
      <c r="CY202" s="1054">
        <v>-2080891</v>
      </c>
      <c r="CZ202" s="1054">
        <v>0</v>
      </c>
      <c r="DA202" s="1054">
        <v>-145146</v>
      </c>
      <c r="DB202" s="1054">
        <v>0</v>
      </c>
      <c r="DC202" s="1054">
        <v>-104792</v>
      </c>
      <c r="DD202" s="1054">
        <v>-83831</v>
      </c>
      <c r="DE202" s="1054">
        <v>-18862</v>
      </c>
      <c r="DF202" s="1054">
        <v>-2095</v>
      </c>
      <c r="DG202" s="1054">
        <v>-1040446</v>
      </c>
      <c r="DH202" s="1054">
        <v>-832356</v>
      </c>
      <c r="DI202" s="1054">
        <v>-187280</v>
      </c>
      <c r="DJ202" s="1054">
        <v>-20809</v>
      </c>
      <c r="DK202" s="1054">
        <v>265744</v>
      </c>
      <c r="DL202" s="1054">
        <v>59792</v>
      </c>
      <c r="DM202" s="1054">
        <v>6644</v>
      </c>
      <c r="DN202" s="197">
        <v>5613900</v>
      </c>
      <c r="DO202" s="197">
        <v>0</v>
      </c>
      <c r="DP202" s="197">
        <v>-184116</v>
      </c>
      <c r="DQ202" s="197">
        <v>-2034278</v>
      </c>
      <c r="DR202" s="209"/>
      <c r="DS202" s="209"/>
      <c r="DT202" s="209"/>
      <c r="DU202" t="s">
        <v>985</v>
      </c>
      <c r="DV202" t="s">
        <v>984</v>
      </c>
      <c r="DX202" s="197">
        <v>0</v>
      </c>
      <c r="DY202" s="197">
        <v>0</v>
      </c>
      <c r="DZ202" s="197">
        <v>0</v>
      </c>
      <c r="EA202" s="1054">
        <v>-602755</v>
      </c>
      <c r="EB202" s="1054">
        <v>-161044</v>
      </c>
      <c r="EC202" s="1557" t="s">
        <v>6481</v>
      </c>
      <c r="ED202" s="197" t="s">
        <v>5239</v>
      </c>
      <c r="EE202" s="1513" t="s">
        <v>5349</v>
      </c>
    </row>
    <row r="203" spans="1:135" s="197" customFormat="1" ht="12.75" x14ac:dyDescent="0.2">
      <c r="A203" s="797">
        <v>195</v>
      </c>
      <c r="B203" s="722" t="s">
        <v>486</v>
      </c>
      <c r="C203" s="1526" t="s">
        <v>487</v>
      </c>
      <c r="D203" s="1054">
        <v>264261</v>
      </c>
      <c r="E203" s="1054">
        <v>264261</v>
      </c>
      <c r="F203" s="1054">
        <v>0</v>
      </c>
      <c r="G203" s="1054">
        <v>0</v>
      </c>
      <c r="H203" s="1054">
        <v>78037215</v>
      </c>
      <c r="I203" s="1054">
        <v>23411165</v>
      </c>
      <c r="J203" s="1054">
        <v>28873770</v>
      </c>
      <c r="K203" s="1054">
        <v>0</v>
      </c>
      <c r="L203" s="1054">
        <v>0</v>
      </c>
      <c r="M203" s="1054">
        <v>0</v>
      </c>
      <c r="N203" s="1054">
        <v>0</v>
      </c>
      <c r="O203" s="1054">
        <v>0</v>
      </c>
      <c r="P203" s="1054">
        <v>0</v>
      </c>
      <c r="Q203" s="1054">
        <v>0</v>
      </c>
      <c r="R203" s="1054">
        <v>0</v>
      </c>
      <c r="S203" s="1054">
        <v>0</v>
      </c>
      <c r="T203" s="1054">
        <v>0</v>
      </c>
      <c r="U203" s="1054">
        <v>251337</v>
      </c>
      <c r="V203" s="1054">
        <v>228488</v>
      </c>
      <c r="W203" s="1054">
        <v>281802</v>
      </c>
      <c r="X203" s="1054">
        <v>0</v>
      </c>
      <c r="Y203" s="1054">
        <v>3987874</v>
      </c>
      <c r="Z203" s="1054">
        <v>4918378</v>
      </c>
      <c r="AA203" s="1054">
        <v>0</v>
      </c>
      <c r="AB203" s="1054">
        <v>1414668</v>
      </c>
      <c r="AC203" s="1054">
        <v>1744758</v>
      </c>
      <c r="AD203" s="1054">
        <v>0</v>
      </c>
      <c r="AE203" s="1054">
        <v>94730</v>
      </c>
      <c r="AF203" s="1054">
        <v>116833</v>
      </c>
      <c r="AG203" s="1054">
        <v>0</v>
      </c>
      <c r="AH203" s="1054">
        <v>0</v>
      </c>
      <c r="AI203" s="1054">
        <v>0</v>
      </c>
      <c r="AJ203" s="1054">
        <v>0</v>
      </c>
      <c r="AK203" s="1054">
        <v>0</v>
      </c>
      <c r="AL203" s="1054">
        <v>0</v>
      </c>
      <c r="AM203" s="1054">
        <v>0</v>
      </c>
      <c r="AN203" s="1054">
        <v>0</v>
      </c>
      <c r="AO203" s="1054">
        <v>0</v>
      </c>
      <c r="AP203" s="1054">
        <v>0</v>
      </c>
      <c r="AQ203" s="1054">
        <v>302022</v>
      </c>
      <c r="AR203" s="1054">
        <v>372495</v>
      </c>
      <c r="AS203" s="1054">
        <v>0</v>
      </c>
      <c r="AT203" s="1054">
        <v>0</v>
      </c>
      <c r="AU203" s="1054">
        <v>0</v>
      </c>
      <c r="AV203" s="1054">
        <v>0</v>
      </c>
      <c r="AW203" s="1054">
        <v>0</v>
      </c>
      <c r="AX203" s="1054">
        <v>0</v>
      </c>
      <c r="AY203" s="1054">
        <v>0</v>
      </c>
      <c r="AZ203" s="1054">
        <v>5567453</v>
      </c>
      <c r="BA203" s="1054">
        <v>0</v>
      </c>
      <c r="BB203" s="1054">
        <v>761626</v>
      </c>
      <c r="BC203" s="1054">
        <v>5155502</v>
      </c>
      <c r="BD203" s="1054">
        <v>6358451</v>
      </c>
      <c r="BE203" s="1054">
        <v>0</v>
      </c>
      <c r="BF203" s="1055"/>
      <c r="BG203" s="1055"/>
      <c r="BH203" s="1055"/>
      <c r="BI203" s="1054">
        <v>-2011020</v>
      </c>
      <c r="BJ203" s="1054">
        <v>-1828200</v>
      </c>
      <c r="BK203" s="1054">
        <v>-2254780</v>
      </c>
      <c r="BL203" s="1054">
        <v>0</v>
      </c>
      <c r="BM203" s="1054">
        <v>-6094000</v>
      </c>
      <c r="BN203" s="1054">
        <v>-3849977</v>
      </c>
      <c r="BO203" s="1054">
        <v>-3499982</v>
      </c>
      <c r="BP203" s="1054">
        <v>-4316643</v>
      </c>
      <c r="BQ203" s="1054">
        <v>0</v>
      </c>
      <c r="BR203" s="1054">
        <v>-11666602</v>
      </c>
      <c r="BS203" s="1054">
        <v>-5283010</v>
      </c>
      <c r="BT203" s="1054">
        <v>-1741740</v>
      </c>
      <c r="BU203" s="1054">
        <v>-1589048</v>
      </c>
      <c r="BV203" s="1054">
        <v>-1952222</v>
      </c>
      <c r="BW203" s="1054">
        <v>0</v>
      </c>
      <c r="BX203" s="1054">
        <v>67938986</v>
      </c>
      <c r="BY203" s="1054">
        <v>-5593013</v>
      </c>
      <c r="BZ203" s="1054">
        <v>2045466</v>
      </c>
      <c r="CA203" s="1054">
        <v>-11328599</v>
      </c>
      <c r="CB203" s="1054">
        <v>-84023</v>
      </c>
      <c r="CC203" s="1054">
        <v>0</v>
      </c>
      <c r="CD203" s="1054">
        <v>0</v>
      </c>
      <c r="CE203" s="1054">
        <v>0</v>
      </c>
      <c r="CF203" s="1054">
        <v>-3253509</v>
      </c>
      <c r="CG203" s="1054">
        <v>-137338</v>
      </c>
      <c r="CH203" s="1054">
        <v>-42125</v>
      </c>
      <c r="CI203" s="1054">
        <v>-7544</v>
      </c>
      <c r="CJ203" s="1054">
        <v>0</v>
      </c>
      <c r="CK203" s="1054">
        <v>0</v>
      </c>
      <c r="CL203" s="1054">
        <v>0</v>
      </c>
      <c r="CM203" s="1054">
        <v>0</v>
      </c>
      <c r="CN203" s="1054">
        <v>0</v>
      </c>
      <c r="CO203" s="1054">
        <v>73127802</v>
      </c>
      <c r="CP203" s="1054">
        <v>-331046</v>
      </c>
      <c r="CQ203" s="1054">
        <v>14487085</v>
      </c>
      <c r="CR203" s="1054">
        <v>-11226128</v>
      </c>
      <c r="CS203" s="1054">
        <v>106297992</v>
      </c>
      <c r="CT203" s="1054">
        <v>-915046</v>
      </c>
      <c r="CU203" s="1054">
        <v>0</v>
      </c>
      <c r="CV203">
        <v>-10082242</v>
      </c>
      <c r="CW203">
        <v>0</v>
      </c>
      <c r="CX203" s="1054">
        <v>-612366</v>
      </c>
      <c r="CY203" s="1054">
        <v>-11054236</v>
      </c>
      <c r="CZ203" s="1054">
        <v>0</v>
      </c>
      <c r="DA203" s="1054">
        <v>1627</v>
      </c>
      <c r="DB203" s="1054">
        <v>0</v>
      </c>
      <c r="DC203" s="1054">
        <v>-202080</v>
      </c>
      <c r="DD203" s="1054">
        <v>-183710</v>
      </c>
      <c r="DE203" s="1054">
        <v>-226576</v>
      </c>
      <c r="DF203" s="1054">
        <v>0</v>
      </c>
      <c r="DG203" s="1054">
        <v>-3647897</v>
      </c>
      <c r="DH203" s="1054">
        <v>-3316272</v>
      </c>
      <c r="DI203" s="1054">
        <v>-4090067</v>
      </c>
      <c r="DJ203" s="1054">
        <v>0</v>
      </c>
      <c r="DK203" s="1054">
        <v>1424841</v>
      </c>
      <c r="DL203" s="1054">
        <v>1757304</v>
      </c>
      <c r="DM203" s="1054">
        <v>0</v>
      </c>
      <c r="DN203" s="197">
        <v>24289700</v>
      </c>
      <c r="DO203" s="197">
        <v>0</v>
      </c>
      <c r="DP203" s="197">
        <v>-5283010</v>
      </c>
      <c r="DQ203" s="197">
        <v>-9785387</v>
      </c>
      <c r="DR203" s="209"/>
      <c r="DS203" s="209"/>
      <c r="DT203" s="209"/>
      <c r="DU203" t="s">
        <v>984</v>
      </c>
      <c r="DV203" t="s">
        <v>984</v>
      </c>
      <c r="DX203" s="197">
        <v>0</v>
      </c>
      <c r="DY203" s="197">
        <v>0</v>
      </c>
      <c r="DZ203" s="197">
        <v>0</v>
      </c>
      <c r="EA203" s="1054">
        <v>-4309066</v>
      </c>
      <c r="EB203" s="1054">
        <v>0</v>
      </c>
      <c r="EC203" s="1557" t="s">
        <v>6480</v>
      </c>
      <c r="ED203" s="197" t="s">
        <v>5240</v>
      </c>
      <c r="EE203" s="1513" t="s">
        <v>5345</v>
      </c>
    </row>
    <row r="204" spans="1:135" s="197" customFormat="1" ht="12.75" x14ac:dyDescent="0.2">
      <c r="A204" s="203">
        <v>196</v>
      </c>
      <c r="B204" s="722" t="s">
        <v>490</v>
      </c>
      <c r="C204" s="1526" t="s">
        <v>491</v>
      </c>
      <c r="D204" s="1054">
        <v>329200</v>
      </c>
      <c r="E204" s="1054">
        <v>329200</v>
      </c>
      <c r="F204" s="1054">
        <v>1865633</v>
      </c>
      <c r="G204" s="1054">
        <v>0</v>
      </c>
      <c r="H204" s="1054">
        <v>69023163</v>
      </c>
      <c r="I204" s="1054">
        <v>68332931</v>
      </c>
      <c r="J204" s="1054">
        <v>0</v>
      </c>
      <c r="K204" s="1054">
        <v>690232</v>
      </c>
      <c r="L204" s="1054">
        <v>0</v>
      </c>
      <c r="M204" s="1054">
        <v>0</v>
      </c>
      <c r="N204" s="1054">
        <v>0</v>
      </c>
      <c r="O204" s="1054">
        <v>0</v>
      </c>
      <c r="P204" s="1054">
        <v>0</v>
      </c>
      <c r="Q204" s="1054">
        <v>0</v>
      </c>
      <c r="R204" s="1054">
        <v>0</v>
      </c>
      <c r="S204" s="1054">
        <v>0</v>
      </c>
      <c r="T204" s="1054">
        <v>0</v>
      </c>
      <c r="U204" s="1054">
        <v>0</v>
      </c>
      <c r="V204" s="1054">
        <v>2425693</v>
      </c>
      <c r="W204" s="1054">
        <v>0</v>
      </c>
      <c r="X204" s="1054">
        <v>24502</v>
      </c>
      <c r="Y204" s="1054">
        <v>11957671</v>
      </c>
      <c r="Z204" s="1054">
        <v>0</v>
      </c>
      <c r="AA204" s="1054">
        <v>117575</v>
      </c>
      <c r="AB204" s="1054">
        <v>6923213</v>
      </c>
      <c r="AC204" s="1054">
        <v>0</v>
      </c>
      <c r="AD204" s="1054">
        <v>69931</v>
      </c>
      <c r="AE204" s="1054">
        <v>289965</v>
      </c>
      <c r="AF204" s="1054">
        <v>0</v>
      </c>
      <c r="AG204" s="1054">
        <v>2929</v>
      </c>
      <c r="AH204" s="1054">
        <v>0</v>
      </c>
      <c r="AI204" s="1054">
        <v>0</v>
      </c>
      <c r="AJ204" s="1054">
        <v>0</v>
      </c>
      <c r="AK204" s="1054">
        <v>0</v>
      </c>
      <c r="AL204" s="1054">
        <v>0</v>
      </c>
      <c r="AM204" s="1054">
        <v>0</v>
      </c>
      <c r="AN204" s="1054">
        <v>0</v>
      </c>
      <c r="AO204" s="1054">
        <v>0</v>
      </c>
      <c r="AP204" s="1054">
        <v>0</v>
      </c>
      <c r="AQ204" s="1054">
        <v>851359</v>
      </c>
      <c r="AR204" s="1054">
        <v>0</v>
      </c>
      <c r="AS204" s="1054">
        <v>8600</v>
      </c>
      <c r="AT204" s="1054">
        <v>0</v>
      </c>
      <c r="AU204" s="1054">
        <v>0</v>
      </c>
      <c r="AV204" s="1054">
        <v>0</v>
      </c>
      <c r="AW204" s="1054">
        <v>0</v>
      </c>
      <c r="AX204" s="1054">
        <v>0</v>
      </c>
      <c r="AY204" s="1054">
        <v>0</v>
      </c>
      <c r="AZ204" s="1054">
        <v>5601987</v>
      </c>
      <c r="BA204" s="1054">
        <v>0</v>
      </c>
      <c r="BB204" s="1054">
        <v>2450195</v>
      </c>
      <c r="BC204" s="1054">
        <v>4182034</v>
      </c>
      <c r="BD204" s="1054">
        <v>0</v>
      </c>
      <c r="BE204" s="1054">
        <v>42243</v>
      </c>
      <c r="BF204" s="1055"/>
      <c r="BG204" s="1055"/>
      <c r="BH204" s="1055"/>
      <c r="BI204" s="1054">
        <v>0</v>
      </c>
      <c r="BJ204" s="1054">
        <v>-2455177</v>
      </c>
      <c r="BK204" s="1054">
        <v>0</v>
      </c>
      <c r="BL204" s="1054">
        <v>-24799</v>
      </c>
      <c r="BM204" s="1054">
        <v>-2479976</v>
      </c>
      <c r="BN204" s="1054">
        <v>0</v>
      </c>
      <c r="BO204" s="1054">
        <v>-12701622</v>
      </c>
      <c r="BP204" s="1054">
        <v>0</v>
      </c>
      <c r="BQ204" s="1054">
        <v>-128299</v>
      </c>
      <c r="BR204" s="1054">
        <v>-12829921</v>
      </c>
      <c r="BS204" s="1054">
        <v>3493902</v>
      </c>
      <c r="BT204" s="1054">
        <v>0</v>
      </c>
      <c r="BU204" s="1054">
        <v>3458964</v>
      </c>
      <c r="BV204" s="1054">
        <v>0</v>
      </c>
      <c r="BW204" s="1054">
        <v>34938</v>
      </c>
      <c r="BX204" s="1054">
        <v>60691103</v>
      </c>
      <c r="BY204" s="1054">
        <v>-9774763</v>
      </c>
      <c r="BZ204" s="1054">
        <v>1582131</v>
      </c>
      <c r="CA204" s="1054">
        <v>-4342097</v>
      </c>
      <c r="CB204" s="1054">
        <v>-61624</v>
      </c>
      <c r="CC204" s="1054">
        <v>0</v>
      </c>
      <c r="CD204" s="1054">
        <v>0</v>
      </c>
      <c r="CE204" s="1054">
        <v>0</v>
      </c>
      <c r="CF204" s="1054">
        <v>-2704958</v>
      </c>
      <c r="CG204" s="1054">
        <v>-45013</v>
      </c>
      <c r="CH204" s="1054">
        <v>-24480</v>
      </c>
      <c r="CI204" s="1054">
        <v>-3855</v>
      </c>
      <c r="CJ204" s="1054">
        <v>0</v>
      </c>
      <c r="CK204" s="1054">
        <v>0</v>
      </c>
      <c r="CL204" s="1054">
        <v>-358484</v>
      </c>
      <c r="CM204" s="1054">
        <v>0</v>
      </c>
      <c r="CN204" s="1054">
        <v>0</v>
      </c>
      <c r="CO204" s="1054">
        <v>61703941</v>
      </c>
      <c r="CP204" s="1054">
        <v>-199490</v>
      </c>
      <c r="CQ204" s="1054">
        <v>4547880</v>
      </c>
      <c r="CR204" s="1054">
        <v>-2178205</v>
      </c>
      <c r="CS204" s="1054">
        <v>84139270</v>
      </c>
      <c r="CT204" s="1054">
        <v>-166833</v>
      </c>
      <c r="CU204" s="1054">
        <v>0</v>
      </c>
      <c r="CV204">
        <v>-2753463</v>
      </c>
      <c r="CW204">
        <v>0</v>
      </c>
      <c r="CX204" s="1054">
        <v>-20619</v>
      </c>
      <c r="CY204" s="1054">
        <v>-12809302</v>
      </c>
      <c r="CZ204" s="1054">
        <v>0</v>
      </c>
      <c r="DA204" s="1054">
        <v>798701</v>
      </c>
      <c r="DB204" s="1054">
        <v>0</v>
      </c>
      <c r="DC204" s="1054">
        <v>0</v>
      </c>
      <c r="DD204" s="1054">
        <v>-20413</v>
      </c>
      <c r="DE204" s="1054">
        <v>0</v>
      </c>
      <c r="DF204" s="1054">
        <v>-206</v>
      </c>
      <c r="DG204" s="1054">
        <v>0</v>
      </c>
      <c r="DH204" s="1054">
        <v>-12681209</v>
      </c>
      <c r="DI204" s="1054">
        <v>0</v>
      </c>
      <c r="DJ204" s="1054">
        <v>-128093</v>
      </c>
      <c r="DK204" s="1054">
        <v>4801680</v>
      </c>
      <c r="DL204" s="1054">
        <v>0</v>
      </c>
      <c r="DM204" s="1054">
        <v>48502</v>
      </c>
      <c r="DN204" s="197">
        <v>22530325</v>
      </c>
      <c r="DO204" s="197">
        <v>0</v>
      </c>
      <c r="DP204" s="197">
        <v>3493902</v>
      </c>
      <c r="DQ204" s="197">
        <v>-2641465</v>
      </c>
      <c r="DR204" s="209"/>
      <c r="DS204" s="209"/>
      <c r="DT204" s="209"/>
      <c r="DU204" t="s">
        <v>984</v>
      </c>
      <c r="DV204" t="s">
        <v>984</v>
      </c>
      <c r="DX204" s="197">
        <v>0</v>
      </c>
      <c r="DY204" s="197">
        <v>0</v>
      </c>
      <c r="DZ204" s="197">
        <v>0</v>
      </c>
      <c r="EA204" s="1054">
        <v>-4400438</v>
      </c>
      <c r="EB204" s="1054">
        <v>0</v>
      </c>
      <c r="EC204" s="1557" t="s">
        <v>6481</v>
      </c>
      <c r="ED204" s="197" t="s">
        <v>5241</v>
      </c>
      <c r="EE204" s="1513" t="s">
        <v>5349</v>
      </c>
    </row>
    <row r="205" spans="1:135" s="197" customFormat="1" ht="12.75" x14ac:dyDescent="0.2">
      <c r="A205" s="797">
        <v>197</v>
      </c>
      <c r="B205" s="722" t="s">
        <v>492</v>
      </c>
      <c r="C205" s="1526" t="s">
        <v>493</v>
      </c>
      <c r="D205" s="1054">
        <v>102764</v>
      </c>
      <c r="E205" s="1054">
        <v>102764</v>
      </c>
      <c r="F205" s="1054">
        <v>35056</v>
      </c>
      <c r="G205" s="1054">
        <v>0</v>
      </c>
      <c r="H205" s="1054">
        <v>18918057</v>
      </c>
      <c r="I205" s="1054">
        <v>7567223</v>
      </c>
      <c r="J205" s="1054">
        <v>1702625</v>
      </c>
      <c r="K205" s="1054">
        <v>189181</v>
      </c>
      <c r="L205" s="1054">
        <v>0</v>
      </c>
      <c r="M205" s="1054">
        <v>0</v>
      </c>
      <c r="N205" s="1054">
        <v>0</v>
      </c>
      <c r="O205" s="1054">
        <v>0</v>
      </c>
      <c r="P205" s="1054">
        <v>0</v>
      </c>
      <c r="Q205" s="1054">
        <v>0</v>
      </c>
      <c r="R205" s="1054">
        <v>0</v>
      </c>
      <c r="S205" s="1054">
        <v>0</v>
      </c>
      <c r="T205" s="1054">
        <v>0</v>
      </c>
      <c r="U205" s="1054">
        <v>-554629</v>
      </c>
      <c r="V205" s="1054">
        <v>-443703</v>
      </c>
      <c r="W205" s="1054">
        <v>-99833</v>
      </c>
      <c r="X205" s="1054">
        <v>-11093</v>
      </c>
      <c r="Y205" s="1054">
        <v>1294977</v>
      </c>
      <c r="Z205" s="1054">
        <v>290026</v>
      </c>
      <c r="AA205" s="1054">
        <v>32225</v>
      </c>
      <c r="AB205" s="1054">
        <v>1128976</v>
      </c>
      <c r="AC205" s="1054">
        <v>254020</v>
      </c>
      <c r="AD205" s="1054">
        <v>28224</v>
      </c>
      <c r="AE205" s="1054">
        <v>47862</v>
      </c>
      <c r="AF205" s="1054">
        <v>10769</v>
      </c>
      <c r="AG205" s="1054">
        <v>1197</v>
      </c>
      <c r="AH205" s="1054">
        <v>3065</v>
      </c>
      <c r="AI205" s="1054">
        <v>690</v>
      </c>
      <c r="AJ205" s="1054">
        <v>77</v>
      </c>
      <c r="AK205" s="1054">
        <v>2416</v>
      </c>
      <c r="AL205" s="1054">
        <v>543</v>
      </c>
      <c r="AM205" s="1054">
        <v>60</v>
      </c>
      <c r="AN205" s="1054">
        <v>0</v>
      </c>
      <c r="AO205" s="1054">
        <v>0</v>
      </c>
      <c r="AP205" s="1054">
        <v>0</v>
      </c>
      <c r="AQ205" s="1054">
        <v>308411</v>
      </c>
      <c r="AR205" s="1054">
        <v>69393</v>
      </c>
      <c r="AS205" s="1054">
        <v>7710</v>
      </c>
      <c r="AT205" s="1054">
        <v>0</v>
      </c>
      <c r="AU205" s="1054">
        <v>0</v>
      </c>
      <c r="AV205" s="1054">
        <v>0</v>
      </c>
      <c r="AW205" s="1054">
        <v>0</v>
      </c>
      <c r="AX205" s="1054">
        <v>0</v>
      </c>
      <c r="AY205" s="1054">
        <v>0</v>
      </c>
      <c r="AZ205" s="1054">
        <v>2543644</v>
      </c>
      <c r="BA205" s="1054">
        <v>0</v>
      </c>
      <c r="BB205" s="1054">
        <v>-1109258</v>
      </c>
      <c r="BC205" s="1054">
        <v>1111760</v>
      </c>
      <c r="BD205" s="1054">
        <v>250146</v>
      </c>
      <c r="BE205" s="1054">
        <v>27794</v>
      </c>
      <c r="BF205" s="1055"/>
      <c r="BG205" s="1055"/>
      <c r="BH205" s="1055"/>
      <c r="BI205" s="1054">
        <v>-133799</v>
      </c>
      <c r="BJ205" s="1054">
        <v>-107039</v>
      </c>
      <c r="BK205" s="1054">
        <v>-24083</v>
      </c>
      <c r="BL205" s="1054">
        <v>-2676</v>
      </c>
      <c r="BM205" s="1054">
        <v>-267597</v>
      </c>
      <c r="BN205" s="1054">
        <v>-1572184</v>
      </c>
      <c r="BO205" s="1054">
        <v>-1257747</v>
      </c>
      <c r="BP205" s="1054">
        <v>-282993</v>
      </c>
      <c r="BQ205" s="1054">
        <v>-31444</v>
      </c>
      <c r="BR205" s="1054">
        <v>-3144368</v>
      </c>
      <c r="BS205" s="1054">
        <v>-1240872</v>
      </c>
      <c r="BT205" s="1054">
        <v>-620431</v>
      </c>
      <c r="BU205" s="1054">
        <v>-496351</v>
      </c>
      <c r="BV205" s="1054">
        <v>-111680</v>
      </c>
      <c r="BW205" s="1054">
        <v>-12410</v>
      </c>
      <c r="BX205" s="1054">
        <v>14341334</v>
      </c>
      <c r="BY205" s="1054">
        <v>-4178438</v>
      </c>
      <c r="BZ205" s="1054">
        <v>342029</v>
      </c>
      <c r="CA205" s="1054">
        <v>-1644271</v>
      </c>
      <c r="CB205" s="1054">
        <v>-7393</v>
      </c>
      <c r="CC205" s="1054">
        <v>0</v>
      </c>
      <c r="CD205" s="1054">
        <v>-6963</v>
      </c>
      <c r="CE205" s="1054">
        <v>-1018</v>
      </c>
      <c r="CF205" s="1054">
        <v>-598630</v>
      </c>
      <c r="CG205" s="1054">
        <v>-4845</v>
      </c>
      <c r="CH205" s="1054">
        <v>0</v>
      </c>
      <c r="CI205" s="1054">
        <v>0</v>
      </c>
      <c r="CJ205" s="1054">
        <v>0</v>
      </c>
      <c r="CK205" s="1054">
        <v>0</v>
      </c>
      <c r="CL205" s="1054">
        <v>0</v>
      </c>
      <c r="CM205" s="1054">
        <v>0</v>
      </c>
      <c r="CN205" s="1054">
        <v>0</v>
      </c>
      <c r="CO205" s="1054">
        <v>14937772</v>
      </c>
      <c r="CP205" s="1054">
        <v>-13042</v>
      </c>
      <c r="CQ205" s="1054">
        <v>366682</v>
      </c>
      <c r="CR205" s="1054">
        <v>-258142</v>
      </c>
      <c r="CS205" s="1054">
        <v>23678794</v>
      </c>
      <c r="CT205" s="1054">
        <v>-7515</v>
      </c>
      <c r="CU205" s="1054">
        <v>0</v>
      </c>
      <c r="CV205">
        <v>-830414</v>
      </c>
      <c r="CW205">
        <v>0</v>
      </c>
      <c r="CX205" s="1054">
        <v>-279922</v>
      </c>
      <c r="CY205" s="1054">
        <v>-2864446</v>
      </c>
      <c r="CZ205" s="1054">
        <v>0</v>
      </c>
      <c r="DA205" s="1054">
        <v>91884</v>
      </c>
      <c r="DB205" s="1054">
        <v>0</v>
      </c>
      <c r="DC205" s="1054">
        <v>-139962</v>
      </c>
      <c r="DD205" s="1054">
        <v>-111968</v>
      </c>
      <c r="DE205" s="1054">
        <v>-25193</v>
      </c>
      <c r="DF205" s="1054">
        <v>-2799</v>
      </c>
      <c r="DG205" s="1054">
        <v>-1432222</v>
      </c>
      <c r="DH205" s="1054">
        <v>-1145779</v>
      </c>
      <c r="DI205" s="1054">
        <v>-257800</v>
      </c>
      <c r="DJ205" s="1054">
        <v>-28645</v>
      </c>
      <c r="DK205" s="1054">
        <v>489937</v>
      </c>
      <c r="DL205" s="1054">
        <v>110236</v>
      </c>
      <c r="DM205" s="1054">
        <v>12248</v>
      </c>
      <c r="DN205" s="197">
        <v>9204250</v>
      </c>
      <c r="DO205" s="197">
        <v>0</v>
      </c>
      <c r="DP205" s="197">
        <v>-1240872</v>
      </c>
      <c r="DQ205" s="197">
        <v>-1543735</v>
      </c>
      <c r="DR205" s="209"/>
      <c r="DS205" s="209"/>
      <c r="DT205" s="209"/>
      <c r="DU205" t="s">
        <v>984</v>
      </c>
      <c r="DV205" t="s">
        <v>984</v>
      </c>
      <c r="DX205" s="197">
        <v>0</v>
      </c>
      <c r="DY205" s="197">
        <v>0</v>
      </c>
      <c r="DZ205" s="197">
        <v>0</v>
      </c>
      <c r="EA205" s="1054">
        <v>-1111266</v>
      </c>
      <c r="EB205" s="1054">
        <v>0</v>
      </c>
      <c r="EC205" s="1557" t="s">
        <v>6480</v>
      </c>
      <c r="ED205" s="197" t="s">
        <v>5242</v>
      </c>
      <c r="EE205" s="1513" t="s">
        <v>5344</v>
      </c>
    </row>
    <row r="206" spans="1:135" s="197" customFormat="1" ht="12.75" x14ac:dyDescent="0.2">
      <c r="A206" s="203">
        <v>198</v>
      </c>
      <c r="B206" s="722" t="s">
        <v>494</v>
      </c>
      <c r="C206" s="1526" t="s">
        <v>495</v>
      </c>
      <c r="D206" s="1054">
        <v>96960</v>
      </c>
      <c r="E206" s="1054">
        <v>96960</v>
      </c>
      <c r="F206" s="1054">
        <v>228314</v>
      </c>
      <c r="G206" s="1054">
        <v>0</v>
      </c>
      <c r="H206" s="1054">
        <v>14264057</v>
      </c>
      <c r="I206" s="1054">
        <v>5705623</v>
      </c>
      <c r="J206" s="1054">
        <v>1283765</v>
      </c>
      <c r="K206" s="1054">
        <v>142641</v>
      </c>
      <c r="L206" s="1054">
        <v>0</v>
      </c>
      <c r="M206" s="1054">
        <v>0</v>
      </c>
      <c r="N206" s="1054">
        <v>0</v>
      </c>
      <c r="O206" s="1054">
        <v>0</v>
      </c>
      <c r="P206" s="1054">
        <v>0</v>
      </c>
      <c r="Q206" s="1054">
        <v>0</v>
      </c>
      <c r="R206" s="1054">
        <v>0</v>
      </c>
      <c r="S206" s="1054">
        <v>0</v>
      </c>
      <c r="T206" s="1054">
        <v>0</v>
      </c>
      <c r="U206" s="1054">
        <v>-599201</v>
      </c>
      <c r="V206" s="1054">
        <v>-479361</v>
      </c>
      <c r="W206" s="1054">
        <v>-107856</v>
      </c>
      <c r="X206" s="1054">
        <v>-11984</v>
      </c>
      <c r="Y206" s="1054">
        <v>1010791</v>
      </c>
      <c r="Z206" s="1054">
        <v>218677</v>
      </c>
      <c r="AA206" s="1054">
        <v>24298</v>
      </c>
      <c r="AB206" s="1054">
        <v>1011801</v>
      </c>
      <c r="AC206" s="1054">
        <v>227655</v>
      </c>
      <c r="AD206" s="1054">
        <v>25295</v>
      </c>
      <c r="AE206" s="1054">
        <v>25574</v>
      </c>
      <c r="AF206" s="1054">
        <v>5754</v>
      </c>
      <c r="AG206" s="1054">
        <v>639</v>
      </c>
      <c r="AH206" s="1054">
        <v>3029</v>
      </c>
      <c r="AI206" s="1054">
        <v>682</v>
      </c>
      <c r="AJ206" s="1054">
        <v>76</v>
      </c>
      <c r="AK206" s="1054">
        <v>2308</v>
      </c>
      <c r="AL206" s="1054">
        <v>519</v>
      </c>
      <c r="AM206" s="1054">
        <v>58</v>
      </c>
      <c r="AN206" s="1054">
        <v>0</v>
      </c>
      <c r="AO206" s="1054">
        <v>0</v>
      </c>
      <c r="AP206" s="1054">
        <v>0</v>
      </c>
      <c r="AQ206" s="1054">
        <v>4682</v>
      </c>
      <c r="AR206" s="1054">
        <v>1053</v>
      </c>
      <c r="AS206" s="1054">
        <v>117</v>
      </c>
      <c r="AT206" s="1054">
        <v>0</v>
      </c>
      <c r="AU206" s="1054">
        <v>0</v>
      </c>
      <c r="AV206" s="1054">
        <v>0</v>
      </c>
      <c r="AW206" s="1054">
        <v>0</v>
      </c>
      <c r="AX206" s="1054">
        <v>0</v>
      </c>
      <c r="AY206" s="1054">
        <v>0</v>
      </c>
      <c r="AZ206" s="1054">
        <v>1786762</v>
      </c>
      <c r="BA206" s="1054">
        <v>0</v>
      </c>
      <c r="BB206" s="1054">
        <v>-1198402</v>
      </c>
      <c r="BC206" s="1054">
        <v>397565</v>
      </c>
      <c r="BD206" s="1054">
        <v>89452</v>
      </c>
      <c r="BE206" s="1054">
        <v>9939</v>
      </c>
      <c r="BF206" s="1055"/>
      <c r="BG206" s="1055"/>
      <c r="BH206" s="1055"/>
      <c r="BI206" s="1054">
        <v>-713733</v>
      </c>
      <c r="BJ206" s="1054">
        <v>-570989</v>
      </c>
      <c r="BK206" s="1054">
        <v>-128473</v>
      </c>
      <c r="BL206" s="1054">
        <v>-14274</v>
      </c>
      <c r="BM206" s="1054">
        <v>-1427469</v>
      </c>
      <c r="BN206" s="1054">
        <v>-1096395</v>
      </c>
      <c r="BO206" s="1054">
        <v>-877115</v>
      </c>
      <c r="BP206" s="1054">
        <v>-197351</v>
      </c>
      <c r="BQ206" s="1054">
        <v>-21928</v>
      </c>
      <c r="BR206" s="1054">
        <v>-2192789</v>
      </c>
      <c r="BS206" s="1054">
        <v>-538004</v>
      </c>
      <c r="BT206" s="1054">
        <v>-199904</v>
      </c>
      <c r="BU206" s="1054">
        <v>-259422</v>
      </c>
      <c r="BV206" s="1054">
        <v>-71913</v>
      </c>
      <c r="BW206" s="1054">
        <v>-6764</v>
      </c>
      <c r="BX206" s="1054">
        <v>12823275</v>
      </c>
      <c r="BY206" s="1054">
        <v>-3715848</v>
      </c>
      <c r="BZ206" s="1054">
        <v>258617</v>
      </c>
      <c r="CA206" s="1054">
        <v>-642408</v>
      </c>
      <c r="CB206" s="1054">
        <v>-48892</v>
      </c>
      <c r="CC206" s="1054">
        <v>0</v>
      </c>
      <c r="CD206" s="1054">
        <v>-4685</v>
      </c>
      <c r="CE206" s="1054">
        <v>0</v>
      </c>
      <c r="CF206" s="1054">
        <v>-508830</v>
      </c>
      <c r="CG206" s="1054">
        <v>-60961</v>
      </c>
      <c r="CH206" s="1054">
        <v>-20979</v>
      </c>
      <c r="CI206" s="1054">
        <v>-2826</v>
      </c>
      <c r="CJ206" s="1054">
        <v>0</v>
      </c>
      <c r="CK206" s="1054">
        <v>0</v>
      </c>
      <c r="CL206" s="1054">
        <v>0</v>
      </c>
      <c r="CM206" s="1054">
        <v>0</v>
      </c>
      <c r="CN206" s="1054">
        <v>0</v>
      </c>
      <c r="CO206" s="1054">
        <v>10582822</v>
      </c>
      <c r="CP206" s="1054">
        <v>-29404</v>
      </c>
      <c r="CQ206" s="1054">
        <v>1540348</v>
      </c>
      <c r="CR206" s="1054">
        <v>-85968</v>
      </c>
      <c r="CS206" s="1054">
        <v>16442984</v>
      </c>
      <c r="CT206" s="1054">
        <v>107556</v>
      </c>
      <c r="CU206" s="1054">
        <v>0</v>
      </c>
      <c r="CV206">
        <v>479394</v>
      </c>
      <c r="CW206">
        <v>0</v>
      </c>
      <c r="CX206" s="1054">
        <v>-18818</v>
      </c>
      <c r="CY206" s="1054">
        <v>-2173971</v>
      </c>
      <c r="CZ206" s="1054">
        <v>0</v>
      </c>
      <c r="DA206" s="1054">
        <v>-629159</v>
      </c>
      <c r="DB206" s="1054">
        <v>0</v>
      </c>
      <c r="DC206" s="1054">
        <v>-9409</v>
      </c>
      <c r="DD206" s="1054">
        <v>-7527</v>
      </c>
      <c r="DE206" s="1054">
        <v>-1694</v>
      </c>
      <c r="DF206" s="1054">
        <v>-188</v>
      </c>
      <c r="DG206" s="1054">
        <v>-1086985</v>
      </c>
      <c r="DH206" s="1054">
        <v>-869588</v>
      </c>
      <c r="DI206" s="1054">
        <v>-195658</v>
      </c>
      <c r="DJ206" s="1054">
        <v>-21740</v>
      </c>
      <c r="DK206" s="1054">
        <v>0</v>
      </c>
      <c r="DL206" s="1054">
        <v>0</v>
      </c>
      <c r="DM206" s="1054">
        <v>0</v>
      </c>
      <c r="DN206" s="197">
        <v>4918050</v>
      </c>
      <c r="DO206" s="197">
        <v>0</v>
      </c>
      <c r="DP206" s="197">
        <v>-538004</v>
      </c>
      <c r="DQ206" s="197">
        <v>-679339</v>
      </c>
      <c r="DR206" s="209"/>
      <c r="DS206" s="209"/>
      <c r="DT206" s="209"/>
      <c r="DU206" t="s">
        <v>985</v>
      </c>
      <c r="DV206" t="s">
        <v>984</v>
      </c>
      <c r="DX206" s="197">
        <v>0</v>
      </c>
      <c r="DY206" s="197">
        <v>0</v>
      </c>
      <c r="DZ206" s="197">
        <v>0</v>
      </c>
      <c r="EA206" s="1054">
        <v>0</v>
      </c>
      <c r="EB206" s="1054">
        <v>-1008308</v>
      </c>
      <c r="EC206" s="1557" t="s">
        <v>6480</v>
      </c>
      <c r="ED206" s="197" t="s">
        <v>5243</v>
      </c>
      <c r="EE206" s="1513" t="s">
        <v>5349</v>
      </c>
    </row>
    <row r="207" spans="1:135" s="197" customFormat="1" ht="12.75" x14ac:dyDescent="0.2">
      <c r="A207" s="797">
        <v>199</v>
      </c>
      <c r="B207" s="722" t="s">
        <v>496</v>
      </c>
      <c r="C207" s="1526" t="s">
        <v>497</v>
      </c>
      <c r="D207" s="1054">
        <v>147912</v>
      </c>
      <c r="E207" s="1054">
        <v>147912</v>
      </c>
      <c r="F207" s="1054">
        <v>0</v>
      </c>
      <c r="G207" s="1054">
        <v>0</v>
      </c>
      <c r="H207" s="1054">
        <v>19309367</v>
      </c>
      <c r="I207" s="1054">
        <v>7723747</v>
      </c>
      <c r="J207" s="1054">
        <v>1737843</v>
      </c>
      <c r="K207" s="1054">
        <v>193094</v>
      </c>
      <c r="L207" s="1054">
        <v>0</v>
      </c>
      <c r="M207" s="1054">
        <v>0</v>
      </c>
      <c r="N207" s="1054">
        <v>0</v>
      </c>
      <c r="O207" s="1054">
        <v>0</v>
      </c>
      <c r="P207" s="1054">
        <v>0</v>
      </c>
      <c r="Q207" s="1054">
        <v>0</v>
      </c>
      <c r="R207" s="1054">
        <v>0</v>
      </c>
      <c r="S207" s="1054">
        <v>0</v>
      </c>
      <c r="T207" s="1054">
        <v>0</v>
      </c>
      <c r="U207" s="1054">
        <v>-2972893</v>
      </c>
      <c r="V207" s="1054">
        <v>-2378314</v>
      </c>
      <c r="W207" s="1054">
        <v>-535121</v>
      </c>
      <c r="X207" s="1054">
        <v>-59458</v>
      </c>
      <c r="Y207" s="1054">
        <v>1315668</v>
      </c>
      <c r="Z207" s="1054">
        <v>296025</v>
      </c>
      <c r="AA207" s="1054">
        <v>32892</v>
      </c>
      <c r="AB207" s="1054">
        <v>1583423</v>
      </c>
      <c r="AC207" s="1054">
        <v>356270</v>
      </c>
      <c r="AD207" s="1054">
        <v>39586</v>
      </c>
      <c r="AE207" s="1054">
        <v>47537</v>
      </c>
      <c r="AF207" s="1054">
        <v>10696</v>
      </c>
      <c r="AG207" s="1054">
        <v>1188</v>
      </c>
      <c r="AH207" s="1054">
        <v>0</v>
      </c>
      <c r="AI207" s="1054">
        <v>0</v>
      </c>
      <c r="AJ207" s="1054">
        <v>0</v>
      </c>
      <c r="AK207" s="1054">
        <v>22554</v>
      </c>
      <c r="AL207" s="1054">
        <v>5075</v>
      </c>
      <c r="AM207" s="1054">
        <v>564</v>
      </c>
      <c r="AN207" s="1054">
        <v>9702</v>
      </c>
      <c r="AO207" s="1054">
        <v>2183</v>
      </c>
      <c r="AP207" s="1054">
        <v>243</v>
      </c>
      <c r="AQ207" s="1054">
        <v>191825</v>
      </c>
      <c r="AR207" s="1054">
        <v>43161</v>
      </c>
      <c r="AS207" s="1054">
        <v>4796</v>
      </c>
      <c r="AT207" s="1054">
        <v>0</v>
      </c>
      <c r="AU207" s="1054">
        <v>0</v>
      </c>
      <c r="AV207" s="1054">
        <v>0</v>
      </c>
      <c r="AW207" s="1054">
        <v>0</v>
      </c>
      <c r="AX207" s="1054">
        <v>0</v>
      </c>
      <c r="AY207" s="1054">
        <v>0</v>
      </c>
      <c r="AZ207" s="1054">
        <v>2132025</v>
      </c>
      <c r="BA207" s="1054">
        <v>0</v>
      </c>
      <c r="BB207" s="1054">
        <v>-5945785</v>
      </c>
      <c r="BC207" s="1054">
        <v>752296</v>
      </c>
      <c r="BD207" s="1054">
        <v>169266</v>
      </c>
      <c r="BE207" s="1054">
        <v>18807</v>
      </c>
      <c r="BF207" s="1055"/>
      <c r="BG207" s="1055"/>
      <c r="BH207" s="1055"/>
      <c r="BI207" s="1054">
        <v>-661064</v>
      </c>
      <c r="BJ207" s="1054">
        <v>-528851</v>
      </c>
      <c r="BK207" s="1054">
        <v>-118992</v>
      </c>
      <c r="BL207" s="1054">
        <v>-13221</v>
      </c>
      <c r="BM207" s="1054">
        <v>-1322128</v>
      </c>
      <c r="BN207" s="1054">
        <v>-1043925</v>
      </c>
      <c r="BO207" s="1054">
        <v>-835141</v>
      </c>
      <c r="BP207" s="1054">
        <v>-187907</v>
      </c>
      <c r="BQ207" s="1054">
        <v>-20878</v>
      </c>
      <c r="BR207" s="1054">
        <v>-2087851</v>
      </c>
      <c r="BS207" s="1054">
        <v>-6275801</v>
      </c>
      <c r="BT207" s="1054">
        <v>-3137901</v>
      </c>
      <c r="BU207" s="1054">
        <v>-2510320</v>
      </c>
      <c r="BV207" s="1054">
        <v>-564823</v>
      </c>
      <c r="BW207" s="1054">
        <v>-62758</v>
      </c>
      <c r="BX207" s="1054">
        <v>15877311</v>
      </c>
      <c r="BY207" s="1054">
        <v>-5734671</v>
      </c>
      <c r="BZ207" s="1054">
        <v>380627</v>
      </c>
      <c r="CA207" s="1054">
        <v>-2632824</v>
      </c>
      <c r="CB207" s="1054">
        <v>-62802</v>
      </c>
      <c r="CC207" s="1054">
        <v>-25560</v>
      </c>
      <c r="CD207" s="1054">
        <v>-57600</v>
      </c>
      <c r="CE207" s="1054">
        <v>0</v>
      </c>
      <c r="CF207" s="1054">
        <v>-509191</v>
      </c>
      <c r="CG207" s="1054">
        <v>-37538</v>
      </c>
      <c r="CH207" s="1054">
        <v>0</v>
      </c>
      <c r="CI207" s="1054">
        <v>-929</v>
      </c>
      <c r="CJ207" s="1054">
        <v>0</v>
      </c>
      <c r="CK207" s="1054">
        <v>0</v>
      </c>
      <c r="CL207" s="1054">
        <v>0</v>
      </c>
      <c r="CM207" s="1054">
        <v>0</v>
      </c>
      <c r="CN207" s="1054">
        <v>0</v>
      </c>
      <c r="CO207" s="1054">
        <v>16359741</v>
      </c>
      <c r="CP207" s="1054">
        <v>-121972</v>
      </c>
      <c r="CQ207" s="1054">
        <v>1696051</v>
      </c>
      <c r="CR207" s="1054">
        <v>-1040926</v>
      </c>
      <c r="CS207" s="1054">
        <v>27446300</v>
      </c>
      <c r="CT207" s="1054">
        <v>-341279</v>
      </c>
      <c r="CU207" s="1054">
        <v>0</v>
      </c>
      <c r="CV207">
        <v>-2480109</v>
      </c>
      <c r="CW207">
        <v>0</v>
      </c>
      <c r="CX207" s="1054">
        <v>-24066</v>
      </c>
      <c r="CY207" s="1054">
        <v>-2063785</v>
      </c>
      <c r="CZ207" s="1054">
        <v>0</v>
      </c>
      <c r="DA207" s="1054">
        <v>252193</v>
      </c>
      <c r="DB207" s="1054">
        <v>0</v>
      </c>
      <c r="DC207" s="1054">
        <v>-12032</v>
      </c>
      <c r="DD207" s="1054">
        <v>-9627</v>
      </c>
      <c r="DE207" s="1054">
        <v>-2166</v>
      </c>
      <c r="DF207" s="1054">
        <v>-241</v>
      </c>
      <c r="DG207" s="1054">
        <v>-1031893</v>
      </c>
      <c r="DH207" s="1054">
        <v>-825514</v>
      </c>
      <c r="DI207" s="1054">
        <v>-185741</v>
      </c>
      <c r="DJ207" s="1054">
        <v>-20637</v>
      </c>
      <c r="DK207" s="1054">
        <v>57946</v>
      </c>
      <c r="DL207" s="1054">
        <v>13038</v>
      </c>
      <c r="DM207" s="1054">
        <v>1449</v>
      </c>
      <c r="DN207" s="197">
        <v>9141651</v>
      </c>
      <c r="DO207" s="197">
        <v>0</v>
      </c>
      <c r="DP207" s="197">
        <v>-6275801</v>
      </c>
      <c r="DQ207" s="197">
        <v>-1945475</v>
      </c>
      <c r="DR207" s="209"/>
      <c r="DS207" s="209"/>
      <c r="DT207" s="209"/>
      <c r="DU207" t="s">
        <v>984</v>
      </c>
      <c r="DV207" t="s">
        <v>984</v>
      </c>
      <c r="DX207" s="197">
        <v>0</v>
      </c>
      <c r="DY207" s="197">
        <v>0</v>
      </c>
      <c r="DZ207" s="197">
        <v>0</v>
      </c>
      <c r="EA207" s="1054">
        <v>-131433</v>
      </c>
      <c r="EB207" s="1054">
        <v>-1122935</v>
      </c>
      <c r="EC207" s="1557" t="s">
        <v>6480</v>
      </c>
      <c r="ED207" s="197" t="s">
        <v>5244</v>
      </c>
      <c r="EE207" s="1513" t="s">
        <v>5342</v>
      </c>
    </row>
    <row r="208" spans="1:135" s="197" customFormat="1" ht="12.75" x14ac:dyDescent="0.2">
      <c r="A208" s="203">
        <v>200</v>
      </c>
      <c r="B208" s="722" t="s">
        <v>498</v>
      </c>
      <c r="C208" s="1526" t="s">
        <v>499</v>
      </c>
      <c r="D208" s="1054">
        <v>292479</v>
      </c>
      <c r="E208" s="1054">
        <v>292479</v>
      </c>
      <c r="F208" s="1054">
        <v>2346736</v>
      </c>
      <c r="G208" s="1054">
        <v>0</v>
      </c>
      <c r="H208" s="1054">
        <v>71598268</v>
      </c>
      <c r="I208" s="1054">
        <v>35083151</v>
      </c>
      <c r="J208" s="1054">
        <v>0</v>
      </c>
      <c r="K208" s="1054">
        <v>715983</v>
      </c>
      <c r="L208" s="1054">
        <v>959383</v>
      </c>
      <c r="M208" s="1054">
        <v>0</v>
      </c>
      <c r="N208" s="1054">
        <v>0</v>
      </c>
      <c r="O208" s="1054">
        <v>0</v>
      </c>
      <c r="P208" s="1054">
        <v>0</v>
      </c>
      <c r="Q208" s="1054">
        <v>0</v>
      </c>
      <c r="R208" s="1054">
        <v>0</v>
      </c>
      <c r="S208" s="1054">
        <v>0</v>
      </c>
      <c r="T208" s="1054">
        <v>0</v>
      </c>
      <c r="U208" s="1054">
        <v>2695689</v>
      </c>
      <c r="V208" s="1054">
        <v>2641775</v>
      </c>
      <c r="W208" s="1054">
        <v>0</v>
      </c>
      <c r="X208" s="1054">
        <v>53914</v>
      </c>
      <c r="Y208" s="1054">
        <v>6539254</v>
      </c>
      <c r="Z208" s="1054">
        <v>0</v>
      </c>
      <c r="AA208" s="1054">
        <v>121961</v>
      </c>
      <c r="AB208" s="1054">
        <v>3512182</v>
      </c>
      <c r="AC208" s="1054">
        <v>0</v>
      </c>
      <c r="AD208" s="1054">
        <v>71483</v>
      </c>
      <c r="AE208" s="1054">
        <v>131901</v>
      </c>
      <c r="AF208" s="1054">
        <v>0</v>
      </c>
      <c r="AG208" s="1054">
        <v>2530</v>
      </c>
      <c r="AH208" s="1054">
        <v>12445</v>
      </c>
      <c r="AI208" s="1054">
        <v>0</v>
      </c>
      <c r="AJ208" s="1054">
        <v>218</v>
      </c>
      <c r="AK208" s="1054">
        <v>5550</v>
      </c>
      <c r="AL208" s="1054">
        <v>0</v>
      </c>
      <c r="AM208" s="1054">
        <v>113</v>
      </c>
      <c r="AN208" s="1054">
        <v>5587</v>
      </c>
      <c r="AO208" s="1054">
        <v>0</v>
      </c>
      <c r="AP208" s="1054">
        <v>114</v>
      </c>
      <c r="AQ208" s="1054">
        <v>203606</v>
      </c>
      <c r="AR208" s="1054">
        <v>0</v>
      </c>
      <c r="AS208" s="1054">
        <v>4155</v>
      </c>
      <c r="AT208" s="1054">
        <v>0</v>
      </c>
      <c r="AU208" s="1054">
        <v>0</v>
      </c>
      <c r="AV208" s="1054">
        <v>0</v>
      </c>
      <c r="AW208" s="1054">
        <v>0</v>
      </c>
      <c r="AX208" s="1054">
        <v>0</v>
      </c>
      <c r="AY208" s="1054">
        <v>0</v>
      </c>
      <c r="AZ208" s="1054">
        <v>3745469</v>
      </c>
      <c r="BA208" s="1054">
        <v>89116</v>
      </c>
      <c r="BB208" s="1054">
        <v>5391378</v>
      </c>
      <c r="BC208" s="1054">
        <v>2612861</v>
      </c>
      <c r="BD208" s="1054">
        <v>0</v>
      </c>
      <c r="BE208" s="1054">
        <v>53324</v>
      </c>
      <c r="BF208" s="1055"/>
      <c r="BG208" s="1055"/>
      <c r="BH208" s="1055"/>
      <c r="BI208" s="1054">
        <v>-1015927</v>
      </c>
      <c r="BJ208" s="1054">
        <v>-995608</v>
      </c>
      <c r="BK208" s="1054">
        <v>0</v>
      </c>
      <c r="BL208" s="1054">
        <v>-20318</v>
      </c>
      <c r="BM208" s="1054">
        <v>-2031853</v>
      </c>
      <c r="BN208" s="1054">
        <v>-1624182</v>
      </c>
      <c r="BO208" s="1054">
        <v>-1591698</v>
      </c>
      <c r="BP208" s="1054">
        <v>0</v>
      </c>
      <c r="BQ208" s="1054">
        <v>-32483</v>
      </c>
      <c r="BR208" s="1054">
        <v>-3248363</v>
      </c>
      <c r="BS208" s="1054">
        <v>5496087</v>
      </c>
      <c r="BT208" s="1054">
        <v>2748043</v>
      </c>
      <c r="BU208" s="1054">
        <v>2693084</v>
      </c>
      <c r="BV208" s="1054">
        <v>0</v>
      </c>
      <c r="BW208" s="1054">
        <v>54960</v>
      </c>
      <c r="BX208" s="1054">
        <v>63342963</v>
      </c>
      <c r="BY208" s="1054">
        <v>-10097176</v>
      </c>
      <c r="BZ208" s="1054">
        <v>1751898</v>
      </c>
      <c r="CA208" s="1054">
        <v>-5771970</v>
      </c>
      <c r="CB208" s="1054">
        <v>-16496</v>
      </c>
      <c r="CC208" s="1054">
        <v>-8858</v>
      </c>
      <c r="CD208" s="1054">
        <v>-10092</v>
      </c>
      <c r="CE208" s="1054">
        <v>0</v>
      </c>
      <c r="CF208" s="1054">
        <v>-1771085</v>
      </c>
      <c r="CG208" s="1054">
        <v>-107513</v>
      </c>
      <c r="CH208" s="1054">
        <v>-657238</v>
      </c>
      <c r="CI208" s="1054">
        <v>-4124</v>
      </c>
      <c r="CJ208" s="1054">
        <v>0</v>
      </c>
      <c r="CK208" s="1054">
        <v>0</v>
      </c>
      <c r="CL208" s="1054">
        <v>0</v>
      </c>
      <c r="CM208" s="1054">
        <v>-49602</v>
      </c>
      <c r="CN208" s="1054">
        <v>0</v>
      </c>
      <c r="CO208" s="1054">
        <v>68695330</v>
      </c>
      <c r="CP208" s="1054">
        <v>-220083</v>
      </c>
      <c r="CQ208" s="1054">
        <v>5585300</v>
      </c>
      <c r="CR208" s="1054">
        <v>-441970</v>
      </c>
      <c r="CS208" s="1054">
        <v>90737243</v>
      </c>
      <c r="CT208" s="1054">
        <v>-500516</v>
      </c>
      <c r="CU208" s="1054">
        <v>0</v>
      </c>
      <c r="CV208">
        <v>-5679024</v>
      </c>
      <c r="CW208">
        <v>0</v>
      </c>
      <c r="CX208" s="1054">
        <v>-49551</v>
      </c>
      <c r="CY208" s="1054">
        <v>-3198812</v>
      </c>
      <c r="CZ208" s="1054">
        <v>0</v>
      </c>
      <c r="DA208" s="1054">
        <v>82073</v>
      </c>
      <c r="DB208" s="1054">
        <v>0</v>
      </c>
      <c r="DC208" s="1054">
        <v>-24776</v>
      </c>
      <c r="DD208" s="1054">
        <v>-24279</v>
      </c>
      <c r="DE208" s="1054">
        <v>0</v>
      </c>
      <c r="DF208" s="1054">
        <v>-496</v>
      </c>
      <c r="DG208" s="1054">
        <v>-1599407</v>
      </c>
      <c r="DH208" s="1054">
        <v>-1567418</v>
      </c>
      <c r="DI208" s="1054">
        <v>0</v>
      </c>
      <c r="DJ208" s="1054">
        <v>-31987</v>
      </c>
      <c r="DK208" s="1054">
        <v>2709324</v>
      </c>
      <c r="DL208" s="1054">
        <v>0</v>
      </c>
      <c r="DM208" s="1054">
        <v>50005</v>
      </c>
      <c r="DN208" s="197">
        <v>19462200</v>
      </c>
      <c r="DO208" s="197">
        <v>609750</v>
      </c>
      <c r="DP208" s="197">
        <v>5496087</v>
      </c>
      <c r="DQ208" s="197">
        <v>-3192403</v>
      </c>
      <c r="DR208" s="209"/>
      <c r="DS208" s="209"/>
      <c r="DT208" s="209"/>
      <c r="DU208" t="s">
        <v>985</v>
      </c>
      <c r="DV208" t="s">
        <v>985</v>
      </c>
      <c r="DX208" s="197">
        <v>0</v>
      </c>
      <c r="DY208" s="197">
        <v>0</v>
      </c>
      <c r="DZ208" s="197">
        <v>0</v>
      </c>
      <c r="EA208" s="1054">
        <v>-4771892</v>
      </c>
      <c r="EB208" s="1054">
        <v>0</v>
      </c>
      <c r="EC208" s="1557" t="s">
        <v>6481</v>
      </c>
      <c r="ED208" s="197" t="s">
        <v>5245</v>
      </c>
      <c r="EE208" s="1513" t="s">
        <v>5346</v>
      </c>
    </row>
    <row r="209" spans="1:135" s="197" customFormat="1" ht="12.75" x14ac:dyDescent="0.2">
      <c r="A209" s="797">
        <v>201</v>
      </c>
      <c r="B209" s="722" t="s">
        <v>500</v>
      </c>
      <c r="C209" s="1526" t="s">
        <v>501</v>
      </c>
      <c r="D209" s="1054">
        <v>136664</v>
      </c>
      <c r="E209" s="1054">
        <v>136664</v>
      </c>
      <c r="F209" s="1054">
        <v>21917</v>
      </c>
      <c r="G209" s="1054">
        <v>0</v>
      </c>
      <c r="H209" s="1054">
        <v>62077454</v>
      </c>
      <c r="I209" s="1054">
        <v>24830982</v>
      </c>
      <c r="J209" s="1054">
        <v>6207745</v>
      </c>
      <c r="K209" s="1054">
        <v>0</v>
      </c>
      <c r="L209" s="1054">
        <v>0</v>
      </c>
      <c r="M209" s="1054">
        <v>0</v>
      </c>
      <c r="N209" s="1054">
        <v>0</v>
      </c>
      <c r="O209" s="1054">
        <v>0</v>
      </c>
      <c r="P209" s="1054">
        <v>0</v>
      </c>
      <c r="Q209" s="1054">
        <v>0</v>
      </c>
      <c r="R209" s="1054">
        <v>0</v>
      </c>
      <c r="S209" s="1054">
        <v>0</v>
      </c>
      <c r="T209" s="1054">
        <v>0</v>
      </c>
      <c r="U209" s="1054">
        <v>-852781</v>
      </c>
      <c r="V209" s="1054">
        <v>-682225</v>
      </c>
      <c r="W209" s="1054">
        <v>-170556</v>
      </c>
      <c r="X209" s="1054">
        <v>0</v>
      </c>
      <c r="Y209" s="1054">
        <v>4233460</v>
      </c>
      <c r="Z209" s="1054">
        <v>1057432</v>
      </c>
      <c r="AA209" s="1054">
        <v>0</v>
      </c>
      <c r="AB209" s="1054">
        <v>1000979</v>
      </c>
      <c r="AC209" s="1054">
        <v>250245</v>
      </c>
      <c r="AD209" s="1054">
        <v>0</v>
      </c>
      <c r="AE209" s="1054">
        <v>78237</v>
      </c>
      <c r="AF209" s="1054">
        <v>19559</v>
      </c>
      <c r="AG209" s="1054">
        <v>0</v>
      </c>
      <c r="AH209" s="1054">
        <v>0</v>
      </c>
      <c r="AI209" s="1054">
        <v>0</v>
      </c>
      <c r="AJ209" s="1054">
        <v>0</v>
      </c>
      <c r="AK209" s="1054">
        <v>1822</v>
      </c>
      <c r="AL209" s="1054">
        <v>455</v>
      </c>
      <c r="AM209" s="1054">
        <v>0</v>
      </c>
      <c r="AN209" s="1054">
        <v>2482</v>
      </c>
      <c r="AO209" s="1054">
        <v>621</v>
      </c>
      <c r="AP209" s="1054">
        <v>0</v>
      </c>
      <c r="AQ209" s="1054">
        <v>12965</v>
      </c>
      <c r="AR209" s="1054">
        <v>3241</v>
      </c>
      <c r="AS209" s="1054">
        <v>0</v>
      </c>
      <c r="AT209" s="1054">
        <v>0</v>
      </c>
      <c r="AU209" s="1054">
        <v>0</v>
      </c>
      <c r="AV209" s="1054">
        <v>0</v>
      </c>
      <c r="AW209" s="1054">
        <v>0</v>
      </c>
      <c r="AX209" s="1054">
        <v>0</v>
      </c>
      <c r="AY209" s="1054">
        <v>0</v>
      </c>
      <c r="AZ209" s="1054">
        <v>2287146</v>
      </c>
      <c r="BA209" s="1054">
        <v>0</v>
      </c>
      <c r="BB209" s="1054">
        <v>-1705562</v>
      </c>
      <c r="BC209" s="1054">
        <v>1150483</v>
      </c>
      <c r="BD209" s="1054">
        <v>287621</v>
      </c>
      <c r="BE209" s="1054">
        <v>0</v>
      </c>
      <c r="BF209" s="1055"/>
      <c r="BG209" s="1055"/>
      <c r="BH209" s="1055"/>
      <c r="BI209" s="1054">
        <v>-108515</v>
      </c>
      <c r="BJ209" s="1054">
        <v>-86812</v>
      </c>
      <c r="BK209" s="1054">
        <v>-21703</v>
      </c>
      <c r="BL209" s="1054">
        <v>0</v>
      </c>
      <c r="BM209" s="1054">
        <v>-217030</v>
      </c>
      <c r="BN209" s="1054">
        <v>-5223218</v>
      </c>
      <c r="BO209" s="1054">
        <v>-4178576</v>
      </c>
      <c r="BP209" s="1054">
        <v>-1044644</v>
      </c>
      <c r="BQ209" s="1054">
        <v>0</v>
      </c>
      <c r="BR209" s="1054">
        <v>-10446438</v>
      </c>
      <c r="BS209" s="1054">
        <v>-2279668</v>
      </c>
      <c r="BT209" s="1054">
        <v>-1139838</v>
      </c>
      <c r="BU209" s="1054">
        <v>-911866</v>
      </c>
      <c r="BV209" s="1054">
        <v>-227965</v>
      </c>
      <c r="BW209" s="1054">
        <v>0</v>
      </c>
      <c r="BX209" s="1054">
        <v>50362320</v>
      </c>
      <c r="BY209" s="1054">
        <v>-3450917</v>
      </c>
      <c r="BZ209" s="1054">
        <v>1369729</v>
      </c>
      <c r="CA209" s="1054">
        <v>-3694652</v>
      </c>
      <c r="CB209" s="1054">
        <v>-75817</v>
      </c>
      <c r="CC209" s="1054">
        <v>-7667</v>
      </c>
      <c r="CD209" s="1054">
        <v>-4045</v>
      </c>
      <c r="CE209" s="1054">
        <v>-45756</v>
      </c>
      <c r="CF209" s="1054">
        <v>-1258423</v>
      </c>
      <c r="CG209" s="1054">
        <v>-110598</v>
      </c>
      <c r="CH209" s="1054">
        <v>0</v>
      </c>
      <c r="CI209" s="1054">
        <v>0</v>
      </c>
      <c r="CJ209" s="1054">
        <v>0</v>
      </c>
      <c r="CK209" s="1054">
        <v>0</v>
      </c>
      <c r="CL209" s="1054">
        <v>0</v>
      </c>
      <c r="CM209" s="1054">
        <v>0</v>
      </c>
      <c r="CN209" s="1054">
        <v>0</v>
      </c>
      <c r="CO209" s="1054">
        <v>52069612</v>
      </c>
      <c r="CP209" s="1054">
        <v>-25111</v>
      </c>
      <c r="CQ209" s="1054">
        <v>2639428</v>
      </c>
      <c r="CR209" s="1054">
        <v>-1394642</v>
      </c>
      <c r="CS209" s="1054">
        <v>63965887</v>
      </c>
      <c r="CT209" s="1054">
        <v>-112630</v>
      </c>
      <c r="CU209" s="1054">
        <v>0</v>
      </c>
      <c r="CV209">
        <v>-3006397</v>
      </c>
      <c r="CW209">
        <v>0</v>
      </c>
      <c r="CX209" s="1054">
        <v>-240795</v>
      </c>
      <c r="CY209" s="1054">
        <v>-10205643</v>
      </c>
      <c r="CZ209" s="1054">
        <v>0</v>
      </c>
      <c r="DA209" s="1054">
        <v>-246747</v>
      </c>
      <c r="DB209" s="1054">
        <v>0</v>
      </c>
      <c r="DC209" s="1054">
        <v>-120397</v>
      </c>
      <c r="DD209" s="1054">
        <v>-96319</v>
      </c>
      <c r="DE209" s="1054">
        <v>-24079</v>
      </c>
      <c r="DF209" s="1054">
        <v>0</v>
      </c>
      <c r="DG209" s="1054">
        <v>-5102820</v>
      </c>
      <c r="DH209" s="1054">
        <v>-4082258</v>
      </c>
      <c r="DI209" s="1054">
        <v>-1020565</v>
      </c>
      <c r="DJ209" s="1054">
        <v>0</v>
      </c>
      <c r="DK209" s="1054">
        <v>1250410</v>
      </c>
      <c r="DL209" s="1054">
        <v>312602</v>
      </c>
      <c r="DM209" s="1054">
        <v>0</v>
      </c>
      <c r="DN209" s="197">
        <v>15045600</v>
      </c>
      <c r="DO209" s="197">
        <v>0</v>
      </c>
      <c r="DP209" s="197">
        <v>-2279668</v>
      </c>
      <c r="DQ209" s="197">
        <v>-1886738</v>
      </c>
      <c r="DR209" s="209"/>
      <c r="DS209" s="209"/>
      <c r="DT209" s="209"/>
      <c r="DU209" t="s">
        <v>984</v>
      </c>
      <c r="DV209" t="s">
        <v>985</v>
      </c>
      <c r="DX209" s="197">
        <v>0</v>
      </c>
      <c r="DY209" s="197">
        <v>0</v>
      </c>
      <c r="DZ209" s="197">
        <v>0</v>
      </c>
      <c r="EA209" s="1054">
        <v>-2836156</v>
      </c>
      <c r="EB209" s="1054">
        <v>0</v>
      </c>
      <c r="EC209" s="1557" t="s">
        <v>6480</v>
      </c>
      <c r="ED209" s="197" t="s">
        <v>5246</v>
      </c>
      <c r="EE209" s="1513" t="s">
        <v>5348</v>
      </c>
    </row>
    <row r="210" spans="1:135" s="197" customFormat="1" ht="12.75" x14ac:dyDescent="0.2">
      <c r="A210" s="203">
        <v>202</v>
      </c>
      <c r="B210" s="722" t="s">
        <v>502</v>
      </c>
      <c r="C210" s="1526" t="s">
        <v>503</v>
      </c>
      <c r="D210" s="1054">
        <v>142406</v>
      </c>
      <c r="E210" s="1054">
        <v>153206</v>
      </c>
      <c r="F210" s="1054">
        <v>0</v>
      </c>
      <c r="G210" s="1054">
        <v>0</v>
      </c>
      <c r="H210" s="1054">
        <v>64044122</v>
      </c>
      <c r="I210" s="1054">
        <v>25617649</v>
      </c>
      <c r="J210" s="1054">
        <v>6404412</v>
      </c>
      <c r="K210" s="1054">
        <v>0</v>
      </c>
      <c r="L210" s="1054">
        <v>174483</v>
      </c>
      <c r="M210" s="1054">
        <v>0</v>
      </c>
      <c r="N210" s="1054">
        <v>0</v>
      </c>
      <c r="O210" s="1054">
        <v>0</v>
      </c>
      <c r="P210" s="1054">
        <v>0</v>
      </c>
      <c r="Q210" s="1054">
        <v>0</v>
      </c>
      <c r="R210" s="1054">
        <v>0</v>
      </c>
      <c r="S210" s="1054">
        <v>0</v>
      </c>
      <c r="T210" s="1054">
        <v>0</v>
      </c>
      <c r="U210" s="1054">
        <v>45552</v>
      </c>
      <c r="V210" s="1054">
        <v>36442</v>
      </c>
      <c r="W210" s="1054">
        <v>9110</v>
      </c>
      <c r="X210" s="1054">
        <v>0</v>
      </c>
      <c r="Y210" s="1054">
        <v>4393449</v>
      </c>
      <c r="Z210" s="1054">
        <v>1090932</v>
      </c>
      <c r="AA210" s="1054">
        <v>0</v>
      </c>
      <c r="AB210" s="1054">
        <v>809870</v>
      </c>
      <c r="AC210" s="1054">
        <v>202468</v>
      </c>
      <c r="AD210" s="1054">
        <v>0</v>
      </c>
      <c r="AE210" s="1054">
        <v>67416</v>
      </c>
      <c r="AF210" s="1054">
        <v>16282</v>
      </c>
      <c r="AG210" s="1054">
        <v>0</v>
      </c>
      <c r="AH210" s="1054">
        <v>0</v>
      </c>
      <c r="AI210" s="1054">
        <v>0</v>
      </c>
      <c r="AJ210" s="1054">
        <v>0</v>
      </c>
      <c r="AK210" s="1054">
        <v>0</v>
      </c>
      <c r="AL210" s="1054">
        <v>0</v>
      </c>
      <c r="AM210" s="1054">
        <v>0</v>
      </c>
      <c r="AN210" s="1054">
        <v>0</v>
      </c>
      <c r="AO210" s="1054">
        <v>0</v>
      </c>
      <c r="AP210" s="1054">
        <v>0</v>
      </c>
      <c r="AQ210" s="1054">
        <v>113734</v>
      </c>
      <c r="AR210" s="1054">
        <v>28434</v>
      </c>
      <c r="AS210" s="1054">
        <v>0</v>
      </c>
      <c r="AT210" s="1054">
        <v>0</v>
      </c>
      <c r="AU210" s="1054">
        <v>0</v>
      </c>
      <c r="AV210" s="1054">
        <v>0</v>
      </c>
      <c r="AW210" s="1054">
        <v>0</v>
      </c>
      <c r="AX210" s="1054">
        <v>0</v>
      </c>
      <c r="AY210" s="1054">
        <v>0</v>
      </c>
      <c r="AZ210" s="1054">
        <v>3018894</v>
      </c>
      <c r="BA210" s="1054">
        <v>0</v>
      </c>
      <c r="BB210" s="1054">
        <v>91104</v>
      </c>
      <c r="BC210" s="1054">
        <v>1499446</v>
      </c>
      <c r="BD210" s="1054">
        <v>374861</v>
      </c>
      <c r="BE210" s="1054">
        <v>0</v>
      </c>
      <c r="BF210" s="1055"/>
      <c r="BG210" s="1055"/>
      <c r="BH210" s="1055"/>
      <c r="BI210" s="1054">
        <v>-343288</v>
      </c>
      <c r="BJ210" s="1054">
        <v>-274630</v>
      </c>
      <c r="BK210" s="1054">
        <v>-68658</v>
      </c>
      <c r="BL210" s="1054">
        <v>0</v>
      </c>
      <c r="BM210" s="1054">
        <v>-686576</v>
      </c>
      <c r="BN210" s="1054">
        <v>-1079772</v>
      </c>
      <c r="BO210" s="1054">
        <v>-863816</v>
      </c>
      <c r="BP210" s="1054">
        <v>-215954</v>
      </c>
      <c r="BQ210" s="1054">
        <v>0</v>
      </c>
      <c r="BR210" s="1054">
        <v>-2159542</v>
      </c>
      <c r="BS210" s="1054">
        <v>-3586259</v>
      </c>
      <c r="BT210" s="1054">
        <v>-1793128</v>
      </c>
      <c r="BU210" s="1054">
        <v>-1434501</v>
      </c>
      <c r="BV210" s="1054">
        <v>-358628</v>
      </c>
      <c r="BW210" s="1054">
        <v>0</v>
      </c>
      <c r="BX210" s="1054">
        <v>51941861</v>
      </c>
      <c r="BY210" s="1054">
        <v>-2843439</v>
      </c>
      <c r="BZ210" s="1054">
        <v>1459142</v>
      </c>
      <c r="CA210" s="1054">
        <v>-4598620</v>
      </c>
      <c r="CB210" s="1054">
        <v>-40977</v>
      </c>
      <c r="CC210" s="1054">
        <v>0</v>
      </c>
      <c r="CD210" s="1054">
        <v>0</v>
      </c>
      <c r="CE210" s="1054">
        <v>0</v>
      </c>
      <c r="CF210" s="1054">
        <v>-3903375</v>
      </c>
      <c r="CG210" s="1054">
        <v>-28382</v>
      </c>
      <c r="CH210" s="1054">
        <v>0</v>
      </c>
      <c r="CI210" s="1054">
        <v>0</v>
      </c>
      <c r="CJ210" s="1054">
        <v>0</v>
      </c>
      <c r="CK210" s="1054">
        <v>0</v>
      </c>
      <c r="CL210" s="1054">
        <v>0</v>
      </c>
      <c r="CM210" s="1054">
        <v>0</v>
      </c>
      <c r="CN210" s="1054">
        <v>0</v>
      </c>
      <c r="CO210" s="1054">
        <v>52953304</v>
      </c>
      <c r="CP210" s="1054">
        <v>0</v>
      </c>
      <c r="CQ210" s="1054">
        <v>1127160</v>
      </c>
      <c r="CR210" s="1054">
        <v>-2770573</v>
      </c>
      <c r="CS210" s="1054">
        <v>63420608</v>
      </c>
      <c r="CT210" s="1054">
        <v>-182400</v>
      </c>
      <c r="CU210" s="1054">
        <v>0</v>
      </c>
      <c r="CV210">
        <v>-386290</v>
      </c>
      <c r="CW210">
        <v>0</v>
      </c>
      <c r="CX210" s="1054">
        <v>279229</v>
      </c>
      <c r="CY210" s="1054">
        <v>-2438771</v>
      </c>
      <c r="CZ210" s="1054">
        <v>0</v>
      </c>
      <c r="DA210" s="1054">
        <v>279229</v>
      </c>
      <c r="DB210" s="1054">
        <v>0</v>
      </c>
      <c r="DC210" s="1054">
        <v>139614</v>
      </c>
      <c r="DD210" s="1054">
        <v>111692</v>
      </c>
      <c r="DE210" s="1054">
        <v>27923</v>
      </c>
      <c r="DF210" s="1054">
        <v>0</v>
      </c>
      <c r="DG210" s="1054">
        <v>-1219386</v>
      </c>
      <c r="DH210" s="1054">
        <v>-975508</v>
      </c>
      <c r="DI210" s="1054">
        <v>-243877</v>
      </c>
      <c r="DJ210" s="1054">
        <v>0</v>
      </c>
      <c r="DK210" s="1054">
        <v>48025</v>
      </c>
      <c r="DL210" s="1054">
        <v>12006</v>
      </c>
      <c r="DM210" s="1054">
        <v>0</v>
      </c>
      <c r="DN210" s="197">
        <v>12524550</v>
      </c>
      <c r="DO210" s="197">
        <v>176000</v>
      </c>
      <c r="DP210" s="197">
        <v>-3586259</v>
      </c>
      <c r="DQ210" s="197">
        <v>-2280590</v>
      </c>
      <c r="DR210" s="209"/>
      <c r="DS210" s="209"/>
      <c r="DT210" s="209"/>
      <c r="DU210" t="s">
        <v>984</v>
      </c>
      <c r="DV210" t="s">
        <v>985</v>
      </c>
      <c r="DX210" s="197">
        <v>0</v>
      </c>
      <c r="DY210" s="197">
        <v>0</v>
      </c>
      <c r="DZ210" s="197">
        <v>0</v>
      </c>
      <c r="EA210" s="1054">
        <v>-108929</v>
      </c>
      <c r="EB210" s="1054">
        <v>0</v>
      </c>
      <c r="EC210" s="1557" t="s">
        <v>6480</v>
      </c>
      <c r="ED210" s="197" t="s">
        <v>5247</v>
      </c>
      <c r="EE210" s="1513" t="s">
        <v>5342</v>
      </c>
    </row>
    <row r="211" spans="1:135" s="197" customFormat="1" ht="12.75" x14ac:dyDescent="0.2">
      <c r="A211" s="797">
        <v>203</v>
      </c>
      <c r="B211" s="722" t="s">
        <v>504</v>
      </c>
      <c r="C211" s="1526" t="s">
        <v>505</v>
      </c>
      <c r="D211" s="1054">
        <v>115305</v>
      </c>
      <c r="E211" s="1054">
        <v>115305</v>
      </c>
      <c r="F211" s="1054">
        <v>848722</v>
      </c>
      <c r="G211" s="1054">
        <v>0</v>
      </c>
      <c r="H211" s="1054">
        <v>28902541</v>
      </c>
      <c r="I211" s="1054">
        <v>11561016</v>
      </c>
      <c r="J211" s="1054">
        <v>2601229</v>
      </c>
      <c r="K211" s="1054">
        <v>289025</v>
      </c>
      <c r="L211" s="1054">
        <v>0</v>
      </c>
      <c r="M211" s="1054">
        <v>0</v>
      </c>
      <c r="N211" s="1054">
        <v>0</v>
      </c>
      <c r="O211" s="1054">
        <v>0</v>
      </c>
      <c r="P211" s="1054">
        <v>0</v>
      </c>
      <c r="Q211" s="1054">
        <v>0</v>
      </c>
      <c r="R211" s="1054">
        <v>0</v>
      </c>
      <c r="S211" s="1054">
        <v>0</v>
      </c>
      <c r="T211" s="1054">
        <v>0</v>
      </c>
      <c r="U211" s="1054">
        <v>-450298</v>
      </c>
      <c r="V211" s="1054">
        <v>-360238</v>
      </c>
      <c r="W211" s="1054">
        <v>-81054</v>
      </c>
      <c r="X211" s="1054">
        <v>-9006</v>
      </c>
      <c r="Y211" s="1054">
        <v>2113883</v>
      </c>
      <c r="Z211" s="1054">
        <v>443095</v>
      </c>
      <c r="AA211" s="1054">
        <v>49233</v>
      </c>
      <c r="AB211" s="1054">
        <v>1029367</v>
      </c>
      <c r="AC211" s="1054">
        <v>231607</v>
      </c>
      <c r="AD211" s="1054">
        <v>25734</v>
      </c>
      <c r="AE211" s="1054">
        <v>54530</v>
      </c>
      <c r="AF211" s="1054">
        <v>12269</v>
      </c>
      <c r="AG211" s="1054">
        <v>1363</v>
      </c>
      <c r="AH211" s="1054">
        <v>2002</v>
      </c>
      <c r="AI211" s="1054">
        <v>450</v>
      </c>
      <c r="AJ211" s="1054">
        <v>50</v>
      </c>
      <c r="AK211" s="1054">
        <v>2144</v>
      </c>
      <c r="AL211" s="1054">
        <v>483</v>
      </c>
      <c r="AM211" s="1054">
        <v>54</v>
      </c>
      <c r="AN211" s="1054">
        <v>4236</v>
      </c>
      <c r="AO211" s="1054">
        <v>953</v>
      </c>
      <c r="AP211" s="1054">
        <v>106</v>
      </c>
      <c r="AQ211" s="1054">
        <v>352905</v>
      </c>
      <c r="AR211" s="1054">
        <v>79404</v>
      </c>
      <c r="AS211" s="1054">
        <v>8823</v>
      </c>
      <c r="AT211" s="1054">
        <v>0</v>
      </c>
      <c r="AU211" s="1054">
        <v>0</v>
      </c>
      <c r="AV211" s="1054">
        <v>0</v>
      </c>
      <c r="AW211" s="1054">
        <v>0</v>
      </c>
      <c r="AX211" s="1054">
        <v>0</v>
      </c>
      <c r="AY211" s="1054">
        <v>0</v>
      </c>
      <c r="AZ211" s="1054">
        <v>3226769</v>
      </c>
      <c r="BA211" s="1054">
        <v>0</v>
      </c>
      <c r="BB211" s="1054">
        <v>-900596</v>
      </c>
      <c r="BC211" s="1054">
        <v>1088123</v>
      </c>
      <c r="BD211" s="1054">
        <v>244828</v>
      </c>
      <c r="BE211" s="1054">
        <v>27203</v>
      </c>
      <c r="BF211" s="1055"/>
      <c r="BG211" s="1055"/>
      <c r="BH211" s="1055"/>
      <c r="BI211" s="1054">
        <v>-331267</v>
      </c>
      <c r="BJ211" s="1054">
        <v>-265013</v>
      </c>
      <c r="BK211" s="1054">
        <v>-59628</v>
      </c>
      <c r="BL211" s="1054">
        <v>-6625</v>
      </c>
      <c r="BM211" s="1054">
        <v>-662533</v>
      </c>
      <c r="BN211" s="1054">
        <v>-1641302</v>
      </c>
      <c r="BO211" s="1054">
        <v>-1313042</v>
      </c>
      <c r="BP211" s="1054">
        <v>-295434</v>
      </c>
      <c r="BQ211" s="1054">
        <v>-32825</v>
      </c>
      <c r="BR211" s="1054">
        <v>-3282603</v>
      </c>
      <c r="BS211" s="1054">
        <v>102107</v>
      </c>
      <c r="BT211" s="1054">
        <v>51050</v>
      </c>
      <c r="BU211" s="1054">
        <v>40844</v>
      </c>
      <c r="BV211" s="1054">
        <v>9193</v>
      </c>
      <c r="BW211" s="1054">
        <v>1021</v>
      </c>
      <c r="BX211" s="1054">
        <v>28467002</v>
      </c>
      <c r="BY211" s="1054">
        <v>-3881322</v>
      </c>
      <c r="BZ211" s="1054">
        <v>643201</v>
      </c>
      <c r="CA211" s="1054">
        <v>-2933335</v>
      </c>
      <c r="CB211" s="1054">
        <v>-87642</v>
      </c>
      <c r="CC211" s="1054">
        <v>-8710</v>
      </c>
      <c r="CD211" s="1054">
        <v>-4749</v>
      </c>
      <c r="CE211" s="1054">
        <v>0</v>
      </c>
      <c r="CF211" s="1054">
        <v>-269995</v>
      </c>
      <c r="CG211" s="1054">
        <v>-16649</v>
      </c>
      <c r="CH211" s="1054">
        <v>-415551</v>
      </c>
      <c r="CI211" s="1054">
        <v>-146</v>
      </c>
      <c r="CJ211" s="1054">
        <v>0</v>
      </c>
      <c r="CK211" s="1054">
        <v>0</v>
      </c>
      <c r="CL211" s="1054">
        <v>0</v>
      </c>
      <c r="CM211" s="1054">
        <v>0</v>
      </c>
      <c r="CN211" s="1054">
        <v>0</v>
      </c>
      <c r="CO211" s="1054">
        <v>27780570</v>
      </c>
      <c r="CP211" s="1054">
        <v>-158</v>
      </c>
      <c r="CQ211" s="1054">
        <v>777014</v>
      </c>
      <c r="CR211" s="1054">
        <v>-966287</v>
      </c>
      <c r="CS211" s="1054">
        <v>36513925</v>
      </c>
      <c r="CT211" s="1054">
        <v>-25000</v>
      </c>
      <c r="CU211" s="1054">
        <v>0</v>
      </c>
      <c r="CV211">
        <v>1000000</v>
      </c>
      <c r="CW211">
        <v>0</v>
      </c>
      <c r="CX211" s="1054">
        <v>-187594</v>
      </c>
      <c r="CY211" s="1054">
        <v>-3095009</v>
      </c>
      <c r="CZ211" s="1054">
        <v>0</v>
      </c>
      <c r="DA211" s="1054">
        <v>0</v>
      </c>
      <c r="DB211" s="1054">
        <v>0</v>
      </c>
      <c r="DC211" s="1054">
        <v>-93796</v>
      </c>
      <c r="DD211" s="1054">
        <v>-75038</v>
      </c>
      <c r="DE211" s="1054">
        <v>-16884</v>
      </c>
      <c r="DF211" s="1054">
        <v>-1876</v>
      </c>
      <c r="DG211" s="1054">
        <v>-1547504</v>
      </c>
      <c r="DH211" s="1054">
        <v>-1238004</v>
      </c>
      <c r="DI211" s="1054">
        <v>-278551</v>
      </c>
      <c r="DJ211" s="1054">
        <v>-30950</v>
      </c>
      <c r="DK211" s="1054">
        <v>37766</v>
      </c>
      <c r="DL211" s="1054">
        <v>8497</v>
      </c>
      <c r="DM211" s="1054">
        <v>944</v>
      </c>
      <c r="DN211" s="197">
        <v>10486500</v>
      </c>
      <c r="DO211" s="197">
        <v>0</v>
      </c>
      <c r="DP211" s="197">
        <v>102107</v>
      </c>
      <c r="DQ211" s="197">
        <v>-1720271</v>
      </c>
      <c r="DR211" s="209"/>
      <c r="DS211" s="209"/>
      <c r="DT211" s="209" t="s">
        <v>985</v>
      </c>
      <c r="DU211" t="s">
        <v>985</v>
      </c>
      <c r="DV211" t="s">
        <v>985</v>
      </c>
      <c r="DX211" s="197">
        <v>0</v>
      </c>
      <c r="DY211" s="197">
        <v>0</v>
      </c>
      <c r="DZ211" s="197">
        <v>0</v>
      </c>
      <c r="EA211" s="1054">
        <v>-85661</v>
      </c>
      <c r="EB211" s="1054">
        <v>-1669401</v>
      </c>
      <c r="EC211" s="1557" t="s">
        <v>6481</v>
      </c>
      <c r="ED211" s="197" t="s">
        <v>5248</v>
      </c>
      <c r="EE211" s="1513" t="s">
        <v>5343</v>
      </c>
    </row>
    <row r="212" spans="1:135" s="197" customFormat="1" ht="12.75" x14ac:dyDescent="0.2">
      <c r="A212" s="203">
        <v>204</v>
      </c>
      <c r="B212" s="722" t="s">
        <v>506</v>
      </c>
      <c r="C212" s="1526" t="s">
        <v>507</v>
      </c>
      <c r="D212" s="1054">
        <v>123130</v>
      </c>
      <c r="E212" s="1054">
        <v>123130</v>
      </c>
      <c r="F212" s="1054">
        <v>0</v>
      </c>
      <c r="G212" s="1054">
        <v>0</v>
      </c>
      <c r="H212" s="1054">
        <v>56287620</v>
      </c>
      <c r="I212" s="1054">
        <v>22515048</v>
      </c>
      <c r="J212" s="1054">
        <v>5065886</v>
      </c>
      <c r="K212" s="1054">
        <v>562876</v>
      </c>
      <c r="L212" s="1054">
        <v>0</v>
      </c>
      <c r="M212" s="1054">
        <v>0</v>
      </c>
      <c r="N212" s="1054">
        <v>0</v>
      </c>
      <c r="O212" s="1054">
        <v>0</v>
      </c>
      <c r="P212" s="1054">
        <v>0</v>
      </c>
      <c r="Q212" s="1054">
        <v>0</v>
      </c>
      <c r="R212" s="1054">
        <v>0</v>
      </c>
      <c r="S212" s="1054">
        <v>0</v>
      </c>
      <c r="T212" s="1054">
        <v>0</v>
      </c>
      <c r="U212" s="1054">
        <v>271802</v>
      </c>
      <c r="V212" s="1054">
        <v>217442</v>
      </c>
      <c r="W212" s="1054">
        <v>48924</v>
      </c>
      <c r="X212" s="1054">
        <v>5436</v>
      </c>
      <c r="Y212" s="1054">
        <v>3835229</v>
      </c>
      <c r="Z212" s="1054">
        <v>862926</v>
      </c>
      <c r="AA212" s="1054">
        <v>95881</v>
      </c>
      <c r="AB212" s="1054">
        <v>796157</v>
      </c>
      <c r="AC212" s="1054">
        <v>179135</v>
      </c>
      <c r="AD212" s="1054">
        <v>19904</v>
      </c>
      <c r="AE212" s="1054">
        <v>66863</v>
      </c>
      <c r="AF212" s="1054">
        <v>15044</v>
      </c>
      <c r="AG212" s="1054">
        <v>1672</v>
      </c>
      <c r="AH212" s="1054">
        <v>5336</v>
      </c>
      <c r="AI212" s="1054">
        <v>1201</v>
      </c>
      <c r="AJ212" s="1054">
        <v>133</v>
      </c>
      <c r="AK212" s="1054">
        <v>2415</v>
      </c>
      <c r="AL212" s="1054">
        <v>543</v>
      </c>
      <c r="AM212" s="1054">
        <v>60</v>
      </c>
      <c r="AN212" s="1054">
        <v>0</v>
      </c>
      <c r="AO212" s="1054">
        <v>0</v>
      </c>
      <c r="AP212" s="1054">
        <v>0</v>
      </c>
      <c r="AQ212" s="1054">
        <v>64974</v>
      </c>
      <c r="AR212" s="1054">
        <v>14619</v>
      </c>
      <c r="AS212" s="1054">
        <v>1624</v>
      </c>
      <c r="AT212" s="1054">
        <v>0</v>
      </c>
      <c r="AU212" s="1054">
        <v>0</v>
      </c>
      <c r="AV212" s="1054">
        <v>0</v>
      </c>
      <c r="AW212" s="1054">
        <v>0</v>
      </c>
      <c r="AX212" s="1054">
        <v>0</v>
      </c>
      <c r="AY212" s="1054">
        <v>0</v>
      </c>
      <c r="AZ212" s="1054">
        <v>8149454</v>
      </c>
      <c r="BA212" s="1054">
        <v>0</v>
      </c>
      <c r="BB212" s="1054">
        <v>543604</v>
      </c>
      <c r="BC212" s="1054">
        <v>2829399</v>
      </c>
      <c r="BD212" s="1054">
        <v>636615</v>
      </c>
      <c r="BE212" s="1054">
        <v>70735</v>
      </c>
      <c r="BF212" s="1055"/>
      <c r="BG212" s="1055"/>
      <c r="BH212" s="1055"/>
      <c r="BI212" s="1054">
        <v>-647754</v>
      </c>
      <c r="BJ212" s="1054">
        <v>-518204</v>
      </c>
      <c r="BK212" s="1054">
        <v>-116596</v>
      </c>
      <c r="BL212" s="1054">
        <v>-12955</v>
      </c>
      <c r="BM212" s="1054">
        <v>-1295509</v>
      </c>
      <c r="BN212" s="1054">
        <v>-2109674</v>
      </c>
      <c r="BO212" s="1054">
        <v>-1687740</v>
      </c>
      <c r="BP212" s="1054">
        <v>-379742</v>
      </c>
      <c r="BQ212" s="1054">
        <v>-42195</v>
      </c>
      <c r="BR212" s="1054">
        <v>-4219351</v>
      </c>
      <c r="BS212" s="1054">
        <v>526525</v>
      </c>
      <c r="BT212" s="1054">
        <v>263263</v>
      </c>
      <c r="BU212" s="1054">
        <v>210611</v>
      </c>
      <c r="BV212" s="1054">
        <v>47387</v>
      </c>
      <c r="BW212" s="1054">
        <v>5264</v>
      </c>
      <c r="BX212" s="1054">
        <v>45050310</v>
      </c>
      <c r="BY212" s="1054">
        <v>-2663479</v>
      </c>
      <c r="BZ212" s="1054">
        <v>1211118</v>
      </c>
      <c r="CA212" s="1054">
        <v>-1948614</v>
      </c>
      <c r="CB212" s="1054">
        <v>-21625</v>
      </c>
      <c r="CC212" s="1054">
        <v>0</v>
      </c>
      <c r="CD212" s="1054">
        <v>-7117</v>
      </c>
      <c r="CE212" s="1054">
        <v>-3078</v>
      </c>
      <c r="CF212" s="1054">
        <v>-2252718</v>
      </c>
      <c r="CG212" s="1054">
        <v>-54474</v>
      </c>
      <c r="CH212" s="1054">
        <v>-145880</v>
      </c>
      <c r="CI212" s="1054">
        <v>-5406</v>
      </c>
      <c r="CJ212" s="1054">
        <v>0</v>
      </c>
      <c r="CK212" s="1054">
        <v>0</v>
      </c>
      <c r="CL212" s="1054">
        <v>-54454</v>
      </c>
      <c r="CM212" s="1054">
        <v>0</v>
      </c>
      <c r="CN212" s="1054">
        <v>0</v>
      </c>
      <c r="CO212" s="1054">
        <v>43533396</v>
      </c>
      <c r="CP212" s="1054">
        <v>-478078</v>
      </c>
      <c r="CQ212" s="1054">
        <v>2163907</v>
      </c>
      <c r="CR212" s="1054">
        <v>-1510380</v>
      </c>
      <c r="CS212" s="1054">
        <v>53732699</v>
      </c>
      <c r="CT212" s="1054">
        <v>34000</v>
      </c>
      <c r="CU212" s="1054">
        <v>0</v>
      </c>
      <c r="CV212">
        <v>-1700957</v>
      </c>
      <c r="CW212">
        <v>0</v>
      </c>
      <c r="CX212" s="1054">
        <v>-19004</v>
      </c>
      <c r="CY212" s="1054">
        <v>-4200347</v>
      </c>
      <c r="CZ212" s="1054">
        <v>0</v>
      </c>
      <c r="DA212" s="1054">
        <v>-19496</v>
      </c>
      <c r="DB212" s="1054">
        <v>0</v>
      </c>
      <c r="DC212" s="1054">
        <v>-9502</v>
      </c>
      <c r="DD212" s="1054">
        <v>-7601</v>
      </c>
      <c r="DE212" s="1054">
        <v>-1711</v>
      </c>
      <c r="DF212" s="1054">
        <v>-190</v>
      </c>
      <c r="DG212" s="1054">
        <v>-2100173</v>
      </c>
      <c r="DH212" s="1054">
        <v>-1680139</v>
      </c>
      <c r="DI212" s="1054">
        <v>-378031</v>
      </c>
      <c r="DJ212" s="1054">
        <v>-42004</v>
      </c>
      <c r="DK212" s="1054">
        <v>689142</v>
      </c>
      <c r="DL212" s="1054">
        <v>155057</v>
      </c>
      <c r="DM212" s="1054">
        <v>17229</v>
      </c>
      <c r="DN212" s="197">
        <v>12858300</v>
      </c>
      <c r="DO212" s="197">
        <v>0</v>
      </c>
      <c r="DP212" s="197">
        <v>526525</v>
      </c>
      <c r="DQ212" s="197">
        <v>-3940860</v>
      </c>
      <c r="DR212" s="209"/>
      <c r="DS212" s="209"/>
      <c r="DT212" s="209"/>
      <c r="DU212" t="s">
        <v>984</v>
      </c>
      <c r="DV212" t="s">
        <v>984</v>
      </c>
      <c r="DX212" s="197">
        <v>0</v>
      </c>
      <c r="DY212" s="197">
        <v>0</v>
      </c>
      <c r="DZ212" s="197">
        <v>0</v>
      </c>
      <c r="EA212" s="1054">
        <v>-1563100</v>
      </c>
      <c r="EB212" s="1054">
        <v>-974822</v>
      </c>
      <c r="EC212" s="1557" t="s">
        <v>6480</v>
      </c>
      <c r="ED212" s="197" t="s">
        <v>5249</v>
      </c>
      <c r="EE212" s="1513" t="s">
        <v>5342</v>
      </c>
    </row>
    <row r="213" spans="1:135" s="197" customFormat="1" ht="12.75" x14ac:dyDescent="0.2">
      <c r="A213" s="797">
        <v>205</v>
      </c>
      <c r="B213" s="722" t="s">
        <v>819</v>
      </c>
      <c r="C213" s="1526" t="s">
        <v>509</v>
      </c>
      <c r="D213" s="1054">
        <v>62818</v>
      </c>
      <c r="E213" s="1054">
        <v>62818</v>
      </c>
      <c r="F213" s="1054">
        <v>69860</v>
      </c>
      <c r="G213" s="1054">
        <v>0</v>
      </c>
      <c r="H213" s="1054">
        <v>10378768</v>
      </c>
      <c r="I213" s="1054">
        <v>5085596</v>
      </c>
      <c r="J213" s="1054">
        <v>0</v>
      </c>
      <c r="K213" s="1054">
        <v>103788</v>
      </c>
      <c r="L213" s="1054">
        <v>0</v>
      </c>
      <c r="M213" s="1054">
        <v>0</v>
      </c>
      <c r="N213" s="1054">
        <v>0</v>
      </c>
      <c r="O213" s="1054">
        <v>0</v>
      </c>
      <c r="P213" s="1054">
        <v>0</v>
      </c>
      <c r="Q213" s="1054">
        <v>0</v>
      </c>
      <c r="R213" s="1054">
        <v>0</v>
      </c>
      <c r="S213" s="1054">
        <v>0</v>
      </c>
      <c r="T213" s="1054">
        <v>0</v>
      </c>
      <c r="U213" s="1054">
        <v>1339204</v>
      </c>
      <c r="V213" s="1054">
        <v>1312420</v>
      </c>
      <c r="W213" s="1054">
        <v>0</v>
      </c>
      <c r="X213" s="1054">
        <v>26784</v>
      </c>
      <c r="Y213" s="1054">
        <v>878184</v>
      </c>
      <c r="Z213" s="1054">
        <v>0</v>
      </c>
      <c r="AA213" s="1054">
        <v>17679</v>
      </c>
      <c r="AB213" s="1054">
        <v>798312</v>
      </c>
      <c r="AC213" s="1054">
        <v>0</v>
      </c>
      <c r="AD213" s="1054">
        <v>16292</v>
      </c>
      <c r="AE213" s="1054">
        <v>26706</v>
      </c>
      <c r="AF213" s="1054">
        <v>0</v>
      </c>
      <c r="AG213" s="1054">
        <v>545</v>
      </c>
      <c r="AH213" s="1054">
        <v>9426</v>
      </c>
      <c r="AI213" s="1054">
        <v>0</v>
      </c>
      <c r="AJ213" s="1054">
        <v>192</v>
      </c>
      <c r="AK213" s="1054">
        <v>2474</v>
      </c>
      <c r="AL213" s="1054">
        <v>0</v>
      </c>
      <c r="AM213" s="1054">
        <v>50</v>
      </c>
      <c r="AN213" s="1054">
        <v>4105</v>
      </c>
      <c r="AO213" s="1054">
        <v>0</v>
      </c>
      <c r="AP213" s="1054">
        <v>84</v>
      </c>
      <c r="AQ213" s="1054">
        <v>0</v>
      </c>
      <c r="AR213" s="1054">
        <v>0</v>
      </c>
      <c r="AS213" s="1054">
        <v>0</v>
      </c>
      <c r="AT213" s="1054">
        <v>0</v>
      </c>
      <c r="AU213" s="1054">
        <v>0</v>
      </c>
      <c r="AV213" s="1054">
        <v>0</v>
      </c>
      <c r="AW213" s="1054">
        <v>0</v>
      </c>
      <c r="AX213" s="1054">
        <v>0</v>
      </c>
      <c r="AY213" s="1054">
        <v>0</v>
      </c>
      <c r="AZ213" s="1054">
        <v>640383</v>
      </c>
      <c r="BA213" s="1054">
        <v>0</v>
      </c>
      <c r="BB213" s="1054">
        <v>2678408</v>
      </c>
      <c r="BC213" s="1054">
        <v>1027992</v>
      </c>
      <c r="BD213" s="1054">
        <v>0</v>
      </c>
      <c r="BE213" s="1054">
        <v>20979</v>
      </c>
      <c r="BF213" s="1055"/>
      <c r="BG213" s="1055"/>
      <c r="BH213" s="1055"/>
      <c r="BI213" s="1054">
        <v>-50656</v>
      </c>
      <c r="BJ213" s="1054">
        <v>-49643</v>
      </c>
      <c r="BK213" s="1054">
        <v>0</v>
      </c>
      <c r="BL213" s="1054">
        <v>-1013</v>
      </c>
      <c r="BM213" s="1054">
        <v>-101312</v>
      </c>
      <c r="BN213" s="1054">
        <v>-469634</v>
      </c>
      <c r="BO213" s="1054">
        <v>-460240</v>
      </c>
      <c r="BP213" s="1054">
        <v>0</v>
      </c>
      <c r="BQ213" s="1054">
        <v>-9393</v>
      </c>
      <c r="BR213" s="1054">
        <v>-939267</v>
      </c>
      <c r="BS213" s="1054">
        <v>3784788</v>
      </c>
      <c r="BT213" s="1054">
        <v>1892395</v>
      </c>
      <c r="BU213" s="1054">
        <v>1854547</v>
      </c>
      <c r="BV213" s="1054">
        <v>0</v>
      </c>
      <c r="BW213" s="1054">
        <v>37847</v>
      </c>
      <c r="BX213" s="1054">
        <v>12397115</v>
      </c>
      <c r="BY213" s="1054">
        <v>-2244885</v>
      </c>
      <c r="BZ213" s="1054">
        <v>269607</v>
      </c>
      <c r="CA213" s="1054">
        <v>-1704233</v>
      </c>
      <c r="CB213" s="1054">
        <v>-15237</v>
      </c>
      <c r="CC213" s="1054">
        <v>-13274</v>
      </c>
      <c r="CD213" s="1054">
        <v>-4352</v>
      </c>
      <c r="CE213" s="1054">
        <v>-13270</v>
      </c>
      <c r="CF213" s="1054">
        <v>-312376</v>
      </c>
      <c r="CG213" s="1054">
        <v>-60425</v>
      </c>
      <c r="CH213" s="1054">
        <v>-38366</v>
      </c>
      <c r="CI213" s="1054">
        <v>-297</v>
      </c>
      <c r="CJ213" s="1054">
        <v>-13274</v>
      </c>
      <c r="CK213" s="1054">
        <v>0</v>
      </c>
      <c r="CL213" s="1054">
        <v>0</v>
      </c>
      <c r="CM213" s="1054">
        <v>0</v>
      </c>
      <c r="CN213" s="1054">
        <v>0</v>
      </c>
      <c r="CO213" s="1054">
        <v>9806925</v>
      </c>
      <c r="CP213" s="1054">
        <v>-23637</v>
      </c>
      <c r="CQ213" s="1054">
        <v>236800</v>
      </c>
      <c r="CR213" s="1054">
        <v>-127237</v>
      </c>
      <c r="CS213" s="1054">
        <v>16264173</v>
      </c>
      <c r="CT213" s="1054">
        <v>-58327</v>
      </c>
      <c r="CU213" s="1054">
        <v>0</v>
      </c>
      <c r="CV213">
        <v>2551042</v>
      </c>
      <c r="CW213">
        <v>0</v>
      </c>
      <c r="CX213" s="1054">
        <v>0</v>
      </c>
      <c r="CY213" s="1054">
        <v>-939267</v>
      </c>
      <c r="CZ213" s="1054">
        <v>0</v>
      </c>
      <c r="DA213" s="1054">
        <v>-6980</v>
      </c>
      <c r="DB213" s="1054">
        <v>0</v>
      </c>
      <c r="DC213" s="1054">
        <v>0</v>
      </c>
      <c r="DD213" s="1054">
        <v>0</v>
      </c>
      <c r="DE213" s="1054">
        <v>0</v>
      </c>
      <c r="DF213" s="1054">
        <v>0</v>
      </c>
      <c r="DG213" s="1054">
        <v>-469633</v>
      </c>
      <c r="DH213" s="1054">
        <v>-460241</v>
      </c>
      <c r="DI213" s="1054">
        <v>0</v>
      </c>
      <c r="DJ213" s="1054">
        <v>-9393</v>
      </c>
      <c r="DK213" s="1054">
        <v>470413</v>
      </c>
      <c r="DL213" s="1054">
        <v>0</v>
      </c>
      <c r="DM213" s="1054">
        <v>9600</v>
      </c>
      <c r="DN213" s="197">
        <v>4192500</v>
      </c>
      <c r="DO213" s="197">
        <v>0</v>
      </c>
      <c r="DP213" s="197">
        <v>3784788</v>
      </c>
      <c r="DQ213" s="197">
        <v>-1373589</v>
      </c>
      <c r="DR213" s="209"/>
      <c r="DS213" s="209"/>
      <c r="DT213" s="209"/>
      <c r="DU213" t="s">
        <v>984</v>
      </c>
      <c r="DV213" t="s">
        <v>984</v>
      </c>
      <c r="DX213" s="197">
        <v>0</v>
      </c>
      <c r="DY213" s="197">
        <v>0</v>
      </c>
      <c r="DZ213" s="197">
        <v>0</v>
      </c>
      <c r="EA213" s="1054">
        <v>-871005</v>
      </c>
      <c r="EB213" s="1054">
        <v>0</v>
      </c>
      <c r="EC213" s="1557" t="s">
        <v>6480</v>
      </c>
      <c r="ED213" s="197" t="s">
        <v>5250</v>
      </c>
      <c r="EE213" s="1513" t="s">
        <v>5343</v>
      </c>
    </row>
    <row r="214" spans="1:135" s="197" customFormat="1" ht="12.75" x14ac:dyDescent="0.2">
      <c r="A214" s="203">
        <v>206</v>
      </c>
      <c r="B214" s="722" t="s">
        <v>512</v>
      </c>
      <c r="C214" s="1526" t="s">
        <v>513</v>
      </c>
      <c r="D214" s="1054">
        <v>443554</v>
      </c>
      <c r="E214" s="1054">
        <v>443554</v>
      </c>
      <c r="F214" s="1054">
        <v>155040</v>
      </c>
      <c r="G214" s="1054">
        <v>0</v>
      </c>
      <c r="H214" s="1054">
        <v>101931912</v>
      </c>
      <c r="I214" s="1054">
        <v>100912593</v>
      </c>
      <c r="J214" s="1054">
        <v>0</v>
      </c>
      <c r="K214" s="1054">
        <v>1019319</v>
      </c>
      <c r="L214" s="1054">
        <v>0</v>
      </c>
      <c r="M214" s="1054">
        <v>0</v>
      </c>
      <c r="N214" s="1054">
        <v>0</v>
      </c>
      <c r="O214" s="1054">
        <v>0</v>
      </c>
      <c r="P214" s="1054">
        <v>0</v>
      </c>
      <c r="Q214" s="1054">
        <v>0</v>
      </c>
      <c r="R214" s="1054">
        <v>0</v>
      </c>
      <c r="S214" s="1054">
        <v>0</v>
      </c>
      <c r="T214" s="1054">
        <v>0</v>
      </c>
      <c r="U214" s="1054">
        <v>0</v>
      </c>
      <c r="V214" s="1054">
        <v>-4345743</v>
      </c>
      <c r="W214" s="1054">
        <v>0</v>
      </c>
      <c r="X214" s="1054">
        <v>-43896</v>
      </c>
      <c r="Y214" s="1054">
        <v>17215929</v>
      </c>
      <c r="Z214" s="1054">
        <v>0</v>
      </c>
      <c r="AA214" s="1054">
        <v>173632</v>
      </c>
      <c r="AB214" s="1054">
        <v>6885314</v>
      </c>
      <c r="AC214" s="1054">
        <v>0</v>
      </c>
      <c r="AD214" s="1054">
        <v>69549</v>
      </c>
      <c r="AE214" s="1054">
        <v>390095</v>
      </c>
      <c r="AF214" s="1054">
        <v>0</v>
      </c>
      <c r="AG214" s="1054">
        <v>3940</v>
      </c>
      <c r="AH214" s="1054">
        <v>13582</v>
      </c>
      <c r="AI214" s="1054">
        <v>0</v>
      </c>
      <c r="AJ214" s="1054">
        <v>137</v>
      </c>
      <c r="AK214" s="1054">
        <v>9136</v>
      </c>
      <c r="AL214" s="1054">
        <v>0</v>
      </c>
      <c r="AM214" s="1054">
        <v>92</v>
      </c>
      <c r="AN214" s="1054">
        <v>0</v>
      </c>
      <c r="AO214" s="1054">
        <v>0</v>
      </c>
      <c r="AP214" s="1054">
        <v>0</v>
      </c>
      <c r="AQ214" s="1054">
        <v>1294051</v>
      </c>
      <c r="AR214" s="1054">
        <v>0</v>
      </c>
      <c r="AS214" s="1054">
        <v>13071</v>
      </c>
      <c r="AT214" s="1054">
        <v>0</v>
      </c>
      <c r="AU214" s="1054">
        <v>0</v>
      </c>
      <c r="AV214" s="1054">
        <v>0</v>
      </c>
      <c r="AW214" s="1054">
        <v>0</v>
      </c>
      <c r="AX214" s="1054">
        <v>0</v>
      </c>
      <c r="AY214" s="1054">
        <v>0</v>
      </c>
      <c r="AZ214" s="1054">
        <v>11365649</v>
      </c>
      <c r="BA214" s="1054">
        <v>0</v>
      </c>
      <c r="BB214" s="1054">
        <v>-4389639</v>
      </c>
      <c r="BC214" s="1054">
        <v>8764015</v>
      </c>
      <c r="BD214" s="1054">
        <v>0</v>
      </c>
      <c r="BE214" s="1054">
        <v>88525</v>
      </c>
      <c r="BF214" s="1055"/>
      <c r="BG214" s="1055"/>
      <c r="BH214" s="1055"/>
      <c r="BI214" s="1054">
        <v>0</v>
      </c>
      <c r="BJ214" s="1054">
        <v>-16138865</v>
      </c>
      <c r="BK214" s="1054">
        <v>0</v>
      </c>
      <c r="BL214" s="1054">
        <v>-163020</v>
      </c>
      <c r="BM214" s="1054">
        <v>-16301885</v>
      </c>
      <c r="BN214" s="1054">
        <v>0</v>
      </c>
      <c r="BO214" s="1054">
        <v>-19919748</v>
      </c>
      <c r="BP214" s="1054">
        <v>0</v>
      </c>
      <c r="BQ214" s="1054">
        <v>-201209</v>
      </c>
      <c r="BR214" s="1054">
        <v>-20120957</v>
      </c>
      <c r="BS214" s="1054">
        <v>-4323638</v>
      </c>
      <c r="BT214" s="1054">
        <v>0</v>
      </c>
      <c r="BU214" s="1054">
        <v>-4280402</v>
      </c>
      <c r="BV214" s="1054">
        <v>0</v>
      </c>
      <c r="BW214" s="1054">
        <v>-43236</v>
      </c>
      <c r="BX214" s="1054">
        <v>82134642</v>
      </c>
      <c r="BY214" s="1054">
        <v>-10114102</v>
      </c>
      <c r="BZ214" s="1054">
        <v>2305050</v>
      </c>
      <c r="CA214" s="1054">
        <v>-9204504</v>
      </c>
      <c r="CB214" s="1054">
        <v>-128647</v>
      </c>
      <c r="CC214" s="1054">
        <v>0</v>
      </c>
      <c r="CD214" s="1054">
        <v>-8397</v>
      </c>
      <c r="CE214" s="1054">
        <v>0</v>
      </c>
      <c r="CF214" s="1054">
        <v>-5851007</v>
      </c>
      <c r="CG214" s="1054">
        <v>-240267</v>
      </c>
      <c r="CH214" s="1054">
        <v>-51342</v>
      </c>
      <c r="CI214" s="1054">
        <v>0</v>
      </c>
      <c r="CJ214" s="1054">
        <v>0</v>
      </c>
      <c r="CK214" s="1054">
        <v>0</v>
      </c>
      <c r="CL214" s="1054">
        <v>0</v>
      </c>
      <c r="CM214" s="1054">
        <v>0</v>
      </c>
      <c r="CN214" s="1054">
        <v>0</v>
      </c>
      <c r="CO214" s="1054">
        <v>85091156</v>
      </c>
      <c r="CP214" s="1054">
        <v>-1174237</v>
      </c>
      <c r="CQ214" s="1054">
        <v>21860541</v>
      </c>
      <c r="CR214" s="1054">
        <v>-4703861</v>
      </c>
      <c r="CS214" s="1054">
        <v>119889705</v>
      </c>
      <c r="CT214" s="1054">
        <v>-1221550</v>
      </c>
      <c r="CU214" s="1054">
        <v>0</v>
      </c>
      <c r="CV214">
        <v>-6445122</v>
      </c>
      <c r="CW214">
        <v>0</v>
      </c>
      <c r="CX214" s="1054">
        <v>-1185956</v>
      </c>
      <c r="CY214" s="1054">
        <v>-18935001</v>
      </c>
      <c r="CZ214" s="1054">
        <v>0</v>
      </c>
      <c r="DA214" s="1054">
        <v>767669</v>
      </c>
      <c r="DB214" s="1054">
        <v>0</v>
      </c>
      <c r="DC214" s="1054">
        <v>0</v>
      </c>
      <c r="DD214" s="1054">
        <v>-1174097</v>
      </c>
      <c r="DE214" s="1054">
        <v>0</v>
      </c>
      <c r="DF214" s="1054">
        <v>-11859</v>
      </c>
      <c r="DG214" s="1054">
        <v>0</v>
      </c>
      <c r="DH214" s="1054">
        <v>-18745651</v>
      </c>
      <c r="DI214" s="1054">
        <v>0</v>
      </c>
      <c r="DJ214" s="1054">
        <v>-189350</v>
      </c>
      <c r="DK214" s="1054">
        <v>7612525</v>
      </c>
      <c r="DL214" s="1054">
        <v>0</v>
      </c>
      <c r="DM214" s="1054">
        <v>76894</v>
      </c>
      <c r="DN214" s="197">
        <v>30310400</v>
      </c>
      <c r="DO214" s="197">
        <v>0</v>
      </c>
      <c r="DP214" s="197">
        <v>-4323638</v>
      </c>
      <c r="DQ214" s="197">
        <v>-5141881</v>
      </c>
      <c r="DR214" s="209"/>
      <c r="DS214" s="209"/>
      <c r="DT214" s="209"/>
      <c r="DU214" t="s">
        <v>984</v>
      </c>
      <c r="DV214" t="s">
        <v>984</v>
      </c>
      <c r="DX214" s="197">
        <v>0</v>
      </c>
      <c r="DY214" s="197">
        <v>0</v>
      </c>
      <c r="DZ214" s="197">
        <v>0</v>
      </c>
      <c r="EA214" s="1054">
        <v>-6976400</v>
      </c>
      <c r="EB214" s="1054">
        <v>-949064</v>
      </c>
      <c r="EC214" s="1557" t="s">
        <v>6480</v>
      </c>
      <c r="ED214" s="197" t="s">
        <v>5251</v>
      </c>
      <c r="EE214" s="1513" t="s">
        <v>5349</v>
      </c>
    </row>
    <row r="215" spans="1:135" s="197" customFormat="1" ht="12.75" x14ac:dyDescent="0.2">
      <c r="A215" s="797">
        <v>207</v>
      </c>
      <c r="B215" s="722" t="s">
        <v>514</v>
      </c>
      <c r="C215" s="1526" t="s">
        <v>515</v>
      </c>
      <c r="D215" s="1054">
        <v>419456</v>
      </c>
      <c r="E215" s="1054">
        <v>419456</v>
      </c>
      <c r="F215" s="1054">
        <v>263942</v>
      </c>
      <c r="G215" s="1054">
        <v>0</v>
      </c>
      <c r="H215" s="1054">
        <v>110666349</v>
      </c>
      <c r="I215" s="1054">
        <v>109559686</v>
      </c>
      <c r="J215" s="1054">
        <v>0</v>
      </c>
      <c r="K215" s="1054">
        <v>1106663</v>
      </c>
      <c r="L215" s="1054">
        <v>0</v>
      </c>
      <c r="M215" s="1054">
        <v>0</v>
      </c>
      <c r="N215" s="1054">
        <v>0</v>
      </c>
      <c r="O215" s="1054">
        <v>0</v>
      </c>
      <c r="P215" s="1054">
        <v>0</v>
      </c>
      <c r="Q215" s="1054">
        <v>0</v>
      </c>
      <c r="R215" s="1054">
        <v>0</v>
      </c>
      <c r="S215" s="1054">
        <v>0</v>
      </c>
      <c r="T215" s="1054">
        <v>0</v>
      </c>
      <c r="U215" s="1054">
        <v>0</v>
      </c>
      <c r="V215" s="1054">
        <v>52334</v>
      </c>
      <c r="W215" s="1054">
        <v>0</v>
      </c>
      <c r="X215" s="1054">
        <v>529</v>
      </c>
      <c r="Y215" s="1054">
        <v>18707432</v>
      </c>
      <c r="Z215" s="1054">
        <v>0</v>
      </c>
      <c r="AA215" s="1054">
        <v>188510</v>
      </c>
      <c r="AB215" s="1054">
        <v>10136918</v>
      </c>
      <c r="AC215" s="1054">
        <v>0</v>
      </c>
      <c r="AD215" s="1054">
        <v>102393</v>
      </c>
      <c r="AE215" s="1054">
        <v>481085</v>
      </c>
      <c r="AF215" s="1054">
        <v>0</v>
      </c>
      <c r="AG215" s="1054">
        <v>4859</v>
      </c>
      <c r="AH215" s="1054">
        <v>0</v>
      </c>
      <c r="AI215" s="1054">
        <v>0</v>
      </c>
      <c r="AJ215" s="1054">
        <v>0</v>
      </c>
      <c r="AK215" s="1054">
        <v>9038</v>
      </c>
      <c r="AL215" s="1054">
        <v>0</v>
      </c>
      <c r="AM215" s="1054">
        <v>91</v>
      </c>
      <c r="AN215" s="1054">
        <v>0</v>
      </c>
      <c r="AO215" s="1054">
        <v>0</v>
      </c>
      <c r="AP215" s="1054">
        <v>0</v>
      </c>
      <c r="AQ215" s="1054">
        <v>2525830</v>
      </c>
      <c r="AR215" s="1054">
        <v>0</v>
      </c>
      <c r="AS215" s="1054">
        <v>25513</v>
      </c>
      <c r="AT215" s="1054">
        <v>0</v>
      </c>
      <c r="AU215" s="1054">
        <v>0</v>
      </c>
      <c r="AV215" s="1054">
        <v>0</v>
      </c>
      <c r="AW215" s="1054">
        <v>0</v>
      </c>
      <c r="AX215" s="1054">
        <v>0</v>
      </c>
      <c r="AY215" s="1054">
        <v>0</v>
      </c>
      <c r="AZ215" s="1054">
        <v>11373977</v>
      </c>
      <c r="BA215" s="1054">
        <v>0</v>
      </c>
      <c r="BB215" s="1054">
        <v>52863</v>
      </c>
      <c r="BC215" s="1054">
        <v>6372505</v>
      </c>
      <c r="BD215" s="1054">
        <v>0</v>
      </c>
      <c r="BE215" s="1054">
        <v>64369</v>
      </c>
      <c r="BF215" s="1055"/>
      <c r="BG215" s="1055"/>
      <c r="BH215" s="1055"/>
      <c r="BI215" s="1054">
        <v>0</v>
      </c>
      <c r="BJ215" s="1054">
        <v>-4794144</v>
      </c>
      <c r="BK215" s="1054">
        <v>0</v>
      </c>
      <c r="BL215" s="1054">
        <v>-48425</v>
      </c>
      <c r="BM215" s="1054">
        <v>-4842569</v>
      </c>
      <c r="BN215" s="1054">
        <v>0</v>
      </c>
      <c r="BO215" s="1054">
        <v>-4945716</v>
      </c>
      <c r="BP215" s="1054">
        <v>0</v>
      </c>
      <c r="BQ215" s="1054">
        <v>-49957</v>
      </c>
      <c r="BR215" s="1054">
        <v>-4995673</v>
      </c>
      <c r="BS215" s="1054">
        <v>859890</v>
      </c>
      <c r="BT215" s="1054">
        <v>-2489</v>
      </c>
      <c r="BU215" s="1054">
        <v>853780</v>
      </c>
      <c r="BV215" s="1054">
        <v>0</v>
      </c>
      <c r="BW215" s="1054">
        <v>8599</v>
      </c>
      <c r="BX215" s="1054">
        <v>93822021</v>
      </c>
      <c r="BY215" s="1054">
        <v>-15240917</v>
      </c>
      <c r="BZ215" s="1054">
        <v>2238219</v>
      </c>
      <c r="CA215" s="1054">
        <v>-6626389</v>
      </c>
      <c r="CB215" s="1054">
        <v>-77640</v>
      </c>
      <c r="CC215" s="1054">
        <v>0</v>
      </c>
      <c r="CD215" s="1054">
        <v>-8525</v>
      </c>
      <c r="CE215" s="1054">
        <v>0</v>
      </c>
      <c r="CF215" s="1054">
        <v>-3419752</v>
      </c>
      <c r="CG215" s="1054">
        <v>-442887</v>
      </c>
      <c r="CH215" s="1054">
        <v>-350749</v>
      </c>
      <c r="CI215" s="1054">
        <v>-12052</v>
      </c>
      <c r="CJ215" s="1054">
        <v>0</v>
      </c>
      <c r="CK215" s="1054">
        <v>0</v>
      </c>
      <c r="CL215" s="1054">
        <v>0</v>
      </c>
      <c r="CM215" s="1054">
        <v>0</v>
      </c>
      <c r="CN215" s="1054">
        <v>0</v>
      </c>
      <c r="CO215" s="1054">
        <v>96713398</v>
      </c>
      <c r="CP215" s="1054">
        <v>-1158261</v>
      </c>
      <c r="CQ215" s="1054">
        <v>6979397</v>
      </c>
      <c r="CR215" s="1054">
        <v>-1619575</v>
      </c>
      <c r="CS215" s="1054">
        <v>124479436</v>
      </c>
      <c r="CT215" s="1054">
        <v>-3965790</v>
      </c>
      <c r="CU215" s="1054">
        <v>0</v>
      </c>
      <c r="CV215">
        <v>-146054</v>
      </c>
      <c r="CW215">
        <v>0</v>
      </c>
      <c r="CX215" s="1054">
        <v>-404055</v>
      </c>
      <c r="CY215" s="1054">
        <v>-4591618</v>
      </c>
      <c r="CZ215" s="1054">
        <v>0</v>
      </c>
      <c r="DA215" s="1054">
        <v>1988259</v>
      </c>
      <c r="DB215" s="1054">
        <v>0</v>
      </c>
      <c r="DC215" s="1054">
        <v>0</v>
      </c>
      <c r="DD215" s="1054">
        <v>-400015</v>
      </c>
      <c r="DE215" s="1054">
        <v>0</v>
      </c>
      <c r="DF215" s="1054">
        <v>-4040</v>
      </c>
      <c r="DG215" s="1054">
        <v>0</v>
      </c>
      <c r="DH215" s="1054">
        <v>-4545701</v>
      </c>
      <c r="DI215" s="1054">
        <v>0</v>
      </c>
      <c r="DJ215" s="1054">
        <v>-45917</v>
      </c>
      <c r="DK215" s="1054">
        <v>1017070</v>
      </c>
      <c r="DL215" s="1054">
        <v>0</v>
      </c>
      <c r="DM215" s="1054">
        <v>10273</v>
      </c>
      <c r="DN215" s="197">
        <v>37380324</v>
      </c>
      <c r="DO215" s="197">
        <v>0</v>
      </c>
      <c r="DP215" s="197">
        <v>859890</v>
      </c>
      <c r="DQ215" s="197">
        <v>-3896003</v>
      </c>
      <c r="DR215" s="209"/>
      <c r="DS215" s="209"/>
      <c r="DT215" s="209"/>
      <c r="DU215" t="s">
        <v>984</v>
      </c>
      <c r="DV215" t="s">
        <v>984</v>
      </c>
      <c r="DX215" s="197">
        <v>0</v>
      </c>
      <c r="DY215" s="197">
        <v>0</v>
      </c>
      <c r="DZ215" s="197">
        <v>0</v>
      </c>
      <c r="EA215" s="1054">
        <v>-932081</v>
      </c>
      <c r="EB215" s="1054">
        <v>-6458903</v>
      </c>
      <c r="EC215" s="1557" t="s">
        <v>6480</v>
      </c>
      <c r="ED215" s="197" t="s">
        <v>5252</v>
      </c>
      <c r="EE215" s="1513" t="s">
        <v>5348</v>
      </c>
    </row>
    <row r="216" spans="1:135" s="197" customFormat="1" ht="12.75" x14ac:dyDescent="0.2">
      <c r="A216" s="203">
        <v>208</v>
      </c>
      <c r="B216" s="722" t="s">
        <v>520</v>
      </c>
      <c r="C216" s="1526" t="s">
        <v>521</v>
      </c>
      <c r="D216" s="1054">
        <v>295614</v>
      </c>
      <c r="E216" s="1054">
        <v>295614</v>
      </c>
      <c r="F216" s="1054">
        <v>0</v>
      </c>
      <c r="G216" s="1054">
        <v>0</v>
      </c>
      <c r="H216" s="1054">
        <v>63017926</v>
      </c>
      <c r="I216" s="1054">
        <v>62387747</v>
      </c>
      <c r="J216" s="1054">
        <v>0</v>
      </c>
      <c r="K216" s="1054">
        <v>630179</v>
      </c>
      <c r="L216" s="1054">
        <v>0</v>
      </c>
      <c r="M216" s="1054">
        <v>0</v>
      </c>
      <c r="N216" s="1054">
        <v>0</v>
      </c>
      <c r="O216" s="1054">
        <v>0</v>
      </c>
      <c r="P216" s="1054">
        <v>0</v>
      </c>
      <c r="Q216" s="1054">
        <v>0</v>
      </c>
      <c r="R216" s="1054">
        <v>0</v>
      </c>
      <c r="S216" s="1054">
        <v>0</v>
      </c>
      <c r="T216" s="1054">
        <v>0</v>
      </c>
      <c r="U216" s="1054">
        <v>0</v>
      </c>
      <c r="V216" s="1054">
        <v>12707899</v>
      </c>
      <c r="W216" s="1054">
        <v>0</v>
      </c>
      <c r="X216" s="1054">
        <v>128363</v>
      </c>
      <c r="Y216" s="1054">
        <v>10627171</v>
      </c>
      <c r="Z216" s="1054">
        <v>0</v>
      </c>
      <c r="AA216" s="1054">
        <v>107345</v>
      </c>
      <c r="AB216" s="1054">
        <v>7235958</v>
      </c>
      <c r="AC216" s="1054">
        <v>0</v>
      </c>
      <c r="AD216" s="1054">
        <v>73090</v>
      </c>
      <c r="AE216" s="1054">
        <v>317669</v>
      </c>
      <c r="AF216" s="1054">
        <v>0</v>
      </c>
      <c r="AG216" s="1054">
        <v>3209</v>
      </c>
      <c r="AH216" s="1054">
        <v>14061</v>
      </c>
      <c r="AI216" s="1054">
        <v>0</v>
      </c>
      <c r="AJ216" s="1054">
        <v>142</v>
      </c>
      <c r="AK216" s="1054">
        <v>21179</v>
      </c>
      <c r="AL216" s="1054">
        <v>0</v>
      </c>
      <c r="AM216" s="1054">
        <v>214</v>
      </c>
      <c r="AN216" s="1054">
        <v>0</v>
      </c>
      <c r="AO216" s="1054">
        <v>0</v>
      </c>
      <c r="AP216" s="1054">
        <v>0</v>
      </c>
      <c r="AQ216" s="1054">
        <v>291256</v>
      </c>
      <c r="AR216" s="1054">
        <v>0</v>
      </c>
      <c r="AS216" s="1054">
        <v>2942</v>
      </c>
      <c r="AT216" s="1054">
        <v>0</v>
      </c>
      <c r="AU216" s="1054">
        <v>0</v>
      </c>
      <c r="AV216" s="1054">
        <v>0</v>
      </c>
      <c r="AW216" s="1054">
        <v>0</v>
      </c>
      <c r="AX216" s="1054">
        <v>0</v>
      </c>
      <c r="AY216" s="1054">
        <v>0</v>
      </c>
      <c r="AZ216" s="1054">
        <v>4610395</v>
      </c>
      <c r="BA216" s="1054">
        <v>0</v>
      </c>
      <c r="BB216" s="1054">
        <v>12836262</v>
      </c>
      <c r="BC216" s="1054">
        <v>8984448</v>
      </c>
      <c r="BD216" s="1054">
        <v>0</v>
      </c>
      <c r="BE216" s="1054">
        <v>90752</v>
      </c>
      <c r="BF216" s="1055"/>
      <c r="BG216" s="1055"/>
      <c r="BH216" s="1055"/>
      <c r="BI216" s="1054">
        <v>0</v>
      </c>
      <c r="BJ216" s="1054">
        <v>-5661810</v>
      </c>
      <c r="BK216" s="1054">
        <v>0</v>
      </c>
      <c r="BL216" s="1054">
        <v>-57190</v>
      </c>
      <c r="BM216" s="1054">
        <v>-5719000</v>
      </c>
      <c r="BN216" s="1054">
        <v>0</v>
      </c>
      <c r="BO216" s="1054">
        <v>-6176907</v>
      </c>
      <c r="BP216" s="1054">
        <v>0</v>
      </c>
      <c r="BQ216" s="1054">
        <v>-62393</v>
      </c>
      <c r="BR216" s="1054">
        <v>-6239300</v>
      </c>
      <c r="BS216" s="1054">
        <v>22852656</v>
      </c>
      <c r="BT216" s="1054">
        <v>-1</v>
      </c>
      <c r="BU216" s="1054">
        <v>22624129</v>
      </c>
      <c r="BV216" s="1054">
        <v>0</v>
      </c>
      <c r="BW216" s="1054">
        <v>228529</v>
      </c>
      <c r="BX216" s="1054">
        <v>79997161</v>
      </c>
      <c r="BY216" s="1054">
        <v>-10251018</v>
      </c>
      <c r="BZ216" s="1054">
        <v>1579395</v>
      </c>
      <c r="CA216" s="1054">
        <v>-4965576</v>
      </c>
      <c r="CB216" s="1054">
        <v>-32126</v>
      </c>
      <c r="CC216" s="1054">
        <v>0</v>
      </c>
      <c r="CD216" s="1054">
        <v>-17117</v>
      </c>
      <c r="CE216" s="1054">
        <v>0</v>
      </c>
      <c r="CF216" s="1054">
        <v>-3111105</v>
      </c>
      <c r="CG216" s="1054">
        <v>-247240</v>
      </c>
      <c r="CH216" s="1054">
        <v>-20858</v>
      </c>
      <c r="CI216" s="1054">
        <v>0</v>
      </c>
      <c r="CJ216" s="1054">
        <v>0</v>
      </c>
      <c r="CK216" s="1054">
        <v>0</v>
      </c>
      <c r="CL216" s="1054">
        <v>0</v>
      </c>
      <c r="CM216" s="1054">
        <v>0</v>
      </c>
      <c r="CN216" s="1054">
        <v>0</v>
      </c>
      <c r="CO216" s="1054">
        <v>63098761</v>
      </c>
      <c r="CP216" s="1054">
        <v>4573</v>
      </c>
      <c r="CQ216" s="1054">
        <v>7922261</v>
      </c>
      <c r="CR216" s="1054">
        <v>-3141432</v>
      </c>
      <c r="CS216" s="1054">
        <v>86555884</v>
      </c>
      <c r="CT216" s="1054">
        <v>2599573</v>
      </c>
      <c r="CU216" s="1054">
        <v>0</v>
      </c>
      <c r="CV216">
        <v>4777071</v>
      </c>
      <c r="CW216">
        <v>0</v>
      </c>
      <c r="CX216" s="1054">
        <v>-34800</v>
      </c>
      <c r="CY216" s="1054">
        <v>-6204500</v>
      </c>
      <c r="CZ216" s="1054">
        <v>0</v>
      </c>
      <c r="DA216" s="1054">
        <v>5498431</v>
      </c>
      <c r="DB216" s="1054">
        <v>0</v>
      </c>
      <c r="DC216" s="1054">
        <v>0</v>
      </c>
      <c r="DD216" s="1054">
        <v>-34452</v>
      </c>
      <c r="DE216" s="1054">
        <v>0</v>
      </c>
      <c r="DF216" s="1054">
        <v>-348</v>
      </c>
      <c r="DG216" s="1054">
        <v>0</v>
      </c>
      <c r="DH216" s="1054">
        <v>-6142455</v>
      </c>
      <c r="DI216" s="1054">
        <v>0</v>
      </c>
      <c r="DJ216" s="1054">
        <v>-62045</v>
      </c>
      <c r="DK216" s="1054">
        <v>1456530</v>
      </c>
      <c r="DL216" s="1054">
        <v>0</v>
      </c>
      <c r="DM216" s="1054">
        <v>14712</v>
      </c>
      <c r="DN216" s="197">
        <v>24682920</v>
      </c>
      <c r="DO216" s="197">
        <v>0</v>
      </c>
      <c r="DP216" s="197">
        <v>22852656</v>
      </c>
      <c r="DQ216" s="197">
        <v>-5054385</v>
      </c>
      <c r="DR216" s="209"/>
      <c r="DS216" s="209"/>
      <c r="DT216" s="209"/>
      <c r="DU216" t="s">
        <v>984</v>
      </c>
      <c r="DV216" t="s">
        <v>984</v>
      </c>
      <c r="DX216" s="197">
        <v>0</v>
      </c>
      <c r="DY216" s="197">
        <v>0</v>
      </c>
      <c r="DZ216" s="197">
        <v>0</v>
      </c>
      <c r="EA216" s="1054">
        <v>-1334818</v>
      </c>
      <c r="EB216" s="1054">
        <v>0</v>
      </c>
      <c r="EC216" s="1557" t="s">
        <v>6480</v>
      </c>
      <c r="ED216" s="197" t="s">
        <v>5253</v>
      </c>
      <c r="EE216" s="1513" t="s">
        <v>5349</v>
      </c>
    </row>
    <row r="217" spans="1:135" s="197" customFormat="1" ht="12.75" x14ac:dyDescent="0.2">
      <c r="A217" s="797">
        <v>209</v>
      </c>
      <c r="B217" s="722" t="s">
        <v>524</v>
      </c>
      <c r="C217" s="1526" t="s">
        <v>525</v>
      </c>
      <c r="D217" s="1054">
        <v>167725</v>
      </c>
      <c r="E217" s="1054">
        <v>167725</v>
      </c>
      <c r="F217" s="1054">
        <v>0</v>
      </c>
      <c r="G217" s="1054">
        <v>0</v>
      </c>
      <c r="H217" s="1054">
        <v>40341856</v>
      </c>
      <c r="I217" s="1054">
        <v>16136742</v>
      </c>
      <c r="J217" s="1054">
        <v>3630767</v>
      </c>
      <c r="K217" s="1054">
        <v>403419</v>
      </c>
      <c r="L217" s="1054">
        <v>0</v>
      </c>
      <c r="M217" s="1054">
        <v>0</v>
      </c>
      <c r="N217" s="1054">
        <v>0</v>
      </c>
      <c r="O217" s="1054">
        <v>0</v>
      </c>
      <c r="P217" s="1054">
        <v>0</v>
      </c>
      <c r="Q217" s="1054">
        <v>0</v>
      </c>
      <c r="R217" s="1054">
        <v>0</v>
      </c>
      <c r="S217" s="1054">
        <v>0</v>
      </c>
      <c r="T217" s="1054">
        <v>0</v>
      </c>
      <c r="U217" s="1054">
        <v>-125247</v>
      </c>
      <c r="V217" s="1054">
        <v>-100197</v>
      </c>
      <c r="W217" s="1054">
        <v>-22544</v>
      </c>
      <c r="X217" s="1054">
        <v>-2505</v>
      </c>
      <c r="Y217" s="1054">
        <v>2748744</v>
      </c>
      <c r="Z217" s="1054">
        <v>618467</v>
      </c>
      <c r="AA217" s="1054">
        <v>68719</v>
      </c>
      <c r="AB217" s="1054">
        <v>1247740</v>
      </c>
      <c r="AC217" s="1054">
        <v>280742</v>
      </c>
      <c r="AD217" s="1054">
        <v>31194</v>
      </c>
      <c r="AE217" s="1054">
        <v>87425</v>
      </c>
      <c r="AF217" s="1054">
        <v>19671</v>
      </c>
      <c r="AG217" s="1054">
        <v>2186</v>
      </c>
      <c r="AH217" s="1054">
        <v>4586</v>
      </c>
      <c r="AI217" s="1054">
        <v>1032</v>
      </c>
      <c r="AJ217" s="1054">
        <v>115</v>
      </c>
      <c r="AK217" s="1054">
        <v>3301</v>
      </c>
      <c r="AL217" s="1054">
        <v>743</v>
      </c>
      <c r="AM217" s="1054">
        <v>83</v>
      </c>
      <c r="AN217" s="1054">
        <v>2191</v>
      </c>
      <c r="AO217" s="1054">
        <v>493</v>
      </c>
      <c r="AP217" s="1054">
        <v>55</v>
      </c>
      <c r="AQ217" s="1054">
        <v>283998</v>
      </c>
      <c r="AR217" s="1054">
        <v>63899</v>
      </c>
      <c r="AS217" s="1054">
        <v>7100</v>
      </c>
      <c r="AT217" s="1054">
        <v>0</v>
      </c>
      <c r="AU217" s="1054">
        <v>0</v>
      </c>
      <c r="AV217" s="1054">
        <v>0</v>
      </c>
      <c r="AW217" s="1054">
        <v>0</v>
      </c>
      <c r="AX217" s="1054">
        <v>0</v>
      </c>
      <c r="AY217" s="1054">
        <v>0</v>
      </c>
      <c r="AZ217" s="1054">
        <v>4371645</v>
      </c>
      <c r="BA217" s="1054">
        <v>0</v>
      </c>
      <c r="BB217" s="1054">
        <v>-250493</v>
      </c>
      <c r="BC217" s="1054">
        <v>1734715</v>
      </c>
      <c r="BD217" s="1054">
        <v>390311</v>
      </c>
      <c r="BE217" s="1054">
        <v>43368</v>
      </c>
      <c r="BF217" s="1055"/>
      <c r="BG217" s="1055"/>
      <c r="BH217" s="1055"/>
      <c r="BI217" s="1054">
        <v>-771500</v>
      </c>
      <c r="BJ217" s="1054">
        <v>-617200</v>
      </c>
      <c r="BK217" s="1054">
        <v>-138870</v>
      </c>
      <c r="BL217" s="1054">
        <v>-15430</v>
      </c>
      <c r="BM217" s="1054">
        <v>-1543000</v>
      </c>
      <c r="BN217" s="1054">
        <v>-2185066</v>
      </c>
      <c r="BO217" s="1054">
        <v>-1748052</v>
      </c>
      <c r="BP217" s="1054">
        <v>-393311</v>
      </c>
      <c r="BQ217" s="1054">
        <v>-43701</v>
      </c>
      <c r="BR217" s="1054">
        <v>-4370130</v>
      </c>
      <c r="BS217" s="1054">
        <v>1461150</v>
      </c>
      <c r="BT217" s="1054">
        <v>730578</v>
      </c>
      <c r="BU217" s="1054">
        <v>584457</v>
      </c>
      <c r="BV217" s="1054">
        <v>131505</v>
      </c>
      <c r="BW217" s="1054">
        <v>14610</v>
      </c>
      <c r="BX217" s="1054">
        <v>34992908</v>
      </c>
      <c r="BY217" s="1054">
        <v>-5094533</v>
      </c>
      <c r="BZ217" s="1054">
        <v>767123</v>
      </c>
      <c r="CA217" s="1054">
        <v>-3569939</v>
      </c>
      <c r="CB217" s="1054">
        <v>-107610</v>
      </c>
      <c r="CC217" s="1054">
        <v>-11904</v>
      </c>
      <c r="CD217" s="1054">
        <v>-8508</v>
      </c>
      <c r="CE217" s="1054">
        <v>0</v>
      </c>
      <c r="CF217" s="1054">
        <v>-1232480</v>
      </c>
      <c r="CG217" s="1054">
        <v>-134436</v>
      </c>
      <c r="CH217" s="1054">
        <v>-51537</v>
      </c>
      <c r="CI217" s="1054">
        <v>0</v>
      </c>
      <c r="CJ217" s="1054">
        <v>0</v>
      </c>
      <c r="CK217" s="1054">
        <v>-6030</v>
      </c>
      <c r="CL217" s="1054">
        <v>0</v>
      </c>
      <c r="CM217" s="1054">
        <v>0</v>
      </c>
      <c r="CN217" s="1054">
        <v>0</v>
      </c>
      <c r="CO217" s="1054">
        <v>30029079</v>
      </c>
      <c r="CP217" s="1054">
        <v>-78730</v>
      </c>
      <c r="CQ217" s="1054">
        <v>3861005</v>
      </c>
      <c r="CR217" s="1054">
        <v>-2751414</v>
      </c>
      <c r="CS217" s="1054">
        <v>44856328</v>
      </c>
      <c r="CT217" s="1054">
        <v>-246230</v>
      </c>
      <c r="CU217" s="1054">
        <v>0</v>
      </c>
      <c r="CV217">
        <v>3339889</v>
      </c>
      <c r="CW217">
        <v>0</v>
      </c>
      <c r="CX217" s="1054">
        <v>-2920</v>
      </c>
      <c r="CY217" s="1054">
        <v>-4367210</v>
      </c>
      <c r="CZ217" s="1054">
        <v>0</v>
      </c>
      <c r="DA217" s="1054">
        <v>1359098</v>
      </c>
      <c r="DB217" s="1054">
        <v>0</v>
      </c>
      <c r="DC217" s="1054">
        <v>-1460</v>
      </c>
      <c r="DD217" s="1054">
        <v>-1168</v>
      </c>
      <c r="DE217" s="1054">
        <v>-263</v>
      </c>
      <c r="DF217" s="1054">
        <v>-29</v>
      </c>
      <c r="DG217" s="1054">
        <v>-2183607</v>
      </c>
      <c r="DH217" s="1054">
        <v>-1746884</v>
      </c>
      <c r="DI217" s="1054">
        <v>-393048</v>
      </c>
      <c r="DJ217" s="1054">
        <v>-43671</v>
      </c>
      <c r="DK217" s="1054">
        <v>1129682</v>
      </c>
      <c r="DL217" s="1054">
        <v>254179</v>
      </c>
      <c r="DM217" s="1054">
        <v>28242</v>
      </c>
      <c r="DN217" s="197">
        <v>16812500</v>
      </c>
      <c r="DO217" s="197">
        <v>0</v>
      </c>
      <c r="DP217" s="197">
        <v>1461150</v>
      </c>
      <c r="DQ217" s="197">
        <v>-2316800</v>
      </c>
      <c r="DR217" s="209"/>
      <c r="DS217" s="209"/>
      <c r="DT217" s="209"/>
      <c r="DU217" t="s">
        <v>984</v>
      </c>
      <c r="DV217" t="s">
        <v>984</v>
      </c>
      <c r="DX217" s="197">
        <v>0</v>
      </c>
      <c r="DY217" s="197">
        <v>0</v>
      </c>
      <c r="DZ217" s="197">
        <v>0</v>
      </c>
      <c r="EA217" s="1054">
        <v>-2562325</v>
      </c>
      <c r="EB217" s="1054">
        <v>0</v>
      </c>
      <c r="EC217" s="1557" t="s">
        <v>6480</v>
      </c>
      <c r="ED217" s="197" t="s">
        <v>5254</v>
      </c>
      <c r="EE217" s="1513" t="s">
        <v>5342</v>
      </c>
    </row>
    <row r="218" spans="1:135" s="197" customFormat="1" ht="12.75" x14ac:dyDescent="0.2">
      <c r="A218" s="203">
        <v>210</v>
      </c>
      <c r="B218" s="722" t="s">
        <v>526</v>
      </c>
      <c r="C218" s="1526" t="s">
        <v>527</v>
      </c>
      <c r="D218" s="1054">
        <v>725462</v>
      </c>
      <c r="E218" s="1054">
        <v>725462</v>
      </c>
      <c r="F218" s="1054">
        <v>1696768</v>
      </c>
      <c r="G218" s="1054">
        <v>0</v>
      </c>
      <c r="H218" s="1054">
        <v>183947465</v>
      </c>
      <c r="I218" s="1054">
        <v>90134258</v>
      </c>
      <c r="J218" s="1054">
        <v>0</v>
      </c>
      <c r="K218" s="1054">
        <v>1839475</v>
      </c>
      <c r="L218" s="1054">
        <v>1791001</v>
      </c>
      <c r="M218" s="1054">
        <v>0</v>
      </c>
      <c r="N218" s="1054">
        <v>0</v>
      </c>
      <c r="O218" s="1054">
        <v>0</v>
      </c>
      <c r="P218" s="1054">
        <v>0</v>
      </c>
      <c r="Q218" s="1054">
        <v>0</v>
      </c>
      <c r="R218" s="1054">
        <v>0</v>
      </c>
      <c r="S218" s="1054">
        <v>0</v>
      </c>
      <c r="T218" s="1054">
        <v>0</v>
      </c>
      <c r="U218" s="1054">
        <v>3762002</v>
      </c>
      <c r="V218" s="1054">
        <v>3686762</v>
      </c>
      <c r="W218" s="1054">
        <v>0</v>
      </c>
      <c r="X218" s="1054">
        <v>75240</v>
      </c>
      <c r="Y218" s="1054">
        <v>15947640</v>
      </c>
      <c r="Z218" s="1054">
        <v>0</v>
      </c>
      <c r="AA218" s="1054">
        <v>313337</v>
      </c>
      <c r="AB218" s="1054">
        <v>8541901</v>
      </c>
      <c r="AC218" s="1054">
        <v>0</v>
      </c>
      <c r="AD218" s="1054">
        <v>174283</v>
      </c>
      <c r="AE218" s="1054">
        <v>382093</v>
      </c>
      <c r="AF218" s="1054">
        <v>0</v>
      </c>
      <c r="AG218" s="1054">
        <v>7766</v>
      </c>
      <c r="AH218" s="1054">
        <v>0</v>
      </c>
      <c r="AI218" s="1054">
        <v>0</v>
      </c>
      <c r="AJ218" s="1054">
        <v>0</v>
      </c>
      <c r="AK218" s="1054">
        <v>0</v>
      </c>
      <c r="AL218" s="1054">
        <v>0</v>
      </c>
      <c r="AM218" s="1054">
        <v>0</v>
      </c>
      <c r="AN218" s="1054">
        <v>0</v>
      </c>
      <c r="AO218" s="1054">
        <v>0</v>
      </c>
      <c r="AP218" s="1054">
        <v>0</v>
      </c>
      <c r="AQ218" s="1054">
        <v>64499</v>
      </c>
      <c r="AR218" s="1054">
        <v>0</v>
      </c>
      <c r="AS218" s="1054">
        <v>1316</v>
      </c>
      <c r="AT218" s="1054">
        <v>0</v>
      </c>
      <c r="AU218" s="1054">
        <v>0</v>
      </c>
      <c r="AV218" s="1054">
        <v>0</v>
      </c>
      <c r="AW218" s="1054">
        <v>443</v>
      </c>
      <c r="AX218" s="1054">
        <v>0</v>
      </c>
      <c r="AY218" s="1054">
        <v>9</v>
      </c>
      <c r="AZ218" s="1054">
        <v>8947085</v>
      </c>
      <c r="BA218" s="1054">
        <v>327492</v>
      </c>
      <c r="BB218" s="1054">
        <v>7524004</v>
      </c>
      <c r="BC218" s="1054">
        <v>7558605</v>
      </c>
      <c r="BD218" s="1054">
        <v>0</v>
      </c>
      <c r="BE218" s="1054">
        <v>150281</v>
      </c>
      <c r="BF218" s="1055"/>
      <c r="BG218" s="1055"/>
      <c r="BH218" s="1055"/>
      <c r="BI218" s="1054">
        <v>-7196676</v>
      </c>
      <c r="BJ218" s="1054">
        <v>-7052742</v>
      </c>
      <c r="BK218" s="1054">
        <v>0</v>
      </c>
      <c r="BL218" s="1054">
        <v>-143933</v>
      </c>
      <c r="BM218" s="1054">
        <v>-14393351</v>
      </c>
      <c r="BN218" s="1054">
        <v>-10335709</v>
      </c>
      <c r="BO218" s="1054">
        <v>-10128996</v>
      </c>
      <c r="BP218" s="1054">
        <v>0</v>
      </c>
      <c r="BQ218" s="1054">
        <v>-206714</v>
      </c>
      <c r="BR218" s="1054">
        <v>-20671419</v>
      </c>
      <c r="BS218" s="1054">
        <v>17240860</v>
      </c>
      <c r="BT218" s="1054">
        <v>8620430</v>
      </c>
      <c r="BU218" s="1054">
        <v>8448021</v>
      </c>
      <c r="BV218" s="1054">
        <v>0</v>
      </c>
      <c r="BW218" s="1054">
        <v>172408</v>
      </c>
      <c r="BX218" s="1054">
        <v>199076608</v>
      </c>
      <c r="BY218" s="1054">
        <v>-20135522</v>
      </c>
      <c r="BZ218" s="1054">
        <v>5318356</v>
      </c>
      <c r="CA218" s="1054">
        <v>-22598401</v>
      </c>
      <c r="CB218" s="1054">
        <v>-29225</v>
      </c>
      <c r="CC218" s="1054">
        <v>0</v>
      </c>
      <c r="CD218" s="1054">
        <v>-7575</v>
      </c>
      <c r="CE218" s="1054">
        <v>-129940</v>
      </c>
      <c r="CF218" s="1054">
        <v>-9268695</v>
      </c>
      <c r="CG218" s="1054">
        <v>-5793</v>
      </c>
      <c r="CH218" s="1054">
        <v>-376311</v>
      </c>
      <c r="CI218" s="1054">
        <v>0</v>
      </c>
      <c r="CJ218" s="1054">
        <v>0</v>
      </c>
      <c r="CK218" s="1054">
        <v>0</v>
      </c>
      <c r="CL218" s="1054">
        <v>0</v>
      </c>
      <c r="CM218" s="1054">
        <v>0</v>
      </c>
      <c r="CN218" s="1054">
        <v>0</v>
      </c>
      <c r="CO218" s="1054">
        <v>199396943</v>
      </c>
      <c r="CP218" s="1054">
        <v>-348153</v>
      </c>
      <c r="CQ218" s="1054">
        <v>18500788</v>
      </c>
      <c r="CR218" s="1054">
        <v>-6021160</v>
      </c>
      <c r="CS218" s="1054">
        <v>256893333</v>
      </c>
      <c r="CT218" s="1054">
        <v>-3773648</v>
      </c>
      <c r="CU218" s="1054">
        <v>-256238</v>
      </c>
      <c r="CV218">
        <v>10712470</v>
      </c>
      <c r="CW218">
        <v>0</v>
      </c>
      <c r="CX218" s="1054">
        <v>-2729438</v>
      </c>
      <c r="CY218" s="1054">
        <v>-17941981</v>
      </c>
      <c r="CZ218" s="1054">
        <v>0</v>
      </c>
      <c r="DA218" s="1054">
        <v>-250244</v>
      </c>
      <c r="DB218" s="1054">
        <v>0</v>
      </c>
      <c r="DC218" s="1054">
        <v>-1364719</v>
      </c>
      <c r="DD218" s="1054">
        <v>-1337425</v>
      </c>
      <c r="DE218" s="1054">
        <v>0</v>
      </c>
      <c r="DF218" s="1054">
        <v>-27294</v>
      </c>
      <c r="DG218" s="1054">
        <v>-8970990</v>
      </c>
      <c r="DH218" s="1054">
        <v>-8791571</v>
      </c>
      <c r="DI218" s="1054">
        <v>0</v>
      </c>
      <c r="DJ218" s="1054">
        <v>-179420</v>
      </c>
      <c r="DK218" s="1054">
        <v>2248139</v>
      </c>
      <c r="DL218" s="1054">
        <v>0</v>
      </c>
      <c r="DM218" s="1054">
        <v>45880</v>
      </c>
      <c r="DN218" s="197">
        <v>59741350</v>
      </c>
      <c r="DO218" s="197">
        <v>118500</v>
      </c>
      <c r="DP218" s="197">
        <v>17240860</v>
      </c>
      <c r="DQ218" s="197">
        <v>-9918298</v>
      </c>
      <c r="DR218" s="209"/>
      <c r="DS218" s="209"/>
      <c r="DT218" s="209"/>
      <c r="DU218" t="s">
        <v>985</v>
      </c>
      <c r="DV218" t="s">
        <v>984</v>
      </c>
      <c r="DX218" s="197">
        <v>0</v>
      </c>
      <c r="DY218" s="197">
        <v>0</v>
      </c>
      <c r="DZ218" s="197">
        <v>0</v>
      </c>
      <c r="EA218" s="1054">
        <v>-4162602</v>
      </c>
      <c r="EB218" s="1054">
        <v>0</v>
      </c>
      <c r="EC218" s="1557" t="s">
        <v>6480</v>
      </c>
      <c r="ED218" s="197" t="s">
        <v>5255</v>
      </c>
      <c r="EE218" s="1513" t="s">
        <v>5346</v>
      </c>
    </row>
    <row r="219" spans="1:135" s="197" customFormat="1" ht="12.75" x14ac:dyDescent="0.2">
      <c r="A219" s="797">
        <v>211</v>
      </c>
      <c r="B219" s="722" t="s">
        <v>529</v>
      </c>
      <c r="C219" s="1526" t="s">
        <v>530</v>
      </c>
      <c r="D219" s="1054">
        <v>456355</v>
      </c>
      <c r="E219" s="1054">
        <v>456355</v>
      </c>
      <c r="F219" s="1054">
        <v>1380207</v>
      </c>
      <c r="G219" s="1054">
        <v>0</v>
      </c>
      <c r="H219" s="1054">
        <v>77641332</v>
      </c>
      <c r="I219" s="1054">
        <v>38044253</v>
      </c>
      <c r="J219" s="1054">
        <v>0</v>
      </c>
      <c r="K219" s="1054">
        <v>776413</v>
      </c>
      <c r="L219" s="1054">
        <v>0</v>
      </c>
      <c r="M219" s="1054">
        <v>0</v>
      </c>
      <c r="N219" s="1054">
        <v>0</v>
      </c>
      <c r="O219" s="1054">
        <v>0</v>
      </c>
      <c r="P219" s="1054">
        <v>0</v>
      </c>
      <c r="Q219" s="1054">
        <v>0</v>
      </c>
      <c r="R219" s="1054">
        <v>0</v>
      </c>
      <c r="S219" s="1054">
        <v>0</v>
      </c>
      <c r="T219" s="1054">
        <v>0</v>
      </c>
      <c r="U219" s="1054">
        <v>1983582</v>
      </c>
      <c r="V219" s="1054">
        <v>1943910</v>
      </c>
      <c r="W219" s="1054">
        <v>0</v>
      </c>
      <c r="X219" s="1054">
        <v>39672</v>
      </c>
      <c r="Y219" s="1054">
        <v>6715589</v>
      </c>
      <c r="Z219" s="1054">
        <v>0</v>
      </c>
      <c r="AA219" s="1054">
        <v>132255</v>
      </c>
      <c r="AB219" s="1054">
        <v>5556260</v>
      </c>
      <c r="AC219" s="1054">
        <v>0</v>
      </c>
      <c r="AD219" s="1054">
        <v>113393</v>
      </c>
      <c r="AE219" s="1054">
        <v>241785</v>
      </c>
      <c r="AF219" s="1054">
        <v>0</v>
      </c>
      <c r="AG219" s="1054">
        <v>4934</v>
      </c>
      <c r="AH219" s="1054">
        <v>17350</v>
      </c>
      <c r="AI219" s="1054">
        <v>0</v>
      </c>
      <c r="AJ219" s="1054">
        <v>354</v>
      </c>
      <c r="AK219" s="1054">
        <v>20036</v>
      </c>
      <c r="AL219" s="1054">
        <v>0</v>
      </c>
      <c r="AM219" s="1054">
        <v>409</v>
      </c>
      <c r="AN219" s="1054">
        <v>13747</v>
      </c>
      <c r="AO219" s="1054">
        <v>0</v>
      </c>
      <c r="AP219" s="1054">
        <v>281</v>
      </c>
      <c r="AQ219" s="1054">
        <v>890078</v>
      </c>
      <c r="AR219" s="1054">
        <v>0</v>
      </c>
      <c r="AS219" s="1054">
        <v>18165</v>
      </c>
      <c r="AT219" s="1054">
        <v>0</v>
      </c>
      <c r="AU219" s="1054">
        <v>0</v>
      </c>
      <c r="AV219" s="1054">
        <v>0</v>
      </c>
      <c r="AW219" s="1054">
        <v>0</v>
      </c>
      <c r="AX219" s="1054">
        <v>0</v>
      </c>
      <c r="AY219" s="1054">
        <v>0</v>
      </c>
      <c r="AZ219" s="1054">
        <v>7137824</v>
      </c>
      <c r="BA219" s="1054">
        <v>0</v>
      </c>
      <c r="BB219" s="1054">
        <v>3967164</v>
      </c>
      <c r="BC219" s="1054">
        <v>8066457</v>
      </c>
      <c r="BD219" s="1054">
        <v>0</v>
      </c>
      <c r="BE219" s="1054">
        <v>164622</v>
      </c>
      <c r="BF219" s="1055"/>
      <c r="BG219" s="1055"/>
      <c r="BH219" s="1055"/>
      <c r="BI219" s="1054">
        <v>-2570967</v>
      </c>
      <c r="BJ219" s="1054">
        <v>-2519549</v>
      </c>
      <c r="BK219" s="1054">
        <v>0</v>
      </c>
      <c r="BL219" s="1054">
        <v>-51420</v>
      </c>
      <c r="BM219" s="1054">
        <v>-5141936</v>
      </c>
      <c r="BN219" s="1054">
        <v>-4157639</v>
      </c>
      <c r="BO219" s="1054">
        <v>-4074484</v>
      </c>
      <c r="BP219" s="1054">
        <v>0</v>
      </c>
      <c r="BQ219" s="1054">
        <v>-83152</v>
      </c>
      <c r="BR219" s="1054">
        <v>-8315275</v>
      </c>
      <c r="BS219" s="1054">
        <v>-869860</v>
      </c>
      <c r="BT219" s="1054">
        <v>-434929</v>
      </c>
      <c r="BU219" s="1054">
        <v>-426231</v>
      </c>
      <c r="BV219" s="1054">
        <v>0</v>
      </c>
      <c r="BW219" s="1054">
        <v>-8700</v>
      </c>
      <c r="BX219" s="1054">
        <v>68185536</v>
      </c>
      <c r="BY219" s="1054">
        <v>-16699636</v>
      </c>
      <c r="BZ219" s="1054">
        <v>1807532</v>
      </c>
      <c r="CA219" s="1054">
        <v>-9004709</v>
      </c>
      <c r="CB219" s="1054">
        <v>-248175</v>
      </c>
      <c r="CC219" s="1054">
        <v>-32242</v>
      </c>
      <c r="CD219" s="1054">
        <v>-38818</v>
      </c>
      <c r="CE219" s="1054">
        <v>0</v>
      </c>
      <c r="CF219" s="1054">
        <v>-2895953</v>
      </c>
      <c r="CG219" s="1054">
        <v>-613702</v>
      </c>
      <c r="CH219" s="1054">
        <v>-84402</v>
      </c>
      <c r="CI219" s="1054">
        <v>-38103</v>
      </c>
      <c r="CJ219" s="1054">
        <v>0</v>
      </c>
      <c r="CK219" s="1054">
        <v>0</v>
      </c>
      <c r="CL219" s="1054">
        <v>0</v>
      </c>
      <c r="CM219" s="1054">
        <v>0</v>
      </c>
      <c r="CN219" s="1054">
        <v>0</v>
      </c>
      <c r="CO219" s="1054">
        <v>79739627</v>
      </c>
      <c r="CP219" s="1054">
        <v>0</v>
      </c>
      <c r="CQ219" s="1054">
        <v>6934925</v>
      </c>
      <c r="CR219" s="1054">
        <v>-4778753</v>
      </c>
      <c r="CS219" s="1054">
        <v>115331382</v>
      </c>
      <c r="CT219" s="1054">
        <v>-1018951</v>
      </c>
      <c r="CU219" s="1054">
        <v>0</v>
      </c>
      <c r="CV219">
        <v>-9820441</v>
      </c>
      <c r="CW219">
        <v>0</v>
      </c>
      <c r="CX219" s="1054">
        <v>-97912</v>
      </c>
      <c r="CY219" s="1054">
        <v>-8217363</v>
      </c>
      <c r="CZ219" s="1054">
        <v>0</v>
      </c>
      <c r="DA219" s="1054">
        <v>-122852</v>
      </c>
      <c r="DB219" s="1054">
        <v>0</v>
      </c>
      <c r="DC219" s="1054">
        <v>-48956</v>
      </c>
      <c r="DD219" s="1054">
        <v>-47977</v>
      </c>
      <c r="DE219" s="1054">
        <v>0</v>
      </c>
      <c r="DF219" s="1054">
        <v>-979</v>
      </c>
      <c r="DG219" s="1054">
        <v>-4108682</v>
      </c>
      <c r="DH219" s="1054">
        <v>-4026508</v>
      </c>
      <c r="DI219" s="1054">
        <v>0</v>
      </c>
      <c r="DJ219" s="1054">
        <v>-82173</v>
      </c>
      <c r="DK219" s="1054">
        <v>212125</v>
      </c>
      <c r="DL219" s="1054">
        <v>0</v>
      </c>
      <c r="DM219" s="1054">
        <v>4329</v>
      </c>
      <c r="DN219" s="197">
        <v>37956850</v>
      </c>
      <c r="DO219" s="197">
        <v>0</v>
      </c>
      <c r="DP219" s="197">
        <v>-869860</v>
      </c>
      <c r="DQ219" s="197">
        <v>-10063650</v>
      </c>
      <c r="DR219" s="209"/>
      <c r="DS219" s="209"/>
      <c r="DT219" s="209"/>
      <c r="DU219" t="s">
        <v>985</v>
      </c>
      <c r="DV219" t="s">
        <v>985</v>
      </c>
      <c r="DX219" s="197">
        <v>0</v>
      </c>
      <c r="DY219" s="197">
        <v>0</v>
      </c>
      <c r="DZ219" s="197">
        <v>0</v>
      </c>
      <c r="EA219" s="1054">
        <v>-392765</v>
      </c>
      <c r="EB219" s="1054">
        <v>-4829284</v>
      </c>
      <c r="EC219" s="1557" t="s">
        <v>6480</v>
      </c>
      <c r="ED219" s="197" t="s">
        <v>5256</v>
      </c>
      <c r="EE219" s="1513" t="s">
        <v>5348</v>
      </c>
    </row>
    <row r="220" spans="1:135" s="197" customFormat="1" ht="12.75" x14ac:dyDescent="0.2">
      <c r="A220" s="203">
        <v>212</v>
      </c>
      <c r="B220" s="722" t="s">
        <v>812</v>
      </c>
      <c r="C220" s="1526" t="s">
        <v>532</v>
      </c>
      <c r="D220" s="1054">
        <v>211062</v>
      </c>
      <c r="E220" s="1054">
        <v>211062</v>
      </c>
      <c r="F220" s="1054">
        <v>0</v>
      </c>
      <c r="G220" s="1054">
        <v>0</v>
      </c>
      <c r="H220" s="1054">
        <v>110955273</v>
      </c>
      <c r="I220" s="1054">
        <v>54368084</v>
      </c>
      <c r="J220" s="1054">
        <v>0</v>
      </c>
      <c r="K220" s="1054">
        <v>1109553</v>
      </c>
      <c r="L220" s="1054">
        <v>0</v>
      </c>
      <c r="M220" s="1054">
        <v>0</v>
      </c>
      <c r="N220" s="1054">
        <v>0</v>
      </c>
      <c r="O220" s="1054">
        <v>0</v>
      </c>
      <c r="P220" s="1054">
        <v>0</v>
      </c>
      <c r="Q220" s="1054">
        <v>0</v>
      </c>
      <c r="R220" s="1054">
        <v>0</v>
      </c>
      <c r="S220" s="1054">
        <v>0</v>
      </c>
      <c r="T220" s="1054">
        <v>0</v>
      </c>
      <c r="U220" s="1054">
        <v>-7998537</v>
      </c>
      <c r="V220" s="1054">
        <v>-7838566</v>
      </c>
      <c r="W220" s="1054">
        <v>0</v>
      </c>
      <c r="X220" s="1054">
        <v>-159971</v>
      </c>
      <c r="Y220" s="1054">
        <v>9261096</v>
      </c>
      <c r="Z220" s="1054">
        <v>0</v>
      </c>
      <c r="AA220" s="1054">
        <v>189002</v>
      </c>
      <c r="AB220" s="1054">
        <v>1279316</v>
      </c>
      <c r="AC220" s="1054">
        <v>0</v>
      </c>
      <c r="AD220" s="1054">
        <v>26109</v>
      </c>
      <c r="AE220" s="1054">
        <v>131334</v>
      </c>
      <c r="AF220" s="1054">
        <v>0</v>
      </c>
      <c r="AG220" s="1054">
        <v>2680</v>
      </c>
      <c r="AH220" s="1054">
        <v>0</v>
      </c>
      <c r="AI220" s="1054">
        <v>0</v>
      </c>
      <c r="AJ220" s="1054">
        <v>0</v>
      </c>
      <c r="AK220" s="1054">
        <v>0</v>
      </c>
      <c r="AL220" s="1054">
        <v>0</v>
      </c>
      <c r="AM220" s="1054">
        <v>0</v>
      </c>
      <c r="AN220" s="1054">
        <v>0</v>
      </c>
      <c r="AO220" s="1054">
        <v>0</v>
      </c>
      <c r="AP220" s="1054">
        <v>0</v>
      </c>
      <c r="AQ220" s="1054">
        <v>260510</v>
      </c>
      <c r="AR220" s="1054">
        <v>0</v>
      </c>
      <c r="AS220" s="1054">
        <v>5317</v>
      </c>
      <c r="AT220" s="1054">
        <v>0</v>
      </c>
      <c r="AU220" s="1054">
        <v>0</v>
      </c>
      <c r="AV220" s="1054">
        <v>0</v>
      </c>
      <c r="AW220" s="1054">
        <v>0</v>
      </c>
      <c r="AX220" s="1054">
        <v>0</v>
      </c>
      <c r="AY220" s="1054">
        <v>0</v>
      </c>
      <c r="AZ220" s="1054">
        <v>8264586</v>
      </c>
      <c r="BA220" s="1054">
        <v>0</v>
      </c>
      <c r="BB220" s="1054">
        <v>-15997074</v>
      </c>
      <c r="BC220" s="1054">
        <v>4092447</v>
      </c>
      <c r="BD220" s="1054">
        <v>0</v>
      </c>
      <c r="BE220" s="1054">
        <v>83519</v>
      </c>
      <c r="BF220" s="1055"/>
      <c r="BG220" s="1055"/>
      <c r="BH220" s="1055"/>
      <c r="BI220" s="1054">
        <v>-2842694</v>
      </c>
      <c r="BJ220" s="1054">
        <v>-2785841</v>
      </c>
      <c r="BK220" s="1054">
        <v>0</v>
      </c>
      <c r="BL220" s="1054">
        <v>-56854</v>
      </c>
      <c r="BM220" s="1054">
        <v>-5685389</v>
      </c>
      <c r="BN220" s="1054">
        <v>-9278481</v>
      </c>
      <c r="BO220" s="1054">
        <v>-9092913</v>
      </c>
      <c r="BP220" s="1054">
        <v>0</v>
      </c>
      <c r="BQ220" s="1054">
        <v>-185570</v>
      </c>
      <c r="BR220" s="1054">
        <v>-18556964</v>
      </c>
      <c r="BS220" s="1054">
        <v>-17304689</v>
      </c>
      <c r="BT220" s="1054">
        <v>-10431206</v>
      </c>
      <c r="BU220" s="1054">
        <v>-6696496</v>
      </c>
      <c r="BV220" s="1054">
        <v>0</v>
      </c>
      <c r="BW220" s="1054">
        <v>-173008</v>
      </c>
      <c r="BX220" s="1054">
        <v>88651760</v>
      </c>
      <c r="BY220" s="1054">
        <v>-3481301</v>
      </c>
      <c r="BZ220" s="1054">
        <v>2611805</v>
      </c>
      <c r="CA220" s="1054">
        <v>-6179726</v>
      </c>
      <c r="CB220" s="1054">
        <v>0</v>
      </c>
      <c r="CC220" s="1054">
        <v>0</v>
      </c>
      <c r="CD220" s="1054">
        <v>0</v>
      </c>
      <c r="CE220" s="1054">
        <v>-34982</v>
      </c>
      <c r="CF220" s="1054">
        <v>-4556176</v>
      </c>
      <c r="CG220" s="1054">
        <v>-145588</v>
      </c>
      <c r="CH220" s="1054">
        <v>-83460</v>
      </c>
      <c r="CI220" s="1054">
        <v>0</v>
      </c>
      <c r="CJ220" s="1054">
        <v>0</v>
      </c>
      <c r="CK220" s="1054">
        <v>0</v>
      </c>
      <c r="CL220" s="1054">
        <v>0</v>
      </c>
      <c r="CM220" s="1054">
        <v>0</v>
      </c>
      <c r="CN220" s="1054">
        <v>0</v>
      </c>
      <c r="CO220" s="1054">
        <v>92112176</v>
      </c>
      <c r="CP220" s="1054">
        <v>-896447</v>
      </c>
      <c r="CQ220" s="1054">
        <v>11530579</v>
      </c>
      <c r="CR220" s="1054">
        <v>-4303578</v>
      </c>
      <c r="CS220" s="1054">
        <v>109013272</v>
      </c>
      <c r="CT220" s="1054">
        <v>1687000</v>
      </c>
      <c r="CU220" s="1054">
        <v>0</v>
      </c>
      <c r="CV220">
        <v>-4981385</v>
      </c>
      <c r="CW220">
        <v>0</v>
      </c>
      <c r="CX220" s="1054">
        <v>-3500000</v>
      </c>
      <c r="CY220" s="1054">
        <v>-15056964</v>
      </c>
      <c r="CZ220" s="1054">
        <v>0</v>
      </c>
      <c r="DA220" s="1054">
        <v>0</v>
      </c>
      <c r="DB220" s="1054">
        <v>0</v>
      </c>
      <c r="DC220" s="1054">
        <v>-1750000</v>
      </c>
      <c r="DD220" s="1054">
        <v>-1715000</v>
      </c>
      <c r="DE220" s="1054">
        <v>0</v>
      </c>
      <c r="DF220" s="1054">
        <v>-35000</v>
      </c>
      <c r="DG220" s="1054">
        <v>-7528481</v>
      </c>
      <c r="DH220" s="1054">
        <v>-7377913</v>
      </c>
      <c r="DI220" s="1054">
        <v>0</v>
      </c>
      <c r="DJ220" s="1054">
        <v>-150570</v>
      </c>
      <c r="DK220" s="1054">
        <v>0</v>
      </c>
      <c r="DL220" s="1054">
        <v>0</v>
      </c>
      <c r="DM220" s="1054">
        <v>0</v>
      </c>
      <c r="DN220" s="197">
        <v>20617650</v>
      </c>
      <c r="DO220" s="197">
        <v>0</v>
      </c>
      <c r="DP220" s="197">
        <v>-17304689</v>
      </c>
      <c r="DQ220" s="197">
        <v>-4998155</v>
      </c>
      <c r="DR220" s="209"/>
      <c r="DS220" s="209"/>
      <c r="DT220" s="209"/>
      <c r="DU220" t="s">
        <v>984</v>
      </c>
      <c r="DV220" t="s">
        <v>984</v>
      </c>
      <c r="DX220" s="197">
        <v>0</v>
      </c>
      <c r="DY220" s="197">
        <v>0</v>
      </c>
      <c r="DZ220" s="197">
        <v>0</v>
      </c>
      <c r="EA220" s="1054">
        <v>0</v>
      </c>
      <c r="EB220" s="1054">
        <v>0</v>
      </c>
      <c r="EC220" s="1557" t="s">
        <v>6480</v>
      </c>
      <c r="ED220" s="197" t="s">
        <v>5257</v>
      </c>
      <c r="EE220" s="1513" t="s">
        <v>5342</v>
      </c>
    </row>
    <row r="221" spans="1:135" s="197" customFormat="1" ht="12.75" x14ac:dyDescent="0.2">
      <c r="A221" s="797">
        <v>213</v>
      </c>
      <c r="B221" s="722" t="s">
        <v>533</v>
      </c>
      <c r="C221" s="1526" t="s">
        <v>534</v>
      </c>
      <c r="D221" s="1054">
        <v>245805</v>
      </c>
      <c r="E221" s="1054">
        <v>245805</v>
      </c>
      <c r="F221" s="1054">
        <v>0</v>
      </c>
      <c r="G221" s="1054">
        <v>0</v>
      </c>
      <c r="H221" s="1054">
        <v>120614953</v>
      </c>
      <c r="I221" s="1054">
        <v>119408803</v>
      </c>
      <c r="J221" s="1054">
        <v>0</v>
      </c>
      <c r="K221" s="1054">
        <v>1206150</v>
      </c>
      <c r="L221" s="1054">
        <v>0</v>
      </c>
      <c r="M221" s="1054">
        <v>0</v>
      </c>
      <c r="N221" s="1054">
        <v>0</v>
      </c>
      <c r="O221" s="1054">
        <v>0</v>
      </c>
      <c r="P221" s="1054">
        <v>0</v>
      </c>
      <c r="Q221" s="1054">
        <v>0</v>
      </c>
      <c r="R221" s="1054">
        <v>0</v>
      </c>
      <c r="S221" s="1054">
        <v>0</v>
      </c>
      <c r="T221" s="1054">
        <v>0</v>
      </c>
      <c r="U221" s="1054">
        <v>0</v>
      </c>
      <c r="V221" s="1054">
        <v>7189052</v>
      </c>
      <c r="W221" s="1054">
        <v>0</v>
      </c>
      <c r="X221" s="1054">
        <v>72617</v>
      </c>
      <c r="Y221" s="1054">
        <v>20340177</v>
      </c>
      <c r="Z221" s="1054">
        <v>0</v>
      </c>
      <c r="AA221" s="1054">
        <v>205456</v>
      </c>
      <c r="AB221" s="1054">
        <v>3430819</v>
      </c>
      <c r="AC221" s="1054">
        <v>0</v>
      </c>
      <c r="AD221" s="1054">
        <v>34655</v>
      </c>
      <c r="AE221" s="1054">
        <v>333233</v>
      </c>
      <c r="AF221" s="1054">
        <v>0</v>
      </c>
      <c r="AG221" s="1054">
        <v>3366</v>
      </c>
      <c r="AH221" s="1054">
        <v>0</v>
      </c>
      <c r="AI221" s="1054">
        <v>0</v>
      </c>
      <c r="AJ221" s="1054">
        <v>0</v>
      </c>
      <c r="AK221" s="1054">
        <v>0</v>
      </c>
      <c r="AL221" s="1054">
        <v>0</v>
      </c>
      <c r="AM221" s="1054">
        <v>0</v>
      </c>
      <c r="AN221" s="1054">
        <v>0</v>
      </c>
      <c r="AO221" s="1054">
        <v>0</v>
      </c>
      <c r="AP221" s="1054">
        <v>0</v>
      </c>
      <c r="AQ221" s="1054">
        <v>961669</v>
      </c>
      <c r="AR221" s="1054">
        <v>0</v>
      </c>
      <c r="AS221" s="1054">
        <v>9714</v>
      </c>
      <c r="AT221" s="1054">
        <v>0</v>
      </c>
      <c r="AU221" s="1054">
        <v>0</v>
      </c>
      <c r="AV221" s="1054">
        <v>0</v>
      </c>
      <c r="AW221" s="1054">
        <v>0</v>
      </c>
      <c r="AX221" s="1054">
        <v>0</v>
      </c>
      <c r="AY221" s="1054">
        <v>0</v>
      </c>
      <c r="AZ221" s="1054">
        <v>5585169</v>
      </c>
      <c r="BA221" s="1054">
        <v>0</v>
      </c>
      <c r="BB221" s="1054">
        <v>7261669</v>
      </c>
      <c r="BC221" s="1054">
        <v>6662164</v>
      </c>
      <c r="BD221" s="1054">
        <v>0</v>
      </c>
      <c r="BE221" s="1054">
        <v>67295</v>
      </c>
      <c r="BF221" s="1055"/>
      <c r="BG221" s="1055"/>
      <c r="BH221" s="1055"/>
      <c r="BI221" s="1054">
        <v>0</v>
      </c>
      <c r="BJ221" s="1054">
        <v>-1969902</v>
      </c>
      <c r="BK221" s="1054">
        <v>0</v>
      </c>
      <c r="BL221" s="1054">
        <v>-19898</v>
      </c>
      <c r="BM221" s="1054">
        <v>-1989800</v>
      </c>
      <c r="BN221" s="1054">
        <v>0</v>
      </c>
      <c r="BO221" s="1054">
        <v>-5554387</v>
      </c>
      <c r="BP221" s="1054">
        <v>0</v>
      </c>
      <c r="BQ221" s="1054">
        <v>-56105</v>
      </c>
      <c r="BR221" s="1054">
        <v>-5610492</v>
      </c>
      <c r="BS221" s="1054">
        <v>6491566</v>
      </c>
      <c r="BT221" s="1054">
        <v>-3</v>
      </c>
      <c r="BU221" s="1054">
        <v>6426652</v>
      </c>
      <c r="BV221" s="1054">
        <v>0</v>
      </c>
      <c r="BW221" s="1054">
        <v>64918</v>
      </c>
      <c r="BX221" s="1054">
        <v>117226908</v>
      </c>
      <c r="BY221" s="1054">
        <v>-4801168</v>
      </c>
      <c r="BZ221" s="1054">
        <v>2865191</v>
      </c>
      <c r="CA221" s="1054">
        <v>-5599251</v>
      </c>
      <c r="CB221" s="1054">
        <v>-115241</v>
      </c>
      <c r="CC221" s="1054">
        <v>0</v>
      </c>
      <c r="CD221" s="1054">
        <v>0</v>
      </c>
      <c r="CE221" s="1054">
        <v>-34624</v>
      </c>
      <c r="CF221" s="1054">
        <v>-3485750</v>
      </c>
      <c r="CG221" s="1054">
        <v>-12337</v>
      </c>
      <c r="CH221" s="1054">
        <v>-11857</v>
      </c>
      <c r="CI221" s="1054">
        <v>0</v>
      </c>
      <c r="CJ221" s="1054">
        <v>0</v>
      </c>
      <c r="CK221" s="1054">
        <v>0</v>
      </c>
      <c r="CL221" s="1054">
        <v>0</v>
      </c>
      <c r="CM221" s="1054">
        <v>0</v>
      </c>
      <c r="CN221" s="1054">
        <v>0</v>
      </c>
      <c r="CO221" s="1054">
        <v>114643410</v>
      </c>
      <c r="CP221" s="1054">
        <v>-81976</v>
      </c>
      <c r="CQ221" s="1054">
        <v>4524251</v>
      </c>
      <c r="CR221" s="1054">
        <v>-7182131</v>
      </c>
      <c r="CS221" s="1054">
        <v>129769540</v>
      </c>
      <c r="CT221" s="1054">
        <v>126824</v>
      </c>
      <c r="CU221" s="1054">
        <v>0</v>
      </c>
      <c r="CV221">
        <v>1387884</v>
      </c>
      <c r="CW221">
        <v>0</v>
      </c>
      <c r="CX221" s="1054">
        <v>-1049940</v>
      </c>
      <c r="CY221" s="1054">
        <v>-4560552</v>
      </c>
      <c r="CZ221" s="1054">
        <v>0</v>
      </c>
      <c r="DA221" s="1054">
        <v>169501</v>
      </c>
      <c r="DB221" s="1054">
        <v>0</v>
      </c>
      <c r="DC221" s="1054">
        <v>0</v>
      </c>
      <c r="DD221" s="1054">
        <v>-1039441</v>
      </c>
      <c r="DE221" s="1054">
        <v>0</v>
      </c>
      <c r="DF221" s="1054">
        <v>-10499</v>
      </c>
      <c r="DG221" s="1054">
        <v>0</v>
      </c>
      <c r="DH221" s="1054">
        <v>-4514947</v>
      </c>
      <c r="DI221" s="1054">
        <v>0</v>
      </c>
      <c r="DJ221" s="1054">
        <v>-45605</v>
      </c>
      <c r="DK221" s="1054">
        <v>2151102</v>
      </c>
      <c r="DL221" s="1054">
        <v>0</v>
      </c>
      <c r="DM221" s="1054">
        <v>21728</v>
      </c>
      <c r="DN221" s="197">
        <v>25892250</v>
      </c>
      <c r="DO221" s="197">
        <v>0</v>
      </c>
      <c r="DP221" s="197">
        <v>6491566</v>
      </c>
      <c r="DQ221" s="197">
        <v>-4444299</v>
      </c>
      <c r="DR221" s="209"/>
      <c r="DS221" s="209"/>
      <c r="DT221" s="209"/>
      <c r="DU221" t="s">
        <v>984</v>
      </c>
      <c r="DV221" t="s">
        <v>984</v>
      </c>
      <c r="DX221" s="197">
        <v>0</v>
      </c>
      <c r="DY221" s="197">
        <v>0</v>
      </c>
      <c r="DZ221" s="197">
        <v>0</v>
      </c>
      <c r="EA221" s="1054">
        <v>-1971350</v>
      </c>
      <c r="EB221" s="1054">
        <v>-4182977</v>
      </c>
      <c r="EC221" s="1557" t="s">
        <v>6480</v>
      </c>
      <c r="ED221" s="197" t="s">
        <v>5258</v>
      </c>
      <c r="EE221" s="1513" t="s">
        <v>5348</v>
      </c>
    </row>
    <row r="222" spans="1:135" s="197" customFormat="1" ht="12.75" x14ac:dyDescent="0.2">
      <c r="A222" s="203">
        <v>214</v>
      </c>
      <c r="B222" s="722" t="s">
        <v>742</v>
      </c>
      <c r="C222" s="1526" t="s">
        <v>4488</v>
      </c>
      <c r="D222" s="1054">
        <v>827493</v>
      </c>
      <c r="E222" s="1054">
        <v>827493</v>
      </c>
      <c r="F222" s="1054">
        <v>1497800</v>
      </c>
      <c r="G222" s="1054">
        <v>0</v>
      </c>
      <c r="H222" s="1054">
        <v>175353250</v>
      </c>
      <c r="I222" s="1054">
        <v>85923093</v>
      </c>
      <c r="J222" s="1054">
        <v>0</v>
      </c>
      <c r="K222" s="1054">
        <v>1753533</v>
      </c>
      <c r="L222" s="1054">
        <v>0</v>
      </c>
      <c r="M222" s="1054">
        <v>0</v>
      </c>
      <c r="N222" s="1054">
        <v>0</v>
      </c>
      <c r="O222" s="1054">
        <v>0</v>
      </c>
      <c r="P222" s="1054">
        <v>0</v>
      </c>
      <c r="Q222" s="1054">
        <v>0</v>
      </c>
      <c r="R222" s="1054">
        <v>0</v>
      </c>
      <c r="S222" s="1054">
        <v>0</v>
      </c>
      <c r="T222" s="1054">
        <v>0</v>
      </c>
      <c r="U222" s="1054">
        <v>-6226782</v>
      </c>
      <c r="V222" s="1054">
        <v>-6102246</v>
      </c>
      <c r="W222" s="1054">
        <v>0</v>
      </c>
      <c r="X222" s="1054">
        <v>-124536</v>
      </c>
      <c r="Y222" s="1054">
        <v>14891335</v>
      </c>
      <c r="Z222" s="1054">
        <v>0</v>
      </c>
      <c r="AA222" s="1054">
        <v>298698</v>
      </c>
      <c r="AB222" s="1054">
        <v>9394274</v>
      </c>
      <c r="AC222" s="1054">
        <v>0</v>
      </c>
      <c r="AD222" s="1054">
        <v>191680</v>
      </c>
      <c r="AE222" s="1054">
        <v>467854</v>
      </c>
      <c r="AF222" s="1054">
        <v>0</v>
      </c>
      <c r="AG222" s="1054">
        <v>9548</v>
      </c>
      <c r="AH222" s="1054">
        <v>7250</v>
      </c>
      <c r="AI222" s="1054">
        <v>0</v>
      </c>
      <c r="AJ222" s="1054">
        <v>148</v>
      </c>
      <c r="AK222" s="1054">
        <v>36739</v>
      </c>
      <c r="AL222" s="1054">
        <v>0</v>
      </c>
      <c r="AM222" s="1054">
        <v>750</v>
      </c>
      <c r="AN222" s="1054">
        <v>67973</v>
      </c>
      <c r="AO222" s="1054">
        <v>0</v>
      </c>
      <c r="AP222" s="1054">
        <v>1387</v>
      </c>
      <c r="AQ222" s="1054">
        <v>1245980</v>
      </c>
      <c r="AR222" s="1054">
        <v>0</v>
      </c>
      <c r="AS222" s="1054">
        <v>25428</v>
      </c>
      <c r="AT222" s="1054">
        <v>0</v>
      </c>
      <c r="AU222" s="1054">
        <v>0</v>
      </c>
      <c r="AV222" s="1054">
        <v>0</v>
      </c>
      <c r="AW222" s="1054">
        <v>1721</v>
      </c>
      <c r="AX222" s="1054">
        <v>0</v>
      </c>
      <c r="AY222" s="1054">
        <v>35</v>
      </c>
      <c r="AZ222" s="1054">
        <v>13892796</v>
      </c>
      <c r="BA222" s="1054">
        <v>0</v>
      </c>
      <c r="BB222" s="1054">
        <v>-12453564</v>
      </c>
      <c r="BC222" s="1054">
        <v>12521027</v>
      </c>
      <c r="BD222" s="1054">
        <v>0</v>
      </c>
      <c r="BE222" s="1054">
        <v>255531</v>
      </c>
      <c r="BF222" s="1055"/>
      <c r="BG222" s="1055"/>
      <c r="BH222" s="1055"/>
      <c r="BI222" s="1054">
        <v>-4144248</v>
      </c>
      <c r="BJ222" s="1054">
        <v>-3315401</v>
      </c>
      <c r="BK222" s="1054">
        <v>-745965</v>
      </c>
      <c r="BL222" s="1054">
        <v>-82885</v>
      </c>
      <c r="BM222" s="1054">
        <v>-8288499</v>
      </c>
      <c r="BN222" s="1054">
        <v>-4778593</v>
      </c>
      <c r="BO222" s="1054">
        <v>-3822874</v>
      </c>
      <c r="BP222" s="1054">
        <v>-860148</v>
      </c>
      <c r="BQ222" s="1054">
        <v>-95572</v>
      </c>
      <c r="BR222" s="1054">
        <v>-9557187</v>
      </c>
      <c r="BS222" s="1054">
        <v>-12753040</v>
      </c>
      <c r="BT222" s="1054">
        <v>-6376325</v>
      </c>
      <c r="BU222" s="1054">
        <v>-5101248</v>
      </c>
      <c r="BV222" s="1054">
        <v>-1147939</v>
      </c>
      <c r="BW222" s="1054">
        <v>-127527</v>
      </c>
      <c r="BX222" s="1054">
        <v>145838329</v>
      </c>
      <c r="BY222" s="1054">
        <v>-27333108</v>
      </c>
      <c r="BZ222" s="1054">
        <v>3878380</v>
      </c>
      <c r="CA222" s="1054">
        <v>-16681458</v>
      </c>
      <c r="CB222" s="1054">
        <v>-280114</v>
      </c>
      <c r="CC222" s="1054">
        <v>-174276</v>
      </c>
      <c r="CD222" s="1054">
        <v>-74019</v>
      </c>
      <c r="CE222" s="1054">
        <v>-15291</v>
      </c>
      <c r="CF222" s="1054">
        <v>-5862348</v>
      </c>
      <c r="CG222" s="1054">
        <v>-637962</v>
      </c>
      <c r="CH222" s="1054">
        <v>-131116</v>
      </c>
      <c r="CI222" s="1054">
        <v>-19240</v>
      </c>
      <c r="CJ222" s="1054">
        <v>0</v>
      </c>
      <c r="CK222" s="1054">
        <v>-20553</v>
      </c>
      <c r="CL222" s="1054">
        <v>-82072</v>
      </c>
      <c r="CM222" s="1054">
        <v>0</v>
      </c>
      <c r="CN222" s="1054">
        <v>0</v>
      </c>
      <c r="CO222" s="1054">
        <v>150778158</v>
      </c>
      <c r="CP222" s="1054">
        <v>-483885</v>
      </c>
      <c r="CQ222" s="1054">
        <v>16471882</v>
      </c>
      <c r="CR222" s="1054">
        <v>-6499678</v>
      </c>
      <c r="CS222" s="1054">
        <v>223976527</v>
      </c>
      <c r="CT222" s="1054">
        <v>-1205700</v>
      </c>
      <c r="CU222" s="1054">
        <v>0</v>
      </c>
      <c r="CV222">
        <v>-8973210</v>
      </c>
      <c r="CW222">
        <v>0</v>
      </c>
      <c r="CX222" s="1054">
        <v>-211819</v>
      </c>
      <c r="CY222" s="1054">
        <v>-9345368</v>
      </c>
      <c r="CZ222" s="1054">
        <v>0</v>
      </c>
      <c r="DA222" s="1054">
        <v>-1364985</v>
      </c>
      <c r="DB222" s="1054">
        <v>0</v>
      </c>
      <c r="DC222" s="1054">
        <v>-105911</v>
      </c>
      <c r="DD222" s="1054">
        <v>-84727</v>
      </c>
      <c r="DE222" s="1054">
        <v>-19064</v>
      </c>
      <c r="DF222" s="1054">
        <v>-2117</v>
      </c>
      <c r="DG222" s="1054">
        <v>-4672685</v>
      </c>
      <c r="DH222" s="1054">
        <v>-3738148</v>
      </c>
      <c r="DI222" s="1054">
        <v>-841083</v>
      </c>
      <c r="DJ222" s="1054">
        <v>-93452</v>
      </c>
      <c r="DK222" s="1054">
        <v>4342409</v>
      </c>
      <c r="DL222" s="1054">
        <v>977042</v>
      </c>
      <c r="DM222" s="1054">
        <v>108561</v>
      </c>
      <c r="DN222" s="197">
        <v>73446539</v>
      </c>
      <c r="DO222" s="197">
        <v>0</v>
      </c>
      <c r="DP222" s="197">
        <v>-12753040</v>
      </c>
      <c r="DQ222" s="197">
        <v>-15228220</v>
      </c>
      <c r="DR222" s="209"/>
      <c r="DS222" s="209"/>
      <c r="DT222" s="209"/>
      <c r="DU222" t="s">
        <v>984</v>
      </c>
      <c r="DV222" t="s">
        <v>985</v>
      </c>
      <c r="DX222" s="197">
        <v>0</v>
      </c>
      <c r="DY222" s="197">
        <v>0</v>
      </c>
      <c r="DZ222" s="197">
        <v>0</v>
      </c>
      <c r="EA222" s="1054">
        <v>-9849373</v>
      </c>
      <c r="EB222" s="1054">
        <v>0</v>
      </c>
      <c r="EC222" s="1557" t="s">
        <v>6480</v>
      </c>
      <c r="ED222" s="197" t="s">
        <v>5259</v>
      </c>
      <c r="EE222" s="1513" t="s">
        <v>5347</v>
      </c>
    </row>
    <row r="223" spans="1:135" s="197" customFormat="1" ht="12.75" x14ac:dyDescent="0.2">
      <c r="A223" s="797">
        <v>215</v>
      </c>
      <c r="B223" s="722" t="s">
        <v>535</v>
      </c>
      <c r="C223" s="1526" t="s">
        <v>536</v>
      </c>
      <c r="D223" s="1054">
        <v>252489</v>
      </c>
      <c r="E223" s="1054">
        <v>252489</v>
      </c>
      <c r="F223" s="1054">
        <v>1018644</v>
      </c>
      <c r="G223" s="1054">
        <v>0</v>
      </c>
      <c r="H223" s="1054">
        <v>105191901</v>
      </c>
      <c r="I223" s="1054">
        <v>42076760</v>
      </c>
      <c r="J223" s="1054">
        <v>9467271</v>
      </c>
      <c r="K223" s="1054">
        <v>1051919</v>
      </c>
      <c r="L223" s="1054">
        <v>1310635</v>
      </c>
      <c r="M223" s="1054">
        <v>0</v>
      </c>
      <c r="N223" s="1054">
        <v>0</v>
      </c>
      <c r="O223" s="1054">
        <v>0</v>
      </c>
      <c r="P223" s="1054">
        <v>203288</v>
      </c>
      <c r="Q223" s="1054">
        <v>0</v>
      </c>
      <c r="R223" s="1054">
        <v>0</v>
      </c>
      <c r="S223" s="1054">
        <v>0</v>
      </c>
      <c r="T223" s="1054">
        <v>0</v>
      </c>
      <c r="U223" s="1054">
        <v>868685</v>
      </c>
      <c r="V223" s="1054">
        <v>694948</v>
      </c>
      <c r="W223" s="1054">
        <v>156363</v>
      </c>
      <c r="X223" s="1054">
        <v>17374</v>
      </c>
      <c r="Y223" s="1054">
        <v>7598783</v>
      </c>
      <c r="Z223" s="1054">
        <v>1612661</v>
      </c>
      <c r="AA223" s="1054">
        <v>179185</v>
      </c>
      <c r="AB223" s="1054">
        <v>1411820</v>
      </c>
      <c r="AC223" s="1054">
        <v>317660</v>
      </c>
      <c r="AD223" s="1054">
        <v>35296</v>
      </c>
      <c r="AE223" s="1054">
        <v>136279</v>
      </c>
      <c r="AF223" s="1054">
        <v>30308</v>
      </c>
      <c r="AG223" s="1054">
        <v>3368</v>
      </c>
      <c r="AH223" s="1054">
        <v>887</v>
      </c>
      <c r="AI223" s="1054">
        <v>200</v>
      </c>
      <c r="AJ223" s="1054">
        <v>22</v>
      </c>
      <c r="AK223" s="1054">
        <v>0</v>
      </c>
      <c r="AL223" s="1054">
        <v>0</v>
      </c>
      <c r="AM223" s="1054">
        <v>0</v>
      </c>
      <c r="AN223" s="1054">
        <v>16361</v>
      </c>
      <c r="AO223" s="1054">
        <v>3681</v>
      </c>
      <c r="AP223" s="1054">
        <v>409</v>
      </c>
      <c r="AQ223" s="1054">
        <v>699157</v>
      </c>
      <c r="AR223" s="1054">
        <v>157310</v>
      </c>
      <c r="AS223" s="1054">
        <v>17479</v>
      </c>
      <c r="AT223" s="1054">
        <v>0</v>
      </c>
      <c r="AU223" s="1054">
        <v>0</v>
      </c>
      <c r="AV223" s="1054">
        <v>0</v>
      </c>
      <c r="AW223" s="1054">
        <v>0</v>
      </c>
      <c r="AX223" s="1054">
        <v>0</v>
      </c>
      <c r="AY223" s="1054">
        <v>0</v>
      </c>
      <c r="AZ223" s="1054">
        <v>10860391</v>
      </c>
      <c r="BA223" s="1054">
        <v>163872</v>
      </c>
      <c r="BB223" s="1054">
        <v>1737369</v>
      </c>
      <c r="BC223" s="1054">
        <v>1661638</v>
      </c>
      <c r="BD223" s="1054">
        <v>373869</v>
      </c>
      <c r="BE223" s="1054">
        <v>41541</v>
      </c>
      <c r="BF223" s="1055"/>
      <c r="BG223" s="1055"/>
      <c r="BH223" s="1055"/>
      <c r="BI223" s="1054">
        <v>-1079029</v>
      </c>
      <c r="BJ223" s="1054">
        <v>-863222</v>
      </c>
      <c r="BK223" s="1054">
        <v>-194225</v>
      </c>
      <c r="BL223" s="1054">
        <v>-21580</v>
      </c>
      <c r="BM223" s="1054">
        <v>-2158056</v>
      </c>
      <c r="BN223" s="1054">
        <v>-4023448</v>
      </c>
      <c r="BO223" s="1054">
        <v>-3218758</v>
      </c>
      <c r="BP223" s="1054">
        <v>-724221</v>
      </c>
      <c r="BQ223" s="1054">
        <v>-80469</v>
      </c>
      <c r="BR223" s="1054">
        <v>-8046896</v>
      </c>
      <c r="BS223" s="1054">
        <v>3507412</v>
      </c>
      <c r="BT223" s="1054">
        <v>1753707</v>
      </c>
      <c r="BU223" s="1054">
        <v>1402964</v>
      </c>
      <c r="BV223" s="1054">
        <v>315668</v>
      </c>
      <c r="BW223" s="1054">
        <v>35072</v>
      </c>
      <c r="BX223" s="1054">
        <v>86724707</v>
      </c>
      <c r="BY223" s="1054">
        <v>-5205807</v>
      </c>
      <c r="BZ223" s="1054">
        <v>2313135</v>
      </c>
      <c r="CA223" s="1054">
        <v>-10731784</v>
      </c>
      <c r="CB223" s="1054">
        <v>-26395</v>
      </c>
      <c r="CC223" s="1054">
        <v>-40902</v>
      </c>
      <c r="CD223" s="1054">
        <v>0</v>
      </c>
      <c r="CE223" s="1054">
        <v>0</v>
      </c>
      <c r="CF223" s="1054">
        <v>-1997855</v>
      </c>
      <c r="CG223" s="1054">
        <v>-136390</v>
      </c>
      <c r="CH223" s="1054">
        <v>-65426</v>
      </c>
      <c r="CI223" s="1054">
        <v>0</v>
      </c>
      <c r="CJ223" s="1054">
        <v>0</v>
      </c>
      <c r="CK223" s="1054">
        <v>-50693</v>
      </c>
      <c r="CL223" s="1054">
        <v>-224335</v>
      </c>
      <c r="CM223" s="1054">
        <v>-224335</v>
      </c>
      <c r="CN223" s="1054">
        <v>0</v>
      </c>
      <c r="CO223" s="1054">
        <v>91794393</v>
      </c>
      <c r="CP223" s="1054">
        <v>-715665</v>
      </c>
      <c r="CQ223" s="1054">
        <v>3114186</v>
      </c>
      <c r="CR223" s="1054">
        <v>-3786479</v>
      </c>
      <c r="CS223" s="1054">
        <v>109969295</v>
      </c>
      <c r="CT223" s="1054">
        <v>-2080995</v>
      </c>
      <c r="CU223" s="1054">
        <v>0</v>
      </c>
      <c r="CV223">
        <v>91294</v>
      </c>
      <c r="CW223">
        <v>0</v>
      </c>
      <c r="CX223" s="1054">
        <v>-8076</v>
      </c>
      <c r="CY223" s="1054">
        <v>-8038820</v>
      </c>
      <c r="CZ223" s="1054">
        <v>0</v>
      </c>
      <c r="DA223" s="1054">
        <v>66584</v>
      </c>
      <c r="DB223" s="1054">
        <v>0</v>
      </c>
      <c r="DC223" s="1054">
        <v>-4039</v>
      </c>
      <c r="DD223" s="1054">
        <v>-3230</v>
      </c>
      <c r="DE223" s="1054">
        <v>-726</v>
      </c>
      <c r="DF223" s="1054">
        <v>-81</v>
      </c>
      <c r="DG223" s="1054">
        <v>-4019410</v>
      </c>
      <c r="DH223" s="1054">
        <v>-3215528</v>
      </c>
      <c r="DI223" s="1054">
        <v>-723494</v>
      </c>
      <c r="DJ223" s="1054">
        <v>-80388</v>
      </c>
      <c r="DK223" s="1054">
        <v>416751</v>
      </c>
      <c r="DL223" s="1054">
        <v>93769</v>
      </c>
      <c r="DM223" s="1054">
        <v>10419</v>
      </c>
      <c r="DN223" s="197">
        <v>25904333</v>
      </c>
      <c r="DO223" s="197">
        <v>121250</v>
      </c>
      <c r="DP223" s="197">
        <v>3507412</v>
      </c>
      <c r="DQ223" s="197">
        <v>-2498244</v>
      </c>
      <c r="DR223" s="209"/>
      <c r="DS223" s="209"/>
      <c r="DT223" s="209"/>
      <c r="DU223" t="s">
        <v>984</v>
      </c>
      <c r="DV223" t="s">
        <v>984</v>
      </c>
      <c r="DX223" s="197">
        <v>0</v>
      </c>
      <c r="DY223" s="197">
        <v>0</v>
      </c>
      <c r="DZ223" s="197">
        <v>0</v>
      </c>
      <c r="EA223" s="1054">
        <v>-945267</v>
      </c>
      <c r="EB223" s="1054">
        <v>0</v>
      </c>
      <c r="EC223" s="1557" t="s">
        <v>6480</v>
      </c>
      <c r="ED223" s="197" t="s">
        <v>5260</v>
      </c>
      <c r="EE223" s="1513" t="s">
        <v>5344</v>
      </c>
    </row>
    <row r="224" spans="1:135" s="197" customFormat="1" ht="12.75" x14ac:dyDescent="0.2">
      <c r="A224" s="203">
        <v>216</v>
      </c>
      <c r="B224" s="722" t="s">
        <v>537</v>
      </c>
      <c r="C224" s="1526" t="s">
        <v>538</v>
      </c>
      <c r="D224" s="1054">
        <v>96294</v>
      </c>
      <c r="E224" s="1054">
        <v>96294</v>
      </c>
      <c r="F224" s="1054">
        <v>0</v>
      </c>
      <c r="G224" s="1054">
        <v>0</v>
      </c>
      <c r="H224" s="1054">
        <v>30326847</v>
      </c>
      <c r="I224" s="1054">
        <v>12130739</v>
      </c>
      <c r="J224" s="1054">
        <v>2729416</v>
      </c>
      <c r="K224" s="1054">
        <v>303268</v>
      </c>
      <c r="L224" s="1054">
        <v>0</v>
      </c>
      <c r="M224" s="1054">
        <v>0</v>
      </c>
      <c r="N224" s="1054">
        <v>0</v>
      </c>
      <c r="O224" s="1054">
        <v>0</v>
      </c>
      <c r="P224" s="1054">
        <v>0</v>
      </c>
      <c r="Q224" s="1054">
        <v>0</v>
      </c>
      <c r="R224" s="1054">
        <v>0</v>
      </c>
      <c r="S224" s="1054">
        <v>0</v>
      </c>
      <c r="T224" s="1054">
        <v>0</v>
      </c>
      <c r="U224" s="1054">
        <v>-621347</v>
      </c>
      <c r="V224" s="1054">
        <v>-497078</v>
      </c>
      <c r="W224" s="1054">
        <v>-111842</v>
      </c>
      <c r="X224" s="1054">
        <v>-12427</v>
      </c>
      <c r="Y224" s="1054">
        <v>2066358</v>
      </c>
      <c r="Z224" s="1054">
        <v>464931</v>
      </c>
      <c r="AA224" s="1054">
        <v>51659</v>
      </c>
      <c r="AB224" s="1054">
        <v>941850</v>
      </c>
      <c r="AC224" s="1054">
        <v>211916</v>
      </c>
      <c r="AD224" s="1054">
        <v>23546</v>
      </c>
      <c r="AE224" s="1054">
        <v>38757</v>
      </c>
      <c r="AF224" s="1054">
        <v>8720</v>
      </c>
      <c r="AG224" s="1054">
        <v>969</v>
      </c>
      <c r="AH224" s="1054">
        <v>515</v>
      </c>
      <c r="AI224" s="1054">
        <v>116</v>
      </c>
      <c r="AJ224" s="1054">
        <v>13</v>
      </c>
      <c r="AK224" s="1054">
        <v>4176</v>
      </c>
      <c r="AL224" s="1054">
        <v>940</v>
      </c>
      <c r="AM224" s="1054">
        <v>104</v>
      </c>
      <c r="AN224" s="1054">
        <v>9967</v>
      </c>
      <c r="AO224" s="1054">
        <v>2243</v>
      </c>
      <c r="AP224" s="1054">
        <v>249</v>
      </c>
      <c r="AQ224" s="1054">
        <v>107139</v>
      </c>
      <c r="AR224" s="1054">
        <v>24106</v>
      </c>
      <c r="AS224" s="1054">
        <v>2678</v>
      </c>
      <c r="AT224" s="1054">
        <v>0</v>
      </c>
      <c r="AU224" s="1054">
        <v>0</v>
      </c>
      <c r="AV224" s="1054">
        <v>0</v>
      </c>
      <c r="AW224" s="1054">
        <v>0</v>
      </c>
      <c r="AX224" s="1054">
        <v>0</v>
      </c>
      <c r="AY224" s="1054">
        <v>0</v>
      </c>
      <c r="AZ224" s="1054">
        <v>1650418</v>
      </c>
      <c r="BA224" s="1054">
        <v>0</v>
      </c>
      <c r="BB224" s="1054">
        <v>-1242694</v>
      </c>
      <c r="BC224" s="1054">
        <v>953931</v>
      </c>
      <c r="BD224" s="1054">
        <v>214634</v>
      </c>
      <c r="BE224" s="1054">
        <v>23848</v>
      </c>
      <c r="BF224" s="1055"/>
      <c r="BG224" s="1055"/>
      <c r="BH224" s="1055"/>
      <c r="BI224" s="1054">
        <v>-928964</v>
      </c>
      <c r="BJ224" s="1054">
        <v>-743171</v>
      </c>
      <c r="BK224" s="1054">
        <v>-167213</v>
      </c>
      <c r="BL224" s="1054">
        <v>-18579</v>
      </c>
      <c r="BM224" s="1054">
        <v>-1857927</v>
      </c>
      <c r="BN224" s="1054">
        <v>-811765</v>
      </c>
      <c r="BO224" s="1054">
        <v>-649410</v>
      </c>
      <c r="BP224" s="1054">
        <v>-146116</v>
      </c>
      <c r="BQ224" s="1054">
        <v>-16234</v>
      </c>
      <c r="BR224" s="1054">
        <v>-1623525</v>
      </c>
      <c r="BS224" s="1054">
        <v>-1185533</v>
      </c>
      <c r="BT224" s="1054">
        <v>-592769</v>
      </c>
      <c r="BU224" s="1054">
        <v>-474213</v>
      </c>
      <c r="BV224" s="1054">
        <v>-106697</v>
      </c>
      <c r="BW224" s="1054">
        <v>-11855</v>
      </c>
      <c r="BX224" s="1054">
        <v>26135165</v>
      </c>
      <c r="BY224" s="1054">
        <v>-3180241</v>
      </c>
      <c r="BZ224" s="1054">
        <v>625423</v>
      </c>
      <c r="CA224" s="1054">
        <v>-1802335</v>
      </c>
      <c r="CB224" s="1054">
        <v>-33352</v>
      </c>
      <c r="CC224" s="1054">
        <v>-22298</v>
      </c>
      <c r="CD224" s="1054">
        <v>-9391</v>
      </c>
      <c r="CE224" s="1054">
        <v>-273269</v>
      </c>
      <c r="CF224" s="1054">
        <v>-634374</v>
      </c>
      <c r="CG224" s="1054">
        <v>-19799</v>
      </c>
      <c r="CH224" s="1054">
        <v>-10895</v>
      </c>
      <c r="CI224" s="1054">
        <v>0</v>
      </c>
      <c r="CJ224" s="1054">
        <v>0</v>
      </c>
      <c r="CK224" s="1054">
        <v>0</v>
      </c>
      <c r="CL224" s="1054">
        <v>-9401</v>
      </c>
      <c r="CM224" s="1054">
        <v>0</v>
      </c>
      <c r="CN224" s="1054">
        <v>0</v>
      </c>
      <c r="CO224" s="1054">
        <v>26073653</v>
      </c>
      <c r="CP224" s="1054">
        <v>-29689</v>
      </c>
      <c r="CQ224" s="1054">
        <v>2275618</v>
      </c>
      <c r="CR224" s="1054">
        <v>-539753</v>
      </c>
      <c r="CS224" s="1054">
        <v>33373862</v>
      </c>
      <c r="CT224" s="1054">
        <v>-8224</v>
      </c>
      <c r="CU224" s="1054">
        <v>0</v>
      </c>
      <c r="CV224">
        <v>137277</v>
      </c>
      <c r="CW224">
        <v>0</v>
      </c>
      <c r="CX224" s="1054">
        <v>-159786</v>
      </c>
      <c r="CY224" s="1054">
        <v>-1463739</v>
      </c>
      <c r="CZ224" s="1054">
        <v>0</v>
      </c>
      <c r="DA224" s="1054">
        <v>-5</v>
      </c>
      <c r="DB224" s="1054">
        <v>0</v>
      </c>
      <c r="DC224" s="1054">
        <v>-79894</v>
      </c>
      <c r="DD224" s="1054">
        <v>-63914</v>
      </c>
      <c r="DE224" s="1054">
        <v>-14380</v>
      </c>
      <c r="DF224" s="1054">
        <v>-1598</v>
      </c>
      <c r="DG224" s="1054">
        <v>-731870</v>
      </c>
      <c r="DH224" s="1054">
        <v>-585496</v>
      </c>
      <c r="DI224" s="1054">
        <v>-131736</v>
      </c>
      <c r="DJ224" s="1054">
        <v>-14637</v>
      </c>
      <c r="DK224" s="1054">
        <v>203112</v>
      </c>
      <c r="DL224" s="1054">
        <v>45700</v>
      </c>
      <c r="DM224" s="1054">
        <v>5078</v>
      </c>
      <c r="DN224" s="197">
        <v>7453250</v>
      </c>
      <c r="DO224" s="197">
        <v>0</v>
      </c>
      <c r="DP224" s="197">
        <v>-1185533</v>
      </c>
      <c r="DQ224" s="197">
        <v>-1383741</v>
      </c>
      <c r="DR224" s="209"/>
      <c r="DS224" s="209"/>
      <c r="DT224" s="209" t="s">
        <v>985</v>
      </c>
      <c r="DU224" t="s">
        <v>985</v>
      </c>
      <c r="DV224" t="s">
        <v>985</v>
      </c>
      <c r="DX224" s="197">
        <v>0</v>
      </c>
      <c r="DY224" s="197">
        <v>0</v>
      </c>
      <c r="DZ224" s="197">
        <v>0</v>
      </c>
      <c r="EA224" s="1054">
        <v>-460695</v>
      </c>
      <c r="EB224" s="1054">
        <v>0</v>
      </c>
      <c r="EC224" s="1557" t="s">
        <v>6480</v>
      </c>
      <c r="ED224" s="197" t="s">
        <v>5261</v>
      </c>
      <c r="EE224" s="1513" t="s">
        <v>5343</v>
      </c>
    </row>
    <row r="225" spans="1:135" s="197" customFormat="1" ht="12.75" x14ac:dyDescent="0.2">
      <c r="A225" s="797">
        <v>217</v>
      </c>
      <c r="B225" s="722" t="s">
        <v>803</v>
      </c>
      <c r="C225" s="1526" t="s">
        <v>540</v>
      </c>
      <c r="D225" s="1054">
        <v>357322</v>
      </c>
      <c r="E225" s="1054">
        <v>357322</v>
      </c>
      <c r="F225" s="1054">
        <v>512737</v>
      </c>
      <c r="G225" s="1054">
        <v>0</v>
      </c>
      <c r="H225" s="1054">
        <v>129914385</v>
      </c>
      <c r="I225" s="1054">
        <v>122119522</v>
      </c>
      <c r="J225" s="1054">
        <v>6495719</v>
      </c>
      <c r="K225" s="1054">
        <v>1299144</v>
      </c>
      <c r="L225" s="1054">
        <v>23419644</v>
      </c>
      <c r="M225" s="1054">
        <v>0</v>
      </c>
      <c r="N225" s="1054">
        <v>0</v>
      </c>
      <c r="O225" s="1054">
        <v>0</v>
      </c>
      <c r="P225" s="1054">
        <v>0</v>
      </c>
      <c r="Q225" s="1054">
        <v>0</v>
      </c>
      <c r="R225" s="1054">
        <v>0</v>
      </c>
      <c r="S225" s="1054">
        <v>0</v>
      </c>
      <c r="T225" s="1054">
        <v>0</v>
      </c>
      <c r="U225" s="1054">
        <v>0</v>
      </c>
      <c r="V225" s="1054">
        <v>143827</v>
      </c>
      <c r="W225" s="1054">
        <v>7650</v>
      </c>
      <c r="X225" s="1054">
        <v>1530</v>
      </c>
      <c r="Y225" s="1054">
        <v>24878581</v>
      </c>
      <c r="Z225" s="1054">
        <v>1106485</v>
      </c>
      <c r="AA225" s="1054">
        <v>221297</v>
      </c>
      <c r="AB225" s="1054">
        <v>4398796</v>
      </c>
      <c r="AC225" s="1054">
        <v>232896</v>
      </c>
      <c r="AD225" s="1054">
        <v>46579</v>
      </c>
      <c r="AE225" s="1054">
        <v>93474</v>
      </c>
      <c r="AF225" s="1054">
        <v>4885</v>
      </c>
      <c r="AG225" s="1054">
        <v>977</v>
      </c>
      <c r="AH225" s="1054">
        <v>17858</v>
      </c>
      <c r="AI225" s="1054">
        <v>950</v>
      </c>
      <c r="AJ225" s="1054">
        <v>190</v>
      </c>
      <c r="AK225" s="1054">
        <v>16313</v>
      </c>
      <c r="AL225" s="1054">
        <v>868</v>
      </c>
      <c r="AM225" s="1054">
        <v>174</v>
      </c>
      <c r="AN225" s="1054">
        <v>17103</v>
      </c>
      <c r="AO225" s="1054">
        <v>910</v>
      </c>
      <c r="AP225" s="1054">
        <v>182</v>
      </c>
      <c r="AQ225" s="1054">
        <v>1862807</v>
      </c>
      <c r="AR225" s="1054">
        <v>98503</v>
      </c>
      <c r="AS225" s="1054">
        <v>19701</v>
      </c>
      <c r="AT225" s="1054">
        <v>0</v>
      </c>
      <c r="AU225" s="1054">
        <v>0</v>
      </c>
      <c r="AV225" s="1054">
        <v>0</v>
      </c>
      <c r="AW225" s="1054">
        <v>0</v>
      </c>
      <c r="AX225" s="1054">
        <v>0</v>
      </c>
      <c r="AY225" s="1054">
        <v>0</v>
      </c>
      <c r="AZ225" s="1054">
        <v>12323387</v>
      </c>
      <c r="BA225" s="1054">
        <v>230665</v>
      </c>
      <c r="BB225" s="1054">
        <v>153007</v>
      </c>
      <c r="BC225" s="1054">
        <v>8806140</v>
      </c>
      <c r="BD225" s="1054">
        <v>463821</v>
      </c>
      <c r="BE225" s="1054">
        <v>92764</v>
      </c>
      <c r="BF225" s="1055"/>
      <c r="BG225" s="1055"/>
      <c r="BH225" s="1055"/>
      <c r="BI225" s="1054">
        <v>0</v>
      </c>
      <c r="BJ225" s="1054">
        <v>-782339</v>
      </c>
      <c r="BK225" s="1054">
        <v>-41614</v>
      </c>
      <c r="BL225" s="1054">
        <v>-8323</v>
      </c>
      <c r="BM225" s="1054">
        <v>-832276</v>
      </c>
      <c r="BN225" s="1054">
        <v>0</v>
      </c>
      <c r="BO225" s="1054">
        <v>-9044653</v>
      </c>
      <c r="BP225" s="1054">
        <v>-481098</v>
      </c>
      <c r="BQ225" s="1054">
        <v>-96219</v>
      </c>
      <c r="BR225" s="1054">
        <v>-9621970</v>
      </c>
      <c r="BS225" s="1054">
        <v>4427361</v>
      </c>
      <c r="BT225" s="1054">
        <v>0</v>
      </c>
      <c r="BU225" s="1054">
        <v>4161717</v>
      </c>
      <c r="BV225" s="1054">
        <v>221370</v>
      </c>
      <c r="BW225" s="1054">
        <v>44275</v>
      </c>
      <c r="BX225" s="1054">
        <v>122406184</v>
      </c>
      <c r="BY225" s="1054">
        <v>-7559018</v>
      </c>
      <c r="BZ225" s="1054">
        <v>3834303</v>
      </c>
      <c r="CA225" s="1054">
        <v>-9826464</v>
      </c>
      <c r="CB225" s="1054">
        <v>-102327</v>
      </c>
      <c r="CC225" s="1054">
        <v>-19117</v>
      </c>
      <c r="CD225" s="1054">
        <v>-15531</v>
      </c>
      <c r="CE225" s="1054">
        <v>-19542</v>
      </c>
      <c r="CF225" s="1054">
        <v>-3758574</v>
      </c>
      <c r="CG225" s="1054">
        <v>-93269</v>
      </c>
      <c r="CH225" s="1054">
        <v>-22840</v>
      </c>
      <c r="CI225" s="1054">
        <v>0</v>
      </c>
      <c r="CJ225" s="1054">
        <v>-6758</v>
      </c>
      <c r="CK225" s="1054">
        <v>0</v>
      </c>
      <c r="CL225" s="1054">
        <v>-38992</v>
      </c>
      <c r="CM225" s="1054">
        <v>0</v>
      </c>
      <c r="CN225" s="1054">
        <v>0</v>
      </c>
      <c r="CO225" s="1054">
        <v>140672716</v>
      </c>
      <c r="CP225" s="1054">
        <v>-128862</v>
      </c>
      <c r="CQ225" s="1054">
        <v>5656651</v>
      </c>
      <c r="CR225" s="1054">
        <v>-3819516</v>
      </c>
      <c r="CS225" s="1054">
        <v>167181294</v>
      </c>
      <c r="CT225" s="1054">
        <v>-560753</v>
      </c>
      <c r="CU225" s="1054">
        <v>-100000</v>
      </c>
      <c r="CV225">
        <v>-5720240</v>
      </c>
      <c r="CW225">
        <v>-973103</v>
      </c>
      <c r="CX225" s="1054">
        <v>-1683155</v>
      </c>
      <c r="CY225" s="1054">
        <v>-7938816</v>
      </c>
      <c r="CZ225" s="1054">
        <v>0</v>
      </c>
      <c r="DA225" s="1054">
        <v>1237833</v>
      </c>
      <c r="DB225" s="1054">
        <v>0</v>
      </c>
      <c r="DC225" s="1054">
        <v>0</v>
      </c>
      <c r="DD225" s="1054">
        <v>-1582165</v>
      </c>
      <c r="DE225" s="1054">
        <v>-84158</v>
      </c>
      <c r="DF225" s="1054">
        <v>-16832</v>
      </c>
      <c r="DG225" s="1054">
        <v>0</v>
      </c>
      <c r="DH225" s="1054">
        <v>-7462489</v>
      </c>
      <c r="DI225" s="1054">
        <v>-396940</v>
      </c>
      <c r="DJ225" s="1054">
        <v>-79387</v>
      </c>
      <c r="DK225" s="1054">
        <v>6545133</v>
      </c>
      <c r="DL225" s="1054">
        <v>322010</v>
      </c>
      <c r="DM225" s="1054">
        <v>64402</v>
      </c>
      <c r="DN225" s="197">
        <v>7515250</v>
      </c>
      <c r="DO225" s="197">
        <v>126000</v>
      </c>
      <c r="DP225" s="197">
        <v>4427361</v>
      </c>
      <c r="DQ225" s="197">
        <v>-4191230</v>
      </c>
      <c r="DR225" s="209"/>
      <c r="DS225" s="209"/>
      <c r="DT225" s="209"/>
      <c r="DU225" t="s">
        <v>984</v>
      </c>
      <c r="DV225" t="s">
        <v>984</v>
      </c>
      <c r="DX225" s="197">
        <v>0</v>
      </c>
      <c r="DY225" s="197">
        <v>0</v>
      </c>
      <c r="DZ225" s="197">
        <v>0</v>
      </c>
      <c r="EA225" s="1054">
        <v>-6288802</v>
      </c>
      <c r="EB225" s="1054">
        <v>0</v>
      </c>
      <c r="EC225" s="1557" t="s">
        <v>6480</v>
      </c>
      <c r="ED225" s="197" t="s">
        <v>5262</v>
      </c>
      <c r="EE225" s="1513" t="s">
        <v>5347</v>
      </c>
    </row>
    <row r="226" spans="1:135" s="197" customFormat="1" ht="12.75" x14ac:dyDescent="0.2">
      <c r="A226" s="203">
        <v>218</v>
      </c>
      <c r="B226" s="722" t="s">
        <v>541</v>
      </c>
      <c r="C226" s="1526" t="s">
        <v>542</v>
      </c>
      <c r="D226" s="1054">
        <v>221478</v>
      </c>
      <c r="E226" s="1054">
        <v>221478</v>
      </c>
      <c r="F226" s="1054">
        <v>180438</v>
      </c>
      <c r="G226" s="1054">
        <v>22349</v>
      </c>
      <c r="H226" s="1054">
        <v>27112327</v>
      </c>
      <c r="I226" s="1054">
        <v>10844931</v>
      </c>
      <c r="J226" s="1054">
        <v>2440109</v>
      </c>
      <c r="K226" s="1054">
        <v>271123</v>
      </c>
      <c r="L226" s="1054">
        <v>0</v>
      </c>
      <c r="M226" s="1054">
        <v>0</v>
      </c>
      <c r="N226" s="1054">
        <v>0</v>
      </c>
      <c r="O226" s="1054">
        <v>0</v>
      </c>
      <c r="P226" s="1054">
        <v>0</v>
      </c>
      <c r="Q226" s="1054">
        <v>0</v>
      </c>
      <c r="R226" s="1054">
        <v>0</v>
      </c>
      <c r="S226" s="1054">
        <v>0</v>
      </c>
      <c r="T226" s="1054">
        <v>0</v>
      </c>
      <c r="U226" s="1054">
        <v>3431244</v>
      </c>
      <c r="V226" s="1054">
        <v>2744995</v>
      </c>
      <c r="W226" s="1054">
        <v>617624</v>
      </c>
      <c r="X226" s="1054">
        <v>68625</v>
      </c>
      <c r="Y226" s="1054">
        <v>1878069</v>
      </c>
      <c r="Z226" s="1054">
        <v>419457</v>
      </c>
      <c r="AA226" s="1054">
        <v>46183</v>
      </c>
      <c r="AB226" s="1054">
        <v>2775265</v>
      </c>
      <c r="AC226" s="1054">
        <v>624435</v>
      </c>
      <c r="AD226" s="1054">
        <v>69382</v>
      </c>
      <c r="AE226" s="1054">
        <v>85724</v>
      </c>
      <c r="AF226" s="1054">
        <v>19288</v>
      </c>
      <c r="AG226" s="1054">
        <v>2143</v>
      </c>
      <c r="AH226" s="1054">
        <v>0</v>
      </c>
      <c r="AI226" s="1054">
        <v>0</v>
      </c>
      <c r="AJ226" s="1054">
        <v>0</v>
      </c>
      <c r="AK226" s="1054">
        <v>22689</v>
      </c>
      <c r="AL226" s="1054">
        <v>5105</v>
      </c>
      <c r="AM226" s="1054">
        <v>567</v>
      </c>
      <c r="AN226" s="1054">
        <v>17664</v>
      </c>
      <c r="AO226" s="1054">
        <v>3974</v>
      </c>
      <c r="AP226" s="1054">
        <v>442</v>
      </c>
      <c r="AQ226" s="1054">
        <v>155547</v>
      </c>
      <c r="AR226" s="1054">
        <v>34998</v>
      </c>
      <c r="AS226" s="1054">
        <v>3889</v>
      </c>
      <c r="AT226" s="1054">
        <v>0</v>
      </c>
      <c r="AU226" s="1054">
        <v>0</v>
      </c>
      <c r="AV226" s="1054">
        <v>0</v>
      </c>
      <c r="AW226" s="1054">
        <v>702</v>
      </c>
      <c r="AX226" s="1054">
        <v>158</v>
      </c>
      <c r="AY226" s="1054">
        <v>18</v>
      </c>
      <c r="AZ226" s="1054">
        <v>2736915</v>
      </c>
      <c r="BA226" s="1054">
        <v>0</v>
      </c>
      <c r="BB226" s="1054">
        <v>6862487</v>
      </c>
      <c r="BC226" s="1054">
        <v>2371824</v>
      </c>
      <c r="BD226" s="1054">
        <v>533661</v>
      </c>
      <c r="BE226" s="1054">
        <v>59296</v>
      </c>
      <c r="BF226" s="1055"/>
      <c r="BG226" s="1055"/>
      <c r="BH226" s="1055"/>
      <c r="BI226" s="1054">
        <v>-636440</v>
      </c>
      <c r="BJ226" s="1054">
        <v>-509152</v>
      </c>
      <c r="BK226" s="1054">
        <v>-114559</v>
      </c>
      <c r="BL226" s="1054">
        <v>-12728</v>
      </c>
      <c r="BM226" s="1054">
        <v>-1272879</v>
      </c>
      <c r="BN226" s="1054">
        <v>-1125650</v>
      </c>
      <c r="BO226" s="1054">
        <v>-900521</v>
      </c>
      <c r="BP226" s="1054">
        <v>-202617</v>
      </c>
      <c r="BQ226" s="1054">
        <v>-22513</v>
      </c>
      <c r="BR226" s="1054">
        <v>-2251301</v>
      </c>
      <c r="BS226" s="1054">
        <v>5957143</v>
      </c>
      <c r="BT226" s="1054">
        <v>2978574</v>
      </c>
      <c r="BU226" s="1054">
        <v>2382857</v>
      </c>
      <c r="BV226" s="1054">
        <v>536142</v>
      </c>
      <c r="BW226" s="1054">
        <v>59570</v>
      </c>
      <c r="BX226" s="1054">
        <v>24946748</v>
      </c>
      <c r="BY226" s="1054">
        <v>-9154656</v>
      </c>
      <c r="BZ226" s="1054">
        <v>560189</v>
      </c>
      <c r="CA226" s="1054">
        <v>-2852472</v>
      </c>
      <c r="CB226" s="1054">
        <v>-118512</v>
      </c>
      <c r="CC226" s="1054">
        <v>-34784</v>
      </c>
      <c r="CD226" s="1054">
        <v>-53522</v>
      </c>
      <c r="CE226" s="1054">
        <v>-280542</v>
      </c>
      <c r="CF226" s="1054">
        <v>-609855</v>
      </c>
      <c r="CG226" s="1054">
        <v>-118461</v>
      </c>
      <c r="CH226" s="1054">
        <v>-8835</v>
      </c>
      <c r="CI226" s="1054">
        <v>-14272</v>
      </c>
      <c r="CJ226" s="1054">
        <v>0</v>
      </c>
      <c r="CK226" s="1054">
        <v>0</v>
      </c>
      <c r="CL226" s="1054">
        <v>0</v>
      </c>
      <c r="CM226" s="1054">
        <v>0</v>
      </c>
      <c r="CN226" s="1054">
        <v>0</v>
      </c>
      <c r="CO226" s="1054">
        <v>25442488</v>
      </c>
      <c r="CP226" s="1054">
        <v>-137878</v>
      </c>
      <c r="CQ226" s="1054">
        <v>2291852</v>
      </c>
      <c r="CR226" s="1054">
        <v>-540204</v>
      </c>
      <c r="CS226" s="1054">
        <v>44550731</v>
      </c>
      <c r="CT226" s="1054">
        <v>-204010</v>
      </c>
      <c r="CU226" s="1054">
        <v>0</v>
      </c>
      <c r="CV226">
        <v>-247024</v>
      </c>
      <c r="CW226">
        <v>0</v>
      </c>
      <c r="CX226" s="1054">
        <v>0</v>
      </c>
      <c r="CY226" s="1054">
        <v>-2251301</v>
      </c>
      <c r="CZ226" s="1054">
        <v>0</v>
      </c>
      <c r="DA226" s="1054">
        <v>0</v>
      </c>
      <c r="DB226" s="1054">
        <v>0</v>
      </c>
      <c r="DC226" s="1054">
        <v>0</v>
      </c>
      <c r="DD226" s="1054">
        <v>0</v>
      </c>
      <c r="DE226" s="1054">
        <v>0</v>
      </c>
      <c r="DF226" s="1054">
        <v>0</v>
      </c>
      <c r="DG226" s="1054">
        <v>-1125650</v>
      </c>
      <c r="DH226" s="1054">
        <v>-900521</v>
      </c>
      <c r="DI226" s="1054">
        <v>-202617</v>
      </c>
      <c r="DJ226" s="1054">
        <v>-22513</v>
      </c>
      <c r="DK226" s="1054">
        <v>708831</v>
      </c>
      <c r="DL226" s="1054">
        <v>159487</v>
      </c>
      <c r="DM226" s="1054">
        <v>17721</v>
      </c>
      <c r="DN226" s="197">
        <v>16485425</v>
      </c>
      <c r="DO226" s="197">
        <v>0</v>
      </c>
      <c r="DP226" s="197">
        <v>5957143</v>
      </c>
      <c r="DQ226" s="197">
        <v>-4415240</v>
      </c>
      <c r="DR226" s="209"/>
      <c r="DS226" s="209"/>
      <c r="DT226" s="209" t="s">
        <v>985</v>
      </c>
      <c r="DU226" t="s">
        <v>984</v>
      </c>
      <c r="DV226" t="s">
        <v>984</v>
      </c>
      <c r="DX226" s="197">
        <v>0</v>
      </c>
      <c r="DY226" s="197">
        <v>0</v>
      </c>
      <c r="DZ226" s="197">
        <v>0</v>
      </c>
      <c r="EA226" s="1054">
        <v>-1607757</v>
      </c>
      <c r="EB226" s="1054">
        <v>0</v>
      </c>
      <c r="EC226" s="1557" t="s">
        <v>6480</v>
      </c>
      <c r="ED226" s="197" t="s">
        <v>5263</v>
      </c>
      <c r="EE226" s="1513" t="s">
        <v>5347</v>
      </c>
    </row>
    <row r="227" spans="1:135" s="197" customFormat="1" ht="12.75" x14ac:dyDescent="0.2">
      <c r="A227" s="797">
        <v>219</v>
      </c>
      <c r="B227" s="722" t="s">
        <v>543</v>
      </c>
      <c r="C227" s="1526" t="s">
        <v>544</v>
      </c>
      <c r="D227" s="1054">
        <v>106233</v>
      </c>
      <c r="E227" s="1054">
        <v>106233</v>
      </c>
      <c r="F227" s="1054">
        <v>362554</v>
      </c>
      <c r="G227" s="1054">
        <v>67584</v>
      </c>
      <c r="H227" s="1054">
        <v>24237004</v>
      </c>
      <c r="I227" s="1054">
        <v>9694802</v>
      </c>
      <c r="J227" s="1054">
        <v>2423700</v>
      </c>
      <c r="K227" s="1054">
        <v>0</v>
      </c>
      <c r="L227" s="1054">
        <v>0</v>
      </c>
      <c r="M227" s="1054">
        <v>0</v>
      </c>
      <c r="N227" s="1054">
        <v>0</v>
      </c>
      <c r="O227" s="1054">
        <v>0</v>
      </c>
      <c r="P227" s="1054">
        <v>0</v>
      </c>
      <c r="Q227" s="1054">
        <v>0</v>
      </c>
      <c r="R227" s="1054">
        <v>0</v>
      </c>
      <c r="S227" s="1054">
        <v>0</v>
      </c>
      <c r="T227" s="1054">
        <v>0</v>
      </c>
      <c r="U227" s="1054">
        <v>732283</v>
      </c>
      <c r="V227" s="1054">
        <v>585826</v>
      </c>
      <c r="W227" s="1054">
        <v>146457</v>
      </c>
      <c r="X227" s="1054">
        <v>0</v>
      </c>
      <c r="Y227" s="1054">
        <v>1713177</v>
      </c>
      <c r="Z227" s="1054">
        <v>424367</v>
      </c>
      <c r="AA227" s="1054">
        <v>0</v>
      </c>
      <c r="AB227" s="1054">
        <v>971086</v>
      </c>
      <c r="AC227" s="1054">
        <v>242771</v>
      </c>
      <c r="AD227" s="1054">
        <v>0</v>
      </c>
      <c r="AE227" s="1054">
        <v>48739</v>
      </c>
      <c r="AF227" s="1054">
        <v>12185</v>
      </c>
      <c r="AG227" s="1054">
        <v>0</v>
      </c>
      <c r="AH227" s="1054">
        <v>355</v>
      </c>
      <c r="AI227" s="1054">
        <v>89</v>
      </c>
      <c r="AJ227" s="1054">
        <v>0</v>
      </c>
      <c r="AK227" s="1054">
        <v>7370</v>
      </c>
      <c r="AL227" s="1054">
        <v>1842</v>
      </c>
      <c r="AM227" s="1054">
        <v>0</v>
      </c>
      <c r="AN227" s="1054">
        <v>10667</v>
      </c>
      <c r="AO227" s="1054">
        <v>2667</v>
      </c>
      <c r="AP227" s="1054">
        <v>0</v>
      </c>
      <c r="AQ227" s="1054">
        <v>163534</v>
      </c>
      <c r="AR227" s="1054">
        <v>40884</v>
      </c>
      <c r="AS227" s="1054">
        <v>0</v>
      </c>
      <c r="AT227" s="1054">
        <v>0</v>
      </c>
      <c r="AU227" s="1054">
        <v>0</v>
      </c>
      <c r="AV227" s="1054">
        <v>0</v>
      </c>
      <c r="AW227" s="1054">
        <v>702</v>
      </c>
      <c r="AX227" s="1054">
        <v>176</v>
      </c>
      <c r="AY227" s="1054">
        <v>0</v>
      </c>
      <c r="AZ227" s="1054">
        <v>1422905</v>
      </c>
      <c r="BA227" s="1054">
        <v>0</v>
      </c>
      <c r="BB227" s="1054">
        <v>1464566</v>
      </c>
      <c r="BC227" s="1054">
        <v>877031</v>
      </c>
      <c r="BD227" s="1054">
        <v>219258</v>
      </c>
      <c r="BE227" s="1054">
        <v>0</v>
      </c>
      <c r="BF227" s="1055"/>
      <c r="BG227" s="1055"/>
      <c r="BH227" s="1055"/>
      <c r="BI227" s="1054">
        <v>-878000</v>
      </c>
      <c r="BJ227" s="1054">
        <v>-702400</v>
      </c>
      <c r="BK227" s="1054">
        <v>-175600</v>
      </c>
      <c r="BL227" s="1054">
        <v>0</v>
      </c>
      <c r="BM227" s="1054">
        <v>-1756000</v>
      </c>
      <c r="BN227" s="1054">
        <v>-273999</v>
      </c>
      <c r="BO227" s="1054">
        <v>-219200</v>
      </c>
      <c r="BP227" s="1054">
        <v>-54801</v>
      </c>
      <c r="BQ227" s="1054">
        <v>0</v>
      </c>
      <c r="BR227" s="1054">
        <v>-548000</v>
      </c>
      <c r="BS227" s="1054">
        <v>2474151</v>
      </c>
      <c r="BT227" s="1054">
        <v>1237075</v>
      </c>
      <c r="BU227" s="1054">
        <v>989660</v>
      </c>
      <c r="BV227" s="1054">
        <v>247416</v>
      </c>
      <c r="BW227" s="1054">
        <v>0</v>
      </c>
      <c r="BX227" s="1054">
        <v>22906066</v>
      </c>
      <c r="BY227" s="1054">
        <v>-3427473</v>
      </c>
      <c r="BZ227" s="1054">
        <v>518469</v>
      </c>
      <c r="CA227" s="1054">
        <v>-1471440</v>
      </c>
      <c r="CB227" s="1054">
        <v>-57883</v>
      </c>
      <c r="CC227" s="1054">
        <v>-32115</v>
      </c>
      <c r="CD227" s="1054">
        <v>-17340</v>
      </c>
      <c r="CE227" s="1054">
        <v>0</v>
      </c>
      <c r="CF227" s="1054">
        <v>-502196</v>
      </c>
      <c r="CG227" s="1054">
        <v>-80125</v>
      </c>
      <c r="CH227" s="1054">
        <v>-155629</v>
      </c>
      <c r="CI227" s="1054">
        <v>-6931</v>
      </c>
      <c r="CJ227" s="1054">
        <v>0</v>
      </c>
      <c r="CK227" s="1054">
        <v>0</v>
      </c>
      <c r="CL227" s="1054">
        <v>0</v>
      </c>
      <c r="CM227" s="1054">
        <v>0</v>
      </c>
      <c r="CN227" s="1054">
        <v>0</v>
      </c>
      <c r="CO227" s="1054">
        <v>22248462</v>
      </c>
      <c r="CP227" s="1054">
        <v>-13983</v>
      </c>
      <c r="CQ227" s="1054">
        <v>3197131</v>
      </c>
      <c r="CR227" s="1054">
        <v>-676514</v>
      </c>
      <c r="CS227" s="1054">
        <v>30341260</v>
      </c>
      <c r="CT227" s="1054">
        <v>384017</v>
      </c>
      <c r="CU227" s="1054">
        <v>0</v>
      </c>
      <c r="CV227">
        <v>690681</v>
      </c>
      <c r="CW227">
        <v>0</v>
      </c>
      <c r="CX227" s="1054">
        <v>-34643</v>
      </c>
      <c r="CY227" s="1054">
        <v>-513357</v>
      </c>
      <c r="CZ227" s="1054">
        <v>0</v>
      </c>
      <c r="DA227" s="1054">
        <v>-18735</v>
      </c>
      <c r="DB227" s="1054">
        <v>0</v>
      </c>
      <c r="DC227" s="1054">
        <v>-17321</v>
      </c>
      <c r="DD227" s="1054">
        <v>-13857</v>
      </c>
      <c r="DE227" s="1054">
        <v>-3465</v>
      </c>
      <c r="DF227" s="1054">
        <v>0</v>
      </c>
      <c r="DG227" s="1054">
        <v>-256678</v>
      </c>
      <c r="DH227" s="1054">
        <v>-205343</v>
      </c>
      <c r="DI227" s="1054">
        <v>-51336</v>
      </c>
      <c r="DJ227" s="1054">
        <v>0</v>
      </c>
      <c r="DK227" s="1054">
        <v>649582</v>
      </c>
      <c r="DL227" s="1054">
        <v>162395</v>
      </c>
      <c r="DM227" s="1054">
        <v>0</v>
      </c>
      <c r="DN227" s="197">
        <v>9372850</v>
      </c>
      <c r="DO227" s="197">
        <v>0</v>
      </c>
      <c r="DP227" s="197">
        <v>2474151</v>
      </c>
      <c r="DQ227" s="197">
        <v>-1264479</v>
      </c>
      <c r="DR227" s="209"/>
      <c r="DS227" s="209"/>
      <c r="DT227" s="209"/>
      <c r="DU227" t="s">
        <v>984</v>
      </c>
      <c r="DV227" t="s">
        <v>985</v>
      </c>
      <c r="DX227" s="197">
        <v>0</v>
      </c>
      <c r="DY227" s="197">
        <v>0</v>
      </c>
      <c r="DZ227" s="197">
        <v>0</v>
      </c>
      <c r="EA227" s="1054">
        <v>-1473369</v>
      </c>
      <c r="EB227" s="1054">
        <v>0</v>
      </c>
      <c r="EC227" s="1557" t="s">
        <v>6480</v>
      </c>
      <c r="ED227" s="197" t="s">
        <v>5264</v>
      </c>
      <c r="EE227" s="1513" t="s">
        <v>5343</v>
      </c>
    </row>
    <row r="228" spans="1:135" s="197" customFormat="1" ht="12.75" x14ac:dyDescent="0.2">
      <c r="A228" s="203">
        <v>220</v>
      </c>
      <c r="B228" s="722" t="s">
        <v>545</v>
      </c>
      <c r="C228" s="1526" t="s">
        <v>546</v>
      </c>
      <c r="D228" s="1054">
        <v>174431</v>
      </c>
      <c r="E228" s="1054">
        <v>174431</v>
      </c>
      <c r="F228" s="1054">
        <v>405600</v>
      </c>
      <c r="G228" s="1054">
        <v>167</v>
      </c>
      <c r="H228" s="1054">
        <v>39346468</v>
      </c>
      <c r="I228" s="1054">
        <v>15738587</v>
      </c>
      <c r="J228" s="1054">
        <v>3934647</v>
      </c>
      <c r="K228" s="1054">
        <v>0</v>
      </c>
      <c r="L228" s="1054">
        <v>0</v>
      </c>
      <c r="M228" s="1054">
        <v>0</v>
      </c>
      <c r="N228" s="1054">
        <v>0</v>
      </c>
      <c r="O228" s="1054">
        <v>0</v>
      </c>
      <c r="P228" s="1054">
        <v>0</v>
      </c>
      <c r="Q228" s="1054">
        <v>0</v>
      </c>
      <c r="R228" s="1054">
        <v>0</v>
      </c>
      <c r="S228" s="1054">
        <v>0</v>
      </c>
      <c r="T228" s="1054">
        <v>0</v>
      </c>
      <c r="U228" s="1054">
        <v>15698</v>
      </c>
      <c r="V228" s="1054">
        <v>12558</v>
      </c>
      <c r="W228" s="1054">
        <v>3140</v>
      </c>
      <c r="X228" s="1054">
        <v>0</v>
      </c>
      <c r="Y228" s="1054">
        <v>2750012</v>
      </c>
      <c r="Z228" s="1054">
        <v>670259</v>
      </c>
      <c r="AA228" s="1054">
        <v>0</v>
      </c>
      <c r="AB228" s="1054">
        <v>1626010</v>
      </c>
      <c r="AC228" s="1054">
        <v>406502</v>
      </c>
      <c r="AD228" s="1054">
        <v>0</v>
      </c>
      <c r="AE228" s="1054">
        <v>102468</v>
      </c>
      <c r="AF228" s="1054">
        <v>25617</v>
      </c>
      <c r="AG228" s="1054">
        <v>0</v>
      </c>
      <c r="AH228" s="1054">
        <v>0</v>
      </c>
      <c r="AI228" s="1054">
        <v>0</v>
      </c>
      <c r="AJ228" s="1054">
        <v>0</v>
      </c>
      <c r="AK228" s="1054">
        <v>4637</v>
      </c>
      <c r="AL228" s="1054">
        <v>1159</v>
      </c>
      <c r="AM228" s="1054">
        <v>0</v>
      </c>
      <c r="AN228" s="1054">
        <v>17735</v>
      </c>
      <c r="AO228" s="1054">
        <v>4434</v>
      </c>
      <c r="AP228" s="1054">
        <v>0</v>
      </c>
      <c r="AQ228" s="1054">
        <v>12171</v>
      </c>
      <c r="AR228" s="1054">
        <v>3043</v>
      </c>
      <c r="AS228" s="1054">
        <v>0</v>
      </c>
      <c r="AT228" s="1054">
        <v>0</v>
      </c>
      <c r="AU228" s="1054">
        <v>0</v>
      </c>
      <c r="AV228" s="1054">
        <v>0</v>
      </c>
      <c r="AW228" s="1054">
        <v>1405</v>
      </c>
      <c r="AX228" s="1054">
        <v>351</v>
      </c>
      <c r="AY228" s="1054">
        <v>0</v>
      </c>
      <c r="AZ228" s="1054">
        <v>1903487</v>
      </c>
      <c r="BA228" s="1054">
        <v>0</v>
      </c>
      <c r="BB228" s="1054">
        <v>31396</v>
      </c>
      <c r="BC228" s="1054">
        <v>2250940</v>
      </c>
      <c r="BD228" s="1054">
        <v>562735</v>
      </c>
      <c r="BE228" s="1054">
        <v>0</v>
      </c>
      <c r="BF228" s="1055"/>
      <c r="BG228" s="1055"/>
      <c r="BH228" s="1055"/>
      <c r="BI228" s="1054">
        <v>-193000</v>
      </c>
      <c r="BJ228" s="1054">
        <v>-154400</v>
      </c>
      <c r="BK228" s="1054">
        <v>-38600</v>
      </c>
      <c r="BL228" s="1054">
        <v>0</v>
      </c>
      <c r="BM228" s="1054">
        <v>-386000</v>
      </c>
      <c r="BN228" s="1054">
        <v>-2923151</v>
      </c>
      <c r="BO228" s="1054">
        <v>-2338521</v>
      </c>
      <c r="BP228" s="1054">
        <v>-584631</v>
      </c>
      <c r="BQ228" s="1054">
        <v>0</v>
      </c>
      <c r="BR228" s="1054">
        <v>-5846303</v>
      </c>
      <c r="BS228" s="1054">
        <v>-1321823</v>
      </c>
      <c r="BT228" s="1054">
        <v>-660908</v>
      </c>
      <c r="BU228" s="1054">
        <v>-528731</v>
      </c>
      <c r="BV228" s="1054">
        <v>-132182</v>
      </c>
      <c r="BW228" s="1054">
        <v>0</v>
      </c>
      <c r="BX228" s="1054">
        <v>38584233</v>
      </c>
      <c r="BY228" s="1054">
        <v>-5654169</v>
      </c>
      <c r="BZ228" s="1054">
        <v>923496</v>
      </c>
      <c r="CA228" s="1054">
        <v>-3768171</v>
      </c>
      <c r="CB228" s="1054">
        <v>-184222</v>
      </c>
      <c r="CC228" s="1054">
        <v>-44824</v>
      </c>
      <c r="CD228" s="1054">
        <v>-11402</v>
      </c>
      <c r="CE228" s="1054">
        <v>0</v>
      </c>
      <c r="CF228" s="1054">
        <v>-1873435</v>
      </c>
      <c r="CG228" s="1054">
        <v>-33041</v>
      </c>
      <c r="CH228" s="1054">
        <v>-1150</v>
      </c>
      <c r="CI228" s="1054">
        <v>-1434</v>
      </c>
      <c r="CJ228" s="1054">
        <v>0</v>
      </c>
      <c r="CK228" s="1054">
        <v>-36871</v>
      </c>
      <c r="CL228" s="1054">
        <v>0</v>
      </c>
      <c r="CM228" s="1054">
        <v>0</v>
      </c>
      <c r="CN228" s="1054">
        <v>0</v>
      </c>
      <c r="CO228" s="1054">
        <v>40040419</v>
      </c>
      <c r="CP228" s="1054">
        <v>-544867</v>
      </c>
      <c r="CQ228" s="1054">
        <v>1717532</v>
      </c>
      <c r="CR228" s="1054">
        <v>-937820</v>
      </c>
      <c r="CS228" s="1054">
        <v>55351774</v>
      </c>
      <c r="CT228" s="1054">
        <v>-366867</v>
      </c>
      <c r="CU228" s="1054">
        <v>0</v>
      </c>
      <c r="CV228">
        <v>-800808</v>
      </c>
      <c r="CW228">
        <v>0</v>
      </c>
      <c r="CX228" s="1054">
        <v>-239853</v>
      </c>
      <c r="CY228" s="1054">
        <v>-5606450</v>
      </c>
      <c r="CZ228" s="1054">
        <v>0</v>
      </c>
      <c r="DA228" s="1054">
        <v>0</v>
      </c>
      <c r="DB228" s="1054">
        <v>0</v>
      </c>
      <c r="DC228" s="1054">
        <v>-119927</v>
      </c>
      <c r="DD228" s="1054">
        <v>-95941</v>
      </c>
      <c r="DE228" s="1054">
        <v>-23985</v>
      </c>
      <c r="DF228" s="1054">
        <v>0</v>
      </c>
      <c r="DG228" s="1054">
        <v>-2803225</v>
      </c>
      <c r="DH228" s="1054">
        <v>-2242580</v>
      </c>
      <c r="DI228" s="1054">
        <v>-560645</v>
      </c>
      <c r="DJ228" s="1054">
        <v>0</v>
      </c>
      <c r="DK228" s="1054">
        <v>245836</v>
      </c>
      <c r="DL228" s="1054">
        <v>61459</v>
      </c>
      <c r="DM228" s="1054">
        <v>0</v>
      </c>
      <c r="DN228" s="197">
        <v>19705400</v>
      </c>
      <c r="DO228" s="197">
        <v>0</v>
      </c>
      <c r="DP228" s="197">
        <v>-1321823</v>
      </c>
      <c r="DQ228" s="197">
        <v>-3772287</v>
      </c>
      <c r="DR228" s="209"/>
      <c r="DS228" s="209"/>
      <c r="DT228" s="209"/>
      <c r="DU228" t="s">
        <v>984</v>
      </c>
      <c r="DV228" t="s">
        <v>985</v>
      </c>
      <c r="DX228" s="197">
        <v>0</v>
      </c>
      <c r="DY228" s="197">
        <v>0</v>
      </c>
      <c r="DZ228" s="197">
        <v>0</v>
      </c>
      <c r="EA228" s="1054">
        <v>-557600</v>
      </c>
      <c r="EB228" s="1054">
        <v>0</v>
      </c>
      <c r="EC228" s="1557" t="s">
        <v>6480</v>
      </c>
      <c r="ED228" s="197" t="s">
        <v>5265</v>
      </c>
      <c r="EE228" s="1513" t="s">
        <v>5343</v>
      </c>
    </row>
    <row r="229" spans="1:135" s="197" customFormat="1" ht="12.75" x14ac:dyDescent="0.2">
      <c r="A229" s="797">
        <v>221</v>
      </c>
      <c r="B229" s="722" t="s">
        <v>549</v>
      </c>
      <c r="C229" s="1526" t="s">
        <v>550</v>
      </c>
      <c r="D229" s="1054">
        <v>179887</v>
      </c>
      <c r="E229" s="1054">
        <v>179887</v>
      </c>
      <c r="F229" s="1054">
        <v>589123</v>
      </c>
      <c r="G229" s="1054">
        <v>0</v>
      </c>
      <c r="H229" s="1054">
        <v>31991834</v>
      </c>
      <c r="I229" s="1054">
        <v>12796734</v>
      </c>
      <c r="J229" s="1054">
        <v>3199183</v>
      </c>
      <c r="K229" s="1054">
        <v>0</v>
      </c>
      <c r="L229" s="1054">
        <v>345198</v>
      </c>
      <c r="M229" s="1054">
        <v>0</v>
      </c>
      <c r="N229" s="1054">
        <v>0</v>
      </c>
      <c r="O229" s="1054">
        <v>0</v>
      </c>
      <c r="P229" s="1054">
        <v>238333</v>
      </c>
      <c r="Q229" s="1054">
        <v>0</v>
      </c>
      <c r="R229" s="1054">
        <v>0</v>
      </c>
      <c r="S229" s="1054">
        <v>0</v>
      </c>
      <c r="T229" s="1054">
        <v>0</v>
      </c>
      <c r="U229" s="1054">
        <v>-864808</v>
      </c>
      <c r="V229" s="1054">
        <v>-691846</v>
      </c>
      <c r="W229" s="1054">
        <v>-172962</v>
      </c>
      <c r="X229" s="1054">
        <v>0</v>
      </c>
      <c r="Y229" s="1054">
        <v>2379555</v>
      </c>
      <c r="Z229" s="1054">
        <v>544951</v>
      </c>
      <c r="AA229" s="1054">
        <v>0</v>
      </c>
      <c r="AB229" s="1054">
        <v>1499033</v>
      </c>
      <c r="AC229" s="1054">
        <v>373736</v>
      </c>
      <c r="AD229" s="1054">
        <v>0</v>
      </c>
      <c r="AE229" s="1054">
        <v>68988</v>
      </c>
      <c r="AF229" s="1054">
        <v>17019</v>
      </c>
      <c r="AG229" s="1054">
        <v>0</v>
      </c>
      <c r="AH229" s="1054">
        <v>0</v>
      </c>
      <c r="AI229" s="1054">
        <v>0</v>
      </c>
      <c r="AJ229" s="1054">
        <v>0</v>
      </c>
      <c r="AK229" s="1054">
        <v>6022</v>
      </c>
      <c r="AL229" s="1054">
        <v>1505</v>
      </c>
      <c r="AM229" s="1054">
        <v>0</v>
      </c>
      <c r="AN229" s="1054">
        <v>13153</v>
      </c>
      <c r="AO229" s="1054">
        <v>3288</v>
      </c>
      <c r="AP229" s="1054">
        <v>0</v>
      </c>
      <c r="AQ229" s="1054">
        <v>210662</v>
      </c>
      <c r="AR229" s="1054">
        <v>52665</v>
      </c>
      <c r="AS229" s="1054">
        <v>0</v>
      </c>
      <c r="AT229" s="1054">
        <v>0</v>
      </c>
      <c r="AU229" s="1054">
        <v>0</v>
      </c>
      <c r="AV229" s="1054">
        <v>0</v>
      </c>
      <c r="AW229" s="1054">
        <v>702</v>
      </c>
      <c r="AX229" s="1054">
        <v>176</v>
      </c>
      <c r="AY229" s="1054">
        <v>0</v>
      </c>
      <c r="AZ229" s="1054">
        <v>2654115</v>
      </c>
      <c r="BA229" s="1054">
        <v>29419</v>
      </c>
      <c r="BB229" s="1054">
        <v>-1729616</v>
      </c>
      <c r="BC229" s="1054">
        <v>1695170</v>
      </c>
      <c r="BD229" s="1054">
        <v>423793</v>
      </c>
      <c r="BE229" s="1054">
        <v>0</v>
      </c>
      <c r="BF229" s="1055"/>
      <c r="BG229" s="1055"/>
      <c r="BH229" s="1055"/>
      <c r="BI229" s="1054">
        <v>-225696</v>
      </c>
      <c r="BJ229" s="1054">
        <v>-180557</v>
      </c>
      <c r="BK229" s="1054">
        <v>-45139</v>
      </c>
      <c r="BL229" s="1054">
        <v>0</v>
      </c>
      <c r="BM229" s="1054">
        <v>-451392</v>
      </c>
      <c r="BN229" s="1054">
        <v>-60529</v>
      </c>
      <c r="BO229" s="1054">
        <v>-48423</v>
      </c>
      <c r="BP229" s="1054">
        <v>-12105</v>
      </c>
      <c r="BQ229" s="1054">
        <v>0</v>
      </c>
      <c r="BR229" s="1054">
        <v>-121057</v>
      </c>
      <c r="BS229" s="1054">
        <v>-116189</v>
      </c>
      <c r="BT229" s="1054">
        <v>-58092</v>
      </c>
      <c r="BU229" s="1054">
        <v>-46477</v>
      </c>
      <c r="BV229" s="1054">
        <v>-11620</v>
      </c>
      <c r="BW229" s="1054">
        <v>0</v>
      </c>
      <c r="BX229" s="1054">
        <v>32102858</v>
      </c>
      <c r="BY229" s="1054">
        <v>-5380649</v>
      </c>
      <c r="BZ229" s="1054">
        <v>753035</v>
      </c>
      <c r="CA229" s="1054">
        <v>-4901096</v>
      </c>
      <c r="CB229" s="1054">
        <v>-76847</v>
      </c>
      <c r="CC229" s="1054">
        <v>-60212</v>
      </c>
      <c r="CD229" s="1054">
        <v>-14333</v>
      </c>
      <c r="CE229" s="1054">
        <v>-39406</v>
      </c>
      <c r="CF229" s="1054">
        <v>-841009</v>
      </c>
      <c r="CG229" s="1054">
        <v>-122930</v>
      </c>
      <c r="CH229" s="1054">
        <v>-126362</v>
      </c>
      <c r="CI229" s="1054">
        <v>-4466</v>
      </c>
      <c r="CJ229" s="1054">
        <v>0</v>
      </c>
      <c r="CK229" s="1054">
        <v>-19065</v>
      </c>
      <c r="CL229" s="1054">
        <v>-407652</v>
      </c>
      <c r="CM229" s="1054">
        <v>-385679</v>
      </c>
      <c r="CN229" s="1054">
        <v>0</v>
      </c>
      <c r="CO229" s="1054">
        <v>28636360</v>
      </c>
      <c r="CP229" s="1054">
        <v>-63781</v>
      </c>
      <c r="CQ229" s="1054">
        <v>485312</v>
      </c>
      <c r="CR229" s="1054">
        <v>-107557</v>
      </c>
      <c r="CS229" s="1054">
        <v>44649586</v>
      </c>
      <c r="CT229" s="1054">
        <v>-145593</v>
      </c>
      <c r="CU229" s="1054">
        <v>0</v>
      </c>
      <c r="CV229">
        <v>4385109</v>
      </c>
      <c r="CW229">
        <v>0</v>
      </c>
      <c r="CX229" s="1054">
        <v>-5688</v>
      </c>
      <c r="CY229" s="1054">
        <v>-115369</v>
      </c>
      <c r="CZ229" s="1054">
        <v>0</v>
      </c>
      <c r="DA229" s="1054">
        <v>-43594</v>
      </c>
      <c r="DB229" s="1054">
        <v>0</v>
      </c>
      <c r="DC229" s="1054">
        <v>-2844</v>
      </c>
      <c r="DD229" s="1054">
        <v>-2276</v>
      </c>
      <c r="DE229" s="1054">
        <v>-568</v>
      </c>
      <c r="DF229" s="1054">
        <v>0</v>
      </c>
      <c r="DG229" s="1054">
        <v>-57685</v>
      </c>
      <c r="DH229" s="1054">
        <v>-46147</v>
      </c>
      <c r="DI229" s="1054">
        <v>-11537</v>
      </c>
      <c r="DJ229" s="1054">
        <v>0</v>
      </c>
      <c r="DK229" s="1054">
        <v>990748</v>
      </c>
      <c r="DL229" s="1054">
        <v>241825</v>
      </c>
      <c r="DM229" s="1054">
        <v>0</v>
      </c>
      <c r="DN229" s="197">
        <v>13091850</v>
      </c>
      <c r="DO229" s="197">
        <v>70000</v>
      </c>
      <c r="DP229" s="197">
        <v>-116189</v>
      </c>
      <c r="DQ229" s="197">
        <v>-2536991</v>
      </c>
      <c r="DR229" s="209"/>
      <c r="DS229" s="209"/>
      <c r="DT229" s="209"/>
      <c r="DU229" t="s">
        <v>984</v>
      </c>
      <c r="DV229" t="s">
        <v>985</v>
      </c>
      <c r="DX229" s="197">
        <v>0</v>
      </c>
      <c r="DY229" s="197">
        <v>0</v>
      </c>
      <c r="DZ229" s="197">
        <v>0</v>
      </c>
      <c r="EA229" s="1054">
        <v>-2215288</v>
      </c>
      <c r="EB229" s="1054">
        <v>0</v>
      </c>
      <c r="EC229" s="1557" t="s">
        <v>6480</v>
      </c>
      <c r="ED229" s="197" t="s">
        <v>5266</v>
      </c>
      <c r="EE229" s="1513" t="s">
        <v>5344</v>
      </c>
    </row>
    <row r="230" spans="1:135" s="197" customFormat="1" ht="12.75" x14ac:dyDescent="0.2">
      <c r="A230" s="203">
        <v>222</v>
      </c>
      <c r="B230" s="722" t="s">
        <v>551</v>
      </c>
      <c r="C230" s="1526" t="s">
        <v>552</v>
      </c>
      <c r="D230" s="1054">
        <v>180654</v>
      </c>
      <c r="E230" s="1054">
        <v>180654</v>
      </c>
      <c r="F230" s="1054">
        <v>331886</v>
      </c>
      <c r="G230" s="1054">
        <v>0</v>
      </c>
      <c r="H230" s="1054">
        <v>48974179</v>
      </c>
      <c r="I230" s="1054">
        <v>19589672</v>
      </c>
      <c r="J230" s="1054">
        <v>4897418</v>
      </c>
      <c r="K230" s="1054">
        <v>0</v>
      </c>
      <c r="L230" s="1054">
        <v>60272</v>
      </c>
      <c r="M230" s="1054">
        <v>0</v>
      </c>
      <c r="N230" s="1054">
        <v>0</v>
      </c>
      <c r="O230" s="1054">
        <v>0</v>
      </c>
      <c r="P230" s="1054">
        <v>0</v>
      </c>
      <c r="Q230" s="1054">
        <v>0</v>
      </c>
      <c r="R230" s="1054">
        <v>0</v>
      </c>
      <c r="S230" s="1054">
        <v>0</v>
      </c>
      <c r="T230" s="1054">
        <v>0</v>
      </c>
      <c r="U230" s="1054">
        <v>1719780</v>
      </c>
      <c r="V230" s="1054">
        <v>1375824</v>
      </c>
      <c r="W230" s="1054">
        <v>343956</v>
      </c>
      <c r="X230" s="1054">
        <v>0</v>
      </c>
      <c r="Y230" s="1054">
        <v>3403719</v>
      </c>
      <c r="Z230" s="1054">
        <v>834230</v>
      </c>
      <c r="AA230" s="1054">
        <v>0</v>
      </c>
      <c r="AB230" s="1054">
        <v>1323892</v>
      </c>
      <c r="AC230" s="1054">
        <v>330973</v>
      </c>
      <c r="AD230" s="1054">
        <v>0</v>
      </c>
      <c r="AE230" s="1054">
        <v>104166</v>
      </c>
      <c r="AF230" s="1054">
        <v>26041</v>
      </c>
      <c r="AG230" s="1054">
        <v>0</v>
      </c>
      <c r="AH230" s="1054">
        <v>0</v>
      </c>
      <c r="AI230" s="1054">
        <v>0</v>
      </c>
      <c r="AJ230" s="1054">
        <v>0</v>
      </c>
      <c r="AK230" s="1054">
        <v>5654</v>
      </c>
      <c r="AL230" s="1054">
        <v>1413</v>
      </c>
      <c r="AM230" s="1054">
        <v>0</v>
      </c>
      <c r="AN230" s="1054">
        <v>0</v>
      </c>
      <c r="AO230" s="1054">
        <v>0</v>
      </c>
      <c r="AP230" s="1054">
        <v>0</v>
      </c>
      <c r="AQ230" s="1054">
        <v>224686</v>
      </c>
      <c r="AR230" s="1054">
        <v>56172</v>
      </c>
      <c r="AS230" s="1054">
        <v>0</v>
      </c>
      <c r="AT230" s="1054">
        <v>0</v>
      </c>
      <c r="AU230" s="1054">
        <v>0</v>
      </c>
      <c r="AV230" s="1054">
        <v>0</v>
      </c>
      <c r="AW230" s="1054">
        <v>0</v>
      </c>
      <c r="AX230" s="1054">
        <v>0</v>
      </c>
      <c r="AY230" s="1054">
        <v>0</v>
      </c>
      <c r="AZ230" s="1054">
        <v>4174647</v>
      </c>
      <c r="BA230" s="1054">
        <v>0</v>
      </c>
      <c r="BB230" s="1054">
        <v>3439559</v>
      </c>
      <c r="BC230" s="1054">
        <v>1604986</v>
      </c>
      <c r="BD230" s="1054">
        <v>401247</v>
      </c>
      <c r="BE230" s="1054">
        <v>0</v>
      </c>
      <c r="BF230" s="1055"/>
      <c r="BG230" s="1055"/>
      <c r="BH230" s="1055"/>
      <c r="BI230" s="1054">
        <v>-2629245</v>
      </c>
      <c r="BJ230" s="1054">
        <v>-2103396</v>
      </c>
      <c r="BK230" s="1054">
        <v>-525849</v>
      </c>
      <c r="BL230" s="1054">
        <v>0</v>
      </c>
      <c r="BM230" s="1054">
        <v>-5258490</v>
      </c>
      <c r="BN230" s="1054">
        <v>-1990176</v>
      </c>
      <c r="BO230" s="1054">
        <v>-1592141</v>
      </c>
      <c r="BP230" s="1054">
        <v>-398034</v>
      </c>
      <c r="BQ230" s="1054">
        <v>0</v>
      </c>
      <c r="BR230" s="1054">
        <v>-3980351</v>
      </c>
      <c r="BS230" s="1054">
        <v>6474550</v>
      </c>
      <c r="BT230" s="1054">
        <v>3237275</v>
      </c>
      <c r="BU230" s="1054">
        <v>2589821</v>
      </c>
      <c r="BV230" s="1054">
        <v>647454</v>
      </c>
      <c r="BW230" s="1054">
        <v>0</v>
      </c>
      <c r="BX230" s="1054">
        <v>45091012</v>
      </c>
      <c r="BY230" s="1054">
        <v>-4691753</v>
      </c>
      <c r="BZ230" s="1054">
        <v>1045684</v>
      </c>
      <c r="CA230" s="1054">
        <v>-5405239</v>
      </c>
      <c r="CB230" s="1054">
        <v>-73021</v>
      </c>
      <c r="CC230" s="1054">
        <v>-32730</v>
      </c>
      <c r="CD230" s="1054">
        <v>-13871</v>
      </c>
      <c r="CE230" s="1054">
        <v>0</v>
      </c>
      <c r="CF230" s="1054">
        <v>-1174185</v>
      </c>
      <c r="CG230" s="1054">
        <v>-202508</v>
      </c>
      <c r="CH230" s="1054">
        <v>-14908</v>
      </c>
      <c r="CI230" s="1054">
        <v>-9128</v>
      </c>
      <c r="CJ230" s="1054">
        <v>0</v>
      </c>
      <c r="CK230" s="1054">
        <v>0</v>
      </c>
      <c r="CL230" s="1054">
        <v>0</v>
      </c>
      <c r="CM230" s="1054">
        <v>0</v>
      </c>
      <c r="CN230" s="1054">
        <v>0</v>
      </c>
      <c r="CO230" s="1054">
        <v>44921379</v>
      </c>
      <c r="CP230" s="1054">
        <v>0</v>
      </c>
      <c r="CQ230" s="1054">
        <v>7615133</v>
      </c>
      <c r="CR230" s="1054">
        <v>-4260127</v>
      </c>
      <c r="CS230" s="1054">
        <v>61282269</v>
      </c>
      <c r="CT230" s="1054">
        <v>10920</v>
      </c>
      <c r="CU230" s="1054">
        <v>0</v>
      </c>
      <c r="CV230">
        <v>-836513</v>
      </c>
      <c r="CW230">
        <v>0</v>
      </c>
      <c r="CX230" s="1054">
        <v>-23492</v>
      </c>
      <c r="CY230" s="1054">
        <v>-3956859</v>
      </c>
      <c r="CZ230" s="1054">
        <v>0</v>
      </c>
      <c r="DA230" s="1054">
        <v>-129122</v>
      </c>
      <c r="DB230" s="1054">
        <v>0</v>
      </c>
      <c r="DC230" s="1054">
        <v>-11746</v>
      </c>
      <c r="DD230" s="1054">
        <v>-9397</v>
      </c>
      <c r="DE230" s="1054">
        <v>-2349</v>
      </c>
      <c r="DF230" s="1054">
        <v>0</v>
      </c>
      <c r="DG230" s="1054">
        <v>-1978430</v>
      </c>
      <c r="DH230" s="1054">
        <v>-1582744</v>
      </c>
      <c r="DI230" s="1054">
        <v>-395685</v>
      </c>
      <c r="DJ230" s="1054">
        <v>0</v>
      </c>
      <c r="DK230" s="1054">
        <v>1147791</v>
      </c>
      <c r="DL230" s="1054">
        <v>282454</v>
      </c>
      <c r="DM230" s="1054">
        <v>0</v>
      </c>
      <c r="DN230" s="197">
        <v>20031900</v>
      </c>
      <c r="DO230" s="197">
        <v>0</v>
      </c>
      <c r="DP230" s="197">
        <v>6474550</v>
      </c>
      <c r="DQ230" s="197">
        <v>-2439089</v>
      </c>
      <c r="DR230" s="209"/>
      <c r="DS230" s="209"/>
      <c r="DT230" s="209"/>
      <c r="DU230" t="s">
        <v>984</v>
      </c>
      <c r="DV230" t="s">
        <v>985</v>
      </c>
      <c r="DX230" s="197">
        <v>0</v>
      </c>
      <c r="DY230" s="197">
        <v>0</v>
      </c>
      <c r="DZ230" s="197">
        <v>0</v>
      </c>
      <c r="EA230" s="1054">
        <v>-2578938</v>
      </c>
      <c r="EB230" s="1054">
        <v>0</v>
      </c>
      <c r="EC230" s="1557" t="s">
        <v>6480</v>
      </c>
      <c r="ED230" s="197" t="s">
        <v>5267</v>
      </c>
      <c r="EE230" s="1513" t="s">
        <v>5342</v>
      </c>
    </row>
    <row r="231" spans="1:135" s="197" customFormat="1" ht="12.75" x14ac:dyDescent="0.2">
      <c r="A231" s="797">
        <v>223</v>
      </c>
      <c r="B231" s="722" t="s">
        <v>553</v>
      </c>
      <c r="C231" s="1526" t="s">
        <v>554</v>
      </c>
      <c r="D231" s="1054">
        <v>130662</v>
      </c>
      <c r="E231" s="1054">
        <v>130662</v>
      </c>
      <c r="F231" s="1054">
        <v>78211</v>
      </c>
      <c r="G231" s="1054">
        <v>0</v>
      </c>
      <c r="H231" s="1054">
        <v>39808813</v>
      </c>
      <c r="I231" s="1054">
        <v>15923525</v>
      </c>
      <c r="J231" s="1054">
        <v>3582793</v>
      </c>
      <c r="K231" s="1054">
        <v>398088</v>
      </c>
      <c r="L231" s="1054">
        <v>198401</v>
      </c>
      <c r="M231" s="1054">
        <v>0</v>
      </c>
      <c r="N231" s="1054">
        <v>0</v>
      </c>
      <c r="O231" s="1054">
        <v>0</v>
      </c>
      <c r="P231" s="1054">
        <v>0</v>
      </c>
      <c r="Q231" s="1054">
        <v>0</v>
      </c>
      <c r="R231" s="1054">
        <v>0</v>
      </c>
      <c r="S231" s="1054">
        <v>0</v>
      </c>
      <c r="T231" s="1054">
        <v>0</v>
      </c>
      <c r="U231" s="1054">
        <v>-601157</v>
      </c>
      <c r="V231" s="1054">
        <v>-480926</v>
      </c>
      <c r="W231" s="1054">
        <v>-108208</v>
      </c>
      <c r="X231" s="1054">
        <v>-12023</v>
      </c>
      <c r="Y231" s="1054">
        <v>2759542</v>
      </c>
      <c r="Z231" s="1054">
        <v>610295</v>
      </c>
      <c r="AA231" s="1054">
        <v>67811</v>
      </c>
      <c r="AB231" s="1054">
        <v>1183994</v>
      </c>
      <c r="AC231" s="1054">
        <v>266399</v>
      </c>
      <c r="AD231" s="1054">
        <v>29600</v>
      </c>
      <c r="AE231" s="1054">
        <v>66696</v>
      </c>
      <c r="AF231" s="1054">
        <v>15007</v>
      </c>
      <c r="AG231" s="1054">
        <v>1667</v>
      </c>
      <c r="AH231" s="1054">
        <v>0</v>
      </c>
      <c r="AI231" s="1054">
        <v>0</v>
      </c>
      <c r="AJ231" s="1054">
        <v>0</v>
      </c>
      <c r="AK231" s="1054">
        <v>0</v>
      </c>
      <c r="AL231" s="1054">
        <v>0</v>
      </c>
      <c r="AM231" s="1054">
        <v>0</v>
      </c>
      <c r="AN231" s="1054">
        <v>1526</v>
      </c>
      <c r="AO231" s="1054">
        <v>343</v>
      </c>
      <c r="AP231" s="1054">
        <v>38</v>
      </c>
      <c r="AQ231" s="1054">
        <v>242544</v>
      </c>
      <c r="AR231" s="1054">
        <v>54573</v>
      </c>
      <c r="AS231" s="1054">
        <v>6064</v>
      </c>
      <c r="AT231" s="1054">
        <v>0</v>
      </c>
      <c r="AU231" s="1054">
        <v>0</v>
      </c>
      <c r="AV231" s="1054">
        <v>0</v>
      </c>
      <c r="AW231" s="1054">
        <v>0</v>
      </c>
      <c r="AX231" s="1054">
        <v>0</v>
      </c>
      <c r="AY231" s="1054">
        <v>0</v>
      </c>
      <c r="AZ231" s="1054">
        <v>3395554</v>
      </c>
      <c r="BA231" s="1054">
        <v>0</v>
      </c>
      <c r="BB231" s="1054">
        <v>-1202314</v>
      </c>
      <c r="BC231" s="1054">
        <v>1313526</v>
      </c>
      <c r="BD231" s="1054">
        <v>295543</v>
      </c>
      <c r="BE231" s="1054">
        <v>32838</v>
      </c>
      <c r="BF231" s="1055"/>
      <c r="BG231" s="1055"/>
      <c r="BH231" s="1055"/>
      <c r="BI231" s="1054">
        <v>-1301840</v>
      </c>
      <c r="BJ231" s="1054">
        <v>-1041473</v>
      </c>
      <c r="BK231" s="1054">
        <v>-234332</v>
      </c>
      <c r="BL231" s="1054">
        <v>-26037</v>
      </c>
      <c r="BM231" s="1054">
        <v>-2603682</v>
      </c>
      <c r="BN231" s="1054">
        <v>-2171500</v>
      </c>
      <c r="BO231" s="1054">
        <v>-1737200</v>
      </c>
      <c r="BP231" s="1054">
        <v>-390870</v>
      </c>
      <c r="BQ231" s="1054">
        <v>-43430</v>
      </c>
      <c r="BR231" s="1054">
        <v>-4343000</v>
      </c>
      <c r="BS231" s="1054">
        <v>-138984</v>
      </c>
      <c r="BT231" s="1054">
        <v>-69489</v>
      </c>
      <c r="BU231" s="1054">
        <v>-55597</v>
      </c>
      <c r="BV231" s="1054">
        <v>-12510</v>
      </c>
      <c r="BW231" s="1054">
        <v>-1389</v>
      </c>
      <c r="BX231" s="1054">
        <v>35412497</v>
      </c>
      <c r="BY231" s="1054">
        <v>-4304974</v>
      </c>
      <c r="BZ231" s="1054">
        <v>813649</v>
      </c>
      <c r="CA231" s="1054">
        <v>-2321141</v>
      </c>
      <c r="CB231" s="1054">
        <v>-14008</v>
      </c>
      <c r="CC231" s="1054">
        <v>-3098</v>
      </c>
      <c r="CD231" s="1054">
        <v>0</v>
      </c>
      <c r="CE231" s="1054">
        <v>0</v>
      </c>
      <c r="CF231" s="1054">
        <v>-626527</v>
      </c>
      <c r="CG231" s="1054">
        <v>-114656</v>
      </c>
      <c r="CH231" s="1054">
        <v>-28916</v>
      </c>
      <c r="CI231" s="1054">
        <v>-1075</v>
      </c>
      <c r="CJ231" s="1054">
        <v>-3098</v>
      </c>
      <c r="CK231" s="1054">
        <v>0</v>
      </c>
      <c r="CL231" s="1054">
        <v>0</v>
      </c>
      <c r="CM231" s="1054">
        <v>0</v>
      </c>
      <c r="CN231" s="1054">
        <v>0</v>
      </c>
      <c r="CO231" s="1054">
        <v>34940279</v>
      </c>
      <c r="CP231" s="1054">
        <v>-14826</v>
      </c>
      <c r="CQ231" s="1054">
        <v>3595407</v>
      </c>
      <c r="CR231" s="1054">
        <v>-551702</v>
      </c>
      <c r="CS231" s="1054">
        <v>43866186</v>
      </c>
      <c r="CT231" s="1054">
        <v>-806908</v>
      </c>
      <c r="CU231" s="1054">
        <v>0</v>
      </c>
      <c r="CV231">
        <v>790387</v>
      </c>
      <c r="CW231">
        <v>0</v>
      </c>
      <c r="CX231" s="1054">
        <v>-139000</v>
      </c>
      <c r="CY231" s="1054">
        <v>-4204000</v>
      </c>
      <c r="CZ231" s="1054">
        <v>0</v>
      </c>
      <c r="DA231" s="1054">
        <v>-221460</v>
      </c>
      <c r="DB231" s="1054">
        <v>0</v>
      </c>
      <c r="DC231" s="1054">
        <v>-69500</v>
      </c>
      <c r="DD231" s="1054">
        <v>-55600</v>
      </c>
      <c r="DE231" s="1054">
        <v>-12510</v>
      </c>
      <c r="DF231" s="1054">
        <v>-1390</v>
      </c>
      <c r="DG231" s="1054">
        <v>-2102000</v>
      </c>
      <c r="DH231" s="1054">
        <v>-1681600</v>
      </c>
      <c r="DI231" s="1054">
        <v>-378360</v>
      </c>
      <c r="DJ231" s="1054">
        <v>-42040</v>
      </c>
      <c r="DK231" s="1054">
        <v>-55582</v>
      </c>
      <c r="DL231" s="1054">
        <v>-12506</v>
      </c>
      <c r="DM231" s="1054">
        <v>-1390</v>
      </c>
      <c r="DN231" s="197">
        <v>12826100</v>
      </c>
      <c r="DO231" s="197">
        <v>0</v>
      </c>
      <c r="DP231" s="197">
        <v>-138984</v>
      </c>
      <c r="DQ231" s="197">
        <v>-1961480</v>
      </c>
      <c r="DR231" s="209"/>
      <c r="DS231" s="209"/>
      <c r="DT231" s="209"/>
      <c r="DU231" t="s">
        <v>984</v>
      </c>
      <c r="DV231" t="s">
        <v>984</v>
      </c>
      <c r="DX231" s="197">
        <v>0</v>
      </c>
      <c r="DY231" s="197">
        <v>0</v>
      </c>
      <c r="DZ231" s="197">
        <v>0</v>
      </c>
      <c r="EA231" s="1054">
        <v>126069</v>
      </c>
      <c r="EB231" s="1054">
        <v>-2281808</v>
      </c>
      <c r="EC231" s="1557" t="s">
        <v>6480</v>
      </c>
      <c r="ED231" s="197" t="s">
        <v>5268</v>
      </c>
      <c r="EE231" s="1513" t="s">
        <v>5349</v>
      </c>
    </row>
    <row r="232" spans="1:135" s="197" customFormat="1" ht="12.75" x14ac:dyDescent="0.2">
      <c r="A232" s="203">
        <v>224</v>
      </c>
      <c r="B232" s="722" t="s">
        <v>557</v>
      </c>
      <c r="C232" s="1526" t="s">
        <v>558</v>
      </c>
      <c r="D232" s="1054">
        <v>109569</v>
      </c>
      <c r="E232" s="1054">
        <v>109569</v>
      </c>
      <c r="F232" s="1054">
        <v>44526</v>
      </c>
      <c r="G232" s="1054">
        <v>198400</v>
      </c>
      <c r="H232" s="1054">
        <v>25184565</v>
      </c>
      <c r="I232" s="1054">
        <v>10073826</v>
      </c>
      <c r="J232" s="1054">
        <v>2266611</v>
      </c>
      <c r="K232" s="1054">
        <v>251846</v>
      </c>
      <c r="L232" s="1054">
        <v>6222336</v>
      </c>
      <c r="M232" s="1054">
        <v>0</v>
      </c>
      <c r="N232" s="1054">
        <v>0</v>
      </c>
      <c r="O232" s="1054">
        <v>0</v>
      </c>
      <c r="P232" s="1054">
        <v>0</v>
      </c>
      <c r="Q232" s="1054">
        <v>0</v>
      </c>
      <c r="R232" s="1054">
        <v>0</v>
      </c>
      <c r="S232" s="1054">
        <v>0</v>
      </c>
      <c r="T232" s="1054">
        <v>0</v>
      </c>
      <c r="U232" s="1054">
        <v>2420411</v>
      </c>
      <c r="V232" s="1054">
        <v>1936329</v>
      </c>
      <c r="W232" s="1054">
        <v>435674</v>
      </c>
      <c r="X232" s="1054">
        <v>48408</v>
      </c>
      <c r="Y232" s="1054">
        <v>2783484</v>
      </c>
      <c r="Z232" s="1054">
        <v>419892</v>
      </c>
      <c r="AA232" s="1054">
        <v>42900</v>
      </c>
      <c r="AB232" s="1054">
        <v>1117829</v>
      </c>
      <c r="AC232" s="1054">
        <v>251512</v>
      </c>
      <c r="AD232" s="1054">
        <v>27946</v>
      </c>
      <c r="AE232" s="1054">
        <v>41899</v>
      </c>
      <c r="AF232" s="1054">
        <v>9427</v>
      </c>
      <c r="AG232" s="1054">
        <v>1047</v>
      </c>
      <c r="AH232" s="1054">
        <v>0</v>
      </c>
      <c r="AI232" s="1054">
        <v>0</v>
      </c>
      <c r="AJ232" s="1054">
        <v>0</v>
      </c>
      <c r="AK232" s="1054">
        <v>1803</v>
      </c>
      <c r="AL232" s="1054">
        <v>406</v>
      </c>
      <c r="AM232" s="1054">
        <v>45</v>
      </c>
      <c r="AN232" s="1054">
        <v>1581</v>
      </c>
      <c r="AO232" s="1054">
        <v>356</v>
      </c>
      <c r="AP232" s="1054">
        <v>40</v>
      </c>
      <c r="AQ232" s="1054">
        <v>227194</v>
      </c>
      <c r="AR232" s="1054">
        <v>51119</v>
      </c>
      <c r="AS232" s="1054">
        <v>5680</v>
      </c>
      <c r="AT232" s="1054">
        <v>0</v>
      </c>
      <c r="AU232" s="1054">
        <v>0</v>
      </c>
      <c r="AV232" s="1054">
        <v>0</v>
      </c>
      <c r="AW232" s="1054">
        <v>0</v>
      </c>
      <c r="AX232" s="1054">
        <v>0</v>
      </c>
      <c r="AY232" s="1054">
        <v>0</v>
      </c>
      <c r="AZ232" s="1054">
        <v>2377078</v>
      </c>
      <c r="BA232" s="1054">
        <v>64995</v>
      </c>
      <c r="BB232" s="1054">
        <v>4840822</v>
      </c>
      <c r="BC232" s="1054">
        <v>1277304</v>
      </c>
      <c r="BD232" s="1054">
        <v>287393</v>
      </c>
      <c r="BE232" s="1054">
        <v>31933</v>
      </c>
      <c r="BF232" s="1055"/>
      <c r="BG232" s="1055"/>
      <c r="BH232" s="1055"/>
      <c r="BI232" s="1054">
        <v>-178229</v>
      </c>
      <c r="BJ232" s="1054">
        <v>-142583</v>
      </c>
      <c r="BK232" s="1054">
        <v>-32081</v>
      </c>
      <c r="BL232" s="1054">
        <v>-3565</v>
      </c>
      <c r="BM232" s="1054">
        <v>-356458</v>
      </c>
      <c r="BN232" s="1054">
        <v>-1109828</v>
      </c>
      <c r="BO232" s="1054">
        <v>-887862</v>
      </c>
      <c r="BP232" s="1054">
        <v>-199769</v>
      </c>
      <c r="BQ232" s="1054">
        <v>-22197</v>
      </c>
      <c r="BR232" s="1054">
        <v>-2219656</v>
      </c>
      <c r="BS232" s="1054">
        <v>3903074</v>
      </c>
      <c r="BT232" s="1054">
        <v>1951541</v>
      </c>
      <c r="BU232" s="1054">
        <v>1561228</v>
      </c>
      <c r="BV232" s="1054">
        <v>351275</v>
      </c>
      <c r="BW232" s="1054">
        <v>39030</v>
      </c>
      <c r="BX232" s="1054">
        <v>19940677</v>
      </c>
      <c r="BY232" s="1054">
        <v>-3990278</v>
      </c>
      <c r="BZ232" s="1054">
        <v>653808</v>
      </c>
      <c r="CA232" s="1054">
        <v>-1570745</v>
      </c>
      <c r="CB232" s="1054">
        <v>-38410</v>
      </c>
      <c r="CC232" s="1054">
        <v>-3356</v>
      </c>
      <c r="CD232" s="1054">
        <v>-4544</v>
      </c>
      <c r="CE232" s="1054">
        <v>-47145</v>
      </c>
      <c r="CF232" s="1054">
        <v>-556367</v>
      </c>
      <c r="CG232" s="1054">
        <v>-53780</v>
      </c>
      <c r="CH232" s="1054">
        <v>-211137</v>
      </c>
      <c r="CI232" s="1054">
        <v>-8476</v>
      </c>
      <c r="CJ232" s="1054">
        <v>0</v>
      </c>
      <c r="CK232" s="1054">
        <v>0</v>
      </c>
      <c r="CL232" s="1054">
        <v>-55000</v>
      </c>
      <c r="CM232" s="1054">
        <v>-55000</v>
      </c>
      <c r="CN232" s="1054">
        <v>0</v>
      </c>
      <c r="CO232" s="1054">
        <v>25452209</v>
      </c>
      <c r="CP232" s="1054">
        <v>-24024</v>
      </c>
      <c r="CQ232" s="1054">
        <v>557487</v>
      </c>
      <c r="CR232" s="1054">
        <v>-310209</v>
      </c>
      <c r="CS232" s="1054">
        <v>34491580</v>
      </c>
      <c r="CT232" s="1054">
        <v>0</v>
      </c>
      <c r="CU232" s="1054">
        <v>0</v>
      </c>
      <c r="CV232">
        <v>-1017365</v>
      </c>
      <c r="CW232">
        <v>0</v>
      </c>
      <c r="CX232" s="1054">
        <v>-322</v>
      </c>
      <c r="CY232" s="1054">
        <v>-2219334</v>
      </c>
      <c r="CZ232" s="1054">
        <v>0</v>
      </c>
      <c r="DA232" s="1054">
        <v>-290081</v>
      </c>
      <c r="DB232" s="1054">
        <v>0</v>
      </c>
      <c r="DC232" s="1054">
        <v>-162</v>
      </c>
      <c r="DD232" s="1054">
        <v>-129</v>
      </c>
      <c r="DE232" s="1054">
        <v>-28</v>
      </c>
      <c r="DF232" s="1054">
        <v>-3</v>
      </c>
      <c r="DG232" s="1054">
        <v>-1109666</v>
      </c>
      <c r="DH232" s="1054">
        <v>-887733</v>
      </c>
      <c r="DI232" s="1054">
        <v>-199741</v>
      </c>
      <c r="DJ232" s="1054">
        <v>-22194</v>
      </c>
      <c r="DK232" s="1054">
        <v>621585</v>
      </c>
      <c r="DL232" s="1054">
        <v>139857</v>
      </c>
      <c r="DM232" s="1054">
        <v>15540</v>
      </c>
      <c r="DN232" s="197">
        <v>8057525</v>
      </c>
      <c r="DO232" s="197">
        <v>0</v>
      </c>
      <c r="DP232" s="197">
        <v>3903074</v>
      </c>
      <c r="DQ232" s="197">
        <v>-1933202</v>
      </c>
      <c r="DR232" s="209"/>
      <c r="DS232" s="209"/>
      <c r="DT232" s="209"/>
      <c r="DU232" t="s">
        <v>985</v>
      </c>
      <c r="DV232" t="s">
        <v>985</v>
      </c>
      <c r="DX232" s="197">
        <v>0</v>
      </c>
      <c r="DY232" s="197">
        <v>0</v>
      </c>
      <c r="DZ232" s="197">
        <v>0</v>
      </c>
      <c r="EA232" s="1054">
        <v>-1409867</v>
      </c>
      <c r="EB232" s="1054">
        <v>0</v>
      </c>
      <c r="EC232" s="1557" t="s">
        <v>6480</v>
      </c>
      <c r="ED232" s="197" t="s">
        <v>5269</v>
      </c>
      <c r="EE232" s="1513" t="s">
        <v>5348</v>
      </c>
    </row>
    <row r="233" spans="1:135" s="197" customFormat="1" ht="12.75" x14ac:dyDescent="0.2">
      <c r="A233" s="797">
        <v>225</v>
      </c>
      <c r="B233" s="722" t="s">
        <v>559</v>
      </c>
      <c r="C233" s="1526" t="s">
        <v>560</v>
      </c>
      <c r="D233" s="1054">
        <v>139579</v>
      </c>
      <c r="E233" s="1054">
        <v>139579</v>
      </c>
      <c r="F233" s="1054">
        <v>0</v>
      </c>
      <c r="G233" s="1054">
        <v>0</v>
      </c>
      <c r="H233" s="1054">
        <v>28531186</v>
      </c>
      <c r="I233" s="1054">
        <v>13980281</v>
      </c>
      <c r="J233" s="1054">
        <v>0</v>
      </c>
      <c r="K233" s="1054">
        <v>285312</v>
      </c>
      <c r="L233" s="1054">
        <v>0</v>
      </c>
      <c r="M233" s="1054">
        <v>0</v>
      </c>
      <c r="N233" s="1054">
        <v>0</v>
      </c>
      <c r="O233" s="1054">
        <v>0</v>
      </c>
      <c r="P233" s="1054">
        <v>0</v>
      </c>
      <c r="Q233" s="1054">
        <v>0</v>
      </c>
      <c r="R233" s="1054">
        <v>0</v>
      </c>
      <c r="S233" s="1054">
        <v>0</v>
      </c>
      <c r="T233" s="1054">
        <v>0</v>
      </c>
      <c r="U233" s="1054">
        <v>-582694</v>
      </c>
      <c r="V233" s="1054">
        <v>-571040</v>
      </c>
      <c r="W233" s="1054">
        <v>0</v>
      </c>
      <c r="X233" s="1054">
        <v>-11654</v>
      </c>
      <c r="Y233" s="1054">
        <v>2381411</v>
      </c>
      <c r="Z233" s="1054">
        <v>0</v>
      </c>
      <c r="AA233" s="1054">
        <v>48600</v>
      </c>
      <c r="AB233" s="1054">
        <v>1803267</v>
      </c>
      <c r="AC233" s="1054">
        <v>0</v>
      </c>
      <c r="AD233" s="1054">
        <v>36801</v>
      </c>
      <c r="AE233" s="1054">
        <v>77770</v>
      </c>
      <c r="AF233" s="1054">
        <v>0</v>
      </c>
      <c r="AG233" s="1054">
        <v>1587</v>
      </c>
      <c r="AH233" s="1054">
        <v>0</v>
      </c>
      <c r="AI233" s="1054">
        <v>0</v>
      </c>
      <c r="AJ233" s="1054">
        <v>0</v>
      </c>
      <c r="AK233" s="1054">
        <v>0</v>
      </c>
      <c r="AL233" s="1054">
        <v>0</v>
      </c>
      <c r="AM233" s="1054">
        <v>0</v>
      </c>
      <c r="AN233" s="1054">
        <v>0</v>
      </c>
      <c r="AO233" s="1054">
        <v>0</v>
      </c>
      <c r="AP233" s="1054">
        <v>0</v>
      </c>
      <c r="AQ233" s="1054">
        <v>22939</v>
      </c>
      <c r="AR233" s="1054">
        <v>0</v>
      </c>
      <c r="AS233" s="1054">
        <v>468</v>
      </c>
      <c r="AT233" s="1054">
        <v>0</v>
      </c>
      <c r="AU233" s="1054">
        <v>0</v>
      </c>
      <c r="AV233" s="1054">
        <v>0</v>
      </c>
      <c r="AW233" s="1054">
        <v>0</v>
      </c>
      <c r="AX233" s="1054">
        <v>0</v>
      </c>
      <c r="AY233" s="1054">
        <v>0</v>
      </c>
      <c r="AZ233" s="1054">
        <v>1640000</v>
      </c>
      <c r="BA233" s="1054">
        <v>0</v>
      </c>
      <c r="BB233" s="1054">
        <v>-1165388</v>
      </c>
      <c r="BC233" s="1054">
        <v>1720401</v>
      </c>
      <c r="BD233" s="1054">
        <v>0</v>
      </c>
      <c r="BE233" s="1054">
        <v>35110</v>
      </c>
      <c r="BF233" s="1055"/>
      <c r="BG233" s="1055"/>
      <c r="BH233" s="1055"/>
      <c r="BI233" s="1054">
        <v>-974520</v>
      </c>
      <c r="BJ233" s="1054">
        <v>-955028</v>
      </c>
      <c r="BK233" s="1054">
        <v>0</v>
      </c>
      <c r="BL233" s="1054">
        <v>-19490</v>
      </c>
      <c r="BM233" s="1054">
        <v>-1949038</v>
      </c>
      <c r="BN233" s="1054">
        <v>-2219764</v>
      </c>
      <c r="BO233" s="1054">
        <v>-2175370</v>
      </c>
      <c r="BP233" s="1054">
        <v>0</v>
      </c>
      <c r="BQ233" s="1054">
        <v>-44395</v>
      </c>
      <c r="BR233" s="1054">
        <v>-4439529</v>
      </c>
      <c r="BS233" s="1054">
        <v>-1004586</v>
      </c>
      <c r="BT233" s="1054">
        <v>-502293</v>
      </c>
      <c r="BU233" s="1054">
        <v>-492249</v>
      </c>
      <c r="BV233" s="1054">
        <v>0</v>
      </c>
      <c r="BW233" s="1054">
        <v>-10045</v>
      </c>
      <c r="BX233" s="1054">
        <v>24450802</v>
      </c>
      <c r="BY233" s="1054">
        <v>-4721697</v>
      </c>
      <c r="BZ233" s="1054">
        <v>644274</v>
      </c>
      <c r="CA233" s="1054">
        <v>-1973557</v>
      </c>
      <c r="CB233" s="1054">
        <v>-70159</v>
      </c>
      <c r="CC233" s="1054">
        <v>0</v>
      </c>
      <c r="CD233" s="1054">
        <v>0</v>
      </c>
      <c r="CE233" s="1054">
        <v>0</v>
      </c>
      <c r="CF233" s="1054">
        <v>-1153720</v>
      </c>
      <c r="CG233" s="1054">
        <v>-3814</v>
      </c>
      <c r="CH233" s="1054">
        <v>-67385</v>
      </c>
      <c r="CI233" s="1054">
        <v>0</v>
      </c>
      <c r="CJ233" s="1054">
        <v>0</v>
      </c>
      <c r="CK233" s="1054">
        <v>0</v>
      </c>
      <c r="CL233" s="1054">
        <v>0</v>
      </c>
      <c r="CM233" s="1054">
        <v>0</v>
      </c>
      <c r="CN233" s="1054">
        <v>0</v>
      </c>
      <c r="CO233" s="1054">
        <v>25265605</v>
      </c>
      <c r="CP233" s="1054">
        <v>-149818</v>
      </c>
      <c r="CQ233" s="1054">
        <v>3154774</v>
      </c>
      <c r="CR233" s="1054">
        <v>-2143501</v>
      </c>
      <c r="CS233" s="1054">
        <v>35524263</v>
      </c>
      <c r="CT233" s="1054">
        <v>-330647</v>
      </c>
      <c r="CU233" s="1054">
        <v>0</v>
      </c>
      <c r="CV233">
        <v>-1000000</v>
      </c>
      <c r="CW233">
        <v>0</v>
      </c>
      <c r="CX233" s="1054">
        <v>-1087542</v>
      </c>
      <c r="CY233" s="1054">
        <v>-3351987</v>
      </c>
      <c r="CZ233" s="1054">
        <v>0</v>
      </c>
      <c r="DA233" s="1054">
        <v>-1302246</v>
      </c>
      <c r="DB233" s="1054">
        <v>0</v>
      </c>
      <c r="DC233" s="1054">
        <v>-543771</v>
      </c>
      <c r="DD233" s="1054">
        <v>-532896</v>
      </c>
      <c r="DE233" s="1054">
        <v>0</v>
      </c>
      <c r="DF233" s="1054">
        <v>-10875</v>
      </c>
      <c r="DG233" s="1054">
        <v>-1675993</v>
      </c>
      <c r="DH233" s="1054">
        <v>-1642474</v>
      </c>
      <c r="DI233" s="1054">
        <v>0</v>
      </c>
      <c r="DJ233" s="1054">
        <v>-33520</v>
      </c>
      <c r="DK233" s="1054">
        <v>1128839</v>
      </c>
      <c r="DL233" s="1054">
        <v>0</v>
      </c>
      <c r="DM233" s="1054">
        <v>23038</v>
      </c>
      <c r="DN233" s="197">
        <v>12208800</v>
      </c>
      <c r="DO233" s="197">
        <v>0</v>
      </c>
      <c r="DP233" s="197">
        <v>-1004586</v>
      </c>
      <c r="DQ233" s="197">
        <v>-1731488</v>
      </c>
      <c r="DR233" s="209"/>
      <c r="DS233" s="209"/>
      <c r="DT233" s="209"/>
      <c r="DU233" t="s">
        <v>984</v>
      </c>
      <c r="DV233" t="s">
        <v>984</v>
      </c>
      <c r="DX233" s="197">
        <v>0</v>
      </c>
      <c r="DY233" s="197">
        <v>0</v>
      </c>
      <c r="DZ233" s="197">
        <v>0</v>
      </c>
      <c r="EA233" s="1054">
        <v>-2090133</v>
      </c>
      <c r="EB233" s="1054">
        <v>0</v>
      </c>
      <c r="EC233" s="1557" t="s">
        <v>6480</v>
      </c>
      <c r="ED233" s="197" t="s">
        <v>5270</v>
      </c>
      <c r="EE233" s="1513" t="s">
        <v>1009</v>
      </c>
    </row>
    <row r="234" spans="1:135" s="197" customFormat="1" ht="12.75" x14ac:dyDescent="0.2">
      <c r="A234" s="203">
        <v>226</v>
      </c>
      <c r="B234" s="722" t="s">
        <v>796</v>
      </c>
      <c r="C234" s="1526" t="s">
        <v>562</v>
      </c>
      <c r="D234" s="1054">
        <v>292059</v>
      </c>
      <c r="E234" s="1054">
        <v>292059</v>
      </c>
      <c r="F234" s="1054">
        <v>0</v>
      </c>
      <c r="G234" s="1054">
        <v>0</v>
      </c>
      <c r="H234" s="1054">
        <v>96837090</v>
      </c>
      <c r="I234" s="1054">
        <v>47450174</v>
      </c>
      <c r="J234" s="1054">
        <v>0</v>
      </c>
      <c r="K234" s="1054">
        <v>968371</v>
      </c>
      <c r="L234" s="1054">
        <v>10059</v>
      </c>
      <c r="M234" s="1054">
        <v>0</v>
      </c>
      <c r="N234" s="1054">
        <v>0</v>
      </c>
      <c r="O234" s="1054">
        <v>0</v>
      </c>
      <c r="P234" s="1054">
        <v>0</v>
      </c>
      <c r="Q234" s="1054">
        <v>0</v>
      </c>
      <c r="R234" s="1054">
        <v>0</v>
      </c>
      <c r="S234" s="1054">
        <v>0</v>
      </c>
      <c r="T234" s="1054">
        <v>0</v>
      </c>
      <c r="U234" s="1054">
        <v>1723984</v>
      </c>
      <c r="V234" s="1054">
        <v>1689504</v>
      </c>
      <c r="W234" s="1054">
        <v>0</v>
      </c>
      <c r="X234" s="1054">
        <v>34480</v>
      </c>
      <c r="Y234" s="1054">
        <v>8084408</v>
      </c>
      <c r="Z234" s="1054">
        <v>0</v>
      </c>
      <c r="AA234" s="1054">
        <v>164953</v>
      </c>
      <c r="AB234" s="1054">
        <v>2302149</v>
      </c>
      <c r="AC234" s="1054">
        <v>0</v>
      </c>
      <c r="AD234" s="1054">
        <v>46983</v>
      </c>
      <c r="AE234" s="1054">
        <v>191785</v>
      </c>
      <c r="AF234" s="1054">
        <v>0</v>
      </c>
      <c r="AG234" s="1054">
        <v>3914</v>
      </c>
      <c r="AH234" s="1054">
        <v>1735</v>
      </c>
      <c r="AI234" s="1054">
        <v>0</v>
      </c>
      <c r="AJ234" s="1054">
        <v>35</v>
      </c>
      <c r="AK234" s="1054">
        <v>3039</v>
      </c>
      <c r="AL234" s="1054">
        <v>0</v>
      </c>
      <c r="AM234" s="1054">
        <v>62</v>
      </c>
      <c r="AN234" s="1054">
        <v>0</v>
      </c>
      <c r="AO234" s="1054">
        <v>0</v>
      </c>
      <c r="AP234" s="1054">
        <v>0</v>
      </c>
      <c r="AQ234" s="1054">
        <v>413046</v>
      </c>
      <c r="AR234" s="1054">
        <v>0</v>
      </c>
      <c r="AS234" s="1054">
        <v>8429</v>
      </c>
      <c r="AT234" s="1054">
        <v>0</v>
      </c>
      <c r="AU234" s="1054">
        <v>0</v>
      </c>
      <c r="AV234" s="1054">
        <v>0</v>
      </c>
      <c r="AW234" s="1054">
        <v>0</v>
      </c>
      <c r="AX234" s="1054">
        <v>0</v>
      </c>
      <c r="AY234" s="1054">
        <v>0</v>
      </c>
      <c r="AZ234" s="1054">
        <v>6133516</v>
      </c>
      <c r="BA234" s="1054">
        <v>102401</v>
      </c>
      <c r="BB234" s="1054">
        <v>3447967</v>
      </c>
      <c r="BC234" s="1054">
        <v>4617807</v>
      </c>
      <c r="BD234" s="1054">
        <v>0</v>
      </c>
      <c r="BE234" s="1054">
        <v>94241</v>
      </c>
      <c r="BF234" s="1055"/>
      <c r="BG234" s="1055"/>
      <c r="BH234" s="1055"/>
      <c r="BI234" s="1054">
        <v>-2603439</v>
      </c>
      <c r="BJ234" s="1054">
        <v>-2551369</v>
      </c>
      <c r="BK234" s="1054">
        <v>0</v>
      </c>
      <c r="BL234" s="1054">
        <v>-52068</v>
      </c>
      <c r="BM234" s="1054">
        <v>-5206876</v>
      </c>
      <c r="BN234" s="1054">
        <v>-5364379</v>
      </c>
      <c r="BO234" s="1054">
        <v>-5257090</v>
      </c>
      <c r="BP234" s="1054">
        <v>0</v>
      </c>
      <c r="BQ234" s="1054">
        <v>-107288</v>
      </c>
      <c r="BR234" s="1054">
        <v>-10728757</v>
      </c>
      <c r="BS234" s="1054">
        <v>13203933</v>
      </c>
      <c r="BT234" s="1054">
        <v>6601981</v>
      </c>
      <c r="BU234" s="1054">
        <v>6469914</v>
      </c>
      <c r="BV234" s="1054">
        <v>0</v>
      </c>
      <c r="BW234" s="1054">
        <v>132038</v>
      </c>
      <c r="BX234" s="1054">
        <v>97208148</v>
      </c>
      <c r="BY234" s="1054">
        <v>-6669187</v>
      </c>
      <c r="BZ234" s="1054">
        <v>2682328</v>
      </c>
      <c r="CA234" s="1054">
        <v>-11893182</v>
      </c>
      <c r="CB234" s="1054">
        <v>-55720</v>
      </c>
      <c r="CC234" s="1054">
        <v>0</v>
      </c>
      <c r="CD234" s="1054">
        <v>-5582</v>
      </c>
      <c r="CE234" s="1054">
        <v>0</v>
      </c>
      <c r="CF234" s="1054">
        <v>-3025921</v>
      </c>
      <c r="CG234" s="1054">
        <v>0</v>
      </c>
      <c r="CH234" s="1054">
        <v>-98049</v>
      </c>
      <c r="CI234" s="1054">
        <v>0</v>
      </c>
      <c r="CJ234" s="1054">
        <v>0</v>
      </c>
      <c r="CK234" s="1054">
        <v>0</v>
      </c>
      <c r="CL234" s="1054">
        <v>-12738</v>
      </c>
      <c r="CM234" s="1054">
        <v>0</v>
      </c>
      <c r="CN234" s="1054">
        <v>0</v>
      </c>
      <c r="CO234" s="1054">
        <v>89275964</v>
      </c>
      <c r="CP234" s="1054">
        <v>-329600</v>
      </c>
      <c r="CQ234" s="1054">
        <v>7262934</v>
      </c>
      <c r="CR234" s="1054">
        <v>-8136731</v>
      </c>
      <c r="CS234" s="1054">
        <v>121536399</v>
      </c>
      <c r="CT234" s="1054">
        <v>-1258633</v>
      </c>
      <c r="CU234" s="1054">
        <v>0</v>
      </c>
      <c r="CV234">
        <v>5351638</v>
      </c>
      <c r="CW234">
        <v>0</v>
      </c>
      <c r="CX234" s="1054">
        <v>-538910</v>
      </c>
      <c r="CY234" s="1054">
        <v>-10189847</v>
      </c>
      <c r="CZ234" s="1054">
        <v>0</v>
      </c>
      <c r="DA234" s="1054">
        <v>-538910</v>
      </c>
      <c r="DB234" s="1054">
        <v>0</v>
      </c>
      <c r="DC234" s="1054">
        <v>-269455</v>
      </c>
      <c r="DD234" s="1054">
        <v>-264066</v>
      </c>
      <c r="DE234" s="1054">
        <v>0</v>
      </c>
      <c r="DF234" s="1054">
        <v>-5389</v>
      </c>
      <c r="DG234" s="1054">
        <v>-5094924</v>
      </c>
      <c r="DH234" s="1054">
        <v>-4993024</v>
      </c>
      <c r="DI234" s="1054">
        <v>0</v>
      </c>
      <c r="DJ234" s="1054">
        <v>-101899</v>
      </c>
      <c r="DK234" s="1054">
        <v>4668005</v>
      </c>
      <c r="DL234" s="1054">
        <v>0</v>
      </c>
      <c r="DM234" s="1054">
        <v>95265</v>
      </c>
      <c r="DN234" s="197">
        <v>30107600</v>
      </c>
      <c r="DO234" s="197">
        <v>0</v>
      </c>
      <c r="DP234" s="197">
        <v>13203933</v>
      </c>
      <c r="DQ234" s="197">
        <v>-6253846</v>
      </c>
      <c r="DR234" s="209"/>
      <c r="DS234" s="209"/>
      <c r="DT234" s="209" t="s">
        <v>985</v>
      </c>
      <c r="DU234" t="s">
        <v>984</v>
      </c>
      <c r="DV234" t="s">
        <v>984</v>
      </c>
      <c r="DX234" s="197">
        <v>0</v>
      </c>
      <c r="DY234" s="197">
        <v>0</v>
      </c>
      <c r="DZ234" s="197">
        <v>0</v>
      </c>
      <c r="EA234" s="1054">
        <v>-8643171</v>
      </c>
      <c r="EB234" s="1054">
        <v>0</v>
      </c>
      <c r="EC234" s="1557" t="s">
        <v>6480</v>
      </c>
      <c r="ED234" s="197" t="s">
        <v>5271</v>
      </c>
      <c r="EE234" s="1513" t="s">
        <v>5342</v>
      </c>
    </row>
    <row r="235" spans="1:135" s="197" customFormat="1" ht="12.75" x14ac:dyDescent="0.2">
      <c r="A235" s="797">
        <v>227</v>
      </c>
      <c r="B235" s="722" t="s">
        <v>795</v>
      </c>
      <c r="C235" s="1526" t="s">
        <v>564</v>
      </c>
      <c r="D235" s="1054">
        <v>213993</v>
      </c>
      <c r="E235" s="1054">
        <v>213993</v>
      </c>
      <c r="F235" s="1054">
        <v>0</v>
      </c>
      <c r="G235" s="1054">
        <v>0</v>
      </c>
      <c r="H235" s="1054">
        <v>40119659</v>
      </c>
      <c r="I235" s="1054">
        <v>19658633</v>
      </c>
      <c r="J235" s="1054">
        <v>0</v>
      </c>
      <c r="K235" s="1054">
        <v>401197</v>
      </c>
      <c r="L235" s="1054">
        <v>0</v>
      </c>
      <c r="M235" s="1054">
        <v>0</v>
      </c>
      <c r="N235" s="1054">
        <v>0</v>
      </c>
      <c r="O235" s="1054">
        <v>0</v>
      </c>
      <c r="P235" s="1054">
        <v>0</v>
      </c>
      <c r="Q235" s="1054">
        <v>0</v>
      </c>
      <c r="R235" s="1054">
        <v>0</v>
      </c>
      <c r="S235" s="1054">
        <v>0</v>
      </c>
      <c r="T235" s="1054">
        <v>0</v>
      </c>
      <c r="U235" s="1054">
        <v>-401056</v>
      </c>
      <c r="V235" s="1054">
        <v>-393035</v>
      </c>
      <c r="W235" s="1054">
        <v>0</v>
      </c>
      <c r="X235" s="1054">
        <v>-8021</v>
      </c>
      <c r="Y235" s="1054">
        <v>3348665</v>
      </c>
      <c r="Z235" s="1054">
        <v>0</v>
      </c>
      <c r="AA235" s="1054">
        <v>68340</v>
      </c>
      <c r="AB235" s="1054">
        <v>2928516</v>
      </c>
      <c r="AC235" s="1054">
        <v>0</v>
      </c>
      <c r="AD235" s="1054">
        <v>59766</v>
      </c>
      <c r="AE235" s="1054">
        <v>120060</v>
      </c>
      <c r="AF235" s="1054">
        <v>0</v>
      </c>
      <c r="AG235" s="1054">
        <v>2450</v>
      </c>
      <c r="AH235" s="1054">
        <v>2637</v>
      </c>
      <c r="AI235" s="1054">
        <v>0</v>
      </c>
      <c r="AJ235" s="1054">
        <v>54</v>
      </c>
      <c r="AK235" s="1054">
        <v>13025</v>
      </c>
      <c r="AL235" s="1054">
        <v>0</v>
      </c>
      <c r="AM235" s="1054">
        <v>266</v>
      </c>
      <c r="AN235" s="1054">
        <v>0</v>
      </c>
      <c r="AO235" s="1054">
        <v>0</v>
      </c>
      <c r="AP235" s="1054">
        <v>0</v>
      </c>
      <c r="AQ235" s="1054">
        <v>0</v>
      </c>
      <c r="AR235" s="1054">
        <v>0</v>
      </c>
      <c r="AS235" s="1054">
        <v>0</v>
      </c>
      <c r="AT235" s="1054">
        <v>0</v>
      </c>
      <c r="AU235" s="1054">
        <v>0</v>
      </c>
      <c r="AV235" s="1054">
        <v>0</v>
      </c>
      <c r="AW235" s="1054">
        <v>0</v>
      </c>
      <c r="AX235" s="1054">
        <v>0</v>
      </c>
      <c r="AY235" s="1054">
        <v>0</v>
      </c>
      <c r="AZ235" s="1054">
        <v>3830578</v>
      </c>
      <c r="BA235" s="1054">
        <v>0</v>
      </c>
      <c r="BB235" s="1054">
        <v>-802112</v>
      </c>
      <c r="BC235" s="1054">
        <v>3443032</v>
      </c>
      <c r="BD235" s="1054">
        <v>0</v>
      </c>
      <c r="BE235" s="1054">
        <v>70266</v>
      </c>
      <c r="BF235" s="1055"/>
      <c r="BG235" s="1055"/>
      <c r="BH235" s="1055"/>
      <c r="BI235" s="1054">
        <v>-407612</v>
      </c>
      <c r="BJ235" s="1054">
        <v>-399460</v>
      </c>
      <c r="BK235" s="1054">
        <v>0</v>
      </c>
      <c r="BL235" s="1054">
        <v>-8153</v>
      </c>
      <c r="BM235" s="1054">
        <v>-815225</v>
      </c>
      <c r="BN235" s="1054">
        <v>-1867264</v>
      </c>
      <c r="BO235" s="1054">
        <v>-1829919</v>
      </c>
      <c r="BP235" s="1054">
        <v>0</v>
      </c>
      <c r="BQ235" s="1054">
        <v>-37345</v>
      </c>
      <c r="BR235" s="1054">
        <v>-3734528</v>
      </c>
      <c r="BS235" s="1054">
        <v>-3095223</v>
      </c>
      <c r="BT235" s="1054">
        <v>-1547611</v>
      </c>
      <c r="BU235" s="1054">
        <v>-1516661</v>
      </c>
      <c r="BV235" s="1054">
        <v>0</v>
      </c>
      <c r="BW235" s="1054">
        <v>-30951</v>
      </c>
      <c r="BX235" s="1054">
        <v>37643013</v>
      </c>
      <c r="BY235" s="1054">
        <v>-8455178</v>
      </c>
      <c r="BZ235" s="1054">
        <v>964789</v>
      </c>
      <c r="CA235" s="1054">
        <v>-5457832</v>
      </c>
      <c r="CB235" s="1054">
        <v>-55919</v>
      </c>
      <c r="CC235" s="1054">
        <v>0</v>
      </c>
      <c r="CD235" s="1054">
        <v>-15918</v>
      </c>
      <c r="CE235" s="1054">
        <v>0</v>
      </c>
      <c r="CF235" s="1054">
        <v>-1857050</v>
      </c>
      <c r="CG235" s="1054">
        <v>-87655</v>
      </c>
      <c r="CH235" s="1054">
        <v>-70118</v>
      </c>
      <c r="CI235" s="1054">
        <v>-4358</v>
      </c>
      <c r="CJ235" s="1054">
        <v>0</v>
      </c>
      <c r="CK235" s="1054">
        <v>0</v>
      </c>
      <c r="CL235" s="1054">
        <v>0</v>
      </c>
      <c r="CM235" s="1054">
        <v>0</v>
      </c>
      <c r="CN235" s="1054">
        <v>0</v>
      </c>
      <c r="CO235" s="1054">
        <v>38192361</v>
      </c>
      <c r="CP235" s="1054">
        <v>-596636</v>
      </c>
      <c r="CQ235" s="1054">
        <v>1756584</v>
      </c>
      <c r="CR235" s="1054">
        <v>-1698966</v>
      </c>
      <c r="CS235" s="1054">
        <v>58154972</v>
      </c>
      <c r="CT235" s="1054">
        <v>-69568</v>
      </c>
      <c r="CU235" s="1054">
        <v>0</v>
      </c>
      <c r="CV235">
        <v>-2674317</v>
      </c>
      <c r="CW235">
        <v>0</v>
      </c>
      <c r="CX235" s="1054">
        <v>-38290</v>
      </c>
      <c r="CY235" s="1054">
        <v>-3696238</v>
      </c>
      <c r="CZ235" s="1054">
        <v>0</v>
      </c>
      <c r="DA235" s="1054">
        <v>-38289</v>
      </c>
      <c r="DB235" s="1054">
        <v>0</v>
      </c>
      <c r="DC235" s="1054">
        <v>-19144</v>
      </c>
      <c r="DD235" s="1054">
        <v>-18763</v>
      </c>
      <c r="DE235" s="1054">
        <v>0</v>
      </c>
      <c r="DF235" s="1054">
        <v>-383</v>
      </c>
      <c r="DG235" s="1054">
        <v>-1848119</v>
      </c>
      <c r="DH235" s="1054">
        <v>-1811157</v>
      </c>
      <c r="DI235" s="1054">
        <v>0</v>
      </c>
      <c r="DJ235" s="1054">
        <v>-36962</v>
      </c>
      <c r="DK235" s="1054">
        <v>221789</v>
      </c>
      <c r="DL235" s="1054">
        <v>0</v>
      </c>
      <c r="DM235" s="1054">
        <v>4526</v>
      </c>
      <c r="DN235" s="197">
        <v>18847650</v>
      </c>
      <c r="DO235" s="197">
        <v>0</v>
      </c>
      <c r="DP235" s="197">
        <v>-3095223</v>
      </c>
      <c r="DQ235" s="197">
        <v>-4448120</v>
      </c>
      <c r="DR235" s="209"/>
      <c r="DS235" s="209"/>
      <c r="DT235" s="209"/>
      <c r="DU235" t="s">
        <v>984</v>
      </c>
      <c r="DV235" t="s">
        <v>984</v>
      </c>
      <c r="DX235" s="197">
        <v>0</v>
      </c>
      <c r="DY235" s="197">
        <v>0</v>
      </c>
      <c r="DZ235" s="197">
        <v>0</v>
      </c>
      <c r="EA235" s="1054">
        <v>-410660</v>
      </c>
      <c r="EB235" s="1054">
        <v>-2374915</v>
      </c>
      <c r="EC235" s="1557" t="s">
        <v>6480</v>
      </c>
      <c r="ED235" s="197" t="s">
        <v>5272</v>
      </c>
      <c r="EE235" s="1513" t="s">
        <v>5344</v>
      </c>
    </row>
    <row r="236" spans="1:135" s="197" customFormat="1" ht="12.75" x14ac:dyDescent="0.2">
      <c r="A236" s="203">
        <v>228</v>
      </c>
      <c r="B236" s="722" t="s">
        <v>565</v>
      </c>
      <c r="C236" s="1526" t="s">
        <v>566</v>
      </c>
      <c r="D236" s="1054">
        <v>761334</v>
      </c>
      <c r="E236" s="1054">
        <v>761334</v>
      </c>
      <c r="F236" s="1054">
        <v>0</v>
      </c>
      <c r="G236" s="1054">
        <v>0</v>
      </c>
      <c r="H236" s="1054">
        <v>331374621</v>
      </c>
      <c r="I236" s="1054">
        <v>99412386</v>
      </c>
      <c r="J236" s="1054">
        <v>122608610</v>
      </c>
      <c r="K236" s="1054">
        <v>0</v>
      </c>
      <c r="L236" s="1054">
        <v>0</v>
      </c>
      <c r="M236" s="1054">
        <v>0</v>
      </c>
      <c r="N236" s="1054">
        <v>0</v>
      </c>
      <c r="O236" s="1054">
        <v>0</v>
      </c>
      <c r="P236" s="1054">
        <v>0</v>
      </c>
      <c r="Q236" s="1054">
        <v>0</v>
      </c>
      <c r="R236" s="1054">
        <v>0</v>
      </c>
      <c r="S236" s="1054">
        <v>0</v>
      </c>
      <c r="T236" s="1054">
        <v>0</v>
      </c>
      <c r="U236" s="1054">
        <v>-5793263</v>
      </c>
      <c r="V236" s="1054">
        <v>-5266602</v>
      </c>
      <c r="W236" s="1054">
        <v>-6495476</v>
      </c>
      <c r="X236" s="1054">
        <v>0</v>
      </c>
      <c r="Y236" s="1054">
        <v>16933974</v>
      </c>
      <c r="Z236" s="1054">
        <v>20885234</v>
      </c>
      <c r="AA236" s="1054">
        <v>0</v>
      </c>
      <c r="AB236" s="1054">
        <v>2180410</v>
      </c>
      <c r="AC236" s="1054">
        <v>2689173</v>
      </c>
      <c r="AD236" s="1054">
        <v>0</v>
      </c>
      <c r="AE236" s="1054">
        <v>186088</v>
      </c>
      <c r="AF236" s="1054">
        <v>229509</v>
      </c>
      <c r="AG236" s="1054">
        <v>0</v>
      </c>
      <c r="AH236" s="1054">
        <v>6067</v>
      </c>
      <c r="AI236" s="1054">
        <v>7484</v>
      </c>
      <c r="AJ236" s="1054">
        <v>0</v>
      </c>
      <c r="AK236" s="1054">
        <v>3984</v>
      </c>
      <c r="AL236" s="1054">
        <v>4914</v>
      </c>
      <c r="AM236" s="1054">
        <v>0</v>
      </c>
      <c r="AN236" s="1054">
        <v>0</v>
      </c>
      <c r="AO236" s="1054">
        <v>0</v>
      </c>
      <c r="AP236" s="1054">
        <v>0</v>
      </c>
      <c r="AQ236" s="1054">
        <v>993895</v>
      </c>
      <c r="AR236" s="1054">
        <v>1225804</v>
      </c>
      <c r="AS236" s="1054">
        <v>0</v>
      </c>
      <c r="AT236" s="1054">
        <v>0</v>
      </c>
      <c r="AU236" s="1054">
        <v>0</v>
      </c>
      <c r="AV236" s="1054">
        <v>0</v>
      </c>
      <c r="AW236" s="1054">
        <v>0</v>
      </c>
      <c r="AX236" s="1054">
        <v>0</v>
      </c>
      <c r="AY236" s="1054">
        <v>0</v>
      </c>
      <c r="AZ236" s="1054">
        <v>20774382</v>
      </c>
      <c r="BA236" s="1054">
        <v>0</v>
      </c>
      <c r="BB236" s="1054">
        <v>-17555341</v>
      </c>
      <c r="BC236" s="1054">
        <v>5762685</v>
      </c>
      <c r="BD236" s="1054">
        <v>7107312</v>
      </c>
      <c r="BE236" s="1054">
        <v>0</v>
      </c>
      <c r="BF236" s="1055"/>
      <c r="BG236" s="1055"/>
      <c r="BH236" s="1055"/>
      <c r="BI236" s="1054">
        <v>-6871701</v>
      </c>
      <c r="BJ236" s="1054">
        <v>-6246999</v>
      </c>
      <c r="BK236" s="1054">
        <v>-7704633</v>
      </c>
      <c r="BL236" s="1054">
        <v>0</v>
      </c>
      <c r="BM236" s="1054">
        <v>-20823333</v>
      </c>
      <c r="BN236" s="1054">
        <v>-10907110</v>
      </c>
      <c r="BO236" s="1054">
        <v>-9915554</v>
      </c>
      <c r="BP236" s="1054">
        <v>-12229184</v>
      </c>
      <c r="BQ236" s="1054">
        <v>0</v>
      </c>
      <c r="BR236" s="1054">
        <v>-33051848</v>
      </c>
      <c r="BS236" s="1054">
        <v>-20784559</v>
      </c>
      <c r="BT236" s="1054">
        <v>-6858897</v>
      </c>
      <c r="BU236" s="1054">
        <v>-6235367</v>
      </c>
      <c r="BV236" s="1054">
        <v>-7690295</v>
      </c>
      <c r="BW236" s="1054">
        <v>0</v>
      </c>
      <c r="BX236" s="1054">
        <v>282845302</v>
      </c>
      <c r="BY236" s="1054">
        <v>-10571783</v>
      </c>
      <c r="BZ236" s="1054">
        <v>8249221</v>
      </c>
      <c r="CA236" s="1054">
        <v>-38351399</v>
      </c>
      <c r="CB236" s="1054">
        <v>-27724</v>
      </c>
      <c r="CC236" s="1054">
        <v>0</v>
      </c>
      <c r="CD236" s="1054">
        <v>-10317</v>
      </c>
      <c r="CE236" s="1054">
        <v>-37138</v>
      </c>
      <c r="CF236" s="1054">
        <v>-15003567</v>
      </c>
      <c r="CG236" s="1054">
        <v>-425326</v>
      </c>
      <c r="CH236" s="1054">
        <v>-46996</v>
      </c>
      <c r="CI236" s="1054">
        <v>0</v>
      </c>
      <c r="CJ236" s="1054">
        <v>0</v>
      </c>
      <c r="CK236" s="1054">
        <v>0</v>
      </c>
      <c r="CL236" s="1054">
        <v>0</v>
      </c>
      <c r="CM236" s="1054">
        <v>0</v>
      </c>
      <c r="CN236" s="1054">
        <v>0</v>
      </c>
      <c r="CO236" s="1054">
        <v>286043468</v>
      </c>
      <c r="CP236" s="1054">
        <v>0</v>
      </c>
      <c r="CQ236" s="1054">
        <v>34622344</v>
      </c>
      <c r="CR236" s="1054">
        <v>-37865366</v>
      </c>
      <c r="CS236" s="1054">
        <v>369912031</v>
      </c>
      <c r="CT236" s="1054">
        <v>-1242915</v>
      </c>
      <c r="CU236" s="1054">
        <v>0</v>
      </c>
      <c r="CV236">
        <v>-13492510</v>
      </c>
      <c r="CW236">
        <v>0</v>
      </c>
      <c r="CX236" s="1054">
        <v>-1584457</v>
      </c>
      <c r="CY236" s="1054">
        <v>-31467391</v>
      </c>
      <c r="CZ236" s="1054">
        <v>0</v>
      </c>
      <c r="DA236" s="1054">
        <v>9645559</v>
      </c>
      <c r="DB236" s="1054">
        <v>0</v>
      </c>
      <c r="DC236" s="1054">
        <v>-522871</v>
      </c>
      <c r="DD236" s="1054">
        <v>-475337</v>
      </c>
      <c r="DE236" s="1054">
        <v>-586249</v>
      </c>
      <c r="DF236" s="1054">
        <v>0</v>
      </c>
      <c r="DG236" s="1054">
        <v>-10384239</v>
      </c>
      <c r="DH236" s="1054">
        <v>-9440217</v>
      </c>
      <c r="DI236" s="1054">
        <v>-11642935</v>
      </c>
      <c r="DJ236" s="1054">
        <v>0</v>
      </c>
      <c r="DK236" s="1054">
        <v>6016245</v>
      </c>
      <c r="DL236" s="1054">
        <v>7420035</v>
      </c>
      <c r="DM236" s="1054">
        <v>0</v>
      </c>
      <c r="DN236" s="197">
        <v>47714900</v>
      </c>
      <c r="DO236" s="197">
        <v>0</v>
      </c>
      <c r="DP236" s="197">
        <v>-20784559</v>
      </c>
      <c r="DQ236" s="197">
        <v>-11834305</v>
      </c>
      <c r="DR236" s="209"/>
      <c r="DS236" s="209"/>
      <c r="DT236" s="209"/>
      <c r="DU236" t="s">
        <v>984</v>
      </c>
      <c r="DV236" t="s">
        <v>984</v>
      </c>
      <c r="DX236" s="197">
        <v>0</v>
      </c>
      <c r="DY236" s="197">
        <v>0</v>
      </c>
      <c r="DZ236" s="197">
        <v>0</v>
      </c>
      <c r="EA236" s="1054">
        <v>-18194583</v>
      </c>
      <c r="EB236" s="1054">
        <v>0</v>
      </c>
      <c r="EC236" s="1557" t="s">
        <v>6480</v>
      </c>
      <c r="ED236" s="197" t="s">
        <v>5273</v>
      </c>
      <c r="EE236" s="1513" t="s">
        <v>5345</v>
      </c>
    </row>
    <row r="237" spans="1:135" s="197" customFormat="1" ht="12.75" x14ac:dyDescent="0.2">
      <c r="A237" s="797">
        <v>229</v>
      </c>
      <c r="B237" s="722" t="s">
        <v>567</v>
      </c>
      <c r="C237" s="1526" t="s">
        <v>568</v>
      </c>
      <c r="D237" s="1054">
        <v>122145</v>
      </c>
      <c r="E237" s="1054">
        <v>122145</v>
      </c>
      <c r="F237" s="1054">
        <v>0</v>
      </c>
      <c r="G237" s="1054">
        <v>0</v>
      </c>
      <c r="H237" s="1054">
        <v>53492680</v>
      </c>
      <c r="I237" s="1054">
        <v>21397072</v>
      </c>
      <c r="J237" s="1054">
        <v>5349268</v>
      </c>
      <c r="K237" s="1054">
        <v>0</v>
      </c>
      <c r="L237" s="1054">
        <v>0</v>
      </c>
      <c r="M237" s="1054">
        <v>0</v>
      </c>
      <c r="N237" s="1054">
        <v>0</v>
      </c>
      <c r="O237" s="1054">
        <v>0</v>
      </c>
      <c r="P237" s="1054">
        <v>0</v>
      </c>
      <c r="Q237" s="1054">
        <v>0</v>
      </c>
      <c r="R237" s="1054">
        <v>0</v>
      </c>
      <c r="S237" s="1054">
        <v>0</v>
      </c>
      <c r="T237" s="1054">
        <v>0</v>
      </c>
      <c r="U237" s="1054">
        <v>4735702</v>
      </c>
      <c r="V237" s="1054">
        <v>3788561</v>
      </c>
      <c r="W237" s="1054">
        <v>947140</v>
      </c>
      <c r="X237" s="1054">
        <v>0</v>
      </c>
      <c r="Y237" s="1054">
        <v>3644792</v>
      </c>
      <c r="Z237" s="1054">
        <v>911198</v>
      </c>
      <c r="AA237" s="1054">
        <v>0</v>
      </c>
      <c r="AB237" s="1054">
        <v>720603</v>
      </c>
      <c r="AC237" s="1054">
        <v>180151</v>
      </c>
      <c r="AD237" s="1054">
        <v>0</v>
      </c>
      <c r="AE237" s="1054">
        <v>66791</v>
      </c>
      <c r="AF237" s="1054">
        <v>16698</v>
      </c>
      <c r="AG237" s="1054">
        <v>0</v>
      </c>
      <c r="AH237" s="1054">
        <v>0</v>
      </c>
      <c r="AI237" s="1054">
        <v>0</v>
      </c>
      <c r="AJ237" s="1054">
        <v>0</v>
      </c>
      <c r="AK237" s="1054">
        <v>1094</v>
      </c>
      <c r="AL237" s="1054">
        <v>274</v>
      </c>
      <c r="AM237" s="1054">
        <v>0</v>
      </c>
      <c r="AN237" s="1054">
        <v>0</v>
      </c>
      <c r="AO237" s="1054">
        <v>0</v>
      </c>
      <c r="AP237" s="1054">
        <v>0</v>
      </c>
      <c r="AQ237" s="1054">
        <v>0</v>
      </c>
      <c r="AR237" s="1054">
        <v>0</v>
      </c>
      <c r="AS237" s="1054">
        <v>0</v>
      </c>
      <c r="AT237" s="1054">
        <v>0</v>
      </c>
      <c r="AU237" s="1054">
        <v>0</v>
      </c>
      <c r="AV237" s="1054">
        <v>0</v>
      </c>
      <c r="AW237" s="1054">
        <v>0</v>
      </c>
      <c r="AX237" s="1054">
        <v>0</v>
      </c>
      <c r="AY237" s="1054">
        <v>0</v>
      </c>
      <c r="AZ237" s="1054">
        <v>6759853</v>
      </c>
      <c r="BA237" s="1054">
        <v>0</v>
      </c>
      <c r="BB237" s="1054">
        <v>9471403</v>
      </c>
      <c r="BC237" s="1054">
        <v>1690576</v>
      </c>
      <c r="BD237" s="1054">
        <v>422644</v>
      </c>
      <c r="BE237" s="1054">
        <v>0</v>
      </c>
      <c r="BF237" s="1055"/>
      <c r="BG237" s="1055"/>
      <c r="BH237" s="1055"/>
      <c r="BI237" s="1054">
        <v>-1320686</v>
      </c>
      <c r="BJ237" s="1054">
        <v>-1056548</v>
      </c>
      <c r="BK237" s="1054">
        <v>-264138</v>
      </c>
      <c r="BL237" s="1054">
        <v>0</v>
      </c>
      <c r="BM237" s="1054">
        <v>-2641372</v>
      </c>
      <c r="BN237" s="1054">
        <v>-77079</v>
      </c>
      <c r="BO237" s="1054">
        <v>-61664</v>
      </c>
      <c r="BP237" s="1054">
        <v>-15416</v>
      </c>
      <c r="BQ237" s="1054">
        <v>0</v>
      </c>
      <c r="BR237" s="1054">
        <v>-154159</v>
      </c>
      <c r="BS237" s="1054">
        <v>11578371</v>
      </c>
      <c r="BT237" s="1054">
        <v>6660598</v>
      </c>
      <c r="BU237" s="1054">
        <v>4805634</v>
      </c>
      <c r="BV237" s="1054">
        <v>112139</v>
      </c>
      <c r="BW237" s="1054">
        <v>0</v>
      </c>
      <c r="BX237" s="1054">
        <v>48419881</v>
      </c>
      <c r="BY237" s="1054">
        <v>-2748332</v>
      </c>
      <c r="BZ237" s="1054">
        <v>1167779</v>
      </c>
      <c r="CA237" s="1054">
        <v>-2660342</v>
      </c>
      <c r="CB237" s="1054">
        <v>-17469</v>
      </c>
      <c r="CC237" s="1054">
        <v>0</v>
      </c>
      <c r="CD237" s="1054">
        <v>-2227</v>
      </c>
      <c r="CE237" s="1054">
        <v>0</v>
      </c>
      <c r="CF237" s="1054">
        <v>-1801775</v>
      </c>
      <c r="CG237" s="1054">
        <v>-59440</v>
      </c>
      <c r="CH237" s="1054">
        <v>-100523</v>
      </c>
      <c r="CI237" s="1054">
        <v>-3702</v>
      </c>
      <c r="CJ237" s="1054">
        <v>0</v>
      </c>
      <c r="CK237" s="1054">
        <v>0</v>
      </c>
      <c r="CL237" s="1054">
        <v>0</v>
      </c>
      <c r="CM237" s="1054">
        <v>0</v>
      </c>
      <c r="CN237" s="1054">
        <v>0</v>
      </c>
      <c r="CO237" s="1054">
        <v>45517080</v>
      </c>
      <c r="CP237" s="1054">
        <v>-202744</v>
      </c>
      <c r="CQ237" s="1054">
        <v>2641373</v>
      </c>
      <c r="CR237" s="1054">
        <v>-2121761</v>
      </c>
      <c r="CS237" s="1054">
        <v>54840812</v>
      </c>
      <c r="CT237" s="1054">
        <v>780519</v>
      </c>
      <c r="CU237" s="1054">
        <v>0</v>
      </c>
      <c r="CV237">
        <v>1931291</v>
      </c>
      <c r="CW237">
        <v>0</v>
      </c>
      <c r="CX237" s="1054">
        <v>0</v>
      </c>
      <c r="CY237" s="1054">
        <v>-154159</v>
      </c>
      <c r="CZ237" s="1054">
        <v>0</v>
      </c>
      <c r="DA237" s="1054">
        <v>0</v>
      </c>
      <c r="DB237" s="1054">
        <v>0</v>
      </c>
      <c r="DC237" s="1054">
        <v>0</v>
      </c>
      <c r="DD237" s="1054">
        <v>0</v>
      </c>
      <c r="DE237" s="1054">
        <v>0</v>
      </c>
      <c r="DF237" s="1054">
        <v>0</v>
      </c>
      <c r="DG237" s="1054">
        <v>-77079</v>
      </c>
      <c r="DH237" s="1054">
        <v>-61664</v>
      </c>
      <c r="DI237" s="1054">
        <v>-15416</v>
      </c>
      <c r="DJ237" s="1054">
        <v>0</v>
      </c>
      <c r="DK237" s="1054">
        <v>0</v>
      </c>
      <c r="DL237" s="1054">
        <v>0</v>
      </c>
      <c r="DM237" s="1054">
        <v>0</v>
      </c>
      <c r="DN237" s="197">
        <v>12844400</v>
      </c>
      <c r="DO237" s="197">
        <v>0</v>
      </c>
      <c r="DP237" s="197">
        <v>11578371</v>
      </c>
      <c r="DQ237" s="197">
        <v>-2643245</v>
      </c>
      <c r="DR237" s="209"/>
      <c r="DS237" s="209"/>
      <c r="DT237" s="209"/>
      <c r="DU237" t="s">
        <v>984</v>
      </c>
      <c r="DV237" t="s">
        <v>985</v>
      </c>
      <c r="DX237" s="197">
        <v>0</v>
      </c>
      <c r="DY237" s="197">
        <v>0</v>
      </c>
      <c r="DZ237" s="197">
        <v>0</v>
      </c>
      <c r="EA237" s="1054">
        <v>0</v>
      </c>
      <c r="EB237" s="1054">
        <v>0</v>
      </c>
      <c r="EC237" s="1557" t="s">
        <v>6480</v>
      </c>
      <c r="ED237" s="197" t="s">
        <v>5274</v>
      </c>
      <c r="EE237" s="1513" t="s">
        <v>5342</v>
      </c>
    </row>
    <row r="238" spans="1:135" s="197" customFormat="1" ht="12.75" x14ac:dyDescent="0.2">
      <c r="A238" s="203">
        <v>230</v>
      </c>
      <c r="B238" s="722" t="s">
        <v>569</v>
      </c>
      <c r="C238" s="1526" t="s">
        <v>570</v>
      </c>
      <c r="D238" s="1054">
        <v>186460</v>
      </c>
      <c r="E238" s="1054">
        <v>186460</v>
      </c>
      <c r="F238" s="1054">
        <v>0</v>
      </c>
      <c r="G238" s="1054">
        <v>0</v>
      </c>
      <c r="H238" s="1054">
        <v>64665942</v>
      </c>
      <c r="I238" s="1054">
        <v>25866377</v>
      </c>
      <c r="J238" s="1054">
        <v>6466594</v>
      </c>
      <c r="K238" s="1054">
        <v>0</v>
      </c>
      <c r="L238" s="1054">
        <v>242130</v>
      </c>
      <c r="M238" s="1054">
        <v>0</v>
      </c>
      <c r="N238" s="1054">
        <v>0</v>
      </c>
      <c r="O238" s="1054">
        <v>0</v>
      </c>
      <c r="P238" s="1054">
        <v>0</v>
      </c>
      <c r="Q238" s="1054">
        <v>0</v>
      </c>
      <c r="R238" s="1054">
        <v>0</v>
      </c>
      <c r="S238" s="1054">
        <v>0</v>
      </c>
      <c r="T238" s="1054">
        <v>0</v>
      </c>
      <c r="U238" s="1054">
        <v>1083524</v>
      </c>
      <c r="V238" s="1054">
        <v>866819</v>
      </c>
      <c r="W238" s="1054">
        <v>216705</v>
      </c>
      <c r="X238" s="1054">
        <v>0</v>
      </c>
      <c r="Y238" s="1054">
        <v>4447341</v>
      </c>
      <c r="Z238" s="1054">
        <v>1101524</v>
      </c>
      <c r="AA238" s="1054">
        <v>0</v>
      </c>
      <c r="AB238" s="1054">
        <v>987816</v>
      </c>
      <c r="AC238" s="1054">
        <v>241849</v>
      </c>
      <c r="AD238" s="1054">
        <v>0</v>
      </c>
      <c r="AE238" s="1054">
        <v>0</v>
      </c>
      <c r="AF238" s="1054">
        <v>0</v>
      </c>
      <c r="AG238" s="1054">
        <v>0</v>
      </c>
      <c r="AH238" s="1054">
        <v>0</v>
      </c>
      <c r="AI238" s="1054">
        <v>0</v>
      </c>
      <c r="AJ238" s="1054">
        <v>0</v>
      </c>
      <c r="AK238" s="1054">
        <v>5162</v>
      </c>
      <c r="AL238" s="1054">
        <v>1291</v>
      </c>
      <c r="AM238" s="1054">
        <v>0</v>
      </c>
      <c r="AN238" s="1054">
        <v>0</v>
      </c>
      <c r="AO238" s="1054">
        <v>0</v>
      </c>
      <c r="AP238" s="1054">
        <v>0</v>
      </c>
      <c r="AQ238" s="1054">
        <v>749018</v>
      </c>
      <c r="AR238" s="1054">
        <v>187255</v>
      </c>
      <c r="AS238" s="1054">
        <v>0</v>
      </c>
      <c r="AT238" s="1054">
        <v>0</v>
      </c>
      <c r="AU238" s="1054">
        <v>0</v>
      </c>
      <c r="AV238" s="1054">
        <v>0</v>
      </c>
      <c r="AW238" s="1054">
        <v>0</v>
      </c>
      <c r="AX238" s="1054">
        <v>0</v>
      </c>
      <c r="AY238" s="1054">
        <v>0</v>
      </c>
      <c r="AZ238" s="1054">
        <v>11708198</v>
      </c>
      <c r="BA238" s="1054">
        <v>773989</v>
      </c>
      <c r="BB238" s="1054">
        <v>2167048</v>
      </c>
      <c r="BC238" s="1054">
        <v>4153336</v>
      </c>
      <c r="BD238" s="1054">
        <v>1025811</v>
      </c>
      <c r="BE238" s="1054">
        <v>0</v>
      </c>
      <c r="BF238" s="1055"/>
      <c r="BG238" s="1055"/>
      <c r="BH238" s="1055"/>
      <c r="BI238" s="1054">
        <v>-1510500</v>
      </c>
      <c r="BJ238" s="1054">
        <v>-1208400</v>
      </c>
      <c r="BK238" s="1054">
        <v>-302100</v>
      </c>
      <c r="BL238" s="1054">
        <v>0</v>
      </c>
      <c r="BM238" s="1054">
        <v>-3021000</v>
      </c>
      <c r="BN238" s="1054">
        <v>-5502200</v>
      </c>
      <c r="BO238" s="1054">
        <v>-4401760</v>
      </c>
      <c r="BP238" s="1054">
        <v>-1100440</v>
      </c>
      <c r="BQ238" s="1054">
        <v>0</v>
      </c>
      <c r="BR238" s="1054">
        <v>-11004400</v>
      </c>
      <c r="BS238" s="1054">
        <v>-5897628</v>
      </c>
      <c r="BT238" s="1054">
        <v>-2948813</v>
      </c>
      <c r="BU238" s="1054">
        <v>-2359050</v>
      </c>
      <c r="BV238" s="1054">
        <v>-589765</v>
      </c>
      <c r="BW238" s="1054">
        <v>0</v>
      </c>
      <c r="BX238" s="1054">
        <v>50732489</v>
      </c>
      <c r="BY238" s="1054">
        <v>-3621551</v>
      </c>
      <c r="BZ238" s="1054">
        <v>1400071</v>
      </c>
      <c r="CA238" s="1054">
        <v>-6515117</v>
      </c>
      <c r="CB238" s="1054">
        <v>-98980</v>
      </c>
      <c r="CC238" s="1054">
        <v>0</v>
      </c>
      <c r="CD238" s="1054">
        <v>-21274</v>
      </c>
      <c r="CE238" s="1054">
        <v>-77787</v>
      </c>
      <c r="CF238" s="1054">
        <v>-2420320</v>
      </c>
      <c r="CG238" s="1054">
        <v>-108720</v>
      </c>
      <c r="CH238" s="1054">
        <v>-49105</v>
      </c>
      <c r="CI238" s="1054">
        <v>0</v>
      </c>
      <c r="CJ238" s="1054">
        <v>0</v>
      </c>
      <c r="CK238" s="1054">
        <v>0</v>
      </c>
      <c r="CL238" s="1054">
        <v>-11135</v>
      </c>
      <c r="CM238" s="1054">
        <v>-11135</v>
      </c>
      <c r="CN238" s="1054">
        <v>0</v>
      </c>
      <c r="CO238" s="1054">
        <v>53110064</v>
      </c>
      <c r="CP238" s="1054">
        <v>-44006</v>
      </c>
      <c r="CQ238" s="1054">
        <v>3835663</v>
      </c>
      <c r="CR238" s="1054">
        <v>-1432414</v>
      </c>
      <c r="CS238" s="1054">
        <v>71591246</v>
      </c>
      <c r="CT238" s="1054">
        <v>-233006</v>
      </c>
      <c r="CU238" s="1054">
        <v>0</v>
      </c>
      <c r="CV238">
        <v>-5242478</v>
      </c>
      <c r="CW238">
        <v>0</v>
      </c>
      <c r="CX238" s="1054">
        <v>-110400</v>
      </c>
      <c r="CY238" s="1054">
        <v>-10894000</v>
      </c>
      <c r="CZ238" s="1054">
        <v>0</v>
      </c>
      <c r="DA238" s="1054">
        <v>82301</v>
      </c>
      <c r="DB238" s="1054">
        <v>0</v>
      </c>
      <c r="DC238" s="1054">
        <v>-55200</v>
      </c>
      <c r="DD238" s="1054">
        <v>-44160</v>
      </c>
      <c r="DE238" s="1054">
        <v>-11040</v>
      </c>
      <c r="DF238" s="1054">
        <v>0</v>
      </c>
      <c r="DG238" s="1054">
        <v>-5447000</v>
      </c>
      <c r="DH238" s="1054">
        <v>-4357600</v>
      </c>
      <c r="DI238" s="1054">
        <v>-1089400</v>
      </c>
      <c r="DJ238" s="1054">
        <v>0</v>
      </c>
      <c r="DK238" s="1054">
        <v>485622</v>
      </c>
      <c r="DL238" s="1054">
        <v>121405</v>
      </c>
      <c r="DM238" s="1054">
        <v>0</v>
      </c>
      <c r="DN238" s="197">
        <v>0</v>
      </c>
      <c r="DO238" s="197">
        <v>0</v>
      </c>
      <c r="DP238" s="197">
        <v>-5897628</v>
      </c>
      <c r="DQ238" s="197">
        <v>-5686422</v>
      </c>
      <c r="DR238" s="209"/>
      <c r="DS238" s="209"/>
      <c r="DT238" s="209"/>
      <c r="DU238" t="s">
        <v>984</v>
      </c>
      <c r="DV238" t="s">
        <v>984</v>
      </c>
      <c r="DX238" s="197">
        <v>646</v>
      </c>
      <c r="DY238" s="197">
        <v>162</v>
      </c>
      <c r="DZ238" s="197">
        <v>0</v>
      </c>
      <c r="EA238" s="1054">
        <v>-1101478</v>
      </c>
      <c r="EB238" s="1054">
        <v>0</v>
      </c>
      <c r="EC238" s="1557" t="s">
        <v>6480</v>
      </c>
      <c r="ED238" s="197" t="s">
        <v>5275</v>
      </c>
      <c r="EE238" s="1513" t="s">
        <v>5344</v>
      </c>
    </row>
    <row r="239" spans="1:135" s="197" customFormat="1" ht="12.75" x14ac:dyDescent="0.2">
      <c r="A239" s="797">
        <v>231</v>
      </c>
      <c r="B239" s="722" t="s">
        <v>1348</v>
      </c>
      <c r="C239" s="1526" t="s">
        <v>572</v>
      </c>
      <c r="D239" s="1054">
        <v>185567</v>
      </c>
      <c r="E239" s="1054">
        <v>185567</v>
      </c>
      <c r="F239" s="1054">
        <v>0</v>
      </c>
      <c r="G239" s="1054">
        <v>0</v>
      </c>
      <c r="H239" s="1054">
        <v>54242703</v>
      </c>
      <c r="I239" s="1054">
        <v>53700276</v>
      </c>
      <c r="J239" s="1054">
        <v>0</v>
      </c>
      <c r="K239" s="1054">
        <v>542427</v>
      </c>
      <c r="L239" s="1054">
        <v>0</v>
      </c>
      <c r="M239" s="1054">
        <v>0</v>
      </c>
      <c r="N239" s="1054">
        <v>0</v>
      </c>
      <c r="O239" s="1054">
        <v>0</v>
      </c>
      <c r="P239" s="1054">
        <v>0</v>
      </c>
      <c r="Q239" s="1054">
        <v>0</v>
      </c>
      <c r="R239" s="1054">
        <v>0</v>
      </c>
      <c r="S239" s="1054">
        <v>0</v>
      </c>
      <c r="T239" s="1054">
        <v>0</v>
      </c>
      <c r="U239" s="1054">
        <v>0</v>
      </c>
      <c r="V239" s="1054">
        <v>1414843</v>
      </c>
      <c r="W239" s="1054">
        <v>0</v>
      </c>
      <c r="X239" s="1054">
        <v>14291</v>
      </c>
      <c r="Y239" s="1054">
        <v>9147342</v>
      </c>
      <c r="Z239" s="1054">
        <v>0</v>
      </c>
      <c r="AA239" s="1054">
        <v>92397</v>
      </c>
      <c r="AB239" s="1054">
        <v>4294536</v>
      </c>
      <c r="AC239" s="1054">
        <v>0</v>
      </c>
      <c r="AD239" s="1054">
        <v>43379</v>
      </c>
      <c r="AE239" s="1054">
        <v>223996</v>
      </c>
      <c r="AF239" s="1054">
        <v>0</v>
      </c>
      <c r="AG239" s="1054">
        <v>2263</v>
      </c>
      <c r="AH239" s="1054">
        <v>7168</v>
      </c>
      <c r="AI239" s="1054">
        <v>0</v>
      </c>
      <c r="AJ239" s="1054">
        <v>72</v>
      </c>
      <c r="AK239" s="1054">
        <v>1039</v>
      </c>
      <c r="AL239" s="1054">
        <v>0</v>
      </c>
      <c r="AM239" s="1054">
        <v>10</v>
      </c>
      <c r="AN239" s="1054">
        <v>0</v>
      </c>
      <c r="AO239" s="1054">
        <v>0</v>
      </c>
      <c r="AP239" s="1054">
        <v>0</v>
      </c>
      <c r="AQ239" s="1054">
        <v>488956</v>
      </c>
      <c r="AR239" s="1054">
        <v>0</v>
      </c>
      <c r="AS239" s="1054">
        <v>4939</v>
      </c>
      <c r="AT239" s="1054">
        <v>0</v>
      </c>
      <c r="AU239" s="1054">
        <v>0</v>
      </c>
      <c r="AV239" s="1054">
        <v>0</v>
      </c>
      <c r="AW239" s="1054">
        <v>0</v>
      </c>
      <c r="AX239" s="1054">
        <v>0</v>
      </c>
      <c r="AY239" s="1054">
        <v>0</v>
      </c>
      <c r="AZ239" s="1054">
        <v>3492214</v>
      </c>
      <c r="BA239" s="1054">
        <v>0</v>
      </c>
      <c r="BB239" s="1054">
        <v>1429134</v>
      </c>
      <c r="BC239" s="1054">
        <v>4286335</v>
      </c>
      <c r="BD239" s="1054">
        <v>0</v>
      </c>
      <c r="BE239" s="1054">
        <v>43296</v>
      </c>
      <c r="BF239" s="1055"/>
      <c r="BG239" s="1055"/>
      <c r="BH239" s="1055"/>
      <c r="BI239" s="1054">
        <v>0</v>
      </c>
      <c r="BJ239" s="1054">
        <v>-7883831</v>
      </c>
      <c r="BK239" s="1054">
        <v>0</v>
      </c>
      <c r="BL239" s="1054">
        <v>-79635</v>
      </c>
      <c r="BM239" s="1054">
        <v>-7963466</v>
      </c>
      <c r="BN239" s="1054">
        <v>0</v>
      </c>
      <c r="BO239" s="1054">
        <v>-11374853</v>
      </c>
      <c r="BP239" s="1054">
        <v>0</v>
      </c>
      <c r="BQ239" s="1054">
        <v>-114898</v>
      </c>
      <c r="BR239" s="1054">
        <v>-11489751</v>
      </c>
      <c r="BS239" s="1054">
        <v>1784412</v>
      </c>
      <c r="BT239" s="1054">
        <v>13</v>
      </c>
      <c r="BU239" s="1054">
        <v>1766557</v>
      </c>
      <c r="BV239" s="1054">
        <v>0</v>
      </c>
      <c r="BW239" s="1054">
        <v>17843</v>
      </c>
      <c r="BX239" s="1054">
        <v>47108480</v>
      </c>
      <c r="BY239" s="1054">
        <v>-5996546</v>
      </c>
      <c r="BZ239" s="1054">
        <v>1247198</v>
      </c>
      <c r="CA239" s="1054">
        <v>-3684655</v>
      </c>
      <c r="CB239" s="1054">
        <v>-68147</v>
      </c>
      <c r="CC239" s="1054">
        <v>0</v>
      </c>
      <c r="CD239" s="1054">
        <v>-2376</v>
      </c>
      <c r="CE239" s="1054">
        <v>-31032</v>
      </c>
      <c r="CF239" s="1054">
        <v>-1815712</v>
      </c>
      <c r="CG239" s="1054">
        <v>-164011</v>
      </c>
      <c r="CH239" s="1054">
        <v>-34082</v>
      </c>
      <c r="CI239" s="1054">
        <v>-9411</v>
      </c>
      <c r="CJ239" s="1054">
        <v>0</v>
      </c>
      <c r="CK239" s="1054">
        <v>0</v>
      </c>
      <c r="CL239" s="1054">
        <v>0</v>
      </c>
      <c r="CM239" s="1054">
        <v>0</v>
      </c>
      <c r="CN239" s="1054">
        <v>0</v>
      </c>
      <c r="CO239" s="1054">
        <v>47943564</v>
      </c>
      <c r="CP239" s="1054">
        <v>-552275</v>
      </c>
      <c r="CQ239" s="1054">
        <v>9953123</v>
      </c>
      <c r="CR239" s="1054">
        <v>-1275476</v>
      </c>
      <c r="CS239" s="1054">
        <v>63245066</v>
      </c>
      <c r="CT239" s="1054">
        <v>-781575</v>
      </c>
      <c r="CU239" s="1054">
        <v>0</v>
      </c>
      <c r="CV239">
        <v>-2013865</v>
      </c>
      <c r="CW239">
        <v>0</v>
      </c>
      <c r="CX239" s="1054">
        <v>-1840342</v>
      </c>
      <c r="CY239" s="1054">
        <v>-9649409</v>
      </c>
      <c r="CZ239" s="1054">
        <v>0</v>
      </c>
      <c r="DA239" s="1054">
        <v>-708114</v>
      </c>
      <c r="DB239" s="1054">
        <v>0</v>
      </c>
      <c r="DC239" s="1054">
        <v>0</v>
      </c>
      <c r="DD239" s="1054">
        <v>-1821939</v>
      </c>
      <c r="DE239" s="1054">
        <v>0</v>
      </c>
      <c r="DF239" s="1054">
        <v>-18403</v>
      </c>
      <c r="DG239" s="1054">
        <v>0</v>
      </c>
      <c r="DH239" s="1054">
        <v>-9552914</v>
      </c>
      <c r="DI239" s="1054">
        <v>0</v>
      </c>
      <c r="DJ239" s="1054">
        <v>-96495</v>
      </c>
      <c r="DK239" s="1054">
        <v>3284283</v>
      </c>
      <c r="DL239" s="1054">
        <v>0</v>
      </c>
      <c r="DM239" s="1054">
        <v>33175</v>
      </c>
      <c r="DN239" s="197">
        <v>17404500</v>
      </c>
      <c r="DO239" s="197">
        <v>0</v>
      </c>
      <c r="DP239" s="197">
        <v>1784412</v>
      </c>
      <c r="DQ239" s="197">
        <v>-2751595</v>
      </c>
      <c r="DR239" s="209"/>
      <c r="DS239" s="209"/>
      <c r="DT239" s="209" t="s">
        <v>985</v>
      </c>
      <c r="DU239" t="s">
        <v>984</v>
      </c>
      <c r="DV239" t="s">
        <v>984</v>
      </c>
      <c r="DX239" s="197">
        <v>0</v>
      </c>
      <c r="DY239" s="197">
        <v>0</v>
      </c>
      <c r="DZ239" s="197">
        <v>0</v>
      </c>
      <c r="EA239" s="1054">
        <v>-3009839</v>
      </c>
      <c r="EB239" s="1054">
        <v>0</v>
      </c>
      <c r="EC239" s="1557" t="s">
        <v>6481</v>
      </c>
      <c r="ED239" s="197" t="s">
        <v>5276</v>
      </c>
      <c r="EE239" s="1513" t="s">
        <v>5349</v>
      </c>
    </row>
    <row r="240" spans="1:135" s="197" customFormat="1" ht="12.75" x14ac:dyDescent="0.2">
      <c r="A240" s="203">
        <v>232</v>
      </c>
      <c r="B240" s="722" t="s">
        <v>573</v>
      </c>
      <c r="C240" s="1526" t="s">
        <v>574</v>
      </c>
      <c r="D240" s="1054">
        <v>169807</v>
      </c>
      <c r="E240" s="1054">
        <v>169807</v>
      </c>
      <c r="F240" s="1054">
        <v>0</v>
      </c>
      <c r="G240" s="1054">
        <v>0</v>
      </c>
      <c r="H240" s="1054">
        <v>50653550</v>
      </c>
      <c r="I240" s="1054">
        <v>20261420</v>
      </c>
      <c r="J240" s="1054">
        <v>4558820</v>
      </c>
      <c r="K240" s="1054">
        <v>506536</v>
      </c>
      <c r="L240" s="1054">
        <v>0</v>
      </c>
      <c r="M240" s="1054">
        <v>0</v>
      </c>
      <c r="N240" s="1054">
        <v>0</v>
      </c>
      <c r="O240" s="1054">
        <v>0</v>
      </c>
      <c r="P240" s="1054">
        <v>0</v>
      </c>
      <c r="Q240" s="1054">
        <v>0</v>
      </c>
      <c r="R240" s="1054">
        <v>0</v>
      </c>
      <c r="S240" s="1054">
        <v>0</v>
      </c>
      <c r="T240" s="1054">
        <v>0</v>
      </c>
      <c r="U240" s="1054">
        <v>-987520</v>
      </c>
      <c r="V240" s="1054">
        <v>-790016</v>
      </c>
      <c r="W240" s="1054">
        <v>-177754</v>
      </c>
      <c r="X240" s="1054">
        <v>-19750</v>
      </c>
      <c r="Y240" s="1054">
        <v>3451344</v>
      </c>
      <c r="Z240" s="1054">
        <v>776552</v>
      </c>
      <c r="AA240" s="1054">
        <v>86284</v>
      </c>
      <c r="AB240" s="1054">
        <v>1930558</v>
      </c>
      <c r="AC240" s="1054">
        <v>434375</v>
      </c>
      <c r="AD240" s="1054">
        <v>48264</v>
      </c>
      <c r="AE240" s="1054">
        <v>91218</v>
      </c>
      <c r="AF240" s="1054">
        <v>20524</v>
      </c>
      <c r="AG240" s="1054">
        <v>2280</v>
      </c>
      <c r="AH240" s="1054">
        <v>0</v>
      </c>
      <c r="AI240" s="1054">
        <v>0</v>
      </c>
      <c r="AJ240" s="1054">
        <v>0</v>
      </c>
      <c r="AK240" s="1054">
        <v>0</v>
      </c>
      <c r="AL240" s="1054">
        <v>0</v>
      </c>
      <c r="AM240" s="1054">
        <v>0</v>
      </c>
      <c r="AN240" s="1054">
        <v>3330</v>
      </c>
      <c r="AO240" s="1054">
        <v>749</v>
      </c>
      <c r="AP240" s="1054">
        <v>83</v>
      </c>
      <c r="AQ240" s="1054">
        <v>0</v>
      </c>
      <c r="AR240" s="1054">
        <v>0</v>
      </c>
      <c r="AS240" s="1054">
        <v>0</v>
      </c>
      <c r="AT240" s="1054">
        <v>0</v>
      </c>
      <c r="AU240" s="1054">
        <v>0</v>
      </c>
      <c r="AV240" s="1054">
        <v>0</v>
      </c>
      <c r="AW240" s="1054">
        <v>0</v>
      </c>
      <c r="AX240" s="1054">
        <v>0</v>
      </c>
      <c r="AY240" s="1054">
        <v>0</v>
      </c>
      <c r="AZ240" s="1054">
        <v>3399374</v>
      </c>
      <c r="BA240" s="1054">
        <v>0</v>
      </c>
      <c r="BB240" s="1054">
        <v>-1975039</v>
      </c>
      <c r="BC240" s="1054">
        <v>1863105</v>
      </c>
      <c r="BD240" s="1054">
        <v>419199</v>
      </c>
      <c r="BE240" s="1054">
        <v>46578</v>
      </c>
      <c r="BF240" s="1055"/>
      <c r="BG240" s="1055"/>
      <c r="BH240" s="1055"/>
      <c r="BI240" s="1054">
        <v>-1187529</v>
      </c>
      <c r="BJ240" s="1054">
        <v>-950025</v>
      </c>
      <c r="BK240" s="1054">
        <v>-213756</v>
      </c>
      <c r="BL240" s="1054">
        <v>-23751</v>
      </c>
      <c r="BM240" s="1054">
        <v>-2375061</v>
      </c>
      <c r="BN240" s="1054">
        <v>-4217078</v>
      </c>
      <c r="BO240" s="1054">
        <v>-3373664</v>
      </c>
      <c r="BP240" s="1054">
        <v>-759074</v>
      </c>
      <c r="BQ240" s="1054">
        <v>-84341</v>
      </c>
      <c r="BR240" s="1054">
        <v>-8434157</v>
      </c>
      <c r="BS240" s="1054">
        <v>-2128604</v>
      </c>
      <c r="BT240" s="1054">
        <v>-1064304</v>
      </c>
      <c r="BU240" s="1054">
        <v>-851443</v>
      </c>
      <c r="BV240" s="1054">
        <v>-191574</v>
      </c>
      <c r="BW240" s="1054">
        <v>-21283</v>
      </c>
      <c r="BX240" s="1054">
        <v>41135976</v>
      </c>
      <c r="BY240" s="1054">
        <v>-5253035</v>
      </c>
      <c r="BZ240" s="1054">
        <v>1106853</v>
      </c>
      <c r="CA240" s="1054">
        <v>-3002407</v>
      </c>
      <c r="CB240" s="1054">
        <v>-87685</v>
      </c>
      <c r="CC240" s="1054">
        <v>-9152</v>
      </c>
      <c r="CD240" s="1054">
        <v>0</v>
      </c>
      <c r="CE240" s="1054">
        <v>0</v>
      </c>
      <c r="CF240" s="1054">
        <v>-2319300</v>
      </c>
      <c r="CG240" s="1054">
        <v>-194094</v>
      </c>
      <c r="CH240" s="1054">
        <v>-47081</v>
      </c>
      <c r="CI240" s="1054">
        <v>-7301</v>
      </c>
      <c r="CJ240" s="1054">
        <v>-8486</v>
      </c>
      <c r="CK240" s="1054">
        <v>0</v>
      </c>
      <c r="CL240" s="1054">
        <v>-15872</v>
      </c>
      <c r="CM240" s="1054">
        <v>0</v>
      </c>
      <c r="CN240" s="1054">
        <v>0</v>
      </c>
      <c r="CO240" s="1054">
        <v>42641180</v>
      </c>
      <c r="CP240" s="1054">
        <v>-763660</v>
      </c>
      <c r="CQ240" s="1054">
        <v>5401966</v>
      </c>
      <c r="CR240" s="1054">
        <v>-2256668</v>
      </c>
      <c r="CS240" s="1054">
        <v>57343878</v>
      </c>
      <c r="CT240" s="1054">
        <v>-682267</v>
      </c>
      <c r="CU240" s="1054">
        <v>0</v>
      </c>
      <c r="CV240">
        <v>-1704990</v>
      </c>
      <c r="CW240">
        <v>0</v>
      </c>
      <c r="CX240" s="1054">
        <v>-28353</v>
      </c>
      <c r="CY240" s="1054">
        <v>-8405804</v>
      </c>
      <c r="CZ240" s="1054">
        <v>0</v>
      </c>
      <c r="DA240" s="1054">
        <v>540161</v>
      </c>
      <c r="DB240" s="1054">
        <v>0</v>
      </c>
      <c r="DC240" s="1054">
        <v>-14176</v>
      </c>
      <c r="DD240" s="1054">
        <v>-11342</v>
      </c>
      <c r="DE240" s="1054">
        <v>-2552</v>
      </c>
      <c r="DF240" s="1054">
        <v>-283</v>
      </c>
      <c r="DG240" s="1054">
        <v>-4202902</v>
      </c>
      <c r="DH240" s="1054">
        <v>-3362322</v>
      </c>
      <c r="DI240" s="1054">
        <v>-756522</v>
      </c>
      <c r="DJ240" s="1054">
        <v>-84058</v>
      </c>
      <c r="DK240" s="1054">
        <v>1254198</v>
      </c>
      <c r="DL240" s="1054">
        <v>282195</v>
      </c>
      <c r="DM240" s="1054">
        <v>31355</v>
      </c>
      <c r="DN240" s="197">
        <v>17542000</v>
      </c>
      <c r="DO240" s="197">
        <v>0</v>
      </c>
      <c r="DP240" s="197">
        <v>-2128604</v>
      </c>
      <c r="DQ240" s="197">
        <v>-2837639</v>
      </c>
      <c r="DR240" s="209"/>
      <c r="DS240" s="209"/>
      <c r="DT240" s="209"/>
      <c r="DU240" t="s">
        <v>984</v>
      </c>
      <c r="DV240" t="s">
        <v>985</v>
      </c>
      <c r="DX240" s="197">
        <v>0</v>
      </c>
      <c r="DY240" s="197">
        <v>0</v>
      </c>
      <c r="DZ240" s="197">
        <v>0</v>
      </c>
      <c r="EA240" s="1054">
        <v>-2844749</v>
      </c>
      <c r="EB240" s="1054">
        <v>0</v>
      </c>
      <c r="EC240" s="1557" t="s">
        <v>6480</v>
      </c>
      <c r="ED240" s="197" t="s">
        <v>5277</v>
      </c>
      <c r="EE240" s="1513" t="s">
        <v>5348</v>
      </c>
    </row>
    <row r="241" spans="1:135" s="197" customFormat="1" ht="12.75" x14ac:dyDescent="0.2">
      <c r="A241" s="797">
        <v>233</v>
      </c>
      <c r="B241" s="722" t="s">
        <v>575</v>
      </c>
      <c r="C241" s="1526" t="s">
        <v>576</v>
      </c>
      <c r="D241" s="1054">
        <v>113039</v>
      </c>
      <c r="E241" s="1054">
        <v>113039</v>
      </c>
      <c r="F241" s="1054">
        <v>0</v>
      </c>
      <c r="G241" s="1054">
        <v>0</v>
      </c>
      <c r="H241" s="1054">
        <v>19231141</v>
      </c>
      <c r="I241" s="1054">
        <v>7692456</v>
      </c>
      <c r="J241" s="1054">
        <v>1730803</v>
      </c>
      <c r="K241" s="1054">
        <v>192311</v>
      </c>
      <c r="L241" s="1054">
        <v>0</v>
      </c>
      <c r="M241" s="1054">
        <v>0</v>
      </c>
      <c r="N241" s="1054">
        <v>0</v>
      </c>
      <c r="O241" s="1054">
        <v>0</v>
      </c>
      <c r="P241" s="1054">
        <v>0</v>
      </c>
      <c r="Q241" s="1054">
        <v>0</v>
      </c>
      <c r="R241" s="1054">
        <v>0</v>
      </c>
      <c r="S241" s="1054">
        <v>0</v>
      </c>
      <c r="T241" s="1054">
        <v>0</v>
      </c>
      <c r="U241" s="1054">
        <v>213081</v>
      </c>
      <c r="V241" s="1054">
        <v>170464</v>
      </c>
      <c r="W241" s="1054">
        <v>38354</v>
      </c>
      <c r="X241" s="1054">
        <v>4262</v>
      </c>
      <c r="Y241" s="1054">
        <v>1310338</v>
      </c>
      <c r="Z241" s="1054">
        <v>294826</v>
      </c>
      <c r="AA241" s="1054">
        <v>32758</v>
      </c>
      <c r="AB241" s="1054">
        <v>1525238</v>
      </c>
      <c r="AC241" s="1054">
        <v>343179</v>
      </c>
      <c r="AD241" s="1054">
        <v>38131</v>
      </c>
      <c r="AE241" s="1054">
        <v>38541</v>
      </c>
      <c r="AF241" s="1054">
        <v>8672</v>
      </c>
      <c r="AG241" s="1054">
        <v>964</v>
      </c>
      <c r="AH241" s="1054">
        <v>0</v>
      </c>
      <c r="AI241" s="1054">
        <v>0</v>
      </c>
      <c r="AJ241" s="1054">
        <v>0</v>
      </c>
      <c r="AK241" s="1054">
        <v>12936</v>
      </c>
      <c r="AL241" s="1054">
        <v>2911</v>
      </c>
      <c r="AM241" s="1054">
        <v>323</v>
      </c>
      <c r="AN241" s="1054">
        <v>3047</v>
      </c>
      <c r="AO241" s="1054">
        <v>686</v>
      </c>
      <c r="AP241" s="1054">
        <v>76</v>
      </c>
      <c r="AQ241" s="1054">
        <v>23407</v>
      </c>
      <c r="AR241" s="1054">
        <v>5267</v>
      </c>
      <c r="AS241" s="1054">
        <v>585</v>
      </c>
      <c r="AT241" s="1054">
        <v>0</v>
      </c>
      <c r="AU241" s="1054">
        <v>0</v>
      </c>
      <c r="AV241" s="1054">
        <v>0</v>
      </c>
      <c r="AW241" s="1054">
        <v>0</v>
      </c>
      <c r="AX241" s="1054">
        <v>0</v>
      </c>
      <c r="AY241" s="1054">
        <v>0</v>
      </c>
      <c r="AZ241" s="1054">
        <v>2500000</v>
      </c>
      <c r="BA241" s="1054">
        <v>0</v>
      </c>
      <c r="BB241" s="1054">
        <v>426161</v>
      </c>
      <c r="BC241" s="1054">
        <v>1140878</v>
      </c>
      <c r="BD241" s="1054">
        <v>256698</v>
      </c>
      <c r="BE241" s="1054">
        <v>28522</v>
      </c>
      <c r="BF241" s="1055"/>
      <c r="BG241" s="1055"/>
      <c r="BH241" s="1055"/>
      <c r="BI241" s="1054">
        <v>-219168</v>
      </c>
      <c r="BJ241" s="1054">
        <v>-175335</v>
      </c>
      <c r="BK241" s="1054">
        <v>-39451</v>
      </c>
      <c r="BL241" s="1054">
        <v>-4383</v>
      </c>
      <c r="BM241" s="1054">
        <v>-438337</v>
      </c>
      <c r="BN241" s="1054">
        <v>-947218</v>
      </c>
      <c r="BO241" s="1054">
        <v>-757776</v>
      </c>
      <c r="BP241" s="1054">
        <v>-170499</v>
      </c>
      <c r="BQ241" s="1054">
        <v>-18945</v>
      </c>
      <c r="BR241" s="1054">
        <v>-1894438</v>
      </c>
      <c r="BS241" s="1054">
        <v>-985970</v>
      </c>
      <c r="BT241" s="1054">
        <v>-492986</v>
      </c>
      <c r="BU241" s="1054">
        <v>-394386</v>
      </c>
      <c r="BV241" s="1054">
        <v>-88736</v>
      </c>
      <c r="BW241" s="1054">
        <v>-9861</v>
      </c>
      <c r="BX241" s="1054">
        <v>17810436</v>
      </c>
      <c r="BY241" s="1054">
        <v>-4600556</v>
      </c>
      <c r="BZ241" s="1054">
        <v>451505</v>
      </c>
      <c r="CA241" s="1054">
        <v>-1591047</v>
      </c>
      <c r="CB241" s="1054">
        <v>-49771</v>
      </c>
      <c r="CC241" s="1054">
        <v>-8080</v>
      </c>
      <c r="CD241" s="1054">
        <v>-25715</v>
      </c>
      <c r="CE241" s="1054">
        <v>-97262</v>
      </c>
      <c r="CF241" s="1054">
        <v>-566916</v>
      </c>
      <c r="CG241" s="1054">
        <v>-44011</v>
      </c>
      <c r="CH241" s="1054">
        <v>-396802</v>
      </c>
      <c r="CI241" s="1054">
        <v>-3227</v>
      </c>
      <c r="CJ241" s="1054">
        <v>0</v>
      </c>
      <c r="CK241" s="1054">
        <v>0</v>
      </c>
      <c r="CL241" s="1054">
        <v>0</v>
      </c>
      <c r="CM241" s="1054">
        <v>0</v>
      </c>
      <c r="CN241" s="1054">
        <v>0</v>
      </c>
      <c r="CO241" s="1054">
        <v>18792385</v>
      </c>
      <c r="CP241" s="1054">
        <v>-74769</v>
      </c>
      <c r="CQ241" s="1054">
        <v>532390</v>
      </c>
      <c r="CR241" s="1054">
        <v>-780671</v>
      </c>
      <c r="CS241" s="1054">
        <v>27819632</v>
      </c>
      <c r="CT241" s="1054">
        <v>-210077</v>
      </c>
      <c r="CU241" s="1054">
        <v>0</v>
      </c>
      <c r="CV241">
        <v>-1041854</v>
      </c>
      <c r="CW241">
        <v>0</v>
      </c>
      <c r="CX241" s="1054">
        <v>0</v>
      </c>
      <c r="CY241" s="1054">
        <v>-1894438</v>
      </c>
      <c r="CZ241" s="1054">
        <v>0</v>
      </c>
      <c r="DA241" s="1054">
        <v>51214</v>
      </c>
      <c r="DB241" s="1054">
        <v>0</v>
      </c>
      <c r="DC241" s="1054">
        <v>0</v>
      </c>
      <c r="DD241" s="1054">
        <v>0</v>
      </c>
      <c r="DE241" s="1054">
        <v>0</v>
      </c>
      <c r="DF241" s="1054">
        <v>0</v>
      </c>
      <c r="DG241" s="1054">
        <v>-947218</v>
      </c>
      <c r="DH241" s="1054">
        <v>-757776</v>
      </c>
      <c r="DI241" s="1054">
        <v>-170499</v>
      </c>
      <c r="DJ241" s="1054">
        <v>-18945</v>
      </c>
      <c r="DK241" s="1054">
        <v>191590</v>
      </c>
      <c r="DL241" s="1054">
        <v>43108</v>
      </c>
      <c r="DM241" s="1054">
        <v>4790</v>
      </c>
      <c r="DN241" s="197">
        <v>7411650</v>
      </c>
      <c r="DO241" s="197">
        <v>0</v>
      </c>
      <c r="DP241" s="197">
        <v>-985970</v>
      </c>
      <c r="DQ241" s="197">
        <v>-1518659</v>
      </c>
      <c r="DR241" s="209"/>
      <c r="DS241" s="209"/>
      <c r="DT241" s="209"/>
      <c r="DU241" t="s">
        <v>984</v>
      </c>
      <c r="DV241" t="s">
        <v>985</v>
      </c>
      <c r="DX241" s="197">
        <v>0</v>
      </c>
      <c r="DY241" s="197">
        <v>0</v>
      </c>
      <c r="DZ241" s="197">
        <v>0</v>
      </c>
      <c r="EA241" s="1054">
        <v>-434561</v>
      </c>
      <c r="EB241" s="1054">
        <v>0</v>
      </c>
      <c r="EC241" s="1557" t="s">
        <v>6480</v>
      </c>
      <c r="ED241" s="197" t="s">
        <v>5278</v>
      </c>
      <c r="EE241" s="1513" t="s">
        <v>5348</v>
      </c>
    </row>
    <row r="242" spans="1:135" s="197" customFormat="1" ht="12.75" x14ac:dyDescent="0.2">
      <c r="A242" s="203">
        <v>234</v>
      </c>
      <c r="B242" s="722" t="s">
        <v>577</v>
      </c>
      <c r="C242" s="1526" t="s">
        <v>578</v>
      </c>
      <c r="D242" s="1054">
        <v>107645</v>
      </c>
      <c r="E242" s="1054">
        <v>107645</v>
      </c>
      <c r="F242" s="1054">
        <v>0</v>
      </c>
      <c r="G242" s="1054">
        <v>0</v>
      </c>
      <c r="H242" s="1054">
        <v>51418716</v>
      </c>
      <c r="I242" s="1054">
        <v>20567486</v>
      </c>
      <c r="J242" s="1054">
        <v>5141872</v>
      </c>
      <c r="K242" s="1054">
        <v>0</v>
      </c>
      <c r="L242" s="1054">
        <v>0</v>
      </c>
      <c r="M242" s="1054">
        <v>0</v>
      </c>
      <c r="N242" s="1054">
        <v>0</v>
      </c>
      <c r="O242" s="1054">
        <v>0</v>
      </c>
      <c r="P242" s="1054">
        <v>0</v>
      </c>
      <c r="Q242" s="1054">
        <v>0</v>
      </c>
      <c r="R242" s="1054">
        <v>0</v>
      </c>
      <c r="S242" s="1054">
        <v>0</v>
      </c>
      <c r="T242" s="1054">
        <v>0</v>
      </c>
      <c r="U242" s="1054">
        <v>1810125</v>
      </c>
      <c r="V242" s="1054">
        <v>1448100</v>
      </c>
      <c r="W242" s="1054">
        <v>362025</v>
      </c>
      <c r="X242" s="1054">
        <v>0</v>
      </c>
      <c r="Y242" s="1054">
        <v>3503480</v>
      </c>
      <c r="Z242" s="1054">
        <v>875870</v>
      </c>
      <c r="AA242" s="1054">
        <v>0</v>
      </c>
      <c r="AB242" s="1054">
        <v>610655</v>
      </c>
      <c r="AC242" s="1054">
        <v>152664</v>
      </c>
      <c r="AD242" s="1054">
        <v>0</v>
      </c>
      <c r="AE242" s="1054">
        <v>59673</v>
      </c>
      <c r="AF242" s="1054">
        <v>14918</v>
      </c>
      <c r="AG242" s="1054">
        <v>0</v>
      </c>
      <c r="AH242" s="1054">
        <v>0</v>
      </c>
      <c r="AI242" s="1054">
        <v>0</v>
      </c>
      <c r="AJ242" s="1054">
        <v>0</v>
      </c>
      <c r="AK242" s="1054">
        <v>3672</v>
      </c>
      <c r="AL242" s="1054">
        <v>918</v>
      </c>
      <c r="AM242" s="1054">
        <v>0</v>
      </c>
      <c r="AN242" s="1054">
        <v>0</v>
      </c>
      <c r="AO242" s="1054">
        <v>0</v>
      </c>
      <c r="AP242" s="1054">
        <v>0</v>
      </c>
      <c r="AQ242" s="1054">
        <v>148326</v>
      </c>
      <c r="AR242" s="1054">
        <v>37081</v>
      </c>
      <c r="AS242" s="1054">
        <v>0</v>
      </c>
      <c r="AT242" s="1054">
        <v>0</v>
      </c>
      <c r="AU242" s="1054">
        <v>0</v>
      </c>
      <c r="AV242" s="1054">
        <v>0</v>
      </c>
      <c r="AW242" s="1054">
        <v>0</v>
      </c>
      <c r="AX242" s="1054">
        <v>0</v>
      </c>
      <c r="AY242" s="1054">
        <v>0</v>
      </c>
      <c r="AZ242" s="1054">
        <v>5424796</v>
      </c>
      <c r="BA242" s="1054">
        <v>0</v>
      </c>
      <c r="BB242" s="1054">
        <v>3620249</v>
      </c>
      <c r="BC242" s="1054">
        <v>1109287</v>
      </c>
      <c r="BD242" s="1054">
        <v>277322</v>
      </c>
      <c r="BE242" s="1054">
        <v>0</v>
      </c>
      <c r="BF242" s="1055"/>
      <c r="BG242" s="1055"/>
      <c r="BH242" s="1055"/>
      <c r="BI242" s="1054">
        <v>-489720</v>
      </c>
      <c r="BJ242" s="1054">
        <v>-391777</v>
      </c>
      <c r="BK242" s="1054">
        <v>-97945</v>
      </c>
      <c r="BL242" s="1054">
        <v>0</v>
      </c>
      <c r="BM242" s="1054">
        <v>-979442</v>
      </c>
      <c r="BN242" s="1054">
        <v>-2399195</v>
      </c>
      <c r="BO242" s="1054">
        <v>-1919357</v>
      </c>
      <c r="BP242" s="1054">
        <v>-479840</v>
      </c>
      <c r="BQ242" s="1054">
        <v>0</v>
      </c>
      <c r="BR242" s="1054">
        <v>-4798392</v>
      </c>
      <c r="BS242" s="1054">
        <v>4722299</v>
      </c>
      <c r="BT242" s="1054">
        <v>2361151</v>
      </c>
      <c r="BU242" s="1054">
        <v>1888918</v>
      </c>
      <c r="BV242" s="1054">
        <v>472230</v>
      </c>
      <c r="BW242" s="1054">
        <v>0</v>
      </c>
      <c r="BX242" s="1054">
        <v>48738032</v>
      </c>
      <c r="BY242" s="1054">
        <v>-2130448</v>
      </c>
      <c r="BZ242" s="1054">
        <v>1121249</v>
      </c>
      <c r="CA242" s="1054">
        <v>-2534544</v>
      </c>
      <c r="CB242" s="1054">
        <v>-4506</v>
      </c>
      <c r="CC242" s="1054">
        <v>0</v>
      </c>
      <c r="CD242" s="1054">
        <v>-8627</v>
      </c>
      <c r="CE242" s="1054">
        <v>0</v>
      </c>
      <c r="CF242" s="1054">
        <v>-811841</v>
      </c>
      <c r="CG242" s="1054">
        <v>-120785</v>
      </c>
      <c r="CH242" s="1054">
        <v>-63616</v>
      </c>
      <c r="CI242" s="1054">
        <v>0</v>
      </c>
      <c r="CJ242" s="1054">
        <v>0</v>
      </c>
      <c r="CK242" s="1054">
        <v>0</v>
      </c>
      <c r="CL242" s="1054">
        <v>0</v>
      </c>
      <c r="CM242" s="1054">
        <v>0</v>
      </c>
      <c r="CN242" s="1054">
        <v>0</v>
      </c>
      <c r="CO242" s="1054">
        <v>44595564</v>
      </c>
      <c r="CP242" s="1054">
        <v>-123688</v>
      </c>
      <c r="CQ242" s="1054">
        <v>1486453</v>
      </c>
      <c r="CR242" s="1054">
        <v>-1725335</v>
      </c>
      <c r="CS242" s="1054">
        <v>50696316</v>
      </c>
      <c r="CT242" s="1054">
        <v>-121525</v>
      </c>
      <c r="CU242" s="1054">
        <v>0</v>
      </c>
      <c r="CV242">
        <v>2524040</v>
      </c>
      <c r="CW242">
        <v>0</v>
      </c>
      <c r="CX242" s="1054">
        <v>-52995</v>
      </c>
      <c r="CY242" s="1054">
        <v>-4745397</v>
      </c>
      <c r="CZ242" s="1054">
        <v>0</v>
      </c>
      <c r="DA242" s="1054">
        <v>0</v>
      </c>
      <c r="DB242" s="1054">
        <v>0</v>
      </c>
      <c r="DC242" s="1054">
        <v>-26497</v>
      </c>
      <c r="DD242" s="1054">
        <v>-21198</v>
      </c>
      <c r="DE242" s="1054">
        <v>-5300</v>
      </c>
      <c r="DF242" s="1054">
        <v>0</v>
      </c>
      <c r="DG242" s="1054">
        <v>-2372698</v>
      </c>
      <c r="DH242" s="1054">
        <v>-1898159</v>
      </c>
      <c r="DI242" s="1054">
        <v>-474540</v>
      </c>
      <c r="DJ242" s="1054">
        <v>0</v>
      </c>
      <c r="DK242" s="1054">
        <v>542051</v>
      </c>
      <c r="DL242" s="1054">
        <v>135513</v>
      </c>
      <c r="DM242" s="1054">
        <v>0</v>
      </c>
      <c r="DN242" s="197">
        <v>11475500</v>
      </c>
      <c r="DO242" s="197">
        <v>0</v>
      </c>
      <c r="DP242" s="197">
        <v>4722299</v>
      </c>
      <c r="DQ242" s="197">
        <v>-1598593</v>
      </c>
      <c r="DR242" s="209"/>
      <c r="DS242" s="209"/>
      <c r="DT242" s="209"/>
      <c r="DU242" t="s">
        <v>984</v>
      </c>
      <c r="DV242" t="s">
        <v>984</v>
      </c>
      <c r="DX242" s="197">
        <v>0</v>
      </c>
      <c r="DY242" s="197">
        <v>0</v>
      </c>
      <c r="DZ242" s="197">
        <v>0</v>
      </c>
      <c r="EA242" s="1054">
        <v>-1229470</v>
      </c>
      <c r="EB242" s="1054">
        <v>0</v>
      </c>
      <c r="EC242" s="1557" t="s">
        <v>6480</v>
      </c>
      <c r="ED242" s="197" t="s">
        <v>5279</v>
      </c>
      <c r="EE242" s="1513" t="s">
        <v>5344</v>
      </c>
    </row>
    <row r="243" spans="1:135" s="197" customFormat="1" ht="12.75" x14ac:dyDescent="0.2">
      <c r="A243" s="797">
        <v>235</v>
      </c>
      <c r="B243" s="722" t="s">
        <v>579</v>
      </c>
      <c r="C243" s="1526" t="s">
        <v>580</v>
      </c>
      <c r="D243" s="1054">
        <v>421285</v>
      </c>
      <c r="E243" s="1054">
        <v>421285</v>
      </c>
      <c r="F243" s="1054">
        <v>11238</v>
      </c>
      <c r="G243" s="1054">
        <v>0</v>
      </c>
      <c r="H243" s="1054">
        <v>89496841</v>
      </c>
      <c r="I243" s="1054">
        <v>88601873</v>
      </c>
      <c r="J243" s="1054">
        <v>0</v>
      </c>
      <c r="K243" s="1054">
        <v>894968</v>
      </c>
      <c r="L243" s="1054">
        <v>0</v>
      </c>
      <c r="M243" s="1054">
        <v>0</v>
      </c>
      <c r="N243" s="1054">
        <v>0</v>
      </c>
      <c r="O243" s="1054">
        <v>0</v>
      </c>
      <c r="P243" s="1054">
        <v>0</v>
      </c>
      <c r="Q243" s="1054">
        <v>0</v>
      </c>
      <c r="R243" s="1054">
        <v>0</v>
      </c>
      <c r="S243" s="1054">
        <v>0</v>
      </c>
      <c r="T243" s="1054">
        <v>0</v>
      </c>
      <c r="U243" s="1054">
        <v>0</v>
      </c>
      <c r="V243" s="1054">
        <v>15180688</v>
      </c>
      <c r="W243" s="1054">
        <v>0</v>
      </c>
      <c r="X243" s="1054">
        <v>153340</v>
      </c>
      <c r="Y243" s="1054">
        <v>15094418</v>
      </c>
      <c r="Z243" s="1054">
        <v>0</v>
      </c>
      <c r="AA243" s="1054">
        <v>152449</v>
      </c>
      <c r="AB243" s="1054">
        <v>9095780</v>
      </c>
      <c r="AC243" s="1054">
        <v>0</v>
      </c>
      <c r="AD243" s="1054">
        <v>91877</v>
      </c>
      <c r="AE243" s="1054">
        <v>449733</v>
      </c>
      <c r="AF243" s="1054">
        <v>0</v>
      </c>
      <c r="AG243" s="1054">
        <v>4543</v>
      </c>
      <c r="AH243" s="1054">
        <v>0</v>
      </c>
      <c r="AI243" s="1054">
        <v>0</v>
      </c>
      <c r="AJ243" s="1054">
        <v>0</v>
      </c>
      <c r="AK243" s="1054">
        <v>9096</v>
      </c>
      <c r="AL243" s="1054">
        <v>0</v>
      </c>
      <c r="AM243" s="1054">
        <v>92</v>
      </c>
      <c r="AN243" s="1054">
        <v>0</v>
      </c>
      <c r="AO243" s="1054">
        <v>0</v>
      </c>
      <c r="AP243" s="1054">
        <v>0</v>
      </c>
      <c r="AQ243" s="1054">
        <v>1877073</v>
      </c>
      <c r="AR243" s="1054">
        <v>0</v>
      </c>
      <c r="AS243" s="1054">
        <v>18960</v>
      </c>
      <c r="AT243" s="1054">
        <v>0</v>
      </c>
      <c r="AU243" s="1054">
        <v>0</v>
      </c>
      <c r="AV243" s="1054">
        <v>0</v>
      </c>
      <c r="AW243" s="1054">
        <v>0</v>
      </c>
      <c r="AX243" s="1054">
        <v>0</v>
      </c>
      <c r="AY243" s="1054">
        <v>0</v>
      </c>
      <c r="AZ243" s="1054">
        <v>8357304</v>
      </c>
      <c r="BA243" s="1054">
        <v>0</v>
      </c>
      <c r="BB243" s="1054">
        <v>15334028</v>
      </c>
      <c r="BC243" s="1054">
        <v>8524936</v>
      </c>
      <c r="BD243" s="1054">
        <v>0</v>
      </c>
      <c r="BE243" s="1054">
        <v>86110</v>
      </c>
      <c r="BF243" s="1055"/>
      <c r="BG243" s="1055"/>
      <c r="BH243" s="1055"/>
      <c r="BI243" s="1054">
        <v>0</v>
      </c>
      <c r="BJ243" s="1054">
        <v>-7673815</v>
      </c>
      <c r="BK243" s="1054">
        <v>0</v>
      </c>
      <c r="BL243" s="1054">
        <v>-77513</v>
      </c>
      <c r="BM243" s="1054">
        <v>-7751328</v>
      </c>
      <c r="BN243" s="1054">
        <v>0</v>
      </c>
      <c r="BO243" s="1054">
        <v>-18003784</v>
      </c>
      <c r="BP243" s="1054">
        <v>0</v>
      </c>
      <c r="BQ243" s="1054">
        <v>-181857</v>
      </c>
      <c r="BR243" s="1054">
        <v>-18185641</v>
      </c>
      <c r="BS243" s="1054">
        <v>18485330</v>
      </c>
      <c r="BT243" s="1054">
        <v>200</v>
      </c>
      <c r="BU243" s="1054">
        <v>18300275</v>
      </c>
      <c r="BV243" s="1054">
        <v>0</v>
      </c>
      <c r="BW243" s="1054">
        <v>184854</v>
      </c>
      <c r="BX243" s="1054">
        <v>75857316</v>
      </c>
      <c r="BY243" s="1054">
        <v>-13298087</v>
      </c>
      <c r="BZ243" s="1054">
        <v>1868467</v>
      </c>
      <c r="CA243" s="1054">
        <v>-4670433</v>
      </c>
      <c r="CB243" s="1054">
        <v>-249087</v>
      </c>
      <c r="CC243" s="1054">
        <v>0</v>
      </c>
      <c r="CD243" s="1054">
        <v>-8372</v>
      </c>
      <c r="CE243" s="1054">
        <v>0</v>
      </c>
      <c r="CF243" s="1054">
        <v>-3715075</v>
      </c>
      <c r="CG243" s="1054">
        <v>0</v>
      </c>
      <c r="CH243" s="1054">
        <v>-476126</v>
      </c>
      <c r="CI243" s="1054">
        <v>-18796</v>
      </c>
      <c r="CJ243" s="1054">
        <v>0</v>
      </c>
      <c r="CK243" s="1054">
        <v>0</v>
      </c>
      <c r="CL243" s="1054">
        <v>0</v>
      </c>
      <c r="CM243" s="1054">
        <v>0</v>
      </c>
      <c r="CN243" s="1054">
        <v>0</v>
      </c>
      <c r="CO243" s="1054">
        <v>78333485</v>
      </c>
      <c r="CP243" s="1054">
        <v>-113767</v>
      </c>
      <c r="CQ243" s="1054">
        <v>8985327</v>
      </c>
      <c r="CR243" s="1054">
        <v>-3319025</v>
      </c>
      <c r="CS243" s="1054">
        <v>108275159</v>
      </c>
      <c r="CT243" s="1054">
        <v>29958</v>
      </c>
      <c r="CU243" s="1054">
        <v>0</v>
      </c>
      <c r="CV243">
        <v>-5275954</v>
      </c>
      <c r="CW243">
        <v>0</v>
      </c>
      <c r="CX243" s="1054">
        <v>-1619717</v>
      </c>
      <c r="CY243" s="1054">
        <v>-16565924</v>
      </c>
      <c r="CZ243" s="1054">
        <v>0</v>
      </c>
      <c r="DA243" s="1054">
        <v>1116785</v>
      </c>
      <c r="DB243" s="1054">
        <v>0</v>
      </c>
      <c r="DC243" s="1054">
        <v>0</v>
      </c>
      <c r="DD243" s="1054">
        <v>-1603519</v>
      </c>
      <c r="DE243" s="1054">
        <v>0</v>
      </c>
      <c r="DF243" s="1054">
        <v>-16198</v>
      </c>
      <c r="DG243" s="1054">
        <v>0</v>
      </c>
      <c r="DH243" s="1054">
        <v>-16400265</v>
      </c>
      <c r="DI243" s="1054">
        <v>0</v>
      </c>
      <c r="DJ243" s="1054">
        <v>-165659</v>
      </c>
      <c r="DK243" s="1054">
        <v>5742965</v>
      </c>
      <c r="DL243" s="1054">
        <v>0</v>
      </c>
      <c r="DM243" s="1054">
        <v>58010</v>
      </c>
      <c r="DN243" s="197">
        <v>34944275</v>
      </c>
      <c r="DO243" s="197">
        <v>0</v>
      </c>
      <c r="DP243" s="197">
        <v>18485330</v>
      </c>
      <c r="DQ243" s="197">
        <v>-4958998</v>
      </c>
      <c r="DR243" s="209"/>
      <c r="DS243" s="209"/>
      <c r="DT243" s="209"/>
      <c r="DU243" t="s">
        <v>984</v>
      </c>
      <c r="DV243" t="s">
        <v>984</v>
      </c>
      <c r="DX243" s="197">
        <v>0</v>
      </c>
      <c r="DY243" s="197">
        <v>0</v>
      </c>
      <c r="DZ243" s="197">
        <v>0</v>
      </c>
      <c r="EA243" s="1054">
        <v>-5263066</v>
      </c>
      <c r="EB243" s="1054">
        <v>0</v>
      </c>
      <c r="EC243" s="1557" t="s">
        <v>6481</v>
      </c>
      <c r="ED243" s="197" t="s">
        <v>5280</v>
      </c>
      <c r="EE243" s="1513" t="s">
        <v>5349</v>
      </c>
    </row>
    <row r="244" spans="1:135" s="197" customFormat="1" ht="12.75" x14ac:dyDescent="0.2">
      <c r="A244" s="203">
        <v>236</v>
      </c>
      <c r="B244" s="722" t="s">
        <v>794</v>
      </c>
      <c r="C244" s="1526" t="s">
        <v>582</v>
      </c>
      <c r="D244" s="1054">
        <v>231538</v>
      </c>
      <c r="E244" s="1054">
        <v>231538</v>
      </c>
      <c r="F244" s="1054">
        <v>143554</v>
      </c>
      <c r="G244" s="1054">
        <v>0</v>
      </c>
      <c r="H244" s="1054">
        <v>78406923</v>
      </c>
      <c r="I244" s="1054">
        <v>38419392</v>
      </c>
      <c r="J244" s="1054">
        <v>0</v>
      </c>
      <c r="K244" s="1054">
        <v>784069</v>
      </c>
      <c r="L244" s="1054">
        <v>314164</v>
      </c>
      <c r="M244" s="1054">
        <v>0</v>
      </c>
      <c r="N244" s="1054">
        <v>0</v>
      </c>
      <c r="O244" s="1054">
        <v>0</v>
      </c>
      <c r="P244" s="1054">
        <v>5191</v>
      </c>
      <c r="Q244" s="1054">
        <v>0</v>
      </c>
      <c r="R244" s="1054">
        <v>106</v>
      </c>
      <c r="S244" s="1054">
        <v>0</v>
      </c>
      <c r="T244" s="1054">
        <v>0</v>
      </c>
      <c r="U244" s="1054">
        <v>-488879</v>
      </c>
      <c r="V244" s="1054">
        <v>-479101</v>
      </c>
      <c r="W244" s="1054">
        <v>0</v>
      </c>
      <c r="X244" s="1054">
        <v>-9778</v>
      </c>
      <c r="Y244" s="1054">
        <v>6623238</v>
      </c>
      <c r="Z244" s="1054">
        <v>0</v>
      </c>
      <c r="AA244" s="1054">
        <v>133577</v>
      </c>
      <c r="AB244" s="1054">
        <v>2239951</v>
      </c>
      <c r="AC244" s="1054">
        <v>0</v>
      </c>
      <c r="AD244" s="1054">
        <v>44919</v>
      </c>
      <c r="AE244" s="1054">
        <v>143244</v>
      </c>
      <c r="AF244" s="1054">
        <v>0</v>
      </c>
      <c r="AG244" s="1054">
        <v>2893</v>
      </c>
      <c r="AH244" s="1054">
        <v>0</v>
      </c>
      <c r="AI244" s="1054">
        <v>0</v>
      </c>
      <c r="AJ244" s="1054">
        <v>0</v>
      </c>
      <c r="AK244" s="1054">
        <v>8225</v>
      </c>
      <c r="AL244" s="1054">
        <v>0</v>
      </c>
      <c r="AM244" s="1054">
        <v>168</v>
      </c>
      <c r="AN244" s="1054">
        <v>0</v>
      </c>
      <c r="AO244" s="1054">
        <v>0</v>
      </c>
      <c r="AP244" s="1054">
        <v>0</v>
      </c>
      <c r="AQ244" s="1054">
        <v>114693</v>
      </c>
      <c r="AR244" s="1054">
        <v>0</v>
      </c>
      <c r="AS244" s="1054">
        <v>2341</v>
      </c>
      <c r="AT244" s="1054">
        <v>0</v>
      </c>
      <c r="AU244" s="1054">
        <v>0</v>
      </c>
      <c r="AV244" s="1054">
        <v>0</v>
      </c>
      <c r="AW244" s="1054">
        <v>0</v>
      </c>
      <c r="AX244" s="1054">
        <v>0</v>
      </c>
      <c r="AY244" s="1054">
        <v>0</v>
      </c>
      <c r="AZ244" s="1054">
        <v>2958915</v>
      </c>
      <c r="BA244" s="1054">
        <v>329</v>
      </c>
      <c r="BB244" s="1054">
        <v>-977758</v>
      </c>
      <c r="BC244" s="1054">
        <v>2293867</v>
      </c>
      <c r="BD244" s="1054">
        <v>0</v>
      </c>
      <c r="BE244" s="1054">
        <v>46814</v>
      </c>
      <c r="BF244" s="1055"/>
      <c r="BG244" s="1055"/>
      <c r="BH244" s="1055"/>
      <c r="BI244" s="1054">
        <v>-1220000</v>
      </c>
      <c r="BJ244" s="1054">
        <v>-1195600</v>
      </c>
      <c r="BK244" s="1054">
        <v>0</v>
      </c>
      <c r="BL244" s="1054">
        <v>-24400</v>
      </c>
      <c r="BM244" s="1054">
        <v>-2440000</v>
      </c>
      <c r="BN244" s="1054">
        <v>-6450000</v>
      </c>
      <c r="BO244" s="1054">
        <v>-6321000</v>
      </c>
      <c r="BP244" s="1054">
        <v>0</v>
      </c>
      <c r="BQ244" s="1054">
        <v>-129000</v>
      </c>
      <c r="BR244" s="1054">
        <v>-12900000</v>
      </c>
      <c r="BS244" s="1054">
        <v>782808</v>
      </c>
      <c r="BT244" s="1054">
        <v>391405</v>
      </c>
      <c r="BU244" s="1054">
        <v>383575</v>
      </c>
      <c r="BV244" s="1054">
        <v>0</v>
      </c>
      <c r="BW244" s="1054">
        <v>7829</v>
      </c>
      <c r="BX244" s="1054">
        <v>81439381</v>
      </c>
      <c r="BY244" s="1054">
        <v>-6017801</v>
      </c>
      <c r="BZ244" s="1054">
        <v>1996334</v>
      </c>
      <c r="CA244" s="1054">
        <v>-5257763</v>
      </c>
      <c r="CB244" s="1054">
        <v>-53678</v>
      </c>
      <c r="CC244" s="1054">
        <v>0</v>
      </c>
      <c r="CD244" s="1054">
        <v>-15667</v>
      </c>
      <c r="CE244" s="1054">
        <v>0</v>
      </c>
      <c r="CF244" s="1054">
        <v>-3056843</v>
      </c>
      <c r="CG244" s="1054">
        <v>-224072</v>
      </c>
      <c r="CH244" s="1054">
        <v>-89645</v>
      </c>
      <c r="CI244" s="1054">
        <v>-12018</v>
      </c>
      <c r="CJ244" s="1054">
        <v>0</v>
      </c>
      <c r="CK244" s="1054">
        <v>0</v>
      </c>
      <c r="CL244" s="1054">
        <v>-23590</v>
      </c>
      <c r="CM244" s="1054">
        <v>0</v>
      </c>
      <c r="CN244" s="1054">
        <v>-9681</v>
      </c>
      <c r="CO244" s="1054">
        <v>79553520</v>
      </c>
      <c r="CP244" s="1054">
        <v>-93261</v>
      </c>
      <c r="CQ244" s="1054">
        <v>2440251</v>
      </c>
      <c r="CR244" s="1054">
        <v>-2087978</v>
      </c>
      <c r="CS244" s="1054">
        <v>95765957</v>
      </c>
      <c r="CT244" s="1054">
        <v>-1433261</v>
      </c>
      <c r="CU244" s="1054">
        <v>0</v>
      </c>
      <c r="CV244">
        <v>-1811747</v>
      </c>
      <c r="CW244">
        <v>0</v>
      </c>
      <c r="CX244" s="1054">
        <v>-584000</v>
      </c>
      <c r="CY244" s="1054">
        <v>-12316000</v>
      </c>
      <c r="CZ244" s="1054">
        <v>0</v>
      </c>
      <c r="DA244" s="1054">
        <v>0</v>
      </c>
      <c r="DB244" s="1054">
        <v>0</v>
      </c>
      <c r="DC244" s="1054">
        <v>-292000</v>
      </c>
      <c r="DD244" s="1054">
        <v>-286160</v>
      </c>
      <c r="DE244" s="1054">
        <v>0</v>
      </c>
      <c r="DF244" s="1054">
        <v>-5840</v>
      </c>
      <c r="DG244" s="1054">
        <v>-6158000</v>
      </c>
      <c r="DH244" s="1054">
        <v>-6034840</v>
      </c>
      <c r="DI244" s="1054">
        <v>0</v>
      </c>
      <c r="DJ244" s="1054">
        <v>-123160</v>
      </c>
      <c r="DK244" s="1054">
        <v>213471</v>
      </c>
      <c r="DL244" s="1054">
        <v>0</v>
      </c>
      <c r="DM244" s="1054">
        <v>4291</v>
      </c>
      <c r="DN244" s="197">
        <v>22250100</v>
      </c>
      <c r="DO244" s="197">
        <v>116250</v>
      </c>
      <c r="DP244" s="197">
        <v>782808</v>
      </c>
      <c r="DQ244" s="197">
        <v>-3375403</v>
      </c>
      <c r="DR244" s="209"/>
      <c r="DS244" s="209"/>
      <c r="DT244" s="209"/>
      <c r="DU244" t="s">
        <v>984</v>
      </c>
      <c r="DV244" t="s">
        <v>984</v>
      </c>
      <c r="DX244" s="197">
        <v>0</v>
      </c>
      <c r="DY244" s="197">
        <v>0</v>
      </c>
      <c r="DZ244" s="197">
        <v>0</v>
      </c>
      <c r="EA244" s="1054">
        <v>-392228</v>
      </c>
      <c r="EB244" s="1054">
        <v>-3841275</v>
      </c>
      <c r="EC244" s="1557" t="s">
        <v>6480</v>
      </c>
      <c r="ED244" s="197" t="s">
        <v>5281</v>
      </c>
      <c r="EE244" s="1513" t="s">
        <v>1009</v>
      </c>
    </row>
    <row r="245" spans="1:135" s="197" customFormat="1" ht="12.75" x14ac:dyDescent="0.2">
      <c r="A245" s="797">
        <v>237</v>
      </c>
      <c r="B245" s="722" t="s">
        <v>791</v>
      </c>
      <c r="C245" s="1526" t="s">
        <v>584</v>
      </c>
      <c r="D245" s="1054">
        <v>352287</v>
      </c>
      <c r="E245" s="1054">
        <v>352287</v>
      </c>
      <c r="F245" s="1054">
        <v>0</v>
      </c>
      <c r="G245" s="1054">
        <v>0</v>
      </c>
      <c r="H245" s="1054">
        <v>88437746</v>
      </c>
      <c r="I245" s="1054">
        <v>43334496</v>
      </c>
      <c r="J245" s="1054">
        <v>0</v>
      </c>
      <c r="K245" s="1054">
        <v>884377</v>
      </c>
      <c r="L245" s="1054">
        <v>2062755</v>
      </c>
      <c r="M245" s="1054">
        <v>0</v>
      </c>
      <c r="N245" s="1054">
        <v>0</v>
      </c>
      <c r="O245" s="1054">
        <v>0</v>
      </c>
      <c r="P245" s="1054">
        <v>193895</v>
      </c>
      <c r="Q245" s="1054">
        <v>0</v>
      </c>
      <c r="R245" s="1054">
        <v>0</v>
      </c>
      <c r="S245" s="1054">
        <v>0</v>
      </c>
      <c r="T245" s="1054">
        <v>0</v>
      </c>
      <c r="U245" s="1054">
        <v>7433744</v>
      </c>
      <c r="V245" s="1054">
        <v>7285069</v>
      </c>
      <c r="W245" s="1054">
        <v>0</v>
      </c>
      <c r="X245" s="1054">
        <v>148675</v>
      </c>
      <c r="Y245" s="1054">
        <v>7766027</v>
      </c>
      <c r="Z245" s="1054">
        <v>0</v>
      </c>
      <c r="AA245" s="1054">
        <v>150645</v>
      </c>
      <c r="AB245" s="1054">
        <v>4091651</v>
      </c>
      <c r="AC245" s="1054">
        <v>0</v>
      </c>
      <c r="AD245" s="1054">
        <v>82493</v>
      </c>
      <c r="AE245" s="1054">
        <v>164437</v>
      </c>
      <c r="AF245" s="1054">
        <v>0</v>
      </c>
      <c r="AG245" s="1054">
        <v>3356</v>
      </c>
      <c r="AH245" s="1054">
        <v>2824</v>
      </c>
      <c r="AI245" s="1054">
        <v>0</v>
      </c>
      <c r="AJ245" s="1054">
        <v>58</v>
      </c>
      <c r="AK245" s="1054">
        <v>11116</v>
      </c>
      <c r="AL245" s="1054">
        <v>0</v>
      </c>
      <c r="AM245" s="1054">
        <v>227</v>
      </c>
      <c r="AN245" s="1054">
        <v>0</v>
      </c>
      <c r="AO245" s="1054">
        <v>0</v>
      </c>
      <c r="AP245" s="1054">
        <v>0</v>
      </c>
      <c r="AQ245" s="1054">
        <v>0</v>
      </c>
      <c r="AR245" s="1054">
        <v>0</v>
      </c>
      <c r="AS245" s="1054">
        <v>0</v>
      </c>
      <c r="AT245" s="1054">
        <v>0</v>
      </c>
      <c r="AU245" s="1054">
        <v>0</v>
      </c>
      <c r="AV245" s="1054">
        <v>0</v>
      </c>
      <c r="AW245" s="1054">
        <v>0</v>
      </c>
      <c r="AX245" s="1054">
        <v>0</v>
      </c>
      <c r="AY245" s="1054">
        <v>0</v>
      </c>
      <c r="AZ245" s="1054">
        <v>5002619</v>
      </c>
      <c r="BA245" s="1054">
        <v>0</v>
      </c>
      <c r="BB245" s="1054">
        <v>14867488</v>
      </c>
      <c r="BC245" s="1054">
        <v>5157552</v>
      </c>
      <c r="BD245" s="1054">
        <v>0</v>
      </c>
      <c r="BE245" s="1054">
        <v>105256</v>
      </c>
      <c r="BF245" s="1055"/>
      <c r="BG245" s="1055"/>
      <c r="BH245" s="1055"/>
      <c r="BI245" s="1054">
        <v>-3347759</v>
      </c>
      <c r="BJ245" s="1054">
        <v>-3280803</v>
      </c>
      <c r="BK245" s="1054">
        <v>0</v>
      </c>
      <c r="BL245" s="1054">
        <v>-66955</v>
      </c>
      <c r="BM245" s="1054">
        <v>-6695517</v>
      </c>
      <c r="BN245" s="1054">
        <v>-2712844</v>
      </c>
      <c r="BO245" s="1054">
        <v>-2658588</v>
      </c>
      <c r="BP245" s="1054">
        <v>0</v>
      </c>
      <c r="BQ245" s="1054">
        <v>-54257</v>
      </c>
      <c r="BR245" s="1054">
        <v>-5425689</v>
      </c>
      <c r="BS245" s="1054">
        <v>11566939</v>
      </c>
      <c r="BT245" s="1054">
        <v>5971289</v>
      </c>
      <c r="BU245" s="1054">
        <v>5479982</v>
      </c>
      <c r="BV245" s="1054">
        <v>0</v>
      </c>
      <c r="BW245" s="1054">
        <v>115670</v>
      </c>
      <c r="BX245" s="1054">
        <v>79467816</v>
      </c>
      <c r="BY245" s="1054">
        <v>-11771296</v>
      </c>
      <c r="BZ245" s="1054">
        <v>2354883</v>
      </c>
      <c r="CA245" s="1054">
        <v>-6870970</v>
      </c>
      <c r="CB245" s="1054">
        <v>-69222</v>
      </c>
      <c r="CC245" s="1054">
        <v>0</v>
      </c>
      <c r="CD245" s="1054">
        <v>-15785</v>
      </c>
      <c r="CE245" s="1054">
        <v>-22120</v>
      </c>
      <c r="CF245" s="1054">
        <v>-4167622</v>
      </c>
      <c r="CG245" s="1054">
        <v>-184339</v>
      </c>
      <c r="CH245" s="1054">
        <v>-161188</v>
      </c>
      <c r="CI245" s="1054">
        <v>-9951</v>
      </c>
      <c r="CJ245" s="1054">
        <v>0</v>
      </c>
      <c r="CK245" s="1054">
        <v>0</v>
      </c>
      <c r="CL245" s="1054">
        <v>-487523</v>
      </c>
      <c r="CM245" s="1054">
        <v>-473468</v>
      </c>
      <c r="CN245" s="1054">
        <v>0</v>
      </c>
      <c r="CO245" s="1054">
        <v>81090929</v>
      </c>
      <c r="CP245" s="1054">
        <v>0</v>
      </c>
      <c r="CQ245" s="1054">
        <v>8564563</v>
      </c>
      <c r="CR245" s="1054">
        <v>-5166793</v>
      </c>
      <c r="CS245" s="1054">
        <v>111022057</v>
      </c>
      <c r="CT245" s="1054">
        <v>-2095517</v>
      </c>
      <c r="CU245" s="1054">
        <v>0</v>
      </c>
      <c r="CV245">
        <v>0</v>
      </c>
      <c r="CW245">
        <v>0</v>
      </c>
      <c r="CX245" s="1054">
        <v>-1089690</v>
      </c>
      <c r="CY245" s="1054">
        <v>-4335999</v>
      </c>
      <c r="CZ245" s="1054">
        <v>0</v>
      </c>
      <c r="DA245" s="1054">
        <v>-562267</v>
      </c>
      <c r="DB245" s="1054">
        <v>0</v>
      </c>
      <c r="DC245" s="1054">
        <v>-544845</v>
      </c>
      <c r="DD245" s="1054">
        <v>-533948</v>
      </c>
      <c r="DE245" s="1054">
        <v>0</v>
      </c>
      <c r="DF245" s="1054">
        <v>-10897</v>
      </c>
      <c r="DG245" s="1054">
        <v>-2167999</v>
      </c>
      <c r="DH245" s="1054">
        <v>-2124640</v>
      </c>
      <c r="DI245" s="1054">
        <v>0</v>
      </c>
      <c r="DJ245" s="1054">
        <v>-43360</v>
      </c>
      <c r="DK245" s="1054">
        <v>2031755</v>
      </c>
      <c r="DL245" s="1054">
        <v>0</v>
      </c>
      <c r="DM245" s="1054">
        <v>41464</v>
      </c>
      <c r="DN245" s="197">
        <v>25814350</v>
      </c>
      <c r="DO245" s="197">
        <v>0</v>
      </c>
      <c r="DP245" s="197">
        <v>11568865</v>
      </c>
      <c r="DQ245" s="197">
        <v>-6535890</v>
      </c>
      <c r="DR245" s="209"/>
      <c r="DS245" s="209"/>
      <c r="DT245" s="209"/>
      <c r="DU245" t="s">
        <v>984</v>
      </c>
      <c r="DV245" t="s">
        <v>984</v>
      </c>
      <c r="DX245" s="197">
        <v>0</v>
      </c>
      <c r="DY245" s="197">
        <v>0</v>
      </c>
      <c r="DZ245" s="197">
        <v>0</v>
      </c>
      <c r="EA245" s="1054">
        <v>-3761951</v>
      </c>
      <c r="EB245" s="1054">
        <v>0</v>
      </c>
      <c r="EC245" s="1557" t="s">
        <v>6480</v>
      </c>
      <c r="ED245" s="197" t="s">
        <v>5282</v>
      </c>
      <c r="EE245" s="1513" t="s">
        <v>5348</v>
      </c>
    </row>
    <row r="246" spans="1:135" s="197" customFormat="1" ht="12.75" x14ac:dyDescent="0.2">
      <c r="A246" s="203">
        <v>238</v>
      </c>
      <c r="B246" s="722" t="s">
        <v>585</v>
      </c>
      <c r="C246" s="1526" t="s">
        <v>586</v>
      </c>
      <c r="D246" s="1054">
        <v>234440</v>
      </c>
      <c r="E246" s="1054">
        <v>234440</v>
      </c>
      <c r="F246" s="1054">
        <v>28972</v>
      </c>
      <c r="G246" s="1054">
        <v>0</v>
      </c>
      <c r="H246" s="1054">
        <v>53373918</v>
      </c>
      <c r="I246" s="1054">
        <v>21349567</v>
      </c>
      <c r="J246" s="1054">
        <v>5337392</v>
      </c>
      <c r="K246" s="1054">
        <v>0</v>
      </c>
      <c r="L246" s="1054">
        <v>0</v>
      </c>
      <c r="M246" s="1054">
        <v>0</v>
      </c>
      <c r="N246" s="1054">
        <v>0</v>
      </c>
      <c r="O246" s="1054">
        <v>0</v>
      </c>
      <c r="P246" s="1054">
        <v>0</v>
      </c>
      <c r="Q246" s="1054">
        <v>0</v>
      </c>
      <c r="R246" s="1054">
        <v>0</v>
      </c>
      <c r="S246" s="1054">
        <v>0</v>
      </c>
      <c r="T246" s="1054">
        <v>0</v>
      </c>
      <c r="U246" s="1054">
        <v>2477222</v>
      </c>
      <c r="V246" s="1054">
        <v>1981777</v>
      </c>
      <c r="W246" s="1054">
        <v>495444</v>
      </c>
      <c r="X246" s="1054">
        <v>0</v>
      </c>
      <c r="Y246" s="1054">
        <v>3641635</v>
      </c>
      <c r="Z246" s="1054">
        <v>909175</v>
      </c>
      <c r="AA246" s="1054">
        <v>0</v>
      </c>
      <c r="AB246" s="1054">
        <v>1795463</v>
      </c>
      <c r="AC246" s="1054">
        <v>448866</v>
      </c>
      <c r="AD246" s="1054">
        <v>0</v>
      </c>
      <c r="AE246" s="1054">
        <v>124262</v>
      </c>
      <c r="AF246" s="1054">
        <v>31065</v>
      </c>
      <c r="AG246" s="1054">
        <v>0</v>
      </c>
      <c r="AH246" s="1054">
        <v>0</v>
      </c>
      <c r="AI246" s="1054">
        <v>0</v>
      </c>
      <c r="AJ246" s="1054">
        <v>0</v>
      </c>
      <c r="AK246" s="1054">
        <v>9135</v>
      </c>
      <c r="AL246" s="1054">
        <v>2284</v>
      </c>
      <c r="AM246" s="1054">
        <v>0</v>
      </c>
      <c r="AN246" s="1054">
        <v>0</v>
      </c>
      <c r="AO246" s="1054">
        <v>0</v>
      </c>
      <c r="AP246" s="1054">
        <v>0</v>
      </c>
      <c r="AQ246" s="1054">
        <v>0</v>
      </c>
      <c r="AR246" s="1054">
        <v>0</v>
      </c>
      <c r="AS246" s="1054">
        <v>0</v>
      </c>
      <c r="AT246" s="1054">
        <v>0</v>
      </c>
      <c r="AU246" s="1054">
        <v>0</v>
      </c>
      <c r="AV246" s="1054">
        <v>0</v>
      </c>
      <c r="AW246" s="1054">
        <v>702</v>
      </c>
      <c r="AX246" s="1054">
        <v>176</v>
      </c>
      <c r="AY246" s="1054">
        <v>0</v>
      </c>
      <c r="AZ246" s="1054">
        <v>4164042</v>
      </c>
      <c r="BA246" s="1054">
        <v>0</v>
      </c>
      <c r="BB246" s="1054">
        <v>4954443</v>
      </c>
      <c r="BC246" s="1054">
        <v>3383558</v>
      </c>
      <c r="BD246" s="1054">
        <v>845889</v>
      </c>
      <c r="BE246" s="1054">
        <v>0</v>
      </c>
      <c r="BF246" s="1055"/>
      <c r="BG246" s="1055"/>
      <c r="BH246" s="1055"/>
      <c r="BI246" s="1054">
        <v>-1171417</v>
      </c>
      <c r="BJ246" s="1054">
        <v>-937135</v>
      </c>
      <c r="BK246" s="1054">
        <v>-234284</v>
      </c>
      <c r="BL246" s="1054">
        <v>0</v>
      </c>
      <c r="BM246" s="1054">
        <v>-2342836</v>
      </c>
      <c r="BN246" s="1054">
        <v>-4761500</v>
      </c>
      <c r="BO246" s="1054">
        <v>-3809200</v>
      </c>
      <c r="BP246" s="1054">
        <v>-952300</v>
      </c>
      <c r="BQ246" s="1054">
        <v>0</v>
      </c>
      <c r="BR246" s="1054">
        <v>-9523000</v>
      </c>
      <c r="BS246" s="1054">
        <v>3325725</v>
      </c>
      <c r="BT246" s="1054">
        <v>1662858</v>
      </c>
      <c r="BU246" s="1054">
        <v>1330285</v>
      </c>
      <c r="BV246" s="1054">
        <v>332571</v>
      </c>
      <c r="BW246" s="1054">
        <v>0</v>
      </c>
      <c r="BX246" s="1054">
        <v>50075740</v>
      </c>
      <c r="BY246" s="1054">
        <v>-6941871</v>
      </c>
      <c r="BZ246" s="1054">
        <v>1332649</v>
      </c>
      <c r="CA246" s="1054">
        <v>-4722554</v>
      </c>
      <c r="CB246" s="1054">
        <v>-131860</v>
      </c>
      <c r="CC246" s="1054">
        <v>-23168</v>
      </c>
      <c r="CD246" s="1054">
        <v>-21885</v>
      </c>
      <c r="CE246" s="1054">
        <v>-61704</v>
      </c>
      <c r="CF246" s="1054">
        <v>-2121231</v>
      </c>
      <c r="CG246" s="1054">
        <v>-5831</v>
      </c>
      <c r="CH246" s="1054">
        <v>-211745</v>
      </c>
      <c r="CI246" s="1054">
        <v>0</v>
      </c>
      <c r="CJ246" s="1054">
        <v>-19584</v>
      </c>
      <c r="CK246" s="1054">
        <v>0</v>
      </c>
      <c r="CL246" s="1054">
        <v>0</v>
      </c>
      <c r="CM246" s="1054">
        <v>0</v>
      </c>
      <c r="CN246" s="1054">
        <v>0</v>
      </c>
      <c r="CO246" s="1054">
        <v>50844545</v>
      </c>
      <c r="CP246" s="1054">
        <v>-531703</v>
      </c>
      <c r="CQ246" s="1054">
        <v>6413012</v>
      </c>
      <c r="CR246" s="1054">
        <v>-1666572</v>
      </c>
      <c r="CS246" s="1054">
        <v>73063986</v>
      </c>
      <c r="CT246" s="1054">
        <v>0</v>
      </c>
      <c r="CU246" s="1054">
        <v>0</v>
      </c>
      <c r="CV246">
        <v>0</v>
      </c>
      <c r="CW246">
        <v>0</v>
      </c>
      <c r="CX246" s="1054">
        <v>-546000</v>
      </c>
      <c r="CY246" s="1054">
        <v>-8977000</v>
      </c>
      <c r="CZ246" s="1054">
        <v>0</v>
      </c>
      <c r="DA246" s="1054">
        <v>0</v>
      </c>
      <c r="DB246" s="1054">
        <v>0</v>
      </c>
      <c r="DC246" s="1054">
        <v>-273000</v>
      </c>
      <c r="DD246" s="1054">
        <v>-218400</v>
      </c>
      <c r="DE246" s="1054">
        <v>-54600</v>
      </c>
      <c r="DF246" s="1054">
        <v>0</v>
      </c>
      <c r="DG246" s="1054">
        <v>-4488500</v>
      </c>
      <c r="DH246" s="1054">
        <v>-3590800</v>
      </c>
      <c r="DI246" s="1054">
        <v>-897700</v>
      </c>
      <c r="DJ246" s="1054">
        <v>0</v>
      </c>
      <c r="DK246" s="1054">
        <v>1414663</v>
      </c>
      <c r="DL246" s="1054">
        <v>353666</v>
      </c>
      <c r="DM246" s="1054">
        <v>0</v>
      </c>
      <c r="DN246" s="197">
        <v>23896450</v>
      </c>
      <c r="DO246" s="197">
        <v>0</v>
      </c>
      <c r="DP246" s="197">
        <v>3325725</v>
      </c>
      <c r="DQ246" s="197">
        <v>-5565079</v>
      </c>
      <c r="DR246" s="209"/>
      <c r="DS246" s="209"/>
      <c r="DT246" s="209"/>
      <c r="DU246" t="s">
        <v>985</v>
      </c>
      <c r="DV246" t="s">
        <v>985</v>
      </c>
      <c r="DX246" s="197">
        <v>0</v>
      </c>
      <c r="DY246" s="197">
        <v>0</v>
      </c>
      <c r="DZ246" s="197">
        <v>0</v>
      </c>
      <c r="EA246" s="1054">
        <v>-3208714</v>
      </c>
      <c r="EB246" s="1054">
        <v>0</v>
      </c>
      <c r="EC246" s="1557" t="s">
        <v>6480</v>
      </c>
      <c r="ED246" s="197" t="s">
        <v>5283</v>
      </c>
      <c r="EE246" s="1513" t="s">
        <v>5348</v>
      </c>
    </row>
    <row r="247" spans="1:135" s="197" customFormat="1" ht="12.75" x14ac:dyDescent="0.2">
      <c r="A247" s="797">
        <v>239</v>
      </c>
      <c r="B247" s="722" t="s">
        <v>587</v>
      </c>
      <c r="C247" s="1526" t="s">
        <v>588</v>
      </c>
      <c r="D247" s="1054">
        <v>161663</v>
      </c>
      <c r="E247" s="1054">
        <v>161663</v>
      </c>
      <c r="F247" s="1054">
        <v>362678</v>
      </c>
      <c r="G247" s="1054">
        <v>1084050</v>
      </c>
      <c r="H247" s="1054">
        <v>36769398</v>
      </c>
      <c r="I247" s="1054">
        <v>14707759</v>
      </c>
      <c r="J247" s="1054">
        <v>3676940</v>
      </c>
      <c r="K247" s="1054">
        <v>0</v>
      </c>
      <c r="L247" s="1054">
        <v>0</v>
      </c>
      <c r="M247" s="1054">
        <v>0</v>
      </c>
      <c r="N247" s="1054">
        <v>0</v>
      </c>
      <c r="O247" s="1054">
        <v>0</v>
      </c>
      <c r="P247" s="1054">
        <v>0</v>
      </c>
      <c r="Q247" s="1054">
        <v>0</v>
      </c>
      <c r="R247" s="1054">
        <v>0</v>
      </c>
      <c r="S247" s="1054">
        <v>0</v>
      </c>
      <c r="T247" s="1054">
        <v>0</v>
      </c>
      <c r="U247" s="1054">
        <v>-42253</v>
      </c>
      <c r="V247" s="1054">
        <v>-33802</v>
      </c>
      <c r="W247" s="1054">
        <v>-8451</v>
      </c>
      <c r="X247" s="1054">
        <v>0</v>
      </c>
      <c r="Y247" s="1054">
        <v>2567109</v>
      </c>
      <c r="Z247" s="1054">
        <v>810990</v>
      </c>
      <c r="AA247" s="1054">
        <v>0</v>
      </c>
      <c r="AB247" s="1054">
        <v>1274284</v>
      </c>
      <c r="AC247" s="1054">
        <v>318571</v>
      </c>
      <c r="AD247" s="1054">
        <v>0</v>
      </c>
      <c r="AE247" s="1054">
        <v>46717</v>
      </c>
      <c r="AF247" s="1054">
        <v>11679</v>
      </c>
      <c r="AG247" s="1054">
        <v>0</v>
      </c>
      <c r="AH247" s="1054">
        <v>0</v>
      </c>
      <c r="AI247" s="1054">
        <v>0</v>
      </c>
      <c r="AJ247" s="1054">
        <v>0</v>
      </c>
      <c r="AK247" s="1054">
        <v>5204</v>
      </c>
      <c r="AL247" s="1054">
        <v>1301</v>
      </c>
      <c r="AM247" s="1054">
        <v>0</v>
      </c>
      <c r="AN247" s="1054">
        <v>12316</v>
      </c>
      <c r="AO247" s="1054">
        <v>3079</v>
      </c>
      <c r="AP247" s="1054">
        <v>0</v>
      </c>
      <c r="AQ247" s="1054">
        <v>443565</v>
      </c>
      <c r="AR247" s="1054">
        <v>110891</v>
      </c>
      <c r="AS247" s="1054">
        <v>0</v>
      </c>
      <c r="AT247" s="1054">
        <v>0</v>
      </c>
      <c r="AU247" s="1054">
        <v>0</v>
      </c>
      <c r="AV247" s="1054">
        <v>0</v>
      </c>
      <c r="AW247" s="1054">
        <v>702</v>
      </c>
      <c r="AX247" s="1054">
        <v>176</v>
      </c>
      <c r="AY247" s="1054">
        <v>0</v>
      </c>
      <c r="AZ247" s="1054">
        <v>5094584</v>
      </c>
      <c r="BA247" s="1054">
        <v>0</v>
      </c>
      <c r="BB247" s="1054">
        <v>-84505</v>
      </c>
      <c r="BC247" s="1054">
        <v>950769</v>
      </c>
      <c r="BD247" s="1054">
        <v>237692</v>
      </c>
      <c r="BE247" s="1054">
        <v>0</v>
      </c>
      <c r="BF247" s="1055"/>
      <c r="BG247" s="1055"/>
      <c r="BH247" s="1055"/>
      <c r="BI247" s="1054">
        <v>-502130</v>
      </c>
      <c r="BJ247" s="1054">
        <v>-401704</v>
      </c>
      <c r="BK247" s="1054">
        <v>-100425</v>
      </c>
      <c r="BL247" s="1054">
        <v>0</v>
      </c>
      <c r="BM247" s="1054">
        <v>-1004259</v>
      </c>
      <c r="BN247" s="1054">
        <v>-1103235</v>
      </c>
      <c r="BO247" s="1054">
        <v>-882589</v>
      </c>
      <c r="BP247" s="1054">
        <v>-220648</v>
      </c>
      <c r="BQ247" s="1054">
        <v>0</v>
      </c>
      <c r="BR247" s="1054">
        <v>-2206472</v>
      </c>
      <c r="BS247" s="1054">
        <v>-1157489</v>
      </c>
      <c r="BT247" s="1054">
        <v>-578742</v>
      </c>
      <c r="BU247" s="1054">
        <v>-462996</v>
      </c>
      <c r="BV247" s="1054">
        <v>-115751</v>
      </c>
      <c r="BW247" s="1054">
        <v>0</v>
      </c>
      <c r="BX247" s="1054">
        <v>26109817</v>
      </c>
      <c r="BY247" s="1054">
        <v>-4983486</v>
      </c>
      <c r="BZ247" s="1054">
        <v>676162</v>
      </c>
      <c r="CA247" s="1054">
        <v>-2837449</v>
      </c>
      <c r="CB247" s="1054">
        <v>-42906</v>
      </c>
      <c r="CC247" s="1054">
        <v>-26040</v>
      </c>
      <c r="CD247" s="1054">
        <v>-12549</v>
      </c>
      <c r="CE247" s="1054">
        <v>-309</v>
      </c>
      <c r="CF247" s="1054">
        <v>-1256046</v>
      </c>
      <c r="CG247" s="1054">
        <v>-123516</v>
      </c>
      <c r="CH247" s="1054">
        <v>-48333</v>
      </c>
      <c r="CI247" s="1054">
        <v>0</v>
      </c>
      <c r="CJ247" s="1054">
        <v>0</v>
      </c>
      <c r="CK247" s="1054">
        <v>0</v>
      </c>
      <c r="CL247" s="1054">
        <v>0</v>
      </c>
      <c r="CM247" s="1054">
        <v>0</v>
      </c>
      <c r="CN247" s="1054">
        <v>0</v>
      </c>
      <c r="CO247" s="1054">
        <v>26773298</v>
      </c>
      <c r="CP247" s="1054">
        <v>-115136</v>
      </c>
      <c r="CQ247" s="1054">
        <v>2740853</v>
      </c>
      <c r="CR247" s="1054">
        <v>-1688929</v>
      </c>
      <c r="CS247" s="1054">
        <v>38220760</v>
      </c>
      <c r="CT247" s="1054">
        <v>128976</v>
      </c>
      <c r="CU247" s="1054">
        <v>0</v>
      </c>
      <c r="CV247">
        <v>-2221859</v>
      </c>
      <c r="CW247">
        <v>0</v>
      </c>
      <c r="CX247" s="1054">
        <v>-342559</v>
      </c>
      <c r="CY247" s="1054">
        <v>-1863913</v>
      </c>
      <c r="CZ247" s="1054">
        <v>0</v>
      </c>
      <c r="DA247" s="1054">
        <v>62721</v>
      </c>
      <c r="DB247" s="1054">
        <v>0</v>
      </c>
      <c r="DC247" s="1054">
        <v>-171279</v>
      </c>
      <c r="DD247" s="1054">
        <v>-137024</v>
      </c>
      <c r="DE247" s="1054">
        <v>-34256</v>
      </c>
      <c r="DF247" s="1054">
        <v>0</v>
      </c>
      <c r="DG247" s="1054">
        <v>-931956</v>
      </c>
      <c r="DH247" s="1054">
        <v>-745565</v>
      </c>
      <c r="DI247" s="1054">
        <v>-186392</v>
      </c>
      <c r="DJ247" s="1054">
        <v>0</v>
      </c>
      <c r="DK247" s="1054">
        <v>548982</v>
      </c>
      <c r="DL247" s="1054">
        <v>137246</v>
      </c>
      <c r="DM247" s="1054">
        <v>0</v>
      </c>
      <c r="DN247" s="1054">
        <v>8984000</v>
      </c>
      <c r="DO247" s="1054">
        <v>0</v>
      </c>
      <c r="DP247" s="1054">
        <v>-1157489</v>
      </c>
      <c r="DQ247" s="1054">
        <v>-1890804</v>
      </c>
      <c r="DR247" s="209"/>
      <c r="DS247" s="209"/>
      <c r="DT247" s="209"/>
      <c r="DU247" t="s">
        <v>984</v>
      </c>
      <c r="DV247" t="s">
        <v>985</v>
      </c>
      <c r="DW247" s="1054"/>
      <c r="DX247" s="1054">
        <v>0</v>
      </c>
      <c r="DY247" s="1054">
        <v>0</v>
      </c>
      <c r="DZ247" s="1054">
        <v>0</v>
      </c>
      <c r="EA247" s="1054">
        <v>-1245191</v>
      </c>
      <c r="EB247" s="1054">
        <v>0</v>
      </c>
      <c r="EC247" s="1558" t="s">
        <v>6480</v>
      </c>
      <c r="ED247" s="197" t="s">
        <v>5284</v>
      </c>
      <c r="EE247" s="1513" t="s">
        <v>5347</v>
      </c>
    </row>
    <row r="248" spans="1:135" s="197" customFormat="1" ht="12.75" x14ac:dyDescent="0.2">
      <c r="A248" s="203">
        <v>240</v>
      </c>
      <c r="B248" s="722" t="s">
        <v>589</v>
      </c>
      <c r="C248" s="1526" t="s">
        <v>590</v>
      </c>
      <c r="D248" s="1054">
        <v>322597</v>
      </c>
      <c r="E248" s="1054">
        <v>322597</v>
      </c>
      <c r="F248" s="1054">
        <v>0</v>
      </c>
      <c r="G248" s="1054">
        <v>0</v>
      </c>
      <c r="H248" s="1054">
        <v>82728964</v>
      </c>
      <c r="I248" s="1054">
        <v>40537192</v>
      </c>
      <c r="J248" s="1054">
        <v>0</v>
      </c>
      <c r="K248" s="1054">
        <v>827290</v>
      </c>
      <c r="L248" s="1054">
        <v>2447251</v>
      </c>
      <c r="M248" s="1054">
        <v>0</v>
      </c>
      <c r="N248" s="1054">
        <v>0</v>
      </c>
      <c r="O248" s="1054">
        <v>0</v>
      </c>
      <c r="P248" s="1054">
        <v>0</v>
      </c>
      <c r="Q248" s="1054">
        <v>0</v>
      </c>
      <c r="R248" s="1054">
        <v>0</v>
      </c>
      <c r="S248" s="1054">
        <v>0</v>
      </c>
      <c r="T248" s="1054">
        <v>0</v>
      </c>
      <c r="U248" s="1054">
        <v>3691743</v>
      </c>
      <c r="V248" s="1054">
        <v>3617908</v>
      </c>
      <c r="W248" s="1054">
        <v>0</v>
      </c>
      <c r="X248" s="1054">
        <v>73835</v>
      </c>
      <c r="Y248" s="1054">
        <v>7321999</v>
      </c>
      <c r="Z248" s="1054">
        <v>0</v>
      </c>
      <c r="AA248" s="1054">
        <v>140921</v>
      </c>
      <c r="AB248" s="1054">
        <v>3333752</v>
      </c>
      <c r="AC248" s="1054">
        <v>0</v>
      </c>
      <c r="AD248" s="1054">
        <v>68036</v>
      </c>
      <c r="AE248" s="1054">
        <v>149687</v>
      </c>
      <c r="AF248" s="1054">
        <v>0</v>
      </c>
      <c r="AG248" s="1054">
        <v>3040</v>
      </c>
      <c r="AH248" s="1054">
        <v>0</v>
      </c>
      <c r="AI248" s="1054">
        <v>0</v>
      </c>
      <c r="AJ248" s="1054">
        <v>0</v>
      </c>
      <c r="AK248" s="1054">
        <v>10242</v>
      </c>
      <c r="AL248" s="1054">
        <v>0</v>
      </c>
      <c r="AM248" s="1054">
        <v>209</v>
      </c>
      <c r="AN248" s="1054">
        <v>1012</v>
      </c>
      <c r="AO248" s="1054">
        <v>0</v>
      </c>
      <c r="AP248" s="1054">
        <v>21</v>
      </c>
      <c r="AQ248" s="1054">
        <v>181653</v>
      </c>
      <c r="AR248" s="1054">
        <v>0</v>
      </c>
      <c r="AS248" s="1054">
        <v>3707</v>
      </c>
      <c r="AT248" s="1054">
        <v>0</v>
      </c>
      <c r="AU248" s="1054">
        <v>0</v>
      </c>
      <c r="AV248" s="1054">
        <v>0</v>
      </c>
      <c r="AW248" s="1054">
        <v>860</v>
      </c>
      <c r="AX248" s="1054">
        <v>0</v>
      </c>
      <c r="AY248" s="1054">
        <v>18</v>
      </c>
      <c r="AZ248" s="1054">
        <v>4841286</v>
      </c>
      <c r="BA248" s="1054">
        <v>65169</v>
      </c>
      <c r="BB248" s="1054">
        <v>7383485</v>
      </c>
      <c r="BC248" s="1054">
        <v>3475146</v>
      </c>
      <c r="BD248" s="1054">
        <v>0</v>
      </c>
      <c r="BE248" s="1054">
        <v>70921</v>
      </c>
      <c r="BF248" s="1055"/>
      <c r="BG248" s="1055"/>
      <c r="BH248" s="1055"/>
      <c r="BI248" s="1054">
        <v>-2736611</v>
      </c>
      <c r="BJ248" s="1054">
        <v>-2681878</v>
      </c>
      <c r="BK248" s="1054">
        <v>0</v>
      </c>
      <c r="BL248" s="1054">
        <v>-54733</v>
      </c>
      <c r="BM248" s="1054">
        <v>-5473222</v>
      </c>
      <c r="BN248" s="1054">
        <v>-5807992</v>
      </c>
      <c r="BO248" s="1054">
        <v>-5691831</v>
      </c>
      <c r="BP248" s="1054">
        <v>0</v>
      </c>
      <c r="BQ248" s="1054">
        <v>-116160</v>
      </c>
      <c r="BR248" s="1054">
        <v>-11615983</v>
      </c>
      <c r="BS248" s="1054">
        <v>10203122</v>
      </c>
      <c r="BT248" s="1054">
        <v>5101560</v>
      </c>
      <c r="BU248" s="1054">
        <v>4999529</v>
      </c>
      <c r="BV248" s="1054">
        <v>0</v>
      </c>
      <c r="BW248" s="1054">
        <v>102033</v>
      </c>
      <c r="BX248" s="1054">
        <v>78583487</v>
      </c>
      <c r="BY248" s="1054">
        <v>-9590110</v>
      </c>
      <c r="BZ248" s="1054">
        <v>2221302</v>
      </c>
      <c r="CA248" s="1054">
        <v>-8193141</v>
      </c>
      <c r="CB248" s="1054">
        <v>-39363</v>
      </c>
      <c r="CC248" s="1054">
        <v>-2150</v>
      </c>
      <c r="CD248" s="1054">
        <v>-18632</v>
      </c>
      <c r="CE248" s="1054">
        <v>-95743</v>
      </c>
      <c r="CF248" s="1054">
        <v>-3719956</v>
      </c>
      <c r="CG248" s="1054">
        <v>-59049</v>
      </c>
      <c r="CH248" s="1054">
        <v>-63737</v>
      </c>
      <c r="CI248" s="1054">
        <v>-512</v>
      </c>
      <c r="CJ248" s="1054">
        <v>0</v>
      </c>
      <c r="CK248" s="1054">
        <v>0</v>
      </c>
      <c r="CL248" s="1054">
        <v>0</v>
      </c>
      <c r="CM248" s="1054">
        <v>0</v>
      </c>
      <c r="CN248" s="1054">
        <v>0</v>
      </c>
      <c r="CO248" s="1054">
        <v>77440591</v>
      </c>
      <c r="CP248" s="1054">
        <v>-741648</v>
      </c>
      <c r="CQ248" s="1054">
        <v>9290406</v>
      </c>
      <c r="CR248" s="1054">
        <v>-3787710</v>
      </c>
      <c r="CS248" s="1054">
        <v>105950134</v>
      </c>
      <c r="CT248" s="1054">
        <v>227924</v>
      </c>
      <c r="CU248" s="1054">
        <v>0</v>
      </c>
      <c r="CV248">
        <v>-3840600</v>
      </c>
      <c r="CW248">
        <v>0</v>
      </c>
      <c r="CX248" s="1054">
        <v>-654654</v>
      </c>
      <c r="CY248" s="1054">
        <v>-10961328</v>
      </c>
      <c r="CZ248" s="1054">
        <v>0</v>
      </c>
      <c r="DA248" s="1054">
        <v>-796537</v>
      </c>
      <c r="DB248" s="1054">
        <v>0</v>
      </c>
      <c r="DC248" s="1054">
        <v>-327328</v>
      </c>
      <c r="DD248" s="1054">
        <v>-320780</v>
      </c>
      <c r="DE248" s="1054">
        <v>0</v>
      </c>
      <c r="DF248" s="1054">
        <v>-6546</v>
      </c>
      <c r="DG248" s="1054">
        <v>-5480663</v>
      </c>
      <c r="DH248" s="1054">
        <v>-5371051</v>
      </c>
      <c r="DI248" s="1054">
        <v>0</v>
      </c>
      <c r="DJ248" s="1054">
        <v>-109614</v>
      </c>
      <c r="DK248" s="1054">
        <v>3043227</v>
      </c>
      <c r="DL248" s="1054">
        <v>0</v>
      </c>
      <c r="DM248" s="1054">
        <v>60604</v>
      </c>
      <c r="DN248" s="197">
        <v>23386950</v>
      </c>
      <c r="DO248" s="197">
        <v>54750</v>
      </c>
      <c r="DP248" s="197">
        <v>10203122</v>
      </c>
      <c r="DQ248" s="197">
        <v>-4572717</v>
      </c>
      <c r="DR248" s="209"/>
      <c r="DS248" s="209"/>
      <c r="DT248" s="209"/>
      <c r="DU248" t="s">
        <v>984</v>
      </c>
      <c r="DV248" t="s">
        <v>984</v>
      </c>
      <c r="DX248" s="197">
        <v>0</v>
      </c>
      <c r="DY248" s="197">
        <v>0</v>
      </c>
      <c r="DZ248" s="197">
        <v>0</v>
      </c>
      <c r="EA248" s="1054">
        <v>-5565233</v>
      </c>
      <c r="EB248" s="1054">
        <v>0</v>
      </c>
      <c r="EC248" s="1557" t="s">
        <v>6480</v>
      </c>
      <c r="ED248" s="197" t="s">
        <v>5285</v>
      </c>
      <c r="EE248" s="1513" t="s">
        <v>1009</v>
      </c>
    </row>
    <row r="249" spans="1:135" s="197" customFormat="1" ht="12.75" x14ac:dyDescent="0.2">
      <c r="A249" s="797">
        <v>241</v>
      </c>
      <c r="B249" s="722" t="s">
        <v>591</v>
      </c>
      <c r="C249" s="1526" t="s">
        <v>592</v>
      </c>
      <c r="D249" s="1054">
        <v>128754</v>
      </c>
      <c r="E249" s="1054">
        <v>128754</v>
      </c>
      <c r="F249" s="1054">
        <v>0</v>
      </c>
      <c r="G249" s="1054">
        <v>0</v>
      </c>
      <c r="H249" s="1054">
        <v>35634795</v>
      </c>
      <c r="I249" s="1054">
        <v>14253918</v>
      </c>
      <c r="J249" s="1054">
        <v>3563480</v>
      </c>
      <c r="K249" s="1054">
        <v>0</v>
      </c>
      <c r="L249" s="1054">
        <v>0</v>
      </c>
      <c r="M249" s="1054">
        <v>0</v>
      </c>
      <c r="N249" s="1054">
        <v>0</v>
      </c>
      <c r="O249" s="1054">
        <v>0</v>
      </c>
      <c r="P249" s="1054">
        <v>0</v>
      </c>
      <c r="Q249" s="1054">
        <v>0</v>
      </c>
      <c r="R249" s="1054">
        <v>0</v>
      </c>
      <c r="S249" s="1054">
        <v>0</v>
      </c>
      <c r="T249" s="1054">
        <v>0</v>
      </c>
      <c r="U249" s="1054">
        <v>-102016</v>
      </c>
      <c r="V249" s="1054">
        <v>-81612</v>
      </c>
      <c r="W249" s="1054">
        <v>-20403</v>
      </c>
      <c r="X249" s="1054">
        <v>0</v>
      </c>
      <c r="Y249" s="1054">
        <v>2428022</v>
      </c>
      <c r="Z249" s="1054">
        <v>607006</v>
      </c>
      <c r="AA249" s="1054">
        <v>0</v>
      </c>
      <c r="AB249" s="1054">
        <v>1059881</v>
      </c>
      <c r="AC249" s="1054">
        <v>264970</v>
      </c>
      <c r="AD249" s="1054">
        <v>0</v>
      </c>
      <c r="AE249" s="1054">
        <v>0</v>
      </c>
      <c r="AF249" s="1054">
        <v>0</v>
      </c>
      <c r="AG249" s="1054">
        <v>0</v>
      </c>
      <c r="AH249" s="1054">
        <v>2950</v>
      </c>
      <c r="AI249" s="1054">
        <v>737</v>
      </c>
      <c r="AJ249" s="1054">
        <v>0</v>
      </c>
      <c r="AK249" s="1054">
        <v>1518</v>
      </c>
      <c r="AL249" s="1054">
        <v>380</v>
      </c>
      <c r="AM249" s="1054">
        <v>0</v>
      </c>
      <c r="AN249" s="1054">
        <v>0</v>
      </c>
      <c r="AO249" s="1054">
        <v>0</v>
      </c>
      <c r="AP249" s="1054">
        <v>0</v>
      </c>
      <c r="AQ249" s="1054">
        <v>14044</v>
      </c>
      <c r="AR249" s="1054">
        <v>3511</v>
      </c>
      <c r="AS249" s="1054">
        <v>0</v>
      </c>
      <c r="AT249" s="1054">
        <v>0</v>
      </c>
      <c r="AU249" s="1054">
        <v>0</v>
      </c>
      <c r="AV249" s="1054">
        <v>0</v>
      </c>
      <c r="AW249" s="1054">
        <v>0</v>
      </c>
      <c r="AX249" s="1054">
        <v>0</v>
      </c>
      <c r="AY249" s="1054">
        <v>0</v>
      </c>
      <c r="AZ249" s="1054">
        <v>3667283</v>
      </c>
      <c r="BA249" s="1054">
        <v>0</v>
      </c>
      <c r="BB249" s="1054">
        <v>-204031</v>
      </c>
      <c r="BC249" s="1054">
        <v>2407957</v>
      </c>
      <c r="BD249" s="1054">
        <v>601989</v>
      </c>
      <c r="BE249" s="1054">
        <v>0</v>
      </c>
      <c r="BF249" s="1055"/>
      <c r="BG249" s="1055"/>
      <c r="BH249" s="1055"/>
      <c r="BI249" s="1054">
        <v>-750000</v>
      </c>
      <c r="BJ249" s="1054">
        <v>-600000</v>
      </c>
      <c r="BK249" s="1054">
        <v>-150000</v>
      </c>
      <c r="BL249" s="1054">
        <v>0</v>
      </c>
      <c r="BM249" s="1054">
        <v>-1500000</v>
      </c>
      <c r="BN249" s="1054">
        <v>-1485088</v>
      </c>
      <c r="BO249" s="1054">
        <v>-1188070</v>
      </c>
      <c r="BP249" s="1054">
        <v>-297017</v>
      </c>
      <c r="BQ249" s="1054">
        <v>0</v>
      </c>
      <c r="BR249" s="1054">
        <v>-2970175</v>
      </c>
      <c r="BS249" s="1054">
        <v>-3630948</v>
      </c>
      <c r="BT249" s="1054">
        <v>-1815475</v>
      </c>
      <c r="BU249" s="1054">
        <v>-1452379</v>
      </c>
      <c r="BV249" s="1054">
        <v>-363092</v>
      </c>
      <c r="BW249" s="1054">
        <v>0</v>
      </c>
      <c r="BX249" s="1054">
        <v>28623604</v>
      </c>
      <c r="BY249" s="1054">
        <v>-3214717</v>
      </c>
      <c r="BZ249" s="1054">
        <v>782989</v>
      </c>
      <c r="CA249" s="1054">
        <v>-1875321</v>
      </c>
      <c r="CB249" s="1054">
        <v>-6318</v>
      </c>
      <c r="CC249" s="1054">
        <v>0</v>
      </c>
      <c r="CD249" s="1054">
        <v>-3361</v>
      </c>
      <c r="CE249" s="1054">
        <v>0</v>
      </c>
      <c r="CF249" s="1054">
        <v>-1732531</v>
      </c>
      <c r="CG249" s="1054">
        <v>-99637</v>
      </c>
      <c r="CH249" s="1054">
        <v>-246020</v>
      </c>
      <c r="CI249" s="1054">
        <v>-1580</v>
      </c>
      <c r="CJ249" s="1054">
        <v>0</v>
      </c>
      <c r="CK249" s="1054">
        <v>0</v>
      </c>
      <c r="CL249" s="1054">
        <v>0</v>
      </c>
      <c r="CM249" s="1054">
        <v>0</v>
      </c>
      <c r="CN249" s="1054">
        <v>0</v>
      </c>
      <c r="CO249" s="1054">
        <v>29689713</v>
      </c>
      <c r="CP249" s="1054">
        <v>-243853</v>
      </c>
      <c r="CQ249" s="1054">
        <v>1172142</v>
      </c>
      <c r="CR249" s="1054">
        <v>-568272</v>
      </c>
      <c r="CS249" s="1054">
        <v>41333483</v>
      </c>
      <c r="CT249" s="1054">
        <v>-243853</v>
      </c>
      <c r="CU249" s="1054">
        <v>0</v>
      </c>
      <c r="CV249">
        <v>-830251</v>
      </c>
      <c r="CW249">
        <v>0</v>
      </c>
      <c r="CX249" s="1054">
        <v>-1229674</v>
      </c>
      <c r="CY249" s="1054">
        <v>-1740500</v>
      </c>
      <c r="CZ249" s="1054">
        <v>0</v>
      </c>
      <c r="DA249" s="1054">
        <v>-614837</v>
      </c>
      <c r="DB249" s="1054">
        <v>0</v>
      </c>
      <c r="DC249" s="1054">
        <v>-614836</v>
      </c>
      <c r="DD249" s="1054">
        <v>-491870</v>
      </c>
      <c r="DE249" s="1054">
        <v>-122968</v>
      </c>
      <c r="DF249" s="1054">
        <v>0</v>
      </c>
      <c r="DG249" s="1054">
        <v>-870250</v>
      </c>
      <c r="DH249" s="1054">
        <v>-696200</v>
      </c>
      <c r="DI249" s="1054">
        <v>-174050</v>
      </c>
      <c r="DJ249" s="1054">
        <v>0</v>
      </c>
      <c r="DK249" s="1054">
        <v>952587</v>
      </c>
      <c r="DL249" s="1054">
        <v>238147</v>
      </c>
      <c r="DM249" s="1054">
        <v>0</v>
      </c>
      <c r="DN249" s="197">
        <v>0</v>
      </c>
      <c r="DO249" s="197">
        <v>0</v>
      </c>
      <c r="DP249" s="197">
        <v>-3885884</v>
      </c>
      <c r="DQ249" s="197">
        <v>-3412098</v>
      </c>
      <c r="DR249" s="209"/>
      <c r="DS249" s="209"/>
      <c r="DT249" s="209"/>
      <c r="DU249" t="s">
        <v>984</v>
      </c>
      <c r="DV249" t="s">
        <v>985</v>
      </c>
      <c r="DX249" s="197">
        <v>0</v>
      </c>
      <c r="DY249" s="197">
        <v>0</v>
      </c>
      <c r="DZ249" s="197">
        <v>0</v>
      </c>
      <c r="EA249" s="1054">
        <v>-2160640</v>
      </c>
      <c r="EB249" s="1054">
        <v>0</v>
      </c>
      <c r="EC249" s="1557" t="s">
        <v>6480</v>
      </c>
      <c r="ED249" s="197" t="s">
        <v>5286</v>
      </c>
      <c r="EE249" s="1513" t="s">
        <v>5342</v>
      </c>
    </row>
    <row r="250" spans="1:135" s="197" customFormat="1" ht="12.75" x14ac:dyDescent="0.2">
      <c r="A250" s="203">
        <v>242</v>
      </c>
      <c r="B250" s="722" t="s">
        <v>593</v>
      </c>
      <c r="C250" s="1526" t="s">
        <v>594</v>
      </c>
      <c r="D250" s="1054">
        <v>187031</v>
      </c>
      <c r="E250" s="1054">
        <v>187031</v>
      </c>
      <c r="F250" s="1054">
        <v>263680</v>
      </c>
      <c r="G250" s="1054">
        <v>0</v>
      </c>
      <c r="H250" s="1054">
        <v>65885892</v>
      </c>
      <c r="I250" s="1054">
        <v>19765768</v>
      </c>
      <c r="J250" s="1054">
        <v>24377780</v>
      </c>
      <c r="K250" s="1054">
        <v>0</v>
      </c>
      <c r="L250" s="1054">
        <v>0</v>
      </c>
      <c r="M250" s="1054">
        <v>0</v>
      </c>
      <c r="N250" s="1054">
        <v>0</v>
      </c>
      <c r="O250" s="1054">
        <v>0</v>
      </c>
      <c r="P250" s="1054">
        <v>0</v>
      </c>
      <c r="Q250" s="1054">
        <v>0</v>
      </c>
      <c r="R250" s="1054">
        <v>0</v>
      </c>
      <c r="S250" s="1054">
        <v>0</v>
      </c>
      <c r="T250" s="1054">
        <v>0</v>
      </c>
      <c r="U250" s="1054">
        <v>-1280473</v>
      </c>
      <c r="V250" s="1054">
        <v>-1129869</v>
      </c>
      <c r="W250" s="1054">
        <v>-1402207</v>
      </c>
      <c r="X250" s="1054">
        <v>0</v>
      </c>
      <c r="Y250" s="1054">
        <v>3411830</v>
      </c>
      <c r="Z250" s="1054">
        <v>4152528</v>
      </c>
      <c r="AA250" s="1054">
        <v>0</v>
      </c>
      <c r="AB250" s="1054">
        <v>1204893</v>
      </c>
      <c r="AC250" s="1054">
        <v>1486034</v>
      </c>
      <c r="AD250" s="1054">
        <v>0</v>
      </c>
      <c r="AE250" s="1054">
        <v>50957</v>
      </c>
      <c r="AF250" s="1054">
        <v>62847</v>
      </c>
      <c r="AG250" s="1054">
        <v>0</v>
      </c>
      <c r="AH250" s="1054">
        <v>1159</v>
      </c>
      <c r="AI250" s="1054">
        <v>1429</v>
      </c>
      <c r="AJ250" s="1054">
        <v>0</v>
      </c>
      <c r="AK250" s="1054">
        <v>0</v>
      </c>
      <c r="AL250" s="1054">
        <v>0</v>
      </c>
      <c r="AM250" s="1054">
        <v>0</v>
      </c>
      <c r="AN250" s="1054">
        <v>0</v>
      </c>
      <c r="AO250" s="1054">
        <v>0</v>
      </c>
      <c r="AP250" s="1054">
        <v>0</v>
      </c>
      <c r="AQ250" s="1054">
        <v>35110</v>
      </c>
      <c r="AR250" s="1054">
        <v>43303</v>
      </c>
      <c r="AS250" s="1054">
        <v>0</v>
      </c>
      <c r="AT250" s="1054">
        <v>0</v>
      </c>
      <c r="AU250" s="1054">
        <v>0</v>
      </c>
      <c r="AV250" s="1054">
        <v>0</v>
      </c>
      <c r="AW250" s="1054">
        <v>0</v>
      </c>
      <c r="AX250" s="1054">
        <v>0</v>
      </c>
      <c r="AY250" s="1054">
        <v>0</v>
      </c>
      <c r="AZ250" s="1054">
        <v>7376584</v>
      </c>
      <c r="BA250" s="1054">
        <v>0</v>
      </c>
      <c r="BB250" s="1054">
        <v>-3812548</v>
      </c>
      <c r="BC250" s="1054">
        <v>1849631</v>
      </c>
      <c r="BD250" s="1054">
        <v>2281212</v>
      </c>
      <c r="BE250" s="1054">
        <v>0</v>
      </c>
      <c r="BF250" s="1055"/>
      <c r="BG250" s="1055"/>
      <c r="BH250" s="1055"/>
      <c r="BI250" s="1054">
        <v>-570874</v>
      </c>
      <c r="BJ250" s="1054">
        <v>-518978</v>
      </c>
      <c r="BK250" s="1054">
        <v>-640072</v>
      </c>
      <c r="BL250" s="1054">
        <v>0</v>
      </c>
      <c r="BM250" s="1054">
        <v>-1729924</v>
      </c>
      <c r="BN250" s="1054">
        <v>-1793625</v>
      </c>
      <c r="BO250" s="1054">
        <v>-1630570</v>
      </c>
      <c r="BP250" s="1054">
        <v>-2011035</v>
      </c>
      <c r="BQ250" s="1054">
        <v>0</v>
      </c>
      <c r="BR250" s="1054">
        <v>-5435230</v>
      </c>
      <c r="BS250" s="1054">
        <v>-1859236</v>
      </c>
      <c r="BT250" s="1054">
        <v>-635879</v>
      </c>
      <c r="BU250" s="1054">
        <v>-543876</v>
      </c>
      <c r="BV250" s="1054">
        <v>-679482</v>
      </c>
      <c r="BW250" s="1054">
        <v>0</v>
      </c>
      <c r="BX250" s="1054">
        <v>51183001</v>
      </c>
      <c r="BY250" s="1054">
        <v>-5282645</v>
      </c>
      <c r="BZ250" s="1054">
        <v>1408065</v>
      </c>
      <c r="CA250" s="1054">
        <v>-7880246</v>
      </c>
      <c r="CB250" s="1054">
        <v>-35118</v>
      </c>
      <c r="CC250" s="1054">
        <v>0</v>
      </c>
      <c r="CD250" s="1054">
        <v>0</v>
      </c>
      <c r="CE250" s="1054">
        <v>-3840</v>
      </c>
      <c r="CF250" s="1054">
        <v>-741392</v>
      </c>
      <c r="CG250" s="1054">
        <v>0</v>
      </c>
      <c r="CH250" s="1054">
        <v>-45138</v>
      </c>
      <c r="CI250" s="1054">
        <v>0</v>
      </c>
      <c r="CJ250" s="1054">
        <v>0</v>
      </c>
      <c r="CK250" s="1054">
        <v>0</v>
      </c>
      <c r="CL250" s="1054">
        <v>0</v>
      </c>
      <c r="CM250" s="1054">
        <v>0</v>
      </c>
      <c r="CN250" s="1054">
        <v>0</v>
      </c>
      <c r="CO250" s="1054">
        <v>50557865</v>
      </c>
      <c r="CP250" s="1054">
        <v>-423138</v>
      </c>
      <c r="CQ250" s="1054">
        <v>2414245</v>
      </c>
      <c r="CR250" s="1054">
        <v>-1717162</v>
      </c>
      <c r="CS250" s="1054">
        <v>68945700</v>
      </c>
      <c r="CT250" s="1054">
        <v>-770820</v>
      </c>
      <c r="CU250" s="1054">
        <v>0</v>
      </c>
      <c r="CV250">
        <v>-2079800</v>
      </c>
      <c r="CW250">
        <v>0</v>
      </c>
      <c r="CX250" s="1054">
        <v>-1966494</v>
      </c>
      <c r="CY250" s="1054">
        <v>-3468736</v>
      </c>
      <c r="CZ250" s="1054">
        <v>0</v>
      </c>
      <c r="DA250" s="1054">
        <v>563008</v>
      </c>
      <c r="DB250" s="1054">
        <v>0</v>
      </c>
      <c r="DC250" s="1054">
        <v>-648942</v>
      </c>
      <c r="DD250" s="1054">
        <v>-589949</v>
      </c>
      <c r="DE250" s="1054">
        <v>-727603</v>
      </c>
      <c r="DF250" s="1054">
        <v>0</v>
      </c>
      <c r="DG250" s="1054">
        <v>-1144683</v>
      </c>
      <c r="DH250" s="1054">
        <v>-1040621</v>
      </c>
      <c r="DI250" s="1054">
        <v>-1283432</v>
      </c>
      <c r="DJ250" s="1054">
        <v>0</v>
      </c>
      <c r="DK250" s="1054">
        <v>1160912</v>
      </c>
      <c r="DL250" s="1054">
        <v>1431791</v>
      </c>
      <c r="DM250" s="1054">
        <v>0</v>
      </c>
      <c r="DN250" s="197">
        <v>13066000</v>
      </c>
      <c r="DO250" s="197">
        <v>0</v>
      </c>
      <c r="DP250" s="197">
        <v>-1859236</v>
      </c>
      <c r="DQ250" s="197">
        <v>-3277411</v>
      </c>
      <c r="DR250" s="209"/>
      <c r="DS250" s="209"/>
      <c r="DT250" s="209"/>
      <c r="DU250" t="s">
        <v>984</v>
      </c>
      <c r="DV250" t="s">
        <v>984</v>
      </c>
      <c r="DW250" s="197">
        <v>1</v>
      </c>
      <c r="DX250" s="197">
        <v>0</v>
      </c>
      <c r="DY250" s="197">
        <v>0</v>
      </c>
      <c r="DZ250" s="197">
        <v>0</v>
      </c>
      <c r="EA250" s="1054">
        <v>-3510878</v>
      </c>
      <c r="EB250" s="1054">
        <v>0</v>
      </c>
      <c r="EC250" s="1557" t="s">
        <v>6480</v>
      </c>
      <c r="ED250" s="197" t="s">
        <v>5287</v>
      </c>
      <c r="EE250" s="1513" t="s">
        <v>5345</v>
      </c>
    </row>
    <row r="251" spans="1:135" s="197" customFormat="1" ht="12.75" x14ac:dyDescent="0.2">
      <c r="A251" s="797">
        <v>243</v>
      </c>
      <c r="B251" s="722" t="s">
        <v>595</v>
      </c>
      <c r="C251" s="1526" t="s">
        <v>596</v>
      </c>
      <c r="D251" s="1054">
        <v>193415</v>
      </c>
      <c r="E251" s="1054">
        <v>193415</v>
      </c>
      <c r="F251" s="1054">
        <v>429516</v>
      </c>
      <c r="G251" s="1054">
        <v>3486680</v>
      </c>
      <c r="H251" s="1054">
        <v>58177693</v>
      </c>
      <c r="I251" s="1054">
        <v>23271077</v>
      </c>
      <c r="J251" s="1054">
        <v>5235992</v>
      </c>
      <c r="K251" s="1054">
        <v>581777</v>
      </c>
      <c r="L251" s="1054">
        <v>0</v>
      </c>
      <c r="M251" s="1054">
        <v>0</v>
      </c>
      <c r="N251" s="1054">
        <v>0</v>
      </c>
      <c r="O251" s="1054">
        <v>0</v>
      </c>
      <c r="P251" s="1054">
        <v>0</v>
      </c>
      <c r="Q251" s="1054">
        <v>0</v>
      </c>
      <c r="R251" s="1054">
        <v>0</v>
      </c>
      <c r="S251" s="1054">
        <v>0</v>
      </c>
      <c r="T251" s="1054">
        <v>0</v>
      </c>
      <c r="U251" s="1054">
        <v>462134</v>
      </c>
      <c r="V251" s="1054">
        <v>369707</v>
      </c>
      <c r="W251" s="1054">
        <v>83184</v>
      </c>
      <c r="X251" s="1054">
        <v>9243</v>
      </c>
      <c r="Y251" s="1054">
        <v>4037175</v>
      </c>
      <c r="Z251" s="1054">
        <v>1485826</v>
      </c>
      <c r="AA251" s="1054">
        <v>99100</v>
      </c>
      <c r="AB251" s="1054">
        <v>1789551</v>
      </c>
      <c r="AC251" s="1054">
        <v>402649</v>
      </c>
      <c r="AD251" s="1054">
        <v>44739</v>
      </c>
      <c r="AE251" s="1054">
        <v>85410</v>
      </c>
      <c r="AF251" s="1054">
        <v>19217</v>
      </c>
      <c r="AG251" s="1054">
        <v>2135</v>
      </c>
      <c r="AH251" s="1054">
        <v>0</v>
      </c>
      <c r="AI251" s="1054">
        <v>0</v>
      </c>
      <c r="AJ251" s="1054">
        <v>0</v>
      </c>
      <c r="AK251" s="1054">
        <v>8124</v>
      </c>
      <c r="AL251" s="1054">
        <v>1828</v>
      </c>
      <c r="AM251" s="1054">
        <v>203</v>
      </c>
      <c r="AN251" s="1054">
        <v>7206</v>
      </c>
      <c r="AO251" s="1054">
        <v>1621</v>
      </c>
      <c r="AP251" s="1054">
        <v>180</v>
      </c>
      <c r="AQ251" s="1054">
        <v>435602</v>
      </c>
      <c r="AR251" s="1054">
        <v>98010</v>
      </c>
      <c r="AS251" s="1054">
        <v>10890</v>
      </c>
      <c r="AT251" s="1054">
        <v>0</v>
      </c>
      <c r="AU251" s="1054">
        <v>0</v>
      </c>
      <c r="AV251" s="1054">
        <v>0</v>
      </c>
      <c r="AW251" s="1054">
        <v>0</v>
      </c>
      <c r="AX251" s="1054">
        <v>0</v>
      </c>
      <c r="AY251" s="1054">
        <v>0</v>
      </c>
      <c r="AZ251" s="1054">
        <v>7057468</v>
      </c>
      <c r="BA251" s="1054">
        <v>0</v>
      </c>
      <c r="BB251" s="1054">
        <v>924268</v>
      </c>
      <c r="BC251" s="1054">
        <v>2163939</v>
      </c>
      <c r="BD251" s="1054">
        <v>486886</v>
      </c>
      <c r="BE251" s="1054">
        <v>54098</v>
      </c>
      <c r="BF251" s="1055"/>
      <c r="BG251" s="1055"/>
      <c r="BH251" s="1055"/>
      <c r="BI251" s="1054">
        <v>-1020543</v>
      </c>
      <c r="BJ251" s="1054">
        <v>-816434</v>
      </c>
      <c r="BK251" s="1054">
        <v>-183697</v>
      </c>
      <c r="BL251" s="1054">
        <v>-20411</v>
      </c>
      <c r="BM251" s="1054">
        <v>-2041085</v>
      </c>
      <c r="BN251" s="1054">
        <v>-5901258</v>
      </c>
      <c r="BO251" s="1054">
        <v>-4721007</v>
      </c>
      <c r="BP251" s="1054">
        <v>-1062226</v>
      </c>
      <c r="BQ251" s="1054">
        <v>-118025</v>
      </c>
      <c r="BR251" s="1054">
        <v>-11802516</v>
      </c>
      <c r="BS251" s="1054">
        <v>727350</v>
      </c>
      <c r="BT251" s="1054">
        <v>363677</v>
      </c>
      <c r="BU251" s="1054">
        <v>290940</v>
      </c>
      <c r="BV251" s="1054">
        <v>65460</v>
      </c>
      <c r="BW251" s="1054">
        <v>7271</v>
      </c>
      <c r="BX251" s="1054">
        <v>47965448</v>
      </c>
      <c r="BY251" s="1054">
        <v>-6512490</v>
      </c>
      <c r="BZ251" s="1054">
        <v>1277408</v>
      </c>
      <c r="CA251" s="1054">
        <v>-3535022</v>
      </c>
      <c r="CB251" s="1054">
        <v>-97786</v>
      </c>
      <c r="CC251" s="1054">
        <v>-22547</v>
      </c>
      <c r="CD251" s="1054">
        <v>-18096</v>
      </c>
      <c r="CE251" s="1054">
        <v>-143855</v>
      </c>
      <c r="CF251" s="1054">
        <v>-1648598</v>
      </c>
      <c r="CG251" s="1054">
        <v>-226122</v>
      </c>
      <c r="CH251" s="1054">
        <v>-136522</v>
      </c>
      <c r="CI251" s="1054">
        <v>-24446</v>
      </c>
      <c r="CJ251" s="1054">
        <v>0</v>
      </c>
      <c r="CK251" s="1054">
        <v>-16342</v>
      </c>
      <c r="CL251" s="1054">
        <v>0</v>
      </c>
      <c r="CM251" s="1054">
        <v>0</v>
      </c>
      <c r="CN251" s="1054">
        <v>0</v>
      </c>
      <c r="CO251" s="1054">
        <v>51339501</v>
      </c>
      <c r="CP251" s="1054">
        <v>-148495</v>
      </c>
      <c r="CQ251" s="1054">
        <v>2879562</v>
      </c>
      <c r="CR251" s="1054">
        <v>-1212624</v>
      </c>
      <c r="CS251" s="1054">
        <v>66124517</v>
      </c>
      <c r="CT251" s="1054">
        <v>1001132</v>
      </c>
      <c r="CU251" s="1054">
        <v>0</v>
      </c>
      <c r="CV251">
        <v>-2955689</v>
      </c>
      <c r="CW251">
        <v>0</v>
      </c>
      <c r="CX251" s="1054">
        <v>-94079</v>
      </c>
      <c r="CY251" s="1054">
        <v>-11708437</v>
      </c>
      <c r="CZ251" s="1054">
        <v>0</v>
      </c>
      <c r="DA251" s="1054">
        <v>0</v>
      </c>
      <c r="DB251" s="1054">
        <v>0</v>
      </c>
      <c r="DC251" s="1054">
        <v>-47039</v>
      </c>
      <c r="DD251" s="1054">
        <v>-37632</v>
      </c>
      <c r="DE251" s="1054">
        <v>-8467</v>
      </c>
      <c r="DF251" s="1054">
        <v>-941</v>
      </c>
      <c r="DG251" s="1054">
        <v>-5854219</v>
      </c>
      <c r="DH251" s="1054">
        <v>-4683375</v>
      </c>
      <c r="DI251" s="1054">
        <v>-1053759</v>
      </c>
      <c r="DJ251" s="1054">
        <v>-117084</v>
      </c>
      <c r="DK251" s="1054">
        <v>142569</v>
      </c>
      <c r="DL251" s="1054">
        <v>32078</v>
      </c>
      <c r="DM251" s="1054">
        <v>3564</v>
      </c>
      <c r="DN251" s="197">
        <v>16425000</v>
      </c>
      <c r="DO251" s="197">
        <v>0</v>
      </c>
      <c r="DP251" s="197">
        <v>727350</v>
      </c>
      <c r="DQ251" s="197">
        <v>-3039290</v>
      </c>
      <c r="DR251" s="209"/>
      <c r="DS251" s="209"/>
      <c r="DT251" s="209"/>
      <c r="DU251" t="s">
        <v>984</v>
      </c>
      <c r="DV251" t="s">
        <v>984</v>
      </c>
      <c r="DX251" s="197">
        <v>0</v>
      </c>
      <c r="DY251" s="197">
        <v>0</v>
      </c>
      <c r="DZ251" s="197">
        <v>0</v>
      </c>
      <c r="EA251" s="1054">
        <v>-323372</v>
      </c>
      <c r="EB251" s="1054">
        <v>-2963099</v>
      </c>
      <c r="EC251" s="1557" t="s">
        <v>6481</v>
      </c>
      <c r="ED251" s="197" t="s">
        <v>5288</v>
      </c>
      <c r="EE251" s="1513" t="s">
        <v>5342</v>
      </c>
    </row>
    <row r="252" spans="1:135" s="197" customFormat="1" ht="12.75" x14ac:dyDescent="0.2">
      <c r="A252" s="203">
        <v>244</v>
      </c>
      <c r="B252" s="722" t="s">
        <v>788</v>
      </c>
      <c r="C252" s="1526" t="s">
        <v>598</v>
      </c>
      <c r="D252" s="1054">
        <v>263376</v>
      </c>
      <c r="E252" s="1054">
        <v>263376</v>
      </c>
      <c r="F252" s="1054">
        <v>838174</v>
      </c>
      <c r="G252" s="1054">
        <v>0</v>
      </c>
      <c r="H252" s="1054">
        <v>109091649</v>
      </c>
      <c r="I252" s="1054">
        <v>53454908</v>
      </c>
      <c r="J252" s="1054">
        <v>0</v>
      </c>
      <c r="K252" s="1054">
        <v>1090916</v>
      </c>
      <c r="L252" s="1054">
        <v>0</v>
      </c>
      <c r="M252" s="1054">
        <v>0</v>
      </c>
      <c r="N252" s="1054">
        <v>0</v>
      </c>
      <c r="O252" s="1054">
        <v>0</v>
      </c>
      <c r="P252" s="1054">
        <v>0</v>
      </c>
      <c r="Q252" s="1054">
        <v>0</v>
      </c>
      <c r="R252" s="1054">
        <v>0</v>
      </c>
      <c r="S252" s="1054">
        <v>0</v>
      </c>
      <c r="T252" s="1054">
        <v>0</v>
      </c>
      <c r="U252" s="1054">
        <v>2673521</v>
      </c>
      <c r="V252" s="1054">
        <v>2620051</v>
      </c>
      <c r="W252" s="1054">
        <v>0</v>
      </c>
      <c r="X252" s="1054">
        <v>53470</v>
      </c>
      <c r="Y252" s="1054">
        <v>9248321</v>
      </c>
      <c r="Z252" s="1054">
        <v>0</v>
      </c>
      <c r="AA252" s="1054">
        <v>185827</v>
      </c>
      <c r="AB252" s="1054">
        <v>2090399</v>
      </c>
      <c r="AC252" s="1054">
        <v>0</v>
      </c>
      <c r="AD252" s="1054">
        <v>42661</v>
      </c>
      <c r="AE252" s="1054">
        <v>159790</v>
      </c>
      <c r="AF252" s="1054">
        <v>0</v>
      </c>
      <c r="AG252" s="1054">
        <v>3261</v>
      </c>
      <c r="AH252" s="1054">
        <v>10540</v>
      </c>
      <c r="AI252" s="1054">
        <v>0</v>
      </c>
      <c r="AJ252" s="1054">
        <v>215</v>
      </c>
      <c r="AK252" s="1054">
        <v>7555</v>
      </c>
      <c r="AL252" s="1054">
        <v>0</v>
      </c>
      <c r="AM252" s="1054">
        <v>154</v>
      </c>
      <c r="AN252" s="1054">
        <v>1248</v>
      </c>
      <c r="AO252" s="1054">
        <v>0</v>
      </c>
      <c r="AP252" s="1054">
        <v>25</v>
      </c>
      <c r="AQ252" s="1054">
        <v>420493</v>
      </c>
      <c r="AR252" s="1054">
        <v>0</v>
      </c>
      <c r="AS252" s="1054">
        <v>8581</v>
      </c>
      <c r="AT252" s="1054">
        <v>0</v>
      </c>
      <c r="AU252" s="1054">
        <v>0</v>
      </c>
      <c r="AV252" s="1054">
        <v>0</v>
      </c>
      <c r="AW252" s="1054">
        <v>0</v>
      </c>
      <c r="AX252" s="1054">
        <v>0</v>
      </c>
      <c r="AY252" s="1054">
        <v>0</v>
      </c>
      <c r="AZ252" s="1054">
        <v>8242362</v>
      </c>
      <c r="BA252" s="1054">
        <v>0</v>
      </c>
      <c r="BB252" s="1054">
        <v>5347042</v>
      </c>
      <c r="BC252" s="1054">
        <v>5149300</v>
      </c>
      <c r="BD252" s="1054">
        <v>0</v>
      </c>
      <c r="BE252" s="1054">
        <v>105088</v>
      </c>
      <c r="BF252" s="1055"/>
      <c r="BG252" s="1055"/>
      <c r="BH252" s="1055"/>
      <c r="BI252" s="1054">
        <v>-1406173</v>
      </c>
      <c r="BJ252" s="1054">
        <v>-1378050</v>
      </c>
      <c r="BK252" s="1054">
        <v>0</v>
      </c>
      <c r="BL252" s="1054">
        <v>-28123</v>
      </c>
      <c r="BM252" s="1054">
        <v>-2812346</v>
      </c>
      <c r="BN252" s="1054">
        <v>-8154902</v>
      </c>
      <c r="BO252" s="1054">
        <v>-7991805</v>
      </c>
      <c r="BP252" s="1054">
        <v>0</v>
      </c>
      <c r="BQ252" s="1054">
        <v>-163099</v>
      </c>
      <c r="BR252" s="1054">
        <v>-16309806</v>
      </c>
      <c r="BS252" s="1054">
        <v>11300539</v>
      </c>
      <c r="BT252" s="1054">
        <v>5650270</v>
      </c>
      <c r="BU252" s="1054">
        <v>5537263</v>
      </c>
      <c r="BV252" s="1054">
        <v>0</v>
      </c>
      <c r="BW252" s="1054">
        <v>113007</v>
      </c>
      <c r="BX252" s="1054">
        <v>104869059</v>
      </c>
      <c r="BY252" s="1054">
        <v>-6129602</v>
      </c>
      <c r="BZ252" s="1054">
        <v>2855999</v>
      </c>
      <c r="CA252" s="1054">
        <v>-7306488</v>
      </c>
      <c r="CB252" s="1054">
        <v>-90194</v>
      </c>
      <c r="CC252" s="1054">
        <v>-3499</v>
      </c>
      <c r="CD252" s="1054">
        <v>-14956</v>
      </c>
      <c r="CE252" s="1054">
        <v>-24238</v>
      </c>
      <c r="CF252" s="1054">
        <v>-5906559</v>
      </c>
      <c r="CG252" s="1054">
        <v>-284517</v>
      </c>
      <c r="CH252" s="1054">
        <v>-71418</v>
      </c>
      <c r="CI252" s="1054">
        <v>-22548</v>
      </c>
      <c r="CJ252" s="1054">
        <v>0</v>
      </c>
      <c r="CK252" s="1054">
        <v>0</v>
      </c>
      <c r="CL252" s="1054">
        <v>0</v>
      </c>
      <c r="CM252" s="1054">
        <v>0</v>
      </c>
      <c r="CN252" s="1054">
        <v>0</v>
      </c>
      <c r="CO252" s="1054">
        <v>102072810</v>
      </c>
      <c r="CP252" s="1054">
        <v>-648623</v>
      </c>
      <c r="CQ252" s="1054">
        <v>4578535</v>
      </c>
      <c r="CR252" s="1054">
        <v>-2919355</v>
      </c>
      <c r="CS252" s="1054">
        <v>132014620</v>
      </c>
      <c r="CT252" s="1054">
        <v>-544545</v>
      </c>
      <c r="CU252" s="1054">
        <v>0</v>
      </c>
      <c r="CV252">
        <v>410907</v>
      </c>
      <c r="CW252">
        <v>0</v>
      </c>
      <c r="CX252" s="1054">
        <v>-731882</v>
      </c>
      <c r="CY252" s="1054">
        <v>-15577924</v>
      </c>
      <c r="CZ252" s="1054">
        <v>0</v>
      </c>
      <c r="DA252" s="1054">
        <v>939533</v>
      </c>
      <c r="DB252" s="1054">
        <v>0</v>
      </c>
      <c r="DC252" s="1054">
        <v>-365940</v>
      </c>
      <c r="DD252" s="1054">
        <v>-358622</v>
      </c>
      <c r="DE252" s="1054">
        <v>0</v>
      </c>
      <c r="DF252" s="1054">
        <v>-7320</v>
      </c>
      <c r="DG252" s="1054">
        <v>-7788962</v>
      </c>
      <c r="DH252" s="1054">
        <v>-7633183</v>
      </c>
      <c r="DI252" s="1054">
        <v>0</v>
      </c>
      <c r="DJ252" s="1054">
        <v>-155779</v>
      </c>
      <c r="DK252" s="1054">
        <v>2351350</v>
      </c>
      <c r="DL252" s="1054">
        <v>0</v>
      </c>
      <c r="DM252" s="1054">
        <v>47987</v>
      </c>
      <c r="DN252" s="197">
        <v>25084850</v>
      </c>
      <c r="DO252" s="197">
        <v>0</v>
      </c>
      <c r="DP252" s="197">
        <v>11300539</v>
      </c>
      <c r="DQ252" s="197">
        <v>-6582489</v>
      </c>
      <c r="DR252" s="209"/>
      <c r="DS252" s="209"/>
      <c r="DT252" s="209"/>
      <c r="DU252" t="s">
        <v>984</v>
      </c>
      <c r="DV252" t="s">
        <v>984</v>
      </c>
      <c r="DX252" s="197">
        <v>0</v>
      </c>
      <c r="DY252" s="197">
        <v>0</v>
      </c>
      <c r="DZ252" s="197">
        <v>0</v>
      </c>
      <c r="EA252" s="1054">
        <v>-4353705</v>
      </c>
      <c r="EB252" s="1054">
        <v>-973425</v>
      </c>
      <c r="EC252" s="1557" t="s">
        <v>6480</v>
      </c>
      <c r="ED252" s="197" t="s">
        <v>5289</v>
      </c>
      <c r="EE252" s="1513" t="s">
        <v>5347</v>
      </c>
    </row>
    <row r="253" spans="1:135" s="197" customFormat="1" ht="12.75" x14ac:dyDescent="0.2">
      <c r="A253" s="797">
        <v>245</v>
      </c>
      <c r="B253" s="722" t="s">
        <v>599</v>
      </c>
      <c r="C253" s="1526" t="s">
        <v>600</v>
      </c>
      <c r="D253" s="1054">
        <v>287891</v>
      </c>
      <c r="E253" s="1054">
        <v>287891</v>
      </c>
      <c r="F253" s="1054">
        <v>0</v>
      </c>
      <c r="G253" s="1054">
        <v>0</v>
      </c>
      <c r="H253" s="1054">
        <v>54981123</v>
      </c>
      <c r="I253" s="1054">
        <v>54431312</v>
      </c>
      <c r="J253" s="1054">
        <v>0</v>
      </c>
      <c r="K253" s="1054">
        <v>549811</v>
      </c>
      <c r="L253" s="1054">
        <v>0</v>
      </c>
      <c r="M253" s="1054">
        <v>0</v>
      </c>
      <c r="N253" s="1054">
        <v>0</v>
      </c>
      <c r="O253" s="1054">
        <v>0</v>
      </c>
      <c r="P253" s="1054">
        <v>0</v>
      </c>
      <c r="Q253" s="1054">
        <v>0</v>
      </c>
      <c r="R253" s="1054">
        <v>0</v>
      </c>
      <c r="S253" s="1054">
        <v>0</v>
      </c>
      <c r="T253" s="1054">
        <v>0</v>
      </c>
      <c r="U253" s="1054">
        <v>0</v>
      </c>
      <c r="V253" s="1054">
        <v>6564185</v>
      </c>
      <c r="W253" s="1054">
        <v>0</v>
      </c>
      <c r="X253" s="1054">
        <v>66305</v>
      </c>
      <c r="Y253" s="1054">
        <v>9271867</v>
      </c>
      <c r="Z253" s="1054">
        <v>0</v>
      </c>
      <c r="AA253" s="1054">
        <v>93655</v>
      </c>
      <c r="AB253" s="1054">
        <v>7163121</v>
      </c>
      <c r="AC253" s="1054">
        <v>0</v>
      </c>
      <c r="AD253" s="1054">
        <v>72355</v>
      </c>
      <c r="AE253" s="1054">
        <v>266397</v>
      </c>
      <c r="AF253" s="1054">
        <v>0</v>
      </c>
      <c r="AG253" s="1054">
        <v>2691</v>
      </c>
      <c r="AH253" s="1054">
        <v>7170</v>
      </c>
      <c r="AI253" s="1054">
        <v>0</v>
      </c>
      <c r="AJ253" s="1054">
        <v>72</v>
      </c>
      <c r="AK253" s="1054">
        <v>2001</v>
      </c>
      <c r="AL253" s="1054">
        <v>0</v>
      </c>
      <c r="AM253" s="1054">
        <v>20</v>
      </c>
      <c r="AN253" s="1054">
        <v>0</v>
      </c>
      <c r="AO253" s="1054">
        <v>0</v>
      </c>
      <c r="AP253" s="1054">
        <v>0</v>
      </c>
      <c r="AQ253" s="1054">
        <v>948243</v>
      </c>
      <c r="AR253" s="1054">
        <v>0</v>
      </c>
      <c r="AS253" s="1054">
        <v>9578</v>
      </c>
      <c r="AT253" s="1054">
        <v>0</v>
      </c>
      <c r="AU253" s="1054">
        <v>0</v>
      </c>
      <c r="AV253" s="1054">
        <v>0</v>
      </c>
      <c r="AW253" s="1054">
        <v>1738</v>
      </c>
      <c r="AX253" s="1054">
        <v>0</v>
      </c>
      <c r="AY253" s="1054">
        <v>18</v>
      </c>
      <c r="AZ253" s="1054">
        <v>4953427</v>
      </c>
      <c r="BA253" s="1054">
        <v>0</v>
      </c>
      <c r="BB253" s="1054">
        <v>6630490</v>
      </c>
      <c r="BC253" s="1054">
        <v>4711698</v>
      </c>
      <c r="BD253" s="1054">
        <v>0</v>
      </c>
      <c r="BE253" s="1054">
        <v>47593</v>
      </c>
      <c r="BF253" s="1055"/>
      <c r="BG253" s="1055"/>
      <c r="BH253" s="1055"/>
      <c r="BI253" s="1054">
        <v>0</v>
      </c>
      <c r="BJ253" s="1054">
        <v>-3316500</v>
      </c>
      <c r="BK253" s="1054">
        <v>0</v>
      </c>
      <c r="BL253" s="1054">
        <v>-33500</v>
      </c>
      <c r="BM253" s="1054">
        <v>-3350000</v>
      </c>
      <c r="BN253" s="1054">
        <v>0</v>
      </c>
      <c r="BO253" s="1054">
        <v>-12870000</v>
      </c>
      <c r="BP253" s="1054">
        <v>0</v>
      </c>
      <c r="BQ253" s="1054">
        <v>-130000</v>
      </c>
      <c r="BR253" s="1054">
        <v>-13000000</v>
      </c>
      <c r="BS253" s="1054">
        <v>8265479</v>
      </c>
      <c r="BT253" s="1054">
        <v>1776604</v>
      </c>
      <c r="BU253" s="1054">
        <v>6406220</v>
      </c>
      <c r="BV253" s="1054">
        <v>0</v>
      </c>
      <c r="BW253" s="1054">
        <v>82655</v>
      </c>
      <c r="BX253" s="1054">
        <v>51195992</v>
      </c>
      <c r="BY253" s="1054">
        <v>-10327407</v>
      </c>
      <c r="BZ253" s="1054">
        <v>1245651</v>
      </c>
      <c r="CA253" s="1054">
        <v>-4866315</v>
      </c>
      <c r="CB253" s="1054">
        <v>-146874</v>
      </c>
      <c r="CC253" s="1054">
        <v>0</v>
      </c>
      <c r="CD253" s="1054">
        <v>-1639</v>
      </c>
      <c r="CE253" s="1054">
        <v>0</v>
      </c>
      <c r="CF253" s="1054">
        <v>-1472850</v>
      </c>
      <c r="CG253" s="1054">
        <v>-22979</v>
      </c>
      <c r="CH253" s="1054">
        <v>-24670</v>
      </c>
      <c r="CI253" s="1054">
        <v>-1114</v>
      </c>
      <c r="CJ253" s="1054">
        <v>0</v>
      </c>
      <c r="CK253" s="1054">
        <v>0</v>
      </c>
      <c r="CL253" s="1054">
        <v>0</v>
      </c>
      <c r="CM253" s="1054">
        <v>0</v>
      </c>
      <c r="CN253" s="1054">
        <v>0</v>
      </c>
      <c r="CO253" s="1054">
        <v>50566053</v>
      </c>
      <c r="CP253" s="1054">
        <v>0</v>
      </c>
      <c r="CQ253" s="1054">
        <v>5761826</v>
      </c>
      <c r="CR253" s="1054">
        <v>-2071897</v>
      </c>
      <c r="CS253" s="1054">
        <v>72716522</v>
      </c>
      <c r="CT253" s="1054">
        <v>-2103290</v>
      </c>
      <c r="CU253" s="1054">
        <v>0</v>
      </c>
      <c r="CV253">
        <v>1293658</v>
      </c>
      <c r="CW253">
        <v>0</v>
      </c>
      <c r="CX253" s="1054">
        <v>-1000000</v>
      </c>
      <c r="CY253" s="1054">
        <v>-12000000</v>
      </c>
      <c r="CZ253" s="1054">
        <v>0</v>
      </c>
      <c r="DA253" s="1054">
        <v>533829</v>
      </c>
      <c r="DB253" s="1054">
        <v>0</v>
      </c>
      <c r="DC253" s="1054">
        <v>0</v>
      </c>
      <c r="DD253" s="1054">
        <v>-990000</v>
      </c>
      <c r="DE253" s="1054">
        <v>0</v>
      </c>
      <c r="DF253" s="1054">
        <v>-10000</v>
      </c>
      <c r="DG253" s="1054">
        <v>0</v>
      </c>
      <c r="DH253" s="1054">
        <v>-11880000</v>
      </c>
      <c r="DI253" s="1054">
        <v>0</v>
      </c>
      <c r="DJ253" s="1054">
        <v>-120000</v>
      </c>
      <c r="DK253" s="1054">
        <v>3831253</v>
      </c>
      <c r="DL253" s="1054">
        <v>0</v>
      </c>
      <c r="DM253" s="1054">
        <v>38700</v>
      </c>
      <c r="DN253" s="197">
        <v>20699065</v>
      </c>
      <c r="DO253" s="197">
        <v>0</v>
      </c>
      <c r="DP253" s="197">
        <v>8265479</v>
      </c>
      <c r="DQ253" s="197">
        <v>-2860564</v>
      </c>
      <c r="DR253" s="209"/>
      <c r="DS253" s="209"/>
      <c r="DT253" s="209"/>
      <c r="DU253" t="s">
        <v>984</v>
      </c>
      <c r="DV253" t="s">
        <v>984</v>
      </c>
      <c r="DX253" s="197">
        <v>0</v>
      </c>
      <c r="DY253" s="197">
        <v>0</v>
      </c>
      <c r="DZ253" s="197">
        <v>0</v>
      </c>
      <c r="EA253" s="1054">
        <v>-3596678</v>
      </c>
      <c r="EB253" s="1054">
        <v>-198383</v>
      </c>
      <c r="EC253" s="1557" t="s">
        <v>6480</v>
      </c>
      <c r="ED253" s="197" t="s">
        <v>5290</v>
      </c>
      <c r="EE253" s="1513" t="s">
        <v>5349</v>
      </c>
    </row>
    <row r="254" spans="1:135" s="197" customFormat="1" ht="12.75" x14ac:dyDescent="0.2">
      <c r="A254" s="203">
        <v>246</v>
      </c>
      <c r="B254" s="722" t="s">
        <v>601</v>
      </c>
      <c r="C254" s="1526" t="s">
        <v>602</v>
      </c>
      <c r="D254" s="1054">
        <v>88114</v>
      </c>
      <c r="E254" s="1054">
        <v>88114</v>
      </c>
      <c r="F254" s="1054">
        <v>2582</v>
      </c>
      <c r="G254" s="1054">
        <v>0</v>
      </c>
      <c r="H254" s="1054">
        <v>33953178</v>
      </c>
      <c r="I254" s="1054">
        <v>13581271</v>
      </c>
      <c r="J254" s="1054">
        <v>3055786</v>
      </c>
      <c r="K254" s="1054">
        <v>339532</v>
      </c>
      <c r="L254" s="1054">
        <v>0</v>
      </c>
      <c r="M254" s="1054">
        <v>0</v>
      </c>
      <c r="N254" s="1054">
        <v>0</v>
      </c>
      <c r="O254" s="1054">
        <v>0</v>
      </c>
      <c r="P254" s="1054">
        <v>0</v>
      </c>
      <c r="Q254" s="1054">
        <v>0</v>
      </c>
      <c r="R254" s="1054">
        <v>0</v>
      </c>
      <c r="S254" s="1054">
        <v>0</v>
      </c>
      <c r="T254" s="1054">
        <v>0</v>
      </c>
      <c r="U254" s="1054">
        <v>-325375</v>
      </c>
      <c r="V254" s="1054">
        <v>-260300</v>
      </c>
      <c r="W254" s="1054">
        <v>-58567</v>
      </c>
      <c r="X254" s="1054">
        <v>-6507</v>
      </c>
      <c r="Y254" s="1054">
        <v>2313883</v>
      </c>
      <c r="Z254" s="1054">
        <v>520525</v>
      </c>
      <c r="AA254" s="1054">
        <v>57836</v>
      </c>
      <c r="AB254" s="1054">
        <v>724266</v>
      </c>
      <c r="AC254" s="1054">
        <v>162960</v>
      </c>
      <c r="AD254" s="1054">
        <v>18107</v>
      </c>
      <c r="AE254" s="1054">
        <v>51658</v>
      </c>
      <c r="AF254" s="1054">
        <v>11623</v>
      </c>
      <c r="AG254" s="1054">
        <v>1291</v>
      </c>
      <c r="AH254" s="1054">
        <v>0</v>
      </c>
      <c r="AI254" s="1054">
        <v>0</v>
      </c>
      <c r="AJ254" s="1054">
        <v>0</v>
      </c>
      <c r="AK254" s="1054">
        <v>1</v>
      </c>
      <c r="AL254" s="1054">
        <v>0</v>
      </c>
      <c r="AM254" s="1054">
        <v>0</v>
      </c>
      <c r="AN254" s="1054">
        <v>0</v>
      </c>
      <c r="AO254" s="1054">
        <v>0</v>
      </c>
      <c r="AP254" s="1054">
        <v>0</v>
      </c>
      <c r="AQ254" s="1054">
        <v>183919</v>
      </c>
      <c r="AR254" s="1054">
        <v>41382</v>
      </c>
      <c r="AS254" s="1054">
        <v>4598</v>
      </c>
      <c r="AT254" s="1054">
        <v>0</v>
      </c>
      <c r="AU254" s="1054">
        <v>0</v>
      </c>
      <c r="AV254" s="1054">
        <v>0</v>
      </c>
      <c r="AW254" s="1054">
        <v>0</v>
      </c>
      <c r="AX254" s="1054">
        <v>0</v>
      </c>
      <c r="AY254" s="1054">
        <v>0</v>
      </c>
      <c r="AZ254" s="1054">
        <v>1798353</v>
      </c>
      <c r="BA254" s="1054">
        <v>0</v>
      </c>
      <c r="BB254" s="1054">
        <v>-650749</v>
      </c>
      <c r="BC254" s="1054">
        <v>1030601</v>
      </c>
      <c r="BD254" s="1054">
        <v>231885</v>
      </c>
      <c r="BE254" s="1054">
        <v>25765</v>
      </c>
      <c r="BF254" s="1055"/>
      <c r="BG254" s="1055"/>
      <c r="BH254" s="1055"/>
      <c r="BI254" s="1054">
        <v>-426105</v>
      </c>
      <c r="BJ254" s="1054">
        <v>-340884</v>
      </c>
      <c r="BK254" s="1054">
        <v>-76699</v>
      </c>
      <c r="BL254" s="1054">
        <v>-8522</v>
      </c>
      <c r="BM254" s="1054">
        <v>-852210</v>
      </c>
      <c r="BN254" s="1054">
        <v>-2272988</v>
      </c>
      <c r="BO254" s="1054">
        <v>-1818392</v>
      </c>
      <c r="BP254" s="1054">
        <v>-409139</v>
      </c>
      <c r="BQ254" s="1054">
        <v>-45460</v>
      </c>
      <c r="BR254" s="1054">
        <v>-4545979</v>
      </c>
      <c r="BS254" s="1054">
        <v>-2107232</v>
      </c>
      <c r="BT254" s="1054">
        <v>-1053616</v>
      </c>
      <c r="BU254" s="1054">
        <v>-842894</v>
      </c>
      <c r="BV254" s="1054">
        <v>-189649</v>
      </c>
      <c r="BW254" s="1054">
        <v>-21072</v>
      </c>
      <c r="BX254" s="1054">
        <v>32597355</v>
      </c>
      <c r="BY254" s="1054">
        <v>-2602458</v>
      </c>
      <c r="BZ254" s="1054">
        <v>823626</v>
      </c>
      <c r="CA254" s="1054">
        <v>-1525436</v>
      </c>
      <c r="CB254" s="1054">
        <v>-54989</v>
      </c>
      <c r="CC254" s="1054">
        <v>0</v>
      </c>
      <c r="CD254" s="1054">
        <v>-1</v>
      </c>
      <c r="CE254" s="1054">
        <v>0</v>
      </c>
      <c r="CF254" s="1054">
        <v>-726653</v>
      </c>
      <c r="CG254" s="1054">
        <v>-18739</v>
      </c>
      <c r="CH254" s="1054">
        <v>0</v>
      </c>
      <c r="CI254" s="1054">
        <v>-1843</v>
      </c>
      <c r="CJ254" s="1054">
        <v>0</v>
      </c>
      <c r="CK254" s="1054">
        <v>0</v>
      </c>
      <c r="CL254" s="1054">
        <v>0</v>
      </c>
      <c r="CM254" s="1054">
        <v>0</v>
      </c>
      <c r="CN254" s="1054">
        <v>0</v>
      </c>
      <c r="CO254" s="1054">
        <v>32441786</v>
      </c>
      <c r="CP254" s="1054">
        <v>-92601</v>
      </c>
      <c r="CQ254" s="1054">
        <v>1029788</v>
      </c>
      <c r="CR254" s="1054">
        <v>-1800217</v>
      </c>
      <c r="CS254" s="1054">
        <v>39609018</v>
      </c>
      <c r="CT254" s="1054">
        <v>-1826</v>
      </c>
      <c r="CU254" s="1054">
        <v>0</v>
      </c>
      <c r="CV254">
        <v>-1162196</v>
      </c>
      <c r="CW254">
        <v>0</v>
      </c>
      <c r="CX254" s="1054">
        <v>-133029</v>
      </c>
      <c r="CY254" s="1054">
        <v>-4412950</v>
      </c>
      <c r="CZ254" s="1054">
        <v>0</v>
      </c>
      <c r="DA254" s="1054">
        <v>-27744</v>
      </c>
      <c r="DB254" s="1054">
        <v>0</v>
      </c>
      <c r="DC254" s="1054">
        <v>-66514</v>
      </c>
      <c r="DD254" s="1054">
        <v>-53212</v>
      </c>
      <c r="DE254" s="1054">
        <v>-11973</v>
      </c>
      <c r="DF254" s="1054">
        <v>-1330</v>
      </c>
      <c r="DG254" s="1054">
        <v>-2206474</v>
      </c>
      <c r="DH254" s="1054">
        <v>-1765180</v>
      </c>
      <c r="DI254" s="1054">
        <v>-397166</v>
      </c>
      <c r="DJ254" s="1054">
        <v>-44130</v>
      </c>
      <c r="DK254" s="1054">
        <v>712894</v>
      </c>
      <c r="DL254" s="1054">
        <v>160401</v>
      </c>
      <c r="DM254" s="1054">
        <v>17822</v>
      </c>
      <c r="DN254" s="197">
        <v>9934250</v>
      </c>
      <c r="DO254" s="197">
        <v>0</v>
      </c>
      <c r="DP254" s="197">
        <v>-2107232</v>
      </c>
      <c r="DQ254" s="197">
        <v>-1451738</v>
      </c>
      <c r="DR254" s="209"/>
      <c r="DS254" s="209"/>
      <c r="DT254" s="209"/>
      <c r="DU254" t="s">
        <v>984</v>
      </c>
      <c r="DV254" t="s">
        <v>985</v>
      </c>
      <c r="DX254" s="197">
        <v>0</v>
      </c>
      <c r="DY254" s="197">
        <v>0</v>
      </c>
      <c r="DZ254" s="197">
        <v>0</v>
      </c>
      <c r="EA254" s="1054">
        <v>-1616973</v>
      </c>
      <c r="EB254" s="1054">
        <v>0</v>
      </c>
      <c r="EC254" s="1557" t="s">
        <v>6480</v>
      </c>
      <c r="ED254" s="197" t="s">
        <v>5291</v>
      </c>
      <c r="EE254" s="1513" t="s">
        <v>5348</v>
      </c>
    </row>
    <row r="255" spans="1:135" s="197" customFormat="1" ht="12.75" x14ac:dyDescent="0.2">
      <c r="A255" s="797">
        <v>247</v>
      </c>
      <c r="B255" s="722" t="s">
        <v>603</v>
      </c>
      <c r="C255" s="1526" t="s">
        <v>604</v>
      </c>
      <c r="D255" s="1054">
        <v>118205</v>
      </c>
      <c r="E255" s="1054">
        <v>118205</v>
      </c>
      <c r="F255" s="1054">
        <v>0</v>
      </c>
      <c r="G255" s="1054">
        <v>0</v>
      </c>
      <c r="H255" s="1054">
        <v>19526178</v>
      </c>
      <c r="I255" s="1054">
        <v>7810471</v>
      </c>
      <c r="J255" s="1054">
        <v>1952618</v>
      </c>
      <c r="K255" s="1054">
        <v>0</v>
      </c>
      <c r="L255" s="1054">
        <v>0</v>
      </c>
      <c r="M255" s="1054">
        <v>0</v>
      </c>
      <c r="N255" s="1054">
        <v>0</v>
      </c>
      <c r="O255" s="1054">
        <v>0</v>
      </c>
      <c r="P255" s="1054">
        <v>0</v>
      </c>
      <c r="Q255" s="1054">
        <v>0</v>
      </c>
      <c r="R255" s="1054">
        <v>0</v>
      </c>
      <c r="S255" s="1054">
        <v>0</v>
      </c>
      <c r="T255" s="1054">
        <v>0</v>
      </c>
      <c r="U255" s="1054">
        <v>1955280</v>
      </c>
      <c r="V255" s="1054">
        <v>1564224</v>
      </c>
      <c r="W255" s="1054">
        <v>391056</v>
      </c>
      <c r="X255" s="1054">
        <v>0</v>
      </c>
      <c r="Y255" s="1054">
        <v>1330441</v>
      </c>
      <c r="Z255" s="1054">
        <v>332610</v>
      </c>
      <c r="AA255" s="1054">
        <v>0</v>
      </c>
      <c r="AB255" s="1054">
        <v>1042983</v>
      </c>
      <c r="AC255" s="1054">
        <v>260746</v>
      </c>
      <c r="AD255" s="1054">
        <v>0</v>
      </c>
      <c r="AE255" s="1054">
        <v>58231</v>
      </c>
      <c r="AF255" s="1054">
        <v>14558</v>
      </c>
      <c r="AG255" s="1054">
        <v>0</v>
      </c>
      <c r="AH255" s="1054">
        <v>0</v>
      </c>
      <c r="AI255" s="1054">
        <v>0</v>
      </c>
      <c r="AJ255" s="1054">
        <v>0</v>
      </c>
      <c r="AK255" s="1054">
        <v>7156</v>
      </c>
      <c r="AL255" s="1054">
        <v>1789</v>
      </c>
      <c r="AM255" s="1054">
        <v>0</v>
      </c>
      <c r="AN255" s="1054">
        <v>8617</v>
      </c>
      <c r="AO255" s="1054">
        <v>2154</v>
      </c>
      <c r="AP255" s="1054">
        <v>0</v>
      </c>
      <c r="AQ255" s="1054">
        <v>0</v>
      </c>
      <c r="AR255" s="1054">
        <v>0</v>
      </c>
      <c r="AS255" s="1054">
        <v>0</v>
      </c>
      <c r="AT255" s="1054">
        <v>0</v>
      </c>
      <c r="AU255" s="1054">
        <v>0</v>
      </c>
      <c r="AV255" s="1054">
        <v>0</v>
      </c>
      <c r="AW255" s="1054">
        <v>0</v>
      </c>
      <c r="AX255" s="1054">
        <v>0</v>
      </c>
      <c r="AY255" s="1054">
        <v>0</v>
      </c>
      <c r="AZ255" s="1054">
        <v>2239150</v>
      </c>
      <c r="BA255" s="1054">
        <v>0</v>
      </c>
      <c r="BB255" s="1054">
        <v>3910560</v>
      </c>
      <c r="BC255" s="1054">
        <v>2075898</v>
      </c>
      <c r="BD255" s="1054">
        <v>518975</v>
      </c>
      <c r="BE255" s="1054">
        <v>0</v>
      </c>
      <c r="BF255" s="1055"/>
      <c r="BG255" s="1055"/>
      <c r="BH255" s="1055"/>
      <c r="BI255" s="1054">
        <v>-131214</v>
      </c>
      <c r="BJ255" s="1054">
        <v>-104971</v>
      </c>
      <c r="BK255" s="1054">
        <v>-26244</v>
      </c>
      <c r="BL255" s="1054">
        <v>0</v>
      </c>
      <c r="BM255" s="1054">
        <v>-262429</v>
      </c>
      <c r="BN255" s="1054">
        <v>-1751788</v>
      </c>
      <c r="BO255" s="1054">
        <v>-1401431</v>
      </c>
      <c r="BP255" s="1054">
        <v>-350358</v>
      </c>
      <c r="BQ255" s="1054">
        <v>0</v>
      </c>
      <c r="BR255" s="1054">
        <v>-3503577</v>
      </c>
      <c r="BS255" s="1054">
        <v>-380053</v>
      </c>
      <c r="BT255" s="1054">
        <v>-190029</v>
      </c>
      <c r="BU255" s="1054">
        <v>-152021</v>
      </c>
      <c r="BV255" s="1054">
        <v>-38002</v>
      </c>
      <c r="BW255" s="1054">
        <v>0</v>
      </c>
      <c r="BX255" s="1054">
        <v>13244831</v>
      </c>
      <c r="BY255" s="1054">
        <v>-3713328</v>
      </c>
      <c r="BZ255" s="1054">
        <v>451183</v>
      </c>
      <c r="CA255" s="1054">
        <v>-3496672</v>
      </c>
      <c r="CB255" s="1054">
        <v>-37091</v>
      </c>
      <c r="CC255" s="1054">
        <v>-17540</v>
      </c>
      <c r="CD255" s="1054">
        <v>-17690</v>
      </c>
      <c r="CE255" s="1054">
        <v>0</v>
      </c>
      <c r="CF255" s="1054">
        <v>-896003</v>
      </c>
      <c r="CG255" s="1054">
        <v>-46645</v>
      </c>
      <c r="CH255" s="1054">
        <v>-21400</v>
      </c>
      <c r="CI255" s="1054">
        <v>0</v>
      </c>
      <c r="CJ255" s="1054">
        <v>0</v>
      </c>
      <c r="CK255" s="1054">
        <v>0</v>
      </c>
      <c r="CL255" s="1054">
        <v>0</v>
      </c>
      <c r="CM255" s="1054">
        <v>0</v>
      </c>
      <c r="CN255" s="1054">
        <v>0</v>
      </c>
      <c r="CO255" s="1054">
        <v>15923638</v>
      </c>
      <c r="CP255" s="1054">
        <v>-48493</v>
      </c>
      <c r="CQ255" s="1054">
        <v>1104954</v>
      </c>
      <c r="CR255" s="1054">
        <v>-744115</v>
      </c>
      <c r="CS255" s="1054">
        <v>26074592</v>
      </c>
      <c r="CT255" s="1054">
        <v>-53576</v>
      </c>
      <c r="CU255" s="1054">
        <v>0</v>
      </c>
      <c r="CV255">
        <v>-3385266</v>
      </c>
      <c r="CW255">
        <v>0</v>
      </c>
      <c r="CX255" s="1054">
        <v>-83079</v>
      </c>
      <c r="CY255" s="1054">
        <v>-3420498</v>
      </c>
      <c r="CZ255" s="1054">
        <v>0</v>
      </c>
      <c r="DA255" s="1054">
        <v>0</v>
      </c>
      <c r="DB255" s="1054">
        <v>0</v>
      </c>
      <c r="DC255" s="1054">
        <v>-41539</v>
      </c>
      <c r="DD255" s="1054">
        <v>-33232</v>
      </c>
      <c r="DE255" s="1054">
        <v>-8308</v>
      </c>
      <c r="DF255" s="1054">
        <v>0</v>
      </c>
      <c r="DG255" s="1054">
        <v>-1710249</v>
      </c>
      <c r="DH255" s="1054">
        <v>-1368199</v>
      </c>
      <c r="DI255" s="1054">
        <v>-342050</v>
      </c>
      <c r="DJ255" s="1054">
        <v>0</v>
      </c>
      <c r="DK255" s="1054">
        <v>4928</v>
      </c>
      <c r="DL255" s="1054">
        <v>1232</v>
      </c>
      <c r="DM255" s="1054">
        <v>0</v>
      </c>
      <c r="DN255" s="197">
        <v>11198350</v>
      </c>
      <c r="DO255" s="197">
        <v>0</v>
      </c>
      <c r="DP255" s="197">
        <v>-380053</v>
      </c>
      <c r="DQ255" s="197">
        <v>-2960917</v>
      </c>
      <c r="DR255" s="209"/>
      <c r="DS255" s="209"/>
      <c r="DT255" s="209"/>
      <c r="DU255" t="s">
        <v>984</v>
      </c>
      <c r="DV255" t="s">
        <v>985</v>
      </c>
      <c r="DX255" s="197">
        <v>0</v>
      </c>
      <c r="DY255" s="197">
        <v>0</v>
      </c>
      <c r="DZ255" s="197">
        <v>0</v>
      </c>
      <c r="EA255" s="1054">
        <v>-11178</v>
      </c>
      <c r="EB255" s="1054">
        <v>0</v>
      </c>
      <c r="EC255" s="1557" t="s">
        <v>6480</v>
      </c>
      <c r="ED255" s="197" t="s">
        <v>5292</v>
      </c>
      <c r="EE255" s="1513" t="s">
        <v>5342</v>
      </c>
    </row>
    <row r="256" spans="1:135" s="197" customFormat="1" ht="12.75" x14ac:dyDescent="0.2">
      <c r="A256" s="203">
        <v>248</v>
      </c>
      <c r="B256" s="722" t="s">
        <v>605</v>
      </c>
      <c r="C256" s="1526" t="s">
        <v>606</v>
      </c>
      <c r="D256" s="1054">
        <v>198522</v>
      </c>
      <c r="E256" s="1054">
        <v>198522</v>
      </c>
      <c r="F256" s="1054">
        <v>84515</v>
      </c>
      <c r="G256" s="1054">
        <v>0</v>
      </c>
      <c r="H256" s="1054">
        <v>32157330</v>
      </c>
      <c r="I256" s="1054">
        <v>12862932</v>
      </c>
      <c r="J256" s="1054">
        <v>2894160</v>
      </c>
      <c r="K256" s="1054">
        <v>321573</v>
      </c>
      <c r="L256" s="1054">
        <v>0</v>
      </c>
      <c r="M256" s="1054">
        <v>0</v>
      </c>
      <c r="N256" s="1054">
        <v>0</v>
      </c>
      <c r="O256" s="1054">
        <v>0</v>
      </c>
      <c r="P256" s="1054">
        <v>0</v>
      </c>
      <c r="Q256" s="1054">
        <v>0</v>
      </c>
      <c r="R256" s="1054">
        <v>0</v>
      </c>
      <c r="S256" s="1054">
        <v>0</v>
      </c>
      <c r="T256" s="1054">
        <v>0</v>
      </c>
      <c r="U256" s="1054">
        <v>-986154</v>
      </c>
      <c r="V256" s="1054">
        <v>-788923</v>
      </c>
      <c r="W256" s="1054">
        <v>-177508</v>
      </c>
      <c r="X256" s="1054">
        <v>-19723</v>
      </c>
      <c r="Y256" s="1054">
        <v>2205477</v>
      </c>
      <c r="Z256" s="1054">
        <v>492993</v>
      </c>
      <c r="AA256" s="1054">
        <v>54777</v>
      </c>
      <c r="AB256" s="1054">
        <v>2110705</v>
      </c>
      <c r="AC256" s="1054">
        <v>474909</v>
      </c>
      <c r="AD256" s="1054">
        <v>52768</v>
      </c>
      <c r="AE256" s="1054">
        <v>88053</v>
      </c>
      <c r="AF256" s="1054">
        <v>19614</v>
      </c>
      <c r="AG256" s="1054">
        <v>2179</v>
      </c>
      <c r="AH256" s="1054">
        <v>1182</v>
      </c>
      <c r="AI256" s="1054">
        <v>266</v>
      </c>
      <c r="AJ256" s="1054">
        <v>30</v>
      </c>
      <c r="AK256" s="1054">
        <v>23956</v>
      </c>
      <c r="AL256" s="1054">
        <v>5390</v>
      </c>
      <c r="AM256" s="1054">
        <v>599</v>
      </c>
      <c r="AN256" s="1054">
        <v>14586</v>
      </c>
      <c r="AO256" s="1054">
        <v>3282</v>
      </c>
      <c r="AP256" s="1054">
        <v>365</v>
      </c>
      <c r="AQ256" s="1054">
        <v>0</v>
      </c>
      <c r="AR256" s="1054">
        <v>0</v>
      </c>
      <c r="AS256" s="1054">
        <v>0</v>
      </c>
      <c r="AT256" s="1054">
        <v>0</v>
      </c>
      <c r="AU256" s="1054">
        <v>0</v>
      </c>
      <c r="AV256" s="1054">
        <v>0</v>
      </c>
      <c r="AW256" s="1054">
        <v>0</v>
      </c>
      <c r="AX256" s="1054">
        <v>0</v>
      </c>
      <c r="AY256" s="1054">
        <v>0</v>
      </c>
      <c r="AZ256" s="1054">
        <v>3455270</v>
      </c>
      <c r="BA256" s="1054">
        <v>0</v>
      </c>
      <c r="BB256" s="1054">
        <v>-1972307</v>
      </c>
      <c r="BC256" s="1054">
        <v>2259681</v>
      </c>
      <c r="BD256" s="1054">
        <v>508428</v>
      </c>
      <c r="BE256" s="1054">
        <v>56492</v>
      </c>
      <c r="BF256" s="1055"/>
      <c r="BG256" s="1055"/>
      <c r="BH256" s="1055"/>
      <c r="BI256" s="1054">
        <v>-207500</v>
      </c>
      <c r="BJ256" s="1054">
        <v>-166000</v>
      </c>
      <c r="BK256" s="1054">
        <v>-37350</v>
      </c>
      <c r="BL256" s="1054">
        <v>-4150</v>
      </c>
      <c r="BM256" s="1054">
        <v>-415000</v>
      </c>
      <c r="BN256" s="1054">
        <v>-635000</v>
      </c>
      <c r="BO256" s="1054">
        <v>-508000</v>
      </c>
      <c r="BP256" s="1054">
        <v>-114300</v>
      </c>
      <c r="BQ256" s="1054">
        <v>-12700</v>
      </c>
      <c r="BR256" s="1054">
        <v>-1270000</v>
      </c>
      <c r="BS256" s="1054">
        <v>-2387762</v>
      </c>
      <c r="BT256" s="1054">
        <v>-1193880</v>
      </c>
      <c r="BU256" s="1054">
        <v>-955104</v>
      </c>
      <c r="BV256" s="1054">
        <v>-214899</v>
      </c>
      <c r="BW256" s="1054">
        <v>-23879</v>
      </c>
      <c r="BX256" s="1054">
        <v>24508100</v>
      </c>
      <c r="BY256" s="1054">
        <v>-7589907</v>
      </c>
      <c r="BZ256" s="1054">
        <v>595463</v>
      </c>
      <c r="CA256" s="1054">
        <v>-3106874</v>
      </c>
      <c r="CB256" s="1054">
        <v>-77343</v>
      </c>
      <c r="CC256" s="1054">
        <v>-31404</v>
      </c>
      <c r="CD256" s="1054">
        <v>-58611</v>
      </c>
      <c r="CE256" s="1054">
        <v>0</v>
      </c>
      <c r="CF256" s="1054">
        <v>-881780</v>
      </c>
      <c r="CG256" s="1054">
        <v>-103310</v>
      </c>
      <c r="CH256" s="1054">
        <v>-35251</v>
      </c>
      <c r="CI256" s="1054">
        <v>-6999</v>
      </c>
      <c r="CJ256" s="1054">
        <v>0</v>
      </c>
      <c r="CK256" s="1054">
        <v>-8861</v>
      </c>
      <c r="CL256" s="1054">
        <v>0</v>
      </c>
      <c r="CM256" s="1054">
        <v>0</v>
      </c>
      <c r="CN256" s="1054">
        <v>0</v>
      </c>
      <c r="CO256" s="1054">
        <v>24938891</v>
      </c>
      <c r="CP256" s="1054">
        <v>-33475</v>
      </c>
      <c r="CQ256" s="1054">
        <v>580961</v>
      </c>
      <c r="CR256" s="1054">
        <v>-375138</v>
      </c>
      <c r="CS256" s="1054">
        <v>41773964</v>
      </c>
      <c r="CT256" s="1054">
        <v>-28475</v>
      </c>
      <c r="CU256" s="1054">
        <v>0</v>
      </c>
      <c r="CV256">
        <v>-516519</v>
      </c>
      <c r="CW256">
        <v>0</v>
      </c>
      <c r="CX256" s="1054">
        <v>-445234</v>
      </c>
      <c r="CY256" s="1054">
        <v>-824766</v>
      </c>
      <c r="CZ256" s="1054">
        <v>0</v>
      </c>
      <c r="DA256" s="1054">
        <v>-700793</v>
      </c>
      <c r="DB256" s="1054">
        <v>0</v>
      </c>
      <c r="DC256" s="1054">
        <v>-222617</v>
      </c>
      <c r="DD256" s="1054">
        <v>-178094</v>
      </c>
      <c r="DE256" s="1054">
        <v>-40071</v>
      </c>
      <c r="DF256" s="1054">
        <v>-4452</v>
      </c>
      <c r="DG256" s="1054">
        <v>-412383</v>
      </c>
      <c r="DH256" s="1054">
        <v>-329906</v>
      </c>
      <c r="DI256" s="1054">
        <v>-74229</v>
      </c>
      <c r="DJ256" s="1054">
        <v>-8248</v>
      </c>
      <c r="DK256" s="1054">
        <v>885720</v>
      </c>
      <c r="DL256" s="1054">
        <v>199287</v>
      </c>
      <c r="DM256" s="1054">
        <v>22143</v>
      </c>
      <c r="DN256" s="197">
        <v>16763875</v>
      </c>
      <c r="DO256" s="197">
        <v>67750</v>
      </c>
      <c r="DP256" s="197">
        <v>-2387762</v>
      </c>
      <c r="DQ256" s="197">
        <v>-3416422</v>
      </c>
      <c r="DR256" s="209"/>
      <c r="DS256" s="209"/>
      <c r="DT256" s="209"/>
      <c r="DU256" t="s">
        <v>984</v>
      </c>
      <c r="DV256" t="s">
        <v>984</v>
      </c>
      <c r="DX256" s="197">
        <v>0</v>
      </c>
      <c r="DY256" s="197">
        <v>0</v>
      </c>
      <c r="DZ256" s="197">
        <v>0</v>
      </c>
      <c r="EA256" s="1054">
        <v>-2008973</v>
      </c>
      <c r="EB256" s="1054">
        <v>0</v>
      </c>
      <c r="EC256" s="1557" t="s">
        <v>6480</v>
      </c>
      <c r="ED256" s="197" t="s">
        <v>5293</v>
      </c>
      <c r="EE256" s="1513" t="s">
        <v>5347</v>
      </c>
    </row>
    <row r="257" spans="1:135" s="197" customFormat="1" ht="12.75" x14ac:dyDescent="0.2">
      <c r="A257" s="797">
        <v>249</v>
      </c>
      <c r="B257" s="722" t="s">
        <v>1349</v>
      </c>
      <c r="C257" s="1526" t="s">
        <v>607</v>
      </c>
      <c r="D257" s="1054">
        <v>216109</v>
      </c>
      <c r="E257" s="1054">
        <v>216109</v>
      </c>
      <c r="F257" s="1054">
        <v>155439</v>
      </c>
      <c r="G257" s="1054">
        <v>0</v>
      </c>
      <c r="H257" s="1054">
        <v>75602333</v>
      </c>
      <c r="I257" s="1054">
        <v>37045143</v>
      </c>
      <c r="J257" s="1054">
        <v>0</v>
      </c>
      <c r="K257" s="1054">
        <v>756023</v>
      </c>
      <c r="L257" s="1054">
        <v>0</v>
      </c>
      <c r="M257" s="1054">
        <v>0</v>
      </c>
      <c r="N257" s="1054">
        <v>0</v>
      </c>
      <c r="O257" s="1054">
        <v>0</v>
      </c>
      <c r="P257" s="1054">
        <v>0</v>
      </c>
      <c r="Q257" s="1054">
        <v>0</v>
      </c>
      <c r="R257" s="1054">
        <v>0</v>
      </c>
      <c r="S257" s="1054">
        <v>0</v>
      </c>
      <c r="T257" s="1054">
        <v>0</v>
      </c>
      <c r="U257" s="1054">
        <v>-1822145</v>
      </c>
      <c r="V257" s="1054">
        <v>-1785702</v>
      </c>
      <c r="W257" s="1054">
        <v>0</v>
      </c>
      <c r="X257" s="1054">
        <v>-36443</v>
      </c>
      <c r="Y257" s="1054">
        <v>6336772</v>
      </c>
      <c r="Z257" s="1054">
        <v>0</v>
      </c>
      <c r="AA257" s="1054">
        <v>128781</v>
      </c>
      <c r="AB257" s="1054">
        <v>2094137</v>
      </c>
      <c r="AC257" s="1054">
        <v>0</v>
      </c>
      <c r="AD257" s="1054">
        <v>42737</v>
      </c>
      <c r="AE257" s="1054">
        <v>142119</v>
      </c>
      <c r="AF257" s="1054">
        <v>0</v>
      </c>
      <c r="AG257" s="1054">
        <v>2900</v>
      </c>
      <c r="AH257" s="1054">
        <v>12004</v>
      </c>
      <c r="AI257" s="1054">
        <v>0</v>
      </c>
      <c r="AJ257" s="1054">
        <v>245</v>
      </c>
      <c r="AK257" s="1054">
        <v>6761</v>
      </c>
      <c r="AL257" s="1054">
        <v>0</v>
      </c>
      <c r="AM257" s="1054">
        <v>138</v>
      </c>
      <c r="AN257" s="1054">
        <v>1043</v>
      </c>
      <c r="AO257" s="1054">
        <v>0</v>
      </c>
      <c r="AP257" s="1054">
        <v>21</v>
      </c>
      <c r="AQ257" s="1054">
        <v>409002</v>
      </c>
      <c r="AR257" s="1054">
        <v>0</v>
      </c>
      <c r="AS257" s="1054">
        <v>8347</v>
      </c>
      <c r="AT257" s="1054">
        <v>0</v>
      </c>
      <c r="AU257" s="1054">
        <v>0</v>
      </c>
      <c r="AV257" s="1054">
        <v>0</v>
      </c>
      <c r="AW257" s="1054">
        <v>860</v>
      </c>
      <c r="AX257" s="1054">
        <v>0</v>
      </c>
      <c r="AY257" s="1054">
        <v>18</v>
      </c>
      <c r="AZ257" s="1054">
        <v>5322795</v>
      </c>
      <c r="BA257" s="1054">
        <v>0</v>
      </c>
      <c r="BB257" s="1054">
        <v>-3644289</v>
      </c>
      <c r="BC257" s="1054">
        <v>2654348</v>
      </c>
      <c r="BD257" s="1054">
        <v>0</v>
      </c>
      <c r="BE257" s="1054">
        <v>54170</v>
      </c>
      <c r="BF257" s="1055"/>
      <c r="BG257" s="1055"/>
      <c r="BH257" s="1055"/>
      <c r="BI257" s="1054">
        <v>-863000</v>
      </c>
      <c r="BJ257" s="1054">
        <v>-845740</v>
      </c>
      <c r="BK257" s="1054">
        <v>0</v>
      </c>
      <c r="BL257" s="1054">
        <v>-17260</v>
      </c>
      <c r="BM257" s="1054">
        <v>-1726000</v>
      </c>
      <c r="BN257" s="1054">
        <v>-3285000</v>
      </c>
      <c r="BO257" s="1054">
        <v>-3219300</v>
      </c>
      <c r="BP257" s="1054">
        <v>0</v>
      </c>
      <c r="BQ257" s="1054">
        <v>-65700</v>
      </c>
      <c r="BR257" s="1054">
        <v>-6570000</v>
      </c>
      <c r="BS257" s="1054">
        <v>-7541319</v>
      </c>
      <c r="BT257" s="1054">
        <v>-3770656</v>
      </c>
      <c r="BU257" s="1054">
        <v>-3695248</v>
      </c>
      <c r="BV257" s="1054">
        <v>0</v>
      </c>
      <c r="BW257" s="1054">
        <v>-75414</v>
      </c>
      <c r="BX257" s="1054">
        <v>65187705</v>
      </c>
      <c r="BY257" s="1054">
        <v>-6295462</v>
      </c>
      <c r="BZ257" s="1054">
        <v>1768524</v>
      </c>
      <c r="CA257" s="1054">
        <v>-5194036</v>
      </c>
      <c r="CB257" s="1054">
        <v>-43684</v>
      </c>
      <c r="CC257" s="1054">
        <v>-1318</v>
      </c>
      <c r="CD257" s="1054">
        <v>-12699</v>
      </c>
      <c r="CE257" s="1054">
        <v>-44329</v>
      </c>
      <c r="CF257" s="1054">
        <v>-1860423</v>
      </c>
      <c r="CG257" s="1054">
        <v>-353369</v>
      </c>
      <c r="CH257" s="1054">
        <v>-218147</v>
      </c>
      <c r="CI257" s="1054">
        <v>-10366</v>
      </c>
      <c r="CJ257" s="1054">
        <v>0</v>
      </c>
      <c r="CK257" s="1054">
        <v>0</v>
      </c>
      <c r="CL257" s="1054">
        <v>-110000</v>
      </c>
      <c r="CM257" s="1054">
        <v>0</v>
      </c>
      <c r="CN257" s="1054">
        <v>0</v>
      </c>
      <c r="CO257" s="1054">
        <v>70423392</v>
      </c>
      <c r="CP257" s="1054">
        <v>-280459</v>
      </c>
      <c r="CQ257" s="1054">
        <v>3463194</v>
      </c>
      <c r="CR257" s="1054">
        <v>-2890030</v>
      </c>
      <c r="CS257" s="1054">
        <v>85924566</v>
      </c>
      <c r="CT257" s="1054">
        <v>-283459</v>
      </c>
      <c r="CU257" s="1054">
        <v>0</v>
      </c>
      <c r="CV257">
        <v>-7388168</v>
      </c>
      <c r="CW257">
        <v>0</v>
      </c>
      <c r="CX257" s="1054">
        <v>-236000</v>
      </c>
      <c r="CY257" s="1054">
        <v>-6334000</v>
      </c>
      <c r="CZ257" s="1054">
        <v>0</v>
      </c>
      <c r="DA257" s="1054">
        <v>395868</v>
      </c>
      <c r="DB257" s="1054">
        <v>0</v>
      </c>
      <c r="DC257" s="1054">
        <v>-118000</v>
      </c>
      <c r="DD257" s="1054">
        <v>-115640</v>
      </c>
      <c r="DE257" s="1054">
        <v>0</v>
      </c>
      <c r="DF257" s="1054">
        <v>-2360</v>
      </c>
      <c r="DG257" s="1054">
        <v>-3167000</v>
      </c>
      <c r="DH257" s="1054">
        <v>-3103660</v>
      </c>
      <c r="DI257" s="1054">
        <v>0</v>
      </c>
      <c r="DJ257" s="1054">
        <v>-63340</v>
      </c>
      <c r="DK257" s="1054">
        <v>136171</v>
      </c>
      <c r="DL257" s="1054">
        <v>0</v>
      </c>
      <c r="DM257" s="1054">
        <v>2779</v>
      </c>
      <c r="DN257" s="197">
        <v>22310750</v>
      </c>
      <c r="DO257" s="197">
        <v>0</v>
      </c>
      <c r="DP257" s="197">
        <v>-7541319</v>
      </c>
      <c r="DQ257" s="197">
        <v>-3394724</v>
      </c>
      <c r="DR257" s="209"/>
      <c r="DS257" s="209"/>
      <c r="DT257" s="209"/>
      <c r="DU257" t="s">
        <v>985</v>
      </c>
      <c r="DV257" t="s">
        <v>985</v>
      </c>
      <c r="DX257" s="197">
        <v>0</v>
      </c>
      <c r="DY257" s="197">
        <v>0</v>
      </c>
      <c r="DZ257" s="197">
        <v>0</v>
      </c>
      <c r="EA257" s="1054">
        <v>-252131</v>
      </c>
      <c r="EB257" s="1054">
        <v>-4481365</v>
      </c>
      <c r="EC257" s="1557" t="s">
        <v>6480</v>
      </c>
      <c r="ED257" s="197" t="s">
        <v>5294</v>
      </c>
      <c r="EE257" s="1513" t="s">
        <v>5348</v>
      </c>
    </row>
    <row r="258" spans="1:135" s="197" customFormat="1" ht="12.75" x14ac:dyDescent="0.2">
      <c r="A258" s="203">
        <v>250</v>
      </c>
      <c r="B258" s="722" t="s">
        <v>608</v>
      </c>
      <c r="C258" s="1526" t="s">
        <v>609</v>
      </c>
      <c r="D258" s="1054">
        <v>289718</v>
      </c>
      <c r="E258" s="1054">
        <v>289718</v>
      </c>
      <c r="F258" s="1054">
        <v>360000</v>
      </c>
      <c r="G258" s="1054">
        <v>0</v>
      </c>
      <c r="H258" s="1054">
        <v>28377589</v>
      </c>
      <c r="I258" s="1054">
        <v>11351036</v>
      </c>
      <c r="J258" s="1054">
        <v>2553983</v>
      </c>
      <c r="K258" s="1054">
        <v>283776</v>
      </c>
      <c r="L258" s="1054">
        <v>0</v>
      </c>
      <c r="M258" s="1054">
        <v>0</v>
      </c>
      <c r="N258" s="1054">
        <v>0</v>
      </c>
      <c r="O258" s="1054">
        <v>0</v>
      </c>
      <c r="P258" s="1054">
        <v>0</v>
      </c>
      <c r="Q258" s="1054">
        <v>0</v>
      </c>
      <c r="R258" s="1054">
        <v>0</v>
      </c>
      <c r="S258" s="1054">
        <v>0</v>
      </c>
      <c r="T258" s="1054">
        <v>0</v>
      </c>
      <c r="U258" s="1054">
        <v>383342</v>
      </c>
      <c r="V258" s="1054">
        <v>306673</v>
      </c>
      <c r="W258" s="1054">
        <v>69001</v>
      </c>
      <c r="X258" s="1054">
        <v>7667</v>
      </c>
      <c r="Y258" s="1054">
        <v>1994866</v>
      </c>
      <c r="Z258" s="1054">
        <v>435047</v>
      </c>
      <c r="AA258" s="1054">
        <v>48339</v>
      </c>
      <c r="AB258" s="1054">
        <v>2122798</v>
      </c>
      <c r="AC258" s="1054">
        <v>477630</v>
      </c>
      <c r="AD258" s="1054">
        <v>53070</v>
      </c>
      <c r="AE258" s="1054">
        <v>13105</v>
      </c>
      <c r="AF258" s="1054">
        <v>2949</v>
      </c>
      <c r="AG258" s="1054">
        <v>328</v>
      </c>
      <c r="AH258" s="1054">
        <v>6293</v>
      </c>
      <c r="AI258" s="1054">
        <v>1416</v>
      </c>
      <c r="AJ258" s="1054">
        <v>157</v>
      </c>
      <c r="AK258" s="1054">
        <v>35357</v>
      </c>
      <c r="AL258" s="1054">
        <v>7955</v>
      </c>
      <c r="AM258" s="1054">
        <v>884</v>
      </c>
      <c r="AN258" s="1054">
        <v>16642</v>
      </c>
      <c r="AO258" s="1054">
        <v>3744</v>
      </c>
      <c r="AP258" s="1054">
        <v>416</v>
      </c>
      <c r="AQ258" s="1054">
        <v>122810</v>
      </c>
      <c r="AR258" s="1054">
        <v>27632</v>
      </c>
      <c r="AS258" s="1054">
        <v>3070</v>
      </c>
      <c r="AT258" s="1054">
        <v>0</v>
      </c>
      <c r="AU258" s="1054">
        <v>0</v>
      </c>
      <c r="AV258" s="1054">
        <v>0</v>
      </c>
      <c r="AW258" s="1054">
        <v>0</v>
      </c>
      <c r="AX258" s="1054">
        <v>0</v>
      </c>
      <c r="AY258" s="1054">
        <v>0</v>
      </c>
      <c r="AZ258" s="1054">
        <v>3667212</v>
      </c>
      <c r="BA258" s="1054">
        <v>0</v>
      </c>
      <c r="BB258" s="1054">
        <v>766683</v>
      </c>
      <c r="BC258" s="1054">
        <v>1752052</v>
      </c>
      <c r="BD258" s="1054">
        <v>394212</v>
      </c>
      <c r="BE258" s="1054">
        <v>43801</v>
      </c>
      <c r="BF258" s="1055"/>
      <c r="BG258" s="1055"/>
      <c r="BH258" s="1055"/>
      <c r="BI258" s="1054">
        <v>-475517</v>
      </c>
      <c r="BJ258" s="1054">
        <v>-380412</v>
      </c>
      <c r="BK258" s="1054">
        <v>-85593</v>
      </c>
      <c r="BL258" s="1054">
        <v>-9510</v>
      </c>
      <c r="BM258" s="1054">
        <v>-951032</v>
      </c>
      <c r="BN258" s="1054">
        <v>-1043000</v>
      </c>
      <c r="BO258" s="1054">
        <v>-834400</v>
      </c>
      <c r="BP258" s="1054">
        <v>-187740</v>
      </c>
      <c r="BQ258" s="1054">
        <v>-20860</v>
      </c>
      <c r="BR258" s="1054">
        <v>-2086000</v>
      </c>
      <c r="BS258" s="1054">
        <v>2758548</v>
      </c>
      <c r="BT258" s="1054">
        <v>1379272</v>
      </c>
      <c r="BU258" s="1054">
        <v>1103418</v>
      </c>
      <c r="BV258" s="1054">
        <v>248269</v>
      </c>
      <c r="BW258" s="1054">
        <v>27587</v>
      </c>
      <c r="BX258" s="1054">
        <v>23980761</v>
      </c>
      <c r="BY258" s="1054">
        <v>-7696827</v>
      </c>
      <c r="BZ258" s="1054">
        <v>603952</v>
      </c>
      <c r="CA258" s="1054">
        <v>-2423807</v>
      </c>
      <c r="CB258" s="1054">
        <v>-191836</v>
      </c>
      <c r="CC258" s="1054">
        <v>-36960</v>
      </c>
      <c r="CD258" s="1054">
        <v>-80462</v>
      </c>
      <c r="CE258" s="1054">
        <v>-308</v>
      </c>
      <c r="CF258" s="1054">
        <v>-1000481</v>
      </c>
      <c r="CG258" s="1054">
        <v>-30077</v>
      </c>
      <c r="CH258" s="1054">
        <v>0</v>
      </c>
      <c r="CI258" s="1054">
        <v>0</v>
      </c>
      <c r="CJ258" s="1054">
        <v>0</v>
      </c>
      <c r="CK258" s="1054">
        <v>0</v>
      </c>
      <c r="CL258" s="1054">
        <v>0</v>
      </c>
      <c r="CM258" s="1054">
        <v>0</v>
      </c>
      <c r="CN258" s="1054">
        <v>0</v>
      </c>
      <c r="CO258" s="1054">
        <v>23970437</v>
      </c>
      <c r="CP258" s="1054">
        <v>-338977</v>
      </c>
      <c r="CQ258" s="1054">
        <v>2175339</v>
      </c>
      <c r="CR258" s="1054">
        <v>-1506076</v>
      </c>
      <c r="CS258" s="1054">
        <v>39424257</v>
      </c>
      <c r="CT258" s="1054">
        <v>319877</v>
      </c>
      <c r="CU258" s="1054">
        <v>0</v>
      </c>
      <c r="CV258">
        <v>-849277</v>
      </c>
      <c r="CW258">
        <v>0</v>
      </c>
      <c r="CX258" s="1054">
        <v>0</v>
      </c>
      <c r="CY258" s="1054">
        <v>-2086000</v>
      </c>
      <c r="CZ258" s="1054">
        <v>0</v>
      </c>
      <c r="DA258" s="1054">
        <v>12277</v>
      </c>
      <c r="DB258" s="1054">
        <v>0</v>
      </c>
      <c r="DC258" s="1054">
        <v>0</v>
      </c>
      <c r="DD258" s="1054">
        <v>0</v>
      </c>
      <c r="DE258" s="1054">
        <v>0</v>
      </c>
      <c r="DF258" s="1054">
        <v>0</v>
      </c>
      <c r="DG258" s="1054">
        <v>-1043000</v>
      </c>
      <c r="DH258" s="1054">
        <v>-834400</v>
      </c>
      <c r="DI258" s="1054">
        <v>-187740</v>
      </c>
      <c r="DJ258" s="1054">
        <v>-20860</v>
      </c>
      <c r="DK258" s="1054">
        <v>727683</v>
      </c>
      <c r="DL258" s="1054">
        <v>163729</v>
      </c>
      <c r="DM258" s="1054">
        <v>18192</v>
      </c>
      <c r="DN258" s="197">
        <v>2520175</v>
      </c>
      <c r="DO258" s="197">
        <v>0</v>
      </c>
      <c r="DP258" s="197">
        <v>2758548</v>
      </c>
      <c r="DQ258" s="197">
        <v>-2478579</v>
      </c>
      <c r="DR258" s="209"/>
      <c r="DS258" s="209"/>
      <c r="DT258" s="209" t="s">
        <v>985</v>
      </c>
      <c r="DU258" t="s">
        <v>984</v>
      </c>
      <c r="DV258" t="s">
        <v>984</v>
      </c>
      <c r="DX258" s="197">
        <v>0</v>
      </c>
      <c r="DY258" s="197">
        <v>0</v>
      </c>
      <c r="DZ258" s="197">
        <v>0</v>
      </c>
      <c r="EA258" s="1054">
        <v>-1650518</v>
      </c>
      <c r="EB258" s="1054">
        <v>0</v>
      </c>
      <c r="EC258" s="1557" t="s">
        <v>6480</v>
      </c>
      <c r="ED258" s="197" t="s">
        <v>5295</v>
      </c>
      <c r="EE258" s="1513" t="s">
        <v>5344</v>
      </c>
    </row>
    <row r="259" spans="1:135" s="197" customFormat="1" ht="12.75" x14ac:dyDescent="0.2">
      <c r="A259" s="797">
        <v>251</v>
      </c>
      <c r="B259" s="722" t="s">
        <v>610</v>
      </c>
      <c r="C259" s="1526" t="s">
        <v>611</v>
      </c>
      <c r="D259" s="1054">
        <v>193897</v>
      </c>
      <c r="E259" s="1054">
        <v>193897</v>
      </c>
      <c r="F259" s="1054">
        <v>505082</v>
      </c>
      <c r="G259" s="1054">
        <v>0</v>
      </c>
      <c r="H259" s="1054">
        <v>64167340</v>
      </c>
      <c r="I259" s="1054">
        <v>25666936</v>
      </c>
      <c r="J259" s="1054">
        <v>5775061</v>
      </c>
      <c r="K259" s="1054">
        <v>641673</v>
      </c>
      <c r="L259" s="1054">
        <v>0</v>
      </c>
      <c r="M259" s="1054">
        <v>0</v>
      </c>
      <c r="N259" s="1054">
        <v>0</v>
      </c>
      <c r="O259" s="1054">
        <v>0</v>
      </c>
      <c r="P259" s="1054">
        <v>0</v>
      </c>
      <c r="Q259" s="1054">
        <v>0</v>
      </c>
      <c r="R259" s="1054">
        <v>0</v>
      </c>
      <c r="S259" s="1054">
        <v>0</v>
      </c>
      <c r="T259" s="1054">
        <v>0</v>
      </c>
      <c r="U259" s="1054">
        <v>2355086</v>
      </c>
      <c r="V259" s="1054">
        <v>1884068</v>
      </c>
      <c r="W259" s="1054">
        <v>423915</v>
      </c>
      <c r="X259" s="1054">
        <v>47102</v>
      </c>
      <c r="Y259" s="1054">
        <v>4458159</v>
      </c>
      <c r="Z259" s="1054">
        <v>983728</v>
      </c>
      <c r="AA259" s="1054">
        <v>109303</v>
      </c>
      <c r="AB259" s="1054">
        <v>1391433</v>
      </c>
      <c r="AC259" s="1054">
        <v>313073</v>
      </c>
      <c r="AD259" s="1054">
        <v>34786</v>
      </c>
      <c r="AE259" s="1054">
        <v>113986</v>
      </c>
      <c r="AF259" s="1054">
        <v>25647</v>
      </c>
      <c r="AG259" s="1054">
        <v>2850</v>
      </c>
      <c r="AH259" s="1054">
        <v>11502</v>
      </c>
      <c r="AI259" s="1054">
        <v>2588</v>
      </c>
      <c r="AJ259" s="1054">
        <v>288</v>
      </c>
      <c r="AK259" s="1054">
        <v>0</v>
      </c>
      <c r="AL259" s="1054">
        <v>0</v>
      </c>
      <c r="AM259" s="1054">
        <v>0</v>
      </c>
      <c r="AN259" s="1054">
        <v>5320</v>
      </c>
      <c r="AO259" s="1054">
        <v>1197</v>
      </c>
      <c r="AP259" s="1054">
        <v>133</v>
      </c>
      <c r="AQ259" s="1054">
        <v>7958</v>
      </c>
      <c r="AR259" s="1054">
        <v>1791</v>
      </c>
      <c r="AS259" s="1054">
        <v>199</v>
      </c>
      <c r="AT259" s="1054">
        <v>0</v>
      </c>
      <c r="AU259" s="1054">
        <v>0</v>
      </c>
      <c r="AV259" s="1054">
        <v>0</v>
      </c>
      <c r="AW259" s="1054">
        <v>0</v>
      </c>
      <c r="AX259" s="1054">
        <v>0</v>
      </c>
      <c r="AY259" s="1054">
        <v>0</v>
      </c>
      <c r="AZ259" s="1054">
        <v>7274766</v>
      </c>
      <c r="BA259" s="1054">
        <v>0</v>
      </c>
      <c r="BB259" s="1054">
        <v>4710171</v>
      </c>
      <c r="BC259" s="1054">
        <v>3486358</v>
      </c>
      <c r="BD259" s="1054">
        <v>784431</v>
      </c>
      <c r="BE259" s="1054">
        <v>87159</v>
      </c>
      <c r="BF259" s="1055"/>
      <c r="BG259" s="1055"/>
      <c r="BH259" s="1055"/>
      <c r="BI259" s="1054">
        <v>-866106</v>
      </c>
      <c r="BJ259" s="1054">
        <v>-692884</v>
      </c>
      <c r="BK259" s="1054">
        <v>-155899</v>
      </c>
      <c r="BL259" s="1054">
        <v>-17322</v>
      </c>
      <c r="BM259" s="1054">
        <v>-1732211</v>
      </c>
      <c r="BN259" s="1054">
        <v>-1492027</v>
      </c>
      <c r="BO259" s="1054">
        <v>-1193621</v>
      </c>
      <c r="BP259" s="1054">
        <v>-268565</v>
      </c>
      <c r="BQ259" s="1054">
        <v>-29841</v>
      </c>
      <c r="BR259" s="1054">
        <v>-2984054</v>
      </c>
      <c r="BS259" s="1054">
        <v>2542957</v>
      </c>
      <c r="BT259" s="1054">
        <v>1271480</v>
      </c>
      <c r="BU259" s="1054">
        <v>1017184</v>
      </c>
      <c r="BV259" s="1054">
        <v>228864</v>
      </c>
      <c r="BW259" s="1054">
        <v>25428</v>
      </c>
      <c r="BX259" s="1054">
        <v>49620670</v>
      </c>
      <c r="BY259" s="1054">
        <v>-5282642</v>
      </c>
      <c r="BZ259" s="1054">
        <v>1260977</v>
      </c>
      <c r="CA259" s="1054">
        <v>-3383711</v>
      </c>
      <c r="CB259" s="1054">
        <v>-46948</v>
      </c>
      <c r="CC259" s="1054">
        <v>-15761</v>
      </c>
      <c r="CD259" s="1054">
        <v>0</v>
      </c>
      <c r="CE259" s="1054">
        <v>-39751</v>
      </c>
      <c r="CF259" s="1054">
        <v>-1862683</v>
      </c>
      <c r="CG259" s="1054">
        <v>-232884</v>
      </c>
      <c r="CH259" s="1054">
        <v>-246258</v>
      </c>
      <c r="CI259" s="1054">
        <v>-11737</v>
      </c>
      <c r="CJ259" s="1054">
        <v>0</v>
      </c>
      <c r="CK259" s="1054">
        <v>-53002</v>
      </c>
      <c r="CL259" s="1054">
        <v>0</v>
      </c>
      <c r="CM259" s="1054">
        <v>0</v>
      </c>
      <c r="CN259" s="1054">
        <v>0</v>
      </c>
      <c r="CO259" s="1054">
        <v>49015204</v>
      </c>
      <c r="CP259" s="1054">
        <v>-106992</v>
      </c>
      <c r="CQ259" s="1054">
        <v>3204450</v>
      </c>
      <c r="CR259" s="1054">
        <v>-2141921</v>
      </c>
      <c r="CS259" s="1054">
        <v>65430412</v>
      </c>
      <c r="CT259" s="1054">
        <v>-393066</v>
      </c>
      <c r="CU259" s="1054">
        <v>0</v>
      </c>
      <c r="CV259">
        <v>-630916</v>
      </c>
      <c r="CW259">
        <v>0</v>
      </c>
      <c r="CX259" s="1054">
        <v>-509298</v>
      </c>
      <c r="CY259" s="1054">
        <v>-2474756</v>
      </c>
      <c r="CZ259" s="1054">
        <v>0</v>
      </c>
      <c r="DA259" s="1054">
        <v>-2291307</v>
      </c>
      <c r="DB259" s="1054">
        <v>0</v>
      </c>
      <c r="DC259" s="1054">
        <v>-254649</v>
      </c>
      <c r="DD259" s="1054">
        <v>-203719</v>
      </c>
      <c r="DE259" s="1054">
        <v>-45837</v>
      </c>
      <c r="DF259" s="1054">
        <v>-5093</v>
      </c>
      <c r="DG259" s="1054">
        <v>-1237378</v>
      </c>
      <c r="DH259" s="1054">
        <v>-989902</v>
      </c>
      <c r="DI259" s="1054">
        <v>-222728</v>
      </c>
      <c r="DJ259" s="1054">
        <v>-24748</v>
      </c>
      <c r="DK259" s="1054">
        <v>1125778</v>
      </c>
      <c r="DL259" s="1054">
        <v>253300</v>
      </c>
      <c r="DM259" s="1054">
        <v>28144</v>
      </c>
      <c r="DN259" s="197">
        <v>21920450</v>
      </c>
      <c r="DO259" s="197">
        <v>0</v>
      </c>
      <c r="DP259" s="197">
        <v>2542957</v>
      </c>
      <c r="DQ259" s="197">
        <v>-3334651</v>
      </c>
      <c r="DR259" s="209"/>
      <c r="DS259" s="209"/>
      <c r="DT259" s="209"/>
      <c r="DU259" t="s">
        <v>984</v>
      </c>
      <c r="DV259" t="s">
        <v>984</v>
      </c>
      <c r="DX259" s="197">
        <v>0</v>
      </c>
      <c r="DY259" s="197">
        <v>0</v>
      </c>
      <c r="DZ259" s="197">
        <v>0</v>
      </c>
      <c r="EA259" s="1054">
        <v>-2553470</v>
      </c>
      <c r="EB259" s="1054">
        <v>0</v>
      </c>
      <c r="EC259" s="1557" t="s">
        <v>6480</v>
      </c>
      <c r="ED259" s="197" t="s">
        <v>5296</v>
      </c>
      <c r="EE259" s="1513" t="s">
        <v>5342</v>
      </c>
    </row>
    <row r="260" spans="1:135" s="197" customFormat="1" ht="12.75" x14ac:dyDescent="0.2">
      <c r="A260" s="203">
        <v>252</v>
      </c>
      <c r="B260" s="722" t="s">
        <v>612</v>
      </c>
      <c r="C260" s="1526" t="s">
        <v>613</v>
      </c>
      <c r="D260" s="1054">
        <v>123904</v>
      </c>
      <c r="E260" s="1054">
        <v>123904</v>
      </c>
      <c r="F260" s="1054">
        <v>151866</v>
      </c>
      <c r="G260" s="1054">
        <v>115712</v>
      </c>
      <c r="H260" s="1054">
        <v>40807281</v>
      </c>
      <c r="I260" s="1054">
        <v>16322912</v>
      </c>
      <c r="J260" s="1054">
        <v>4080728</v>
      </c>
      <c r="K260" s="1054">
        <v>0</v>
      </c>
      <c r="L260" s="1054">
        <v>0</v>
      </c>
      <c r="M260" s="1054">
        <v>0</v>
      </c>
      <c r="N260" s="1054">
        <v>0</v>
      </c>
      <c r="O260" s="1054">
        <v>0</v>
      </c>
      <c r="P260" s="1054">
        <v>0</v>
      </c>
      <c r="Q260" s="1054">
        <v>0</v>
      </c>
      <c r="R260" s="1054">
        <v>0</v>
      </c>
      <c r="S260" s="1054">
        <v>0</v>
      </c>
      <c r="T260" s="1054">
        <v>0</v>
      </c>
      <c r="U260" s="1054">
        <v>471844</v>
      </c>
      <c r="V260" s="1054">
        <v>377475</v>
      </c>
      <c r="W260" s="1054">
        <v>94369</v>
      </c>
      <c r="X260" s="1054">
        <v>0</v>
      </c>
      <c r="Y260" s="1054">
        <v>2806325</v>
      </c>
      <c r="Z260" s="1054">
        <v>714825</v>
      </c>
      <c r="AA260" s="1054">
        <v>0</v>
      </c>
      <c r="AB260" s="1054">
        <v>901071</v>
      </c>
      <c r="AC260" s="1054">
        <v>225268</v>
      </c>
      <c r="AD260" s="1054">
        <v>0</v>
      </c>
      <c r="AE260" s="1054">
        <v>60933</v>
      </c>
      <c r="AF260" s="1054">
        <v>15233</v>
      </c>
      <c r="AG260" s="1054">
        <v>0</v>
      </c>
      <c r="AH260" s="1054">
        <v>25938</v>
      </c>
      <c r="AI260" s="1054">
        <v>6485</v>
      </c>
      <c r="AJ260" s="1054">
        <v>0</v>
      </c>
      <c r="AK260" s="1054">
        <v>3092</v>
      </c>
      <c r="AL260" s="1054">
        <v>773</v>
      </c>
      <c r="AM260" s="1054">
        <v>0</v>
      </c>
      <c r="AN260" s="1054">
        <v>2076</v>
      </c>
      <c r="AO260" s="1054">
        <v>519</v>
      </c>
      <c r="AP260" s="1054">
        <v>0</v>
      </c>
      <c r="AQ260" s="1054">
        <v>287904</v>
      </c>
      <c r="AR260" s="1054">
        <v>71976</v>
      </c>
      <c r="AS260" s="1054">
        <v>0</v>
      </c>
      <c r="AT260" s="1054">
        <v>0</v>
      </c>
      <c r="AU260" s="1054">
        <v>0</v>
      </c>
      <c r="AV260" s="1054">
        <v>0</v>
      </c>
      <c r="AW260" s="1054">
        <v>0</v>
      </c>
      <c r="AX260" s="1054">
        <v>0</v>
      </c>
      <c r="AY260" s="1054">
        <v>0</v>
      </c>
      <c r="AZ260" s="1054">
        <v>3707843</v>
      </c>
      <c r="BA260" s="1054">
        <v>0</v>
      </c>
      <c r="BB260" s="1054">
        <v>943687</v>
      </c>
      <c r="BC260" s="1054">
        <v>1179767</v>
      </c>
      <c r="BD260" s="1054">
        <v>294942</v>
      </c>
      <c r="BE260" s="1054">
        <v>0</v>
      </c>
      <c r="BF260" s="1055"/>
      <c r="BG260" s="1055"/>
      <c r="BH260" s="1055"/>
      <c r="BI260" s="1054">
        <v>-332180</v>
      </c>
      <c r="BJ260" s="1054">
        <v>-265746</v>
      </c>
      <c r="BK260" s="1054">
        <v>-66436</v>
      </c>
      <c r="BL260" s="1054">
        <v>0</v>
      </c>
      <c r="BM260" s="1054">
        <v>-664362</v>
      </c>
      <c r="BN260" s="1054">
        <v>-3300662</v>
      </c>
      <c r="BO260" s="1054">
        <v>-2640529</v>
      </c>
      <c r="BP260" s="1054">
        <v>-660132</v>
      </c>
      <c r="BQ260" s="1054">
        <v>0</v>
      </c>
      <c r="BR260" s="1054">
        <v>-6601323</v>
      </c>
      <c r="BS260" s="1054">
        <v>4662963</v>
      </c>
      <c r="BT260" s="1054">
        <v>2331483</v>
      </c>
      <c r="BU260" s="1054">
        <v>1865184</v>
      </c>
      <c r="BV260" s="1054">
        <v>466296</v>
      </c>
      <c r="BW260" s="1054">
        <v>0</v>
      </c>
      <c r="BX260" s="1054">
        <v>40181727</v>
      </c>
      <c r="BY260" s="1054">
        <v>-3552373</v>
      </c>
      <c r="BZ260" s="1054">
        <v>885042</v>
      </c>
      <c r="CA260" s="1054">
        <v>-1487251</v>
      </c>
      <c r="CB260" s="1054">
        <v>-37900</v>
      </c>
      <c r="CC260" s="1054">
        <v>-8452</v>
      </c>
      <c r="CD260" s="1054">
        <v>-7296</v>
      </c>
      <c r="CE260" s="1054">
        <v>-72803</v>
      </c>
      <c r="CF260" s="1054">
        <v>-515107</v>
      </c>
      <c r="CG260" s="1054">
        <v>-84531</v>
      </c>
      <c r="CH260" s="1054">
        <v>-3055</v>
      </c>
      <c r="CI260" s="1054">
        <v>-702</v>
      </c>
      <c r="CJ260" s="1054">
        <v>0</v>
      </c>
      <c r="CK260" s="1054">
        <v>0</v>
      </c>
      <c r="CL260" s="1054">
        <v>0</v>
      </c>
      <c r="CM260" s="1054">
        <v>0</v>
      </c>
      <c r="CN260" s="1054">
        <v>0</v>
      </c>
      <c r="CO260" s="1054">
        <v>37799543</v>
      </c>
      <c r="CP260" s="1054">
        <v>-13991</v>
      </c>
      <c r="CQ260" s="1054">
        <v>1769892</v>
      </c>
      <c r="CR260" s="1054">
        <v>-1938507</v>
      </c>
      <c r="CS260" s="1054">
        <v>45895734</v>
      </c>
      <c r="CT260" s="1054">
        <v>147611</v>
      </c>
      <c r="CU260" s="1054">
        <v>0</v>
      </c>
      <c r="CV260">
        <v>2095522</v>
      </c>
      <c r="CW260">
        <v>0</v>
      </c>
      <c r="CX260" s="1054">
        <v>-406104</v>
      </c>
      <c r="CY260" s="1054">
        <v>-6195219</v>
      </c>
      <c r="CZ260" s="1054">
        <v>0</v>
      </c>
      <c r="DA260" s="1054">
        <v>303067</v>
      </c>
      <c r="DB260" s="1054">
        <v>0</v>
      </c>
      <c r="DC260" s="1054">
        <v>-203052</v>
      </c>
      <c r="DD260" s="1054">
        <v>-162442</v>
      </c>
      <c r="DE260" s="1054">
        <v>-40610</v>
      </c>
      <c r="DF260" s="1054">
        <v>0</v>
      </c>
      <c r="DG260" s="1054">
        <v>-3097610</v>
      </c>
      <c r="DH260" s="1054">
        <v>-2478087</v>
      </c>
      <c r="DI260" s="1054">
        <v>-619522</v>
      </c>
      <c r="DJ260" s="1054">
        <v>0</v>
      </c>
      <c r="DK260" s="1054">
        <v>643447</v>
      </c>
      <c r="DL260" s="1054">
        <v>160862</v>
      </c>
      <c r="DM260" s="1054">
        <v>0</v>
      </c>
      <c r="DN260" s="197">
        <v>11717925</v>
      </c>
      <c r="DO260" s="197">
        <v>0</v>
      </c>
      <c r="DP260" s="197">
        <v>4662963</v>
      </c>
      <c r="DQ260" s="197">
        <v>-1621043</v>
      </c>
      <c r="DR260" s="209"/>
      <c r="DS260" s="209"/>
      <c r="DT260" s="209"/>
      <c r="DU260" t="s">
        <v>985</v>
      </c>
      <c r="DV260" t="s">
        <v>985</v>
      </c>
      <c r="DX260" s="197">
        <v>0</v>
      </c>
      <c r="DY260" s="197">
        <v>0</v>
      </c>
      <c r="DZ260" s="197">
        <v>0</v>
      </c>
      <c r="EA260" s="1054">
        <v>-1459455</v>
      </c>
      <c r="EB260" s="1054">
        <v>-203269</v>
      </c>
      <c r="EC260" s="1557" t="s">
        <v>6481</v>
      </c>
      <c r="ED260" s="197" t="s">
        <v>5297</v>
      </c>
      <c r="EE260" s="1513" t="s">
        <v>5347</v>
      </c>
    </row>
    <row r="261" spans="1:135" s="197" customFormat="1" ht="12.75" x14ac:dyDescent="0.2">
      <c r="A261" s="797">
        <v>253</v>
      </c>
      <c r="B261" s="722" t="s">
        <v>614</v>
      </c>
      <c r="C261" s="1526" t="s">
        <v>615</v>
      </c>
      <c r="D261" s="1054">
        <v>202519</v>
      </c>
      <c r="E261" s="1054">
        <v>202519</v>
      </c>
      <c r="F261" s="1054">
        <v>1265</v>
      </c>
      <c r="G261" s="1054">
        <v>0</v>
      </c>
      <c r="H261" s="1054">
        <v>36204205</v>
      </c>
      <c r="I261" s="1054">
        <v>14481682</v>
      </c>
      <c r="J261" s="1054">
        <v>3258378</v>
      </c>
      <c r="K261" s="1054">
        <v>362042</v>
      </c>
      <c r="L261" s="1054">
        <v>0</v>
      </c>
      <c r="M261" s="1054">
        <v>0</v>
      </c>
      <c r="N261" s="1054">
        <v>0</v>
      </c>
      <c r="O261" s="1054">
        <v>0</v>
      </c>
      <c r="P261" s="1054">
        <v>0</v>
      </c>
      <c r="Q261" s="1054">
        <v>0</v>
      </c>
      <c r="R261" s="1054">
        <v>0</v>
      </c>
      <c r="S261" s="1054">
        <v>0</v>
      </c>
      <c r="T261" s="1054">
        <v>0</v>
      </c>
      <c r="U261" s="1054">
        <v>-165901</v>
      </c>
      <c r="V261" s="1054">
        <v>-132720</v>
      </c>
      <c r="W261" s="1054">
        <v>-29862</v>
      </c>
      <c r="X261" s="1054">
        <v>-3318</v>
      </c>
      <c r="Y261" s="1054">
        <v>2467035</v>
      </c>
      <c r="Z261" s="1054">
        <v>555034</v>
      </c>
      <c r="AA261" s="1054">
        <v>61670</v>
      </c>
      <c r="AB261" s="1054">
        <v>2042239</v>
      </c>
      <c r="AC261" s="1054">
        <v>459504</v>
      </c>
      <c r="AD261" s="1054">
        <v>51056</v>
      </c>
      <c r="AE261" s="1054">
        <v>60164</v>
      </c>
      <c r="AF261" s="1054">
        <v>13537</v>
      </c>
      <c r="AG261" s="1054">
        <v>1504</v>
      </c>
      <c r="AH261" s="1054">
        <v>0</v>
      </c>
      <c r="AI261" s="1054">
        <v>0</v>
      </c>
      <c r="AJ261" s="1054">
        <v>0</v>
      </c>
      <c r="AK261" s="1054">
        <v>12215</v>
      </c>
      <c r="AL261" s="1054">
        <v>2748</v>
      </c>
      <c r="AM261" s="1054">
        <v>305</v>
      </c>
      <c r="AN261" s="1054">
        <v>2155</v>
      </c>
      <c r="AO261" s="1054">
        <v>485</v>
      </c>
      <c r="AP261" s="1054">
        <v>54</v>
      </c>
      <c r="AQ261" s="1054">
        <v>323911</v>
      </c>
      <c r="AR261" s="1054">
        <v>72880</v>
      </c>
      <c r="AS261" s="1054">
        <v>8098</v>
      </c>
      <c r="AT261" s="1054">
        <v>0</v>
      </c>
      <c r="AU261" s="1054">
        <v>0</v>
      </c>
      <c r="AV261" s="1054">
        <v>0</v>
      </c>
      <c r="AW261" s="1054">
        <v>0</v>
      </c>
      <c r="AX261" s="1054">
        <v>0</v>
      </c>
      <c r="AY261" s="1054">
        <v>0</v>
      </c>
      <c r="AZ261" s="1054">
        <v>4272338</v>
      </c>
      <c r="BA261" s="1054">
        <v>0</v>
      </c>
      <c r="BB261" s="1054">
        <v>-331801</v>
      </c>
      <c r="BC261" s="1054">
        <v>1667736</v>
      </c>
      <c r="BD261" s="1054">
        <v>375240</v>
      </c>
      <c r="BE261" s="1054">
        <v>41693</v>
      </c>
      <c r="BF261" s="1055"/>
      <c r="BG261" s="1055"/>
      <c r="BH261" s="1055"/>
      <c r="BI261" s="1054">
        <v>-1265335</v>
      </c>
      <c r="BJ261" s="1054">
        <v>-1012269</v>
      </c>
      <c r="BK261" s="1054">
        <v>-227761</v>
      </c>
      <c r="BL261" s="1054">
        <v>-25307</v>
      </c>
      <c r="BM261" s="1054">
        <v>-2530672</v>
      </c>
      <c r="BN261" s="1054">
        <v>-2522863</v>
      </c>
      <c r="BO261" s="1054">
        <v>-2018293</v>
      </c>
      <c r="BP261" s="1054">
        <v>-454116</v>
      </c>
      <c r="BQ261" s="1054">
        <v>-50458</v>
      </c>
      <c r="BR261" s="1054">
        <v>-5045730</v>
      </c>
      <c r="BS261" s="1054">
        <v>5441584</v>
      </c>
      <c r="BT261" s="1054">
        <v>2720792</v>
      </c>
      <c r="BU261" s="1054">
        <v>2176631</v>
      </c>
      <c r="BV261" s="1054">
        <v>489742</v>
      </c>
      <c r="BW261" s="1054">
        <v>54418</v>
      </c>
      <c r="BX261" s="1054">
        <v>33595760</v>
      </c>
      <c r="BY261" s="1054">
        <v>-7608862</v>
      </c>
      <c r="BZ261" s="1054">
        <v>851001</v>
      </c>
      <c r="CA261" s="1054">
        <v>-4225104</v>
      </c>
      <c r="CB261" s="1054">
        <v>-48879</v>
      </c>
      <c r="CC261" s="1054">
        <v>-3006</v>
      </c>
      <c r="CD261" s="1054">
        <v>-30259</v>
      </c>
      <c r="CE261" s="1054">
        <v>0</v>
      </c>
      <c r="CF261" s="1054">
        <v>-2004405</v>
      </c>
      <c r="CG261" s="1054">
        <v>-224454</v>
      </c>
      <c r="CH261" s="1054">
        <v>-95796</v>
      </c>
      <c r="CI261" s="1054">
        <v>-2132</v>
      </c>
      <c r="CJ261" s="1054">
        <v>0</v>
      </c>
      <c r="CK261" s="1054">
        <v>0</v>
      </c>
      <c r="CL261" s="1054">
        <v>0</v>
      </c>
      <c r="CM261" s="1054">
        <v>0</v>
      </c>
      <c r="CN261" s="1054">
        <v>0</v>
      </c>
      <c r="CO261" s="1054">
        <v>30816808</v>
      </c>
      <c r="CP261" s="1054">
        <v>-318843</v>
      </c>
      <c r="CQ261" s="1054">
        <v>4123493</v>
      </c>
      <c r="CR261" s="1054">
        <v>-2127663</v>
      </c>
      <c r="CS261" s="1054">
        <v>48198968</v>
      </c>
      <c r="CT261" s="1054">
        <v>-612739</v>
      </c>
      <c r="CU261" s="1054">
        <v>0</v>
      </c>
      <c r="CV261">
        <v>1560644</v>
      </c>
      <c r="CW261">
        <v>0</v>
      </c>
      <c r="CX261" s="1054">
        <v>-45583</v>
      </c>
      <c r="CY261" s="1054">
        <v>-5000147</v>
      </c>
      <c r="CZ261" s="1054">
        <v>0</v>
      </c>
      <c r="DA261" s="1054">
        <v>1079200</v>
      </c>
      <c r="DB261" s="1054">
        <v>0</v>
      </c>
      <c r="DC261" s="1054">
        <v>-22791</v>
      </c>
      <c r="DD261" s="1054">
        <v>-18233</v>
      </c>
      <c r="DE261" s="1054">
        <v>-4103</v>
      </c>
      <c r="DF261" s="1054">
        <v>-456</v>
      </c>
      <c r="DG261" s="1054">
        <v>-2500072</v>
      </c>
      <c r="DH261" s="1054">
        <v>-2000060</v>
      </c>
      <c r="DI261" s="1054">
        <v>-450013</v>
      </c>
      <c r="DJ261" s="1054">
        <v>-50002</v>
      </c>
      <c r="DK261" s="1054">
        <v>903069</v>
      </c>
      <c r="DL261" s="1054">
        <v>203190</v>
      </c>
      <c r="DM261" s="1054">
        <v>22577</v>
      </c>
      <c r="DN261" s="197">
        <v>11569925</v>
      </c>
      <c r="DO261" s="197">
        <v>0</v>
      </c>
      <c r="DP261" s="197">
        <v>5441584</v>
      </c>
      <c r="DQ261" s="197">
        <v>-2383647</v>
      </c>
      <c r="DR261" s="209"/>
      <c r="DS261" s="209"/>
      <c r="DT261" s="209"/>
      <c r="DU261" t="s">
        <v>984</v>
      </c>
      <c r="DV261" t="s">
        <v>984</v>
      </c>
      <c r="DX261" s="197">
        <v>0</v>
      </c>
      <c r="DY261" s="197">
        <v>0</v>
      </c>
      <c r="DZ261" s="197">
        <v>0</v>
      </c>
      <c r="EA261" s="1054">
        <v>-2048324</v>
      </c>
      <c r="EB261" s="1054">
        <v>0</v>
      </c>
      <c r="EC261" s="1557" t="s">
        <v>6480</v>
      </c>
      <c r="ED261" s="197" t="s">
        <v>5298</v>
      </c>
      <c r="EE261" s="1513" t="s">
        <v>5342</v>
      </c>
    </row>
    <row r="262" spans="1:135" s="197" customFormat="1" ht="12.75" x14ac:dyDescent="0.2">
      <c r="A262" s="203">
        <v>254</v>
      </c>
      <c r="B262" s="722" t="s">
        <v>616</v>
      </c>
      <c r="C262" s="1526" t="s">
        <v>617</v>
      </c>
      <c r="D262" s="1054">
        <v>104275</v>
      </c>
      <c r="E262" s="1054">
        <v>104275</v>
      </c>
      <c r="F262" s="1054">
        <v>0</v>
      </c>
      <c r="G262" s="1054">
        <v>0</v>
      </c>
      <c r="H262" s="1054">
        <v>48471178</v>
      </c>
      <c r="I262" s="1054">
        <v>19388471</v>
      </c>
      <c r="J262" s="1054">
        <v>4847118</v>
      </c>
      <c r="K262" s="1054">
        <v>0</v>
      </c>
      <c r="L262" s="1054">
        <v>0</v>
      </c>
      <c r="M262" s="1054">
        <v>0</v>
      </c>
      <c r="N262" s="1054">
        <v>0</v>
      </c>
      <c r="O262" s="1054">
        <v>0</v>
      </c>
      <c r="P262" s="1054">
        <v>0</v>
      </c>
      <c r="Q262" s="1054">
        <v>0</v>
      </c>
      <c r="R262" s="1054">
        <v>0</v>
      </c>
      <c r="S262" s="1054">
        <v>0</v>
      </c>
      <c r="T262" s="1054">
        <v>0</v>
      </c>
      <c r="U262" s="1054">
        <v>314417</v>
      </c>
      <c r="V262" s="1054">
        <v>251534</v>
      </c>
      <c r="W262" s="1054">
        <v>62883</v>
      </c>
      <c r="X262" s="1054">
        <v>0</v>
      </c>
      <c r="Y262" s="1054">
        <v>3302645</v>
      </c>
      <c r="Z262" s="1054">
        <v>825661</v>
      </c>
      <c r="AA262" s="1054">
        <v>0</v>
      </c>
      <c r="AB262" s="1054">
        <v>445225</v>
      </c>
      <c r="AC262" s="1054">
        <v>111306</v>
      </c>
      <c r="AD262" s="1054">
        <v>0</v>
      </c>
      <c r="AE262" s="1054">
        <v>62830</v>
      </c>
      <c r="AF262" s="1054">
        <v>15708</v>
      </c>
      <c r="AG262" s="1054">
        <v>0</v>
      </c>
      <c r="AH262" s="1054">
        <v>1962</v>
      </c>
      <c r="AI262" s="1054">
        <v>491</v>
      </c>
      <c r="AJ262" s="1054">
        <v>0</v>
      </c>
      <c r="AK262" s="1054">
        <v>0</v>
      </c>
      <c r="AL262" s="1054">
        <v>0</v>
      </c>
      <c r="AM262" s="1054">
        <v>0</v>
      </c>
      <c r="AN262" s="1054">
        <v>0</v>
      </c>
      <c r="AO262" s="1054">
        <v>0</v>
      </c>
      <c r="AP262" s="1054">
        <v>0</v>
      </c>
      <c r="AQ262" s="1054">
        <v>383010</v>
      </c>
      <c r="AR262" s="1054">
        <v>95752</v>
      </c>
      <c r="AS262" s="1054">
        <v>0</v>
      </c>
      <c r="AT262" s="1054">
        <v>0</v>
      </c>
      <c r="AU262" s="1054">
        <v>0</v>
      </c>
      <c r="AV262" s="1054">
        <v>0</v>
      </c>
      <c r="AW262" s="1054">
        <v>0</v>
      </c>
      <c r="AX262" s="1054">
        <v>0</v>
      </c>
      <c r="AY262" s="1054">
        <v>0</v>
      </c>
      <c r="AZ262" s="1054">
        <v>16634352</v>
      </c>
      <c r="BA262" s="1054">
        <v>0</v>
      </c>
      <c r="BB262" s="1054">
        <v>628834</v>
      </c>
      <c r="BC262" s="1054">
        <v>1543936</v>
      </c>
      <c r="BD262" s="1054">
        <v>385984</v>
      </c>
      <c r="BE262" s="1054">
        <v>0</v>
      </c>
      <c r="BF262" s="1055"/>
      <c r="BG262" s="1055"/>
      <c r="BH262" s="1055"/>
      <c r="BI262" s="1054">
        <v>-466280</v>
      </c>
      <c r="BJ262" s="1054">
        <v>-373023</v>
      </c>
      <c r="BK262" s="1054">
        <v>-93255</v>
      </c>
      <c r="BL262" s="1054">
        <v>0</v>
      </c>
      <c r="BM262" s="1054">
        <v>-932558</v>
      </c>
      <c r="BN262" s="1054">
        <v>-88241</v>
      </c>
      <c r="BO262" s="1054">
        <v>-70592</v>
      </c>
      <c r="BP262" s="1054">
        <v>-17647</v>
      </c>
      <c r="BQ262" s="1054">
        <v>0</v>
      </c>
      <c r="BR262" s="1054">
        <v>-176480</v>
      </c>
      <c r="BS262" s="1054">
        <v>1981775</v>
      </c>
      <c r="BT262" s="1054">
        <v>990886</v>
      </c>
      <c r="BU262" s="1054">
        <v>792710</v>
      </c>
      <c r="BV262" s="1054">
        <v>198178</v>
      </c>
      <c r="BW262" s="1054">
        <v>0</v>
      </c>
      <c r="BX262" s="1054">
        <v>28097109</v>
      </c>
      <c r="BY262" s="1054">
        <v>-2123262</v>
      </c>
      <c r="BZ262" s="1054">
        <v>672950</v>
      </c>
      <c r="CA262" s="1054">
        <v>-2904747</v>
      </c>
      <c r="CB262" s="1054">
        <v>-46543</v>
      </c>
      <c r="CC262" s="1054">
        <v>0</v>
      </c>
      <c r="CD262" s="1054">
        <v>0</v>
      </c>
      <c r="CE262" s="1054">
        <v>-168375</v>
      </c>
      <c r="CF262" s="1054">
        <v>-781819</v>
      </c>
      <c r="CG262" s="1054">
        <v>-3256</v>
      </c>
      <c r="CH262" s="1054">
        <v>-185088</v>
      </c>
      <c r="CI262" s="1054">
        <v>0</v>
      </c>
      <c r="CJ262" s="1054">
        <v>0</v>
      </c>
      <c r="CK262" s="1054">
        <v>-28276</v>
      </c>
      <c r="CL262" s="1054">
        <v>0</v>
      </c>
      <c r="CM262" s="1054">
        <v>0</v>
      </c>
      <c r="CN262" s="1054">
        <v>0</v>
      </c>
      <c r="CO262" s="1054">
        <v>26151766</v>
      </c>
      <c r="CP262" s="1054">
        <v>-35655</v>
      </c>
      <c r="CQ262" s="1054">
        <v>1399282</v>
      </c>
      <c r="CR262" s="1054">
        <v>-1660100</v>
      </c>
      <c r="CS262" s="1054">
        <v>35848008</v>
      </c>
      <c r="CT262" s="1054">
        <v>25867</v>
      </c>
      <c r="CU262" s="1054">
        <v>0</v>
      </c>
      <c r="CV262">
        <v>1428780</v>
      </c>
      <c r="CW262">
        <v>0</v>
      </c>
      <c r="CX262" s="1054">
        <v>0</v>
      </c>
      <c r="CY262" s="1054">
        <v>-176480</v>
      </c>
      <c r="CZ262" s="1054">
        <v>0</v>
      </c>
      <c r="DA262" s="1054">
        <v>214338</v>
      </c>
      <c r="DB262" s="1054">
        <v>0</v>
      </c>
      <c r="DC262" s="1054">
        <v>0</v>
      </c>
      <c r="DD262" s="1054">
        <v>0</v>
      </c>
      <c r="DE262" s="1054">
        <v>0</v>
      </c>
      <c r="DF262" s="1054">
        <v>0</v>
      </c>
      <c r="DG262" s="1054">
        <v>-88240</v>
      </c>
      <c r="DH262" s="1054">
        <v>-70592</v>
      </c>
      <c r="DI262" s="1054">
        <v>-17648</v>
      </c>
      <c r="DJ262" s="1054">
        <v>0</v>
      </c>
      <c r="DK262" s="1054">
        <v>870918</v>
      </c>
      <c r="DL262" s="1054">
        <v>217730</v>
      </c>
      <c r="DM262" s="1054">
        <v>0</v>
      </c>
      <c r="DN262" s="197">
        <v>12082750</v>
      </c>
      <c r="DO262" s="197">
        <v>0</v>
      </c>
      <c r="DP262" s="197">
        <v>1287576</v>
      </c>
      <c r="DQ262" s="197">
        <v>-2164249</v>
      </c>
      <c r="DR262" s="209"/>
      <c r="DS262" s="209"/>
      <c r="DT262" s="209"/>
      <c r="DU262" t="s">
        <v>984</v>
      </c>
      <c r="DV262" t="s">
        <v>984</v>
      </c>
      <c r="DX262" s="197">
        <v>0</v>
      </c>
      <c r="DY262" s="197">
        <v>0</v>
      </c>
      <c r="DZ262" s="197">
        <v>0</v>
      </c>
      <c r="EA262" s="1054">
        <v>-1975401</v>
      </c>
      <c r="EB262" s="1054">
        <v>0</v>
      </c>
      <c r="EC262" s="1557" t="s">
        <v>6480</v>
      </c>
      <c r="ED262" s="197" t="s">
        <v>5299</v>
      </c>
      <c r="EE262" s="1513" t="s">
        <v>5344</v>
      </c>
    </row>
    <row r="263" spans="1:135" s="197" customFormat="1" x14ac:dyDescent="0.25">
      <c r="A263" s="797">
        <v>255</v>
      </c>
      <c r="B263" s="722" t="s">
        <v>778</v>
      </c>
      <c r="C263" s="1526" t="s">
        <v>619</v>
      </c>
      <c r="D263" s="1054">
        <v>235632</v>
      </c>
      <c r="E263" s="1054">
        <v>235632</v>
      </c>
      <c r="F263" s="1054">
        <v>0</v>
      </c>
      <c r="G263" s="1054">
        <v>0</v>
      </c>
      <c r="H263" s="1054">
        <v>134818945</v>
      </c>
      <c r="I263" s="1054">
        <v>66061283</v>
      </c>
      <c r="J263" s="1054">
        <v>0</v>
      </c>
      <c r="K263" s="1054">
        <v>1348189</v>
      </c>
      <c r="L263" s="1054">
        <v>5501</v>
      </c>
      <c r="M263" s="1054">
        <v>0</v>
      </c>
      <c r="N263" s="1054">
        <v>0</v>
      </c>
      <c r="O263" s="1054">
        <v>0</v>
      </c>
      <c r="P263" s="1054">
        <v>0</v>
      </c>
      <c r="Q263" s="1054">
        <v>0</v>
      </c>
      <c r="R263" s="1054">
        <v>0</v>
      </c>
      <c r="S263" s="1054">
        <v>0</v>
      </c>
      <c r="T263" s="1054">
        <v>0</v>
      </c>
      <c r="U263" s="1054">
        <v>4993483</v>
      </c>
      <c r="V263" s="1054">
        <v>4893613</v>
      </c>
      <c r="W263" s="1054">
        <v>0</v>
      </c>
      <c r="X263" s="1054">
        <v>99870</v>
      </c>
      <c r="Y263" s="1054">
        <v>11253861</v>
      </c>
      <c r="Z263" s="1054">
        <v>0</v>
      </c>
      <c r="AA263" s="1054">
        <v>229651</v>
      </c>
      <c r="AB263" s="1054">
        <v>1511569</v>
      </c>
      <c r="AC263" s="1054">
        <v>0</v>
      </c>
      <c r="AD263" s="1054">
        <v>30848</v>
      </c>
      <c r="AE263" s="1054">
        <v>118964</v>
      </c>
      <c r="AF263" s="1054">
        <v>0</v>
      </c>
      <c r="AG263" s="1054">
        <v>2428</v>
      </c>
      <c r="AH263" s="1054">
        <v>1953</v>
      </c>
      <c r="AI263" s="1054">
        <v>0</v>
      </c>
      <c r="AJ263" s="1054">
        <v>40</v>
      </c>
      <c r="AK263" s="1054">
        <v>0</v>
      </c>
      <c r="AL263" s="1054">
        <v>0</v>
      </c>
      <c r="AM263" s="1054">
        <v>0</v>
      </c>
      <c r="AN263" s="1054">
        <v>0</v>
      </c>
      <c r="AO263" s="1054">
        <v>0</v>
      </c>
      <c r="AP263" s="1054">
        <v>0</v>
      </c>
      <c r="AQ263" s="1054">
        <v>344080</v>
      </c>
      <c r="AR263" s="1054">
        <v>0</v>
      </c>
      <c r="AS263" s="1054">
        <v>7022</v>
      </c>
      <c r="AT263" s="1054">
        <v>0</v>
      </c>
      <c r="AU263" s="1054">
        <v>0</v>
      </c>
      <c r="AV263" s="1054">
        <v>0</v>
      </c>
      <c r="AW263" s="1054">
        <v>0</v>
      </c>
      <c r="AX263" s="1054">
        <v>0</v>
      </c>
      <c r="AY263" s="1054">
        <v>0</v>
      </c>
      <c r="AZ263" s="1054">
        <v>13243531</v>
      </c>
      <c r="BA263" s="1054">
        <v>58452</v>
      </c>
      <c r="BB263" s="1054">
        <v>9986966</v>
      </c>
      <c r="BC263" s="1054">
        <v>3643568</v>
      </c>
      <c r="BD263" s="1054">
        <v>0</v>
      </c>
      <c r="BE263" s="1054">
        <v>74359</v>
      </c>
      <c r="BF263" s="1055"/>
      <c r="BG263" s="1055"/>
      <c r="BH263" s="1055"/>
      <c r="BI263" s="1054">
        <v>-1135427</v>
      </c>
      <c r="BJ263" s="1054">
        <v>-1112718</v>
      </c>
      <c r="BK263" s="1054">
        <v>0</v>
      </c>
      <c r="BL263" s="1054">
        <v>-22709</v>
      </c>
      <c r="BM263" s="1054">
        <v>-2270854</v>
      </c>
      <c r="BN263" s="1054">
        <v>-5521409</v>
      </c>
      <c r="BO263" s="1054">
        <v>-5410979</v>
      </c>
      <c r="BP263" s="1054">
        <v>0</v>
      </c>
      <c r="BQ263" s="1054">
        <v>-110428</v>
      </c>
      <c r="BR263" s="1054">
        <v>-11042816</v>
      </c>
      <c r="BS263" s="1054">
        <v>23753524</v>
      </c>
      <c r="BT263" s="1054">
        <v>11876763</v>
      </c>
      <c r="BU263" s="1054">
        <v>11639226</v>
      </c>
      <c r="BV263" s="1054">
        <v>0</v>
      </c>
      <c r="BW263" s="1054">
        <v>237536</v>
      </c>
      <c r="BX263" s="1054">
        <v>129285756</v>
      </c>
      <c r="BY263" s="1054">
        <v>-4417782</v>
      </c>
      <c r="BZ263" s="1054">
        <v>3330914</v>
      </c>
      <c r="CA263" s="1054">
        <v>-4845691</v>
      </c>
      <c r="CB263" s="1054">
        <v>-33352</v>
      </c>
      <c r="CC263" s="1054">
        <v>0</v>
      </c>
      <c r="CD263" s="1054">
        <v>0</v>
      </c>
      <c r="CE263" s="1054">
        <v>0</v>
      </c>
      <c r="CF263" s="1054">
        <v>-4681631</v>
      </c>
      <c r="CG263" s="1054">
        <v>-55127</v>
      </c>
      <c r="CH263" s="1054">
        <v>-28257</v>
      </c>
      <c r="CI263" s="1054">
        <v>-804</v>
      </c>
      <c r="CJ263" s="1054">
        <v>0</v>
      </c>
      <c r="CK263" s="1054">
        <v>0</v>
      </c>
      <c r="CL263" s="1054">
        <v>0</v>
      </c>
      <c r="CM263" s="1054">
        <v>0</v>
      </c>
      <c r="CN263" s="1054">
        <v>0</v>
      </c>
      <c r="CO263" s="1054">
        <v>123399272</v>
      </c>
      <c r="CP263" s="1054">
        <v>-162347</v>
      </c>
      <c r="CQ263" s="1054">
        <v>7311768</v>
      </c>
      <c r="CR263" s="1054">
        <v>-2211776</v>
      </c>
      <c r="CS263" s="1054">
        <v>144499740</v>
      </c>
      <c r="CT263" s="1054">
        <v>-1008500</v>
      </c>
      <c r="CU263" s="1054">
        <v>0</v>
      </c>
      <c r="CV263">
        <v>7316942</v>
      </c>
      <c r="CW263">
        <v>0</v>
      </c>
      <c r="CX263" s="1054">
        <v>-102410</v>
      </c>
      <c r="CY263" s="1054">
        <v>-10940406</v>
      </c>
      <c r="CZ263" s="1054">
        <v>0</v>
      </c>
      <c r="DA263" s="1054">
        <v>43657</v>
      </c>
      <c r="DB263" s="1054">
        <v>0</v>
      </c>
      <c r="DC263" s="1054">
        <v>-51205</v>
      </c>
      <c r="DD263" s="1054">
        <v>-50181</v>
      </c>
      <c r="DE263" s="1054">
        <v>0</v>
      </c>
      <c r="DF263" s="1054">
        <v>-1024</v>
      </c>
      <c r="DG263" s="1054">
        <v>-5470203</v>
      </c>
      <c r="DH263" s="1054">
        <v>-5360799</v>
      </c>
      <c r="DI263" s="1054">
        <v>0</v>
      </c>
      <c r="DJ263" s="1054">
        <v>-109404</v>
      </c>
      <c r="DK263" s="1054">
        <v>3189062</v>
      </c>
      <c r="DL263" s="1054">
        <v>0</v>
      </c>
      <c r="DM263" s="1054">
        <v>65083</v>
      </c>
      <c r="DN263" s="197">
        <v>18675650</v>
      </c>
      <c r="DO263" s="197">
        <v>0</v>
      </c>
      <c r="DP263" s="197">
        <v>23753524</v>
      </c>
      <c r="DQ263" s="197">
        <v>-5354538</v>
      </c>
      <c r="DR263" s="209" t="s">
        <v>985</v>
      </c>
      <c r="DS263" s="1609">
        <v>786153</v>
      </c>
      <c r="DT263" s="1561"/>
      <c r="DU263" t="s">
        <v>984</v>
      </c>
      <c r="DV263" t="s">
        <v>984</v>
      </c>
      <c r="DX263" s="197">
        <v>0</v>
      </c>
      <c r="DY263" s="197">
        <v>0</v>
      </c>
      <c r="DZ263" s="197">
        <v>0</v>
      </c>
      <c r="EA263" s="1054">
        <v>-5904793</v>
      </c>
      <c r="EB263" s="1054">
        <v>0</v>
      </c>
      <c r="EC263" s="1557" t="s">
        <v>6480</v>
      </c>
      <c r="ED263" s="197" t="s">
        <v>5300</v>
      </c>
      <c r="EE263" s="1513" t="s">
        <v>5344</v>
      </c>
    </row>
    <row r="264" spans="1:135" s="197" customFormat="1" ht="12.75" x14ac:dyDescent="0.2">
      <c r="A264" s="203">
        <v>256</v>
      </c>
      <c r="B264" s="722" t="s">
        <v>620</v>
      </c>
      <c r="C264" s="1526" t="s">
        <v>621</v>
      </c>
      <c r="D264" s="1054">
        <v>159872</v>
      </c>
      <c r="E264" s="1054">
        <v>159872</v>
      </c>
      <c r="F264" s="1054">
        <v>0</v>
      </c>
      <c r="G264" s="1054">
        <v>0</v>
      </c>
      <c r="H264" s="1054">
        <v>63637544</v>
      </c>
      <c r="I264" s="1054">
        <v>25455018</v>
      </c>
      <c r="J264" s="1054">
        <v>5727379</v>
      </c>
      <c r="K264" s="1054">
        <v>636375</v>
      </c>
      <c r="L264" s="1054">
        <v>0</v>
      </c>
      <c r="M264" s="1054">
        <v>0</v>
      </c>
      <c r="N264" s="1054">
        <v>0</v>
      </c>
      <c r="O264" s="1054">
        <v>0</v>
      </c>
      <c r="P264" s="1054">
        <v>0</v>
      </c>
      <c r="Q264" s="1054">
        <v>0</v>
      </c>
      <c r="R264" s="1054">
        <v>0</v>
      </c>
      <c r="S264" s="1054">
        <v>0</v>
      </c>
      <c r="T264" s="1054">
        <v>0</v>
      </c>
      <c r="U264" s="1054">
        <v>1499163</v>
      </c>
      <c r="V264" s="1054">
        <v>1199330</v>
      </c>
      <c r="W264" s="1054">
        <v>269849</v>
      </c>
      <c r="X264" s="1054">
        <v>29983</v>
      </c>
      <c r="Y264" s="1054">
        <v>4336025</v>
      </c>
      <c r="Z264" s="1054">
        <v>975606</v>
      </c>
      <c r="AA264" s="1054">
        <v>108401</v>
      </c>
      <c r="AB264" s="1054">
        <v>1087148</v>
      </c>
      <c r="AC264" s="1054">
        <v>244609</v>
      </c>
      <c r="AD264" s="1054">
        <v>27179</v>
      </c>
      <c r="AE264" s="1054">
        <v>96911</v>
      </c>
      <c r="AF264" s="1054">
        <v>21805</v>
      </c>
      <c r="AG264" s="1054">
        <v>2423</v>
      </c>
      <c r="AH264" s="1054">
        <v>0</v>
      </c>
      <c r="AI264" s="1054">
        <v>0</v>
      </c>
      <c r="AJ264" s="1054">
        <v>0</v>
      </c>
      <c r="AK264" s="1054">
        <v>6526</v>
      </c>
      <c r="AL264" s="1054">
        <v>1468</v>
      </c>
      <c r="AM264" s="1054">
        <v>163</v>
      </c>
      <c r="AN264" s="1054">
        <v>0</v>
      </c>
      <c r="AO264" s="1054">
        <v>0</v>
      </c>
      <c r="AP264" s="1054">
        <v>0</v>
      </c>
      <c r="AQ264" s="1054">
        <v>0</v>
      </c>
      <c r="AR264" s="1054">
        <v>0</v>
      </c>
      <c r="AS264" s="1054">
        <v>0</v>
      </c>
      <c r="AT264" s="1054">
        <v>0</v>
      </c>
      <c r="AU264" s="1054">
        <v>0</v>
      </c>
      <c r="AV264" s="1054">
        <v>0</v>
      </c>
      <c r="AW264" s="1054">
        <v>0</v>
      </c>
      <c r="AX264" s="1054">
        <v>0</v>
      </c>
      <c r="AY264" s="1054">
        <v>0</v>
      </c>
      <c r="AZ264" s="1054">
        <v>6035382</v>
      </c>
      <c r="BA264" s="1054">
        <v>0</v>
      </c>
      <c r="BB264" s="1054">
        <v>2998325</v>
      </c>
      <c r="BC264" s="1054">
        <v>2881953</v>
      </c>
      <c r="BD264" s="1054">
        <v>648440</v>
      </c>
      <c r="BE264" s="1054">
        <v>72049</v>
      </c>
      <c r="BF264" s="1055"/>
      <c r="BG264" s="1055"/>
      <c r="BH264" s="1055"/>
      <c r="BI264" s="1054">
        <v>-314507</v>
      </c>
      <c r="BJ264" s="1054">
        <v>-251606</v>
      </c>
      <c r="BK264" s="1054">
        <v>-56611</v>
      </c>
      <c r="BL264" s="1054">
        <v>-6290</v>
      </c>
      <c r="BM264" s="1054">
        <v>-629014</v>
      </c>
      <c r="BN264" s="1054">
        <v>-6315500</v>
      </c>
      <c r="BO264" s="1054">
        <v>-5052400</v>
      </c>
      <c r="BP264" s="1054">
        <v>-1136790</v>
      </c>
      <c r="BQ264" s="1054">
        <v>-126310</v>
      </c>
      <c r="BR264" s="1054">
        <v>-12631000</v>
      </c>
      <c r="BS264" s="1054">
        <v>3309523</v>
      </c>
      <c r="BT264" s="1054">
        <v>1654762</v>
      </c>
      <c r="BU264" s="1054">
        <v>1323809</v>
      </c>
      <c r="BV264" s="1054">
        <v>297856</v>
      </c>
      <c r="BW264" s="1054">
        <v>32094</v>
      </c>
      <c r="BX264" s="1054">
        <v>54228034</v>
      </c>
      <c r="BY264" s="1054">
        <v>-3492256</v>
      </c>
      <c r="BZ264" s="1054">
        <v>1363017</v>
      </c>
      <c r="CA264" s="1054">
        <v>-5301415</v>
      </c>
      <c r="CB264" s="1054">
        <v>-70995</v>
      </c>
      <c r="CC264" s="1054">
        <v>-1587</v>
      </c>
      <c r="CD264" s="1054">
        <v>-17970</v>
      </c>
      <c r="CE264" s="1054">
        <v>-68465</v>
      </c>
      <c r="CF264" s="1054">
        <v>-1870315</v>
      </c>
      <c r="CG264" s="1054">
        <v>-144461</v>
      </c>
      <c r="CH264" s="1054">
        <v>-48919</v>
      </c>
      <c r="CI264" s="1054">
        <v>-14974</v>
      </c>
      <c r="CJ264" s="1054">
        <v>-8982</v>
      </c>
      <c r="CK264" s="1054">
        <v>-1587</v>
      </c>
      <c r="CL264" s="1054">
        <v>0</v>
      </c>
      <c r="CM264" s="1054">
        <v>0</v>
      </c>
      <c r="CN264" s="1054">
        <v>0</v>
      </c>
      <c r="CO264" s="1054">
        <v>54662186</v>
      </c>
      <c r="CP264" s="1054">
        <v>-66831</v>
      </c>
      <c r="CQ264" s="1054">
        <v>1638448</v>
      </c>
      <c r="CR264" s="1054">
        <v>-2077833</v>
      </c>
      <c r="CS264" s="1054">
        <v>67187814</v>
      </c>
      <c r="CT264" s="1054">
        <v>-135845</v>
      </c>
      <c r="CU264" s="1054">
        <v>0</v>
      </c>
      <c r="CV264">
        <v>-2226933</v>
      </c>
      <c r="CW264">
        <v>0</v>
      </c>
      <c r="CX264" s="1054">
        <v>-686000</v>
      </c>
      <c r="CY264" s="1054">
        <v>-11945000</v>
      </c>
      <c r="CZ264" s="1054">
        <v>0</v>
      </c>
      <c r="DA264" s="1054">
        <v>1011036</v>
      </c>
      <c r="DB264" s="1054">
        <v>0</v>
      </c>
      <c r="DC264" s="1054">
        <v>-343000</v>
      </c>
      <c r="DD264" s="1054">
        <v>-274400</v>
      </c>
      <c r="DE264" s="1054">
        <v>-61740</v>
      </c>
      <c r="DF264" s="1054">
        <v>-6860</v>
      </c>
      <c r="DG264" s="1054">
        <v>-5972500</v>
      </c>
      <c r="DH264" s="1054">
        <v>-4778000</v>
      </c>
      <c r="DI264" s="1054">
        <v>-1075050</v>
      </c>
      <c r="DJ264" s="1054">
        <v>-119450</v>
      </c>
      <c r="DK264" s="1054">
        <v>-69021</v>
      </c>
      <c r="DL264" s="1054">
        <v>-15530</v>
      </c>
      <c r="DM264" s="1054">
        <v>-1726</v>
      </c>
      <c r="DN264" s="197">
        <v>18636750</v>
      </c>
      <c r="DO264" s="197">
        <v>0</v>
      </c>
      <c r="DP264" s="197">
        <v>3308537</v>
      </c>
      <c r="DQ264" s="197">
        <v>-3434559</v>
      </c>
      <c r="DR264" s="209"/>
      <c r="DS264" s="209"/>
      <c r="DT264" s="209"/>
      <c r="DU264" t="s">
        <v>984</v>
      </c>
      <c r="DV264" t="s">
        <v>984</v>
      </c>
      <c r="DX264" s="197">
        <v>0</v>
      </c>
      <c r="DY264" s="197">
        <v>0</v>
      </c>
      <c r="DZ264" s="197">
        <v>0</v>
      </c>
      <c r="EA264" s="1054">
        <v>156553</v>
      </c>
      <c r="EB264" s="1054">
        <v>-3768135</v>
      </c>
      <c r="EC264" s="1557" t="s">
        <v>6481</v>
      </c>
      <c r="ED264" s="197" t="s">
        <v>5301</v>
      </c>
      <c r="EE264" s="1513" t="s">
        <v>5342</v>
      </c>
    </row>
    <row r="265" spans="1:135" s="197" customFormat="1" ht="12.75" x14ac:dyDescent="0.2">
      <c r="A265" s="797">
        <v>257</v>
      </c>
      <c r="B265" s="722" t="s">
        <v>776</v>
      </c>
      <c r="C265" s="1526" t="s">
        <v>623</v>
      </c>
      <c r="D265" s="1054">
        <v>200490</v>
      </c>
      <c r="E265" s="1054">
        <v>200490</v>
      </c>
      <c r="F265" s="1054">
        <v>1520</v>
      </c>
      <c r="G265" s="1054">
        <v>0</v>
      </c>
      <c r="H265" s="1054">
        <v>27180663</v>
      </c>
      <c r="I265" s="1054">
        <v>13318525</v>
      </c>
      <c r="J265" s="1054">
        <v>0</v>
      </c>
      <c r="K265" s="1054">
        <v>271807</v>
      </c>
      <c r="L265" s="1054">
        <v>0</v>
      </c>
      <c r="M265" s="1054">
        <v>0</v>
      </c>
      <c r="N265" s="1054">
        <v>0</v>
      </c>
      <c r="O265" s="1054">
        <v>0</v>
      </c>
      <c r="P265" s="1054">
        <v>0</v>
      </c>
      <c r="Q265" s="1054">
        <v>0</v>
      </c>
      <c r="R265" s="1054">
        <v>0</v>
      </c>
      <c r="S265" s="1054">
        <v>0</v>
      </c>
      <c r="T265" s="1054">
        <v>0</v>
      </c>
      <c r="U265" s="1054">
        <v>3625020</v>
      </c>
      <c r="V265" s="1054">
        <v>3552519</v>
      </c>
      <c r="W265" s="1054">
        <v>0</v>
      </c>
      <c r="X265" s="1054">
        <v>72500</v>
      </c>
      <c r="Y265" s="1054">
        <v>2268946</v>
      </c>
      <c r="Z265" s="1054">
        <v>0</v>
      </c>
      <c r="AA265" s="1054">
        <v>46300</v>
      </c>
      <c r="AB265" s="1054">
        <v>2510725</v>
      </c>
      <c r="AC265" s="1054">
        <v>0</v>
      </c>
      <c r="AD265" s="1054">
        <v>51239</v>
      </c>
      <c r="AE265" s="1054">
        <v>98014</v>
      </c>
      <c r="AF265" s="1054">
        <v>0</v>
      </c>
      <c r="AG265" s="1054">
        <v>2000</v>
      </c>
      <c r="AH265" s="1054">
        <v>44047</v>
      </c>
      <c r="AI265" s="1054">
        <v>0</v>
      </c>
      <c r="AJ265" s="1054">
        <v>899</v>
      </c>
      <c r="AK265" s="1054">
        <v>14308</v>
      </c>
      <c r="AL265" s="1054">
        <v>0</v>
      </c>
      <c r="AM265" s="1054">
        <v>292</v>
      </c>
      <c r="AN265" s="1054">
        <v>0</v>
      </c>
      <c r="AO265" s="1054">
        <v>0</v>
      </c>
      <c r="AP265" s="1054">
        <v>0</v>
      </c>
      <c r="AQ265" s="1054">
        <v>190047</v>
      </c>
      <c r="AR265" s="1054">
        <v>0</v>
      </c>
      <c r="AS265" s="1054">
        <v>3878</v>
      </c>
      <c r="AT265" s="1054">
        <v>0</v>
      </c>
      <c r="AU265" s="1054">
        <v>0</v>
      </c>
      <c r="AV265" s="1054">
        <v>0</v>
      </c>
      <c r="AW265" s="1054">
        <v>0</v>
      </c>
      <c r="AX265" s="1054">
        <v>0</v>
      </c>
      <c r="AY265" s="1054">
        <v>0</v>
      </c>
      <c r="AZ265" s="1054">
        <v>2077438</v>
      </c>
      <c r="BA265" s="1054">
        <v>0</v>
      </c>
      <c r="BB265" s="1054">
        <v>7250039</v>
      </c>
      <c r="BC265" s="1054">
        <v>4319920</v>
      </c>
      <c r="BD265" s="1054">
        <v>0</v>
      </c>
      <c r="BE265" s="1054">
        <v>88162</v>
      </c>
      <c r="BF265" s="1055"/>
      <c r="BG265" s="1055"/>
      <c r="BH265" s="1055"/>
      <c r="BI265" s="1054">
        <v>-1331227</v>
      </c>
      <c r="BJ265" s="1054">
        <v>-1304601</v>
      </c>
      <c r="BK265" s="1054">
        <v>0</v>
      </c>
      <c r="BL265" s="1054">
        <v>-26624</v>
      </c>
      <c r="BM265" s="1054">
        <v>-2662452</v>
      </c>
      <c r="BN265" s="1054">
        <v>-2811944</v>
      </c>
      <c r="BO265" s="1054">
        <v>-2755704</v>
      </c>
      <c r="BP265" s="1054">
        <v>0</v>
      </c>
      <c r="BQ265" s="1054">
        <v>-56240</v>
      </c>
      <c r="BR265" s="1054">
        <v>-5623888</v>
      </c>
      <c r="BS265" s="1054">
        <v>7133533</v>
      </c>
      <c r="BT265" s="1054">
        <v>3566772</v>
      </c>
      <c r="BU265" s="1054">
        <v>3495428</v>
      </c>
      <c r="BV265" s="1054">
        <v>0</v>
      </c>
      <c r="BW265" s="1054">
        <v>71333</v>
      </c>
      <c r="BX265" s="1054">
        <v>31209719</v>
      </c>
      <c r="BY265" s="1054">
        <v>-7593875</v>
      </c>
      <c r="BZ265" s="1054">
        <v>733644</v>
      </c>
      <c r="CA265" s="1054">
        <v>-4297742</v>
      </c>
      <c r="CB265" s="1054">
        <v>-124856</v>
      </c>
      <c r="CC265" s="1054">
        <v>0</v>
      </c>
      <c r="CD265" s="1054">
        <v>-26519</v>
      </c>
      <c r="CE265" s="1054">
        <v>0</v>
      </c>
      <c r="CF265" s="1054">
        <v>-1013127</v>
      </c>
      <c r="CG265" s="1054">
        <v>-54454</v>
      </c>
      <c r="CH265" s="1054">
        <v>-81586</v>
      </c>
      <c r="CI265" s="1054">
        <v>-576</v>
      </c>
      <c r="CJ265" s="1054">
        <v>0</v>
      </c>
      <c r="CK265" s="1054">
        <v>0</v>
      </c>
      <c r="CL265" s="1054">
        <v>0</v>
      </c>
      <c r="CM265" s="1054">
        <v>0</v>
      </c>
      <c r="CN265" s="1054">
        <v>0</v>
      </c>
      <c r="CO265" s="1054">
        <v>27888395</v>
      </c>
      <c r="CP265" s="1054">
        <v>-241114</v>
      </c>
      <c r="CQ265" s="1054">
        <v>5350784</v>
      </c>
      <c r="CR265" s="1054">
        <v>-3048919</v>
      </c>
      <c r="CS265" s="1054">
        <v>46978585</v>
      </c>
      <c r="CT265" s="1054">
        <v>-956247</v>
      </c>
      <c r="CU265" s="1054">
        <v>0</v>
      </c>
      <c r="CV265">
        <v>2753922</v>
      </c>
      <c r="CW265">
        <v>0</v>
      </c>
      <c r="CX265" s="1054">
        <v>-81634</v>
      </c>
      <c r="CY265" s="1054">
        <v>-5542254</v>
      </c>
      <c r="CZ265" s="1054">
        <v>0</v>
      </c>
      <c r="DA265" s="1054">
        <v>168740</v>
      </c>
      <c r="DB265" s="1054">
        <v>0</v>
      </c>
      <c r="DC265" s="1054">
        <v>-40817</v>
      </c>
      <c r="DD265" s="1054">
        <v>-40000</v>
      </c>
      <c r="DE265" s="1054">
        <v>0</v>
      </c>
      <c r="DF265" s="1054">
        <v>-817</v>
      </c>
      <c r="DG265" s="1054">
        <v>-2771127</v>
      </c>
      <c r="DH265" s="1054">
        <v>-2715704</v>
      </c>
      <c r="DI265" s="1054">
        <v>0</v>
      </c>
      <c r="DJ265" s="1054">
        <v>-55423</v>
      </c>
      <c r="DK265" s="1054">
        <v>885513</v>
      </c>
      <c r="DL265" s="1054">
        <v>0</v>
      </c>
      <c r="DM265" s="1054">
        <v>18072</v>
      </c>
      <c r="DN265" s="197">
        <v>15386800</v>
      </c>
      <c r="DO265" s="197">
        <v>0</v>
      </c>
      <c r="DP265" s="197">
        <v>7133533</v>
      </c>
      <c r="DQ265" s="197">
        <v>-5356155</v>
      </c>
      <c r="DR265" s="209"/>
      <c r="DS265" s="209"/>
      <c r="DT265" s="209"/>
      <c r="DU265" t="s">
        <v>984</v>
      </c>
      <c r="DV265" t="s">
        <v>984</v>
      </c>
      <c r="DX265" s="197">
        <v>0</v>
      </c>
      <c r="DY265" s="197">
        <v>0</v>
      </c>
      <c r="DZ265" s="197">
        <v>0</v>
      </c>
      <c r="EA265" s="1054">
        <v>-1639596</v>
      </c>
      <c r="EB265" s="1054">
        <v>0</v>
      </c>
      <c r="EC265" s="1557" t="s">
        <v>6480</v>
      </c>
      <c r="ED265" s="197" t="s">
        <v>5302</v>
      </c>
      <c r="EE265" s="1513" t="s">
        <v>5347</v>
      </c>
    </row>
    <row r="266" spans="1:135" s="197" customFormat="1" ht="12.75" x14ac:dyDescent="0.2">
      <c r="A266" s="203">
        <v>258</v>
      </c>
      <c r="B266" s="722" t="s">
        <v>624</v>
      </c>
      <c r="C266" s="1526" t="s">
        <v>625</v>
      </c>
      <c r="D266" s="1054">
        <v>140655</v>
      </c>
      <c r="E266" s="1054">
        <v>140655</v>
      </c>
      <c r="F266" s="1054">
        <v>711305</v>
      </c>
      <c r="G266" s="1054">
        <v>0</v>
      </c>
      <c r="H266" s="1054">
        <v>12140758</v>
      </c>
      <c r="I266" s="1054">
        <v>4856303</v>
      </c>
      <c r="J266" s="1054">
        <v>1092668</v>
      </c>
      <c r="K266" s="1054">
        <v>121408</v>
      </c>
      <c r="L266" s="1054">
        <v>0</v>
      </c>
      <c r="M266" s="1054">
        <v>0</v>
      </c>
      <c r="N266" s="1054">
        <v>0</v>
      </c>
      <c r="O266" s="1054">
        <v>0</v>
      </c>
      <c r="P266" s="1054">
        <v>0</v>
      </c>
      <c r="Q266" s="1054">
        <v>0</v>
      </c>
      <c r="R266" s="1054">
        <v>0</v>
      </c>
      <c r="S266" s="1054">
        <v>0</v>
      </c>
      <c r="T266" s="1054">
        <v>0</v>
      </c>
      <c r="U266" s="1054">
        <v>664536</v>
      </c>
      <c r="V266" s="1054">
        <v>531629</v>
      </c>
      <c r="W266" s="1054">
        <v>119616</v>
      </c>
      <c r="X266" s="1054">
        <v>13291</v>
      </c>
      <c r="Y266" s="1054">
        <v>948390</v>
      </c>
      <c r="Z266" s="1054">
        <v>186126</v>
      </c>
      <c r="AA266" s="1054">
        <v>20681</v>
      </c>
      <c r="AB266" s="1054">
        <v>1474302</v>
      </c>
      <c r="AC266" s="1054">
        <v>331718</v>
      </c>
      <c r="AD266" s="1054">
        <v>36858</v>
      </c>
      <c r="AE266" s="1054">
        <v>36073</v>
      </c>
      <c r="AF266" s="1054">
        <v>8116</v>
      </c>
      <c r="AG266" s="1054">
        <v>902</v>
      </c>
      <c r="AH266" s="1054">
        <v>0</v>
      </c>
      <c r="AI266" s="1054">
        <v>0</v>
      </c>
      <c r="AJ266" s="1054">
        <v>0</v>
      </c>
      <c r="AK266" s="1054">
        <v>8196</v>
      </c>
      <c r="AL266" s="1054">
        <v>1844</v>
      </c>
      <c r="AM266" s="1054">
        <v>205</v>
      </c>
      <c r="AN266" s="1054">
        <v>18027</v>
      </c>
      <c r="AO266" s="1054">
        <v>4056</v>
      </c>
      <c r="AP266" s="1054">
        <v>451</v>
      </c>
      <c r="AQ266" s="1054">
        <v>210661</v>
      </c>
      <c r="AR266" s="1054">
        <v>47399</v>
      </c>
      <c r="AS266" s="1054">
        <v>5267</v>
      </c>
      <c r="AT266" s="1054">
        <v>0</v>
      </c>
      <c r="AU266" s="1054">
        <v>0</v>
      </c>
      <c r="AV266" s="1054">
        <v>0</v>
      </c>
      <c r="AW266" s="1054">
        <v>0</v>
      </c>
      <c r="AX266" s="1054">
        <v>0</v>
      </c>
      <c r="AY266" s="1054">
        <v>0</v>
      </c>
      <c r="AZ266" s="1054">
        <v>1889670</v>
      </c>
      <c r="BA266" s="1054">
        <v>0</v>
      </c>
      <c r="BB266" s="1054">
        <v>1329072</v>
      </c>
      <c r="BC266" s="1054">
        <v>846519</v>
      </c>
      <c r="BD266" s="1054">
        <v>190467</v>
      </c>
      <c r="BE266" s="1054">
        <v>21163</v>
      </c>
      <c r="BF266" s="1055"/>
      <c r="BG266" s="1055"/>
      <c r="BH266" s="1055"/>
      <c r="BI266" s="1054">
        <v>-69376</v>
      </c>
      <c r="BJ266" s="1054">
        <v>-55501</v>
      </c>
      <c r="BK266" s="1054">
        <v>-12488</v>
      </c>
      <c r="BL266" s="1054">
        <v>-1387</v>
      </c>
      <c r="BM266" s="1054">
        <v>-138752</v>
      </c>
      <c r="BN266" s="1054">
        <v>-767433</v>
      </c>
      <c r="BO266" s="1054">
        <v>-613945</v>
      </c>
      <c r="BP266" s="1054">
        <v>-138136</v>
      </c>
      <c r="BQ266" s="1054">
        <v>-15349</v>
      </c>
      <c r="BR266" s="1054">
        <v>-1534863</v>
      </c>
      <c r="BS266" s="1054">
        <v>1206369</v>
      </c>
      <c r="BT266" s="1054">
        <v>562042</v>
      </c>
      <c r="BU266" s="1054">
        <v>482548</v>
      </c>
      <c r="BV266" s="1054">
        <v>149714</v>
      </c>
      <c r="BW266" s="1054">
        <v>12064</v>
      </c>
      <c r="BX266" s="1054">
        <v>11061157</v>
      </c>
      <c r="BY266" s="1054">
        <v>-5568681</v>
      </c>
      <c r="BZ266" s="1054">
        <v>230425</v>
      </c>
      <c r="CA266" s="1054">
        <v>-1467033</v>
      </c>
      <c r="CB266" s="1054">
        <v>-16712</v>
      </c>
      <c r="CC266" s="1054">
        <v>-45624</v>
      </c>
      <c r="CD266" s="1054">
        <v>-20352</v>
      </c>
      <c r="CE266" s="1054">
        <v>0</v>
      </c>
      <c r="CF266" s="1054">
        <v>-444217</v>
      </c>
      <c r="CG266" s="1054">
        <v>-107330</v>
      </c>
      <c r="CH266" s="1054">
        <v>-10134</v>
      </c>
      <c r="CI266" s="1054">
        <v>-3592</v>
      </c>
      <c r="CJ266" s="1054">
        <v>-2404</v>
      </c>
      <c r="CK266" s="1054">
        <v>-9070</v>
      </c>
      <c r="CL266" s="1054">
        <v>0</v>
      </c>
      <c r="CM266" s="1054">
        <v>0</v>
      </c>
      <c r="CN266" s="1054">
        <v>0</v>
      </c>
      <c r="CO266" s="1054">
        <v>10466223</v>
      </c>
      <c r="CP266" s="1054">
        <v>-142678</v>
      </c>
      <c r="CQ266" s="1054">
        <v>270491</v>
      </c>
      <c r="CR266" s="1054">
        <v>-238436</v>
      </c>
      <c r="CS266" s="1054">
        <v>19578468</v>
      </c>
      <c r="CT266" s="1054">
        <v>-18518</v>
      </c>
      <c r="CU266" s="1054">
        <v>0</v>
      </c>
      <c r="CV266">
        <v>196840</v>
      </c>
      <c r="CW266">
        <v>0</v>
      </c>
      <c r="CX266" s="1054">
        <v>-19059</v>
      </c>
      <c r="CY266" s="1054">
        <v>-1515804</v>
      </c>
      <c r="CZ266" s="1054">
        <v>0</v>
      </c>
      <c r="DA266" s="1054">
        <v>0</v>
      </c>
      <c r="DB266" s="1054">
        <v>0</v>
      </c>
      <c r="DC266" s="1054">
        <v>-9530</v>
      </c>
      <c r="DD266" s="1054">
        <v>-7623</v>
      </c>
      <c r="DE266" s="1054">
        <v>-1715</v>
      </c>
      <c r="DF266" s="1054">
        <v>-191</v>
      </c>
      <c r="DG266" s="1054">
        <v>-757902</v>
      </c>
      <c r="DH266" s="1054">
        <v>-606321</v>
      </c>
      <c r="DI266" s="1054">
        <v>-136422</v>
      </c>
      <c r="DJ266" s="1054">
        <v>-15159</v>
      </c>
      <c r="DK266" s="1054">
        <v>32475</v>
      </c>
      <c r="DL266" s="1054">
        <v>7307</v>
      </c>
      <c r="DM266" s="1054">
        <v>812</v>
      </c>
      <c r="DN266" s="197">
        <v>6937100</v>
      </c>
      <c r="DO266" s="197">
        <v>0</v>
      </c>
      <c r="DP266" s="197">
        <v>1206369</v>
      </c>
      <c r="DQ266" s="197">
        <v>-1370271</v>
      </c>
      <c r="DR266" s="209"/>
      <c r="DS266" s="209"/>
      <c r="DT266" s="209"/>
      <c r="DU266" t="s">
        <v>984</v>
      </c>
      <c r="DV266" t="s">
        <v>984</v>
      </c>
      <c r="DW266" s="197">
        <v>1</v>
      </c>
      <c r="DX266" s="197">
        <v>4755</v>
      </c>
      <c r="DY266" s="197">
        <v>1070</v>
      </c>
      <c r="DZ266" s="197">
        <v>119</v>
      </c>
      <c r="EA266" s="1054">
        <v>-73660</v>
      </c>
      <c r="EB266" s="1054">
        <v>-708479</v>
      </c>
      <c r="EC266" s="1557" t="s">
        <v>6480</v>
      </c>
      <c r="ED266" s="197" t="s">
        <v>5303</v>
      </c>
      <c r="EE266" s="1513" t="s">
        <v>5347</v>
      </c>
    </row>
    <row r="267" spans="1:135" s="197" customFormat="1" ht="12.75" x14ac:dyDescent="0.2">
      <c r="A267" s="797">
        <v>259</v>
      </c>
      <c r="B267" s="722" t="s">
        <v>626</v>
      </c>
      <c r="C267" s="1526" t="s">
        <v>627</v>
      </c>
      <c r="D267" s="1054">
        <v>1023785</v>
      </c>
      <c r="E267" s="1054">
        <v>1023785</v>
      </c>
      <c r="F267" s="1054">
        <v>0</v>
      </c>
      <c r="G267" s="1054">
        <v>0</v>
      </c>
      <c r="H267" s="1054">
        <v>402104828</v>
      </c>
      <c r="I267" s="1054">
        <v>120631448</v>
      </c>
      <c r="J267" s="1054">
        <v>148778786</v>
      </c>
      <c r="K267" s="1054">
        <v>0</v>
      </c>
      <c r="L267" s="1054">
        <v>0</v>
      </c>
      <c r="M267" s="1054">
        <v>0</v>
      </c>
      <c r="N267" s="1054">
        <v>0</v>
      </c>
      <c r="O267" s="1054">
        <v>0</v>
      </c>
      <c r="P267" s="1054">
        <v>0</v>
      </c>
      <c r="Q267" s="1054">
        <v>0</v>
      </c>
      <c r="R267" s="1054">
        <v>0</v>
      </c>
      <c r="S267" s="1054">
        <v>0</v>
      </c>
      <c r="T267" s="1054">
        <v>0</v>
      </c>
      <c r="U267" s="1054">
        <v>-18665542</v>
      </c>
      <c r="V267" s="1054">
        <v>-16968674</v>
      </c>
      <c r="W267" s="1054">
        <v>-20928032</v>
      </c>
      <c r="X267" s="1054">
        <v>0</v>
      </c>
      <c r="Y267" s="1054">
        <v>20548443</v>
      </c>
      <c r="Z267" s="1054">
        <v>25343080</v>
      </c>
      <c r="AA267" s="1054">
        <v>0</v>
      </c>
      <c r="AB267" s="1054">
        <v>3024445</v>
      </c>
      <c r="AC267" s="1054">
        <v>3730149</v>
      </c>
      <c r="AD267" s="1054">
        <v>0</v>
      </c>
      <c r="AE267" s="1054">
        <v>211097</v>
      </c>
      <c r="AF267" s="1054">
        <v>260353</v>
      </c>
      <c r="AG267" s="1054">
        <v>0</v>
      </c>
      <c r="AH267" s="1054">
        <v>0</v>
      </c>
      <c r="AI267" s="1054">
        <v>0</v>
      </c>
      <c r="AJ267" s="1054">
        <v>0</v>
      </c>
      <c r="AK267" s="1054">
        <v>1325</v>
      </c>
      <c r="AL267" s="1054">
        <v>1634</v>
      </c>
      <c r="AM267" s="1054">
        <v>0</v>
      </c>
      <c r="AN267" s="1054">
        <v>0</v>
      </c>
      <c r="AO267" s="1054">
        <v>0</v>
      </c>
      <c r="AP267" s="1054">
        <v>0</v>
      </c>
      <c r="AQ267" s="1054">
        <v>464477</v>
      </c>
      <c r="AR267" s="1054">
        <v>572856</v>
      </c>
      <c r="AS267" s="1054">
        <v>0</v>
      </c>
      <c r="AT267" s="1054">
        <v>0</v>
      </c>
      <c r="AU267" s="1054">
        <v>0</v>
      </c>
      <c r="AV267" s="1054">
        <v>0</v>
      </c>
      <c r="AW267" s="1054">
        <v>0</v>
      </c>
      <c r="AX267" s="1054">
        <v>0</v>
      </c>
      <c r="AY267" s="1054">
        <v>0</v>
      </c>
      <c r="AZ267" s="1054">
        <v>13003141</v>
      </c>
      <c r="BA267" s="1054">
        <v>0</v>
      </c>
      <c r="BB267" s="1054">
        <v>-56562248</v>
      </c>
      <c r="BC267" s="1054">
        <v>14350339</v>
      </c>
      <c r="BD267" s="1054">
        <v>17698752</v>
      </c>
      <c r="BE267" s="1054">
        <v>0</v>
      </c>
      <c r="BF267" s="1055"/>
      <c r="BG267" s="1055"/>
      <c r="BH267" s="1055"/>
      <c r="BI267" s="1054">
        <v>-5469338</v>
      </c>
      <c r="BJ267" s="1054">
        <v>-4972126</v>
      </c>
      <c r="BK267" s="1054">
        <v>-6132289</v>
      </c>
      <c r="BL267" s="1054">
        <v>0</v>
      </c>
      <c r="BM267" s="1054">
        <v>-16573753</v>
      </c>
      <c r="BN267" s="1054">
        <v>-6567372</v>
      </c>
      <c r="BO267" s="1054">
        <v>-5970340</v>
      </c>
      <c r="BP267" s="1054">
        <v>-7363418</v>
      </c>
      <c r="BQ267" s="1054">
        <v>0</v>
      </c>
      <c r="BR267" s="1054">
        <v>-19901130</v>
      </c>
      <c r="BS267" s="1054">
        <v>-56900918</v>
      </c>
      <c r="BT267" s="1054">
        <v>-18330661</v>
      </c>
      <c r="BU267" s="1054">
        <v>-17070274</v>
      </c>
      <c r="BV267" s="1054">
        <v>-21499983</v>
      </c>
      <c r="BW267" s="1054">
        <v>0</v>
      </c>
      <c r="BX267" s="1054">
        <v>369810723</v>
      </c>
      <c r="BY267" s="1054">
        <v>-13817221</v>
      </c>
      <c r="BZ267" s="1054">
        <v>11259480</v>
      </c>
      <c r="CA267" s="1054">
        <v>-22387735</v>
      </c>
      <c r="CB267" s="1054">
        <v>0</v>
      </c>
      <c r="CC267" s="1054">
        <v>0</v>
      </c>
      <c r="CD267" s="1054">
        <v>-3584</v>
      </c>
      <c r="CE267" s="1054">
        <v>0</v>
      </c>
      <c r="CF267" s="1054">
        <v>-17566077</v>
      </c>
      <c r="CG267" s="1054">
        <v>-484182</v>
      </c>
      <c r="CH267" s="1054">
        <v>-117725</v>
      </c>
      <c r="CI267" s="1054">
        <v>0</v>
      </c>
      <c r="CJ267" s="1054">
        <v>0</v>
      </c>
      <c r="CK267" s="1054">
        <v>0</v>
      </c>
      <c r="CL267" s="1054">
        <v>0</v>
      </c>
      <c r="CM267" s="1054">
        <v>0</v>
      </c>
      <c r="CN267" s="1054">
        <v>0</v>
      </c>
      <c r="CO267" s="1054">
        <v>381948091</v>
      </c>
      <c r="CP267" s="1054">
        <v>-1851951</v>
      </c>
      <c r="CQ267" s="1054">
        <v>47588837</v>
      </c>
      <c r="CR267" s="1054">
        <v>-33048486</v>
      </c>
      <c r="CS267" s="1054">
        <v>484689342</v>
      </c>
      <c r="CT267" s="1054">
        <v>-3098218</v>
      </c>
      <c r="CU267" s="1054">
        <v>0</v>
      </c>
      <c r="CV267">
        <v>-11741209</v>
      </c>
      <c r="CW267">
        <v>0</v>
      </c>
      <c r="CX267" s="1054">
        <v>-2021007</v>
      </c>
      <c r="CY267" s="1054">
        <v>-17880123</v>
      </c>
      <c r="CZ267" s="1054">
        <v>0</v>
      </c>
      <c r="DA267" s="1054">
        <v>-4421986</v>
      </c>
      <c r="DB267" s="1054">
        <v>0</v>
      </c>
      <c r="DC267" s="1054">
        <v>-666931</v>
      </c>
      <c r="DD267" s="1054">
        <v>-606303</v>
      </c>
      <c r="DE267" s="1054">
        <v>-747773</v>
      </c>
      <c r="DF267" s="1054">
        <v>0</v>
      </c>
      <c r="DG267" s="1054">
        <v>-5900440</v>
      </c>
      <c r="DH267" s="1054">
        <v>-5364038</v>
      </c>
      <c r="DI267" s="1054">
        <v>-6615645</v>
      </c>
      <c r="DJ267" s="1054">
        <v>0</v>
      </c>
      <c r="DK267" s="1054">
        <v>8556631</v>
      </c>
      <c r="DL267" s="1054">
        <v>10553178</v>
      </c>
      <c r="DM267" s="1054">
        <v>0</v>
      </c>
      <c r="DN267" s="197">
        <v>54127525</v>
      </c>
      <c r="DO267" s="197">
        <v>0</v>
      </c>
      <c r="DP267" s="197">
        <v>-55340961</v>
      </c>
      <c r="DQ267" s="197">
        <v>-30133613</v>
      </c>
      <c r="DR267" s="209"/>
      <c r="DS267" s="209"/>
      <c r="DT267" s="209"/>
      <c r="DU267" t="s">
        <v>984</v>
      </c>
      <c r="DV267" t="s">
        <v>985</v>
      </c>
      <c r="DX267" s="197">
        <v>0</v>
      </c>
      <c r="DY267" s="197">
        <v>0</v>
      </c>
      <c r="DZ267" s="197">
        <v>0</v>
      </c>
      <c r="EA267" s="1054">
        <v>-25877325</v>
      </c>
      <c r="EB267" s="1054">
        <v>0</v>
      </c>
      <c r="EC267" s="1557" t="s">
        <v>6480</v>
      </c>
      <c r="ED267" s="197" t="s">
        <v>5304</v>
      </c>
      <c r="EE267" s="1513" t="s">
        <v>5345</v>
      </c>
    </row>
    <row r="268" spans="1:135" s="197" customFormat="1" ht="12.75" x14ac:dyDescent="0.2">
      <c r="A268" s="203">
        <v>260</v>
      </c>
      <c r="B268" s="722" t="s">
        <v>628</v>
      </c>
      <c r="C268" s="1526" t="s">
        <v>629</v>
      </c>
      <c r="D268" s="1054">
        <v>443342</v>
      </c>
      <c r="E268" s="1054">
        <v>443342</v>
      </c>
      <c r="F268" s="1054">
        <v>82944</v>
      </c>
      <c r="G268" s="1054">
        <v>0</v>
      </c>
      <c r="H268" s="1054">
        <v>146607939</v>
      </c>
      <c r="I268" s="1054">
        <v>145141860</v>
      </c>
      <c r="J268" s="1054">
        <v>0</v>
      </c>
      <c r="K268" s="1054">
        <v>1466079</v>
      </c>
      <c r="L268" s="1054">
        <v>0</v>
      </c>
      <c r="M268" s="1054">
        <v>0</v>
      </c>
      <c r="N268" s="1054">
        <v>0</v>
      </c>
      <c r="O268" s="1054">
        <v>0</v>
      </c>
      <c r="P268" s="1054">
        <v>0</v>
      </c>
      <c r="Q268" s="1054">
        <v>0</v>
      </c>
      <c r="R268" s="1054">
        <v>0</v>
      </c>
      <c r="S268" s="1054">
        <v>0</v>
      </c>
      <c r="T268" s="1054">
        <v>0</v>
      </c>
      <c r="U268" s="1054">
        <v>0</v>
      </c>
      <c r="V268" s="1054">
        <v>20152657</v>
      </c>
      <c r="W268" s="1054">
        <v>0</v>
      </c>
      <c r="X268" s="1054">
        <v>203562</v>
      </c>
      <c r="Y268" s="1054">
        <v>24737692</v>
      </c>
      <c r="Z268" s="1054">
        <v>0</v>
      </c>
      <c r="AA268" s="1054">
        <v>249733</v>
      </c>
      <c r="AB268" s="1054">
        <v>6514738</v>
      </c>
      <c r="AC268" s="1054">
        <v>0</v>
      </c>
      <c r="AD268" s="1054">
        <v>65805</v>
      </c>
      <c r="AE268" s="1054">
        <v>503928</v>
      </c>
      <c r="AF268" s="1054">
        <v>0</v>
      </c>
      <c r="AG268" s="1054">
        <v>5090</v>
      </c>
      <c r="AH268" s="1054">
        <v>0</v>
      </c>
      <c r="AI268" s="1054">
        <v>0</v>
      </c>
      <c r="AJ268" s="1054">
        <v>0</v>
      </c>
      <c r="AK268" s="1054">
        <v>7920</v>
      </c>
      <c r="AL268" s="1054">
        <v>0</v>
      </c>
      <c r="AM268" s="1054">
        <v>80</v>
      </c>
      <c r="AN268" s="1054">
        <v>0</v>
      </c>
      <c r="AO268" s="1054">
        <v>0</v>
      </c>
      <c r="AP268" s="1054">
        <v>0</v>
      </c>
      <c r="AQ268" s="1054">
        <v>1364702</v>
      </c>
      <c r="AR268" s="1054">
        <v>0</v>
      </c>
      <c r="AS268" s="1054">
        <v>13785</v>
      </c>
      <c r="AT268" s="1054">
        <v>0</v>
      </c>
      <c r="AU268" s="1054">
        <v>0</v>
      </c>
      <c r="AV268" s="1054">
        <v>0</v>
      </c>
      <c r="AW268" s="1054">
        <v>0</v>
      </c>
      <c r="AX268" s="1054">
        <v>0</v>
      </c>
      <c r="AY268" s="1054">
        <v>0</v>
      </c>
      <c r="AZ268" s="1054">
        <v>10367235</v>
      </c>
      <c r="BA268" s="1054">
        <v>0</v>
      </c>
      <c r="BB268" s="1054">
        <v>20356219</v>
      </c>
      <c r="BC268" s="1054">
        <v>16196686</v>
      </c>
      <c r="BD268" s="1054">
        <v>0</v>
      </c>
      <c r="BE268" s="1054">
        <v>163603</v>
      </c>
      <c r="BF268" s="1055"/>
      <c r="BG268" s="1055"/>
      <c r="BH268" s="1055"/>
      <c r="BI268" s="1054">
        <v>0</v>
      </c>
      <c r="BJ268" s="1054">
        <v>-14812493</v>
      </c>
      <c r="BK268" s="1054">
        <v>0</v>
      </c>
      <c r="BL268" s="1054">
        <v>-149621</v>
      </c>
      <c r="BM268" s="1054">
        <v>-14962114</v>
      </c>
      <c r="BN268" s="1054">
        <v>0</v>
      </c>
      <c r="BO268" s="1054">
        <v>-22495755</v>
      </c>
      <c r="BP268" s="1054">
        <v>0</v>
      </c>
      <c r="BQ268" s="1054">
        <v>-227229</v>
      </c>
      <c r="BR268" s="1054">
        <v>-22722984</v>
      </c>
      <c r="BS268" s="1054">
        <v>20028953</v>
      </c>
      <c r="BT268" s="1054">
        <v>0</v>
      </c>
      <c r="BU268" s="1054">
        <v>19828664</v>
      </c>
      <c r="BV268" s="1054">
        <v>0</v>
      </c>
      <c r="BW268" s="1054">
        <v>200289</v>
      </c>
      <c r="BX268" s="1054">
        <v>151135145</v>
      </c>
      <c r="BY268" s="1054">
        <v>-9117103</v>
      </c>
      <c r="BZ268" s="1054">
        <v>3647883</v>
      </c>
      <c r="CA268" s="1054">
        <v>-5123447</v>
      </c>
      <c r="CB268" s="1054">
        <v>-155034</v>
      </c>
      <c r="CC268" s="1054">
        <v>-653</v>
      </c>
      <c r="CD268" s="1054">
        <v>-7386</v>
      </c>
      <c r="CE268" s="1054">
        <v>0</v>
      </c>
      <c r="CF268" s="1054">
        <v>-6954834</v>
      </c>
      <c r="CG268" s="1054">
        <v>-50070</v>
      </c>
      <c r="CH268" s="1054">
        <v>-915135</v>
      </c>
      <c r="CI268" s="1054">
        <v>-31462</v>
      </c>
      <c r="CJ268" s="1054">
        <v>-653</v>
      </c>
      <c r="CK268" s="1054">
        <v>0</v>
      </c>
      <c r="CL268" s="1054">
        <v>0</v>
      </c>
      <c r="CM268" s="1054">
        <v>0</v>
      </c>
      <c r="CN268" s="1054">
        <v>0</v>
      </c>
      <c r="CO268" s="1054">
        <v>139287523</v>
      </c>
      <c r="CP268" s="1054">
        <v>-1510742</v>
      </c>
      <c r="CQ268" s="1054">
        <v>12179409</v>
      </c>
      <c r="CR268" s="1054">
        <v>-11930569</v>
      </c>
      <c r="CS268" s="1054">
        <v>169673121</v>
      </c>
      <c r="CT268" s="1054">
        <v>-810738</v>
      </c>
      <c r="CU268" s="1054">
        <v>0</v>
      </c>
      <c r="CV268">
        <v>-4750847</v>
      </c>
      <c r="CW268">
        <v>0</v>
      </c>
      <c r="CX268" s="1054">
        <v>0</v>
      </c>
      <c r="CY268" s="1054">
        <v>-22722984</v>
      </c>
      <c r="CZ268" s="1054">
        <v>0</v>
      </c>
      <c r="DA268" s="1054">
        <v>0</v>
      </c>
      <c r="DB268" s="1054">
        <v>0</v>
      </c>
      <c r="DC268" s="1054">
        <v>0</v>
      </c>
      <c r="DD268" s="1054">
        <v>0</v>
      </c>
      <c r="DE268" s="1054">
        <v>0</v>
      </c>
      <c r="DF268" s="1054">
        <v>0</v>
      </c>
      <c r="DG268" s="1054">
        <v>0</v>
      </c>
      <c r="DH268" s="1054">
        <v>-22495755</v>
      </c>
      <c r="DI268" s="1054">
        <v>0</v>
      </c>
      <c r="DJ268" s="1054">
        <v>-227229</v>
      </c>
      <c r="DK268" s="1054">
        <v>3915146</v>
      </c>
      <c r="DL268" s="1054">
        <v>0</v>
      </c>
      <c r="DM268" s="1054">
        <v>39547</v>
      </c>
      <c r="DN268" s="197">
        <v>39155250</v>
      </c>
      <c r="DO268" s="197">
        <v>0</v>
      </c>
      <c r="DP268" s="197">
        <v>20028953</v>
      </c>
      <c r="DQ268" s="197">
        <v>-11045757</v>
      </c>
      <c r="DR268" s="209"/>
      <c r="DS268" s="209"/>
      <c r="DT268" s="209"/>
      <c r="DU268" t="s">
        <v>984</v>
      </c>
      <c r="DV268" t="s">
        <v>984</v>
      </c>
      <c r="DX268" s="197">
        <v>0</v>
      </c>
      <c r="DY268" s="197">
        <v>0</v>
      </c>
      <c r="DZ268" s="197">
        <v>0</v>
      </c>
      <c r="EA268" s="1054">
        <v>-3587985</v>
      </c>
      <c r="EB268" s="1054">
        <v>0</v>
      </c>
      <c r="EC268" s="1557" t="s">
        <v>6481</v>
      </c>
      <c r="ED268" s="197" t="s">
        <v>5305</v>
      </c>
      <c r="EE268" s="1513" t="s">
        <v>5349</v>
      </c>
    </row>
    <row r="269" spans="1:135" s="197" customFormat="1" ht="12.75" x14ac:dyDescent="0.2">
      <c r="A269" s="797">
        <v>261</v>
      </c>
      <c r="B269" s="722" t="s">
        <v>630</v>
      </c>
      <c r="C269" s="1526" t="s">
        <v>631</v>
      </c>
      <c r="D269" s="1054">
        <v>168538</v>
      </c>
      <c r="E269" s="1054">
        <v>168538</v>
      </c>
      <c r="F269" s="1054">
        <v>149449</v>
      </c>
      <c r="G269" s="1054">
        <v>0</v>
      </c>
      <c r="H269" s="1054">
        <v>51875734</v>
      </c>
      <c r="I269" s="1054">
        <v>20750294</v>
      </c>
      <c r="J269" s="1054">
        <v>4668816</v>
      </c>
      <c r="K269" s="1054">
        <v>518757</v>
      </c>
      <c r="L269" s="1054">
        <v>0</v>
      </c>
      <c r="M269" s="1054">
        <v>0</v>
      </c>
      <c r="N269" s="1054">
        <v>0</v>
      </c>
      <c r="O269" s="1054">
        <v>0</v>
      </c>
      <c r="P269" s="1054">
        <v>0</v>
      </c>
      <c r="Q269" s="1054">
        <v>0</v>
      </c>
      <c r="R269" s="1054">
        <v>0</v>
      </c>
      <c r="S269" s="1054">
        <v>0</v>
      </c>
      <c r="T269" s="1054">
        <v>0</v>
      </c>
      <c r="U269" s="1054">
        <v>-1128697</v>
      </c>
      <c r="V269" s="1054">
        <v>-902958</v>
      </c>
      <c r="W269" s="1054">
        <v>-203165</v>
      </c>
      <c r="X269" s="1054">
        <v>-22574</v>
      </c>
      <c r="Y269" s="1054">
        <v>3560076</v>
      </c>
      <c r="Z269" s="1054">
        <v>795289</v>
      </c>
      <c r="AA269" s="1054">
        <v>88365</v>
      </c>
      <c r="AB269" s="1054">
        <v>1290643</v>
      </c>
      <c r="AC269" s="1054">
        <v>290395</v>
      </c>
      <c r="AD269" s="1054">
        <v>32266</v>
      </c>
      <c r="AE269" s="1054">
        <v>111818</v>
      </c>
      <c r="AF269" s="1054">
        <v>25159</v>
      </c>
      <c r="AG269" s="1054">
        <v>2795</v>
      </c>
      <c r="AH269" s="1054">
        <v>447</v>
      </c>
      <c r="AI269" s="1054">
        <v>101</v>
      </c>
      <c r="AJ269" s="1054">
        <v>11</v>
      </c>
      <c r="AK269" s="1054">
        <v>3821</v>
      </c>
      <c r="AL269" s="1054">
        <v>859</v>
      </c>
      <c r="AM269" s="1054">
        <v>95</v>
      </c>
      <c r="AN269" s="1054">
        <v>0</v>
      </c>
      <c r="AO269" s="1054">
        <v>0</v>
      </c>
      <c r="AP269" s="1054">
        <v>0</v>
      </c>
      <c r="AQ269" s="1054">
        <v>782</v>
      </c>
      <c r="AR269" s="1054">
        <v>176</v>
      </c>
      <c r="AS269" s="1054">
        <v>20</v>
      </c>
      <c r="AT269" s="1054">
        <v>0</v>
      </c>
      <c r="AU269" s="1054">
        <v>0</v>
      </c>
      <c r="AV269" s="1054">
        <v>0</v>
      </c>
      <c r="AW269" s="1054">
        <v>0</v>
      </c>
      <c r="AX269" s="1054">
        <v>0</v>
      </c>
      <c r="AY269" s="1054">
        <v>0</v>
      </c>
      <c r="AZ269" s="1054">
        <v>4408157</v>
      </c>
      <c r="BA269" s="1054">
        <v>0</v>
      </c>
      <c r="BB269" s="1054">
        <v>-2257394</v>
      </c>
      <c r="BC269" s="1054">
        <v>3530413</v>
      </c>
      <c r="BD269" s="1054">
        <v>794343</v>
      </c>
      <c r="BE269" s="1054">
        <v>88260</v>
      </c>
      <c r="BF269" s="1055"/>
      <c r="BG269" s="1055"/>
      <c r="BH269" s="1055"/>
      <c r="BI269" s="1054">
        <v>-1416891</v>
      </c>
      <c r="BJ269" s="1054">
        <v>-1133513</v>
      </c>
      <c r="BK269" s="1054">
        <v>-255040</v>
      </c>
      <c r="BL269" s="1054">
        <v>-28337</v>
      </c>
      <c r="BM269" s="1054">
        <v>-2833781</v>
      </c>
      <c r="BN269" s="1054">
        <v>-6749332</v>
      </c>
      <c r="BO269" s="1054">
        <v>-5399464</v>
      </c>
      <c r="BP269" s="1054">
        <v>-1214879</v>
      </c>
      <c r="BQ269" s="1054">
        <v>-134986</v>
      </c>
      <c r="BR269" s="1054">
        <v>-13498661</v>
      </c>
      <c r="BS269" s="1054">
        <v>-2590349</v>
      </c>
      <c r="BT269" s="1054">
        <v>-1295174</v>
      </c>
      <c r="BU269" s="1054">
        <v>-1036139</v>
      </c>
      <c r="BV269" s="1054">
        <v>-233131</v>
      </c>
      <c r="BW269" s="1054">
        <v>-25904</v>
      </c>
      <c r="BX269" s="1054">
        <v>44906333</v>
      </c>
      <c r="BY269" s="1054">
        <v>-4581208</v>
      </c>
      <c r="BZ269" s="1054">
        <v>1253651</v>
      </c>
      <c r="CA269" s="1054">
        <v>-5251313</v>
      </c>
      <c r="CB269" s="1054">
        <v>-26184</v>
      </c>
      <c r="CC269" s="1054">
        <v>-7066</v>
      </c>
      <c r="CD269" s="1054">
        <v>-12149</v>
      </c>
      <c r="CE269" s="1054">
        <v>-17144</v>
      </c>
      <c r="CF269" s="1054">
        <v>-1960394</v>
      </c>
      <c r="CG269" s="1054">
        <v>-70271</v>
      </c>
      <c r="CH269" s="1054">
        <v>-48018</v>
      </c>
      <c r="CI269" s="1054">
        <v>-1129</v>
      </c>
      <c r="CJ269" s="1054">
        <v>-7066</v>
      </c>
      <c r="CK269" s="1054">
        <v>-23328</v>
      </c>
      <c r="CL269" s="1054">
        <v>0</v>
      </c>
      <c r="CM269" s="1054">
        <v>0</v>
      </c>
      <c r="CN269" s="1054">
        <v>0</v>
      </c>
      <c r="CO269" s="1054">
        <v>47699196</v>
      </c>
      <c r="CP269" s="1054">
        <v>-242715</v>
      </c>
      <c r="CQ269" s="1054">
        <v>3232627</v>
      </c>
      <c r="CR269" s="1054">
        <v>-1642712</v>
      </c>
      <c r="CS269" s="1054">
        <v>63561502</v>
      </c>
      <c r="CT269" s="1054">
        <v>-128247</v>
      </c>
      <c r="CU269" s="1054">
        <v>0</v>
      </c>
      <c r="CV269">
        <v>-2339946</v>
      </c>
      <c r="CW269">
        <v>0</v>
      </c>
      <c r="CX269" s="1054">
        <v>-60089</v>
      </c>
      <c r="CY269" s="1054">
        <v>-13438572</v>
      </c>
      <c r="CZ269" s="1054">
        <v>0</v>
      </c>
      <c r="DA269" s="1054">
        <v>299953</v>
      </c>
      <c r="DB269" s="1054">
        <v>0</v>
      </c>
      <c r="DC269" s="1054">
        <v>-30045</v>
      </c>
      <c r="DD269" s="1054">
        <v>-24036</v>
      </c>
      <c r="DE269" s="1054">
        <v>-5408</v>
      </c>
      <c r="DF269" s="1054">
        <v>-600</v>
      </c>
      <c r="DG269" s="1054">
        <v>-6719288</v>
      </c>
      <c r="DH269" s="1054">
        <v>-5375428</v>
      </c>
      <c r="DI269" s="1054">
        <v>-1209471</v>
      </c>
      <c r="DJ269" s="1054">
        <v>-134385</v>
      </c>
      <c r="DK269" s="1054">
        <v>134741</v>
      </c>
      <c r="DL269" s="1054">
        <v>30317</v>
      </c>
      <c r="DM269" s="1054">
        <v>3369</v>
      </c>
      <c r="DN269" s="197">
        <v>21503550</v>
      </c>
      <c r="DO269" s="197">
        <v>0</v>
      </c>
      <c r="DP269" s="197">
        <v>-2590349</v>
      </c>
      <c r="DQ269" s="197">
        <v>-6119330</v>
      </c>
      <c r="DR269" s="209"/>
      <c r="DS269" s="209"/>
      <c r="DT269" s="209"/>
      <c r="DU269" t="s">
        <v>985</v>
      </c>
      <c r="DV269" t="s">
        <v>984</v>
      </c>
      <c r="DX269" s="197">
        <v>0</v>
      </c>
      <c r="DY269" s="197">
        <v>0</v>
      </c>
      <c r="DZ269" s="197">
        <v>0</v>
      </c>
      <c r="EA269" s="1054">
        <v>-305617</v>
      </c>
      <c r="EB269" s="1054">
        <v>-2884944</v>
      </c>
      <c r="EC269" s="1557" t="s">
        <v>6480</v>
      </c>
      <c r="ED269" s="197" t="s">
        <v>5306</v>
      </c>
      <c r="EE269" s="1513" t="s">
        <v>5342</v>
      </c>
    </row>
    <row r="270" spans="1:135" s="197" customFormat="1" ht="12.75" x14ac:dyDescent="0.2">
      <c r="A270" s="203">
        <v>262</v>
      </c>
      <c r="B270" s="722" t="s">
        <v>632</v>
      </c>
      <c r="C270" s="1526" t="s">
        <v>633</v>
      </c>
      <c r="D270" s="1054">
        <v>144443</v>
      </c>
      <c r="E270" s="1054">
        <v>144443</v>
      </c>
      <c r="F270" s="1054">
        <v>104500</v>
      </c>
      <c r="G270" s="1054">
        <v>0</v>
      </c>
      <c r="H270" s="1054">
        <v>52370103</v>
      </c>
      <c r="I270" s="1054">
        <v>20948041</v>
      </c>
      <c r="J270" s="1054">
        <v>4713309</v>
      </c>
      <c r="K270" s="1054">
        <v>523701</v>
      </c>
      <c r="L270" s="1054">
        <v>0</v>
      </c>
      <c r="M270" s="1054">
        <v>0</v>
      </c>
      <c r="N270" s="1054">
        <v>0</v>
      </c>
      <c r="O270" s="1054">
        <v>0</v>
      </c>
      <c r="P270" s="1054">
        <v>0</v>
      </c>
      <c r="Q270" s="1054">
        <v>0</v>
      </c>
      <c r="R270" s="1054">
        <v>0</v>
      </c>
      <c r="S270" s="1054">
        <v>0</v>
      </c>
      <c r="T270" s="1054">
        <v>0</v>
      </c>
      <c r="U270" s="1054">
        <v>-274400</v>
      </c>
      <c r="V270" s="1054">
        <v>-219520</v>
      </c>
      <c r="W270" s="1054">
        <v>-49392</v>
      </c>
      <c r="X270" s="1054">
        <v>-5488</v>
      </c>
      <c r="Y270" s="1054">
        <v>3586104</v>
      </c>
      <c r="Z270" s="1054">
        <v>802868</v>
      </c>
      <c r="AA270" s="1054">
        <v>89208</v>
      </c>
      <c r="AB270" s="1054">
        <v>1198053</v>
      </c>
      <c r="AC270" s="1054">
        <v>269562</v>
      </c>
      <c r="AD270" s="1054">
        <v>29951</v>
      </c>
      <c r="AE270" s="1054">
        <v>72925</v>
      </c>
      <c r="AF270" s="1054">
        <v>16408</v>
      </c>
      <c r="AG270" s="1054">
        <v>1823</v>
      </c>
      <c r="AH270" s="1054">
        <v>4981</v>
      </c>
      <c r="AI270" s="1054">
        <v>1121</v>
      </c>
      <c r="AJ270" s="1054">
        <v>125</v>
      </c>
      <c r="AK270" s="1054">
        <v>3352</v>
      </c>
      <c r="AL270" s="1054">
        <v>754</v>
      </c>
      <c r="AM270" s="1054">
        <v>84</v>
      </c>
      <c r="AN270" s="1054">
        <v>9944</v>
      </c>
      <c r="AO270" s="1054">
        <v>2237</v>
      </c>
      <c r="AP270" s="1054">
        <v>249</v>
      </c>
      <c r="AQ270" s="1054">
        <v>0</v>
      </c>
      <c r="AR270" s="1054">
        <v>0</v>
      </c>
      <c r="AS270" s="1054">
        <v>0</v>
      </c>
      <c r="AT270" s="1054">
        <v>0</v>
      </c>
      <c r="AU270" s="1054">
        <v>0</v>
      </c>
      <c r="AV270" s="1054">
        <v>0</v>
      </c>
      <c r="AW270" s="1054">
        <v>0</v>
      </c>
      <c r="AX270" s="1054">
        <v>0</v>
      </c>
      <c r="AY270" s="1054">
        <v>0</v>
      </c>
      <c r="AZ270" s="1054">
        <v>2907189</v>
      </c>
      <c r="BA270" s="1054">
        <v>0</v>
      </c>
      <c r="BB270" s="1054">
        <v>-548799</v>
      </c>
      <c r="BC270" s="1054">
        <v>1589420</v>
      </c>
      <c r="BD270" s="1054">
        <v>357620</v>
      </c>
      <c r="BE270" s="1054">
        <v>39736</v>
      </c>
      <c r="BF270" s="1055"/>
      <c r="BG270" s="1055"/>
      <c r="BH270" s="1055"/>
      <c r="BI270" s="1054">
        <v>-1511310</v>
      </c>
      <c r="BJ270" s="1054">
        <v>-1209048</v>
      </c>
      <c r="BK270" s="1054">
        <v>-272036</v>
      </c>
      <c r="BL270" s="1054">
        <v>-30226</v>
      </c>
      <c r="BM270" s="1054">
        <v>-3022620</v>
      </c>
      <c r="BN270" s="1054">
        <v>-2596786</v>
      </c>
      <c r="BO270" s="1054">
        <v>-2077429</v>
      </c>
      <c r="BP270" s="1054">
        <v>-467422</v>
      </c>
      <c r="BQ270" s="1054">
        <v>-51936</v>
      </c>
      <c r="BR270" s="1054">
        <v>-5193573</v>
      </c>
      <c r="BS270" s="1054">
        <v>215456</v>
      </c>
      <c r="BT270" s="1054">
        <v>107727</v>
      </c>
      <c r="BU270" s="1054">
        <v>86183</v>
      </c>
      <c r="BV270" s="1054">
        <v>19392</v>
      </c>
      <c r="BW270" s="1054">
        <v>2154</v>
      </c>
      <c r="BX270" s="1054">
        <v>42848678</v>
      </c>
      <c r="BY270" s="1054">
        <v>-4228607</v>
      </c>
      <c r="BZ270" s="1054">
        <v>1082411</v>
      </c>
      <c r="CA270" s="1054">
        <v>-2202148</v>
      </c>
      <c r="CB270" s="1054">
        <v>-16732</v>
      </c>
      <c r="CC270" s="1054">
        <v>-32035</v>
      </c>
      <c r="CD270" s="1054">
        <v>-7809</v>
      </c>
      <c r="CE270" s="1054">
        <v>0</v>
      </c>
      <c r="CF270" s="1054">
        <v>-1174533</v>
      </c>
      <c r="CG270" s="1054">
        <v>-51580</v>
      </c>
      <c r="CH270" s="1054">
        <v>-133628</v>
      </c>
      <c r="CI270" s="1054">
        <v>-174</v>
      </c>
      <c r="CJ270" s="1054">
        <v>0</v>
      </c>
      <c r="CK270" s="1054">
        <v>-66517</v>
      </c>
      <c r="CL270" s="1054">
        <v>-16120</v>
      </c>
      <c r="CM270" s="1054">
        <v>0</v>
      </c>
      <c r="CN270" s="1054">
        <v>0</v>
      </c>
      <c r="CO270" s="1054">
        <v>43241622</v>
      </c>
      <c r="CP270" s="1054">
        <v>-67712</v>
      </c>
      <c r="CQ270" s="1054">
        <v>4121946</v>
      </c>
      <c r="CR270" s="1054">
        <v>-3365477</v>
      </c>
      <c r="CS270" s="1054">
        <v>54722427</v>
      </c>
      <c r="CT270" s="1054">
        <v>-215339</v>
      </c>
      <c r="CU270" s="1054">
        <v>0</v>
      </c>
      <c r="CV270">
        <v>-1052576</v>
      </c>
      <c r="CW270">
        <v>0</v>
      </c>
      <c r="CX270" s="1054">
        <v>-10010</v>
      </c>
      <c r="CY270" s="1054">
        <v>-5183563</v>
      </c>
      <c r="CZ270" s="1054">
        <v>0</v>
      </c>
      <c r="DA270" s="1054">
        <v>0</v>
      </c>
      <c r="DB270" s="1054">
        <v>0</v>
      </c>
      <c r="DC270" s="1054">
        <v>-5005</v>
      </c>
      <c r="DD270" s="1054">
        <v>-4004</v>
      </c>
      <c r="DE270" s="1054">
        <v>-901</v>
      </c>
      <c r="DF270" s="1054">
        <v>-100</v>
      </c>
      <c r="DG270" s="1054">
        <v>-2591781</v>
      </c>
      <c r="DH270" s="1054">
        <v>-2073425</v>
      </c>
      <c r="DI270" s="1054">
        <v>-466521</v>
      </c>
      <c r="DJ270" s="1054">
        <v>-51836</v>
      </c>
      <c r="DK270" s="1054">
        <v>971796</v>
      </c>
      <c r="DL270" s="1054">
        <v>218654</v>
      </c>
      <c r="DM270" s="1054">
        <v>24295</v>
      </c>
      <c r="DN270" s="197">
        <v>14024100</v>
      </c>
      <c r="DO270" s="197">
        <v>0</v>
      </c>
      <c r="DP270" s="197">
        <v>215456</v>
      </c>
      <c r="DQ270" s="197">
        <v>-2341972</v>
      </c>
      <c r="DR270" s="209"/>
      <c r="DS270" s="209"/>
      <c r="DT270" s="209"/>
      <c r="DU270" t="s">
        <v>984</v>
      </c>
      <c r="DV270" t="s">
        <v>984</v>
      </c>
      <c r="DX270" s="197">
        <v>0</v>
      </c>
      <c r="DY270" s="197">
        <v>0</v>
      </c>
      <c r="DZ270" s="197">
        <v>0</v>
      </c>
      <c r="EA270" s="1054">
        <v>-2204211</v>
      </c>
      <c r="EB270" s="1054">
        <v>0</v>
      </c>
      <c r="EC270" s="1557" t="s">
        <v>6480</v>
      </c>
      <c r="ED270" s="197" t="s">
        <v>5307</v>
      </c>
      <c r="EE270" s="1513" t="s">
        <v>5344</v>
      </c>
    </row>
    <row r="271" spans="1:135" s="197" customFormat="1" ht="12.75" x14ac:dyDescent="0.2">
      <c r="A271" s="797">
        <v>263</v>
      </c>
      <c r="B271" s="722" t="s">
        <v>634</v>
      </c>
      <c r="C271" s="1526" t="s">
        <v>635</v>
      </c>
      <c r="D271" s="1054">
        <v>182761</v>
      </c>
      <c r="E271" s="1054">
        <v>182761</v>
      </c>
      <c r="F271" s="1054">
        <v>635083</v>
      </c>
      <c r="G271" s="1054">
        <v>0</v>
      </c>
      <c r="H271" s="1054">
        <v>69587309</v>
      </c>
      <c r="I271" s="1054">
        <v>27834924</v>
      </c>
      <c r="J271" s="1054">
        <v>6958731</v>
      </c>
      <c r="K271" s="1054">
        <v>0</v>
      </c>
      <c r="L271" s="1054">
        <v>6923003</v>
      </c>
      <c r="M271" s="1054">
        <v>0</v>
      </c>
      <c r="N271" s="1054">
        <v>0</v>
      </c>
      <c r="O271" s="1054">
        <v>0</v>
      </c>
      <c r="P271" s="1054">
        <v>424510</v>
      </c>
      <c r="Q271" s="1054">
        <v>0</v>
      </c>
      <c r="R271" s="1054">
        <v>0</v>
      </c>
      <c r="S271" s="1054">
        <v>0</v>
      </c>
      <c r="T271" s="1054">
        <v>0</v>
      </c>
      <c r="U271" s="1054">
        <v>1116114</v>
      </c>
      <c r="V271" s="1054">
        <v>892891</v>
      </c>
      <c r="W271" s="1054">
        <v>223223</v>
      </c>
      <c r="X271" s="1054">
        <v>0</v>
      </c>
      <c r="Y271" s="1054">
        <v>6101181</v>
      </c>
      <c r="Z271" s="1054">
        <v>1185355</v>
      </c>
      <c r="AA271" s="1054">
        <v>0</v>
      </c>
      <c r="AB271" s="1054">
        <v>785216</v>
      </c>
      <c r="AC271" s="1054">
        <v>188706</v>
      </c>
      <c r="AD271" s="1054">
        <v>0</v>
      </c>
      <c r="AE271" s="1054">
        <v>97033</v>
      </c>
      <c r="AF271" s="1054">
        <v>22182</v>
      </c>
      <c r="AG271" s="1054">
        <v>0</v>
      </c>
      <c r="AH271" s="1054">
        <v>0</v>
      </c>
      <c r="AI271" s="1054">
        <v>0</v>
      </c>
      <c r="AJ271" s="1054">
        <v>0</v>
      </c>
      <c r="AK271" s="1054">
        <v>1418</v>
      </c>
      <c r="AL271" s="1054">
        <v>354</v>
      </c>
      <c r="AM271" s="1054">
        <v>0</v>
      </c>
      <c r="AN271" s="1054">
        <v>10113</v>
      </c>
      <c r="AO271" s="1054">
        <v>2528</v>
      </c>
      <c r="AP271" s="1054">
        <v>0</v>
      </c>
      <c r="AQ271" s="1054">
        <v>542008</v>
      </c>
      <c r="AR271" s="1054">
        <v>45660</v>
      </c>
      <c r="AS271" s="1054">
        <v>0</v>
      </c>
      <c r="AT271" s="1054">
        <v>0</v>
      </c>
      <c r="AU271" s="1054">
        <v>0</v>
      </c>
      <c r="AV271" s="1054">
        <v>0</v>
      </c>
      <c r="AW271" s="1054">
        <v>0</v>
      </c>
      <c r="AX271" s="1054">
        <v>0</v>
      </c>
      <c r="AY271" s="1054">
        <v>0</v>
      </c>
      <c r="AZ271" s="1054">
        <v>6922647</v>
      </c>
      <c r="BA271" s="1054">
        <v>1009005</v>
      </c>
      <c r="BB271" s="1054">
        <v>2232227</v>
      </c>
      <c r="BC271" s="1054">
        <v>1136157</v>
      </c>
      <c r="BD271" s="1054">
        <v>284039</v>
      </c>
      <c r="BE271" s="1054">
        <v>0</v>
      </c>
      <c r="BF271" s="1055"/>
      <c r="BG271" s="1055"/>
      <c r="BH271" s="1055"/>
      <c r="BI271" s="1054">
        <v>-2583020</v>
      </c>
      <c r="BJ271" s="1054">
        <v>-2066417</v>
      </c>
      <c r="BK271" s="1054">
        <v>-516605</v>
      </c>
      <c r="BL271" s="1054">
        <v>0</v>
      </c>
      <c r="BM271" s="1054">
        <v>-5166042</v>
      </c>
      <c r="BN271" s="1054">
        <v>-2153488</v>
      </c>
      <c r="BO271" s="1054">
        <v>-1722791</v>
      </c>
      <c r="BP271" s="1054">
        <v>-430698</v>
      </c>
      <c r="BQ271" s="1054">
        <v>0</v>
      </c>
      <c r="BR271" s="1054">
        <v>-4306977</v>
      </c>
      <c r="BS271" s="1054">
        <v>714338</v>
      </c>
      <c r="BT271" s="1054">
        <v>357171</v>
      </c>
      <c r="BU271" s="1054">
        <v>285734</v>
      </c>
      <c r="BV271" s="1054">
        <v>71433</v>
      </c>
      <c r="BW271" s="1054">
        <v>0</v>
      </c>
      <c r="BX271" s="1054">
        <v>55062231</v>
      </c>
      <c r="BY271" s="1054">
        <v>-2935953</v>
      </c>
      <c r="BZ271" s="1054">
        <v>1587275</v>
      </c>
      <c r="CA271" s="1054">
        <v>-6601512</v>
      </c>
      <c r="CB271" s="1054">
        <v>-105431</v>
      </c>
      <c r="CC271" s="1054">
        <v>-20914</v>
      </c>
      <c r="CD271" s="1054">
        <v>-3546</v>
      </c>
      <c r="CE271" s="1054">
        <v>-15720</v>
      </c>
      <c r="CF271" s="1054">
        <v>-1661337</v>
      </c>
      <c r="CG271" s="1054">
        <v>-177481</v>
      </c>
      <c r="CH271" s="1054">
        <v>-6290</v>
      </c>
      <c r="CI271" s="1054">
        <v>-6589</v>
      </c>
      <c r="CJ271" s="1054">
        <v>0</v>
      </c>
      <c r="CK271" s="1054">
        <v>0</v>
      </c>
      <c r="CL271" s="1054">
        <v>-373461</v>
      </c>
      <c r="CM271" s="1054">
        <v>-373461</v>
      </c>
      <c r="CN271" s="1054">
        <v>0</v>
      </c>
      <c r="CO271" s="1054">
        <v>63243660</v>
      </c>
      <c r="CP271" s="1054">
        <v>0</v>
      </c>
      <c r="CQ271" s="1054">
        <v>7918854</v>
      </c>
      <c r="CR271" s="1054">
        <v>-5885183</v>
      </c>
      <c r="CS271" s="1054">
        <v>79091393</v>
      </c>
      <c r="CT271" s="1054">
        <v>-843397</v>
      </c>
      <c r="CU271" s="1054">
        <v>0</v>
      </c>
      <c r="CV271">
        <v>-898563</v>
      </c>
      <c r="CW271">
        <v>0</v>
      </c>
      <c r="CX271" s="1054">
        <v>-12057</v>
      </c>
      <c r="CY271" s="1054">
        <v>-4294920</v>
      </c>
      <c r="CZ271" s="1054">
        <v>0</v>
      </c>
      <c r="DA271" s="1054">
        <v>110551</v>
      </c>
      <c r="DB271" s="1054">
        <v>0</v>
      </c>
      <c r="DC271" s="1054">
        <v>-6028</v>
      </c>
      <c r="DD271" s="1054">
        <v>-4823</v>
      </c>
      <c r="DE271" s="1054">
        <v>-1206</v>
      </c>
      <c r="DF271" s="1054">
        <v>0</v>
      </c>
      <c r="DG271" s="1054">
        <v>-2147460</v>
      </c>
      <c r="DH271" s="1054">
        <v>-1717968</v>
      </c>
      <c r="DI271" s="1054">
        <v>-429492</v>
      </c>
      <c r="DJ271" s="1054">
        <v>0</v>
      </c>
      <c r="DK271" s="1054">
        <v>1729455</v>
      </c>
      <c r="DL271" s="1054">
        <v>344485</v>
      </c>
      <c r="DM271" s="1054">
        <v>0</v>
      </c>
      <c r="DN271" s="197">
        <v>17062750</v>
      </c>
      <c r="DO271" s="197">
        <v>639000</v>
      </c>
      <c r="DP271" s="197">
        <v>714338</v>
      </c>
      <c r="DQ271" s="197">
        <v>-1915761</v>
      </c>
      <c r="DR271" s="209"/>
      <c r="DS271" s="209"/>
      <c r="DT271" s="209"/>
      <c r="DU271" t="s">
        <v>984</v>
      </c>
      <c r="DV271" t="s">
        <v>985</v>
      </c>
      <c r="DX271" s="197">
        <v>0</v>
      </c>
      <c r="DY271" s="197">
        <v>0</v>
      </c>
      <c r="DZ271" s="197">
        <v>0</v>
      </c>
      <c r="EA271" s="1054">
        <v>-3444338</v>
      </c>
      <c r="EB271" s="1054">
        <v>0</v>
      </c>
      <c r="EC271" s="1557" t="s">
        <v>6480</v>
      </c>
      <c r="ED271" s="197" t="s">
        <v>5308</v>
      </c>
      <c r="EE271" s="1513" t="s">
        <v>5342</v>
      </c>
    </row>
    <row r="272" spans="1:135" s="197" customFormat="1" ht="12.75" x14ac:dyDescent="0.2">
      <c r="A272" s="203">
        <v>264</v>
      </c>
      <c r="B272" s="722" t="s">
        <v>636</v>
      </c>
      <c r="C272" s="1526" t="s">
        <v>637</v>
      </c>
      <c r="D272" s="1054">
        <v>460540</v>
      </c>
      <c r="E272" s="1054">
        <v>460540</v>
      </c>
      <c r="F272" s="1054">
        <v>1100000</v>
      </c>
      <c r="G272" s="1054">
        <v>0</v>
      </c>
      <c r="H272" s="1054">
        <v>140415280</v>
      </c>
      <c r="I272" s="1054">
        <v>68803487</v>
      </c>
      <c r="J272" s="1054">
        <v>0</v>
      </c>
      <c r="K272" s="1054">
        <v>1404153</v>
      </c>
      <c r="L272" s="1054">
        <v>233697</v>
      </c>
      <c r="M272" s="1054">
        <v>0</v>
      </c>
      <c r="N272" s="1054">
        <v>0</v>
      </c>
      <c r="O272" s="1054">
        <v>0</v>
      </c>
      <c r="P272" s="1054">
        <v>218896</v>
      </c>
      <c r="Q272" s="1054">
        <v>0</v>
      </c>
      <c r="R272" s="1054">
        <v>0</v>
      </c>
      <c r="S272" s="1054">
        <v>0</v>
      </c>
      <c r="T272" s="1054">
        <v>0</v>
      </c>
      <c r="U272" s="1054">
        <v>5081088</v>
      </c>
      <c r="V272" s="1054">
        <v>4979466</v>
      </c>
      <c r="W272" s="1054">
        <v>0</v>
      </c>
      <c r="X272" s="1054">
        <v>101622</v>
      </c>
      <c r="Y272" s="1054">
        <v>11984503</v>
      </c>
      <c r="Z272" s="1054">
        <v>0</v>
      </c>
      <c r="AA272" s="1054">
        <v>239184</v>
      </c>
      <c r="AB272" s="1054">
        <v>5177845</v>
      </c>
      <c r="AC272" s="1054">
        <v>0</v>
      </c>
      <c r="AD272" s="1054">
        <v>105670</v>
      </c>
      <c r="AE272" s="1054">
        <v>299430</v>
      </c>
      <c r="AF272" s="1054">
        <v>0</v>
      </c>
      <c r="AG272" s="1054">
        <v>6102</v>
      </c>
      <c r="AH272" s="1054">
        <v>0</v>
      </c>
      <c r="AI272" s="1054">
        <v>0</v>
      </c>
      <c r="AJ272" s="1054">
        <v>0</v>
      </c>
      <c r="AK272" s="1054">
        <v>0</v>
      </c>
      <c r="AL272" s="1054">
        <v>0</v>
      </c>
      <c r="AM272" s="1054">
        <v>0</v>
      </c>
      <c r="AN272" s="1054">
        <v>0</v>
      </c>
      <c r="AO272" s="1054">
        <v>0</v>
      </c>
      <c r="AP272" s="1054">
        <v>0</v>
      </c>
      <c r="AQ272" s="1054">
        <v>0</v>
      </c>
      <c r="AR272" s="1054">
        <v>0</v>
      </c>
      <c r="AS272" s="1054">
        <v>0</v>
      </c>
      <c r="AT272" s="1054">
        <v>0</v>
      </c>
      <c r="AU272" s="1054">
        <v>0</v>
      </c>
      <c r="AV272" s="1054">
        <v>0</v>
      </c>
      <c r="AW272" s="1054">
        <v>0</v>
      </c>
      <c r="AX272" s="1054">
        <v>0</v>
      </c>
      <c r="AY272" s="1054">
        <v>0</v>
      </c>
      <c r="AZ272" s="1054">
        <v>5905888</v>
      </c>
      <c r="BA272" s="1054">
        <v>113022</v>
      </c>
      <c r="BB272" s="1054">
        <v>10162175</v>
      </c>
      <c r="BC272" s="1054">
        <v>5951742</v>
      </c>
      <c r="BD272" s="1054">
        <v>0</v>
      </c>
      <c r="BE272" s="1054">
        <v>121464</v>
      </c>
      <c r="BF272" s="1055"/>
      <c r="BG272" s="1055"/>
      <c r="BH272" s="1055"/>
      <c r="BI272" s="1054">
        <v>-1654618</v>
      </c>
      <c r="BJ272" s="1054">
        <v>-1621524</v>
      </c>
      <c r="BK272" s="1054">
        <v>0</v>
      </c>
      <c r="BL272" s="1054">
        <v>-33092</v>
      </c>
      <c r="BM272" s="1054">
        <v>-3309234</v>
      </c>
      <c r="BN272" s="1054">
        <v>-1901518</v>
      </c>
      <c r="BO272" s="1054">
        <v>-1863487</v>
      </c>
      <c r="BP272" s="1054">
        <v>0</v>
      </c>
      <c r="BQ272" s="1054">
        <v>-38030</v>
      </c>
      <c r="BR272" s="1054">
        <v>-3803035</v>
      </c>
      <c r="BS272" s="1054">
        <v>9840412</v>
      </c>
      <c r="BT272" s="1054">
        <v>4920206</v>
      </c>
      <c r="BU272" s="1054">
        <v>4821802</v>
      </c>
      <c r="BV272" s="1054">
        <v>0</v>
      </c>
      <c r="BW272" s="1054">
        <v>98405</v>
      </c>
      <c r="BX272" s="1054">
        <v>125393200</v>
      </c>
      <c r="BY272" s="1054">
        <v>-15079877</v>
      </c>
      <c r="BZ272" s="1054">
        <v>3190296</v>
      </c>
      <c r="CA272" s="1054">
        <v>-8512853</v>
      </c>
      <c r="CB272" s="1054">
        <v>-21094</v>
      </c>
      <c r="CC272" s="1054">
        <v>-12595</v>
      </c>
      <c r="CD272" s="1054">
        <v>0</v>
      </c>
      <c r="CE272" s="1054">
        <v>-318846</v>
      </c>
      <c r="CF272" s="1054">
        <v>-4346186</v>
      </c>
      <c r="CG272" s="1054">
        <v>-698529</v>
      </c>
      <c r="CH272" s="1054">
        <v>-418434</v>
      </c>
      <c r="CI272" s="1054">
        <v>0</v>
      </c>
      <c r="CJ272" s="1054">
        <v>0</v>
      </c>
      <c r="CK272" s="1054">
        <v>0</v>
      </c>
      <c r="CL272" s="1054">
        <v>-206711</v>
      </c>
      <c r="CM272" s="1054">
        <v>-206948</v>
      </c>
      <c r="CN272" s="1054">
        <v>0</v>
      </c>
      <c r="CO272" s="1054">
        <v>125203148</v>
      </c>
      <c r="CP272" s="1054">
        <v>-562699</v>
      </c>
      <c r="CQ272" s="1054">
        <v>6386226</v>
      </c>
      <c r="CR272" s="1054">
        <v>-748164</v>
      </c>
      <c r="CS272" s="1054">
        <v>162470487</v>
      </c>
      <c r="CT272" s="1054">
        <v>706195</v>
      </c>
      <c r="CU272" s="1054">
        <v>0</v>
      </c>
      <c r="CV272">
        <v>488451</v>
      </c>
      <c r="CW272">
        <v>0</v>
      </c>
      <c r="CX272" s="1054">
        <v>-603730</v>
      </c>
      <c r="CY272" s="1054">
        <v>-3199305</v>
      </c>
      <c r="CZ272" s="1054">
        <v>0</v>
      </c>
      <c r="DA272" s="1054">
        <v>678982</v>
      </c>
      <c r="DB272" s="1054">
        <v>0</v>
      </c>
      <c r="DC272" s="1054">
        <v>-301865</v>
      </c>
      <c r="DD272" s="1054">
        <v>-295828</v>
      </c>
      <c r="DE272" s="1054">
        <v>0</v>
      </c>
      <c r="DF272" s="1054">
        <v>-6037</v>
      </c>
      <c r="DG272" s="1054">
        <v>-1599653</v>
      </c>
      <c r="DH272" s="1054">
        <v>-1567659</v>
      </c>
      <c r="DI272" s="1054">
        <v>0</v>
      </c>
      <c r="DJ272" s="1054">
        <v>-31993</v>
      </c>
      <c r="DK272" s="1054">
        <v>1523725</v>
      </c>
      <c r="DL272" s="1054">
        <v>0</v>
      </c>
      <c r="DM272" s="1054">
        <v>31096</v>
      </c>
      <c r="DN272" s="197">
        <v>46938450</v>
      </c>
      <c r="DO272" s="197">
        <v>33250</v>
      </c>
      <c r="DP272" s="197">
        <v>9840412</v>
      </c>
      <c r="DQ272" s="197">
        <v>-7564274</v>
      </c>
      <c r="DR272" s="209"/>
      <c r="DS272" s="209"/>
      <c r="DT272" s="209"/>
      <c r="DU272" t="s">
        <v>985</v>
      </c>
      <c r="DV272" t="s">
        <v>984</v>
      </c>
      <c r="DX272" s="197">
        <v>0</v>
      </c>
      <c r="DY272" s="197">
        <v>0</v>
      </c>
      <c r="DZ272" s="197">
        <v>0</v>
      </c>
      <c r="EA272" s="1054">
        <v>-2821294</v>
      </c>
      <c r="EB272" s="1054">
        <v>-571135</v>
      </c>
      <c r="EC272" s="1557" t="s">
        <v>6480</v>
      </c>
      <c r="ED272" s="197" t="s">
        <v>5309</v>
      </c>
      <c r="EE272" s="1513" t="s">
        <v>5346</v>
      </c>
    </row>
    <row r="273" spans="1:135" s="197" customFormat="1" ht="12.75" x14ac:dyDescent="0.2">
      <c r="A273" s="797">
        <v>265</v>
      </c>
      <c r="B273" s="722" t="s">
        <v>638</v>
      </c>
      <c r="C273" s="1526" t="s">
        <v>639</v>
      </c>
      <c r="D273" s="1054">
        <v>319696</v>
      </c>
      <c r="E273" s="1054">
        <v>319696</v>
      </c>
      <c r="F273" s="1054">
        <v>1839</v>
      </c>
      <c r="G273" s="1054">
        <v>0</v>
      </c>
      <c r="H273" s="1054">
        <v>76437269</v>
      </c>
      <c r="I273" s="1054">
        <v>75672896</v>
      </c>
      <c r="J273" s="1054">
        <v>0</v>
      </c>
      <c r="K273" s="1054">
        <v>764373</v>
      </c>
      <c r="L273" s="1054">
        <v>95638</v>
      </c>
      <c r="M273" s="1054">
        <v>0</v>
      </c>
      <c r="N273" s="1054">
        <v>0</v>
      </c>
      <c r="O273" s="1054">
        <v>0</v>
      </c>
      <c r="P273" s="1054">
        <v>0</v>
      </c>
      <c r="Q273" s="1054">
        <v>0</v>
      </c>
      <c r="R273" s="1054">
        <v>0</v>
      </c>
      <c r="S273" s="1054">
        <v>0</v>
      </c>
      <c r="T273" s="1054">
        <v>0</v>
      </c>
      <c r="U273" s="1054">
        <v>0</v>
      </c>
      <c r="V273" s="1054">
        <v>-4526645</v>
      </c>
      <c r="W273" s="1054">
        <v>0</v>
      </c>
      <c r="X273" s="1054">
        <v>-45724</v>
      </c>
      <c r="Y273" s="1054">
        <v>12906777</v>
      </c>
      <c r="Z273" s="1054">
        <v>0</v>
      </c>
      <c r="AA273" s="1054">
        <v>130204</v>
      </c>
      <c r="AB273" s="1054">
        <v>7258461</v>
      </c>
      <c r="AC273" s="1054">
        <v>0</v>
      </c>
      <c r="AD273" s="1054">
        <v>73292</v>
      </c>
      <c r="AE273" s="1054">
        <v>330402</v>
      </c>
      <c r="AF273" s="1054">
        <v>0</v>
      </c>
      <c r="AG273" s="1054">
        <v>3327</v>
      </c>
      <c r="AH273" s="1054">
        <v>48389</v>
      </c>
      <c r="AI273" s="1054">
        <v>0</v>
      </c>
      <c r="AJ273" s="1054">
        <v>489</v>
      </c>
      <c r="AK273" s="1054">
        <v>0</v>
      </c>
      <c r="AL273" s="1054">
        <v>0</v>
      </c>
      <c r="AM273" s="1054">
        <v>0</v>
      </c>
      <c r="AN273" s="1054">
        <v>0</v>
      </c>
      <c r="AO273" s="1054">
        <v>0</v>
      </c>
      <c r="AP273" s="1054">
        <v>0</v>
      </c>
      <c r="AQ273" s="1054">
        <v>951795</v>
      </c>
      <c r="AR273" s="1054">
        <v>0</v>
      </c>
      <c r="AS273" s="1054">
        <v>9614</v>
      </c>
      <c r="AT273" s="1054">
        <v>0</v>
      </c>
      <c r="AU273" s="1054">
        <v>0</v>
      </c>
      <c r="AV273" s="1054">
        <v>0</v>
      </c>
      <c r="AW273" s="1054">
        <v>0</v>
      </c>
      <c r="AX273" s="1054">
        <v>0</v>
      </c>
      <c r="AY273" s="1054">
        <v>0</v>
      </c>
      <c r="AZ273" s="1054">
        <v>8668356</v>
      </c>
      <c r="BA273" s="1054">
        <v>26116</v>
      </c>
      <c r="BB273" s="1054">
        <v>-4572369</v>
      </c>
      <c r="BC273" s="1054">
        <v>4038861</v>
      </c>
      <c r="BD273" s="1054">
        <v>0</v>
      </c>
      <c r="BE273" s="1054">
        <v>40797</v>
      </c>
      <c r="BF273" s="1055"/>
      <c r="BG273" s="1055"/>
      <c r="BH273" s="1055"/>
      <c r="BI273" s="1054">
        <v>0</v>
      </c>
      <c r="BJ273" s="1054">
        <v>-4966733</v>
      </c>
      <c r="BK273" s="1054">
        <v>0</v>
      </c>
      <c r="BL273" s="1054">
        <v>-50169</v>
      </c>
      <c r="BM273" s="1054">
        <v>-5016902</v>
      </c>
      <c r="BN273" s="1054">
        <v>0</v>
      </c>
      <c r="BO273" s="1054">
        <v>-5875087</v>
      </c>
      <c r="BP273" s="1054">
        <v>0</v>
      </c>
      <c r="BQ273" s="1054">
        <v>-59344</v>
      </c>
      <c r="BR273" s="1054">
        <v>-5934431</v>
      </c>
      <c r="BS273" s="1054">
        <v>-6028929</v>
      </c>
      <c r="BT273" s="1054">
        <v>-83836</v>
      </c>
      <c r="BU273" s="1054">
        <v>-5884804</v>
      </c>
      <c r="BV273" s="1054">
        <v>0</v>
      </c>
      <c r="BW273" s="1054">
        <v>-60289</v>
      </c>
      <c r="BX273" s="1054">
        <v>64011129</v>
      </c>
      <c r="BY273" s="1054">
        <v>-10476436</v>
      </c>
      <c r="BZ273" s="1054">
        <v>1645271</v>
      </c>
      <c r="CA273" s="1054">
        <v>-5844922</v>
      </c>
      <c r="CB273" s="1054">
        <v>-55265</v>
      </c>
      <c r="CC273" s="1054">
        <v>0</v>
      </c>
      <c r="CD273" s="1054">
        <v>0</v>
      </c>
      <c r="CE273" s="1054">
        <v>0</v>
      </c>
      <c r="CF273" s="1054">
        <v>-3179978</v>
      </c>
      <c r="CG273" s="1054">
        <v>-150211</v>
      </c>
      <c r="CH273" s="1054">
        <v>-42315</v>
      </c>
      <c r="CI273" s="1054">
        <v>-3590</v>
      </c>
      <c r="CJ273" s="1054">
        <v>0</v>
      </c>
      <c r="CK273" s="1054">
        <v>0</v>
      </c>
      <c r="CL273" s="1054">
        <v>-8587</v>
      </c>
      <c r="CM273" s="1054">
        <v>-8587</v>
      </c>
      <c r="CN273" s="1054">
        <v>0</v>
      </c>
      <c r="CO273" s="1054">
        <v>65537065</v>
      </c>
      <c r="CP273" s="1054">
        <v>0</v>
      </c>
      <c r="CQ273" s="1054">
        <v>10667193</v>
      </c>
      <c r="CR273" s="1054">
        <v>-1672251</v>
      </c>
      <c r="CS273" s="1054">
        <v>88658705</v>
      </c>
      <c r="CT273" s="1054">
        <v>-326072</v>
      </c>
      <c r="CU273" s="1054">
        <v>0</v>
      </c>
      <c r="CV273">
        <v>-1731188</v>
      </c>
      <c r="CW273">
        <v>0</v>
      </c>
      <c r="CX273" s="1054">
        <v>-85834</v>
      </c>
      <c r="CY273" s="1054">
        <v>-5848597</v>
      </c>
      <c r="CZ273" s="1054">
        <v>0</v>
      </c>
      <c r="DA273" s="1054">
        <v>78432</v>
      </c>
      <c r="DB273" s="1054">
        <v>0</v>
      </c>
      <c r="DC273" s="1054">
        <v>0</v>
      </c>
      <c r="DD273" s="1054">
        <v>-84976</v>
      </c>
      <c r="DE273" s="1054">
        <v>0</v>
      </c>
      <c r="DF273" s="1054">
        <v>-858</v>
      </c>
      <c r="DG273" s="1054">
        <v>0</v>
      </c>
      <c r="DH273" s="1054">
        <v>-5790111</v>
      </c>
      <c r="DI273" s="1054">
        <v>0</v>
      </c>
      <c r="DJ273" s="1054">
        <v>-58486</v>
      </c>
      <c r="DK273" s="1054">
        <v>3684272</v>
      </c>
      <c r="DL273" s="1054">
        <v>0</v>
      </c>
      <c r="DM273" s="1054">
        <v>36930</v>
      </c>
      <c r="DN273" s="197">
        <v>25592750</v>
      </c>
      <c r="DO273" s="197">
        <v>78750</v>
      </c>
      <c r="DP273" s="197">
        <v>-6028929</v>
      </c>
      <c r="DQ273" s="197">
        <v>-2484311</v>
      </c>
      <c r="DR273" s="209"/>
      <c r="DS273" s="209"/>
      <c r="DT273" s="209"/>
      <c r="DU273" t="s">
        <v>984</v>
      </c>
      <c r="DV273" t="s">
        <v>984</v>
      </c>
      <c r="DX273" s="197">
        <v>0</v>
      </c>
      <c r="DY273" s="197">
        <v>0</v>
      </c>
      <c r="DZ273" s="197">
        <v>0</v>
      </c>
      <c r="EA273" s="1054">
        <v>-3376145</v>
      </c>
      <c r="EB273" s="1054">
        <v>-1433727</v>
      </c>
      <c r="EC273" s="1557" t="s">
        <v>6481</v>
      </c>
      <c r="ED273" s="197" t="s">
        <v>5310</v>
      </c>
      <c r="EE273" s="1513" t="s">
        <v>5348</v>
      </c>
    </row>
    <row r="274" spans="1:135" s="197" customFormat="1" ht="12.75" x14ac:dyDescent="0.2">
      <c r="A274" s="203">
        <v>266</v>
      </c>
      <c r="B274" s="722" t="s">
        <v>640</v>
      </c>
      <c r="C274" s="1526" t="s">
        <v>641</v>
      </c>
      <c r="D274" s="1054">
        <v>277975</v>
      </c>
      <c r="E274" s="1054">
        <v>277975</v>
      </c>
      <c r="F274" s="1054">
        <v>0</v>
      </c>
      <c r="G274" s="1054">
        <v>0</v>
      </c>
      <c r="H274" s="1054">
        <v>60709714</v>
      </c>
      <c r="I274" s="1054">
        <v>18212914</v>
      </c>
      <c r="J274" s="1054">
        <v>22462594</v>
      </c>
      <c r="K274" s="1054">
        <v>0</v>
      </c>
      <c r="L274" s="1054">
        <v>0</v>
      </c>
      <c r="M274" s="1054">
        <v>0</v>
      </c>
      <c r="N274" s="1054">
        <v>0</v>
      </c>
      <c r="O274" s="1054">
        <v>0</v>
      </c>
      <c r="P274" s="1054">
        <v>0</v>
      </c>
      <c r="Q274" s="1054">
        <v>0</v>
      </c>
      <c r="R274" s="1054">
        <v>0</v>
      </c>
      <c r="S274" s="1054">
        <v>0</v>
      </c>
      <c r="T274" s="1054">
        <v>0</v>
      </c>
      <c r="U274" s="1054">
        <v>-64390</v>
      </c>
      <c r="V274" s="1054">
        <v>-58536</v>
      </c>
      <c r="W274" s="1054">
        <v>-72195</v>
      </c>
      <c r="X274" s="1054">
        <v>0</v>
      </c>
      <c r="Y274" s="1054">
        <v>3102400</v>
      </c>
      <c r="Z274" s="1054">
        <v>3826294</v>
      </c>
      <c r="AA274" s="1054">
        <v>0</v>
      </c>
      <c r="AB274" s="1054">
        <v>2190493</v>
      </c>
      <c r="AC274" s="1054">
        <v>2701608</v>
      </c>
      <c r="AD274" s="1054">
        <v>0</v>
      </c>
      <c r="AE274" s="1054">
        <v>75698</v>
      </c>
      <c r="AF274" s="1054">
        <v>93361</v>
      </c>
      <c r="AG274" s="1054">
        <v>0</v>
      </c>
      <c r="AH274" s="1054">
        <v>0</v>
      </c>
      <c r="AI274" s="1054">
        <v>0</v>
      </c>
      <c r="AJ274" s="1054">
        <v>0</v>
      </c>
      <c r="AK274" s="1054">
        <v>0</v>
      </c>
      <c r="AL274" s="1054">
        <v>0</v>
      </c>
      <c r="AM274" s="1054">
        <v>0</v>
      </c>
      <c r="AN274" s="1054">
        <v>0</v>
      </c>
      <c r="AO274" s="1054">
        <v>0</v>
      </c>
      <c r="AP274" s="1054">
        <v>0</v>
      </c>
      <c r="AQ274" s="1054">
        <v>748555</v>
      </c>
      <c r="AR274" s="1054">
        <v>923218</v>
      </c>
      <c r="AS274" s="1054">
        <v>0</v>
      </c>
      <c r="AT274" s="1054">
        <v>0</v>
      </c>
      <c r="AU274" s="1054">
        <v>0</v>
      </c>
      <c r="AV274" s="1054">
        <v>0</v>
      </c>
      <c r="AW274" s="1054">
        <v>0</v>
      </c>
      <c r="AX274" s="1054">
        <v>0</v>
      </c>
      <c r="AY274" s="1054">
        <v>0</v>
      </c>
      <c r="AZ274" s="1054">
        <v>6606259</v>
      </c>
      <c r="BA274" s="1054">
        <v>0</v>
      </c>
      <c r="BB274" s="1054">
        <v>-195121</v>
      </c>
      <c r="BC274" s="1054">
        <v>4048991</v>
      </c>
      <c r="BD274" s="1054">
        <v>4993755</v>
      </c>
      <c r="BE274" s="1054">
        <v>0</v>
      </c>
      <c r="BF274" s="1055"/>
      <c r="BG274" s="1055"/>
      <c r="BH274" s="1055"/>
      <c r="BI274" s="1054">
        <v>-3123621</v>
      </c>
      <c r="BJ274" s="1054">
        <v>-2839654</v>
      </c>
      <c r="BK274" s="1054">
        <v>-3502240</v>
      </c>
      <c r="BL274" s="1054">
        <v>0</v>
      </c>
      <c r="BM274" s="1054">
        <v>-9465515</v>
      </c>
      <c r="BN274" s="1054">
        <v>-1373526</v>
      </c>
      <c r="BO274" s="1054">
        <v>-1248661</v>
      </c>
      <c r="BP274" s="1054">
        <v>-1540015</v>
      </c>
      <c r="BQ274" s="1054">
        <v>0</v>
      </c>
      <c r="BR274" s="1054">
        <v>-4162202</v>
      </c>
      <c r="BS274" s="1054">
        <v>2754966</v>
      </c>
      <c r="BT274" s="1054">
        <v>879971</v>
      </c>
      <c r="BU274" s="1054">
        <v>845159</v>
      </c>
      <c r="BV274" s="1054">
        <v>1029837</v>
      </c>
      <c r="BW274" s="1054">
        <v>0</v>
      </c>
      <c r="BX274" s="1054">
        <v>59046074</v>
      </c>
      <c r="BY274" s="1054">
        <v>-10236397</v>
      </c>
      <c r="BZ274" s="1054">
        <v>1413256</v>
      </c>
      <c r="CA274" s="1054">
        <v>-7096278</v>
      </c>
      <c r="CB274" s="1054">
        <v>-45779</v>
      </c>
      <c r="CC274" s="1054">
        <v>0</v>
      </c>
      <c r="CD274" s="1054">
        <v>0</v>
      </c>
      <c r="CE274" s="1054">
        <v>0</v>
      </c>
      <c r="CF274" s="1054">
        <v>-1516475</v>
      </c>
      <c r="CG274" s="1054">
        <v>-241023</v>
      </c>
      <c r="CH274" s="1054">
        <v>-193854</v>
      </c>
      <c r="CI274" s="1054">
        <v>-693</v>
      </c>
      <c r="CJ274" s="1054">
        <v>0</v>
      </c>
      <c r="CK274" s="1054">
        <v>0</v>
      </c>
      <c r="CL274" s="1054">
        <v>0</v>
      </c>
      <c r="CM274" s="1054">
        <v>0</v>
      </c>
      <c r="CN274" s="1054">
        <v>0</v>
      </c>
      <c r="CO274" s="1054">
        <v>54760576</v>
      </c>
      <c r="CP274" s="1054">
        <v>-554542</v>
      </c>
      <c r="CQ274" s="1054">
        <v>11869888</v>
      </c>
      <c r="CR274" s="1054">
        <v>-5263915</v>
      </c>
      <c r="CS274" s="1054">
        <v>85136300</v>
      </c>
      <c r="CT274" s="1054">
        <v>1720746</v>
      </c>
      <c r="CU274" s="1054">
        <v>0</v>
      </c>
      <c r="CV274">
        <v>-1286355</v>
      </c>
      <c r="CW274">
        <v>0</v>
      </c>
      <c r="CX274" s="1054">
        <v>-82407</v>
      </c>
      <c r="CY274" s="1054">
        <v>-4079795</v>
      </c>
      <c r="CZ274" s="1054">
        <v>0</v>
      </c>
      <c r="DA274" s="1054">
        <v>-90559</v>
      </c>
      <c r="DB274" s="1054">
        <v>0</v>
      </c>
      <c r="DC274" s="1054">
        <v>-27194</v>
      </c>
      <c r="DD274" s="1054">
        <v>-24722</v>
      </c>
      <c r="DE274" s="1054">
        <v>-30491</v>
      </c>
      <c r="DF274" s="1054">
        <v>0</v>
      </c>
      <c r="DG274" s="1054">
        <v>-1346332</v>
      </c>
      <c r="DH274" s="1054">
        <v>-1223939</v>
      </c>
      <c r="DI274" s="1054">
        <v>-1509524</v>
      </c>
      <c r="DJ274" s="1054">
        <v>0</v>
      </c>
      <c r="DK274" s="1054">
        <v>1210935</v>
      </c>
      <c r="DL274" s="1054">
        <v>1493486</v>
      </c>
      <c r="DM274" s="1054">
        <v>0</v>
      </c>
      <c r="DN274" s="197">
        <v>19409750</v>
      </c>
      <c r="DO274" s="197">
        <v>0</v>
      </c>
      <c r="DP274" s="197">
        <v>2754966</v>
      </c>
      <c r="DQ274" s="197">
        <v>-7402956</v>
      </c>
      <c r="DR274" s="209"/>
      <c r="DS274" s="209"/>
      <c r="DT274" s="209"/>
      <c r="DU274" t="s">
        <v>984</v>
      </c>
      <c r="DV274" t="s">
        <v>984</v>
      </c>
      <c r="DX274" s="197">
        <v>0</v>
      </c>
      <c r="DY274" s="197">
        <v>0</v>
      </c>
      <c r="DZ274" s="197">
        <v>0</v>
      </c>
      <c r="EA274" s="1054">
        <v>-3662160</v>
      </c>
      <c r="EB274" s="1054">
        <v>-366798</v>
      </c>
      <c r="EC274" s="1557" t="s">
        <v>6480</v>
      </c>
      <c r="ED274" s="197" t="s">
        <v>5311</v>
      </c>
      <c r="EE274" s="1513" t="s">
        <v>5345</v>
      </c>
    </row>
    <row r="275" spans="1:135" s="197" customFormat="1" ht="12.75" x14ac:dyDescent="0.2">
      <c r="A275" s="797">
        <v>267</v>
      </c>
      <c r="B275" s="722" t="s">
        <v>642</v>
      </c>
      <c r="C275" s="1526" t="s">
        <v>643</v>
      </c>
      <c r="D275" s="1054">
        <v>435570</v>
      </c>
      <c r="E275" s="1054">
        <v>435570</v>
      </c>
      <c r="F275" s="1054">
        <v>0</v>
      </c>
      <c r="G275" s="1054">
        <v>0</v>
      </c>
      <c r="H275" s="1054">
        <v>107098129</v>
      </c>
      <c r="I275" s="1054">
        <v>32129439</v>
      </c>
      <c r="J275" s="1054">
        <v>39626308</v>
      </c>
      <c r="K275" s="1054">
        <v>0</v>
      </c>
      <c r="L275" s="1054">
        <v>10177224</v>
      </c>
      <c r="M275" s="1054">
        <v>0</v>
      </c>
      <c r="N275" s="1054">
        <v>0</v>
      </c>
      <c r="O275" s="1054">
        <v>0</v>
      </c>
      <c r="P275" s="1054">
        <v>0</v>
      </c>
      <c r="Q275" s="1054">
        <v>0</v>
      </c>
      <c r="R275" s="1054">
        <v>0</v>
      </c>
      <c r="S275" s="1054">
        <v>0</v>
      </c>
      <c r="T275" s="1054">
        <v>0</v>
      </c>
      <c r="U275" s="1054">
        <v>647082</v>
      </c>
      <c r="V275" s="1054">
        <v>588257</v>
      </c>
      <c r="W275" s="1054">
        <v>725517</v>
      </c>
      <c r="X275" s="1054">
        <v>0</v>
      </c>
      <c r="Y275" s="1054">
        <v>7206546</v>
      </c>
      <c r="Z275" s="1054">
        <v>6749972</v>
      </c>
      <c r="AA275" s="1054">
        <v>0</v>
      </c>
      <c r="AB275" s="1054">
        <v>2157727</v>
      </c>
      <c r="AC275" s="1054">
        <v>2441673</v>
      </c>
      <c r="AD275" s="1054">
        <v>0</v>
      </c>
      <c r="AE275" s="1054">
        <v>157059</v>
      </c>
      <c r="AF275" s="1054">
        <v>172360</v>
      </c>
      <c r="AG275" s="1054">
        <v>0</v>
      </c>
      <c r="AH275" s="1054">
        <v>0</v>
      </c>
      <c r="AI275" s="1054">
        <v>0</v>
      </c>
      <c r="AJ275" s="1054">
        <v>0</v>
      </c>
      <c r="AK275" s="1054">
        <v>0</v>
      </c>
      <c r="AL275" s="1054">
        <v>0</v>
      </c>
      <c r="AM275" s="1054">
        <v>0</v>
      </c>
      <c r="AN275" s="1054">
        <v>0</v>
      </c>
      <c r="AO275" s="1054">
        <v>0</v>
      </c>
      <c r="AP275" s="1054">
        <v>0</v>
      </c>
      <c r="AQ275" s="1054">
        <v>369934</v>
      </c>
      <c r="AR275" s="1054">
        <v>389056</v>
      </c>
      <c r="AS275" s="1054">
        <v>0</v>
      </c>
      <c r="AT275" s="1054">
        <v>0</v>
      </c>
      <c r="AU275" s="1054">
        <v>0</v>
      </c>
      <c r="AV275" s="1054">
        <v>0</v>
      </c>
      <c r="AW275" s="1054">
        <v>0</v>
      </c>
      <c r="AX275" s="1054">
        <v>0</v>
      </c>
      <c r="AY275" s="1054">
        <v>0</v>
      </c>
      <c r="AZ275" s="1054">
        <v>7556275</v>
      </c>
      <c r="BA275" s="1054">
        <v>504763</v>
      </c>
      <c r="BB275" s="1054">
        <v>1960856</v>
      </c>
      <c r="BC275" s="1054">
        <v>7962005</v>
      </c>
      <c r="BD275" s="1054">
        <v>8712366</v>
      </c>
      <c r="BE275" s="1054">
        <v>0</v>
      </c>
      <c r="BF275" s="1055"/>
      <c r="BG275" s="1055"/>
      <c r="BH275" s="1055"/>
      <c r="BI275" s="1054">
        <v>-3537600</v>
      </c>
      <c r="BJ275" s="1054">
        <v>-3216000</v>
      </c>
      <c r="BK275" s="1054">
        <v>-3966400</v>
      </c>
      <c r="BL275" s="1054">
        <v>0</v>
      </c>
      <c r="BM275" s="1054">
        <v>-10720000</v>
      </c>
      <c r="BN275" s="1054">
        <v>-4672984</v>
      </c>
      <c r="BO275" s="1054">
        <v>-4248170</v>
      </c>
      <c r="BP275" s="1054">
        <v>-5239409</v>
      </c>
      <c r="BQ275" s="1054">
        <v>0</v>
      </c>
      <c r="BR275" s="1054">
        <v>-14160563</v>
      </c>
      <c r="BS275" s="1054">
        <v>-5178890</v>
      </c>
      <c r="BT275" s="1054">
        <v>-1708922</v>
      </c>
      <c r="BU275" s="1054">
        <v>-1553666</v>
      </c>
      <c r="BV275" s="1054">
        <v>-1916302</v>
      </c>
      <c r="BW275" s="1054">
        <v>0</v>
      </c>
      <c r="BX275" s="1054">
        <v>92626435</v>
      </c>
      <c r="BY275" s="1054">
        <v>-8020664</v>
      </c>
      <c r="BZ275" s="1054">
        <v>2874780</v>
      </c>
      <c r="CA275" s="1054">
        <v>-13613288</v>
      </c>
      <c r="CB275" s="1054">
        <v>-23470</v>
      </c>
      <c r="CC275" s="1054">
        <v>0</v>
      </c>
      <c r="CD275" s="1054">
        <v>0</v>
      </c>
      <c r="CE275" s="1054">
        <v>0</v>
      </c>
      <c r="CF275" s="1054">
        <v>-4876034</v>
      </c>
      <c r="CG275" s="1054">
        <v>-219419</v>
      </c>
      <c r="CH275" s="1054">
        <v>-962977</v>
      </c>
      <c r="CI275" s="1054">
        <v>-862</v>
      </c>
      <c r="CJ275" s="1054">
        <v>0</v>
      </c>
      <c r="CK275" s="1054">
        <v>0</v>
      </c>
      <c r="CL275" s="1054">
        <v>0</v>
      </c>
      <c r="CM275" s="1054">
        <v>0</v>
      </c>
      <c r="CN275" s="1054">
        <v>0</v>
      </c>
      <c r="CO275" s="1054">
        <v>105280560</v>
      </c>
      <c r="CP275" s="1054">
        <v>-424184</v>
      </c>
      <c r="CQ275" s="1054">
        <v>21940704</v>
      </c>
      <c r="CR275" s="1054">
        <v>-12807732</v>
      </c>
      <c r="CS275" s="1054">
        <v>149415173</v>
      </c>
      <c r="CT275" s="1054">
        <v>444695</v>
      </c>
      <c r="CU275" s="1054">
        <v>51121</v>
      </c>
      <c r="CV275">
        <v>-11184349</v>
      </c>
      <c r="CW275">
        <v>-187220</v>
      </c>
      <c r="CX275" s="1054">
        <v>-647904</v>
      </c>
      <c r="CY275" s="1054">
        <v>-13512659</v>
      </c>
      <c r="CZ275" s="1054">
        <v>0</v>
      </c>
      <c r="DA275" s="1054">
        <v>0</v>
      </c>
      <c r="DB275" s="1054">
        <v>0</v>
      </c>
      <c r="DC275" s="1054">
        <v>-213807</v>
      </c>
      <c r="DD275" s="1054">
        <v>-194372</v>
      </c>
      <c r="DE275" s="1054">
        <v>-239725</v>
      </c>
      <c r="DF275" s="1054">
        <v>0</v>
      </c>
      <c r="DG275" s="1054">
        <v>-4459177</v>
      </c>
      <c r="DH275" s="1054">
        <v>-4053798</v>
      </c>
      <c r="DI275" s="1054">
        <v>-4999684</v>
      </c>
      <c r="DJ275" s="1054">
        <v>0</v>
      </c>
      <c r="DK275" s="1054">
        <v>3010846</v>
      </c>
      <c r="DL275" s="1054">
        <v>2279970</v>
      </c>
      <c r="DM275" s="1054">
        <v>0</v>
      </c>
      <c r="DN275" s="197">
        <v>35833750</v>
      </c>
      <c r="DO275" s="197">
        <v>1331350</v>
      </c>
      <c r="DP275" s="197">
        <v>-5178890</v>
      </c>
      <c r="DQ275" s="197">
        <v>-13625193</v>
      </c>
      <c r="DR275" s="209"/>
      <c r="DS275" s="209"/>
      <c r="DT275" s="209"/>
      <c r="DU275" t="s">
        <v>984</v>
      </c>
      <c r="DV275" t="s">
        <v>984</v>
      </c>
      <c r="DX275" s="197">
        <v>0</v>
      </c>
      <c r="DY275" s="197">
        <v>0</v>
      </c>
      <c r="DZ275" s="197">
        <v>0</v>
      </c>
      <c r="EA275" s="1054">
        <v>-6645139</v>
      </c>
      <c r="EB275" s="1054">
        <v>0</v>
      </c>
      <c r="EC275" s="1557" t="s">
        <v>6480</v>
      </c>
      <c r="ED275" s="197" t="s">
        <v>5312</v>
      </c>
      <c r="EE275" s="1513" t="s">
        <v>5345</v>
      </c>
    </row>
    <row r="276" spans="1:135" s="197" customFormat="1" ht="12.75" x14ac:dyDescent="0.2">
      <c r="A276" s="203">
        <v>268</v>
      </c>
      <c r="B276" s="722" t="s">
        <v>765</v>
      </c>
      <c r="C276" s="1526" t="s">
        <v>645</v>
      </c>
      <c r="D276" s="1054">
        <v>288508</v>
      </c>
      <c r="E276" s="1054">
        <v>288508</v>
      </c>
      <c r="F276" s="1054">
        <v>0</v>
      </c>
      <c r="G276" s="1054">
        <v>0</v>
      </c>
      <c r="H276" s="1054">
        <v>105720740</v>
      </c>
      <c r="I276" s="1054">
        <v>51803163</v>
      </c>
      <c r="J276" s="1054">
        <v>0</v>
      </c>
      <c r="K276" s="1054">
        <v>1057207</v>
      </c>
      <c r="L276" s="1054">
        <v>254304</v>
      </c>
      <c r="M276" s="1054">
        <v>0</v>
      </c>
      <c r="N276" s="1054">
        <v>0</v>
      </c>
      <c r="O276" s="1054">
        <v>0</v>
      </c>
      <c r="P276" s="1054">
        <v>419036</v>
      </c>
      <c r="Q276" s="1054">
        <v>0</v>
      </c>
      <c r="R276" s="1054">
        <v>0</v>
      </c>
      <c r="S276" s="1054">
        <v>0</v>
      </c>
      <c r="T276" s="1054">
        <v>0</v>
      </c>
      <c r="U276" s="1054">
        <v>0</v>
      </c>
      <c r="V276" s="1054">
        <v>0</v>
      </c>
      <c r="W276" s="1054">
        <v>0</v>
      </c>
      <c r="X276" s="1054">
        <v>0</v>
      </c>
      <c r="Y276" s="1054">
        <v>8938883</v>
      </c>
      <c r="Z276" s="1054">
        <v>0</v>
      </c>
      <c r="AA276" s="1054">
        <v>180085</v>
      </c>
      <c r="AB276" s="1054">
        <v>2638461</v>
      </c>
      <c r="AC276" s="1054">
        <v>0</v>
      </c>
      <c r="AD276" s="1054">
        <v>53553</v>
      </c>
      <c r="AE276" s="1054">
        <v>199256</v>
      </c>
      <c r="AF276" s="1054">
        <v>0</v>
      </c>
      <c r="AG276" s="1054">
        <v>3993</v>
      </c>
      <c r="AH276" s="1054">
        <v>0</v>
      </c>
      <c r="AI276" s="1054">
        <v>0</v>
      </c>
      <c r="AJ276" s="1054">
        <v>0</v>
      </c>
      <c r="AK276" s="1054">
        <v>344</v>
      </c>
      <c r="AL276" s="1054">
        <v>0</v>
      </c>
      <c r="AM276" s="1054">
        <v>7</v>
      </c>
      <c r="AN276" s="1054">
        <v>0</v>
      </c>
      <c r="AO276" s="1054">
        <v>0</v>
      </c>
      <c r="AP276" s="1054">
        <v>0</v>
      </c>
      <c r="AQ276" s="1054">
        <v>3566</v>
      </c>
      <c r="AR276" s="1054">
        <v>0</v>
      </c>
      <c r="AS276" s="1054">
        <v>73</v>
      </c>
      <c r="AT276" s="1054">
        <v>0</v>
      </c>
      <c r="AU276" s="1054">
        <v>0</v>
      </c>
      <c r="AV276" s="1054">
        <v>0</v>
      </c>
      <c r="AW276" s="1054">
        <v>0</v>
      </c>
      <c r="AX276" s="1054">
        <v>0</v>
      </c>
      <c r="AY276" s="1054">
        <v>0</v>
      </c>
      <c r="AZ276" s="1054">
        <v>5868878</v>
      </c>
      <c r="BA276" s="1054">
        <v>63044</v>
      </c>
      <c r="BB276" s="1054">
        <v>0</v>
      </c>
      <c r="BC276" s="1054">
        <v>4650127</v>
      </c>
      <c r="BD276" s="1054">
        <v>0</v>
      </c>
      <c r="BE276" s="1054">
        <v>94788</v>
      </c>
      <c r="BF276" s="1055"/>
      <c r="BG276" s="1055"/>
      <c r="BH276" s="1055"/>
      <c r="BI276" s="1054">
        <v>-1962384</v>
      </c>
      <c r="BJ276" s="1054">
        <v>-1923137</v>
      </c>
      <c r="BK276" s="1054">
        <v>0</v>
      </c>
      <c r="BL276" s="1054">
        <v>-39248</v>
      </c>
      <c r="BM276" s="1054">
        <v>-3924769</v>
      </c>
      <c r="BN276" s="1054">
        <v>-2943891</v>
      </c>
      <c r="BO276" s="1054">
        <v>-2885014</v>
      </c>
      <c r="BP276" s="1054">
        <v>0</v>
      </c>
      <c r="BQ276" s="1054">
        <v>-58878</v>
      </c>
      <c r="BR276" s="1054">
        <v>-5887783</v>
      </c>
      <c r="BS276" s="1054">
        <v>7724588</v>
      </c>
      <c r="BT276" s="1054">
        <v>3862293</v>
      </c>
      <c r="BU276" s="1054">
        <v>3785049</v>
      </c>
      <c r="BV276" s="1054">
        <v>0</v>
      </c>
      <c r="BW276" s="1054">
        <v>77246</v>
      </c>
      <c r="BX276" s="1054">
        <v>100540165</v>
      </c>
      <c r="BY276" s="1054">
        <v>-7401800</v>
      </c>
      <c r="BZ276" s="1054">
        <v>2389789</v>
      </c>
      <c r="CA276" s="1054">
        <v>-5350539</v>
      </c>
      <c r="CB276" s="1054">
        <v>-67727</v>
      </c>
      <c r="CC276" s="1054">
        <v>0</v>
      </c>
      <c r="CD276" s="1054">
        <v>-666</v>
      </c>
      <c r="CE276" s="1054">
        <v>-162578</v>
      </c>
      <c r="CF276" s="1054">
        <v>-2843578</v>
      </c>
      <c r="CG276" s="1054">
        <v>-218363</v>
      </c>
      <c r="CH276" s="1054">
        <v>-1036870</v>
      </c>
      <c r="CI276" s="1054">
        <v>-4147</v>
      </c>
      <c r="CJ276" s="1054">
        <v>0</v>
      </c>
      <c r="CK276" s="1054">
        <v>-4210</v>
      </c>
      <c r="CL276" s="1054">
        <v>-443433</v>
      </c>
      <c r="CM276" s="1054">
        <v>-443433</v>
      </c>
      <c r="CN276" s="1054">
        <v>0</v>
      </c>
      <c r="CO276" s="1054">
        <v>93423025</v>
      </c>
      <c r="CP276" s="1054">
        <v>0</v>
      </c>
      <c r="CQ276" s="1054">
        <v>16659012</v>
      </c>
      <c r="CR276" s="1054">
        <v>-4341558</v>
      </c>
      <c r="CS276" s="1054">
        <v>115461057</v>
      </c>
      <c r="CT276" s="1054">
        <v>-298970</v>
      </c>
      <c r="CU276" s="1054">
        <v>0</v>
      </c>
      <c r="CV276">
        <v>80609</v>
      </c>
      <c r="CW276">
        <v>0</v>
      </c>
      <c r="CX276" s="1054">
        <v>-912648</v>
      </c>
      <c r="CY276" s="1054">
        <v>-4975135</v>
      </c>
      <c r="CZ276" s="1054">
        <v>0</v>
      </c>
      <c r="DA276" s="1054">
        <v>10516467</v>
      </c>
      <c r="DB276" s="1054">
        <v>0</v>
      </c>
      <c r="DC276" s="1054">
        <v>-456325</v>
      </c>
      <c r="DD276" s="1054">
        <v>-447197</v>
      </c>
      <c r="DE276" s="1054">
        <v>0</v>
      </c>
      <c r="DF276" s="1054">
        <v>-9126</v>
      </c>
      <c r="DG276" s="1054">
        <v>-2487567</v>
      </c>
      <c r="DH276" s="1054">
        <v>-2437817</v>
      </c>
      <c r="DI276" s="1054">
        <v>0</v>
      </c>
      <c r="DJ276" s="1054">
        <v>-49751</v>
      </c>
      <c r="DK276" s="1054">
        <v>0</v>
      </c>
      <c r="DL276" s="1054">
        <v>0</v>
      </c>
      <c r="DM276" s="1054">
        <v>0</v>
      </c>
      <c r="DN276" s="197">
        <v>30718150</v>
      </c>
      <c r="DO276" s="197">
        <v>275500</v>
      </c>
      <c r="DP276" s="197">
        <v>7724588</v>
      </c>
      <c r="DQ276" s="197">
        <v>-5871580</v>
      </c>
      <c r="DR276" s="209"/>
      <c r="DS276" s="209"/>
      <c r="DT276" s="209"/>
      <c r="DU276" t="s">
        <v>984</v>
      </c>
      <c r="DV276" t="s">
        <v>984</v>
      </c>
      <c r="DX276" s="197">
        <v>0</v>
      </c>
      <c r="DY276" s="197">
        <v>0</v>
      </c>
      <c r="DZ276" s="197">
        <v>0</v>
      </c>
      <c r="EA276" s="1054">
        <v>0</v>
      </c>
      <c r="EB276" s="1054">
        <v>0</v>
      </c>
      <c r="EC276" s="1557" t="s">
        <v>6480</v>
      </c>
      <c r="ED276" s="197" t="s">
        <v>5313</v>
      </c>
      <c r="EE276" s="1513" t="s">
        <v>5349</v>
      </c>
    </row>
    <row r="277" spans="1:135" s="197" customFormat="1" ht="12.75" x14ac:dyDescent="0.2">
      <c r="A277" s="797">
        <v>269</v>
      </c>
      <c r="B277" s="722" t="s">
        <v>646</v>
      </c>
      <c r="C277" s="1526" t="s">
        <v>647</v>
      </c>
      <c r="D277" s="1054">
        <v>219765</v>
      </c>
      <c r="E277" s="1054">
        <v>219765</v>
      </c>
      <c r="F277" s="1054">
        <v>31936</v>
      </c>
      <c r="G277" s="1054">
        <v>55219</v>
      </c>
      <c r="H277" s="1054">
        <v>75206029</v>
      </c>
      <c r="I277" s="1054">
        <v>30082412</v>
      </c>
      <c r="J277" s="1054">
        <v>7520603</v>
      </c>
      <c r="K277" s="1054">
        <v>0</v>
      </c>
      <c r="L277" s="1054">
        <v>0</v>
      </c>
      <c r="M277" s="1054">
        <v>0</v>
      </c>
      <c r="N277" s="1054">
        <v>0</v>
      </c>
      <c r="O277" s="1054">
        <v>0</v>
      </c>
      <c r="P277" s="1054">
        <v>0</v>
      </c>
      <c r="Q277" s="1054">
        <v>0</v>
      </c>
      <c r="R277" s="1054">
        <v>0</v>
      </c>
      <c r="S277" s="1054">
        <v>0</v>
      </c>
      <c r="T277" s="1054">
        <v>0</v>
      </c>
      <c r="U277" s="1054">
        <v>4269049</v>
      </c>
      <c r="V277" s="1054">
        <v>3415239</v>
      </c>
      <c r="W277" s="1054">
        <v>853810</v>
      </c>
      <c r="X277" s="1054">
        <v>0</v>
      </c>
      <c r="Y277" s="1054">
        <v>5129699</v>
      </c>
      <c r="Z277" s="1054">
        <v>1290471</v>
      </c>
      <c r="AA277" s="1054">
        <v>0</v>
      </c>
      <c r="AB277" s="1054">
        <v>1599478</v>
      </c>
      <c r="AC277" s="1054">
        <v>399870</v>
      </c>
      <c r="AD277" s="1054">
        <v>0</v>
      </c>
      <c r="AE277" s="1054">
        <v>125154</v>
      </c>
      <c r="AF277" s="1054">
        <v>31289</v>
      </c>
      <c r="AG277" s="1054">
        <v>0</v>
      </c>
      <c r="AH277" s="1054">
        <v>0</v>
      </c>
      <c r="AI277" s="1054">
        <v>0</v>
      </c>
      <c r="AJ277" s="1054">
        <v>0</v>
      </c>
      <c r="AK277" s="1054">
        <v>6741</v>
      </c>
      <c r="AL277" s="1054">
        <v>1685</v>
      </c>
      <c r="AM277" s="1054">
        <v>0</v>
      </c>
      <c r="AN277" s="1054">
        <v>5544</v>
      </c>
      <c r="AO277" s="1054">
        <v>1386</v>
      </c>
      <c r="AP277" s="1054">
        <v>0</v>
      </c>
      <c r="AQ277" s="1054">
        <v>0</v>
      </c>
      <c r="AR277" s="1054">
        <v>0</v>
      </c>
      <c r="AS277" s="1054">
        <v>0</v>
      </c>
      <c r="AT277" s="1054">
        <v>0</v>
      </c>
      <c r="AU277" s="1054">
        <v>0</v>
      </c>
      <c r="AV277" s="1054">
        <v>0</v>
      </c>
      <c r="AW277" s="1054">
        <v>0</v>
      </c>
      <c r="AX277" s="1054">
        <v>0</v>
      </c>
      <c r="AY277" s="1054">
        <v>0</v>
      </c>
      <c r="AZ277" s="1054">
        <v>5134651</v>
      </c>
      <c r="BA277" s="1054">
        <v>0</v>
      </c>
      <c r="BB277" s="1054">
        <v>8538098</v>
      </c>
      <c r="BC277" s="1054">
        <v>3397405</v>
      </c>
      <c r="BD277" s="1054">
        <v>849351</v>
      </c>
      <c r="BE277" s="1054">
        <v>0</v>
      </c>
      <c r="BF277" s="1055"/>
      <c r="BG277" s="1055"/>
      <c r="BH277" s="1055"/>
      <c r="BI277" s="1054">
        <v>-674400</v>
      </c>
      <c r="BJ277" s="1054">
        <v>-539520</v>
      </c>
      <c r="BK277" s="1054">
        <v>-134880</v>
      </c>
      <c r="BL277" s="1054">
        <v>0</v>
      </c>
      <c r="BM277" s="1054">
        <v>-1348800</v>
      </c>
      <c r="BN277" s="1054">
        <v>-4397566</v>
      </c>
      <c r="BO277" s="1054">
        <v>-3518054</v>
      </c>
      <c r="BP277" s="1054">
        <v>-879514</v>
      </c>
      <c r="BQ277" s="1054">
        <v>0</v>
      </c>
      <c r="BR277" s="1054">
        <v>-8795134</v>
      </c>
      <c r="BS277" s="1054">
        <v>-3376648</v>
      </c>
      <c r="BT277" s="1054">
        <v>-1688326</v>
      </c>
      <c r="BU277" s="1054">
        <v>-1350659</v>
      </c>
      <c r="BV277" s="1054">
        <v>-337663</v>
      </c>
      <c r="BW277" s="1054">
        <v>0</v>
      </c>
      <c r="BX277" s="1054">
        <v>65017189</v>
      </c>
      <c r="BY277" s="1054">
        <v>-5875828</v>
      </c>
      <c r="BZ277" s="1054">
        <v>1700043</v>
      </c>
      <c r="CA277" s="1054">
        <v>-5087455</v>
      </c>
      <c r="CB277" s="1054">
        <v>-61419</v>
      </c>
      <c r="CC277" s="1054">
        <v>-7360</v>
      </c>
      <c r="CD277" s="1054">
        <v>-15526</v>
      </c>
      <c r="CE277" s="1054">
        <v>0</v>
      </c>
      <c r="CF277" s="1054">
        <v>-2487651</v>
      </c>
      <c r="CG277" s="1054">
        <v>-8523</v>
      </c>
      <c r="CH277" s="1054">
        <v>-90242</v>
      </c>
      <c r="CI277" s="1054">
        <v>0</v>
      </c>
      <c r="CJ277" s="1054">
        <v>-11477</v>
      </c>
      <c r="CK277" s="1054">
        <v>0</v>
      </c>
      <c r="CL277" s="1054">
        <v>0</v>
      </c>
      <c r="CM277" s="1054">
        <v>0</v>
      </c>
      <c r="CN277" s="1054">
        <v>0</v>
      </c>
      <c r="CO277" s="1054">
        <v>65702545</v>
      </c>
      <c r="CP277" s="1054">
        <v>-296626</v>
      </c>
      <c r="CQ277" s="1054">
        <v>3778166</v>
      </c>
      <c r="CR277" s="1054">
        <v>-926148</v>
      </c>
      <c r="CS277" s="1054">
        <v>87459306</v>
      </c>
      <c r="CT277" s="1054">
        <v>-526726</v>
      </c>
      <c r="CU277" s="1054">
        <v>0</v>
      </c>
      <c r="CV277">
        <v>-4423309</v>
      </c>
      <c r="CW277">
        <v>0</v>
      </c>
      <c r="CX277" s="1054">
        <v>-115886</v>
      </c>
      <c r="CY277" s="1054">
        <v>-8679248</v>
      </c>
      <c r="CZ277" s="1054">
        <v>0</v>
      </c>
      <c r="DA277" s="1054">
        <v>0</v>
      </c>
      <c r="DB277" s="1054">
        <v>0</v>
      </c>
      <c r="DC277" s="1054">
        <v>-57942</v>
      </c>
      <c r="DD277" s="1054">
        <v>-46355</v>
      </c>
      <c r="DE277" s="1054">
        <v>-11589</v>
      </c>
      <c r="DF277" s="1054">
        <v>0</v>
      </c>
      <c r="DG277" s="1054">
        <v>-4339623</v>
      </c>
      <c r="DH277" s="1054">
        <v>-3471700</v>
      </c>
      <c r="DI277" s="1054">
        <v>-867925</v>
      </c>
      <c r="DJ277" s="1054">
        <v>0</v>
      </c>
      <c r="DK277" s="1054">
        <v>1715825</v>
      </c>
      <c r="DL277" s="1054">
        <v>428956</v>
      </c>
      <c r="DM277" s="1054">
        <v>0</v>
      </c>
      <c r="DN277" s="197">
        <v>24068167</v>
      </c>
      <c r="DO277" s="197">
        <v>0</v>
      </c>
      <c r="DP277" s="197">
        <v>-3376648</v>
      </c>
      <c r="DQ277" s="197">
        <v>-4961582</v>
      </c>
      <c r="DR277" s="209"/>
      <c r="DS277" s="209"/>
      <c r="DT277" s="209"/>
      <c r="DU277" t="s">
        <v>984</v>
      </c>
      <c r="DV277" t="s">
        <v>985</v>
      </c>
      <c r="DX277" s="197">
        <v>0</v>
      </c>
      <c r="DY277" s="197">
        <v>0</v>
      </c>
      <c r="DZ277" s="197">
        <v>0</v>
      </c>
      <c r="EA277" s="1054">
        <v>-3891804</v>
      </c>
      <c r="EB277" s="1054">
        <v>0</v>
      </c>
      <c r="EC277" s="1557" t="s">
        <v>6480</v>
      </c>
      <c r="ED277" s="197" t="s">
        <v>5314</v>
      </c>
      <c r="EE277" s="1513" t="s">
        <v>5348</v>
      </c>
    </row>
    <row r="278" spans="1:135" s="197" customFormat="1" ht="12.75" x14ac:dyDescent="0.2">
      <c r="A278" s="203">
        <v>270</v>
      </c>
      <c r="B278" s="722" t="s">
        <v>648</v>
      </c>
      <c r="C278" s="1526" t="s">
        <v>649</v>
      </c>
      <c r="D278" s="1054">
        <v>143248</v>
      </c>
      <c r="E278" s="1054">
        <v>143248</v>
      </c>
      <c r="F278" s="1054">
        <v>0</v>
      </c>
      <c r="G278" s="1054">
        <v>0</v>
      </c>
      <c r="H278" s="1054">
        <v>64148774</v>
      </c>
      <c r="I278" s="1054">
        <v>25659510</v>
      </c>
      <c r="J278" s="1054">
        <v>6414877</v>
      </c>
      <c r="K278" s="1054">
        <v>0</v>
      </c>
      <c r="L278" s="1054">
        <v>0</v>
      </c>
      <c r="M278" s="1054">
        <v>0</v>
      </c>
      <c r="N278" s="1054">
        <v>0</v>
      </c>
      <c r="O278" s="1054">
        <v>0</v>
      </c>
      <c r="P278" s="1054">
        <v>0</v>
      </c>
      <c r="Q278" s="1054">
        <v>0</v>
      </c>
      <c r="R278" s="1054">
        <v>0</v>
      </c>
      <c r="S278" s="1054">
        <v>0</v>
      </c>
      <c r="T278" s="1054">
        <v>0</v>
      </c>
      <c r="U278" s="1054">
        <v>-5060020</v>
      </c>
      <c r="V278" s="1054">
        <v>-4048016</v>
      </c>
      <c r="W278" s="1054">
        <v>-1012004</v>
      </c>
      <c r="X278" s="1054">
        <v>0</v>
      </c>
      <c r="Y278" s="1054">
        <v>4370858</v>
      </c>
      <c r="Z278" s="1054">
        <v>1092715</v>
      </c>
      <c r="AA278" s="1054">
        <v>0</v>
      </c>
      <c r="AB278" s="1054">
        <v>722838</v>
      </c>
      <c r="AC278" s="1054">
        <v>180709</v>
      </c>
      <c r="AD278" s="1054">
        <v>0</v>
      </c>
      <c r="AE278" s="1054">
        <v>87519</v>
      </c>
      <c r="AF278" s="1054">
        <v>21880</v>
      </c>
      <c r="AG278" s="1054">
        <v>0</v>
      </c>
      <c r="AH278" s="1054">
        <v>1643</v>
      </c>
      <c r="AI278" s="1054">
        <v>411</v>
      </c>
      <c r="AJ278" s="1054">
        <v>0</v>
      </c>
      <c r="AK278" s="1054">
        <v>0</v>
      </c>
      <c r="AL278" s="1054">
        <v>0</v>
      </c>
      <c r="AM278" s="1054">
        <v>0</v>
      </c>
      <c r="AN278" s="1054">
        <v>0</v>
      </c>
      <c r="AO278" s="1054">
        <v>0</v>
      </c>
      <c r="AP278" s="1054">
        <v>0</v>
      </c>
      <c r="AQ278" s="1054">
        <v>420954</v>
      </c>
      <c r="AR278" s="1054">
        <v>105238</v>
      </c>
      <c r="AS278" s="1054">
        <v>0</v>
      </c>
      <c r="AT278" s="1054">
        <v>0</v>
      </c>
      <c r="AU278" s="1054">
        <v>0</v>
      </c>
      <c r="AV278" s="1054">
        <v>0</v>
      </c>
      <c r="AW278" s="1054">
        <v>47</v>
      </c>
      <c r="AX278" s="1054">
        <v>12</v>
      </c>
      <c r="AY278" s="1054">
        <v>0</v>
      </c>
      <c r="AZ278" s="1054">
        <v>10833045</v>
      </c>
      <c r="BA278" s="1054">
        <v>0</v>
      </c>
      <c r="BB278" s="1054">
        <v>-10120039</v>
      </c>
      <c r="BC278" s="1054">
        <v>3207469</v>
      </c>
      <c r="BD278" s="1054">
        <v>801867</v>
      </c>
      <c r="BE278" s="1054">
        <v>0</v>
      </c>
      <c r="BF278" s="1055"/>
      <c r="BG278" s="1055"/>
      <c r="BH278" s="1055"/>
      <c r="BI278" s="1054">
        <v>-2141407</v>
      </c>
      <c r="BJ278" s="1054">
        <v>-1713127</v>
      </c>
      <c r="BK278" s="1054">
        <v>-428282</v>
      </c>
      <c r="BL278" s="1054">
        <v>0</v>
      </c>
      <c r="BM278" s="1054">
        <v>-4282816</v>
      </c>
      <c r="BN278" s="1054">
        <v>-1931069</v>
      </c>
      <c r="BO278" s="1054">
        <v>-1544853</v>
      </c>
      <c r="BP278" s="1054">
        <v>-386213</v>
      </c>
      <c r="BQ278" s="1054">
        <v>0</v>
      </c>
      <c r="BR278" s="1054">
        <v>-3862135</v>
      </c>
      <c r="BS278" s="1054">
        <v>-7382781</v>
      </c>
      <c r="BT278" s="1054">
        <v>-3691389</v>
      </c>
      <c r="BU278" s="1054">
        <v>-2953111</v>
      </c>
      <c r="BV278" s="1054">
        <v>-738279</v>
      </c>
      <c r="BW278" s="1054">
        <v>0</v>
      </c>
      <c r="BX278" s="1054">
        <v>56980877</v>
      </c>
      <c r="BY278" s="1054">
        <v>-3053764</v>
      </c>
      <c r="BZ278" s="1054">
        <v>1529694</v>
      </c>
      <c r="CA278" s="1054">
        <v>-3742468</v>
      </c>
      <c r="CB278" s="1054">
        <v>-81981</v>
      </c>
      <c r="CC278" s="1054">
        <v>0</v>
      </c>
      <c r="CD278" s="1054">
        <v>0</v>
      </c>
      <c r="CE278" s="1054">
        <v>-4083</v>
      </c>
      <c r="CF278" s="1054">
        <v>-1866476</v>
      </c>
      <c r="CG278" s="1054">
        <v>-133942</v>
      </c>
      <c r="CH278" s="1054">
        <v>-28173</v>
      </c>
      <c r="CI278" s="1054">
        <v>0</v>
      </c>
      <c r="CJ278" s="1054">
        <v>0</v>
      </c>
      <c r="CK278" s="1054">
        <v>0</v>
      </c>
      <c r="CL278" s="1054">
        <v>0</v>
      </c>
      <c r="CM278" s="1054">
        <v>0</v>
      </c>
      <c r="CN278" s="1054">
        <v>0</v>
      </c>
      <c r="CO278" s="1054">
        <v>55657152</v>
      </c>
      <c r="CP278" s="1054">
        <v>0</v>
      </c>
      <c r="CQ278" s="1054">
        <v>4503605</v>
      </c>
      <c r="CR278" s="1054">
        <v>-2506748</v>
      </c>
      <c r="CS278" s="1054">
        <v>68967520</v>
      </c>
      <c r="CT278" s="1054">
        <v>-386027</v>
      </c>
      <c r="CU278" s="1054">
        <v>0</v>
      </c>
      <c r="CV278">
        <v>454445</v>
      </c>
      <c r="CW278">
        <v>0</v>
      </c>
      <c r="CX278" s="1054">
        <v>-763087</v>
      </c>
      <c r="CY278" s="1054">
        <v>-3099048</v>
      </c>
      <c r="CZ278" s="1054">
        <v>0</v>
      </c>
      <c r="DA278" s="1054">
        <v>2438739</v>
      </c>
      <c r="DB278" s="1054">
        <v>0</v>
      </c>
      <c r="DC278" s="1054">
        <v>-381544</v>
      </c>
      <c r="DD278" s="1054">
        <v>-305234</v>
      </c>
      <c r="DE278" s="1054">
        <v>-76309</v>
      </c>
      <c r="DF278" s="1054">
        <v>0</v>
      </c>
      <c r="DG278" s="1054">
        <v>-1549524</v>
      </c>
      <c r="DH278" s="1054">
        <v>-1239619</v>
      </c>
      <c r="DI278" s="1054">
        <v>-309905</v>
      </c>
      <c r="DJ278" s="1054">
        <v>0</v>
      </c>
      <c r="DK278" s="1054">
        <v>1270788</v>
      </c>
      <c r="DL278" s="1054">
        <v>317697</v>
      </c>
      <c r="DM278" s="1054">
        <v>0</v>
      </c>
      <c r="DN278" s="197">
        <v>16830500</v>
      </c>
      <c r="DO278" s="197">
        <v>0</v>
      </c>
      <c r="DP278" s="197">
        <v>-7355241</v>
      </c>
      <c r="DQ278" s="197">
        <v>-4870766</v>
      </c>
      <c r="DR278" s="209"/>
      <c r="DS278" s="209"/>
      <c r="DT278" s="209"/>
      <c r="DU278" t="s">
        <v>984</v>
      </c>
      <c r="DV278" t="s">
        <v>984</v>
      </c>
      <c r="DX278" s="197">
        <v>0</v>
      </c>
      <c r="DY278" s="197">
        <v>0</v>
      </c>
      <c r="DZ278" s="197">
        <v>0</v>
      </c>
      <c r="EA278" s="1054">
        <v>-2882379</v>
      </c>
      <c r="EB278" s="1054">
        <v>0</v>
      </c>
      <c r="EC278" s="1557" t="s">
        <v>6480</v>
      </c>
      <c r="ED278" s="197" t="s">
        <v>5315</v>
      </c>
      <c r="EE278" s="1513" t="s">
        <v>5344</v>
      </c>
    </row>
    <row r="279" spans="1:135" s="197" customFormat="1" ht="12.75" x14ac:dyDescent="0.2">
      <c r="A279" s="797">
        <v>271</v>
      </c>
      <c r="B279" s="722" t="s">
        <v>650</v>
      </c>
      <c r="C279" s="1526" t="s">
        <v>651</v>
      </c>
      <c r="D279" s="1054">
        <v>168686</v>
      </c>
      <c r="E279" s="1054">
        <v>168686</v>
      </c>
      <c r="F279" s="1054">
        <v>0</v>
      </c>
      <c r="G279" s="1054">
        <v>0</v>
      </c>
      <c r="H279" s="1054">
        <v>33426251</v>
      </c>
      <c r="I279" s="1054">
        <v>13370500</v>
      </c>
      <c r="J279" s="1054">
        <v>3342625</v>
      </c>
      <c r="K279" s="1054">
        <v>0</v>
      </c>
      <c r="L279" s="1054">
        <v>0</v>
      </c>
      <c r="M279" s="1054">
        <v>0</v>
      </c>
      <c r="N279" s="1054">
        <v>0</v>
      </c>
      <c r="O279" s="1054">
        <v>0</v>
      </c>
      <c r="P279" s="1054">
        <v>0</v>
      </c>
      <c r="Q279" s="1054">
        <v>0</v>
      </c>
      <c r="R279" s="1054">
        <v>0</v>
      </c>
      <c r="S279" s="1054">
        <v>0</v>
      </c>
      <c r="T279" s="1054">
        <v>0</v>
      </c>
      <c r="U279" s="1054">
        <v>626516</v>
      </c>
      <c r="V279" s="1054">
        <v>501212</v>
      </c>
      <c r="W279" s="1054">
        <v>125303</v>
      </c>
      <c r="X279" s="1054">
        <v>0</v>
      </c>
      <c r="Y279" s="1054">
        <v>2277540</v>
      </c>
      <c r="Z279" s="1054">
        <v>569385</v>
      </c>
      <c r="AA279" s="1054">
        <v>0</v>
      </c>
      <c r="AB279" s="1054">
        <v>1330754</v>
      </c>
      <c r="AC279" s="1054">
        <v>332689</v>
      </c>
      <c r="AD279" s="1054">
        <v>0</v>
      </c>
      <c r="AE279" s="1054">
        <v>107592</v>
      </c>
      <c r="AF279" s="1054">
        <v>26898</v>
      </c>
      <c r="AG279" s="1054">
        <v>0</v>
      </c>
      <c r="AH279" s="1054">
        <v>0</v>
      </c>
      <c r="AI279" s="1054">
        <v>0</v>
      </c>
      <c r="AJ279" s="1054">
        <v>0</v>
      </c>
      <c r="AK279" s="1054">
        <v>4770</v>
      </c>
      <c r="AL279" s="1054">
        <v>1192</v>
      </c>
      <c r="AM279" s="1054">
        <v>0</v>
      </c>
      <c r="AN279" s="1054">
        <v>0</v>
      </c>
      <c r="AO279" s="1054">
        <v>0</v>
      </c>
      <c r="AP279" s="1054">
        <v>0</v>
      </c>
      <c r="AQ279" s="1054">
        <v>534030</v>
      </c>
      <c r="AR279" s="1054">
        <v>133508</v>
      </c>
      <c r="AS279" s="1054">
        <v>0</v>
      </c>
      <c r="AT279" s="1054">
        <v>0</v>
      </c>
      <c r="AU279" s="1054">
        <v>0</v>
      </c>
      <c r="AV279" s="1054">
        <v>0</v>
      </c>
      <c r="AW279" s="1054">
        <v>1405</v>
      </c>
      <c r="AX279" s="1054">
        <v>351</v>
      </c>
      <c r="AY279" s="1054">
        <v>0</v>
      </c>
      <c r="AZ279" s="1054">
        <v>2926847</v>
      </c>
      <c r="BA279" s="1054">
        <v>0</v>
      </c>
      <c r="BB279" s="1054">
        <v>1253031</v>
      </c>
      <c r="BC279" s="1054">
        <v>3193718</v>
      </c>
      <c r="BD279" s="1054">
        <v>798429</v>
      </c>
      <c r="BE279" s="1054">
        <v>0</v>
      </c>
      <c r="BF279" s="1055"/>
      <c r="BG279" s="1055"/>
      <c r="BH279" s="1055"/>
      <c r="BI279" s="1054">
        <v>-1355000</v>
      </c>
      <c r="BJ279" s="1054">
        <v>-1084000</v>
      </c>
      <c r="BK279" s="1054">
        <v>-271000</v>
      </c>
      <c r="BL279" s="1054">
        <v>0</v>
      </c>
      <c r="BM279" s="1054">
        <v>-2710000</v>
      </c>
      <c r="BN279" s="1054">
        <v>-1356500</v>
      </c>
      <c r="BO279" s="1054">
        <v>-1085200</v>
      </c>
      <c r="BP279" s="1054">
        <v>-271300</v>
      </c>
      <c r="BQ279" s="1054">
        <v>0</v>
      </c>
      <c r="BR279" s="1054">
        <v>-2713000</v>
      </c>
      <c r="BS279" s="1054">
        <v>583291</v>
      </c>
      <c r="BT279" s="1054">
        <v>291644</v>
      </c>
      <c r="BU279" s="1054">
        <v>233317</v>
      </c>
      <c r="BV279" s="1054">
        <v>58329</v>
      </c>
      <c r="BW279" s="1054">
        <v>0</v>
      </c>
      <c r="BX279" s="1054">
        <v>31456967</v>
      </c>
      <c r="BY279" s="1054">
        <v>-4616328</v>
      </c>
      <c r="BZ279" s="1054">
        <v>862371</v>
      </c>
      <c r="CA279" s="1054">
        <v>-6611711</v>
      </c>
      <c r="CB279" s="1054">
        <v>-42736</v>
      </c>
      <c r="CC279" s="1054">
        <v>-2033</v>
      </c>
      <c r="CD279" s="1054">
        <v>-11840</v>
      </c>
      <c r="CE279" s="1054">
        <v>-15761</v>
      </c>
      <c r="CF279" s="1054">
        <v>-1684950</v>
      </c>
      <c r="CG279" s="1054">
        <v>-86163</v>
      </c>
      <c r="CH279" s="1054">
        <v>-518763</v>
      </c>
      <c r="CI279" s="1054">
        <v>0</v>
      </c>
      <c r="CJ279" s="1054">
        <v>-2033</v>
      </c>
      <c r="CK279" s="1054">
        <v>-7525</v>
      </c>
      <c r="CL279" s="1054">
        <v>0</v>
      </c>
      <c r="CM279" s="1054">
        <v>0</v>
      </c>
      <c r="CN279" s="1054">
        <v>0</v>
      </c>
      <c r="CO279" s="1054">
        <v>31314113</v>
      </c>
      <c r="CP279" s="1054">
        <v>-94976</v>
      </c>
      <c r="CQ279" s="1054">
        <v>2962709</v>
      </c>
      <c r="CR279" s="1054">
        <v>-1359726</v>
      </c>
      <c r="CS279" s="1054">
        <v>49798559</v>
      </c>
      <c r="CT279" s="1054">
        <v>-1077976</v>
      </c>
      <c r="CU279" s="1054">
        <v>0</v>
      </c>
      <c r="CV279">
        <v>-540349</v>
      </c>
      <c r="CW279">
        <v>0</v>
      </c>
      <c r="CX279" s="1054">
        <v>-48000</v>
      </c>
      <c r="CY279" s="1054">
        <v>-2665000</v>
      </c>
      <c r="CZ279" s="1054">
        <v>0</v>
      </c>
      <c r="DA279" s="1054">
        <v>889209</v>
      </c>
      <c r="DB279" s="1054">
        <v>0</v>
      </c>
      <c r="DC279" s="1054">
        <v>-24000</v>
      </c>
      <c r="DD279" s="1054">
        <v>-19200</v>
      </c>
      <c r="DE279" s="1054">
        <v>-4800</v>
      </c>
      <c r="DF279" s="1054">
        <v>0</v>
      </c>
      <c r="DG279" s="1054">
        <v>-1332500</v>
      </c>
      <c r="DH279" s="1054">
        <v>-1066000</v>
      </c>
      <c r="DI279" s="1054">
        <v>-266500</v>
      </c>
      <c r="DJ279" s="1054">
        <v>0</v>
      </c>
      <c r="DK279" s="1054">
        <v>883792</v>
      </c>
      <c r="DL279" s="1054">
        <v>220948</v>
      </c>
      <c r="DM279" s="1054">
        <v>0</v>
      </c>
      <c r="DN279" s="197">
        <v>20690800</v>
      </c>
      <c r="DO279" s="197">
        <v>0</v>
      </c>
      <c r="DP279" s="197">
        <v>583291</v>
      </c>
      <c r="DQ279" s="197">
        <v>-4752588</v>
      </c>
      <c r="DR279" s="209"/>
      <c r="DS279" s="209"/>
      <c r="DT279" s="209"/>
      <c r="DU279" t="s">
        <v>984</v>
      </c>
      <c r="DV279" t="s">
        <v>985</v>
      </c>
      <c r="DX279" s="197">
        <v>0</v>
      </c>
      <c r="DY279" s="197">
        <v>0</v>
      </c>
      <c r="DZ279" s="197">
        <v>0</v>
      </c>
      <c r="EA279" s="1054">
        <v>-2004601</v>
      </c>
      <c r="EB279" s="1054">
        <v>0</v>
      </c>
      <c r="EC279" s="1557" t="s">
        <v>6480</v>
      </c>
      <c r="ED279" s="197" t="s">
        <v>5316</v>
      </c>
      <c r="EE279" s="1513" t="s">
        <v>5342</v>
      </c>
    </row>
    <row r="280" spans="1:135" s="197" customFormat="1" ht="12.75" x14ac:dyDescent="0.2">
      <c r="A280" s="203">
        <v>272</v>
      </c>
      <c r="B280" s="722" t="s">
        <v>652</v>
      </c>
      <c r="C280" s="1526" t="s">
        <v>653</v>
      </c>
      <c r="D280" s="1054">
        <v>235389</v>
      </c>
      <c r="E280" s="1054">
        <v>235389</v>
      </c>
      <c r="F280" s="1054">
        <v>226795</v>
      </c>
      <c r="G280" s="1054">
        <v>0</v>
      </c>
      <c r="H280" s="1054">
        <v>34711468</v>
      </c>
      <c r="I280" s="1054">
        <v>13884587</v>
      </c>
      <c r="J280" s="1054">
        <v>3124032</v>
      </c>
      <c r="K280" s="1054">
        <v>347115</v>
      </c>
      <c r="L280" s="1054">
        <v>0</v>
      </c>
      <c r="M280" s="1054">
        <v>0</v>
      </c>
      <c r="N280" s="1054">
        <v>0</v>
      </c>
      <c r="O280" s="1054">
        <v>0</v>
      </c>
      <c r="P280" s="1054">
        <v>0</v>
      </c>
      <c r="Q280" s="1054">
        <v>0</v>
      </c>
      <c r="R280" s="1054">
        <v>0</v>
      </c>
      <c r="S280" s="1054">
        <v>0</v>
      </c>
      <c r="T280" s="1054">
        <v>0</v>
      </c>
      <c r="U280" s="1054">
        <v>-1332845</v>
      </c>
      <c r="V280" s="1054">
        <v>-1066276</v>
      </c>
      <c r="W280" s="1054">
        <v>-239912</v>
      </c>
      <c r="X280" s="1054">
        <v>-26657</v>
      </c>
      <c r="Y280" s="1054">
        <v>2403742</v>
      </c>
      <c r="Z280" s="1054">
        <v>532150</v>
      </c>
      <c r="AA280" s="1054">
        <v>59128</v>
      </c>
      <c r="AB280" s="1054">
        <v>2726695</v>
      </c>
      <c r="AC280" s="1054">
        <v>613506</v>
      </c>
      <c r="AD280" s="1054">
        <v>68167</v>
      </c>
      <c r="AE280" s="1054">
        <v>102109</v>
      </c>
      <c r="AF280" s="1054">
        <v>22974</v>
      </c>
      <c r="AG280" s="1054">
        <v>2553</v>
      </c>
      <c r="AH280" s="1054">
        <v>2759</v>
      </c>
      <c r="AI280" s="1054">
        <v>621</v>
      </c>
      <c r="AJ280" s="1054">
        <v>69</v>
      </c>
      <c r="AK280" s="1054">
        <v>4501</v>
      </c>
      <c r="AL280" s="1054">
        <v>1012</v>
      </c>
      <c r="AM280" s="1054">
        <v>112</v>
      </c>
      <c r="AN280" s="1054">
        <v>15169</v>
      </c>
      <c r="AO280" s="1054">
        <v>3413</v>
      </c>
      <c r="AP280" s="1054">
        <v>379</v>
      </c>
      <c r="AQ280" s="1054">
        <v>449526</v>
      </c>
      <c r="AR280" s="1054">
        <v>101143</v>
      </c>
      <c r="AS280" s="1054">
        <v>11238</v>
      </c>
      <c r="AT280" s="1054">
        <v>0</v>
      </c>
      <c r="AU280" s="1054">
        <v>0</v>
      </c>
      <c r="AV280" s="1054">
        <v>0</v>
      </c>
      <c r="AW280" s="1054">
        <v>0</v>
      </c>
      <c r="AX280" s="1054">
        <v>0</v>
      </c>
      <c r="AY280" s="1054">
        <v>0</v>
      </c>
      <c r="AZ280" s="1054">
        <v>4154154</v>
      </c>
      <c r="BA280" s="1054">
        <v>0</v>
      </c>
      <c r="BB280" s="1054">
        <v>-2665689</v>
      </c>
      <c r="BC280" s="1054">
        <v>2456857</v>
      </c>
      <c r="BD280" s="1054">
        <v>552793</v>
      </c>
      <c r="BE280" s="1054">
        <v>61421</v>
      </c>
      <c r="BF280" s="1055"/>
      <c r="BG280" s="1055"/>
      <c r="BH280" s="1055"/>
      <c r="BI280" s="1054">
        <v>-728763</v>
      </c>
      <c r="BJ280" s="1054">
        <v>-583008</v>
      </c>
      <c r="BK280" s="1054">
        <v>-131176</v>
      </c>
      <c r="BL280" s="1054">
        <v>-14575</v>
      </c>
      <c r="BM280" s="1054">
        <v>-1457522</v>
      </c>
      <c r="BN280" s="1054">
        <v>-1142281</v>
      </c>
      <c r="BO280" s="1054">
        <v>-913823</v>
      </c>
      <c r="BP280" s="1054">
        <v>-205611</v>
      </c>
      <c r="BQ280" s="1054">
        <v>-22846</v>
      </c>
      <c r="BR280" s="1054">
        <v>-2284561</v>
      </c>
      <c r="BS280" s="1054">
        <v>-1237121</v>
      </c>
      <c r="BT280" s="1054">
        <v>-618562</v>
      </c>
      <c r="BU280" s="1054">
        <v>-494847</v>
      </c>
      <c r="BV280" s="1054">
        <v>-111341</v>
      </c>
      <c r="BW280" s="1054">
        <v>-12369</v>
      </c>
      <c r="BX280" s="1054">
        <v>29017179</v>
      </c>
      <c r="BY280" s="1054">
        <v>-9521913</v>
      </c>
      <c r="BZ280" s="1054">
        <v>604844</v>
      </c>
      <c r="CA280" s="1054">
        <v>-3402226</v>
      </c>
      <c r="CB280" s="1054">
        <v>-101334</v>
      </c>
      <c r="CC280" s="1054">
        <v>-34065</v>
      </c>
      <c r="CD280" s="1054">
        <v>-10315</v>
      </c>
      <c r="CE280" s="1054">
        <v>0</v>
      </c>
      <c r="CF280" s="1054">
        <v>-689326</v>
      </c>
      <c r="CG280" s="1054">
        <v>-109860</v>
      </c>
      <c r="CH280" s="1054">
        <v>-7934</v>
      </c>
      <c r="CI280" s="1054">
        <v>0</v>
      </c>
      <c r="CJ280" s="1054">
        <v>0</v>
      </c>
      <c r="CK280" s="1054">
        <v>0</v>
      </c>
      <c r="CL280" s="1054">
        <v>0</v>
      </c>
      <c r="CM280" s="1054">
        <v>0</v>
      </c>
      <c r="CN280" s="1054">
        <v>0</v>
      </c>
      <c r="CO280" s="1054">
        <v>27763183</v>
      </c>
      <c r="CP280" s="1054">
        <v>-97699</v>
      </c>
      <c r="CQ280" s="1054">
        <v>2713610</v>
      </c>
      <c r="CR280" s="1054">
        <v>-1393298</v>
      </c>
      <c r="CS280" s="1054">
        <v>47803576</v>
      </c>
      <c r="CT280" s="1054">
        <v>-351405</v>
      </c>
      <c r="CU280" s="1054">
        <v>0</v>
      </c>
      <c r="CV280">
        <v>1489789</v>
      </c>
      <c r="CW280">
        <v>0</v>
      </c>
      <c r="CX280" s="1054">
        <v>-132458</v>
      </c>
      <c r="CY280" s="1054">
        <v>-2152103</v>
      </c>
      <c r="CZ280" s="1054">
        <v>0</v>
      </c>
      <c r="DA280" s="1054">
        <v>153443</v>
      </c>
      <c r="DB280" s="1054">
        <v>0</v>
      </c>
      <c r="DC280" s="1054">
        <v>-66229</v>
      </c>
      <c r="DD280" s="1054">
        <v>-52983</v>
      </c>
      <c r="DE280" s="1054">
        <v>-11921</v>
      </c>
      <c r="DF280" s="1054">
        <v>-1325</v>
      </c>
      <c r="DG280" s="1054">
        <v>-1076053</v>
      </c>
      <c r="DH280" s="1054">
        <v>-860840</v>
      </c>
      <c r="DI280" s="1054">
        <v>-193689</v>
      </c>
      <c r="DJ280" s="1054">
        <v>-21521</v>
      </c>
      <c r="DK280" s="1054">
        <v>1055533</v>
      </c>
      <c r="DL280" s="1054">
        <v>237495</v>
      </c>
      <c r="DM280" s="1054">
        <v>26388</v>
      </c>
      <c r="DN280" s="197">
        <v>19636250</v>
      </c>
      <c r="DO280" s="197">
        <v>0</v>
      </c>
      <c r="DP280" s="197">
        <v>-1237121</v>
      </c>
      <c r="DQ280" s="197">
        <v>-3656509</v>
      </c>
      <c r="DR280" s="209"/>
      <c r="DS280" s="209"/>
      <c r="DT280" s="209"/>
      <c r="DU280" t="s">
        <v>984</v>
      </c>
      <c r="DV280" t="s">
        <v>984</v>
      </c>
      <c r="DX280" s="197">
        <v>0</v>
      </c>
      <c r="DY280" s="197">
        <v>0</v>
      </c>
      <c r="DZ280" s="197">
        <v>0</v>
      </c>
      <c r="EA280" s="1054">
        <v>-2394140</v>
      </c>
      <c r="EB280" s="1054">
        <v>0</v>
      </c>
      <c r="EC280" s="1557" t="s">
        <v>6480</v>
      </c>
      <c r="ED280" s="197" t="s">
        <v>5317</v>
      </c>
      <c r="EE280" s="1513" t="s">
        <v>5342</v>
      </c>
    </row>
    <row r="281" spans="1:135" s="197" customFormat="1" ht="12.75" x14ac:dyDescent="0.2">
      <c r="A281" s="797">
        <v>273</v>
      </c>
      <c r="B281" s="722" t="s">
        <v>654</v>
      </c>
      <c r="C281" s="1526" t="s">
        <v>655</v>
      </c>
      <c r="D281" s="1054">
        <v>156461</v>
      </c>
      <c r="E281" s="1054">
        <v>156461</v>
      </c>
      <c r="F281" s="1054">
        <v>1156</v>
      </c>
      <c r="G281" s="1054">
        <v>1735</v>
      </c>
      <c r="H281" s="1054">
        <v>78080536</v>
      </c>
      <c r="I281" s="1054">
        <v>31232214</v>
      </c>
      <c r="J281" s="1054">
        <v>7808054</v>
      </c>
      <c r="K281" s="1054">
        <v>0</v>
      </c>
      <c r="L281" s="1054">
        <v>0</v>
      </c>
      <c r="M281" s="1054">
        <v>0</v>
      </c>
      <c r="N281" s="1054">
        <v>0</v>
      </c>
      <c r="O281" s="1054">
        <v>0</v>
      </c>
      <c r="P281" s="1054">
        <v>0</v>
      </c>
      <c r="Q281" s="1054">
        <v>0</v>
      </c>
      <c r="R281" s="1054">
        <v>0</v>
      </c>
      <c r="S281" s="1054">
        <v>0</v>
      </c>
      <c r="T281" s="1054">
        <v>0</v>
      </c>
      <c r="U281" s="1054">
        <v>-2252590</v>
      </c>
      <c r="V281" s="1054">
        <v>-1802072</v>
      </c>
      <c r="W281" s="1054">
        <v>-450518</v>
      </c>
      <c r="X281" s="1054">
        <v>0</v>
      </c>
      <c r="Y281" s="1054">
        <v>5320313</v>
      </c>
      <c r="Z281" s="1054">
        <v>1330325</v>
      </c>
      <c r="AA281" s="1054">
        <v>0</v>
      </c>
      <c r="AB281" s="1054">
        <v>640311</v>
      </c>
      <c r="AC281" s="1054">
        <v>160078</v>
      </c>
      <c r="AD281" s="1054">
        <v>0</v>
      </c>
      <c r="AE281" s="1054">
        <v>82870</v>
      </c>
      <c r="AF281" s="1054">
        <v>20717</v>
      </c>
      <c r="AG281" s="1054">
        <v>0</v>
      </c>
      <c r="AH281" s="1054">
        <v>0</v>
      </c>
      <c r="AI281" s="1054">
        <v>0</v>
      </c>
      <c r="AJ281" s="1054">
        <v>0</v>
      </c>
      <c r="AK281" s="1054">
        <v>890</v>
      </c>
      <c r="AL281" s="1054">
        <v>223</v>
      </c>
      <c r="AM281" s="1054">
        <v>0</v>
      </c>
      <c r="AN281" s="1054">
        <v>0</v>
      </c>
      <c r="AO281" s="1054">
        <v>0</v>
      </c>
      <c r="AP281" s="1054">
        <v>0</v>
      </c>
      <c r="AQ281" s="1054">
        <v>342048</v>
      </c>
      <c r="AR281" s="1054">
        <v>85512</v>
      </c>
      <c r="AS281" s="1054">
        <v>0</v>
      </c>
      <c r="AT281" s="1054">
        <v>0</v>
      </c>
      <c r="AU281" s="1054">
        <v>0</v>
      </c>
      <c r="AV281" s="1054">
        <v>0</v>
      </c>
      <c r="AW281" s="1054">
        <v>0</v>
      </c>
      <c r="AX281" s="1054">
        <v>0</v>
      </c>
      <c r="AY281" s="1054">
        <v>0</v>
      </c>
      <c r="AZ281" s="1054">
        <v>14485828</v>
      </c>
      <c r="BA281" s="1054">
        <v>0</v>
      </c>
      <c r="BB281" s="1054">
        <v>-4505179</v>
      </c>
      <c r="BC281" s="1054">
        <v>1995626</v>
      </c>
      <c r="BD281" s="1054">
        <v>498907</v>
      </c>
      <c r="BE281" s="1054">
        <v>0</v>
      </c>
      <c r="BF281" s="1055"/>
      <c r="BG281" s="1055"/>
      <c r="BH281" s="1055"/>
      <c r="BI281" s="1054">
        <v>-452993</v>
      </c>
      <c r="BJ281" s="1054">
        <v>-362395</v>
      </c>
      <c r="BK281" s="1054">
        <v>-90598</v>
      </c>
      <c r="BL281" s="1054">
        <v>0</v>
      </c>
      <c r="BM281" s="1054">
        <v>-905986</v>
      </c>
      <c r="BN281" s="1054">
        <v>-2715409</v>
      </c>
      <c r="BO281" s="1054">
        <v>-2172327</v>
      </c>
      <c r="BP281" s="1054">
        <v>-543082</v>
      </c>
      <c r="BQ281" s="1054">
        <v>0</v>
      </c>
      <c r="BR281" s="1054">
        <v>-5430818</v>
      </c>
      <c r="BS281" s="1054">
        <v>-7528514</v>
      </c>
      <c r="BT281" s="1054">
        <v>-3758947</v>
      </c>
      <c r="BU281" s="1054">
        <v>-3010343</v>
      </c>
      <c r="BV281" s="1054">
        <v>-759224</v>
      </c>
      <c r="BW281" s="1054">
        <v>0</v>
      </c>
      <c r="BX281" s="1054">
        <v>52522052</v>
      </c>
      <c r="BY281" s="1054">
        <v>-2718090</v>
      </c>
      <c r="BZ281" s="1054">
        <v>1537678</v>
      </c>
      <c r="CA281" s="1054">
        <v>-6701998</v>
      </c>
      <c r="CB281" s="1054">
        <v>-63836</v>
      </c>
      <c r="CC281" s="1054">
        <v>0</v>
      </c>
      <c r="CD281" s="1054">
        <v>-1771</v>
      </c>
      <c r="CE281" s="1054">
        <v>-281684</v>
      </c>
      <c r="CF281" s="1054">
        <v>-1963353</v>
      </c>
      <c r="CG281" s="1054">
        <v>-223512</v>
      </c>
      <c r="CH281" s="1054">
        <v>-41447</v>
      </c>
      <c r="CI281" s="1054">
        <v>-9793</v>
      </c>
      <c r="CJ281" s="1054">
        <v>0</v>
      </c>
      <c r="CK281" s="1054">
        <v>0</v>
      </c>
      <c r="CL281" s="1054">
        <v>0</v>
      </c>
      <c r="CM281" s="1054">
        <v>0</v>
      </c>
      <c r="CN281" s="1054">
        <v>0</v>
      </c>
      <c r="CO281" s="1054">
        <v>54217058</v>
      </c>
      <c r="CP281" s="1054">
        <v>-173642</v>
      </c>
      <c r="CQ281" s="1054">
        <v>2152373</v>
      </c>
      <c r="CR281" s="1054">
        <v>-2430926</v>
      </c>
      <c r="CS281" s="1054">
        <v>70644540</v>
      </c>
      <c r="CT281" s="1054">
        <v>-456144</v>
      </c>
      <c r="CU281" s="1054">
        <v>0</v>
      </c>
      <c r="CV281">
        <v>-3566499</v>
      </c>
      <c r="CW281">
        <v>0</v>
      </c>
      <c r="CX281" s="1054">
        <v>-8078</v>
      </c>
      <c r="CY281" s="1054">
        <v>-5422740</v>
      </c>
      <c r="CZ281" s="1054">
        <v>0</v>
      </c>
      <c r="DA281" s="1054">
        <v>93436</v>
      </c>
      <c r="DB281" s="1054">
        <v>0</v>
      </c>
      <c r="DC281" s="1054">
        <v>-4040</v>
      </c>
      <c r="DD281" s="1054">
        <v>-3231</v>
      </c>
      <c r="DE281" s="1054">
        <v>-807</v>
      </c>
      <c r="DF281" s="1054">
        <v>0</v>
      </c>
      <c r="DG281" s="1054">
        <v>-2711369</v>
      </c>
      <c r="DH281" s="1054">
        <v>-2169096</v>
      </c>
      <c r="DI281" s="1054">
        <v>-542275</v>
      </c>
      <c r="DJ281" s="1054">
        <v>0</v>
      </c>
      <c r="DK281" s="1054">
        <v>1096040</v>
      </c>
      <c r="DL281" s="1054">
        <v>274010</v>
      </c>
      <c r="DM281" s="1054">
        <v>0</v>
      </c>
      <c r="DN281" s="197">
        <v>15936450</v>
      </c>
      <c r="DO281" s="197">
        <v>0</v>
      </c>
      <c r="DP281" s="197">
        <v>-7528514</v>
      </c>
      <c r="DQ281" s="197">
        <v>-3140054</v>
      </c>
      <c r="DR281" s="209"/>
      <c r="DS281" s="209"/>
      <c r="DT281" s="209"/>
      <c r="DU281" t="s">
        <v>984</v>
      </c>
      <c r="DV281" t="s">
        <v>984</v>
      </c>
      <c r="DX281" s="197">
        <v>281</v>
      </c>
      <c r="DY281" s="197">
        <v>70</v>
      </c>
      <c r="DZ281" s="197">
        <v>0</v>
      </c>
      <c r="EA281" s="1054">
        <v>-2486017</v>
      </c>
      <c r="EB281" s="1054">
        <v>-599870</v>
      </c>
      <c r="EC281" s="1557" t="s">
        <v>6480</v>
      </c>
      <c r="ED281" s="197" t="s">
        <v>5318</v>
      </c>
      <c r="EE281" s="1513" t="s">
        <v>5344</v>
      </c>
    </row>
    <row r="282" spans="1:135" s="197" customFormat="1" ht="12.75" x14ac:dyDescent="0.2">
      <c r="A282" s="203">
        <v>274</v>
      </c>
      <c r="B282" s="722" t="s">
        <v>750</v>
      </c>
      <c r="C282" s="1526" t="s">
        <v>657</v>
      </c>
      <c r="D282" s="1054">
        <v>267621</v>
      </c>
      <c r="E282" s="1054">
        <v>267621</v>
      </c>
      <c r="F282" s="1054">
        <v>0</v>
      </c>
      <c r="G282" s="1054">
        <v>0</v>
      </c>
      <c r="H282" s="1054">
        <v>96884110</v>
      </c>
      <c r="I282" s="1054">
        <v>47473214</v>
      </c>
      <c r="J282" s="1054">
        <v>0</v>
      </c>
      <c r="K282" s="1054">
        <v>968841</v>
      </c>
      <c r="L282" s="1054">
        <v>0</v>
      </c>
      <c r="M282" s="1054">
        <v>0</v>
      </c>
      <c r="N282" s="1054">
        <v>0</v>
      </c>
      <c r="O282" s="1054">
        <v>0</v>
      </c>
      <c r="P282" s="1054">
        <v>0</v>
      </c>
      <c r="Q282" s="1054">
        <v>0</v>
      </c>
      <c r="R282" s="1054">
        <v>0</v>
      </c>
      <c r="S282" s="1054">
        <v>0</v>
      </c>
      <c r="T282" s="1054">
        <v>0</v>
      </c>
      <c r="U282" s="1054">
        <v>7686646</v>
      </c>
      <c r="V282" s="1054">
        <v>7532913</v>
      </c>
      <c r="W282" s="1054">
        <v>0</v>
      </c>
      <c r="X282" s="1054">
        <v>153733</v>
      </c>
      <c r="Y282" s="1054">
        <v>8086620</v>
      </c>
      <c r="Z282" s="1054">
        <v>0</v>
      </c>
      <c r="AA282" s="1054">
        <v>165033</v>
      </c>
      <c r="AB282" s="1054">
        <v>2576350</v>
      </c>
      <c r="AC282" s="1054">
        <v>0</v>
      </c>
      <c r="AD282" s="1054">
        <v>52579</v>
      </c>
      <c r="AE282" s="1054">
        <v>185597</v>
      </c>
      <c r="AF282" s="1054">
        <v>0</v>
      </c>
      <c r="AG282" s="1054">
        <v>3788</v>
      </c>
      <c r="AH282" s="1054">
        <v>2767</v>
      </c>
      <c r="AI282" s="1054">
        <v>0</v>
      </c>
      <c r="AJ282" s="1054">
        <v>56</v>
      </c>
      <c r="AK282" s="1054">
        <v>9954</v>
      </c>
      <c r="AL282" s="1054">
        <v>0</v>
      </c>
      <c r="AM282" s="1054">
        <v>203</v>
      </c>
      <c r="AN282" s="1054">
        <v>0</v>
      </c>
      <c r="AO282" s="1054">
        <v>0</v>
      </c>
      <c r="AP282" s="1054">
        <v>0</v>
      </c>
      <c r="AQ282" s="1054">
        <v>0</v>
      </c>
      <c r="AR282" s="1054">
        <v>0</v>
      </c>
      <c r="AS282" s="1054">
        <v>0</v>
      </c>
      <c r="AT282" s="1054">
        <v>0</v>
      </c>
      <c r="AU282" s="1054">
        <v>0</v>
      </c>
      <c r="AV282" s="1054">
        <v>0</v>
      </c>
      <c r="AW282" s="1054">
        <v>0</v>
      </c>
      <c r="AX282" s="1054">
        <v>0</v>
      </c>
      <c r="AY282" s="1054">
        <v>0</v>
      </c>
      <c r="AZ282" s="1054">
        <v>3919288</v>
      </c>
      <c r="BA282" s="1054">
        <v>0</v>
      </c>
      <c r="BB282" s="1054">
        <v>15373291</v>
      </c>
      <c r="BC282" s="1054">
        <v>4747002</v>
      </c>
      <c r="BD282" s="1054">
        <v>0</v>
      </c>
      <c r="BE282" s="1054">
        <v>96878</v>
      </c>
      <c r="BF282" s="1055"/>
      <c r="BG282" s="1055"/>
      <c r="BH282" s="1055"/>
      <c r="BI282" s="1054">
        <v>-315000</v>
      </c>
      <c r="BJ282" s="1054">
        <v>-308700</v>
      </c>
      <c r="BK282" s="1054">
        <v>0</v>
      </c>
      <c r="BL282" s="1054">
        <v>-6300</v>
      </c>
      <c r="BM282" s="1054">
        <v>-630000</v>
      </c>
      <c r="BN282" s="1054">
        <v>-1293941</v>
      </c>
      <c r="BO282" s="1054">
        <v>-1268062</v>
      </c>
      <c r="BP282" s="1054">
        <v>0</v>
      </c>
      <c r="BQ282" s="1054">
        <v>-25879</v>
      </c>
      <c r="BR282" s="1054">
        <v>-2587882</v>
      </c>
      <c r="BS282" s="1054">
        <v>13421585</v>
      </c>
      <c r="BT282" s="1054">
        <v>6710794</v>
      </c>
      <c r="BU282" s="1054">
        <v>6576579</v>
      </c>
      <c r="BV282" s="1054">
        <v>0</v>
      </c>
      <c r="BW282" s="1054">
        <v>134214</v>
      </c>
      <c r="BX282" s="1054">
        <v>80067783</v>
      </c>
      <c r="BY282" s="1054">
        <v>-6066322</v>
      </c>
      <c r="BZ282" s="1054">
        <v>1937610</v>
      </c>
      <c r="CA282" s="1054">
        <v>-5200303</v>
      </c>
      <c r="CB282" s="1054">
        <v>-86301</v>
      </c>
      <c r="CC282" s="1054">
        <v>-2699</v>
      </c>
      <c r="CD282" s="1054">
        <v>-17357</v>
      </c>
      <c r="CE282" s="1054">
        <v>-279314</v>
      </c>
      <c r="CF282" s="1054">
        <v>-2698139</v>
      </c>
      <c r="CG282" s="1054">
        <v>-79528</v>
      </c>
      <c r="CH282" s="1054">
        <v>0</v>
      </c>
      <c r="CI282" s="1054">
        <v>-6096</v>
      </c>
      <c r="CJ282" s="1054">
        <v>-548</v>
      </c>
      <c r="CK282" s="1054">
        <v>0</v>
      </c>
      <c r="CL282" s="1054">
        <v>-2150</v>
      </c>
      <c r="CM282" s="1054">
        <v>0</v>
      </c>
      <c r="CN282" s="1054">
        <v>0</v>
      </c>
      <c r="CO282" s="1054">
        <v>80759456</v>
      </c>
      <c r="CP282" s="1054">
        <v>-743</v>
      </c>
      <c r="CQ282" s="1054">
        <v>4700268</v>
      </c>
      <c r="CR282" s="1054">
        <v>-3427746</v>
      </c>
      <c r="CS282" s="1054">
        <v>98434074</v>
      </c>
      <c r="CT282" s="1054">
        <v>62257</v>
      </c>
      <c r="CU282" s="1054">
        <v>0</v>
      </c>
      <c r="CV282">
        <v>-2207500</v>
      </c>
      <c r="CW282">
        <v>0</v>
      </c>
      <c r="CX282" s="1054">
        <v>0</v>
      </c>
      <c r="CY282" s="1054">
        <v>-2587882</v>
      </c>
      <c r="CZ282" s="1054">
        <v>0</v>
      </c>
      <c r="DA282" s="1054">
        <v>0</v>
      </c>
      <c r="DB282" s="1054">
        <v>0</v>
      </c>
      <c r="DC282" s="1054">
        <v>0</v>
      </c>
      <c r="DD282" s="1054">
        <v>0</v>
      </c>
      <c r="DE282" s="1054">
        <v>0</v>
      </c>
      <c r="DF282" s="1054">
        <v>0</v>
      </c>
      <c r="DG282" s="1054">
        <v>-1293941</v>
      </c>
      <c r="DH282" s="1054">
        <v>-1268062</v>
      </c>
      <c r="DI282" s="1054">
        <v>0</v>
      </c>
      <c r="DJ282" s="1054">
        <v>-25879</v>
      </c>
      <c r="DK282" s="1054">
        <v>518399</v>
      </c>
      <c r="DL282" s="1054">
        <v>0</v>
      </c>
      <c r="DM282" s="1054">
        <v>10580</v>
      </c>
      <c r="DN282" s="197">
        <v>29136100</v>
      </c>
      <c r="DO282" s="197">
        <v>0</v>
      </c>
      <c r="DP282" s="197">
        <v>13421585</v>
      </c>
      <c r="DQ282" s="197">
        <v>-5719681</v>
      </c>
      <c r="DR282" s="209"/>
      <c r="DS282" s="209"/>
      <c r="DT282" s="209"/>
      <c r="DU282" t="s">
        <v>984</v>
      </c>
      <c r="DV282" t="s">
        <v>985</v>
      </c>
      <c r="DX282" s="197">
        <v>0</v>
      </c>
      <c r="DY282" s="197">
        <v>0</v>
      </c>
      <c r="DZ282" s="197">
        <v>0</v>
      </c>
      <c r="EA282" s="1054">
        <v>-959855</v>
      </c>
      <c r="EB282" s="1054">
        <v>0</v>
      </c>
      <c r="EC282" s="1557" t="s">
        <v>6480</v>
      </c>
      <c r="ED282" s="197" t="s">
        <v>5319</v>
      </c>
      <c r="EE282" s="1513" t="s">
        <v>5342</v>
      </c>
    </row>
    <row r="283" spans="1:135" s="197" customFormat="1" ht="12.75" x14ac:dyDescent="0.2">
      <c r="A283" s="797">
        <v>275</v>
      </c>
      <c r="B283" s="798" t="s">
        <v>658</v>
      </c>
      <c r="C283" s="1526" t="s">
        <v>659</v>
      </c>
      <c r="D283" s="1054">
        <v>84318</v>
      </c>
      <c r="E283" s="1054">
        <v>84318</v>
      </c>
      <c r="F283" s="1054">
        <v>213143</v>
      </c>
      <c r="G283" s="1054">
        <v>0</v>
      </c>
      <c r="H283" s="1054">
        <v>9848207</v>
      </c>
      <c r="I283" s="1054">
        <v>3939283</v>
      </c>
      <c r="J283" s="1054">
        <v>886339</v>
      </c>
      <c r="K283" s="1054">
        <v>98482</v>
      </c>
      <c r="L283" s="1054">
        <v>0</v>
      </c>
      <c r="M283" s="1054">
        <v>0</v>
      </c>
      <c r="N283" s="1054">
        <v>0</v>
      </c>
      <c r="O283" s="1054">
        <v>0</v>
      </c>
      <c r="P283" s="1054">
        <v>0</v>
      </c>
      <c r="Q283" s="1054">
        <v>0</v>
      </c>
      <c r="R283" s="1054">
        <v>0</v>
      </c>
      <c r="S283" s="1054">
        <v>0</v>
      </c>
      <c r="T283" s="1054">
        <v>0</v>
      </c>
      <c r="U283" s="1054">
        <v>909432</v>
      </c>
      <c r="V283" s="1054">
        <v>727546</v>
      </c>
      <c r="W283" s="1054">
        <v>163698</v>
      </c>
      <c r="X283" s="1054">
        <v>18189</v>
      </c>
      <c r="Y283" s="1054">
        <v>707327</v>
      </c>
      <c r="Z283" s="1054">
        <v>150980</v>
      </c>
      <c r="AA283" s="1054">
        <v>16776</v>
      </c>
      <c r="AB283" s="1054">
        <v>912118</v>
      </c>
      <c r="AC283" s="1054">
        <v>205227</v>
      </c>
      <c r="AD283" s="1054">
        <v>22803</v>
      </c>
      <c r="AE283" s="1054">
        <v>32391</v>
      </c>
      <c r="AF283" s="1054">
        <v>7288</v>
      </c>
      <c r="AG283" s="1054">
        <v>810</v>
      </c>
      <c r="AH283" s="1054">
        <v>0</v>
      </c>
      <c r="AI283" s="1054">
        <v>0</v>
      </c>
      <c r="AJ283" s="1054">
        <v>0</v>
      </c>
      <c r="AK283" s="1054">
        <v>12247</v>
      </c>
      <c r="AL283" s="1054">
        <v>2756</v>
      </c>
      <c r="AM283" s="1054">
        <v>306</v>
      </c>
      <c r="AN283" s="1054">
        <v>15057</v>
      </c>
      <c r="AO283" s="1054">
        <v>3388</v>
      </c>
      <c r="AP283" s="1054">
        <v>376</v>
      </c>
      <c r="AQ283" s="1054">
        <v>77880</v>
      </c>
      <c r="AR283" s="1054">
        <v>17523</v>
      </c>
      <c r="AS283" s="1054">
        <v>1947</v>
      </c>
      <c r="AT283" s="1054">
        <v>0</v>
      </c>
      <c r="AU283" s="1054">
        <v>0</v>
      </c>
      <c r="AV283" s="1054">
        <v>0</v>
      </c>
      <c r="AW283" s="1054">
        <v>702</v>
      </c>
      <c r="AX283" s="1054">
        <v>158</v>
      </c>
      <c r="AY283" s="1054">
        <v>18</v>
      </c>
      <c r="AZ283" s="1054">
        <v>1177018</v>
      </c>
      <c r="BA283" s="1054">
        <v>0</v>
      </c>
      <c r="BB283" s="1054">
        <v>1818864</v>
      </c>
      <c r="BC283" s="1054">
        <v>946046</v>
      </c>
      <c r="BD283" s="1054">
        <v>212860</v>
      </c>
      <c r="BE283" s="1054">
        <v>23651</v>
      </c>
      <c r="BF283" s="1055"/>
      <c r="BG283" s="1055"/>
      <c r="BH283" s="1055"/>
      <c r="BI283" s="1054">
        <v>-395872</v>
      </c>
      <c r="BJ283" s="1054">
        <v>-316698</v>
      </c>
      <c r="BK283" s="1054">
        <v>-71257</v>
      </c>
      <c r="BL283" s="1054">
        <v>-7918</v>
      </c>
      <c r="BM283" s="1054">
        <v>-791745</v>
      </c>
      <c r="BN283" s="1054">
        <v>-915987</v>
      </c>
      <c r="BO283" s="1054">
        <v>-732788</v>
      </c>
      <c r="BP283" s="1054">
        <v>-164877</v>
      </c>
      <c r="BQ283" s="1054">
        <v>-18319</v>
      </c>
      <c r="BR283" s="1054">
        <v>-1831971</v>
      </c>
      <c r="BS283" s="1054">
        <v>940793</v>
      </c>
      <c r="BT283" s="1054">
        <v>470399</v>
      </c>
      <c r="BU283" s="1054">
        <v>376317</v>
      </c>
      <c r="BV283" s="1054">
        <v>84671</v>
      </c>
      <c r="BW283" s="1054">
        <v>9407</v>
      </c>
      <c r="BX283" s="1054">
        <v>8234834</v>
      </c>
      <c r="BY283" s="1054">
        <v>-3067484</v>
      </c>
      <c r="BZ283" s="1054">
        <v>208081</v>
      </c>
      <c r="CA283" s="1054">
        <v>-1501776</v>
      </c>
      <c r="CB283" s="1054">
        <v>-79821</v>
      </c>
      <c r="CC283" s="1054">
        <v>-36274</v>
      </c>
      <c r="CD283" s="1054">
        <v>-29798</v>
      </c>
      <c r="CE283" s="1054">
        <v>0</v>
      </c>
      <c r="CF283" s="1054">
        <v>-366677</v>
      </c>
      <c r="CG283" s="1054">
        <v>-56418</v>
      </c>
      <c r="CH283" s="1054">
        <v>-16031</v>
      </c>
      <c r="CI283" s="1054">
        <v>-5913</v>
      </c>
      <c r="CJ283" s="1054">
        <v>0</v>
      </c>
      <c r="CK283" s="1054">
        <v>0</v>
      </c>
      <c r="CL283" s="1054">
        <v>0</v>
      </c>
      <c r="CM283" s="1054">
        <v>0</v>
      </c>
      <c r="CN283" s="1054">
        <v>0</v>
      </c>
      <c r="CO283" s="1054">
        <v>8887726</v>
      </c>
      <c r="CP283" s="1054">
        <v>-72110</v>
      </c>
      <c r="CQ283" s="1054">
        <v>1364143</v>
      </c>
      <c r="CR283" s="1054">
        <v>-355319</v>
      </c>
      <c r="CS283" s="1054">
        <v>16599592</v>
      </c>
      <c r="CT283" s="1054">
        <v>-64263</v>
      </c>
      <c r="CU283" s="1054">
        <v>0</v>
      </c>
      <c r="CV283">
        <v>-152408</v>
      </c>
      <c r="CW283">
        <v>0</v>
      </c>
      <c r="CX283" s="1054">
        <v>-79305</v>
      </c>
      <c r="CY283" s="1054">
        <v>-1752666</v>
      </c>
      <c r="CZ283" s="1054">
        <v>0</v>
      </c>
      <c r="DA283" s="1054">
        <v>0</v>
      </c>
      <c r="DB283" s="1054">
        <v>0</v>
      </c>
      <c r="DC283" s="1054">
        <v>-39653</v>
      </c>
      <c r="DD283" s="1054">
        <v>-31722</v>
      </c>
      <c r="DE283" s="1054">
        <v>-7137</v>
      </c>
      <c r="DF283" s="1054">
        <v>-793</v>
      </c>
      <c r="DG283" s="1054">
        <v>-876334</v>
      </c>
      <c r="DH283" s="1054">
        <v>-701066</v>
      </c>
      <c r="DI283" s="1054">
        <v>-157740</v>
      </c>
      <c r="DJ283" s="1054">
        <v>-17526</v>
      </c>
      <c r="DK283" s="1054">
        <v>273491</v>
      </c>
      <c r="DL283" s="1054">
        <v>61535</v>
      </c>
      <c r="DM283" s="1054">
        <v>6837</v>
      </c>
      <c r="DN283" s="197">
        <v>6228950</v>
      </c>
      <c r="DO283" s="197">
        <v>0</v>
      </c>
      <c r="DP283" s="197">
        <v>940793</v>
      </c>
      <c r="DQ283" s="197">
        <v>-1776070</v>
      </c>
      <c r="DR283" s="209"/>
      <c r="DS283" s="209"/>
      <c r="DT283" s="209"/>
      <c r="DU283" t="s">
        <v>984</v>
      </c>
      <c r="DV283" t="s">
        <v>984</v>
      </c>
      <c r="DX283" s="197">
        <v>0</v>
      </c>
      <c r="DY283" s="197">
        <v>0</v>
      </c>
      <c r="DZ283" s="197">
        <v>0</v>
      </c>
      <c r="EA283" s="1054">
        <v>-620327</v>
      </c>
      <c r="EB283" s="1054">
        <v>0</v>
      </c>
      <c r="EC283" s="1557" t="s">
        <v>6480</v>
      </c>
      <c r="ED283" s="197" t="s">
        <v>5320</v>
      </c>
      <c r="EE283" s="1513" t="s">
        <v>5347</v>
      </c>
    </row>
    <row r="284" spans="1:135" s="197" customFormat="1" ht="12.75" x14ac:dyDescent="0.2">
      <c r="A284" s="203">
        <v>276</v>
      </c>
      <c r="B284" s="722" t="s">
        <v>660</v>
      </c>
      <c r="C284" s="1526" t="s">
        <v>661</v>
      </c>
      <c r="D284" s="1054">
        <v>131352</v>
      </c>
      <c r="E284" s="1054">
        <v>131352</v>
      </c>
      <c r="F284" s="1054">
        <v>0</v>
      </c>
      <c r="G284" s="1054">
        <v>1059</v>
      </c>
      <c r="H284" s="1054">
        <v>33174796</v>
      </c>
      <c r="I284" s="1054">
        <v>13269918</v>
      </c>
      <c r="J284" s="1054">
        <v>2985732</v>
      </c>
      <c r="K284" s="1054">
        <v>331748</v>
      </c>
      <c r="L284" s="1054">
        <v>0</v>
      </c>
      <c r="M284" s="1054">
        <v>0</v>
      </c>
      <c r="N284" s="1054">
        <v>0</v>
      </c>
      <c r="O284" s="1054">
        <v>0</v>
      </c>
      <c r="P284" s="1054">
        <v>0</v>
      </c>
      <c r="Q284" s="1054">
        <v>0</v>
      </c>
      <c r="R284" s="1054">
        <v>0</v>
      </c>
      <c r="S284" s="1054">
        <v>0</v>
      </c>
      <c r="T284" s="1054">
        <v>0</v>
      </c>
      <c r="U284" s="1054">
        <v>-1015793</v>
      </c>
      <c r="V284" s="1054">
        <v>-812634</v>
      </c>
      <c r="W284" s="1054">
        <v>-182843</v>
      </c>
      <c r="X284" s="1054">
        <v>-20316</v>
      </c>
      <c r="Y284" s="1054">
        <v>2260407</v>
      </c>
      <c r="Z284" s="1054">
        <v>508772</v>
      </c>
      <c r="AA284" s="1054">
        <v>56510</v>
      </c>
      <c r="AB284" s="1054">
        <v>1257494</v>
      </c>
      <c r="AC284" s="1054">
        <v>282936</v>
      </c>
      <c r="AD284" s="1054">
        <v>31437</v>
      </c>
      <c r="AE284" s="1054">
        <v>66172</v>
      </c>
      <c r="AF284" s="1054">
        <v>14889</v>
      </c>
      <c r="AG284" s="1054">
        <v>1654</v>
      </c>
      <c r="AH284" s="1054">
        <v>6067</v>
      </c>
      <c r="AI284" s="1054">
        <v>1365</v>
      </c>
      <c r="AJ284" s="1054">
        <v>152</v>
      </c>
      <c r="AK284" s="1054">
        <v>2926</v>
      </c>
      <c r="AL284" s="1054">
        <v>658</v>
      </c>
      <c r="AM284" s="1054">
        <v>73</v>
      </c>
      <c r="AN284" s="1054">
        <v>750</v>
      </c>
      <c r="AO284" s="1054">
        <v>169</v>
      </c>
      <c r="AP284" s="1054">
        <v>19</v>
      </c>
      <c r="AQ284" s="1054">
        <v>9362</v>
      </c>
      <c r="AR284" s="1054">
        <v>2107</v>
      </c>
      <c r="AS284" s="1054">
        <v>234</v>
      </c>
      <c r="AT284" s="1054">
        <v>0</v>
      </c>
      <c r="AU284" s="1054">
        <v>0</v>
      </c>
      <c r="AV284" s="1054">
        <v>0</v>
      </c>
      <c r="AW284" s="1054">
        <v>0</v>
      </c>
      <c r="AX284" s="1054">
        <v>0</v>
      </c>
      <c r="AY284" s="1054">
        <v>0</v>
      </c>
      <c r="AZ284" s="1054">
        <v>2819205</v>
      </c>
      <c r="BA284" s="1054">
        <v>0</v>
      </c>
      <c r="BB284" s="1054">
        <v>-2031585</v>
      </c>
      <c r="BC284" s="1054">
        <v>1617324</v>
      </c>
      <c r="BD284" s="1054">
        <v>363898</v>
      </c>
      <c r="BE284" s="1054">
        <v>40433</v>
      </c>
      <c r="BF284" s="1055"/>
      <c r="BG284" s="1055"/>
      <c r="BH284" s="1055"/>
      <c r="BI284" s="1054">
        <v>-2013928</v>
      </c>
      <c r="BJ284" s="1054">
        <v>-1611143</v>
      </c>
      <c r="BK284" s="1054">
        <v>-362507</v>
      </c>
      <c r="BL284" s="1054">
        <v>-40279</v>
      </c>
      <c r="BM284" s="1054">
        <v>-4027857</v>
      </c>
      <c r="BN284" s="1054">
        <v>-2016748</v>
      </c>
      <c r="BO284" s="1054">
        <v>-1613400</v>
      </c>
      <c r="BP284" s="1054">
        <v>-363015</v>
      </c>
      <c r="BQ284" s="1054">
        <v>-40336</v>
      </c>
      <c r="BR284" s="1054">
        <v>-4033499</v>
      </c>
      <c r="BS284" s="1054">
        <v>-3048831</v>
      </c>
      <c r="BT284" s="1054">
        <v>-1524415</v>
      </c>
      <c r="BU284" s="1054">
        <v>-1219532</v>
      </c>
      <c r="BV284" s="1054">
        <v>-274395</v>
      </c>
      <c r="BW284" s="1054">
        <v>-30489</v>
      </c>
      <c r="BX284" s="1054">
        <v>26172948</v>
      </c>
      <c r="BY284" s="1054">
        <v>-4422565</v>
      </c>
      <c r="BZ284" s="1054">
        <v>698823</v>
      </c>
      <c r="CA284" s="1054">
        <v>-3073242</v>
      </c>
      <c r="CB284" s="1054">
        <v>-2273</v>
      </c>
      <c r="CC284" s="1054">
        <v>-1523</v>
      </c>
      <c r="CD284" s="1054">
        <v>-6787</v>
      </c>
      <c r="CE284" s="1054">
        <v>0</v>
      </c>
      <c r="CF284" s="1054">
        <v>-624911</v>
      </c>
      <c r="CG284" s="1054">
        <v>-9472</v>
      </c>
      <c r="CH284" s="1054">
        <v>-33841</v>
      </c>
      <c r="CI284" s="1054">
        <v>0</v>
      </c>
      <c r="CJ284" s="1054">
        <v>0</v>
      </c>
      <c r="CK284" s="1054">
        <v>0</v>
      </c>
      <c r="CL284" s="1054">
        <v>0</v>
      </c>
      <c r="CM284" s="1054">
        <v>0</v>
      </c>
      <c r="CN284" s="1054">
        <v>0</v>
      </c>
      <c r="CO284" s="1054">
        <v>28067009</v>
      </c>
      <c r="CP284" s="1054">
        <v>-154626</v>
      </c>
      <c r="CQ284" s="1054">
        <v>6564738</v>
      </c>
      <c r="CR284" s="1054">
        <v>-966918</v>
      </c>
      <c r="CS284" s="1054">
        <v>39401840</v>
      </c>
      <c r="CT284" s="1054">
        <v>-668158</v>
      </c>
      <c r="CU284" s="1054">
        <v>0</v>
      </c>
      <c r="CV284">
        <v>-1390857</v>
      </c>
      <c r="CW284">
        <v>0</v>
      </c>
      <c r="CX284" s="1054">
        <v>0</v>
      </c>
      <c r="CY284" s="1054">
        <v>-4033499</v>
      </c>
      <c r="CZ284" s="1054">
        <v>0</v>
      </c>
      <c r="DA284" s="1054">
        <v>0</v>
      </c>
      <c r="DB284" s="1054">
        <v>0</v>
      </c>
      <c r="DC284" s="1054">
        <v>0</v>
      </c>
      <c r="DD284" s="1054">
        <v>0</v>
      </c>
      <c r="DE284" s="1054">
        <v>0</v>
      </c>
      <c r="DF284" s="1054">
        <v>0</v>
      </c>
      <c r="DG284" s="1054">
        <v>-2016748</v>
      </c>
      <c r="DH284" s="1054">
        <v>-1613400</v>
      </c>
      <c r="DI284" s="1054">
        <v>-363015</v>
      </c>
      <c r="DJ284" s="1054">
        <v>-40336</v>
      </c>
      <c r="DK284" s="1054">
        <v>808602</v>
      </c>
      <c r="DL284" s="1054">
        <v>181935</v>
      </c>
      <c r="DM284" s="1054">
        <v>20215</v>
      </c>
      <c r="DN284" s="197">
        <v>12725350</v>
      </c>
      <c r="DO284" s="197">
        <v>0</v>
      </c>
      <c r="DP284" s="197">
        <v>-3048831</v>
      </c>
      <c r="DQ284" s="197">
        <v>-2413069</v>
      </c>
      <c r="DR284" s="209"/>
      <c r="DS284" s="209"/>
      <c r="DT284" s="209"/>
      <c r="DU284" t="s">
        <v>984</v>
      </c>
      <c r="DV284" t="s">
        <v>984</v>
      </c>
      <c r="DX284" s="197">
        <v>0</v>
      </c>
      <c r="DY284" s="197">
        <v>0</v>
      </c>
      <c r="DZ284" s="197">
        <v>0</v>
      </c>
      <c r="EA284" s="1054">
        <v>-1834056</v>
      </c>
      <c r="EB284" s="1054">
        <v>0</v>
      </c>
      <c r="EC284" s="1557" t="s">
        <v>6480</v>
      </c>
      <c r="ED284" s="197" t="s">
        <v>5321</v>
      </c>
      <c r="EE284" s="1513" t="s">
        <v>5349</v>
      </c>
    </row>
    <row r="285" spans="1:135" s="197" customFormat="1" ht="12.75" x14ac:dyDescent="0.2">
      <c r="A285" s="797">
        <v>277</v>
      </c>
      <c r="B285" s="722" t="s">
        <v>662</v>
      </c>
      <c r="C285" s="1526" t="s">
        <v>663</v>
      </c>
      <c r="D285" s="1054">
        <v>107892</v>
      </c>
      <c r="E285" s="1054">
        <v>107892</v>
      </c>
      <c r="F285" s="1054">
        <v>63985</v>
      </c>
      <c r="G285" s="1054">
        <v>122880</v>
      </c>
      <c r="H285" s="1054">
        <v>17811827</v>
      </c>
      <c r="I285" s="1054">
        <v>7124731</v>
      </c>
      <c r="J285" s="1054">
        <v>1781183</v>
      </c>
      <c r="K285" s="1054">
        <v>0</v>
      </c>
      <c r="L285" s="1054">
        <v>0</v>
      </c>
      <c r="M285" s="1054">
        <v>0</v>
      </c>
      <c r="N285" s="1054">
        <v>0</v>
      </c>
      <c r="O285" s="1054">
        <v>0</v>
      </c>
      <c r="P285" s="1054">
        <v>0</v>
      </c>
      <c r="Q285" s="1054">
        <v>0</v>
      </c>
      <c r="R285" s="1054">
        <v>0</v>
      </c>
      <c r="S285" s="1054">
        <v>0</v>
      </c>
      <c r="T285" s="1054">
        <v>0</v>
      </c>
      <c r="U285" s="1054">
        <v>-836218</v>
      </c>
      <c r="V285" s="1054">
        <v>-668974</v>
      </c>
      <c r="W285" s="1054">
        <v>-167244</v>
      </c>
      <c r="X285" s="1054">
        <v>0</v>
      </c>
      <c r="Y285" s="1054">
        <v>1224531</v>
      </c>
      <c r="Z285" s="1054">
        <v>324339</v>
      </c>
      <c r="AA285" s="1054">
        <v>0</v>
      </c>
      <c r="AB285" s="1054">
        <v>905878</v>
      </c>
      <c r="AC285" s="1054">
        <v>226470</v>
      </c>
      <c r="AD285" s="1054">
        <v>0</v>
      </c>
      <c r="AE285" s="1054">
        <v>42585</v>
      </c>
      <c r="AF285" s="1054">
        <v>10646</v>
      </c>
      <c r="AG285" s="1054">
        <v>0</v>
      </c>
      <c r="AH285" s="1054">
        <v>0</v>
      </c>
      <c r="AI285" s="1054">
        <v>0</v>
      </c>
      <c r="AJ285" s="1054">
        <v>0</v>
      </c>
      <c r="AK285" s="1054">
        <v>4931</v>
      </c>
      <c r="AL285" s="1054">
        <v>1233</v>
      </c>
      <c r="AM285" s="1054">
        <v>0</v>
      </c>
      <c r="AN285" s="1054">
        <v>13726</v>
      </c>
      <c r="AO285" s="1054">
        <v>3432</v>
      </c>
      <c r="AP285" s="1054">
        <v>0</v>
      </c>
      <c r="AQ285" s="1054">
        <v>80990</v>
      </c>
      <c r="AR285" s="1054">
        <v>20247</v>
      </c>
      <c r="AS285" s="1054">
        <v>0</v>
      </c>
      <c r="AT285" s="1054">
        <v>0</v>
      </c>
      <c r="AU285" s="1054">
        <v>0</v>
      </c>
      <c r="AV285" s="1054">
        <v>0</v>
      </c>
      <c r="AW285" s="1054">
        <v>0</v>
      </c>
      <c r="AX285" s="1054">
        <v>0</v>
      </c>
      <c r="AY285" s="1054">
        <v>0</v>
      </c>
      <c r="AZ285" s="1054">
        <v>1486748</v>
      </c>
      <c r="BA285" s="1054">
        <v>0</v>
      </c>
      <c r="BB285" s="1054">
        <v>-1672435</v>
      </c>
      <c r="BC285" s="1054">
        <v>696001</v>
      </c>
      <c r="BD285" s="1054">
        <v>174000</v>
      </c>
      <c r="BE285" s="1054">
        <v>0</v>
      </c>
      <c r="BF285" s="1055"/>
      <c r="BG285" s="1055"/>
      <c r="BH285" s="1055"/>
      <c r="BI285" s="1054">
        <v>-617536</v>
      </c>
      <c r="BJ285" s="1054">
        <v>-494029</v>
      </c>
      <c r="BK285" s="1054">
        <v>-123507</v>
      </c>
      <c r="BL285" s="1054">
        <v>0</v>
      </c>
      <c r="BM285" s="1054">
        <v>-1235072</v>
      </c>
      <c r="BN285" s="1054">
        <v>-601056</v>
      </c>
      <c r="BO285" s="1054">
        <v>-480845</v>
      </c>
      <c r="BP285" s="1054">
        <v>-120212</v>
      </c>
      <c r="BQ285" s="1054">
        <v>0</v>
      </c>
      <c r="BR285" s="1054">
        <v>-1202113</v>
      </c>
      <c r="BS285" s="1054">
        <v>-1424621</v>
      </c>
      <c r="BT285" s="1054">
        <v>-712312</v>
      </c>
      <c r="BU285" s="1054">
        <v>-569848</v>
      </c>
      <c r="BV285" s="1054">
        <v>-142462</v>
      </c>
      <c r="BW285" s="1054">
        <v>0</v>
      </c>
      <c r="BX285" s="1054">
        <v>15471975</v>
      </c>
      <c r="BY285" s="1054">
        <v>-3276389</v>
      </c>
      <c r="BZ285" s="1054">
        <v>385464</v>
      </c>
      <c r="CA285" s="1054">
        <v>-1959509</v>
      </c>
      <c r="CB285" s="1054">
        <v>-45005</v>
      </c>
      <c r="CC285" s="1054">
        <v>-33260</v>
      </c>
      <c r="CD285" s="1054">
        <v>-11738</v>
      </c>
      <c r="CE285" s="1054">
        <v>-1106</v>
      </c>
      <c r="CF285" s="1054">
        <v>-1009306</v>
      </c>
      <c r="CG285" s="1054">
        <v>-68895</v>
      </c>
      <c r="CH285" s="1054">
        <v>-6944</v>
      </c>
      <c r="CI285" s="1054">
        <v>-1498</v>
      </c>
      <c r="CJ285" s="1054">
        <v>0</v>
      </c>
      <c r="CK285" s="1054">
        <v>0</v>
      </c>
      <c r="CL285" s="1054">
        <v>0</v>
      </c>
      <c r="CM285" s="1054">
        <v>0</v>
      </c>
      <c r="CN285" s="1054">
        <v>0</v>
      </c>
      <c r="CO285" s="1054">
        <v>15651573</v>
      </c>
      <c r="CP285" s="1054">
        <v>-53069</v>
      </c>
      <c r="CQ285" s="1054">
        <v>1579868</v>
      </c>
      <c r="CR285" s="1054">
        <v>-1200752</v>
      </c>
      <c r="CS285" s="1054">
        <v>24441228</v>
      </c>
      <c r="CT285" s="1054">
        <v>-211129</v>
      </c>
      <c r="CU285" s="1054">
        <v>0</v>
      </c>
      <c r="CV285">
        <v>-96125</v>
      </c>
      <c r="CW285">
        <v>0</v>
      </c>
      <c r="CX285" s="1054">
        <v>-26978</v>
      </c>
      <c r="CY285" s="1054">
        <v>-1175135</v>
      </c>
      <c r="CZ285" s="1054">
        <v>0</v>
      </c>
      <c r="DA285" s="1054">
        <v>0</v>
      </c>
      <c r="DB285" s="1054">
        <v>0</v>
      </c>
      <c r="DC285" s="1054">
        <v>-13489</v>
      </c>
      <c r="DD285" s="1054">
        <v>-10791</v>
      </c>
      <c r="DE285" s="1054">
        <v>-2698</v>
      </c>
      <c r="DF285" s="1054">
        <v>0</v>
      </c>
      <c r="DG285" s="1054">
        <v>-587567</v>
      </c>
      <c r="DH285" s="1054">
        <v>-470054</v>
      </c>
      <c r="DI285" s="1054">
        <v>-117514</v>
      </c>
      <c r="DJ285" s="1054">
        <v>0</v>
      </c>
      <c r="DK285" s="1054">
        <v>601634</v>
      </c>
      <c r="DL285" s="1054">
        <v>150408</v>
      </c>
      <c r="DM285" s="1054">
        <v>0</v>
      </c>
      <c r="DN285" s="197">
        <v>8189500</v>
      </c>
      <c r="DO285" s="197">
        <v>0</v>
      </c>
      <c r="DP285" s="197">
        <v>-1424621</v>
      </c>
      <c r="DQ285" s="197">
        <v>-1032508</v>
      </c>
      <c r="DR285" s="209"/>
      <c r="DS285" s="209"/>
      <c r="DT285" s="209"/>
      <c r="DU285" t="s">
        <v>985</v>
      </c>
      <c r="DV285" t="s">
        <v>985</v>
      </c>
      <c r="DX285" s="197">
        <v>0</v>
      </c>
      <c r="DY285" s="197">
        <v>0</v>
      </c>
      <c r="DZ285" s="197">
        <v>0</v>
      </c>
      <c r="EA285" s="1054">
        <v>-1364615</v>
      </c>
      <c r="EB285" s="1054">
        <v>0</v>
      </c>
      <c r="EC285" s="1557" t="s">
        <v>6480</v>
      </c>
      <c r="ED285" s="197" t="s">
        <v>5322</v>
      </c>
      <c r="EE285" s="1513" t="s">
        <v>5343</v>
      </c>
    </row>
    <row r="286" spans="1:135" s="197" customFormat="1" ht="12.75" x14ac:dyDescent="0.2">
      <c r="A286" s="203">
        <v>278</v>
      </c>
      <c r="B286" s="722" t="s">
        <v>4085</v>
      </c>
      <c r="C286" s="1526" t="s">
        <v>4086</v>
      </c>
      <c r="D286" s="1054">
        <v>518776</v>
      </c>
      <c r="E286" s="1054">
        <v>518776</v>
      </c>
      <c r="F286" s="1054">
        <v>1821233</v>
      </c>
      <c r="G286" s="1054">
        <v>0</v>
      </c>
      <c r="H286" s="1054">
        <v>194321676</v>
      </c>
      <c r="I286" s="1054">
        <v>95217621</v>
      </c>
      <c r="J286" s="1054">
        <v>0</v>
      </c>
      <c r="K286" s="1054">
        <v>1943217</v>
      </c>
      <c r="L286" s="1054">
        <v>1691770</v>
      </c>
      <c r="M286" s="1054">
        <v>0</v>
      </c>
      <c r="N286" s="1054">
        <v>0</v>
      </c>
      <c r="O286" s="1054">
        <v>0</v>
      </c>
      <c r="P286" s="1054">
        <v>0</v>
      </c>
      <c r="Q286" s="1054">
        <v>0</v>
      </c>
      <c r="R286" s="1054">
        <v>0</v>
      </c>
      <c r="S286" s="1054">
        <v>0</v>
      </c>
      <c r="T286" s="1054">
        <v>0</v>
      </c>
      <c r="U286" s="1054">
        <v>12615874</v>
      </c>
      <c r="V286" s="1054">
        <v>12363556</v>
      </c>
      <c r="W286" s="1054">
        <v>0</v>
      </c>
      <c r="X286" s="1054">
        <v>252317</v>
      </c>
      <c r="Y286" s="1054">
        <v>16817842</v>
      </c>
      <c r="Z286" s="1054">
        <v>0</v>
      </c>
      <c r="AA286" s="1054">
        <v>331009</v>
      </c>
      <c r="AB286" s="1054">
        <v>4707166</v>
      </c>
      <c r="AC286" s="1054">
        <v>0</v>
      </c>
      <c r="AD286" s="1054">
        <v>93914</v>
      </c>
      <c r="AE286" s="1054">
        <v>330135</v>
      </c>
      <c r="AF286" s="1054">
        <v>0</v>
      </c>
      <c r="AG286" s="1054">
        <v>6307</v>
      </c>
      <c r="AH286" s="1054">
        <v>0</v>
      </c>
      <c r="AI286" s="1054">
        <v>0</v>
      </c>
      <c r="AJ286" s="1054">
        <v>0</v>
      </c>
      <c r="AK286" s="1054">
        <v>2102</v>
      </c>
      <c r="AL286" s="1054">
        <v>0</v>
      </c>
      <c r="AM286" s="1054">
        <v>43</v>
      </c>
      <c r="AN286" s="1054">
        <v>70713</v>
      </c>
      <c r="AO286" s="1054">
        <v>0</v>
      </c>
      <c r="AP286" s="1054">
        <v>1443</v>
      </c>
      <c r="AQ286" s="1054">
        <v>816476</v>
      </c>
      <c r="AR286" s="1054">
        <v>0</v>
      </c>
      <c r="AS286" s="1054">
        <v>16663</v>
      </c>
      <c r="AT286" s="1054">
        <v>0</v>
      </c>
      <c r="AU286" s="1054">
        <v>0</v>
      </c>
      <c r="AV286" s="1054">
        <v>0</v>
      </c>
      <c r="AW286" s="1054">
        <v>0</v>
      </c>
      <c r="AX286" s="1054">
        <v>0</v>
      </c>
      <c r="AY286" s="1054">
        <v>0</v>
      </c>
      <c r="AZ286" s="1054">
        <v>14320215</v>
      </c>
      <c r="BA286" s="1054">
        <v>536003</v>
      </c>
      <c r="BB286" s="1054">
        <v>25231747</v>
      </c>
      <c r="BC286" s="1054">
        <v>7664474</v>
      </c>
      <c r="BD286" s="1054">
        <v>0</v>
      </c>
      <c r="BE286" s="1054">
        <v>144903</v>
      </c>
      <c r="BF286" s="1055"/>
      <c r="BG286" s="1055"/>
      <c r="BH286" s="1055"/>
      <c r="BI286" s="1054">
        <v>-3364996</v>
      </c>
      <c r="BJ286" s="1054">
        <v>-3297697</v>
      </c>
      <c r="BK286" s="1054">
        <v>0</v>
      </c>
      <c r="BL286" s="1054">
        <v>-67301</v>
      </c>
      <c r="BM286" s="1054">
        <v>-6729994</v>
      </c>
      <c r="BN286" s="1054">
        <v>-11492499</v>
      </c>
      <c r="BO286" s="1054">
        <v>-11262649</v>
      </c>
      <c r="BP286" s="1054">
        <v>0</v>
      </c>
      <c r="BQ286" s="1054">
        <v>-229849</v>
      </c>
      <c r="BR286" s="1054">
        <v>-22984997</v>
      </c>
      <c r="BS286" s="1054">
        <v>27971725</v>
      </c>
      <c r="BT286" s="1054">
        <v>11994325</v>
      </c>
      <c r="BU286" s="1054">
        <v>15697686</v>
      </c>
      <c r="BV286" s="1054">
        <v>0</v>
      </c>
      <c r="BW286" s="1054">
        <v>279714</v>
      </c>
      <c r="BX286" s="1054">
        <v>175901243</v>
      </c>
      <c r="BY286" s="1054">
        <v>-13450159</v>
      </c>
      <c r="BZ286" s="1054">
        <v>4542153</v>
      </c>
      <c r="CA286" s="1054">
        <v>-14505348</v>
      </c>
      <c r="CB286" s="1054">
        <v>-73892</v>
      </c>
      <c r="CC286" s="1054">
        <v>-43232</v>
      </c>
      <c r="CD286" s="1054">
        <v>-6968</v>
      </c>
      <c r="CE286" s="1054">
        <v>-61036</v>
      </c>
      <c r="CF286" s="1054">
        <v>-5483656</v>
      </c>
      <c r="CG286" s="1054">
        <v>-360010</v>
      </c>
      <c r="CH286" s="1054">
        <v>-189863</v>
      </c>
      <c r="CI286" s="1054">
        <v>-6815</v>
      </c>
      <c r="CJ286" s="1054">
        <v>-8742</v>
      </c>
      <c r="CK286" s="1054">
        <v>0</v>
      </c>
      <c r="CL286" s="1054">
        <v>-97263</v>
      </c>
      <c r="CM286" s="1054">
        <v>-93302</v>
      </c>
      <c r="CN286" s="1054">
        <v>0</v>
      </c>
      <c r="CO286" s="1054">
        <v>185368832</v>
      </c>
      <c r="CP286" s="1054">
        <v>-151125</v>
      </c>
      <c r="CQ286" s="1054">
        <v>8450005</v>
      </c>
      <c r="CR286" s="1054">
        <v>-5667946</v>
      </c>
      <c r="CS286" s="1054">
        <v>225577295</v>
      </c>
      <c r="CT286" s="1054">
        <v>2140643</v>
      </c>
      <c r="CU286" s="1054">
        <v>0</v>
      </c>
      <c r="CV286">
        <v>-12738320</v>
      </c>
      <c r="CW286">
        <v>0</v>
      </c>
      <c r="CX286" s="1054">
        <v>-633767</v>
      </c>
      <c r="CY286" s="1054">
        <v>-22351230</v>
      </c>
      <c r="CZ286" s="1054">
        <v>0</v>
      </c>
      <c r="DA286" s="1054">
        <v>1480978</v>
      </c>
      <c r="DB286" s="1054">
        <v>0</v>
      </c>
      <c r="DC286" s="1054">
        <v>-316884</v>
      </c>
      <c r="DD286" s="1054">
        <v>-310546</v>
      </c>
      <c r="DE286" s="1054">
        <v>0</v>
      </c>
      <c r="DF286" s="1054">
        <v>-6337</v>
      </c>
      <c r="DG286" s="1054">
        <v>-11175615</v>
      </c>
      <c r="DH286" s="1054">
        <v>-10952103</v>
      </c>
      <c r="DI286" s="1054">
        <v>0</v>
      </c>
      <c r="DJ286" s="1054">
        <v>-223512</v>
      </c>
      <c r="DK286" s="1054">
        <v>-378615</v>
      </c>
      <c r="DL286" s="1054">
        <v>0</v>
      </c>
      <c r="DM286" s="1054">
        <v>-7727</v>
      </c>
      <c r="DN286" s="197">
        <v>48517375</v>
      </c>
      <c r="DO286" s="197">
        <v>1621500</v>
      </c>
      <c r="DP286" s="197">
        <v>27971725</v>
      </c>
      <c r="DQ286" s="197">
        <v>-8926454</v>
      </c>
      <c r="DR286" s="209"/>
      <c r="DS286" s="209"/>
      <c r="DT286" s="209"/>
      <c r="DU286" t="s">
        <v>984</v>
      </c>
      <c r="DV286" t="s">
        <v>985</v>
      </c>
      <c r="DX286" s="197">
        <v>0</v>
      </c>
      <c r="DY286" s="197">
        <v>0</v>
      </c>
      <c r="DZ286" s="197">
        <v>0</v>
      </c>
      <c r="EA286" s="1054">
        <v>701035</v>
      </c>
      <c r="EB286" s="1054">
        <v>-8251574</v>
      </c>
      <c r="EC286" s="1557" t="s">
        <v>6480</v>
      </c>
      <c r="ED286" s="197" t="s">
        <v>5323</v>
      </c>
      <c r="EE286" s="1513" t="s">
        <v>5343</v>
      </c>
    </row>
    <row r="287" spans="1:135" s="197" customFormat="1" ht="12.75" x14ac:dyDescent="0.2">
      <c r="A287" s="797">
        <v>279</v>
      </c>
      <c r="B287" s="722" t="s">
        <v>664</v>
      </c>
      <c r="C287" s="1526" t="s">
        <v>665</v>
      </c>
      <c r="D287" s="1054">
        <v>172276</v>
      </c>
      <c r="E287" s="1054">
        <v>172276</v>
      </c>
      <c r="F287" s="1054">
        <v>272090</v>
      </c>
      <c r="G287" s="1054">
        <v>0</v>
      </c>
      <c r="H287" s="1054">
        <v>41305617</v>
      </c>
      <c r="I287" s="1054">
        <v>16522247</v>
      </c>
      <c r="J287" s="1054">
        <v>4130562</v>
      </c>
      <c r="K287" s="1054">
        <v>0</v>
      </c>
      <c r="L287" s="1054">
        <v>0</v>
      </c>
      <c r="M287" s="1054">
        <v>0</v>
      </c>
      <c r="N287" s="1054">
        <v>0</v>
      </c>
      <c r="O287" s="1054">
        <v>0</v>
      </c>
      <c r="P287" s="1054">
        <v>0</v>
      </c>
      <c r="Q287" s="1054">
        <v>0</v>
      </c>
      <c r="R287" s="1054">
        <v>0</v>
      </c>
      <c r="S287" s="1054">
        <v>0</v>
      </c>
      <c r="T287" s="1054">
        <v>0</v>
      </c>
      <c r="U287" s="1054">
        <v>-1239371</v>
      </c>
      <c r="V287" s="1054">
        <v>-991497</v>
      </c>
      <c r="W287" s="1054">
        <v>-247874</v>
      </c>
      <c r="X287" s="1054">
        <v>0</v>
      </c>
      <c r="Y287" s="1054">
        <v>2860759</v>
      </c>
      <c r="Z287" s="1054">
        <v>703603</v>
      </c>
      <c r="AA287" s="1054">
        <v>0</v>
      </c>
      <c r="AB287" s="1054">
        <v>1300775</v>
      </c>
      <c r="AC287" s="1054">
        <v>325194</v>
      </c>
      <c r="AD287" s="1054">
        <v>0</v>
      </c>
      <c r="AE287" s="1054">
        <v>101276</v>
      </c>
      <c r="AF287" s="1054">
        <v>25319</v>
      </c>
      <c r="AG287" s="1054">
        <v>0</v>
      </c>
      <c r="AH287" s="1054">
        <v>534</v>
      </c>
      <c r="AI287" s="1054">
        <v>133</v>
      </c>
      <c r="AJ287" s="1054">
        <v>0</v>
      </c>
      <c r="AK287" s="1054">
        <v>5676</v>
      </c>
      <c r="AL287" s="1054">
        <v>1419</v>
      </c>
      <c r="AM287" s="1054">
        <v>0</v>
      </c>
      <c r="AN287" s="1054">
        <v>10432</v>
      </c>
      <c r="AO287" s="1054">
        <v>2608</v>
      </c>
      <c r="AP287" s="1054">
        <v>0</v>
      </c>
      <c r="AQ287" s="1054">
        <v>341892</v>
      </c>
      <c r="AR287" s="1054">
        <v>85473</v>
      </c>
      <c r="AS287" s="1054">
        <v>0</v>
      </c>
      <c r="AT287" s="1054">
        <v>0</v>
      </c>
      <c r="AU287" s="1054">
        <v>0</v>
      </c>
      <c r="AV287" s="1054">
        <v>0</v>
      </c>
      <c r="AW287" s="1054">
        <v>0</v>
      </c>
      <c r="AX287" s="1054">
        <v>0</v>
      </c>
      <c r="AY287" s="1054">
        <v>0</v>
      </c>
      <c r="AZ287" s="1054">
        <v>4064896</v>
      </c>
      <c r="BA287" s="1054">
        <v>0</v>
      </c>
      <c r="BB287" s="1054">
        <v>-2478742</v>
      </c>
      <c r="BC287" s="1054">
        <v>2796832</v>
      </c>
      <c r="BD287" s="1054">
        <v>699208</v>
      </c>
      <c r="BE287" s="1054">
        <v>0</v>
      </c>
      <c r="BF287" s="1055"/>
      <c r="BG287" s="1055"/>
      <c r="BH287" s="1055"/>
      <c r="BI287" s="1054">
        <v>-396492</v>
      </c>
      <c r="BJ287" s="1054">
        <v>-317193</v>
      </c>
      <c r="BK287" s="1054">
        <v>-79298</v>
      </c>
      <c r="BL287" s="1054">
        <v>0</v>
      </c>
      <c r="BM287" s="1054">
        <v>-792983</v>
      </c>
      <c r="BN287" s="1054">
        <v>-2048338</v>
      </c>
      <c r="BO287" s="1054">
        <v>-1638670</v>
      </c>
      <c r="BP287" s="1054">
        <v>-409668</v>
      </c>
      <c r="BQ287" s="1054">
        <v>0</v>
      </c>
      <c r="BR287" s="1054">
        <v>-4096676</v>
      </c>
      <c r="BS287" s="1054">
        <v>-3182552</v>
      </c>
      <c r="BT287" s="1054">
        <v>-1591274</v>
      </c>
      <c r="BU287" s="1054">
        <v>-1273021</v>
      </c>
      <c r="BV287" s="1054">
        <v>-318257</v>
      </c>
      <c r="BW287" s="1054">
        <v>0</v>
      </c>
      <c r="BX287" s="1054">
        <v>34366635</v>
      </c>
      <c r="BY287" s="1054">
        <v>-4915608</v>
      </c>
      <c r="BZ287" s="1054">
        <v>832117</v>
      </c>
      <c r="CA287" s="1054">
        <v>-3518171</v>
      </c>
      <c r="CB287" s="1054">
        <v>-79848</v>
      </c>
      <c r="CC287" s="1054">
        <v>-28380</v>
      </c>
      <c r="CD287" s="1054">
        <v>-13650</v>
      </c>
      <c r="CE287" s="1054">
        <v>-10315</v>
      </c>
      <c r="CF287" s="1054">
        <v>-1245768</v>
      </c>
      <c r="CG287" s="1054">
        <v>-115308</v>
      </c>
      <c r="CH287" s="1054">
        <v>0</v>
      </c>
      <c r="CI287" s="1054">
        <v>-5601</v>
      </c>
      <c r="CJ287" s="1054">
        <v>0</v>
      </c>
      <c r="CK287" s="1054">
        <v>0</v>
      </c>
      <c r="CL287" s="1054">
        <v>0</v>
      </c>
      <c r="CM287" s="1054">
        <v>0</v>
      </c>
      <c r="CN287" s="1054">
        <v>0</v>
      </c>
      <c r="CO287" s="1054">
        <v>35609195</v>
      </c>
      <c r="CP287" s="1054">
        <v>-74186</v>
      </c>
      <c r="CQ287" s="1054">
        <v>2550344</v>
      </c>
      <c r="CR287" s="1054">
        <v>-283735</v>
      </c>
      <c r="CS287" s="1054">
        <v>50376663</v>
      </c>
      <c r="CT287" s="1054">
        <v>-269626</v>
      </c>
      <c r="CU287" s="1054">
        <v>0</v>
      </c>
      <c r="CV287">
        <v>-1102119</v>
      </c>
      <c r="CW287">
        <v>0</v>
      </c>
      <c r="CX287" s="1054">
        <v>-127930</v>
      </c>
      <c r="CY287" s="1054">
        <v>-3968746</v>
      </c>
      <c r="CZ287" s="1054">
        <v>0</v>
      </c>
      <c r="DA287" s="1054">
        <v>160960</v>
      </c>
      <c r="DB287" s="1054">
        <v>0</v>
      </c>
      <c r="DC287" s="1054">
        <v>-63965</v>
      </c>
      <c r="DD287" s="1054">
        <v>-51172</v>
      </c>
      <c r="DE287" s="1054">
        <v>-12793</v>
      </c>
      <c r="DF287" s="1054">
        <v>0</v>
      </c>
      <c r="DG287" s="1054">
        <v>-1984373</v>
      </c>
      <c r="DH287" s="1054">
        <v>-1587499</v>
      </c>
      <c r="DI287" s="1054">
        <v>-396874</v>
      </c>
      <c r="DJ287" s="1054">
        <v>0</v>
      </c>
      <c r="DK287" s="1054">
        <v>745228</v>
      </c>
      <c r="DL287" s="1054">
        <v>186307</v>
      </c>
      <c r="DM287" s="1054">
        <v>0</v>
      </c>
      <c r="DN287" s="197">
        <v>19476141</v>
      </c>
      <c r="DO287" s="197">
        <v>0</v>
      </c>
      <c r="DP287" s="197">
        <v>-3182552</v>
      </c>
      <c r="DQ287" s="197">
        <v>-4308972</v>
      </c>
      <c r="DR287" s="209"/>
      <c r="DS287" s="209"/>
      <c r="DT287" s="209"/>
      <c r="DU287" t="s">
        <v>984</v>
      </c>
      <c r="DV287" t="s">
        <v>985</v>
      </c>
      <c r="DX287" s="197">
        <v>0</v>
      </c>
      <c r="DY287" s="197">
        <v>0</v>
      </c>
      <c r="DZ287" s="197">
        <v>0</v>
      </c>
      <c r="EA287" s="1054">
        <v>-1690313</v>
      </c>
      <c r="EB287" s="1054">
        <v>0</v>
      </c>
      <c r="EC287" s="1557" t="s">
        <v>6480</v>
      </c>
      <c r="ED287" s="197" t="s">
        <v>5324</v>
      </c>
      <c r="EE287" s="1513" t="s">
        <v>5342</v>
      </c>
    </row>
    <row r="288" spans="1:135" s="197" customFormat="1" ht="12.75" x14ac:dyDescent="0.2">
      <c r="A288" s="203">
        <v>280</v>
      </c>
      <c r="B288" s="722" t="s">
        <v>1350</v>
      </c>
      <c r="C288" s="1526" t="s">
        <v>1337</v>
      </c>
      <c r="D288" s="1054">
        <v>252433</v>
      </c>
      <c r="E288" s="1054">
        <v>252433</v>
      </c>
      <c r="F288" s="1054">
        <v>631879</v>
      </c>
      <c r="G288" s="1054">
        <v>0</v>
      </c>
      <c r="H288" s="1054">
        <v>73470075</v>
      </c>
      <c r="I288" s="1054">
        <v>29388030</v>
      </c>
      <c r="J288" s="1054">
        <v>7347008</v>
      </c>
      <c r="K288" s="1054">
        <v>0</v>
      </c>
      <c r="L288" s="1054">
        <v>1263548</v>
      </c>
      <c r="M288" s="1054">
        <v>0</v>
      </c>
      <c r="N288" s="1054">
        <v>0</v>
      </c>
      <c r="O288" s="1054">
        <v>0</v>
      </c>
      <c r="P288" s="1054">
        <v>84753</v>
      </c>
      <c r="Q288" s="1054">
        <v>0</v>
      </c>
      <c r="R288" s="1054">
        <v>0</v>
      </c>
      <c r="S288" s="1054">
        <v>0</v>
      </c>
      <c r="T288" s="1054">
        <v>0</v>
      </c>
      <c r="U288" s="1054">
        <v>783588</v>
      </c>
      <c r="V288" s="1054">
        <v>626870</v>
      </c>
      <c r="W288" s="1054">
        <v>156718</v>
      </c>
      <c r="X288" s="1054">
        <v>0</v>
      </c>
      <c r="Y288" s="1054">
        <v>5343282</v>
      </c>
      <c r="Z288" s="1054">
        <v>1251494</v>
      </c>
      <c r="AA288" s="1054">
        <v>0</v>
      </c>
      <c r="AB288" s="1054">
        <v>1827780</v>
      </c>
      <c r="AC288" s="1054">
        <v>456027</v>
      </c>
      <c r="AD288" s="1054">
        <v>0</v>
      </c>
      <c r="AE288" s="1054">
        <v>156429</v>
      </c>
      <c r="AF288" s="1054">
        <v>39107</v>
      </c>
      <c r="AG288" s="1054">
        <v>0</v>
      </c>
      <c r="AH288" s="1054">
        <v>0</v>
      </c>
      <c r="AI288" s="1054">
        <v>0</v>
      </c>
      <c r="AJ288" s="1054">
        <v>0</v>
      </c>
      <c r="AK288" s="1054">
        <v>13146</v>
      </c>
      <c r="AL288" s="1054">
        <v>3287</v>
      </c>
      <c r="AM288" s="1054">
        <v>0</v>
      </c>
      <c r="AN288" s="1054">
        <v>16610</v>
      </c>
      <c r="AO288" s="1054">
        <v>4153</v>
      </c>
      <c r="AP288" s="1054">
        <v>0</v>
      </c>
      <c r="AQ288" s="1054">
        <v>466222</v>
      </c>
      <c r="AR288" s="1054">
        <v>116556</v>
      </c>
      <c r="AS288" s="1054">
        <v>0</v>
      </c>
      <c r="AT288" s="1054">
        <v>0</v>
      </c>
      <c r="AU288" s="1054">
        <v>0</v>
      </c>
      <c r="AV288" s="1054">
        <v>0</v>
      </c>
      <c r="AW288" s="1054">
        <v>1405</v>
      </c>
      <c r="AX288" s="1054">
        <v>351</v>
      </c>
      <c r="AY288" s="1054">
        <v>0</v>
      </c>
      <c r="AZ288" s="1054">
        <v>5322246</v>
      </c>
      <c r="BA288" s="1054">
        <v>3120</v>
      </c>
      <c r="BB288" s="1054">
        <v>1567176</v>
      </c>
      <c r="BC288" s="1054">
        <v>4304706</v>
      </c>
      <c r="BD288" s="1054">
        <v>1076177</v>
      </c>
      <c r="BE288" s="1054">
        <v>0</v>
      </c>
      <c r="BF288" s="1055"/>
      <c r="BG288" s="1055"/>
      <c r="BH288" s="1055"/>
      <c r="BI288" s="1054">
        <v>-666294</v>
      </c>
      <c r="BJ288" s="1054">
        <v>-533035</v>
      </c>
      <c r="BK288" s="1054">
        <v>-133259</v>
      </c>
      <c r="BL288" s="1054">
        <v>0</v>
      </c>
      <c r="BM288" s="1054">
        <v>-1332588</v>
      </c>
      <c r="BN288" s="1054">
        <v>-2422062</v>
      </c>
      <c r="BO288" s="1054">
        <v>-1937649</v>
      </c>
      <c r="BP288" s="1054">
        <v>-484411</v>
      </c>
      <c r="BQ288" s="1054">
        <v>0</v>
      </c>
      <c r="BR288" s="1054">
        <v>-4844122</v>
      </c>
      <c r="BS288" s="1054">
        <v>6379949</v>
      </c>
      <c r="BT288" s="1054">
        <v>3185884</v>
      </c>
      <c r="BU288" s="1054">
        <v>2555254</v>
      </c>
      <c r="BV288" s="1054">
        <v>638811</v>
      </c>
      <c r="BW288" s="1054">
        <v>0</v>
      </c>
      <c r="BX288" s="1054">
        <v>74546661</v>
      </c>
      <c r="BY288" s="1054">
        <v>-6635323</v>
      </c>
      <c r="BZ288" s="1054">
        <v>1697873</v>
      </c>
      <c r="CA288" s="1054">
        <v>-5491847</v>
      </c>
      <c r="CB288" s="1054">
        <v>-44472</v>
      </c>
      <c r="CC288" s="1054">
        <v>-49012</v>
      </c>
      <c r="CD288" s="1054">
        <v>-29655</v>
      </c>
      <c r="CE288" s="1054">
        <v>-23390</v>
      </c>
      <c r="CF288" s="1054">
        <v>-2041365</v>
      </c>
      <c r="CG288" s="1054">
        <v>-75231</v>
      </c>
      <c r="CH288" s="1054">
        <v>-165200</v>
      </c>
      <c r="CI288" s="1054">
        <v>-5577</v>
      </c>
      <c r="CJ288" s="1054">
        <v>0</v>
      </c>
      <c r="CK288" s="1054">
        <v>0</v>
      </c>
      <c r="CL288" s="1054">
        <v>-84347</v>
      </c>
      <c r="CM288" s="1054">
        <v>-141931</v>
      </c>
      <c r="CN288" s="1054">
        <v>0</v>
      </c>
      <c r="CO288" s="1054">
        <v>70949950</v>
      </c>
      <c r="CP288" s="1054">
        <v>-300691</v>
      </c>
      <c r="CQ288" s="1054">
        <v>2449004</v>
      </c>
      <c r="CR288" s="1054">
        <v>-2793240</v>
      </c>
      <c r="CS288" s="1054">
        <v>94348094</v>
      </c>
      <c r="CT288" s="1054">
        <v>-273496</v>
      </c>
      <c r="CU288" s="1054">
        <v>0</v>
      </c>
      <c r="CV288">
        <v>5280516</v>
      </c>
      <c r="CW288">
        <v>0</v>
      </c>
      <c r="CX288" s="1054">
        <v>-147811</v>
      </c>
      <c r="CY288" s="1054">
        <v>-4696311</v>
      </c>
      <c r="CZ288" s="1054">
        <v>0</v>
      </c>
      <c r="DA288" s="1054">
        <v>47179</v>
      </c>
      <c r="DB288" s="1054">
        <v>0</v>
      </c>
      <c r="DC288" s="1054">
        <v>-73906</v>
      </c>
      <c r="DD288" s="1054">
        <v>-59124</v>
      </c>
      <c r="DE288" s="1054">
        <v>-14781</v>
      </c>
      <c r="DF288" s="1054">
        <v>0</v>
      </c>
      <c r="DG288" s="1054">
        <v>-2348156</v>
      </c>
      <c r="DH288" s="1054">
        <v>-1878525</v>
      </c>
      <c r="DI288" s="1054">
        <v>-469630</v>
      </c>
      <c r="DJ288" s="1054">
        <v>0</v>
      </c>
      <c r="DK288" s="1054">
        <v>1387813</v>
      </c>
      <c r="DL288" s="1054">
        <v>345330</v>
      </c>
      <c r="DM288" s="1054">
        <v>0</v>
      </c>
      <c r="DN288" s="197">
        <v>30082450</v>
      </c>
      <c r="DO288" s="197">
        <v>0</v>
      </c>
      <c r="DP288" s="197">
        <v>6379949</v>
      </c>
      <c r="DQ288" s="197">
        <v>-6587881</v>
      </c>
      <c r="DR288" s="209"/>
      <c r="DS288" s="209"/>
      <c r="DT288" s="209"/>
      <c r="DU288" t="s">
        <v>984</v>
      </c>
      <c r="DV288" t="s">
        <v>985</v>
      </c>
      <c r="DX288" s="197">
        <v>0</v>
      </c>
      <c r="DY288" s="197">
        <v>0</v>
      </c>
      <c r="DZ288" s="197">
        <v>0</v>
      </c>
      <c r="EA288" s="1054">
        <v>-3138975</v>
      </c>
      <c r="EB288" s="1054">
        <v>-887416</v>
      </c>
      <c r="EC288" s="1557" t="s">
        <v>6480</v>
      </c>
      <c r="ED288" s="197" t="s">
        <v>5325</v>
      </c>
      <c r="EE288" s="1513" t="s">
        <v>5344</v>
      </c>
    </row>
    <row r="289" spans="1:135" s="197" customFormat="1" ht="12.75" x14ac:dyDescent="0.2">
      <c r="A289" s="797">
        <v>281</v>
      </c>
      <c r="B289" s="722" t="s">
        <v>666</v>
      </c>
      <c r="C289" s="1526" t="s">
        <v>667</v>
      </c>
      <c r="D289" s="1054">
        <v>2993741</v>
      </c>
      <c r="E289" s="1054">
        <v>2993741</v>
      </c>
      <c r="F289" s="1054">
        <v>0</v>
      </c>
      <c r="G289" s="1054">
        <v>0</v>
      </c>
      <c r="H289" s="1054">
        <v>1881908448</v>
      </c>
      <c r="I289" s="1054">
        <v>564572534</v>
      </c>
      <c r="J289" s="1054">
        <v>696306126</v>
      </c>
      <c r="K289" s="1054">
        <v>0</v>
      </c>
      <c r="L289" s="1054">
        <v>0</v>
      </c>
      <c r="M289" s="1054">
        <v>0</v>
      </c>
      <c r="N289" s="1054">
        <v>0</v>
      </c>
      <c r="O289" s="1054">
        <v>0</v>
      </c>
      <c r="P289" s="1054">
        <v>0</v>
      </c>
      <c r="Q289" s="1054">
        <v>0</v>
      </c>
      <c r="R289" s="1054">
        <v>0</v>
      </c>
      <c r="S289" s="1054">
        <v>0</v>
      </c>
      <c r="T289" s="1054">
        <v>0</v>
      </c>
      <c r="U289" s="1054">
        <v>-9992892</v>
      </c>
      <c r="V289" s="1054">
        <v>-9084447</v>
      </c>
      <c r="W289" s="1054">
        <v>-11204152</v>
      </c>
      <c r="X289" s="1054">
        <v>0</v>
      </c>
      <c r="Y289" s="1054">
        <v>96169670</v>
      </c>
      <c r="Z289" s="1054">
        <v>118609260</v>
      </c>
      <c r="AA289" s="1054">
        <v>0</v>
      </c>
      <c r="AB289" s="1054">
        <v>1658161</v>
      </c>
      <c r="AC289" s="1054">
        <v>2045066</v>
      </c>
      <c r="AD289" s="1054">
        <v>0</v>
      </c>
      <c r="AE289" s="1054">
        <v>625742</v>
      </c>
      <c r="AF289" s="1054">
        <v>771749</v>
      </c>
      <c r="AG289" s="1054">
        <v>0</v>
      </c>
      <c r="AH289" s="1054">
        <v>0</v>
      </c>
      <c r="AI289" s="1054">
        <v>0</v>
      </c>
      <c r="AJ289" s="1054">
        <v>0</v>
      </c>
      <c r="AK289" s="1054">
        <v>44510</v>
      </c>
      <c r="AL289" s="1054">
        <v>54896</v>
      </c>
      <c r="AM289" s="1054">
        <v>0</v>
      </c>
      <c r="AN289" s="1054">
        <v>0</v>
      </c>
      <c r="AO289" s="1054">
        <v>0</v>
      </c>
      <c r="AP289" s="1054">
        <v>0</v>
      </c>
      <c r="AQ289" s="1054">
        <v>411585</v>
      </c>
      <c r="AR289" s="1054">
        <v>507622</v>
      </c>
      <c r="AS289" s="1054">
        <v>0</v>
      </c>
      <c r="AT289" s="1054">
        <v>0</v>
      </c>
      <c r="AU289" s="1054">
        <v>0</v>
      </c>
      <c r="AV289" s="1054">
        <v>0</v>
      </c>
      <c r="AW289" s="1054">
        <v>0</v>
      </c>
      <c r="AX289" s="1054">
        <v>0</v>
      </c>
      <c r="AY289" s="1054">
        <v>0</v>
      </c>
      <c r="AZ289" s="1054">
        <v>34086537</v>
      </c>
      <c r="BA289" s="1054">
        <v>0</v>
      </c>
      <c r="BB289" s="1054">
        <v>-30281491</v>
      </c>
      <c r="BC289" s="1054">
        <v>48146689</v>
      </c>
      <c r="BD289" s="1054">
        <v>59380916</v>
      </c>
      <c r="BE289" s="1054">
        <v>0</v>
      </c>
      <c r="BF289" s="1055"/>
      <c r="BG289" s="1055"/>
      <c r="BH289" s="1055"/>
      <c r="BI289" s="1054">
        <v>-31238241</v>
      </c>
      <c r="BJ289" s="1054">
        <v>-28398401</v>
      </c>
      <c r="BK289" s="1054">
        <v>-35024695</v>
      </c>
      <c r="BL289" s="1054">
        <v>0</v>
      </c>
      <c r="BM289" s="1054">
        <v>-94661337</v>
      </c>
      <c r="BN289" s="1054">
        <v>-144471424</v>
      </c>
      <c r="BO289" s="1054">
        <v>-131337658</v>
      </c>
      <c r="BP289" s="1054">
        <v>-161983112</v>
      </c>
      <c r="BQ289" s="1054">
        <v>0</v>
      </c>
      <c r="BR289" s="1054">
        <v>-437792194</v>
      </c>
      <c r="BS289" s="1054">
        <v>-74826152</v>
      </c>
      <c r="BT289" s="1054">
        <v>-24692627</v>
      </c>
      <c r="BU289" s="1054">
        <v>-22447849</v>
      </c>
      <c r="BV289" s="1054">
        <v>-27685676</v>
      </c>
      <c r="BW289" s="1054">
        <v>0</v>
      </c>
      <c r="BX289" s="1054">
        <v>1865781426</v>
      </c>
      <c r="BY289" s="1054">
        <v>-8116975</v>
      </c>
      <c r="BZ289" s="1054">
        <v>59114450</v>
      </c>
      <c r="CA289" s="1054">
        <v>-83867709</v>
      </c>
      <c r="CB289" s="1054">
        <v>-24166</v>
      </c>
      <c r="CC289" s="1054">
        <v>0</v>
      </c>
      <c r="CD289" s="1054">
        <v>-107699</v>
      </c>
      <c r="CE289" s="1054">
        <v>-3714806</v>
      </c>
      <c r="CF289" s="1054">
        <v>-182625520</v>
      </c>
      <c r="CG289" s="1054">
        <v>-316744</v>
      </c>
      <c r="CH289" s="1054">
        <v>-5563</v>
      </c>
      <c r="CI289" s="1054">
        <v>-1510</v>
      </c>
      <c r="CJ289" s="1054">
        <v>0</v>
      </c>
      <c r="CK289" s="1054">
        <v>0</v>
      </c>
      <c r="CL289" s="1054">
        <v>-101074</v>
      </c>
      <c r="CM289" s="1054">
        <v>0</v>
      </c>
      <c r="CN289" s="1054">
        <v>0</v>
      </c>
      <c r="CO289" s="1054">
        <v>1935716509</v>
      </c>
      <c r="CP289" s="1054">
        <v>-35437852</v>
      </c>
      <c r="CQ289" s="1054">
        <v>180164240</v>
      </c>
      <c r="CR289" s="1054">
        <v>-243846017</v>
      </c>
      <c r="CS289" s="1054">
        <v>2336225980</v>
      </c>
      <c r="CT289" s="1054">
        <v>-18899544</v>
      </c>
      <c r="CU289" s="1054">
        <v>0</v>
      </c>
      <c r="CV289">
        <v>-174171196</v>
      </c>
      <c r="CW289">
        <v>0</v>
      </c>
      <c r="CX289" s="1054">
        <v>-1776586</v>
      </c>
      <c r="CY289" s="1054">
        <v>-436015608</v>
      </c>
      <c r="CZ289" s="1054">
        <v>0</v>
      </c>
      <c r="DA289" s="1054">
        <v>807159</v>
      </c>
      <c r="DB289" s="1054">
        <v>0</v>
      </c>
      <c r="DC289" s="1054">
        <v>-586274</v>
      </c>
      <c r="DD289" s="1054">
        <v>-532975</v>
      </c>
      <c r="DE289" s="1054">
        <v>-657337</v>
      </c>
      <c r="DF289" s="1054">
        <v>0</v>
      </c>
      <c r="DG289" s="1054">
        <v>-143885150</v>
      </c>
      <c r="DH289" s="1054">
        <v>-130804683</v>
      </c>
      <c r="DI289" s="1054">
        <v>-161325775</v>
      </c>
      <c r="DJ289" s="1054">
        <v>0</v>
      </c>
      <c r="DK289" s="1054">
        <v>28267337</v>
      </c>
      <c r="DL289" s="1054">
        <v>34863049</v>
      </c>
      <c r="DM289" s="1054">
        <v>0</v>
      </c>
      <c r="DN289" s="197">
        <v>160446750</v>
      </c>
      <c r="DO289" s="197">
        <v>0</v>
      </c>
      <c r="DP289" s="197">
        <v>-74826152</v>
      </c>
      <c r="DQ289" s="197">
        <v>-114052911</v>
      </c>
      <c r="DR289" s="209"/>
      <c r="DS289" s="209"/>
      <c r="DT289" s="209"/>
      <c r="DU289" t="s">
        <v>984</v>
      </c>
      <c r="DV289" t="s">
        <v>984</v>
      </c>
      <c r="DX289" s="197">
        <v>0</v>
      </c>
      <c r="DY289" s="197">
        <v>0</v>
      </c>
      <c r="DZ289" s="197">
        <v>0</v>
      </c>
      <c r="EA289" s="1054">
        <v>-85487280</v>
      </c>
      <c r="EB289" s="1054">
        <v>0</v>
      </c>
      <c r="EC289" s="1557" t="s">
        <v>6480</v>
      </c>
      <c r="ED289" s="197" t="s">
        <v>5326</v>
      </c>
      <c r="EE289" s="1513" t="s">
        <v>5345</v>
      </c>
    </row>
    <row r="290" spans="1:135" s="197" customFormat="1" ht="12.75" x14ac:dyDescent="0.2">
      <c r="A290" s="203">
        <v>282</v>
      </c>
      <c r="B290" s="722" t="s">
        <v>4490</v>
      </c>
      <c r="C290" s="1526" t="s">
        <v>4489</v>
      </c>
      <c r="D290" s="1054">
        <v>537431</v>
      </c>
      <c r="E290" s="1054">
        <v>537431</v>
      </c>
      <c r="F290" s="1054">
        <v>343502</v>
      </c>
      <c r="G290" s="1054">
        <v>0</v>
      </c>
      <c r="H290" s="1054">
        <v>82550371</v>
      </c>
      <c r="I290" s="1054">
        <v>40449682</v>
      </c>
      <c r="J290" s="1054">
        <v>0</v>
      </c>
      <c r="K290" s="1054">
        <v>825504</v>
      </c>
      <c r="L290" s="1054">
        <v>0</v>
      </c>
      <c r="M290" s="1054">
        <v>0</v>
      </c>
      <c r="N290" s="1054">
        <v>0</v>
      </c>
      <c r="O290" s="1054">
        <v>0</v>
      </c>
      <c r="P290" s="1054">
        <v>0</v>
      </c>
      <c r="Q290" s="1054">
        <v>0</v>
      </c>
      <c r="R290" s="1054">
        <v>0</v>
      </c>
      <c r="S290" s="1054">
        <v>0</v>
      </c>
      <c r="T290" s="1054">
        <v>0</v>
      </c>
      <c r="U290" s="1054">
        <v>-2046854</v>
      </c>
      <c r="V290" s="1054">
        <v>-2046854</v>
      </c>
      <c r="W290" s="1054">
        <v>0</v>
      </c>
      <c r="X290" s="1054">
        <v>0</v>
      </c>
      <c r="Y290" s="1054">
        <v>6948739</v>
      </c>
      <c r="Z290" s="1054">
        <v>0</v>
      </c>
      <c r="AA290" s="1054">
        <v>140617</v>
      </c>
      <c r="AB290" s="1054">
        <v>5929996</v>
      </c>
      <c r="AC290" s="1054">
        <v>0</v>
      </c>
      <c r="AD290" s="1054">
        <v>121020</v>
      </c>
      <c r="AE290" s="1054">
        <v>243890</v>
      </c>
      <c r="AF290" s="1054">
        <v>0</v>
      </c>
      <c r="AG290" s="1054">
        <v>4977</v>
      </c>
      <c r="AH290" s="1054">
        <v>8636</v>
      </c>
      <c r="AI290" s="1054">
        <v>0</v>
      </c>
      <c r="AJ290" s="1054">
        <v>176</v>
      </c>
      <c r="AK290" s="1054">
        <v>30164</v>
      </c>
      <c r="AL290" s="1054">
        <v>0</v>
      </c>
      <c r="AM290" s="1054">
        <v>616</v>
      </c>
      <c r="AN290" s="1054">
        <v>36217</v>
      </c>
      <c r="AO290" s="1054">
        <v>0</v>
      </c>
      <c r="AP290" s="1054">
        <v>739</v>
      </c>
      <c r="AQ290" s="1054">
        <v>509490</v>
      </c>
      <c r="AR290" s="1054">
        <v>0</v>
      </c>
      <c r="AS290" s="1054">
        <v>10398</v>
      </c>
      <c r="AT290" s="1054">
        <v>0</v>
      </c>
      <c r="AU290" s="1054">
        <v>0</v>
      </c>
      <c r="AV290" s="1054">
        <v>0</v>
      </c>
      <c r="AW290" s="1054">
        <v>1721</v>
      </c>
      <c r="AX290" s="1054">
        <v>0</v>
      </c>
      <c r="AY290" s="1054">
        <v>35</v>
      </c>
      <c r="AZ290" s="1054">
        <v>9392016</v>
      </c>
      <c r="BA290" s="1054">
        <v>0</v>
      </c>
      <c r="BB290" s="1054">
        <v>-4093707</v>
      </c>
      <c r="BC290" s="1054">
        <v>8529318</v>
      </c>
      <c r="BD290" s="1054">
        <v>0</v>
      </c>
      <c r="BE290" s="1054">
        <v>174068</v>
      </c>
      <c r="BF290" s="1055"/>
      <c r="BG290" s="1055"/>
      <c r="BH290" s="1055"/>
      <c r="BI290" s="1054">
        <v>-1791288</v>
      </c>
      <c r="BJ290" s="1054">
        <v>-1433032</v>
      </c>
      <c r="BK290" s="1054">
        <v>-358257</v>
      </c>
      <c r="BL290" s="1054">
        <v>0</v>
      </c>
      <c r="BM290" s="1054">
        <v>-3582577</v>
      </c>
      <c r="BN290" s="1054">
        <v>-1226764</v>
      </c>
      <c r="BO290" s="1054">
        <v>-981413</v>
      </c>
      <c r="BP290" s="1054">
        <v>-245355</v>
      </c>
      <c r="BQ290" s="1054">
        <v>0</v>
      </c>
      <c r="BR290" s="1054">
        <v>-2453532</v>
      </c>
      <c r="BS290" s="1054">
        <v>-6047797</v>
      </c>
      <c r="BT290" s="1054">
        <v>-3023895</v>
      </c>
      <c r="BU290" s="1054">
        <v>-2419119</v>
      </c>
      <c r="BV290" s="1054">
        <v>-604781</v>
      </c>
      <c r="BW290" s="1054">
        <v>0</v>
      </c>
      <c r="BX290" s="1054">
        <v>73315061</v>
      </c>
      <c r="BY290" s="1054">
        <v>-19608046</v>
      </c>
      <c r="BZ290" s="1054">
        <v>1773107</v>
      </c>
      <c r="CA290" s="1054">
        <v>-6512006</v>
      </c>
      <c r="CB290" s="1054">
        <v>-332252</v>
      </c>
      <c r="CC290" s="1054">
        <v>-76965</v>
      </c>
      <c r="CD290" s="1054">
        <v>-57142</v>
      </c>
      <c r="CE290" s="1054">
        <v>-126930</v>
      </c>
      <c r="CF290" s="1054">
        <v>-2274452</v>
      </c>
      <c r="CG290" s="1054">
        <v>-142831</v>
      </c>
      <c r="CH290" s="1054">
        <v>-44828</v>
      </c>
      <c r="CI290" s="1054">
        <v>-14717</v>
      </c>
      <c r="CJ290" s="1054">
        <v>0</v>
      </c>
      <c r="CK290" s="1054">
        <v>-10800</v>
      </c>
      <c r="CL290" s="1054">
        <v>0</v>
      </c>
      <c r="CM290" s="1054">
        <v>0</v>
      </c>
      <c r="CN290" s="1054">
        <v>0</v>
      </c>
      <c r="CO290" s="1054">
        <v>75978860</v>
      </c>
      <c r="CP290" s="1054">
        <v>-497620</v>
      </c>
      <c r="CQ290" s="1054">
        <v>6493774</v>
      </c>
      <c r="CR290" s="1054">
        <v>-3098640</v>
      </c>
      <c r="CS290" s="1054">
        <v>116720863</v>
      </c>
      <c r="CT290" s="1054">
        <v>-715765</v>
      </c>
      <c r="CU290" s="1054">
        <v>0</v>
      </c>
      <c r="CV290">
        <v>-2420947</v>
      </c>
      <c r="CW290">
        <v>0</v>
      </c>
      <c r="CX290" s="1054">
        <v>-23524</v>
      </c>
      <c r="CY290" s="1054">
        <v>-2430008</v>
      </c>
      <c r="CZ290" s="1054">
        <v>0</v>
      </c>
      <c r="DA290" s="1054">
        <v>-93310</v>
      </c>
      <c r="DB290" s="1054">
        <v>0</v>
      </c>
      <c r="DC290" s="1054">
        <v>-11761</v>
      </c>
      <c r="DD290" s="1054">
        <v>-9410</v>
      </c>
      <c r="DE290" s="1054">
        <v>-2353</v>
      </c>
      <c r="DF290" s="1054">
        <v>0</v>
      </c>
      <c r="DG290" s="1054">
        <v>-1215003</v>
      </c>
      <c r="DH290" s="1054">
        <v>-972003</v>
      </c>
      <c r="DI290" s="1054">
        <v>-243002</v>
      </c>
      <c r="DJ290" s="1054">
        <v>0</v>
      </c>
      <c r="DK290" s="1054">
        <v>1115588</v>
      </c>
      <c r="DL290" s="1054">
        <v>278897</v>
      </c>
      <c r="DM290" s="1054">
        <v>0</v>
      </c>
      <c r="DN290" s="197">
        <v>38287325</v>
      </c>
      <c r="DO290" s="197">
        <v>0</v>
      </c>
      <c r="DP290" s="197">
        <v>-6047797</v>
      </c>
      <c r="DQ290" s="197">
        <v>-11293996</v>
      </c>
      <c r="DR290" s="209"/>
      <c r="DS290" s="209"/>
      <c r="DT290" s="209"/>
      <c r="DU290" t="s">
        <v>985</v>
      </c>
      <c r="DV290" t="s">
        <v>984</v>
      </c>
      <c r="DX290" s="197">
        <v>0</v>
      </c>
      <c r="DY290" s="197">
        <v>0</v>
      </c>
      <c r="DZ290" s="197">
        <v>0</v>
      </c>
      <c r="EA290" s="1054">
        <v>-2530358</v>
      </c>
      <c r="EB290" s="1054">
        <v>0</v>
      </c>
      <c r="EC290" s="1557" t="s">
        <v>6480</v>
      </c>
      <c r="ED290" s="197" t="s">
        <v>5327</v>
      </c>
      <c r="EE290" s="1513" t="s">
        <v>5349</v>
      </c>
    </row>
    <row r="291" spans="1:135" s="197" customFormat="1" ht="12.75" x14ac:dyDescent="0.2">
      <c r="A291" s="797">
        <v>283</v>
      </c>
      <c r="B291" s="722" t="s">
        <v>668</v>
      </c>
      <c r="C291" s="1526" t="s">
        <v>669</v>
      </c>
      <c r="D291" s="1054">
        <v>370645</v>
      </c>
      <c r="E291" s="1054">
        <v>370645</v>
      </c>
      <c r="F291" s="1054">
        <v>39529</v>
      </c>
      <c r="G291" s="1054">
        <v>0</v>
      </c>
      <c r="H291" s="1054">
        <v>81738103</v>
      </c>
      <c r="I291" s="1054">
        <v>80920722</v>
      </c>
      <c r="J291" s="1054">
        <v>0</v>
      </c>
      <c r="K291" s="1054">
        <v>817381</v>
      </c>
      <c r="L291" s="1054">
        <v>0</v>
      </c>
      <c r="M291" s="1054">
        <v>0</v>
      </c>
      <c r="N291" s="1054">
        <v>0</v>
      </c>
      <c r="O291" s="1054">
        <v>0</v>
      </c>
      <c r="P291" s="1054">
        <v>0</v>
      </c>
      <c r="Q291" s="1054">
        <v>0</v>
      </c>
      <c r="R291" s="1054">
        <v>0</v>
      </c>
      <c r="S291" s="1054">
        <v>0</v>
      </c>
      <c r="T291" s="1054">
        <v>0</v>
      </c>
      <c r="U291" s="1054">
        <v>0</v>
      </c>
      <c r="V291" s="1054">
        <v>-11333489</v>
      </c>
      <c r="W291" s="1054">
        <v>0</v>
      </c>
      <c r="X291" s="1054">
        <v>-114480</v>
      </c>
      <c r="Y291" s="1054">
        <v>13790824</v>
      </c>
      <c r="Z291" s="1054">
        <v>0</v>
      </c>
      <c r="AA291" s="1054">
        <v>139233</v>
      </c>
      <c r="AB291" s="1054">
        <v>8991281</v>
      </c>
      <c r="AC291" s="1054">
        <v>0</v>
      </c>
      <c r="AD291" s="1054">
        <v>90821</v>
      </c>
      <c r="AE291" s="1054">
        <v>391212</v>
      </c>
      <c r="AF291" s="1054">
        <v>0</v>
      </c>
      <c r="AG291" s="1054">
        <v>3952</v>
      </c>
      <c r="AH291" s="1054">
        <v>36580</v>
      </c>
      <c r="AI291" s="1054">
        <v>0</v>
      </c>
      <c r="AJ291" s="1054">
        <v>369</v>
      </c>
      <c r="AK291" s="1054">
        <v>25390</v>
      </c>
      <c r="AL291" s="1054">
        <v>0</v>
      </c>
      <c r="AM291" s="1054">
        <v>256</v>
      </c>
      <c r="AN291" s="1054">
        <v>0</v>
      </c>
      <c r="AO291" s="1054">
        <v>0</v>
      </c>
      <c r="AP291" s="1054">
        <v>0</v>
      </c>
      <c r="AQ291" s="1054">
        <v>1431080</v>
      </c>
      <c r="AR291" s="1054">
        <v>0</v>
      </c>
      <c r="AS291" s="1054">
        <v>14455</v>
      </c>
      <c r="AT291" s="1054">
        <v>0</v>
      </c>
      <c r="AU291" s="1054">
        <v>0</v>
      </c>
      <c r="AV291" s="1054">
        <v>0</v>
      </c>
      <c r="AW291" s="1054">
        <v>0</v>
      </c>
      <c r="AX291" s="1054">
        <v>0</v>
      </c>
      <c r="AY291" s="1054">
        <v>0</v>
      </c>
      <c r="AZ291" s="1054">
        <v>5236703</v>
      </c>
      <c r="BA291" s="1054">
        <v>0</v>
      </c>
      <c r="BB291" s="1054">
        <v>-11447969</v>
      </c>
      <c r="BC291" s="1054">
        <v>9147946</v>
      </c>
      <c r="BD291" s="1054">
        <v>0</v>
      </c>
      <c r="BE291" s="1054">
        <v>92403</v>
      </c>
      <c r="BF291" s="1055"/>
      <c r="BG291" s="1055"/>
      <c r="BH291" s="1055"/>
      <c r="BI291" s="1054">
        <v>0</v>
      </c>
      <c r="BJ291" s="1054">
        <v>-1746914</v>
      </c>
      <c r="BK291" s="1054">
        <v>0</v>
      </c>
      <c r="BL291" s="1054">
        <v>-17646</v>
      </c>
      <c r="BM291" s="1054">
        <v>-1764560</v>
      </c>
      <c r="BN291" s="1054">
        <v>0</v>
      </c>
      <c r="BO291" s="1054">
        <v>-5602548</v>
      </c>
      <c r="BP291" s="1054">
        <v>0</v>
      </c>
      <c r="BQ291" s="1054">
        <v>-56591</v>
      </c>
      <c r="BR291" s="1054">
        <v>-5659139</v>
      </c>
      <c r="BS291" s="1054">
        <v>-12349204</v>
      </c>
      <c r="BT291" s="1054">
        <v>-1</v>
      </c>
      <c r="BU291" s="1054">
        <v>-12225711</v>
      </c>
      <c r="BV291" s="1054">
        <v>0</v>
      </c>
      <c r="BW291" s="1054">
        <v>-123492</v>
      </c>
      <c r="BX291" s="1054">
        <v>71996642</v>
      </c>
      <c r="BY291" s="1054">
        <v>-12670034</v>
      </c>
      <c r="BZ291" s="1054">
        <v>1809968</v>
      </c>
      <c r="CA291" s="1054">
        <v>-5625976</v>
      </c>
      <c r="CB291" s="1054">
        <v>-160427</v>
      </c>
      <c r="CC291" s="1054">
        <v>0</v>
      </c>
      <c r="CD291" s="1054">
        <v>-20398</v>
      </c>
      <c r="CE291" s="1054">
        <v>0</v>
      </c>
      <c r="CF291" s="1054">
        <v>-2796388</v>
      </c>
      <c r="CG291" s="1054">
        <v>-547177</v>
      </c>
      <c r="CH291" s="1054">
        <v>-257525</v>
      </c>
      <c r="CI291" s="1054">
        <v>-7385</v>
      </c>
      <c r="CJ291" s="1054">
        <v>0</v>
      </c>
      <c r="CK291" s="1054">
        <v>0</v>
      </c>
      <c r="CL291" s="1054">
        <v>0</v>
      </c>
      <c r="CM291" s="1054">
        <v>0</v>
      </c>
      <c r="CN291" s="1054">
        <v>0</v>
      </c>
      <c r="CO291" s="1054">
        <v>71189567</v>
      </c>
      <c r="CP291" s="1054">
        <v>-3351203</v>
      </c>
      <c r="CQ291" s="1054">
        <v>7613073</v>
      </c>
      <c r="CR291" s="1054">
        <v>-1113555</v>
      </c>
      <c r="CS291" s="1054">
        <v>101970363</v>
      </c>
      <c r="CT291" s="1054">
        <v>-1228085</v>
      </c>
      <c r="CU291" s="1054">
        <v>0</v>
      </c>
      <c r="CV291">
        <v>-2582944</v>
      </c>
      <c r="CW291">
        <v>0</v>
      </c>
      <c r="CX291" s="1054">
        <v>-5225419</v>
      </c>
      <c r="CY291" s="1054">
        <v>-433720</v>
      </c>
      <c r="CZ291" s="1054">
        <v>0</v>
      </c>
      <c r="DA291" s="1054">
        <v>0</v>
      </c>
      <c r="DB291" s="1054">
        <v>0</v>
      </c>
      <c r="DC291" s="1054">
        <v>0</v>
      </c>
      <c r="DD291" s="1054">
        <v>-5173165</v>
      </c>
      <c r="DE291" s="1054">
        <v>0</v>
      </c>
      <c r="DF291" s="1054">
        <v>-52254</v>
      </c>
      <c r="DG291" s="1054">
        <v>0</v>
      </c>
      <c r="DH291" s="1054">
        <v>-429384</v>
      </c>
      <c r="DI291" s="1054">
        <v>0</v>
      </c>
      <c r="DJ291" s="1054">
        <v>-4336</v>
      </c>
      <c r="DK291" s="1054">
        <v>5673898</v>
      </c>
      <c r="DL291" s="1054">
        <v>0</v>
      </c>
      <c r="DM291" s="1054">
        <v>57312</v>
      </c>
      <c r="DN291" s="197">
        <v>30397200</v>
      </c>
      <c r="DO291" s="197">
        <v>0</v>
      </c>
      <c r="DP291" s="197">
        <v>-12349204</v>
      </c>
      <c r="DQ291" s="197">
        <v>-5378277</v>
      </c>
      <c r="DR291" s="209"/>
      <c r="DS291" s="209"/>
      <c r="DT291" s="209"/>
      <c r="DU291" t="s">
        <v>984</v>
      </c>
      <c r="DV291" t="s">
        <v>984</v>
      </c>
      <c r="DX291" s="197">
        <v>0</v>
      </c>
      <c r="DY291" s="197">
        <v>0</v>
      </c>
      <c r="DZ291" s="197">
        <v>0</v>
      </c>
      <c r="EA291" s="1054">
        <v>-5199771</v>
      </c>
      <c r="EB291" s="1054">
        <v>0</v>
      </c>
      <c r="EC291" s="1557" t="s">
        <v>6480</v>
      </c>
      <c r="ED291" s="197" t="s">
        <v>5328</v>
      </c>
      <c r="EE291" s="1513" t="s">
        <v>5349</v>
      </c>
    </row>
    <row r="292" spans="1:135" s="197" customFormat="1" ht="12.75" x14ac:dyDescent="0.2">
      <c r="A292" s="203">
        <v>284</v>
      </c>
      <c r="B292" s="722" t="s">
        <v>670</v>
      </c>
      <c r="C292" s="1526" t="s">
        <v>671</v>
      </c>
      <c r="D292" s="1054">
        <v>635843</v>
      </c>
      <c r="E292" s="1054">
        <v>635843</v>
      </c>
      <c r="F292" s="1054">
        <v>2538278</v>
      </c>
      <c r="G292" s="1054">
        <v>0</v>
      </c>
      <c r="H292" s="1054">
        <v>165969002</v>
      </c>
      <c r="I292" s="1054">
        <v>81324811</v>
      </c>
      <c r="J292" s="1054">
        <v>0</v>
      </c>
      <c r="K292" s="1054">
        <v>1659690</v>
      </c>
      <c r="L292" s="1054">
        <v>0</v>
      </c>
      <c r="M292" s="1054">
        <v>0</v>
      </c>
      <c r="N292" s="1054">
        <v>0</v>
      </c>
      <c r="O292" s="1054">
        <v>0</v>
      </c>
      <c r="P292" s="1054">
        <v>0</v>
      </c>
      <c r="Q292" s="1054">
        <v>0</v>
      </c>
      <c r="R292" s="1054">
        <v>0</v>
      </c>
      <c r="S292" s="1054">
        <v>0</v>
      </c>
      <c r="T292" s="1054">
        <v>0</v>
      </c>
      <c r="U292" s="1054">
        <v>2898552</v>
      </c>
      <c r="V292" s="1054">
        <v>2840580</v>
      </c>
      <c r="W292" s="1054">
        <v>0</v>
      </c>
      <c r="X292" s="1054">
        <v>57971</v>
      </c>
      <c r="Y292" s="1054">
        <v>14285296</v>
      </c>
      <c r="Z292" s="1054">
        <v>0</v>
      </c>
      <c r="AA292" s="1054">
        <v>282713</v>
      </c>
      <c r="AB292" s="1054">
        <v>6850887</v>
      </c>
      <c r="AC292" s="1054">
        <v>0</v>
      </c>
      <c r="AD292" s="1054">
        <v>139814</v>
      </c>
      <c r="AE292" s="1054">
        <v>336648</v>
      </c>
      <c r="AF292" s="1054">
        <v>0</v>
      </c>
      <c r="AG292" s="1054">
        <v>6870</v>
      </c>
      <c r="AH292" s="1054">
        <v>26682</v>
      </c>
      <c r="AI292" s="1054">
        <v>0</v>
      </c>
      <c r="AJ292" s="1054">
        <v>545</v>
      </c>
      <c r="AK292" s="1054">
        <v>44895</v>
      </c>
      <c r="AL292" s="1054">
        <v>0</v>
      </c>
      <c r="AM292" s="1054">
        <v>916</v>
      </c>
      <c r="AN292" s="1054">
        <v>72739</v>
      </c>
      <c r="AO292" s="1054">
        <v>0</v>
      </c>
      <c r="AP292" s="1054">
        <v>1484</v>
      </c>
      <c r="AQ292" s="1054">
        <v>890918</v>
      </c>
      <c r="AR292" s="1054">
        <v>0</v>
      </c>
      <c r="AS292" s="1054">
        <v>18182</v>
      </c>
      <c r="AT292" s="1054">
        <v>0</v>
      </c>
      <c r="AU292" s="1054">
        <v>0</v>
      </c>
      <c r="AV292" s="1054">
        <v>0</v>
      </c>
      <c r="AW292" s="1054">
        <v>0</v>
      </c>
      <c r="AX292" s="1054">
        <v>0</v>
      </c>
      <c r="AY292" s="1054">
        <v>0</v>
      </c>
      <c r="AZ292" s="1054">
        <v>14486920</v>
      </c>
      <c r="BA292" s="1054">
        <v>0</v>
      </c>
      <c r="BB292" s="1054">
        <v>5797103</v>
      </c>
      <c r="BC292" s="1054">
        <v>7395766</v>
      </c>
      <c r="BD292" s="1054">
        <v>0</v>
      </c>
      <c r="BE292" s="1054">
        <v>150934</v>
      </c>
      <c r="BF292" s="1055"/>
      <c r="BG292" s="1055"/>
      <c r="BH292" s="1055"/>
      <c r="BI292" s="1054">
        <v>-431150</v>
      </c>
      <c r="BJ292" s="1054">
        <v>-422527</v>
      </c>
      <c r="BK292" s="1054">
        <v>0</v>
      </c>
      <c r="BL292" s="1054">
        <v>-8623</v>
      </c>
      <c r="BM292" s="1054">
        <v>-862300</v>
      </c>
      <c r="BN292" s="1054">
        <v>-1853150</v>
      </c>
      <c r="BO292" s="1054">
        <v>-1816087</v>
      </c>
      <c r="BP292" s="1054">
        <v>0</v>
      </c>
      <c r="BQ292" s="1054">
        <v>-37063</v>
      </c>
      <c r="BR292" s="1054">
        <v>-3706300</v>
      </c>
      <c r="BS292" s="1054">
        <v>6766034</v>
      </c>
      <c r="BT292" s="1054">
        <v>3383017</v>
      </c>
      <c r="BU292" s="1054">
        <v>3315357</v>
      </c>
      <c r="BV292" s="1054">
        <v>0</v>
      </c>
      <c r="BW292" s="1054">
        <v>67661</v>
      </c>
      <c r="BX292" s="1054">
        <v>144595281</v>
      </c>
      <c r="BY292" s="1054">
        <v>-20346003</v>
      </c>
      <c r="BZ292" s="1054">
        <v>3439862</v>
      </c>
      <c r="CA292" s="1054">
        <v>-12328747</v>
      </c>
      <c r="CB292" s="1054">
        <v>-111502</v>
      </c>
      <c r="CC292" s="1054">
        <v>-145822</v>
      </c>
      <c r="CD292" s="1054">
        <v>-83270</v>
      </c>
      <c r="CE292" s="1054">
        <v>-100108</v>
      </c>
      <c r="CF292" s="1054">
        <v>-5175210</v>
      </c>
      <c r="CG292" s="1054">
        <v>-284961</v>
      </c>
      <c r="CH292" s="1054">
        <v>-83067</v>
      </c>
      <c r="CI292" s="1054">
        <v>-2254</v>
      </c>
      <c r="CJ292" s="1054">
        <v>0</v>
      </c>
      <c r="CK292" s="1054">
        <v>0</v>
      </c>
      <c r="CL292" s="1054">
        <v>0</v>
      </c>
      <c r="CM292" s="1054">
        <v>0</v>
      </c>
      <c r="CN292" s="1054">
        <v>0</v>
      </c>
      <c r="CO292" s="1054">
        <v>148250717</v>
      </c>
      <c r="CP292" s="1054">
        <v>-360017</v>
      </c>
      <c r="CQ292" s="1054">
        <v>6011960</v>
      </c>
      <c r="CR292" s="1054">
        <v>-3666976</v>
      </c>
      <c r="CS292" s="1054">
        <v>192887070</v>
      </c>
      <c r="CT292" s="1054">
        <v>-366517</v>
      </c>
      <c r="CU292" s="1054">
        <v>0</v>
      </c>
      <c r="CV292">
        <v>-430500</v>
      </c>
      <c r="CW292">
        <v>0</v>
      </c>
      <c r="CX292" s="1054">
        <v>0</v>
      </c>
      <c r="CY292" s="1054">
        <v>-3706300</v>
      </c>
      <c r="CZ292" s="1054">
        <v>0</v>
      </c>
      <c r="DA292" s="1054">
        <v>0</v>
      </c>
      <c r="DB292" s="1054">
        <v>0</v>
      </c>
      <c r="DC292" s="1054">
        <v>0</v>
      </c>
      <c r="DD292" s="1054">
        <v>0</v>
      </c>
      <c r="DE292" s="1054">
        <v>0</v>
      </c>
      <c r="DF292" s="1054">
        <v>0</v>
      </c>
      <c r="DG292" s="1054">
        <v>-1853150</v>
      </c>
      <c r="DH292" s="1054">
        <v>-1816087</v>
      </c>
      <c r="DI292" s="1054">
        <v>0</v>
      </c>
      <c r="DJ292" s="1054">
        <v>-37063</v>
      </c>
      <c r="DK292" s="1054">
        <v>454238</v>
      </c>
      <c r="DL292" s="1054">
        <v>0</v>
      </c>
      <c r="DM292" s="1054">
        <v>9270</v>
      </c>
      <c r="DN292" s="197">
        <v>52849025</v>
      </c>
      <c r="DO292" s="197">
        <v>0</v>
      </c>
      <c r="DP292" s="197">
        <v>6766034</v>
      </c>
      <c r="DQ292" s="197">
        <v>-8799137</v>
      </c>
      <c r="DR292" s="209"/>
      <c r="DS292" s="209"/>
      <c r="DT292" s="209"/>
      <c r="DU292" t="s">
        <v>984</v>
      </c>
      <c r="DV292" t="s">
        <v>985</v>
      </c>
      <c r="DX292" s="197">
        <v>0</v>
      </c>
      <c r="DY292" s="197">
        <v>0</v>
      </c>
      <c r="DZ292" s="197">
        <v>0</v>
      </c>
      <c r="EA292" s="1054">
        <v>-841057</v>
      </c>
      <c r="EB292" s="1054">
        <v>-188780</v>
      </c>
      <c r="EC292" s="1557" t="s">
        <v>6480</v>
      </c>
      <c r="ED292" s="197" t="s">
        <v>5329</v>
      </c>
      <c r="EE292" s="1513" t="s">
        <v>5347</v>
      </c>
    </row>
    <row r="293" spans="1:135" s="197" customFormat="1" ht="12.75" x14ac:dyDescent="0.2">
      <c r="A293" s="797">
        <v>285</v>
      </c>
      <c r="B293" s="722" t="s">
        <v>672</v>
      </c>
      <c r="C293" s="1526" t="s">
        <v>673</v>
      </c>
      <c r="D293" s="1054">
        <v>210666</v>
      </c>
      <c r="E293" s="1054">
        <v>210666</v>
      </c>
      <c r="F293" s="1054">
        <v>265000</v>
      </c>
      <c r="G293" s="1054">
        <v>0</v>
      </c>
      <c r="H293" s="1054">
        <v>63349744</v>
      </c>
      <c r="I293" s="1054">
        <v>25339898</v>
      </c>
      <c r="J293" s="1054">
        <v>5701477</v>
      </c>
      <c r="K293" s="1054">
        <v>633497</v>
      </c>
      <c r="L293" s="1054">
        <v>0</v>
      </c>
      <c r="M293" s="1054">
        <v>0</v>
      </c>
      <c r="N293" s="1054">
        <v>0</v>
      </c>
      <c r="O293" s="1054">
        <v>0</v>
      </c>
      <c r="P293" s="1054">
        <v>0</v>
      </c>
      <c r="Q293" s="1054">
        <v>0</v>
      </c>
      <c r="R293" s="1054">
        <v>0</v>
      </c>
      <c r="S293" s="1054">
        <v>0</v>
      </c>
      <c r="T293" s="1054">
        <v>0</v>
      </c>
      <c r="U293" s="1054">
        <v>-572980</v>
      </c>
      <c r="V293" s="1054">
        <v>-458384</v>
      </c>
      <c r="W293" s="1054">
        <v>-103136</v>
      </c>
      <c r="X293" s="1054">
        <v>-11460</v>
      </c>
      <c r="Y293" s="1054">
        <v>4361556</v>
      </c>
      <c r="Z293" s="1054">
        <v>971194</v>
      </c>
      <c r="AA293" s="1054">
        <v>107910</v>
      </c>
      <c r="AB293" s="1054">
        <v>1444499</v>
      </c>
      <c r="AC293" s="1054">
        <v>325013</v>
      </c>
      <c r="AD293" s="1054">
        <v>36113</v>
      </c>
      <c r="AE293" s="1054">
        <v>115728</v>
      </c>
      <c r="AF293" s="1054">
        <v>26039</v>
      </c>
      <c r="AG293" s="1054">
        <v>2893</v>
      </c>
      <c r="AH293" s="1054">
        <v>13322</v>
      </c>
      <c r="AI293" s="1054">
        <v>2997</v>
      </c>
      <c r="AJ293" s="1054">
        <v>333</v>
      </c>
      <c r="AK293" s="1054">
        <v>11362</v>
      </c>
      <c r="AL293" s="1054">
        <v>2556</v>
      </c>
      <c r="AM293" s="1054">
        <v>284</v>
      </c>
      <c r="AN293" s="1054">
        <v>2943</v>
      </c>
      <c r="AO293" s="1054">
        <v>662</v>
      </c>
      <c r="AP293" s="1054">
        <v>74</v>
      </c>
      <c r="AQ293" s="1054">
        <v>437757</v>
      </c>
      <c r="AR293" s="1054">
        <v>98495</v>
      </c>
      <c r="AS293" s="1054">
        <v>10944</v>
      </c>
      <c r="AT293" s="1054">
        <v>0</v>
      </c>
      <c r="AU293" s="1054">
        <v>0</v>
      </c>
      <c r="AV293" s="1054">
        <v>0</v>
      </c>
      <c r="AW293" s="1054">
        <v>702</v>
      </c>
      <c r="AX293" s="1054">
        <v>158</v>
      </c>
      <c r="AY293" s="1054">
        <v>18</v>
      </c>
      <c r="AZ293" s="1054">
        <v>4849522</v>
      </c>
      <c r="BA293" s="1054">
        <v>0</v>
      </c>
      <c r="BB293" s="1054">
        <v>-1145959</v>
      </c>
      <c r="BC293" s="1054">
        <v>2689948</v>
      </c>
      <c r="BD293" s="1054">
        <v>605239</v>
      </c>
      <c r="BE293" s="1054">
        <v>67249</v>
      </c>
      <c r="BF293" s="1055"/>
      <c r="BG293" s="1055"/>
      <c r="BH293" s="1055"/>
      <c r="BI293" s="1054">
        <v>-1376600</v>
      </c>
      <c r="BJ293" s="1054">
        <v>-1101279</v>
      </c>
      <c r="BK293" s="1054">
        <v>-247787</v>
      </c>
      <c r="BL293" s="1054">
        <v>-27532</v>
      </c>
      <c r="BM293" s="1054">
        <v>-2753198</v>
      </c>
      <c r="BN293" s="1054">
        <v>-4288465</v>
      </c>
      <c r="BO293" s="1054">
        <v>-3430769</v>
      </c>
      <c r="BP293" s="1054">
        <v>-771922</v>
      </c>
      <c r="BQ293" s="1054">
        <v>-85769</v>
      </c>
      <c r="BR293" s="1054">
        <v>-8576925</v>
      </c>
      <c r="BS293" s="1054">
        <v>-1887488</v>
      </c>
      <c r="BT293" s="1054">
        <v>-943746</v>
      </c>
      <c r="BU293" s="1054">
        <v>-754995</v>
      </c>
      <c r="BV293" s="1054">
        <v>-169873</v>
      </c>
      <c r="BW293" s="1054">
        <v>-18874</v>
      </c>
      <c r="BX293" s="1054">
        <v>59500231</v>
      </c>
      <c r="BY293" s="1054">
        <v>-5355811</v>
      </c>
      <c r="BZ293" s="1054">
        <v>1446959</v>
      </c>
      <c r="CA293" s="1054">
        <v>-4839780</v>
      </c>
      <c r="CB293" s="1054">
        <v>-47572</v>
      </c>
      <c r="CC293" s="1054">
        <v>-9267</v>
      </c>
      <c r="CD293" s="1054">
        <v>-22477</v>
      </c>
      <c r="CE293" s="1054">
        <v>0</v>
      </c>
      <c r="CF293" s="1054">
        <v>-2202483</v>
      </c>
      <c r="CG293" s="1054">
        <v>-59432</v>
      </c>
      <c r="CH293" s="1054">
        <v>-513137</v>
      </c>
      <c r="CI293" s="1054">
        <v>-4270</v>
      </c>
      <c r="CJ293" s="1054">
        <v>0</v>
      </c>
      <c r="CK293" s="1054">
        <v>0</v>
      </c>
      <c r="CL293" s="1054">
        <v>0</v>
      </c>
      <c r="CM293" s="1054">
        <v>0</v>
      </c>
      <c r="CN293" s="1054">
        <v>0</v>
      </c>
      <c r="CO293" s="1054">
        <v>59264129</v>
      </c>
      <c r="CP293" s="1054">
        <v>0</v>
      </c>
      <c r="CQ293" s="1054">
        <v>4071996</v>
      </c>
      <c r="CR293" s="1054">
        <v>-1691009</v>
      </c>
      <c r="CS293" s="1054">
        <v>74429121</v>
      </c>
      <c r="CT293" s="1054">
        <v>-116727</v>
      </c>
      <c r="CU293" s="1054">
        <v>0</v>
      </c>
      <c r="CV293">
        <v>-5807461</v>
      </c>
      <c r="CW293">
        <v>0</v>
      </c>
      <c r="CX293" s="1054">
        <v>-529661</v>
      </c>
      <c r="CY293" s="1054">
        <v>-8047264</v>
      </c>
      <c r="CZ293" s="1054">
        <v>0</v>
      </c>
      <c r="DA293" s="1054">
        <v>0</v>
      </c>
      <c r="DB293" s="1054">
        <v>0</v>
      </c>
      <c r="DC293" s="1054">
        <v>-264830</v>
      </c>
      <c r="DD293" s="1054">
        <v>-211865</v>
      </c>
      <c r="DE293" s="1054">
        <v>-47669</v>
      </c>
      <c r="DF293" s="1054">
        <v>-5297</v>
      </c>
      <c r="DG293" s="1054">
        <v>-4023633</v>
      </c>
      <c r="DH293" s="1054">
        <v>-3218905</v>
      </c>
      <c r="DI293" s="1054">
        <v>-724253</v>
      </c>
      <c r="DJ293" s="1054">
        <v>-80473</v>
      </c>
      <c r="DK293" s="1054">
        <v>283546</v>
      </c>
      <c r="DL293" s="1054">
        <v>63798</v>
      </c>
      <c r="DM293" s="1054">
        <v>7089</v>
      </c>
      <c r="DN293" s="197">
        <v>22255300</v>
      </c>
      <c r="DO293" s="197">
        <v>0</v>
      </c>
      <c r="DP293" s="197">
        <v>-1887488</v>
      </c>
      <c r="DQ293" s="197">
        <v>-4090987</v>
      </c>
      <c r="DR293" s="209"/>
      <c r="DS293" s="209"/>
      <c r="DT293" s="209"/>
      <c r="DU293" t="s">
        <v>984</v>
      </c>
      <c r="DV293" t="s">
        <v>984</v>
      </c>
      <c r="DX293" s="197">
        <v>0</v>
      </c>
      <c r="DY293" s="197">
        <v>0</v>
      </c>
      <c r="DZ293" s="197">
        <v>0</v>
      </c>
      <c r="EA293" s="1054">
        <v>-643135</v>
      </c>
      <c r="EB293" s="1054">
        <v>-3213429</v>
      </c>
      <c r="EC293" s="1557" t="s">
        <v>6480</v>
      </c>
      <c r="ED293" s="197" t="s">
        <v>5330</v>
      </c>
      <c r="EE293" s="1513" t="s">
        <v>5342</v>
      </c>
    </row>
    <row r="294" spans="1:135" s="197" customFormat="1" ht="12.75" x14ac:dyDescent="0.2">
      <c r="A294" s="203">
        <v>286</v>
      </c>
      <c r="B294" s="722" t="s">
        <v>1351</v>
      </c>
      <c r="C294" s="1526" t="s">
        <v>675</v>
      </c>
      <c r="D294" s="1054">
        <v>224961</v>
      </c>
      <c r="E294" s="1054">
        <v>224961</v>
      </c>
      <c r="F294" s="1054">
        <v>23578</v>
      </c>
      <c r="G294" s="1054">
        <v>0</v>
      </c>
      <c r="H294" s="1054">
        <v>78589662</v>
      </c>
      <c r="I294" s="1054">
        <v>38508934</v>
      </c>
      <c r="J294" s="1054">
        <v>0</v>
      </c>
      <c r="K294" s="1054">
        <v>785897</v>
      </c>
      <c r="L294" s="1054">
        <v>0</v>
      </c>
      <c r="M294" s="1054">
        <v>0</v>
      </c>
      <c r="N294" s="1054">
        <v>0</v>
      </c>
      <c r="O294" s="1054">
        <v>0</v>
      </c>
      <c r="P294" s="1054">
        <v>0</v>
      </c>
      <c r="Q294" s="1054">
        <v>0</v>
      </c>
      <c r="R294" s="1054">
        <v>0</v>
      </c>
      <c r="S294" s="1054">
        <v>0</v>
      </c>
      <c r="T294" s="1054">
        <v>0</v>
      </c>
      <c r="U294" s="1054">
        <v>-6916416</v>
      </c>
      <c r="V294" s="1054">
        <v>-6778088</v>
      </c>
      <c r="W294" s="1054">
        <v>0</v>
      </c>
      <c r="X294" s="1054">
        <v>-138328</v>
      </c>
      <c r="Y294" s="1054">
        <v>6563654</v>
      </c>
      <c r="Z294" s="1054">
        <v>0</v>
      </c>
      <c r="AA294" s="1054">
        <v>133870</v>
      </c>
      <c r="AB294" s="1054">
        <v>1516639</v>
      </c>
      <c r="AC294" s="1054">
        <v>0</v>
      </c>
      <c r="AD294" s="1054">
        <v>30952</v>
      </c>
      <c r="AE294" s="1054">
        <v>181281</v>
      </c>
      <c r="AF294" s="1054">
        <v>0</v>
      </c>
      <c r="AG294" s="1054">
        <v>3700</v>
      </c>
      <c r="AH294" s="1054">
        <v>0</v>
      </c>
      <c r="AI294" s="1054">
        <v>0</v>
      </c>
      <c r="AJ294" s="1054">
        <v>0</v>
      </c>
      <c r="AK294" s="1054">
        <v>18621</v>
      </c>
      <c r="AL294" s="1054">
        <v>0</v>
      </c>
      <c r="AM294" s="1054">
        <v>380</v>
      </c>
      <c r="AN294" s="1054">
        <v>5326</v>
      </c>
      <c r="AO294" s="1054">
        <v>0</v>
      </c>
      <c r="AP294" s="1054">
        <v>109</v>
      </c>
      <c r="AQ294" s="1054">
        <v>281170</v>
      </c>
      <c r="AR294" s="1054">
        <v>0</v>
      </c>
      <c r="AS294" s="1054">
        <v>5738</v>
      </c>
      <c r="AT294" s="1054">
        <v>0</v>
      </c>
      <c r="AU294" s="1054">
        <v>0</v>
      </c>
      <c r="AV294" s="1054">
        <v>0</v>
      </c>
      <c r="AW294" s="1054">
        <v>860</v>
      </c>
      <c r="AX294" s="1054">
        <v>0</v>
      </c>
      <c r="AY294" s="1054">
        <v>18</v>
      </c>
      <c r="AZ294" s="1054">
        <v>4871851</v>
      </c>
      <c r="BA294" s="1054">
        <v>0</v>
      </c>
      <c r="BB294" s="1054">
        <v>-13832832</v>
      </c>
      <c r="BC294" s="1054">
        <v>5637878</v>
      </c>
      <c r="BD294" s="1054">
        <v>0</v>
      </c>
      <c r="BE294" s="1054">
        <v>115059</v>
      </c>
      <c r="BF294" s="1055"/>
      <c r="BG294" s="1055"/>
      <c r="BH294" s="1055"/>
      <c r="BI294" s="1054">
        <v>-2128858</v>
      </c>
      <c r="BJ294" s="1054">
        <v>-2086281</v>
      </c>
      <c r="BK294" s="1054">
        <v>0</v>
      </c>
      <c r="BL294" s="1054">
        <v>-42577</v>
      </c>
      <c r="BM294" s="1054">
        <v>-4257716</v>
      </c>
      <c r="BN294" s="1054">
        <v>-7542500</v>
      </c>
      <c r="BO294" s="1054">
        <v>-7391650</v>
      </c>
      <c r="BP294" s="1054">
        <v>0</v>
      </c>
      <c r="BQ294" s="1054">
        <v>-150850</v>
      </c>
      <c r="BR294" s="1054">
        <v>-15085000</v>
      </c>
      <c r="BS294" s="1054">
        <v>-13909897</v>
      </c>
      <c r="BT294" s="1054">
        <v>-6860694</v>
      </c>
      <c r="BU294" s="1054">
        <v>-6910104</v>
      </c>
      <c r="BV294" s="1054">
        <v>0</v>
      </c>
      <c r="BW294" s="1054">
        <v>-139098</v>
      </c>
      <c r="BX294" s="1054">
        <v>74318030</v>
      </c>
      <c r="BY294" s="1054">
        <v>-4115779</v>
      </c>
      <c r="BZ294" s="1054">
        <v>2051806</v>
      </c>
      <c r="CA294" s="1054">
        <v>-7867521</v>
      </c>
      <c r="CB294" s="1054">
        <v>0</v>
      </c>
      <c r="CC294" s="1054">
        <v>0</v>
      </c>
      <c r="CD294" s="1054">
        <v>-34484</v>
      </c>
      <c r="CE294" s="1054">
        <v>-82734</v>
      </c>
      <c r="CF294" s="1054">
        <v>-5858318</v>
      </c>
      <c r="CG294" s="1054">
        <v>-585044</v>
      </c>
      <c r="CH294" s="1054">
        <v>-201760</v>
      </c>
      <c r="CI294" s="1054">
        <v>0</v>
      </c>
      <c r="CJ294" s="1054">
        <v>0</v>
      </c>
      <c r="CK294" s="1054">
        <v>-8071</v>
      </c>
      <c r="CL294" s="1054">
        <v>-83093</v>
      </c>
      <c r="CM294" s="1054">
        <v>0</v>
      </c>
      <c r="CN294" s="1054">
        <v>0</v>
      </c>
      <c r="CO294" s="1054">
        <v>74533944</v>
      </c>
      <c r="CP294" s="1054">
        <v>-626660</v>
      </c>
      <c r="CQ294" s="1054">
        <v>6727038</v>
      </c>
      <c r="CR294" s="1054">
        <v>-7712459</v>
      </c>
      <c r="CS294" s="1054">
        <v>103239019</v>
      </c>
      <c r="CT294" s="1054">
        <v>820125</v>
      </c>
      <c r="CU294" s="1054">
        <v>0</v>
      </c>
      <c r="CV294">
        <v>-961900</v>
      </c>
      <c r="CW294">
        <v>0</v>
      </c>
      <c r="CX294" s="1054">
        <v>-248901</v>
      </c>
      <c r="CY294" s="1054">
        <v>-14836099</v>
      </c>
      <c r="CZ294" s="1054">
        <v>0</v>
      </c>
      <c r="DA294" s="1054">
        <v>482100</v>
      </c>
      <c r="DB294" s="1054">
        <v>0</v>
      </c>
      <c r="DC294" s="1054">
        <v>-124451</v>
      </c>
      <c r="DD294" s="1054">
        <v>-121961</v>
      </c>
      <c r="DE294" s="1054">
        <v>0</v>
      </c>
      <c r="DF294" s="1054">
        <v>-2489</v>
      </c>
      <c r="DG294" s="1054">
        <v>-7418049</v>
      </c>
      <c r="DH294" s="1054">
        <v>-7269689</v>
      </c>
      <c r="DI294" s="1054">
        <v>0</v>
      </c>
      <c r="DJ294" s="1054">
        <v>-148361</v>
      </c>
      <c r="DK294" s="1054">
        <v>2620055</v>
      </c>
      <c r="DL294" s="1054">
        <v>0</v>
      </c>
      <c r="DM294" s="1054">
        <v>53471</v>
      </c>
      <c r="DN294" s="197">
        <v>28458600</v>
      </c>
      <c r="DO294" s="197">
        <v>0</v>
      </c>
      <c r="DP294" s="197">
        <v>-13909897</v>
      </c>
      <c r="DQ294" s="197">
        <v>-7362032</v>
      </c>
      <c r="DR294" s="209"/>
      <c r="DS294" s="209"/>
      <c r="DT294" s="209"/>
      <c r="DU294" t="s">
        <v>984</v>
      </c>
      <c r="DV294" t="s">
        <v>985</v>
      </c>
      <c r="DX294" s="197">
        <v>0</v>
      </c>
      <c r="DY294" s="197">
        <v>0</v>
      </c>
      <c r="DZ294" s="197">
        <v>0</v>
      </c>
      <c r="EA294" s="1054">
        <v>-4851234</v>
      </c>
      <c r="EB294" s="1054">
        <v>0</v>
      </c>
      <c r="EC294" s="1557" t="s">
        <v>6480</v>
      </c>
      <c r="ED294" s="197" t="s">
        <v>5331</v>
      </c>
      <c r="EE294" s="1513" t="s">
        <v>5342</v>
      </c>
    </row>
    <row r="295" spans="1:135" s="197" customFormat="1" ht="12.75" x14ac:dyDescent="0.2">
      <c r="A295" s="797">
        <v>287</v>
      </c>
      <c r="B295" s="722" t="s">
        <v>676</v>
      </c>
      <c r="C295" s="1526" t="s">
        <v>677</v>
      </c>
      <c r="D295" s="1054">
        <v>315163</v>
      </c>
      <c r="E295" s="1054">
        <v>315163</v>
      </c>
      <c r="F295" s="1054">
        <v>0</v>
      </c>
      <c r="G295" s="1054">
        <v>0</v>
      </c>
      <c r="H295" s="1054">
        <v>67828962</v>
      </c>
      <c r="I295" s="1054">
        <v>67150672</v>
      </c>
      <c r="J295" s="1054">
        <v>0</v>
      </c>
      <c r="K295" s="1054">
        <v>678290</v>
      </c>
      <c r="L295" s="1054">
        <v>436996</v>
      </c>
      <c r="M295" s="1054">
        <v>0</v>
      </c>
      <c r="N295" s="1054">
        <v>0</v>
      </c>
      <c r="O295" s="1054">
        <v>0</v>
      </c>
      <c r="P295" s="1054">
        <v>0</v>
      </c>
      <c r="Q295" s="1054">
        <v>0</v>
      </c>
      <c r="R295" s="1054">
        <v>0</v>
      </c>
      <c r="S295" s="1054">
        <v>0</v>
      </c>
      <c r="T295" s="1054">
        <v>0</v>
      </c>
      <c r="U295" s="1054">
        <v>0</v>
      </c>
      <c r="V295" s="1054">
        <v>-6561105</v>
      </c>
      <c r="W295" s="1054">
        <v>0</v>
      </c>
      <c r="X295" s="1054">
        <v>-66274</v>
      </c>
      <c r="Y295" s="1054">
        <v>11512929</v>
      </c>
      <c r="Z295" s="1054">
        <v>0</v>
      </c>
      <c r="AA295" s="1054">
        <v>115540</v>
      </c>
      <c r="AB295" s="1054">
        <v>7826594</v>
      </c>
      <c r="AC295" s="1054">
        <v>0</v>
      </c>
      <c r="AD295" s="1054">
        <v>74722</v>
      </c>
      <c r="AE295" s="1054">
        <v>344558</v>
      </c>
      <c r="AF295" s="1054">
        <v>0</v>
      </c>
      <c r="AG295" s="1054">
        <v>3466</v>
      </c>
      <c r="AH295" s="1054">
        <v>13915</v>
      </c>
      <c r="AI295" s="1054">
        <v>0</v>
      </c>
      <c r="AJ295" s="1054">
        <v>141</v>
      </c>
      <c r="AK295" s="1054">
        <v>15079</v>
      </c>
      <c r="AL295" s="1054">
        <v>0</v>
      </c>
      <c r="AM295" s="1054">
        <v>152</v>
      </c>
      <c r="AN295" s="1054">
        <v>0</v>
      </c>
      <c r="AO295" s="1054">
        <v>0</v>
      </c>
      <c r="AP295" s="1054">
        <v>0</v>
      </c>
      <c r="AQ295" s="1054">
        <v>765924</v>
      </c>
      <c r="AR295" s="1054">
        <v>0</v>
      </c>
      <c r="AS295" s="1054">
        <v>7737</v>
      </c>
      <c r="AT295" s="1054">
        <v>0</v>
      </c>
      <c r="AU295" s="1054">
        <v>0</v>
      </c>
      <c r="AV295" s="1054">
        <v>0</v>
      </c>
      <c r="AW295" s="1054">
        <v>0</v>
      </c>
      <c r="AX295" s="1054">
        <v>0</v>
      </c>
      <c r="AY295" s="1054">
        <v>0</v>
      </c>
      <c r="AZ295" s="1054">
        <v>4649762</v>
      </c>
      <c r="BA295" s="1054">
        <v>69343</v>
      </c>
      <c r="BB295" s="1054">
        <v>-6627379</v>
      </c>
      <c r="BC295" s="1054">
        <v>6098797</v>
      </c>
      <c r="BD295" s="1054">
        <v>0</v>
      </c>
      <c r="BE295" s="1054">
        <v>60958</v>
      </c>
      <c r="BF295" s="1055"/>
      <c r="BG295" s="1055"/>
      <c r="BH295" s="1055"/>
      <c r="BI295" s="1054">
        <v>0</v>
      </c>
      <c r="BJ295" s="1054">
        <v>-3067069</v>
      </c>
      <c r="BK295" s="1054">
        <v>0</v>
      </c>
      <c r="BL295" s="1054">
        <v>-30980</v>
      </c>
      <c r="BM295" s="1054">
        <v>-3098049</v>
      </c>
      <c r="BN295" s="1054">
        <v>0</v>
      </c>
      <c r="BO295" s="1054">
        <v>-10227225</v>
      </c>
      <c r="BP295" s="1054">
        <v>0</v>
      </c>
      <c r="BQ295" s="1054">
        <v>-103306</v>
      </c>
      <c r="BR295" s="1054">
        <v>-10330531</v>
      </c>
      <c r="BS295" s="1054">
        <v>-6985313</v>
      </c>
      <c r="BT295" s="1054">
        <v>0</v>
      </c>
      <c r="BU295" s="1054">
        <v>-6915461</v>
      </c>
      <c r="BV295" s="1054">
        <v>0</v>
      </c>
      <c r="BW295" s="1054">
        <v>-69852</v>
      </c>
      <c r="BX295" s="1054">
        <v>56927707</v>
      </c>
      <c r="BY295" s="1054">
        <v>-11261833</v>
      </c>
      <c r="BZ295" s="1054">
        <v>1604627</v>
      </c>
      <c r="CA295" s="1054">
        <v>-6045276</v>
      </c>
      <c r="CB295" s="1054">
        <v>-27464</v>
      </c>
      <c r="CC295" s="1054">
        <v>0</v>
      </c>
      <c r="CD295" s="1054">
        <v>-14387</v>
      </c>
      <c r="CE295" s="1054">
        <v>-32224</v>
      </c>
      <c r="CF295" s="1054">
        <v>-3276509</v>
      </c>
      <c r="CG295" s="1054">
        <v>-685109</v>
      </c>
      <c r="CH295" s="1054">
        <v>-145091</v>
      </c>
      <c r="CI295" s="1054">
        <v>-6866</v>
      </c>
      <c r="CJ295" s="1054">
        <v>0</v>
      </c>
      <c r="CK295" s="1054">
        <v>0</v>
      </c>
      <c r="CL295" s="1054">
        <v>0</v>
      </c>
      <c r="CM295" s="1054">
        <v>0</v>
      </c>
      <c r="CN295" s="1054">
        <v>0</v>
      </c>
      <c r="CO295" s="1054">
        <v>59706364</v>
      </c>
      <c r="CP295" s="1054">
        <v>-445971</v>
      </c>
      <c r="CQ295" s="1054">
        <v>6184396</v>
      </c>
      <c r="CR295" s="1054">
        <v>-2618539</v>
      </c>
      <c r="CS295" s="1054">
        <v>87862261</v>
      </c>
      <c r="CT295" s="1054">
        <v>-481444</v>
      </c>
      <c r="CU295" s="1054">
        <v>0</v>
      </c>
      <c r="CV295">
        <v>-8716058</v>
      </c>
      <c r="CW295">
        <v>0</v>
      </c>
      <c r="CX295" s="1054">
        <v>-535690</v>
      </c>
      <c r="CY295" s="1054">
        <v>-9794841</v>
      </c>
      <c r="CZ295" s="1054">
        <v>0</v>
      </c>
      <c r="DA295" s="1054">
        <v>153727</v>
      </c>
      <c r="DB295" s="1054">
        <v>0</v>
      </c>
      <c r="DC295" s="1054">
        <v>0</v>
      </c>
      <c r="DD295" s="1054">
        <v>-530333</v>
      </c>
      <c r="DE295" s="1054">
        <v>0</v>
      </c>
      <c r="DF295" s="1054">
        <v>-5357</v>
      </c>
      <c r="DG295" s="1054">
        <v>0</v>
      </c>
      <c r="DH295" s="1054">
        <v>-9696892</v>
      </c>
      <c r="DI295" s="1054">
        <v>0</v>
      </c>
      <c r="DJ295" s="1054">
        <v>-97949</v>
      </c>
      <c r="DK295" s="1054">
        <v>4722877</v>
      </c>
      <c r="DL295" s="1054">
        <v>0</v>
      </c>
      <c r="DM295" s="1054">
        <v>47246</v>
      </c>
      <c r="DN295" s="197">
        <v>26663600</v>
      </c>
      <c r="DO295" s="197">
        <v>107500</v>
      </c>
      <c r="DP295" s="197">
        <v>-6985313</v>
      </c>
      <c r="DQ295" s="197">
        <v>-4150811</v>
      </c>
      <c r="DR295" s="209"/>
      <c r="DS295" s="209"/>
      <c r="DT295" s="209" t="s">
        <v>985</v>
      </c>
      <c r="DU295" t="s">
        <v>984</v>
      </c>
      <c r="DV295" t="s">
        <v>984</v>
      </c>
      <c r="DX295" s="197">
        <v>0</v>
      </c>
      <c r="DY295" s="197">
        <v>0</v>
      </c>
      <c r="DZ295" s="197">
        <v>0</v>
      </c>
      <c r="EA295" s="1054">
        <v>-4327803</v>
      </c>
      <c r="EB295" s="1054">
        <v>0</v>
      </c>
      <c r="EC295" s="1557" t="s">
        <v>6480</v>
      </c>
      <c r="ED295" s="197" t="s">
        <v>5332</v>
      </c>
      <c r="EE295" s="1513" t="s">
        <v>5349</v>
      </c>
    </row>
    <row r="296" spans="1:135" s="197" customFormat="1" ht="12.75" x14ac:dyDescent="0.2">
      <c r="A296" s="203">
        <v>288</v>
      </c>
      <c r="B296" s="722" t="s">
        <v>678</v>
      </c>
      <c r="C296" s="1526" t="s">
        <v>679</v>
      </c>
      <c r="D296" s="1054">
        <v>132299</v>
      </c>
      <c r="E296" s="1054">
        <v>132299</v>
      </c>
      <c r="F296" s="1054">
        <v>0</v>
      </c>
      <c r="G296" s="1054">
        <v>0</v>
      </c>
      <c r="H296" s="1054">
        <v>50098143</v>
      </c>
      <c r="I296" s="1054">
        <v>20039257</v>
      </c>
      <c r="J296" s="1054">
        <v>5009814</v>
      </c>
      <c r="K296" s="1054">
        <v>0</v>
      </c>
      <c r="L296" s="1054">
        <v>0</v>
      </c>
      <c r="M296" s="1054">
        <v>0</v>
      </c>
      <c r="N296" s="1054">
        <v>0</v>
      </c>
      <c r="O296" s="1054">
        <v>0</v>
      </c>
      <c r="P296" s="1054">
        <v>0</v>
      </c>
      <c r="Q296" s="1054">
        <v>0</v>
      </c>
      <c r="R296" s="1054">
        <v>0</v>
      </c>
      <c r="S296" s="1054">
        <v>0</v>
      </c>
      <c r="T296" s="1054">
        <v>0</v>
      </c>
      <c r="U296" s="1054">
        <v>-2473017</v>
      </c>
      <c r="V296" s="1054">
        <v>-1978413</v>
      </c>
      <c r="W296" s="1054">
        <v>-494603</v>
      </c>
      <c r="X296" s="1054">
        <v>0</v>
      </c>
      <c r="Y296" s="1054">
        <v>3413501</v>
      </c>
      <c r="Z296" s="1054">
        <v>853375</v>
      </c>
      <c r="AA296" s="1054">
        <v>0</v>
      </c>
      <c r="AB296" s="1054">
        <v>699521</v>
      </c>
      <c r="AC296" s="1054">
        <v>174880</v>
      </c>
      <c r="AD296" s="1054">
        <v>0</v>
      </c>
      <c r="AE296" s="1054">
        <v>84192</v>
      </c>
      <c r="AF296" s="1054">
        <v>21048</v>
      </c>
      <c r="AG296" s="1054">
        <v>0</v>
      </c>
      <c r="AH296" s="1054">
        <v>0</v>
      </c>
      <c r="AI296" s="1054">
        <v>0</v>
      </c>
      <c r="AJ296" s="1054">
        <v>0</v>
      </c>
      <c r="AK296" s="1054">
        <v>2517</v>
      </c>
      <c r="AL296" s="1054">
        <v>629</v>
      </c>
      <c r="AM296" s="1054">
        <v>0</v>
      </c>
      <c r="AN296" s="1054">
        <v>505</v>
      </c>
      <c r="AO296" s="1054">
        <v>126</v>
      </c>
      <c r="AP296" s="1054">
        <v>0</v>
      </c>
      <c r="AQ296" s="1054">
        <v>232592</v>
      </c>
      <c r="AR296" s="1054">
        <v>58148</v>
      </c>
      <c r="AS296" s="1054">
        <v>0</v>
      </c>
      <c r="AT296" s="1054">
        <v>0</v>
      </c>
      <c r="AU296" s="1054">
        <v>0</v>
      </c>
      <c r="AV296" s="1054">
        <v>0</v>
      </c>
      <c r="AW296" s="1054">
        <v>0</v>
      </c>
      <c r="AX296" s="1054">
        <v>0</v>
      </c>
      <c r="AY296" s="1054">
        <v>0</v>
      </c>
      <c r="AZ296" s="1054">
        <v>3488007</v>
      </c>
      <c r="BA296" s="1054">
        <v>0</v>
      </c>
      <c r="BB296" s="1054">
        <v>-4946033</v>
      </c>
      <c r="BC296" s="1054">
        <v>2299048</v>
      </c>
      <c r="BD296" s="1054">
        <v>574762</v>
      </c>
      <c r="BE296" s="1054">
        <v>0</v>
      </c>
      <c r="BF296" s="1055"/>
      <c r="BG296" s="1055"/>
      <c r="BH296" s="1055"/>
      <c r="BI296" s="1054">
        <v>-1677527</v>
      </c>
      <c r="BJ296" s="1054">
        <v>-1342022</v>
      </c>
      <c r="BK296" s="1054">
        <v>-335506</v>
      </c>
      <c r="BL296" s="1054">
        <v>0</v>
      </c>
      <c r="BM296" s="1054">
        <v>-3355055</v>
      </c>
      <c r="BN296" s="1054">
        <v>-3356278</v>
      </c>
      <c r="BO296" s="1054">
        <v>-2685023</v>
      </c>
      <c r="BP296" s="1054">
        <v>-671255</v>
      </c>
      <c r="BQ296" s="1054">
        <v>0</v>
      </c>
      <c r="BR296" s="1054">
        <v>-6712556</v>
      </c>
      <c r="BS296" s="1054">
        <v>-4301734</v>
      </c>
      <c r="BT296" s="1054">
        <v>-2150870</v>
      </c>
      <c r="BU296" s="1054">
        <v>-1720692</v>
      </c>
      <c r="BV296" s="1054">
        <v>-430171</v>
      </c>
      <c r="BW296" s="1054">
        <v>0</v>
      </c>
      <c r="BX296" s="1054">
        <v>40604195</v>
      </c>
      <c r="BY296" s="1054">
        <v>-2522022</v>
      </c>
      <c r="BZ296" s="1054">
        <v>1166933</v>
      </c>
      <c r="CA296" s="1054">
        <v>-4363520</v>
      </c>
      <c r="CB296" s="1054">
        <v>0</v>
      </c>
      <c r="CC296" s="1054">
        <v>-1024</v>
      </c>
      <c r="CD296" s="1054">
        <v>-6746</v>
      </c>
      <c r="CE296" s="1054">
        <v>0</v>
      </c>
      <c r="CF296" s="1054">
        <v>-2240405</v>
      </c>
      <c r="CG296" s="1054">
        <v>-542751</v>
      </c>
      <c r="CH296" s="1054">
        <v>-69187</v>
      </c>
      <c r="CI296" s="1054">
        <v>0</v>
      </c>
      <c r="CJ296" s="1054">
        <v>0</v>
      </c>
      <c r="CK296" s="1054">
        <v>0</v>
      </c>
      <c r="CL296" s="1054">
        <v>-96768</v>
      </c>
      <c r="CM296" s="1054">
        <v>0</v>
      </c>
      <c r="CN296" s="1054">
        <v>0</v>
      </c>
      <c r="CO296" s="1054">
        <v>42592978</v>
      </c>
      <c r="CP296" s="1054">
        <v>0</v>
      </c>
      <c r="CQ296" s="1054">
        <v>4223731</v>
      </c>
      <c r="CR296" s="1054">
        <v>-3055473</v>
      </c>
      <c r="CS296" s="1054">
        <v>57336333</v>
      </c>
      <c r="CT296" s="1054">
        <v>-1112055</v>
      </c>
      <c r="CU296" s="1054">
        <v>0</v>
      </c>
      <c r="CV296">
        <v>-223657</v>
      </c>
      <c r="CW296">
        <v>0</v>
      </c>
      <c r="CX296" s="1054">
        <v>-1007735</v>
      </c>
      <c r="CY296" s="1054">
        <v>-5704821</v>
      </c>
      <c r="CZ296" s="1054">
        <v>0</v>
      </c>
      <c r="DA296" s="1054">
        <v>-126713</v>
      </c>
      <c r="DB296" s="1054">
        <v>0</v>
      </c>
      <c r="DC296" s="1054">
        <v>-503868</v>
      </c>
      <c r="DD296" s="1054">
        <v>-403094</v>
      </c>
      <c r="DE296" s="1054">
        <v>-100773</v>
      </c>
      <c r="DF296" s="1054">
        <v>0</v>
      </c>
      <c r="DG296" s="1054">
        <v>-2852410</v>
      </c>
      <c r="DH296" s="1054">
        <v>-2281929</v>
      </c>
      <c r="DI296" s="1054">
        <v>-570482</v>
      </c>
      <c r="DJ296" s="1054">
        <v>0</v>
      </c>
      <c r="DK296" s="1054">
        <v>1385792</v>
      </c>
      <c r="DL296" s="1054">
        <v>346448</v>
      </c>
      <c r="DM296" s="1054">
        <v>0</v>
      </c>
      <c r="DN296" s="197">
        <v>16190700</v>
      </c>
      <c r="DO296" s="197">
        <v>0</v>
      </c>
      <c r="DP296" s="197">
        <v>-4301734</v>
      </c>
      <c r="DQ296" s="197">
        <v>-3094021</v>
      </c>
      <c r="DR296" s="209"/>
      <c r="DS296" s="209"/>
      <c r="DT296" s="209"/>
      <c r="DU296" t="s">
        <v>984</v>
      </c>
      <c r="DV296" t="s">
        <v>985</v>
      </c>
      <c r="DX296" s="197">
        <v>0</v>
      </c>
      <c r="DY296" s="197">
        <v>0</v>
      </c>
      <c r="DZ296" s="197">
        <v>0</v>
      </c>
      <c r="EA296" s="1054">
        <v>-3143228</v>
      </c>
      <c r="EB296" s="1054">
        <v>0</v>
      </c>
      <c r="EC296" s="1557" t="s">
        <v>6480</v>
      </c>
      <c r="ED296" s="197" t="s">
        <v>5333</v>
      </c>
      <c r="EE296" s="1513" t="s">
        <v>5342</v>
      </c>
    </row>
    <row r="297" spans="1:135" s="197" customFormat="1" ht="12.75" x14ac:dyDescent="0.2">
      <c r="A297" s="797">
        <v>289</v>
      </c>
      <c r="B297" s="722" t="s">
        <v>721</v>
      </c>
      <c r="C297" s="1526" t="s">
        <v>681</v>
      </c>
      <c r="D297" s="1054">
        <v>202199</v>
      </c>
      <c r="E297" s="1054">
        <v>202199</v>
      </c>
      <c r="F297" s="1054">
        <v>20553</v>
      </c>
      <c r="G297" s="1054">
        <v>0</v>
      </c>
      <c r="H297" s="1054">
        <v>76815524</v>
      </c>
      <c r="I297" s="1054">
        <v>37639607</v>
      </c>
      <c r="J297" s="1054">
        <v>0</v>
      </c>
      <c r="K297" s="1054">
        <v>768155</v>
      </c>
      <c r="L297" s="1054">
        <v>0</v>
      </c>
      <c r="M297" s="1054">
        <v>0</v>
      </c>
      <c r="N297" s="1054">
        <v>0</v>
      </c>
      <c r="O297" s="1054">
        <v>0</v>
      </c>
      <c r="P297" s="1054">
        <v>0</v>
      </c>
      <c r="Q297" s="1054">
        <v>0</v>
      </c>
      <c r="R297" s="1054">
        <v>0</v>
      </c>
      <c r="S297" s="1054">
        <v>0</v>
      </c>
      <c r="T297" s="1054">
        <v>0</v>
      </c>
      <c r="U297" s="1054">
        <v>2945927</v>
      </c>
      <c r="V297" s="1054">
        <v>2887008</v>
      </c>
      <c r="W297" s="1054">
        <v>0</v>
      </c>
      <c r="X297" s="1054">
        <v>58919</v>
      </c>
      <c r="Y297" s="1054">
        <v>6415057</v>
      </c>
      <c r="Z297" s="1054">
        <v>0</v>
      </c>
      <c r="AA297" s="1054">
        <v>130848</v>
      </c>
      <c r="AB297" s="1054">
        <v>1390931</v>
      </c>
      <c r="AC297" s="1054">
        <v>0</v>
      </c>
      <c r="AD297" s="1054">
        <v>28386</v>
      </c>
      <c r="AE297" s="1054">
        <v>134937</v>
      </c>
      <c r="AF297" s="1054">
        <v>0</v>
      </c>
      <c r="AG297" s="1054">
        <v>2754</v>
      </c>
      <c r="AH297" s="1054">
        <v>1052</v>
      </c>
      <c r="AI297" s="1054">
        <v>0</v>
      </c>
      <c r="AJ297" s="1054">
        <v>21</v>
      </c>
      <c r="AK297" s="1054">
        <v>7097</v>
      </c>
      <c r="AL297" s="1054">
        <v>0</v>
      </c>
      <c r="AM297" s="1054">
        <v>145</v>
      </c>
      <c r="AN297" s="1054">
        <v>806</v>
      </c>
      <c r="AO297" s="1054">
        <v>0</v>
      </c>
      <c r="AP297" s="1054">
        <v>16</v>
      </c>
      <c r="AQ297" s="1054">
        <v>172040</v>
      </c>
      <c r="AR297" s="1054">
        <v>0</v>
      </c>
      <c r="AS297" s="1054">
        <v>3511</v>
      </c>
      <c r="AT297" s="1054">
        <v>0</v>
      </c>
      <c r="AU297" s="1054">
        <v>0</v>
      </c>
      <c r="AV297" s="1054">
        <v>0</v>
      </c>
      <c r="AW297" s="1054">
        <v>0</v>
      </c>
      <c r="AX297" s="1054">
        <v>0</v>
      </c>
      <c r="AY297" s="1054">
        <v>0</v>
      </c>
      <c r="AZ297" s="1054">
        <v>5650472</v>
      </c>
      <c r="BA297" s="1054">
        <v>0</v>
      </c>
      <c r="BB297" s="1054">
        <v>5891854</v>
      </c>
      <c r="BC297" s="1054">
        <v>2944342</v>
      </c>
      <c r="BD297" s="1054">
        <v>0</v>
      </c>
      <c r="BE297" s="1054">
        <v>60089</v>
      </c>
      <c r="BF297" s="1055"/>
      <c r="BG297" s="1055"/>
      <c r="BH297" s="1055"/>
      <c r="BI297" s="1054">
        <v>-1716882</v>
      </c>
      <c r="BJ297" s="1054">
        <v>-1682544</v>
      </c>
      <c r="BK297" s="1054">
        <v>0</v>
      </c>
      <c r="BL297" s="1054">
        <v>-34338</v>
      </c>
      <c r="BM297" s="1054">
        <v>-3433764</v>
      </c>
      <c r="BN297" s="1054">
        <v>-3342501</v>
      </c>
      <c r="BO297" s="1054">
        <v>-3275649</v>
      </c>
      <c r="BP297" s="1054">
        <v>0</v>
      </c>
      <c r="BQ297" s="1054">
        <v>-66850</v>
      </c>
      <c r="BR297" s="1054">
        <v>-6685000</v>
      </c>
      <c r="BS297" s="1054">
        <v>-3336048</v>
      </c>
      <c r="BT297" s="1054">
        <v>-1667959</v>
      </c>
      <c r="BU297" s="1054">
        <v>-1634729</v>
      </c>
      <c r="BV297" s="1054">
        <v>0</v>
      </c>
      <c r="BW297" s="1054">
        <v>-33360</v>
      </c>
      <c r="BX297" s="1054">
        <v>61914090</v>
      </c>
      <c r="BY297" s="1054">
        <v>-4022117</v>
      </c>
      <c r="BZ297" s="1054">
        <v>1763057</v>
      </c>
      <c r="CA297" s="1054">
        <v>-7836764</v>
      </c>
      <c r="CB297" s="1054">
        <v>-56525</v>
      </c>
      <c r="CC297" s="1054">
        <v>-1331</v>
      </c>
      <c r="CD297" s="1054">
        <v>-13389</v>
      </c>
      <c r="CE297" s="1054">
        <v>-65739</v>
      </c>
      <c r="CF297" s="1054">
        <v>-4184650</v>
      </c>
      <c r="CG297" s="1054">
        <v>-8427</v>
      </c>
      <c r="CH297" s="1054">
        <v>-43612</v>
      </c>
      <c r="CI297" s="1054">
        <v>-466</v>
      </c>
      <c r="CJ297" s="1054">
        <v>0</v>
      </c>
      <c r="CK297" s="1054">
        <v>0</v>
      </c>
      <c r="CL297" s="1054">
        <v>-10287</v>
      </c>
      <c r="CM297" s="1054">
        <v>0</v>
      </c>
      <c r="CN297" s="1054">
        <v>0</v>
      </c>
      <c r="CO297" s="1054">
        <v>63814499</v>
      </c>
      <c r="CP297" s="1054">
        <v>-90100</v>
      </c>
      <c r="CQ297" s="1054">
        <v>4676465</v>
      </c>
      <c r="CR297" s="1054">
        <v>-4654097</v>
      </c>
      <c r="CS297" s="1054">
        <v>84306783</v>
      </c>
      <c r="CT297" s="1054">
        <v>0</v>
      </c>
      <c r="CU297" s="1054">
        <v>0</v>
      </c>
      <c r="CV297">
        <v>-3943427</v>
      </c>
      <c r="CW297">
        <v>0</v>
      </c>
      <c r="CX297" s="1054">
        <v>-35000</v>
      </c>
      <c r="CY297" s="1054">
        <v>-6650000</v>
      </c>
      <c r="CZ297" s="1054">
        <v>0</v>
      </c>
      <c r="DA297" s="1054">
        <v>-1397217</v>
      </c>
      <c r="DB297" s="1054">
        <v>0</v>
      </c>
      <c r="DC297" s="1054">
        <v>-17500</v>
      </c>
      <c r="DD297" s="1054">
        <v>-17150</v>
      </c>
      <c r="DE297" s="1054">
        <v>0</v>
      </c>
      <c r="DF297" s="1054">
        <v>-350</v>
      </c>
      <c r="DG297" s="1054">
        <v>-3325001</v>
      </c>
      <c r="DH297" s="1054">
        <v>-3258499</v>
      </c>
      <c r="DI297" s="1054">
        <v>0</v>
      </c>
      <c r="DJ297" s="1054">
        <v>-66500</v>
      </c>
      <c r="DK297" s="1054">
        <v>1562833</v>
      </c>
      <c r="DL297" s="1054">
        <v>0</v>
      </c>
      <c r="DM297" s="1054">
        <v>31895</v>
      </c>
      <c r="DN297" s="197">
        <v>21183250</v>
      </c>
      <c r="DO297" s="197">
        <v>0</v>
      </c>
      <c r="DP297" s="197">
        <v>-3336048</v>
      </c>
      <c r="DQ297" s="197">
        <v>-3434930</v>
      </c>
      <c r="DR297" s="209"/>
      <c r="DS297" s="209"/>
      <c r="DT297" s="209"/>
      <c r="DU297" t="s">
        <v>984</v>
      </c>
      <c r="DV297" t="s">
        <v>984</v>
      </c>
      <c r="DX297" s="197">
        <v>0</v>
      </c>
      <c r="DY297" s="197">
        <v>0</v>
      </c>
      <c r="DZ297" s="197">
        <v>0</v>
      </c>
      <c r="EA297" s="1054">
        <v>-2893706</v>
      </c>
      <c r="EB297" s="1054">
        <v>0</v>
      </c>
      <c r="EC297" s="1557" t="s">
        <v>6480</v>
      </c>
      <c r="ED297" s="197" t="s">
        <v>5334</v>
      </c>
      <c r="EE297" s="1513" t="s">
        <v>5342</v>
      </c>
    </row>
    <row r="298" spans="1:135" s="197" customFormat="1" ht="12.75" x14ac:dyDescent="0.2">
      <c r="A298" s="203">
        <v>290</v>
      </c>
      <c r="B298" s="722" t="s">
        <v>682</v>
      </c>
      <c r="C298" s="1526" t="s">
        <v>683</v>
      </c>
      <c r="D298" s="1054">
        <v>335911</v>
      </c>
      <c r="E298" s="1054">
        <v>335911</v>
      </c>
      <c r="F298" s="1054">
        <v>6971</v>
      </c>
      <c r="G298" s="1054">
        <v>0</v>
      </c>
      <c r="H298" s="1054">
        <v>75756886</v>
      </c>
      <c r="I298" s="1054">
        <v>74999317</v>
      </c>
      <c r="J298" s="1054">
        <v>0</v>
      </c>
      <c r="K298" s="1054">
        <v>757569</v>
      </c>
      <c r="L298" s="1054">
        <v>847447</v>
      </c>
      <c r="M298" s="1054">
        <v>0</v>
      </c>
      <c r="N298" s="1054">
        <v>0</v>
      </c>
      <c r="O298" s="1054">
        <v>0</v>
      </c>
      <c r="P298" s="1054">
        <v>0</v>
      </c>
      <c r="Q298" s="1054">
        <v>0</v>
      </c>
      <c r="R298" s="1054">
        <v>0</v>
      </c>
      <c r="S298" s="1054">
        <v>0</v>
      </c>
      <c r="T298" s="1054">
        <v>0</v>
      </c>
      <c r="U298" s="1054">
        <v>0</v>
      </c>
      <c r="V298" s="1054">
        <v>1548084</v>
      </c>
      <c r="W298" s="1054">
        <v>0</v>
      </c>
      <c r="X298" s="1054">
        <v>15637</v>
      </c>
      <c r="Y298" s="1054">
        <v>12920977</v>
      </c>
      <c r="Z298" s="1054">
        <v>0</v>
      </c>
      <c r="AA298" s="1054">
        <v>129045</v>
      </c>
      <c r="AB298" s="1054">
        <v>7455290</v>
      </c>
      <c r="AC298" s="1054">
        <v>0</v>
      </c>
      <c r="AD298" s="1054">
        <v>75306</v>
      </c>
      <c r="AE298" s="1054">
        <v>349533</v>
      </c>
      <c r="AF298" s="1054">
        <v>0</v>
      </c>
      <c r="AG298" s="1054">
        <v>3531</v>
      </c>
      <c r="AH298" s="1054">
        <v>2064</v>
      </c>
      <c r="AI298" s="1054">
        <v>0</v>
      </c>
      <c r="AJ298" s="1054">
        <v>21</v>
      </c>
      <c r="AK298" s="1054">
        <v>16206</v>
      </c>
      <c r="AL298" s="1054">
        <v>0</v>
      </c>
      <c r="AM298" s="1054">
        <v>164</v>
      </c>
      <c r="AN298" s="1054">
        <v>0</v>
      </c>
      <c r="AO298" s="1054">
        <v>0</v>
      </c>
      <c r="AP298" s="1054">
        <v>0</v>
      </c>
      <c r="AQ298" s="1054">
        <v>1653833</v>
      </c>
      <c r="AR298" s="1054">
        <v>0</v>
      </c>
      <c r="AS298" s="1054">
        <v>16705</v>
      </c>
      <c r="AT298" s="1054">
        <v>0</v>
      </c>
      <c r="AU298" s="1054">
        <v>0</v>
      </c>
      <c r="AV298" s="1054">
        <v>0</v>
      </c>
      <c r="AW298" s="1054">
        <v>1738</v>
      </c>
      <c r="AX298" s="1054">
        <v>0</v>
      </c>
      <c r="AY298" s="1054">
        <v>18</v>
      </c>
      <c r="AZ298" s="1054">
        <v>8793748</v>
      </c>
      <c r="BA298" s="1054">
        <v>1372</v>
      </c>
      <c r="BB298" s="1054">
        <v>1563721</v>
      </c>
      <c r="BC298" s="1054">
        <v>5441169</v>
      </c>
      <c r="BD298" s="1054">
        <v>0</v>
      </c>
      <c r="BE298" s="1054">
        <v>54961</v>
      </c>
      <c r="BF298" s="1055"/>
      <c r="BG298" s="1055"/>
      <c r="BH298" s="1055"/>
      <c r="BI298" s="1054">
        <v>0</v>
      </c>
      <c r="BJ298" s="1054">
        <v>-9092181</v>
      </c>
      <c r="BK298" s="1054">
        <v>0</v>
      </c>
      <c r="BL298" s="1054">
        <v>-91841</v>
      </c>
      <c r="BM298" s="1054">
        <v>-9184022</v>
      </c>
      <c r="BN298" s="1054">
        <v>0</v>
      </c>
      <c r="BO298" s="1054">
        <v>-8810193</v>
      </c>
      <c r="BP298" s="1054">
        <v>0</v>
      </c>
      <c r="BQ298" s="1054">
        <v>-88992</v>
      </c>
      <c r="BR298" s="1054">
        <v>-8899185</v>
      </c>
      <c r="BS298" s="1054">
        <v>5442539</v>
      </c>
      <c r="BT298" s="1054">
        <v>-260547</v>
      </c>
      <c r="BU298" s="1054">
        <v>5648661</v>
      </c>
      <c r="BV298" s="1054">
        <v>0</v>
      </c>
      <c r="BW298" s="1054">
        <v>54426</v>
      </c>
      <c r="BX298" s="1054">
        <v>70611747</v>
      </c>
      <c r="BY298" s="1054">
        <v>-11093241</v>
      </c>
      <c r="BZ298" s="1054">
        <v>1724245</v>
      </c>
      <c r="CA298" s="1054">
        <v>-6910331</v>
      </c>
      <c r="CB298" s="1054">
        <v>-13916</v>
      </c>
      <c r="CC298" s="1054">
        <v>0</v>
      </c>
      <c r="CD298" s="1054">
        <v>-20326</v>
      </c>
      <c r="CE298" s="1054">
        <v>-10155</v>
      </c>
      <c r="CF298" s="1054">
        <v>-2718182</v>
      </c>
      <c r="CG298" s="1054">
        <v>-218964</v>
      </c>
      <c r="CH298" s="1054">
        <v>-439195</v>
      </c>
      <c r="CI298" s="1054">
        <v>-1841</v>
      </c>
      <c r="CJ298" s="1054">
        <v>0</v>
      </c>
      <c r="CK298" s="1054">
        <v>0</v>
      </c>
      <c r="CL298" s="1054">
        <v>0</v>
      </c>
      <c r="CM298" s="1054">
        <v>0</v>
      </c>
      <c r="CN298" s="1054">
        <v>0</v>
      </c>
      <c r="CO298" s="1054">
        <v>72505335</v>
      </c>
      <c r="CP298" s="1054">
        <v>-972538</v>
      </c>
      <c r="CQ298" s="1054">
        <v>10057929</v>
      </c>
      <c r="CR298" s="1054">
        <v>-3272258</v>
      </c>
      <c r="CS298" s="1054">
        <v>95356190</v>
      </c>
      <c r="CT298" s="1054">
        <v>-2308995</v>
      </c>
      <c r="CU298" s="1054">
        <v>0</v>
      </c>
      <c r="CV298">
        <v>-322064</v>
      </c>
      <c r="CW298">
        <v>0</v>
      </c>
      <c r="CX298" s="1054">
        <v>-401348</v>
      </c>
      <c r="CY298" s="1054">
        <v>-8497839</v>
      </c>
      <c r="CZ298" s="1054">
        <v>0</v>
      </c>
      <c r="DA298" s="1054">
        <v>-48809</v>
      </c>
      <c r="DB298" s="1054">
        <v>0</v>
      </c>
      <c r="DC298" s="1054">
        <v>0</v>
      </c>
      <c r="DD298" s="1054">
        <v>-397335</v>
      </c>
      <c r="DE298" s="1054">
        <v>0</v>
      </c>
      <c r="DF298" s="1054">
        <v>-4013</v>
      </c>
      <c r="DG298" s="1054">
        <v>0</v>
      </c>
      <c r="DH298" s="1054">
        <v>-8412861</v>
      </c>
      <c r="DI298" s="1054">
        <v>0</v>
      </c>
      <c r="DJ298" s="1054">
        <v>-84978</v>
      </c>
      <c r="DK298" s="1054">
        <v>375283</v>
      </c>
      <c r="DL298" s="1054">
        <v>0</v>
      </c>
      <c r="DM298" s="1054">
        <v>3673</v>
      </c>
      <c r="DN298" s="197">
        <v>27158750</v>
      </c>
      <c r="DO298" s="197">
        <v>0</v>
      </c>
      <c r="DP298" s="197">
        <v>5442539</v>
      </c>
      <c r="DQ298" s="197">
        <v>-3531932</v>
      </c>
      <c r="DR298" s="209"/>
      <c r="DS298" s="209"/>
      <c r="DT298" s="209"/>
      <c r="DU298" t="s">
        <v>984</v>
      </c>
      <c r="DV298" t="s">
        <v>984</v>
      </c>
      <c r="DX298" s="197">
        <v>0</v>
      </c>
      <c r="DY298" s="197">
        <v>0</v>
      </c>
      <c r="DZ298" s="197">
        <v>0</v>
      </c>
      <c r="EA298" s="1054">
        <v>-343817</v>
      </c>
      <c r="EB298" s="1054">
        <v>-4890387</v>
      </c>
      <c r="EC298" s="1557" t="s">
        <v>6480</v>
      </c>
      <c r="ED298" s="197" t="s">
        <v>5335</v>
      </c>
      <c r="EE298" s="1513" t="s">
        <v>5348</v>
      </c>
    </row>
    <row r="299" spans="1:135" s="197" customFormat="1" ht="12.75" x14ac:dyDescent="0.2">
      <c r="A299" s="797">
        <v>291</v>
      </c>
      <c r="B299" s="722" t="s">
        <v>684</v>
      </c>
      <c r="C299" s="1526" t="s">
        <v>685</v>
      </c>
      <c r="D299" s="1054">
        <v>127470</v>
      </c>
      <c r="E299" s="1054">
        <v>127470</v>
      </c>
      <c r="F299" s="1054">
        <v>4500</v>
      </c>
      <c r="G299" s="1054">
        <v>0</v>
      </c>
      <c r="H299" s="1054">
        <v>38617648</v>
      </c>
      <c r="I299" s="1054">
        <v>15447059</v>
      </c>
      <c r="J299" s="1054">
        <v>3475588</v>
      </c>
      <c r="K299" s="1054">
        <v>386176</v>
      </c>
      <c r="L299" s="1054">
        <v>0</v>
      </c>
      <c r="M299" s="1054">
        <v>0</v>
      </c>
      <c r="N299" s="1054">
        <v>0</v>
      </c>
      <c r="O299" s="1054">
        <v>0</v>
      </c>
      <c r="P299" s="1054">
        <v>0</v>
      </c>
      <c r="Q299" s="1054">
        <v>0</v>
      </c>
      <c r="R299" s="1054">
        <v>0</v>
      </c>
      <c r="S299" s="1054">
        <v>0</v>
      </c>
      <c r="T299" s="1054">
        <v>0</v>
      </c>
      <c r="U299" s="1054">
        <v>1308610</v>
      </c>
      <c r="V299" s="1054">
        <v>1046888</v>
      </c>
      <c r="W299" s="1054">
        <v>235550</v>
      </c>
      <c r="X299" s="1054">
        <v>26172</v>
      </c>
      <c r="Y299" s="1054">
        <v>2632029</v>
      </c>
      <c r="Z299" s="1054">
        <v>592034</v>
      </c>
      <c r="AA299" s="1054">
        <v>65781</v>
      </c>
      <c r="AB299" s="1054">
        <v>1075773</v>
      </c>
      <c r="AC299" s="1054">
        <v>242049</v>
      </c>
      <c r="AD299" s="1054">
        <v>26894</v>
      </c>
      <c r="AE299" s="1054">
        <v>72432</v>
      </c>
      <c r="AF299" s="1054">
        <v>16297</v>
      </c>
      <c r="AG299" s="1054">
        <v>1811</v>
      </c>
      <c r="AH299" s="1054">
        <v>0</v>
      </c>
      <c r="AI299" s="1054">
        <v>0</v>
      </c>
      <c r="AJ299" s="1054">
        <v>0</v>
      </c>
      <c r="AK299" s="1054">
        <v>6963</v>
      </c>
      <c r="AL299" s="1054">
        <v>1567</v>
      </c>
      <c r="AM299" s="1054">
        <v>174</v>
      </c>
      <c r="AN299" s="1054">
        <v>0</v>
      </c>
      <c r="AO299" s="1054">
        <v>0</v>
      </c>
      <c r="AP299" s="1054">
        <v>0</v>
      </c>
      <c r="AQ299" s="1054">
        <v>21451</v>
      </c>
      <c r="AR299" s="1054">
        <v>4826</v>
      </c>
      <c r="AS299" s="1054">
        <v>536</v>
      </c>
      <c r="AT299" s="1054">
        <v>0</v>
      </c>
      <c r="AU299" s="1054">
        <v>0</v>
      </c>
      <c r="AV299" s="1054">
        <v>0</v>
      </c>
      <c r="AW299" s="1054">
        <v>0</v>
      </c>
      <c r="AX299" s="1054">
        <v>0</v>
      </c>
      <c r="AY299" s="1054">
        <v>0</v>
      </c>
      <c r="AZ299" s="1054">
        <v>2146686</v>
      </c>
      <c r="BA299" s="1054">
        <v>0</v>
      </c>
      <c r="BB299" s="1054">
        <v>2617220</v>
      </c>
      <c r="BC299" s="1054">
        <v>2212624</v>
      </c>
      <c r="BD299" s="1054">
        <v>497841</v>
      </c>
      <c r="BE299" s="1054">
        <v>55316</v>
      </c>
      <c r="BF299" s="1055"/>
      <c r="BG299" s="1055"/>
      <c r="BH299" s="1055"/>
      <c r="BI299" s="1054">
        <v>-863312</v>
      </c>
      <c r="BJ299" s="1054">
        <v>-690650</v>
      </c>
      <c r="BK299" s="1054">
        <v>-155396</v>
      </c>
      <c r="BL299" s="1054">
        <v>-17266</v>
      </c>
      <c r="BM299" s="1054">
        <v>-1726624</v>
      </c>
      <c r="BN299" s="1054">
        <v>-1382036</v>
      </c>
      <c r="BO299" s="1054">
        <v>-1105628</v>
      </c>
      <c r="BP299" s="1054">
        <v>-248766</v>
      </c>
      <c r="BQ299" s="1054">
        <v>-27641</v>
      </c>
      <c r="BR299" s="1054">
        <v>-2764071</v>
      </c>
      <c r="BS299" s="1054">
        <v>2986504</v>
      </c>
      <c r="BT299" s="1054">
        <v>1493250</v>
      </c>
      <c r="BU299" s="1054">
        <v>1194601</v>
      </c>
      <c r="BV299" s="1054">
        <v>268787</v>
      </c>
      <c r="BW299" s="1054">
        <v>29865</v>
      </c>
      <c r="BX299" s="1054">
        <v>38977469</v>
      </c>
      <c r="BY299" s="1054">
        <v>-3644272</v>
      </c>
      <c r="BZ299" s="1054">
        <v>1028086</v>
      </c>
      <c r="CA299" s="1054">
        <v>-4392902</v>
      </c>
      <c r="CB299" s="1054">
        <v>-42598</v>
      </c>
      <c r="CC299" s="1054">
        <v>0</v>
      </c>
      <c r="CD299" s="1054">
        <v>-17665</v>
      </c>
      <c r="CE299" s="1054">
        <v>-9200</v>
      </c>
      <c r="CF299" s="1054">
        <v>-1816304</v>
      </c>
      <c r="CG299" s="1054">
        <v>-196786</v>
      </c>
      <c r="CH299" s="1054">
        <v>-16328</v>
      </c>
      <c r="CI299" s="1054">
        <v>-10649</v>
      </c>
      <c r="CJ299" s="1054">
        <v>0</v>
      </c>
      <c r="CK299" s="1054">
        <v>0</v>
      </c>
      <c r="CL299" s="1054">
        <v>0</v>
      </c>
      <c r="CM299" s="1054">
        <v>0</v>
      </c>
      <c r="CN299" s="1054">
        <v>0</v>
      </c>
      <c r="CO299" s="1054">
        <v>39419159</v>
      </c>
      <c r="CP299" s="1054">
        <v>-136457</v>
      </c>
      <c r="CQ299" s="1054">
        <v>4255222</v>
      </c>
      <c r="CR299" s="1054">
        <v>-702101</v>
      </c>
      <c r="CS299" s="1054">
        <v>51591763</v>
      </c>
      <c r="CT299" s="1054">
        <v>-689754</v>
      </c>
      <c r="CU299" s="1054">
        <v>0</v>
      </c>
      <c r="CV299">
        <v>121130</v>
      </c>
      <c r="CW299">
        <v>0</v>
      </c>
      <c r="CX299" s="1054">
        <v>-176108</v>
      </c>
      <c r="CY299" s="1054">
        <v>-2587963</v>
      </c>
      <c r="CZ299" s="1054">
        <v>0</v>
      </c>
      <c r="DA299" s="1054">
        <v>120210</v>
      </c>
      <c r="DB299" s="1054">
        <v>0</v>
      </c>
      <c r="DC299" s="1054">
        <v>-88055</v>
      </c>
      <c r="DD299" s="1054">
        <v>-70443</v>
      </c>
      <c r="DE299" s="1054">
        <v>-15849</v>
      </c>
      <c r="DF299" s="1054">
        <v>-1761</v>
      </c>
      <c r="DG299" s="1054">
        <v>-1293981</v>
      </c>
      <c r="DH299" s="1054">
        <v>-1035185</v>
      </c>
      <c r="DI299" s="1054">
        <v>-232917</v>
      </c>
      <c r="DJ299" s="1054">
        <v>-25880</v>
      </c>
      <c r="DK299" s="1054">
        <v>326724</v>
      </c>
      <c r="DL299" s="1054">
        <v>73513</v>
      </c>
      <c r="DM299" s="1054">
        <v>8168</v>
      </c>
      <c r="DN299" s="197">
        <v>13929150</v>
      </c>
      <c r="DO299" s="197">
        <v>0</v>
      </c>
      <c r="DP299" s="197">
        <v>2986504</v>
      </c>
      <c r="DQ299" s="197">
        <v>-2828437</v>
      </c>
      <c r="DR299" s="209"/>
      <c r="DS299" s="209"/>
      <c r="DT299" s="209"/>
      <c r="DU299" t="s">
        <v>985</v>
      </c>
      <c r="DV299" t="s">
        <v>985</v>
      </c>
      <c r="DX299" s="197">
        <v>0</v>
      </c>
      <c r="DY299" s="197">
        <v>0</v>
      </c>
      <c r="DZ299" s="197">
        <v>0</v>
      </c>
      <c r="EA299" s="1054">
        <v>-741070</v>
      </c>
      <c r="EB299" s="1054">
        <v>0</v>
      </c>
      <c r="EC299" s="1557" t="s">
        <v>6480</v>
      </c>
      <c r="ED299" s="197" t="s">
        <v>5336</v>
      </c>
      <c r="EE299" s="1513" t="s">
        <v>5348</v>
      </c>
    </row>
    <row r="300" spans="1:135" s="197" customFormat="1" ht="12.75" x14ac:dyDescent="0.2">
      <c r="A300" s="797">
        <v>292</v>
      </c>
      <c r="B300" s="722" t="s">
        <v>686</v>
      </c>
      <c r="C300" s="1526" t="s">
        <v>687</v>
      </c>
      <c r="D300" s="1054">
        <v>123548</v>
      </c>
      <c r="E300" s="1054">
        <v>123548</v>
      </c>
      <c r="F300" s="1054">
        <v>0</v>
      </c>
      <c r="G300" s="1054">
        <v>0</v>
      </c>
      <c r="H300" s="1054">
        <v>28330115</v>
      </c>
      <c r="I300" s="1054">
        <v>11332046</v>
      </c>
      <c r="J300" s="1054">
        <v>2833012</v>
      </c>
      <c r="K300" s="1054">
        <v>0</v>
      </c>
      <c r="L300" s="1054">
        <v>0</v>
      </c>
      <c r="M300" s="1054">
        <v>0</v>
      </c>
      <c r="N300" s="1054">
        <v>0</v>
      </c>
      <c r="O300" s="1054">
        <v>0</v>
      </c>
      <c r="P300" s="1054">
        <v>0</v>
      </c>
      <c r="Q300" s="1054">
        <v>0</v>
      </c>
      <c r="R300" s="1054">
        <v>0</v>
      </c>
      <c r="S300" s="1054">
        <v>0</v>
      </c>
      <c r="T300" s="1054">
        <v>0</v>
      </c>
      <c r="U300" s="1054">
        <v>-3488944</v>
      </c>
      <c r="V300" s="1054">
        <v>-2791155</v>
      </c>
      <c r="W300" s="1054">
        <v>-697789</v>
      </c>
      <c r="X300" s="1054">
        <v>0</v>
      </c>
      <c r="Y300" s="1054">
        <v>1930308</v>
      </c>
      <c r="Z300" s="1054">
        <v>482577</v>
      </c>
      <c r="AA300" s="1054">
        <v>0</v>
      </c>
      <c r="AB300" s="1054">
        <v>1166236</v>
      </c>
      <c r="AC300" s="1054">
        <v>291559</v>
      </c>
      <c r="AD300" s="1054">
        <v>0</v>
      </c>
      <c r="AE300" s="1054">
        <v>60669</v>
      </c>
      <c r="AF300" s="1054">
        <v>15167</v>
      </c>
      <c r="AG300" s="1054">
        <v>0</v>
      </c>
      <c r="AH300" s="1054">
        <v>0</v>
      </c>
      <c r="AI300" s="1054">
        <v>0</v>
      </c>
      <c r="AJ300" s="1054">
        <v>0</v>
      </c>
      <c r="AK300" s="1054">
        <v>0</v>
      </c>
      <c r="AL300" s="1054">
        <v>0</v>
      </c>
      <c r="AM300" s="1054">
        <v>0</v>
      </c>
      <c r="AN300" s="1054">
        <v>0</v>
      </c>
      <c r="AO300" s="1054">
        <v>0</v>
      </c>
      <c r="AP300" s="1054">
        <v>0</v>
      </c>
      <c r="AQ300" s="1054">
        <v>156285</v>
      </c>
      <c r="AR300" s="1054">
        <v>39071</v>
      </c>
      <c r="AS300" s="1054">
        <v>0</v>
      </c>
      <c r="AT300" s="1054">
        <v>0</v>
      </c>
      <c r="AU300" s="1054">
        <v>0</v>
      </c>
      <c r="AV300" s="1054">
        <v>0</v>
      </c>
      <c r="AW300" s="1054">
        <v>0</v>
      </c>
      <c r="AX300" s="1054">
        <v>0</v>
      </c>
      <c r="AY300" s="1054">
        <v>0</v>
      </c>
      <c r="AZ300" s="1054">
        <v>2354526</v>
      </c>
      <c r="BA300" s="1054">
        <v>0</v>
      </c>
      <c r="BB300" s="1054">
        <v>-6977888</v>
      </c>
      <c r="BC300" s="1054">
        <v>1396167</v>
      </c>
      <c r="BD300" s="1054">
        <v>349042</v>
      </c>
      <c r="BE300" s="1054">
        <v>0</v>
      </c>
      <c r="BF300" s="1055"/>
      <c r="BG300" s="1055"/>
      <c r="BH300" s="1055"/>
      <c r="BI300" s="1054">
        <v>-354235</v>
      </c>
      <c r="BJ300" s="1054">
        <v>-283388</v>
      </c>
      <c r="BK300" s="1054">
        <v>-70847</v>
      </c>
      <c r="BL300" s="1054">
        <v>0</v>
      </c>
      <c r="BM300" s="1054">
        <v>-708470</v>
      </c>
      <c r="BN300" s="1054">
        <v>-187534</v>
      </c>
      <c r="BO300" s="1054">
        <v>-150027</v>
      </c>
      <c r="BP300" s="1054">
        <v>-37507</v>
      </c>
      <c r="BQ300" s="1054">
        <v>0</v>
      </c>
      <c r="BR300" s="1054">
        <v>-375068</v>
      </c>
      <c r="BS300" s="1054">
        <v>-8206202</v>
      </c>
      <c r="BT300" s="1054">
        <v>-4103099</v>
      </c>
      <c r="BU300" s="1054">
        <v>-3282482</v>
      </c>
      <c r="BV300" s="1054">
        <v>-820620</v>
      </c>
      <c r="BW300" s="1054">
        <v>0</v>
      </c>
      <c r="BX300" s="1054">
        <v>24002628</v>
      </c>
      <c r="BY300" s="1054">
        <v>-3964202</v>
      </c>
      <c r="BZ300" s="1054">
        <v>674778</v>
      </c>
      <c r="CA300" s="1054">
        <v>-3246926</v>
      </c>
      <c r="CB300" s="1054">
        <v>-42578</v>
      </c>
      <c r="CC300" s="1054">
        <v>0</v>
      </c>
      <c r="CD300" s="1054">
        <v>-10454</v>
      </c>
      <c r="CE300" s="1054">
        <v>0</v>
      </c>
      <c r="CF300" s="1054">
        <v>-965630</v>
      </c>
      <c r="CG300" s="1054">
        <v>-248859</v>
      </c>
      <c r="CH300" s="1054">
        <v>-2797</v>
      </c>
      <c r="CI300" s="1054">
        <v>0</v>
      </c>
      <c r="CJ300" s="1054">
        <v>0</v>
      </c>
      <c r="CK300" s="1054">
        <v>0</v>
      </c>
      <c r="CL300" s="1054">
        <v>0</v>
      </c>
      <c r="CM300" s="1054">
        <v>0</v>
      </c>
      <c r="CN300" s="1054">
        <v>0</v>
      </c>
      <c r="CO300" s="1054">
        <v>23629424</v>
      </c>
      <c r="CP300" s="1054">
        <v>-485308</v>
      </c>
      <c r="CQ300" s="1054">
        <v>2235403</v>
      </c>
      <c r="CR300" s="1054">
        <v>-2172289</v>
      </c>
      <c r="CS300" s="1054">
        <v>34685439</v>
      </c>
      <c r="CT300" s="1054">
        <v>411299</v>
      </c>
      <c r="CU300" s="1054">
        <v>0</v>
      </c>
      <c r="CV300">
        <v>0</v>
      </c>
      <c r="CW300">
        <v>0</v>
      </c>
      <c r="CX300" s="1054">
        <v>-1653165</v>
      </c>
      <c r="CY300" s="1054">
        <v>1278097</v>
      </c>
      <c r="CZ300" s="1054">
        <v>0</v>
      </c>
      <c r="DA300" s="1054">
        <v>-221400</v>
      </c>
      <c r="DB300" s="1054">
        <v>0</v>
      </c>
      <c r="DC300" s="1054">
        <v>-826582</v>
      </c>
      <c r="DD300" s="1054">
        <v>-661266</v>
      </c>
      <c r="DE300" s="1054">
        <v>-165317</v>
      </c>
      <c r="DF300" s="1054">
        <v>0</v>
      </c>
      <c r="DG300" s="1054">
        <v>639048</v>
      </c>
      <c r="DH300" s="1054">
        <v>511239</v>
      </c>
      <c r="DI300" s="1054">
        <v>127810</v>
      </c>
      <c r="DJ300" s="1054">
        <v>0</v>
      </c>
      <c r="DK300" s="1054">
        <v>700328</v>
      </c>
      <c r="DL300" s="1054">
        <v>175082</v>
      </c>
      <c r="DM300" s="1054">
        <v>0</v>
      </c>
      <c r="DN300" s="197">
        <v>11667100</v>
      </c>
      <c r="DO300" s="197">
        <v>0</v>
      </c>
      <c r="DP300" s="197">
        <v>-8206202</v>
      </c>
      <c r="DQ300" s="197">
        <v>-2243783</v>
      </c>
      <c r="DR300" s="209"/>
      <c r="DS300" s="209"/>
      <c r="DT300" s="209"/>
      <c r="DU300" t="s">
        <v>984</v>
      </c>
      <c r="DV300" t="s">
        <v>984</v>
      </c>
      <c r="DX300" s="197">
        <v>0</v>
      </c>
      <c r="DY300" s="197">
        <v>0</v>
      </c>
      <c r="DZ300" s="197">
        <v>0</v>
      </c>
      <c r="EA300" s="1054">
        <v>-1588472</v>
      </c>
      <c r="EB300" s="1054">
        <v>0</v>
      </c>
      <c r="EC300" s="1557" t="s">
        <v>6480</v>
      </c>
      <c r="ED300" s="197" t="s">
        <v>5337</v>
      </c>
      <c r="EE300" s="1513" t="s">
        <v>5342</v>
      </c>
    </row>
    <row r="301" spans="1:135" s="197" customFormat="1" ht="12.75" x14ac:dyDescent="0.2">
      <c r="A301" s="797">
        <v>293</v>
      </c>
      <c r="B301" s="722" t="s">
        <v>688</v>
      </c>
      <c r="C301" s="1526" t="s">
        <v>689</v>
      </c>
      <c r="D301" s="1054">
        <v>193279</v>
      </c>
      <c r="E301" s="1054">
        <v>193279</v>
      </c>
      <c r="F301" s="1054">
        <v>193326</v>
      </c>
      <c r="G301" s="1054">
        <v>450896</v>
      </c>
      <c r="H301" s="1054">
        <v>50553245</v>
      </c>
      <c r="I301" s="1054">
        <v>20221298</v>
      </c>
      <c r="J301" s="1054">
        <v>4549792</v>
      </c>
      <c r="K301" s="1054">
        <v>505532</v>
      </c>
      <c r="L301" s="1054">
        <v>0</v>
      </c>
      <c r="M301" s="1054">
        <v>0</v>
      </c>
      <c r="N301" s="1054">
        <v>0</v>
      </c>
      <c r="O301" s="1054">
        <v>0</v>
      </c>
      <c r="P301" s="1054">
        <v>0</v>
      </c>
      <c r="Q301" s="1054">
        <v>0</v>
      </c>
      <c r="R301" s="1054">
        <v>0</v>
      </c>
      <c r="S301" s="1054">
        <v>0</v>
      </c>
      <c r="T301" s="1054">
        <v>0</v>
      </c>
      <c r="U301" s="1054">
        <v>2648313</v>
      </c>
      <c r="V301" s="1054">
        <v>2118650</v>
      </c>
      <c r="W301" s="1054">
        <v>476696</v>
      </c>
      <c r="X301" s="1054">
        <v>52966</v>
      </c>
      <c r="Y301" s="1054">
        <v>3477441</v>
      </c>
      <c r="Z301" s="1054">
        <v>851821</v>
      </c>
      <c r="AA301" s="1054">
        <v>86113</v>
      </c>
      <c r="AB301" s="1054">
        <v>1680751</v>
      </c>
      <c r="AC301" s="1054">
        <v>378169</v>
      </c>
      <c r="AD301" s="1054">
        <v>42019</v>
      </c>
      <c r="AE301" s="1054">
        <v>82752</v>
      </c>
      <c r="AF301" s="1054">
        <v>18619</v>
      </c>
      <c r="AG301" s="1054">
        <v>2069</v>
      </c>
      <c r="AH301" s="1054">
        <v>0</v>
      </c>
      <c r="AI301" s="1054">
        <v>0</v>
      </c>
      <c r="AJ301" s="1054">
        <v>0</v>
      </c>
      <c r="AK301" s="1054">
        <v>10122</v>
      </c>
      <c r="AL301" s="1054">
        <v>2277</v>
      </c>
      <c r="AM301" s="1054">
        <v>253</v>
      </c>
      <c r="AN301" s="1054">
        <v>0</v>
      </c>
      <c r="AO301" s="1054">
        <v>0</v>
      </c>
      <c r="AP301" s="1054">
        <v>0</v>
      </c>
      <c r="AQ301" s="1054">
        <v>94013</v>
      </c>
      <c r="AR301" s="1054">
        <v>21153</v>
      </c>
      <c r="AS301" s="1054">
        <v>2350</v>
      </c>
      <c r="AT301" s="1054">
        <v>0</v>
      </c>
      <c r="AU301" s="1054">
        <v>0</v>
      </c>
      <c r="AV301" s="1054">
        <v>0</v>
      </c>
      <c r="AW301" s="1054">
        <v>0</v>
      </c>
      <c r="AX301" s="1054">
        <v>0</v>
      </c>
      <c r="AY301" s="1054">
        <v>0</v>
      </c>
      <c r="AZ301" s="1054">
        <v>5284199</v>
      </c>
      <c r="BA301" s="1054">
        <v>0</v>
      </c>
      <c r="BB301" s="1054">
        <v>5296625</v>
      </c>
      <c r="BC301" s="1054">
        <v>2059490</v>
      </c>
      <c r="BD301" s="1054">
        <v>463385</v>
      </c>
      <c r="BE301" s="1054">
        <v>51487</v>
      </c>
      <c r="BF301" s="1055"/>
      <c r="BG301" s="1055"/>
      <c r="BH301" s="1055"/>
      <c r="BI301" s="1054">
        <v>-393800</v>
      </c>
      <c r="BJ301" s="1054">
        <v>-315040</v>
      </c>
      <c r="BK301" s="1054">
        <v>-70884</v>
      </c>
      <c r="BL301" s="1054">
        <v>-7876</v>
      </c>
      <c r="BM301" s="1054">
        <v>-787600</v>
      </c>
      <c r="BN301" s="1054">
        <v>-1877667</v>
      </c>
      <c r="BO301" s="1054">
        <v>-1502133</v>
      </c>
      <c r="BP301" s="1054">
        <v>-337978</v>
      </c>
      <c r="BQ301" s="1054">
        <v>-37552</v>
      </c>
      <c r="BR301" s="1054">
        <v>-3755330</v>
      </c>
      <c r="BS301" s="1054">
        <v>6680505</v>
      </c>
      <c r="BT301" s="1054">
        <v>3340252</v>
      </c>
      <c r="BU301" s="1054">
        <v>2672204</v>
      </c>
      <c r="BV301" s="1054">
        <v>601246</v>
      </c>
      <c r="BW301" s="1054">
        <v>66805</v>
      </c>
      <c r="BX301" s="1054">
        <v>43328800</v>
      </c>
      <c r="BY301" s="1054">
        <v>-6638005</v>
      </c>
      <c r="BZ301" s="1054">
        <v>1018174</v>
      </c>
      <c r="CA301" s="1054">
        <v>-2531815</v>
      </c>
      <c r="CB301" s="1054">
        <v>-75397</v>
      </c>
      <c r="CC301" s="1054">
        <v>-35642</v>
      </c>
      <c r="CD301" s="1054">
        <v>-25625</v>
      </c>
      <c r="CE301" s="1054">
        <v>0</v>
      </c>
      <c r="CF301" s="1054">
        <v>-1329962</v>
      </c>
      <c r="CG301" s="1054">
        <v>-189815</v>
      </c>
      <c r="CH301" s="1054">
        <v>-17859</v>
      </c>
      <c r="CI301" s="1054">
        <v>-15205</v>
      </c>
      <c r="CJ301" s="1054">
        <v>-12221</v>
      </c>
      <c r="CK301" s="1054">
        <v>0</v>
      </c>
      <c r="CL301" s="1054">
        <v>0</v>
      </c>
      <c r="CM301" s="1054">
        <v>0</v>
      </c>
      <c r="CN301" s="1054">
        <v>0</v>
      </c>
      <c r="CO301" s="1054">
        <v>43293615</v>
      </c>
      <c r="CP301" s="1054">
        <v>-59567</v>
      </c>
      <c r="CQ301" s="1054">
        <v>2141105</v>
      </c>
      <c r="CR301" s="1054">
        <v>-694302</v>
      </c>
      <c r="CS301" s="1054">
        <v>58256151</v>
      </c>
      <c r="CT301" s="1054">
        <v>-514767</v>
      </c>
      <c r="CU301" s="1054">
        <v>0</v>
      </c>
      <c r="CV301">
        <v>859273</v>
      </c>
      <c r="CW301">
        <v>0</v>
      </c>
      <c r="CX301" s="1054">
        <v>-46714</v>
      </c>
      <c r="CY301" s="1054">
        <v>-3708616</v>
      </c>
      <c r="CZ301" s="1054">
        <v>0</v>
      </c>
      <c r="DA301" s="1054">
        <v>-78724</v>
      </c>
      <c r="DB301" s="1054">
        <v>0</v>
      </c>
      <c r="DC301" s="1054">
        <v>-23357</v>
      </c>
      <c r="DD301" s="1054">
        <v>-18686</v>
      </c>
      <c r="DE301" s="1054">
        <v>-4204</v>
      </c>
      <c r="DF301" s="1054">
        <v>-467</v>
      </c>
      <c r="DG301" s="1054">
        <v>-1854310</v>
      </c>
      <c r="DH301" s="1054">
        <v>-1483446</v>
      </c>
      <c r="DI301" s="1054">
        <v>-333775</v>
      </c>
      <c r="DJ301" s="1054">
        <v>-37085</v>
      </c>
      <c r="DK301" s="1054">
        <v>783160</v>
      </c>
      <c r="DL301" s="1054">
        <v>176211</v>
      </c>
      <c r="DM301" s="1054">
        <v>19579</v>
      </c>
      <c r="DN301" s="197">
        <v>15913775</v>
      </c>
      <c r="DO301" s="197">
        <v>0</v>
      </c>
      <c r="DP301" s="197">
        <v>6680505</v>
      </c>
      <c r="DQ301" s="197">
        <v>-3299094</v>
      </c>
      <c r="DR301" s="209"/>
      <c r="DS301" s="209"/>
      <c r="DT301" s="209"/>
      <c r="DU301" t="s">
        <v>985</v>
      </c>
      <c r="DV301" t="s">
        <v>985</v>
      </c>
      <c r="DX301" s="197">
        <v>0</v>
      </c>
      <c r="DY301" s="197">
        <v>0</v>
      </c>
      <c r="DZ301" s="197">
        <v>0</v>
      </c>
      <c r="EA301" s="1054">
        <v>-1776349</v>
      </c>
      <c r="EB301" s="1054">
        <v>0</v>
      </c>
      <c r="EC301" s="1557" t="s">
        <v>6480</v>
      </c>
      <c r="ED301" s="197" t="s">
        <v>5338</v>
      </c>
      <c r="EE301" s="1513" t="s">
        <v>5348</v>
      </c>
    </row>
    <row r="302" spans="1:135" s="197" customFormat="1" ht="12.75" x14ac:dyDescent="0.2">
      <c r="A302" s="203">
        <v>294</v>
      </c>
      <c r="B302" s="722" t="s">
        <v>690</v>
      </c>
      <c r="C302" s="1526" t="s">
        <v>691</v>
      </c>
      <c r="D302" s="1054">
        <v>149213</v>
      </c>
      <c r="E302" s="1054">
        <v>149213</v>
      </c>
      <c r="F302" s="1054">
        <v>0</v>
      </c>
      <c r="G302" s="1054">
        <v>0</v>
      </c>
      <c r="H302" s="1054">
        <v>25568720</v>
      </c>
      <c r="I302" s="1054">
        <v>10227488</v>
      </c>
      <c r="J302" s="1054">
        <v>2301185</v>
      </c>
      <c r="K302" s="1054">
        <v>255687</v>
      </c>
      <c r="L302" s="1054">
        <v>160904</v>
      </c>
      <c r="M302" s="1054">
        <v>0</v>
      </c>
      <c r="N302" s="1054">
        <v>0</v>
      </c>
      <c r="O302" s="1054">
        <v>0</v>
      </c>
      <c r="P302" s="1054">
        <v>0</v>
      </c>
      <c r="Q302" s="1054">
        <v>0</v>
      </c>
      <c r="R302" s="1054">
        <v>0</v>
      </c>
      <c r="S302" s="1054">
        <v>0</v>
      </c>
      <c r="T302" s="1054">
        <v>0</v>
      </c>
      <c r="U302" s="1054">
        <v>-1917524</v>
      </c>
      <c r="V302" s="1054">
        <v>-1534019</v>
      </c>
      <c r="W302" s="1054">
        <v>-345154</v>
      </c>
      <c r="X302" s="1054">
        <v>-38350</v>
      </c>
      <c r="Y302" s="1054">
        <v>1769566</v>
      </c>
      <c r="Z302" s="1054">
        <v>391985</v>
      </c>
      <c r="AA302" s="1054">
        <v>43554</v>
      </c>
      <c r="AB302" s="1054">
        <v>1650535</v>
      </c>
      <c r="AC302" s="1054">
        <v>363405</v>
      </c>
      <c r="AD302" s="1054">
        <v>40378</v>
      </c>
      <c r="AE302" s="1054">
        <v>62389</v>
      </c>
      <c r="AF302" s="1054">
        <v>13607</v>
      </c>
      <c r="AG302" s="1054">
        <v>1512</v>
      </c>
      <c r="AH302" s="1054">
        <v>7292</v>
      </c>
      <c r="AI302" s="1054">
        <v>1641</v>
      </c>
      <c r="AJ302" s="1054">
        <v>182</v>
      </c>
      <c r="AK302" s="1054">
        <v>15850</v>
      </c>
      <c r="AL302" s="1054">
        <v>3566</v>
      </c>
      <c r="AM302" s="1054">
        <v>396</v>
      </c>
      <c r="AN302" s="1054">
        <v>0</v>
      </c>
      <c r="AO302" s="1054">
        <v>0</v>
      </c>
      <c r="AP302" s="1054">
        <v>0</v>
      </c>
      <c r="AQ302" s="1054">
        <v>0</v>
      </c>
      <c r="AR302" s="1054">
        <v>0</v>
      </c>
      <c r="AS302" s="1054">
        <v>0</v>
      </c>
      <c r="AT302" s="1054">
        <v>0</v>
      </c>
      <c r="AU302" s="1054">
        <v>0</v>
      </c>
      <c r="AV302" s="1054">
        <v>0</v>
      </c>
      <c r="AW302" s="1054">
        <v>0</v>
      </c>
      <c r="AX302" s="1054">
        <v>0</v>
      </c>
      <c r="AY302" s="1054">
        <v>0</v>
      </c>
      <c r="AZ302" s="1054">
        <v>2215579</v>
      </c>
      <c r="BA302" s="1054">
        <v>215453</v>
      </c>
      <c r="BB302" s="1054">
        <v>-3835048</v>
      </c>
      <c r="BC302" s="1054">
        <v>2122949</v>
      </c>
      <c r="BD302" s="1054">
        <v>477664</v>
      </c>
      <c r="BE302" s="1054">
        <v>53074</v>
      </c>
      <c r="BF302" s="1055"/>
      <c r="BG302" s="1055"/>
      <c r="BH302" s="1055"/>
      <c r="BI302" s="1054">
        <v>-179855</v>
      </c>
      <c r="BJ302" s="1054">
        <v>-143884</v>
      </c>
      <c r="BK302" s="1054">
        <v>-32374</v>
      </c>
      <c r="BL302" s="1054">
        <v>-3597</v>
      </c>
      <c r="BM302" s="1054">
        <v>-359710</v>
      </c>
      <c r="BN302" s="1054">
        <v>-3121121</v>
      </c>
      <c r="BO302" s="1054">
        <v>-2496897</v>
      </c>
      <c r="BP302" s="1054">
        <v>-561802</v>
      </c>
      <c r="BQ302" s="1054">
        <v>-62422</v>
      </c>
      <c r="BR302" s="1054">
        <v>-6242242</v>
      </c>
      <c r="BS302" s="1054">
        <v>-3773018</v>
      </c>
      <c r="BT302" s="1054">
        <v>-1886512</v>
      </c>
      <c r="BU302" s="1054">
        <v>-1509204</v>
      </c>
      <c r="BV302" s="1054">
        <v>-339571</v>
      </c>
      <c r="BW302" s="1054">
        <v>-37729</v>
      </c>
      <c r="BX302" s="1054">
        <v>20811984</v>
      </c>
      <c r="BY302" s="1054">
        <v>-5835647</v>
      </c>
      <c r="BZ302" s="1054">
        <v>518996</v>
      </c>
      <c r="CA302" s="1054">
        <v>-2092741</v>
      </c>
      <c r="CB302" s="1054">
        <v>-30214</v>
      </c>
      <c r="CC302" s="1054">
        <v>-205</v>
      </c>
      <c r="CD302" s="1054">
        <v>-34368</v>
      </c>
      <c r="CE302" s="1054">
        <v>0</v>
      </c>
      <c r="CF302" s="1054">
        <v>-499155</v>
      </c>
      <c r="CG302" s="1054">
        <v>-2866</v>
      </c>
      <c r="CH302" s="1054">
        <v>-66840</v>
      </c>
      <c r="CI302" s="1054">
        <v>0</v>
      </c>
      <c r="CJ302" s="1054">
        <v>0</v>
      </c>
      <c r="CK302" s="1054">
        <v>0</v>
      </c>
      <c r="CL302" s="1054">
        <v>0</v>
      </c>
      <c r="CM302" s="1054">
        <v>0</v>
      </c>
      <c r="CN302" s="1054">
        <v>0</v>
      </c>
      <c r="CO302" s="1054">
        <v>21367527</v>
      </c>
      <c r="CP302" s="1054">
        <v>-190146</v>
      </c>
      <c r="CQ302" s="1054">
        <v>1460262</v>
      </c>
      <c r="CR302" s="1054">
        <v>-666404</v>
      </c>
      <c r="CS302" s="1054">
        <v>34029174</v>
      </c>
      <c r="CT302" s="1054">
        <v>-137721</v>
      </c>
      <c r="CU302" s="1054">
        <v>0</v>
      </c>
      <c r="CV302">
        <v>-876006</v>
      </c>
      <c r="CW302">
        <v>-128268</v>
      </c>
      <c r="CX302" s="1054">
        <v>0</v>
      </c>
      <c r="CY302" s="1054">
        <v>-6242242</v>
      </c>
      <c r="CZ302" s="1054">
        <v>0</v>
      </c>
      <c r="DA302" s="1054">
        <v>670867</v>
      </c>
      <c r="DB302" s="1054">
        <v>0</v>
      </c>
      <c r="DC302" s="1054">
        <v>0</v>
      </c>
      <c r="DD302" s="1054">
        <v>0</v>
      </c>
      <c r="DE302" s="1054">
        <v>0</v>
      </c>
      <c r="DF302" s="1054">
        <v>0</v>
      </c>
      <c r="DG302" s="1054">
        <v>-3121120</v>
      </c>
      <c r="DH302" s="1054">
        <v>-2496897</v>
      </c>
      <c r="DI302" s="1054">
        <v>-561802</v>
      </c>
      <c r="DJ302" s="1054">
        <v>-62423</v>
      </c>
      <c r="DK302" s="1054">
        <v>687565</v>
      </c>
      <c r="DL302" s="1054">
        <v>143952</v>
      </c>
      <c r="DM302" s="1054">
        <v>15995</v>
      </c>
      <c r="DN302" s="197">
        <v>11630325</v>
      </c>
      <c r="DO302" s="197">
        <v>147000</v>
      </c>
      <c r="DP302" s="197">
        <v>-3773018</v>
      </c>
      <c r="DQ302" s="197">
        <v>-3071533</v>
      </c>
      <c r="DR302" s="209"/>
      <c r="DS302" s="209"/>
      <c r="DT302" s="209"/>
      <c r="DU302" t="s">
        <v>984</v>
      </c>
      <c r="DV302" t="s">
        <v>984</v>
      </c>
      <c r="DX302" s="197">
        <v>0</v>
      </c>
      <c r="DY302" s="197">
        <v>0</v>
      </c>
      <c r="DZ302" s="197">
        <v>0</v>
      </c>
      <c r="EA302" s="1054">
        <v>-1494498</v>
      </c>
      <c r="EB302" s="1054">
        <v>0</v>
      </c>
      <c r="EC302" s="1557" t="s">
        <v>6480</v>
      </c>
      <c r="ED302" s="197" t="s">
        <v>5339</v>
      </c>
      <c r="EE302" s="1513" t="s">
        <v>5349</v>
      </c>
    </row>
    <row r="303" spans="1:135" s="197" customFormat="1" ht="12.75" x14ac:dyDescent="0.2">
      <c r="A303" s="797">
        <v>295</v>
      </c>
      <c r="B303" s="722" t="s">
        <v>692</v>
      </c>
      <c r="C303" s="1526" t="s">
        <v>693</v>
      </c>
      <c r="D303" s="1054">
        <v>131728</v>
      </c>
      <c r="E303" s="1054">
        <v>131728</v>
      </c>
      <c r="F303" s="1054">
        <v>3805</v>
      </c>
      <c r="G303" s="1054">
        <v>0</v>
      </c>
      <c r="H303" s="1054">
        <v>25768949</v>
      </c>
      <c r="I303" s="1054">
        <v>10307580</v>
      </c>
      <c r="J303" s="1054">
        <v>2319205</v>
      </c>
      <c r="K303" s="1054">
        <v>257689</v>
      </c>
      <c r="L303" s="1054">
        <v>0</v>
      </c>
      <c r="M303" s="1054">
        <v>0</v>
      </c>
      <c r="N303" s="1054">
        <v>0</v>
      </c>
      <c r="O303" s="1054">
        <v>0</v>
      </c>
      <c r="P303" s="1054">
        <v>0</v>
      </c>
      <c r="Q303" s="1054">
        <v>0</v>
      </c>
      <c r="R303" s="1054">
        <v>0</v>
      </c>
      <c r="S303" s="1054">
        <v>0</v>
      </c>
      <c r="T303" s="1054">
        <v>0</v>
      </c>
      <c r="U303" s="1054">
        <v>1309540</v>
      </c>
      <c r="V303" s="1054">
        <v>1047632</v>
      </c>
      <c r="W303" s="1054">
        <v>235717</v>
      </c>
      <c r="X303" s="1054">
        <v>26191</v>
      </c>
      <c r="Y303" s="1054">
        <v>1756448</v>
      </c>
      <c r="Z303" s="1054">
        <v>395055</v>
      </c>
      <c r="AA303" s="1054">
        <v>43895</v>
      </c>
      <c r="AB303" s="1054">
        <v>1112331</v>
      </c>
      <c r="AC303" s="1054">
        <v>250274</v>
      </c>
      <c r="AD303" s="1054">
        <v>27808</v>
      </c>
      <c r="AE303" s="1054">
        <v>60791</v>
      </c>
      <c r="AF303" s="1054">
        <v>13678</v>
      </c>
      <c r="AG303" s="1054">
        <v>1520</v>
      </c>
      <c r="AH303" s="1054">
        <v>0</v>
      </c>
      <c r="AI303" s="1054">
        <v>0</v>
      </c>
      <c r="AJ303" s="1054">
        <v>0</v>
      </c>
      <c r="AK303" s="1054">
        <v>4136</v>
      </c>
      <c r="AL303" s="1054">
        <v>930</v>
      </c>
      <c r="AM303" s="1054">
        <v>103</v>
      </c>
      <c r="AN303" s="1054">
        <v>3300</v>
      </c>
      <c r="AO303" s="1054">
        <v>742</v>
      </c>
      <c r="AP303" s="1054">
        <v>82</v>
      </c>
      <c r="AQ303" s="1054">
        <v>363665</v>
      </c>
      <c r="AR303" s="1054">
        <v>81825</v>
      </c>
      <c r="AS303" s="1054">
        <v>9092</v>
      </c>
      <c r="AT303" s="1054">
        <v>0</v>
      </c>
      <c r="AU303" s="1054">
        <v>0</v>
      </c>
      <c r="AV303" s="1054">
        <v>0</v>
      </c>
      <c r="AW303" s="1054">
        <v>0</v>
      </c>
      <c r="AX303" s="1054">
        <v>0</v>
      </c>
      <c r="AY303" s="1054">
        <v>0</v>
      </c>
      <c r="AZ303" s="1054">
        <v>2807093</v>
      </c>
      <c r="BA303" s="1054">
        <v>0</v>
      </c>
      <c r="BB303" s="1054">
        <v>2619080</v>
      </c>
      <c r="BC303" s="1054">
        <v>2060840</v>
      </c>
      <c r="BD303" s="1054">
        <v>463689</v>
      </c>
      <c r="BE303" s="1054">
        <v>51521</v>
      </c>
      <c r="BF303" s="1055"/>
      <c r="BG303" s="1055"/>
      <c r="BH303" s="1055"/>
      <c r="BI303" s="1054">
        <v>-556541</v>
      </c>
      <c r="BJ303" s="1054">
        <v>-445232</v>
      </c>
      <c r="BK303" s="1054">
        <v>-100176</v>
      </c>
      <c r="BL303" s="1054">
        <v>-11130</v>
      </c>
      <c r="BM303" s="1054">
        <v>-1113079</v>
      </c>
      <c r="BN303" s="1054">
        <v>-951125</v>
      </c>
      <c r="BO303" s="1054">
        <v>-760900</v>
      </c>
      <c r="BP303" s="1054">
        <v>-171202</v>
      </c>
      <c r="BQ303" s="1054">
        <v>-19022</v>
      </c>
      <c r="BR303" s="1054">
        <v>-1902249</v>
      </c>
      <c r="BS303" s="1054">
        <v>4530757</v>
      </c>
      <c r="BT303" s="1054">
        <v>2265381</v>
      </c>
      <c r="BU303" s="1054">
        <v>1812301</v>
      </c>
      <c r="BV303" s="1054">
        <v>407768</v>
      </c>
      <c r="BW303" s="1054">
        <v>45308</v>
      </c>
      <c r="BX303" s="1054">
        <v>25718736</v>
      </c>
      <c r="BY303" s="1054">
        <v>-4176679</v>
      </c>
      <c r="BZ303" s="1054">
        <v>644293</v>
      </c>
      <c r="CA303" s="1054">
        <v>-2316339</v>
      </c>
      <c r="CB303" s="1054">
        <v>-49197</v>
      </c>
      <c r="CC303" s="1054">
        <v>-9574</v>
      </c>
      <c r="CD303" s="1054">
        <v>-12199</v>
      </c>
      <c r="CE303" s="1054">
        <v>-27528</v>
      </c>
      <c r="CF303" s="1054">
        <v>-1695637</v>
      </c>
      <c r="CG303" s="1054">
        <v>-92786</v>
      </c>
      <c r="CH303" s="1054">
        <v>-128481</v>
      </c>
      <c r="CI303" s="1054">
        <v>0</v>
      </c>
      <c r="CJ303" s="1054">
        <v>0</v>
      </c>
      <c r="CK303" s="1054">
        <v>0</v>
      </c>
      <c r="CL303" s="1054">
        <v>0</v>
      </c>
      <c r="CM303" s="1054">
        <v>0</v>
      </c>
      <c r="CN303" s="1054">
        <v>0</v>
      </c>
      <c r="CO303" s="1054">
        <v>25017338</v>
      </c>
      <c r="CP303" s="1054">
        <v>-289150</v>
      </c>
      <c r="CQ303" s="1054">
        <v>1888473</v>
      </c>
      <c r="CR303" s="1054">
        <v>-1472443</v>
      </c>
      <c r="CS303" s="1054">
        <v>36163293</v>
      </c>
      <c r="CT303" s="1054">
        <v>-415192</v>
      </c>
      <c r="CU303" s="1054">
        <v>0</v>
      </c>
      <c r="CV303">
        <v>0</v>
      </c>
      <c r="CW303">
        <v>0</v>
      </c>
      <c r="CX303" s="1054">
        <v>-127121</v>
      </c>
      <c r="CY303" s="1054">
        <v>-1775128</v>
      </c>
      <c r="CZ303" s="1054">
        <v>0</v>
      </c>
      <c r="DA303" s="1054">
        <v>0</v>
      </c>
      <c r="DB303" s="1054">
        <v>0</v>
      </c>
      <c r="DC303" s="1054">
        <v>-63561</v>
      </c>
      <c r="DD303" s="1054">
        <v>-50849</v>
      </c>
      <c r="DE303" s="1054">
        <v>-11440</v>
      </c>
      <c r="DF303" s="1054">
        <v>-1271</v>
      </c>
      <c r="DG303" s="1054">
        <v>-887564</v>
      </c>
      <c r="DH303" s="1054">
        <v>-710051</v>
      </c>
      <c r="DI303" s="1054">
        <v>-159761</v>
      </c>
      <c r="DJ303" s="1054">
        <v>-17752</v>
      </c>
      <c r="DK303" s="1054">
        <v>293213</v>
      </c>
      <c r="DL303" s="1054">
        <v>65973</v>
      </c>
      <c r="DM303" s="1054">
        <v>7330</v>
      </c>
      <c r="DN303" s="197">
        <v>11690650</v>
      </c>
      <c r="DO303" s="197">
        <v>0</v>
      </c>
      <c r="DP303" s="197">
        <v>4530757</v>
      </c>
      <c r="DQ303" s="197">
        <v>-3026380</v>
      </c>
      <c r="DR303" s="209"/>
      <c r="DS303" s="209"/>
      <c r="DT303" s="209"/>
      <c r="DU303" t="s">
        <v>985</v>
      </c>
      <c r="DV303" t="s">
        <v>985</v>
      </c>
      <c r="DX303" s="197">
        <v>0</v>
      </c>
      <c r="DY303" s="197">
        <v>0</v>
      </c>
      <c r="DZ303" s="197">
        <v>0</v>
      </c>
      <c r="EA303" s="1054">
        <v>-665060</v>
      </c>
      <c r="EB303" s="1054">
        <v>-1017182</v>
      </c>
      <c r="EC303" s="1557" t="s">
        <v>6481</v>
      </c>
      <c r="ED303" s="197" t="s">
        <v>5340</v>
      </c>
      <c r="EE303" s="1513" t="s">
        <v>5348</v>
      </c>
    </row>
    <row r="304" spans="1:135" s="197" customFormat="1" ht="13.5" thickBot="1" x14ac:dyDescent="0.25">
      <c r="A304" s="203">
        <v>296</v>
      </c>
      <c r="B304" s="722" t="s">
        <v>702</v>
      </c>
      <c r="C304" s="1526" t="s">
        <v>695</v>
      </c>
      <c r="D304" s="1054">
        <v>288111</v>
      </c>
      <c r="E304" s="1054">
        <v>288111</v>
      </c>
      <c r="F304" s="1054">
        <v>0</v>
      </c>
      <c r="G304" s="1054">
        <v>0</v>
      </c>
      <c r="H304" s="1054">
        <v>87952671</v>
      </c>
      <c r="I304" s="1054">
        <v>43096809</v>
      </c>
      <c r="J304" s="1054">
        <v>0</v>
      </c>
      <c r="K304" s="1054">
        <v>879527</v>
      </c>
      <c r="L304" s="1054">
        <v>0</v>
      </c>
      <c r="M304" s="1054">
        <v>0</v>
      </c>
      <c r="N304" s="1054">
        <v>0</v>
      </c>
      <c r="O304" s="1054">
        <v>0</v>
      </c>
      <c r="P304" s="1054">
        <v>0</v>
      </c>
      <c r="Q304" s="1054">
        <v>0</v>
      </c>
      <c r="R304" s="1054">
        <v>0</v>
      </c>
      <c r="S304" s="1054">
        <v>0</v>
      </c>
      <c r="T304" s="1054">
        <v>0</v>
      </c>
      <c r="U304" s="1054">
        <v>590414</v>
      </c>
      <c r="V304" s="1054">
        <v>578606</v>
      </c>
      <c r="W304" s="1054">
        <v>0</v>
      </c>
      <c r="X304" s="1054">
        <v>11808</v>
      </c>
      <c r="Y304" s="1054">
        <v>7341140</v>
      </c>
      <c r="Z304" s="1054">
        <v>0</v>
      </c>
      <c r="AA304" s="1054">
        <v>149819</v>
      </c>
      <c r="AB304" s="1054">
        <v>2589645</v>
      </c>
      <c r="AC304" s="1054">
        <v>0</v>
      </c>
      <c r="AD304" s="1054">
        <v>52827</v>
      </c>
      <c r="AE304" s="1054">
        <v>184163</v>
      </c>
      <c r="AF304" s="1054">
        <v>0</v>
      </c>
      <c r="AG304" s="1054">
        <v>3714</v>
      </c>
      <c r="AH304" s="1054">
        <v>28674</v>
      </c>
      <c r="AI304" s="1054">
        <v>0</v>
      </c>
      <c r="AJ304" s="1054">
        <v>585</v>
      </c>
      <c r="AK304" s="1054">
        <v>17315</v>
      </c>
      <c r="AL304" s="1054">
        <v>0</v>
      </c>
      <c r="AM304" s="1054">
        <v>353</v>
      </c>
      <c r="AN304" s="1054">
        <v>690</v>
      </c>
      <c r="AO304" s="1054">
        <v>0</v>
      </c>
      <c r="AP304" s="1054">
        <v>14</v>
      </c>
      <c r="AQ304" s="1054">
        <v>31540</v>
      </c>
      <c r="AR304" s="1054">
        <v>0</v>
      </c>
      <c r="AS304" s="1054">
        <v>644</v>
      </c>
      <c r="AT304" s="1054">
        <v>0</v>
      </c>
      <c r="AU304" s="1054">
        <v>0</v>
      </c>
      <c r="AV304" s="1054">
        <v>0</v>
      </c>
      <c r="AW304" s="1054">
        <v>860</v>
      </c>
      <c r="AX304" s="1054">
        <v>0</v>
      </c>
      <c r="AY304" s="1054">
        <v>18</v>
      </c>
      <c r="AZ304" s="1054">
        <v>3842589</v>
      </c>
      <c r="BA304" s="1054">
        <v>8732</v>
      </c>
      <c r="BB304" s="1054">
        <v>1180828</v>
      </c>
      <c r="BC304" s="1054">
        <v>6857922</v>
      </c>
      <c r="BD304" s="1054">
        <v>0</v>
      </c>
      <c r="BE304" s="1054">
        <v>139492</v>
      </c>
      <c r="BF304" s="1055"/>
      <c r="BG304" s="1055"/>
      <c r="BH304" s="1055"/>
      <c r="BI304" s="1054">
        <v>-1327623</v>
      </c>
      <c r="BJ304" s="1054">
        <v>-1301070</v>
      </c>
      <c r="BK304" s="1054">
        <v>0</v>
      </c>
      <c r="BL304" s="1054">
        <v>-26552</v>
      </c>
      <c r="BM304" s="1054">
        <v>-2655245</v>
      </c>
      <c r="BN304" s="1054">
        <v>-700000</v>
      </c>
      <c r="BO304" s="1054">
        <v>-686000</v>
      </c>
      <c r="BP304" s="1054">
        <v>0</v>
      </c>
      <c r="BQ304" s="1054">
        <v>-14000</v>
      </c>
      <c r="BR304" s="1054">
        <v>-1400000</v>
      </c>
      <c r="BS304" s="1054">
        <v>-7851312</v>
      </c>
      <c r="BT304" s="1054">
        <v>-3925657</v>
      </c>
      <c r="BU304" s="1054">
        <v>-3847141</v>
      </c>
      <c r="BV304" s="1054">
        <v>0</v>
      </c>
      <c r="BW304" s="1054">
        <v>-78513</v>
      </c>
      <c r="BX304" s="1054">
        <v>86302387</v>
      </c>
      <c r="BY304" s="1054">
        <v>-7391808</v>
      </c>
      <c r="BZ304" s="1054">
        <v>2507318</v>
      </c>
      <c r="CA304" s="1054">
        <v>-11658020</v>
      </c>
      <c r="CB304" s="1054">
        <v>-94603</v>
      </c>
      <c r="CC304" s="1054">
        <v>-1152</v>
      </c>
      <c r="CD304" s="1054">
        <v>-31130</v>
      </c>
      <c r="CE304" s="1054">
        <v>0</v>
      </c>
      <c r="CF304" s="1054">
        <v>-3545692</v>
      </c>
      <c r="CG304" s="1054">
        <v>-49857</v>
      </c>
      <c r="CH304" s="1054">
        <v>-6674</v>
      </c>
      <c r="CI304" s="1054">
        <v>-8385</v>
      </c>
      <c r="CJ304" s="1054">
        <v>0</v>
      </c>
      <c r="CK304" s="1054">
        <v>-16515</v>
      </c>
      <c r="CL304" s="1054">
        <v>-943</v>
      </c>
      <c r="CM304" s="1054">
        <v>0</v>
      </c>
      <c r="CN304" s="1054">
        <v>0</v>
      </c>
      <c r="CO304" s="1054">
        <v>87476959</v>
      </c>
      <c r="CP304" s="1054">
        <v>-878577</v>
      </c>
      <c r="CQ304" s="1054">
        <v>4192748</v>
      </c>
      <c r="CR304" s="1054">
        <v>-2042746</v>
      </c>
      <c r="CS304" s="1054">
        <v>121757657</v>
      </c>
      <c r="CT304" s="1054">
        <v>-1119435</v>
      </c>
      <c r="CU304" s="1054">
        <v>0</v>
      </c>
      <c r="CV304">
        <v>-1006290</v>
      </c>
      <c r="CW304">
        <v>0</v>
      </c>
      <c r="CX304" s="1054">
        <v>0</v>
      </c>
      <c r="CY304" s="1054">
        <v>-1400000</v>
      </c>
      <c r="CZ304" s="1054">
        <v>0</v>
      </c>
      <c r="DA304" s="1054">
        <v>0</v>
      </c>
      <c r="DB304" s="1054">
        <v>0</v>
      </c>
      <c r="DC304" s="1054">
        <v>0</v>
      </c>
      <c r="DD304" s="1054">
        <v>0</v>
      </c>
      <c r="DE304" s="1054">
        <v>0</v>
      </c>
      <c r="DF304" s="1054">
        <v>0</v>
      </c>
      <c r="DG304" s="1054">
        <v>-700000</v>
      </c>
      <c r="DH304" s="1054">
        <v>-686000</v>
      </c>
      <c r="DI304" s="1054">
        <v>0</v>
      </c>
      <c r="DJ304" s="1054">
        <v>-14000</v>
      </c>
      <c r="DK304" s="1054">
        <v>2496993</v>
      </c>
      <c r="DL304" s="1054">
        <v>0</v>
      </c>
      <c r="DM304" s="1054">
        <v>50524</v>
      </c>
      <c r="DN304" s="197">
        <v>28568180</v>
      </c>
      <c r="DO304" s="197">
        <v>168000</v>
      </c>
      <c r="DP304" s="197">
        <v>-7851312</v>
      </c>
      <c r="DQ304" s="197">
        <v>-9070137</v>
      </c>
      <c r="DR304" s="209"/>
      <c r="DS304" s="209"/>
      <c r="DT304" s="209"/>
      <c r="DU304" t="s">
        <v>984</v>
      </c>
      <c r="DV304" t="s">
        <v>984</v>
      </c>
      <c r="DX304" s="197">
        <v>0</v>
      </c>
      <c r="DY304" s="197">
        <v>0</v>
      </c>
      <c r="DZ304" s="197">
        <v>0</v>
      </c>
      <c r="EA304" s="1054">
        <v>-4622585</v>
      </c>
      <c r="EB304" s="1054">
        <v>0</v>
      </c>
      <c r="EC304" s="1557" t="s">
        <v>6480</v>
      </c>
      <c r="ED304" s="197" t="s">
        <v>5341</v>
      </c>
      <c r="EE304" s="1513" t="s">
        <v>5346</v>
      </c>
    </row>
    <row r="305" spans="1:135" ht="13.5" thickBot="1" x14ac:dyDescent="0.25">
      <c r="A305" s="799">
        <v>297</v>
      </c>
      <c r="B305" s="800" t="s">
        <v>696</v>
      </c>
      <c r="C305" s="805" t="s">
        <v>697</v>
      </c>
      <c r="D305" s="987"/>
      <c r="E305" s="987"/>
      <c r="F305" s="987"/>
      <c r="G305" s="987"/>
      <c r="H305" s="1276"/>
      <c r="I305" s="987"/>
      <c r="J305" s="987"/>
      <c r="K305" s="987"/>
      <c r="L305" s="987"/>
      <c r="M305" s="987"/>
      <c r="N305" s="987"/>
      <c r="O305" s="987"/>
      <c r="P305" s="987"/>
      <c r="Q305" s="987"/>
      <c r="R305" s="987"/>
      <c r="S305" s="987"/>
      <c r="T305" s="987"/>
      <c r="U305" s="1276"/>
      <c r="V305" s="1276"/>
      <c r="W305" s="1276"/>
      <c r="X305" s="1276"/>
      <c r="Y305" s="1276"/>
      <c r="Z305" s="1276"/>
      <c r="AA305" s="1276"/>
      <c r="AB305" s="987"/>
      <c r="AC305" s="987"/>
      <c r="AD305" s="987"/>
      <c r="AE305" s="987"/>
      <c r="AF305" s="987"/>
      <c r="AG305" s="987"/>
      <c r="AH305" s="987"/>
      <c r="AI305" s="987"/>
      <c r="AJ305" s="987"/>
      <c r="AK305" s="987"/>
      <c r="AL305" s="987"/>
      <c r="AM305" s="987"/>
      <c r="AN305" s="987"/>
      <c r="AO305" s="987"/>
      <c r="AP305" s="987"/>
      <c r="AQ305" s="987"/>
      <c r="AR305" s="987"/>
      <c r="AS305" s="987"/>
      <c r="AT305" s="987"/>
      <c r="AU305" s="987"/>
      <c r="AV305" s="987"/>
      <c r="AW305" s="987"/>
      <c r="AX305" s="987"/>
      <c r="AY305" s="987"/>
      <c r="AZ305" s="987"/>
      <c r="BA305" s="987"/>
      <c r="BB305" s="802"/>
      <c r="BC305" s="987"/>
      <c r="BD305" s="987"/>
      <c r="BE305" s="987"/>
      <c r="BF305" s="801"/>
      <c r="BG305" s="801"/>
      <c r="BH305" s="801"/>
      <c r="BI305" s="987"/>
      <c r="BJ305" s="987"/>
      <c r="BK305" s="987"/>
      <c r="BL305" s="987"/>
      <c r="BM305" s="987"/>
      <c r="BN305" s="987"/>
      <c r="BO305" s="987"/>
      <c r="BP305" s="987"/>
      <c r="BQ305" s="987"/>
      <c r="BR305" s="987"/>
      <c r="BS305" s="987"/>
      <c r="BT305" s="987"/>
      <c r="BU305" s="987"/>
      <c r="BV305" s="987"/>
      <c r="BW305" s="987"/>
      <c r="BX305" s="987"/>
      <c r="BY305" s="987"/>
      <c r="BZ305" s="987"/>
      <c r="CA305" s="987"/>
      <c r="CB305" s="987"/>
      <c r="CC305" s="987"/>
      <c r="CD305" s="987"/>
      <c r="CE305" s="987"/>
      <c r="CF305" s="987"/>
      <c r="CG305" s="987"/>
      <c r="CH305" s="987"/>
      <c r="CI305" s="987"/>
      <c r="CJ305" s="987"/>
      <c r="CK305" s="987"/>
      <c r="CL305" s="987"/>
      <c r="CM305" s="987"/>
      <c r="CN305" s="987"/>
      <c r="CO305" s="987"/>
      <c r="CP305" s="987"/>
      <c r="CQ305" s="987"/>
      <c r="CR305" s="987"/>
      <c r="CS305" s="987"/>
      <c r="CT305" s="987"/>
      <c r="CU305" s="987"/>
      <c r="CV305" s="987"/>
      <c r="CW305" s="987"/>
      <c r="CX305" s="1276"/>
      <c r="CY305" s="987"/>
      <c r="CZ305" s="987"/>
      <c r="DA305" s="987"/>
      <c r="DB305" s="803"/>
      <c r="DC305" s="987"/>
      <c r="DD305" s="987"/>
      <c r="DE305" s="987"/>
      <c r="DF305" s="987"/>
      <c r="DG305" s="987"/>
      <c r="DH305" s="987"/>
      <c r="DI305" s="987"/>
      <c r="DJ305" s="987"/>
      <c r="DK305" s="987"/>
      <c r="DL305" s="987"/>
      <c r="DM305" s="987"/>
      <c r="DN305" s="987"/>
      <c r="DO305" s="987"/>
      <c r="DP305" s="987"/>
      <c r="DQ305" s="987"/>
      <c r="DR305" s="987"/>
      <c r="DS305" s="987"/>
      <c r="DT305" s="1543"/>
      <c r="DU305" s="987"/>
      <c r="DV305" s="987"/>
      <c r="DW305" s="987"/>
      <c r="DX305" s="987"/>
      <c r="DY305" s="987"/>
      <c r="DZ305" s="987"/>
      <c r="EA305" s="987"/>
      <c r="EB305" s="987"/>
      <c r="EC305" s="1543"/>
      <c r="ED305" s="987"/>
      <c r="EE305" s="803"/>
    </row>
    <row r="306" spans="1:135" ht="12.75" x14ac:dyDescent="0.2">
      <c r="A306" s="197"/>
      <c r="B306" s="197"/>
      <c r="C306" s="197"/>
      <c r="D306" s="197"/>
      <c r="E306" s="197"/>
      <c r="F306" s="197"/>
      <c r="G306" s="197"/>
      <c r="L306" s="197"/>
      <c r="P306" s="197"/>
      <c r="Q306" s="197"/>
      <c r="R306" s="197"/>
      <c r="Y306" s="197"/>
      <c r="Z306" s="197"/>
      <c r="AA306" s="197"/>
      <c r="AB306"/>
      <c r="AC306"/>
      <c r="AD306"/>
      <c r="AH306"/>
      <c r="AI306"/>
      <c r="AJ306"/>
      <c r="AK306"/>
      <c r="AL306"/>
      <c r="AM306"/>
      <c r="AZ306" s="197"/>
      <c r="BA306" s="197"/>
      <c r="BF306" s="197"/>
      <c r="BG306" s="197"/>
      <c r="BH306" s="197"/>
      <c r="BI306" s="197"/>
      <c r="BJ306" s="197"/>
      <c r="BK306" s="197"/>
      <c r="BL306" s="197"/>
      <c r="BM306" s="197"/>
      <c r="BN306" s="197"/>
      <c r="BO306" s="197"/>
      <c r="BP306" s="197"/>
      <c r="BQ306" s="197"/>
      <c r="BR306" s="197"/>
      <c r="BS306" s="1380"/>
      <c r="BX306" s="197"/>
    </row>
    <row r="307" spans="1:135" x14ac:dyDescent="0.2">
      <c r="DV307" s="1582"/>
    </row>
    <row r="308" spans="1:135" x14ac:dyDescent="0.2">
      <c r="DV308" s="1583"/>
    </row>
    <row r="309" spans="1:135" x14ac:dyDescent="0.2">
      <c r="DV309" s="1584"/>
    </row>
  </sheetData>
  <sheetProtection sheet="1" objects="1" scenarios="1"/>
  <autoFilter ref="A8:EU305" xr:uid="{00000000-0001-0000-0E00-000000000000}"/>
  <mergeCells count="3">
    <mergeCell ref="ED1:EE1"/>
    <mergeCell ref="DR1:DW1"/>
    <mergeCell ref="DX1:DZ1"/>
  </mergeCells>
  <phoneticPr fontId="9" type="noConversion"/>
  <pageMargins left="0.39370078740157483" right="0.39370078740157483" top="0.39370078740157483" bottom="0.39370078740157483" header="0.51181102362204722" footer="0.51181102362204722"/>
  <pageSetup paperSize="8" scale="26" fitToWidth="2" fitToHeight="4" orientation="landscape" r:id="rId1"/>
  <headerFooter alignWithMargins="0">
    <oddHeader>&amp;C&amp;"Calibri"&amp;10&amp;K000000 OFFICIAL&amp;1#_x000D_</oddHeader>
    <oddFooter>&amp;C_x000D_&amp;1#&amp;"Calibri"&amp;10&amp;K000000 OFFICIAL</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tabColor rgb="FF92D050"/>
    <pageSetUpPr fitToPage="1"/>
  </sheetPr>
  <dimension ref="A1:ER348"/>
  <sheetViews>
    <sheetView zoomScaleNormal="100" workbookViewId="0">
      <pane ySplit="4" topLeftCell="A5" activePane="bottomLeft" state="frozen"/>
      <selection pane="bottomLeft"/>
    </sheetView>
  </sheetViews>
  <sheetFormatPr defaultColWidth="9.140625" defaultRowHeight="12.75" x14ac:dyDescent="0.2"/>
  <cols>
    <col min="1" max="1" width="7.5703125" style="207" customWidth="1"/>
    <col min="2" max="2" width="38.7109375" style="207" bestFit="1" customWidth="1"/>
    <col min="3" max="4" width="14.28515625" style="208" customWidth="1"/>
    <col min="5" max="5" width="14.28515625" style="207" customWidth="1"/>
    <col min="6" max="6" width="14.28515625" style="208" customWidth="1"/>
    <col min="7" max="7" width="14.28515625" style="207" customWidth="1"/>
    <col min="8" max="8" width="10.7109375" style="207" customWidth="1"/>
    <col min="9" max="10" width="14.28515625" style="208" customWidth="1"/>
    <col min="11" max="11" width="16" style="207" customWidth="1"/>
    <col min="12" max="12" width="9.42578125" style="207" bestFit="1" customWidth="1"/>
    <col min="13" max="13" width="17.7109375" style="207" customWidth="1"/>
    <col min="14" max="14" width="11.7109375" style="207" customWidth="1"/>
    <col min="15" max="15" width="9.42578125" style="207" bestFit="1" customWidth="1"/>
    <col min="16" max="16" width="9.85546875" style="207" customWidth="1"/>
    <col min="17" max="17" width="20.42578125" style="207" customWidth="1"/>
    <col min="18" max="18" width="16.85546875" style="207" bestFit="1" customWidth="1"/>
    <col min="19" max="19" width="16" style="207" customWidth="1"/>
    <col min="20" max="20" width="9.42578125" style="207" bestFit="1" customWidth="1"/>
    <col min="21" max="21" width="17.7109375" style="207" customWidth="1"/>
    <col min="22" max="22" width="11.7109375" style="207" customWidth="1"/>
    <col min="23" max="23" width="9.42578125" style="207" bestFit="1" customWidth="1"/>
    <col min="24" max="24" width="9.85546875" style="207" customWidth="1"/>
    <col min="25" max="25" width="20.42578125" style="207" customWidth="1"/>
    <col min="26" max="26" width="16.85546875" style="207" bestFit="1" customWidth="1"/>
    <col min="27" max="27" width="17.140625" style="207" customWidth="1"/>
    <col min="28" max="28" width="9.42578125" style="207" bestFit="1" customWidth="1"/>
    <col min="29" max="29" width="20.42578125" style="207" customWidth="1"/>
    <col min="30" max="30" width="12.140625" style="207" customWidth="1"/>
    <col min="31" max="31" width="9.42578125" style="207" bestFit="1" customWidth="1"/>
    <col min="32" max="32" width="14.7109375" style="207" customWidth="1"/>
    <col min="33" max="33" width="16.140625" style="207" customWidth="1"/>
    <col min="34" max="34" width="16.85546875" style="207" bestFit="1" customWidth="1"/>
    <col min="35" max="35" width="16.28515625" style="208" customWidth="1"/>
    <col min="36" max="36" width="9.5703125" style="207" customWidth="1"/>
    <col min="37" max="37" width="28.42578125" style="207" customWidth="1"/>
    <col min="38" max="38" width="13.140625" style="728" customWidth="1"/>
    <col min="39" max="39" width="10.42578125" style="207" customWidth="1"/>
    <col min="40" max="40" width="28.42578125" style="207" customWidth="1"/>
    <col min="41" max="41" width="15.5703125" style="207" customWidth="1"/>
    <col min="42" max="42" width="12.28515625" style="207" customWidth="1"/>
    <col min="43" max="43" width="22.42578125" style="207" bestFit="1" customWidth="1"/>
    <col min="44" max="44" width="6.5703125" style="207" bestFit="1" customWidth="1"/>
    <col min="45" max="45" width="8.85546875" style="207" customWidth="1"/>
    <col min="46" max="46" width="12.85546875" style="207" customWidth="1"/>
    <col min="47" max="47" width="6.5703125" style="207" bestFit="1" customWidth="1"/>
    <col min="48" max="48" width="14.85546875" style="207" customWidth="1"/>
    <col min="49" max="49" width="15" style="207" customWidth="1"/>
    <col min="50" max="50" width="20.140625" style="207" customWidth="1"/>
    <col min="51" max="51" width="3.42578125" style="207" hidden="1" customWidth="1"/>
    <col min="52" max="52" width="11.5703125" style="208" customWidth="1"/>
    <col min="53" max="53" width="8.85546875" style="208" customWidth="1"/>
    <col min="54" max="54" width="23.140625" style="207" bestFit="1" customWidth="1"/>
    <col min="55" max="55" width="12" style="208" customWidth="1"/>
    <col min="56" max="56" width="8.140625" style="208" customWidth="1"/>
    <col min="57" max="57" width="33" style="207" bestFit="1" customWidth="1"/>
    <col min="58" max="58" width="12" style="208" customWidth="1"/>
    <col min="59" max="59" width="8.5703125" style="207" customWidth="1"/>
    <col min="60" max="60" width="11.42578125" style="208" customWidth="1"/>
    <col min="61" max="61" width="8.85546875" style="208" customWidth="1"/>
    <col min="62" max="62" width="23.140625" style="207" bestFit="1" customWidth="1"/>
    <col min="63" max="63" width="11.85546875" style="208" customWidth="1"/>
    <col min="64" max="64" width="6.85546875" style="208" bestFit="1" customWidth="1"/>
    <col min="65" max="65" width="33" style="207" bestFit="1" customWidth="1"/>
    <col min="66" max="66" width="11.42578125" style="208" customWidth="1"/>
    <col min="67" max="67" width="9" style="207" customWidth="1"/>
    <col min="68" max="68" width="9.140625" style="200"/>
    <col min="69" max="69" width="11.42578125" style="1471" customWidth="1"/>
    <col min="70" max="70" width="12.85546875" style="1444" customWidth="1"/>
    <col min="71" max="71" width="16.85546875" style="1444" customWidth="1"/>
    <col min="72" max="76" width="9.140625" style="1444"/>
    <col min="77" max="77" width="28.28515625" style="1444" customWidth="1"/>
    <col min="78" max="78" width="9.140625" style="1444"/>
    <col min="79" max="16384" width="9.140625" style="207"/>
  </cols>
  <sheetData>
    <row r="1" spans="1:148" x14ac:dyDescent="0.2">
      <c r="A1" s="1307"/>
      <c r="B1" s="1307"/>
      <c r="C1" s="1308"/>
      <c r="D1" s="1308"/>
      <c r="E1" s="1307"/>
      <c r="F1" s="1308"/>
      <c r="G1" s="1307"/>
      <c r="H1" s="1307"/>
      <c r="I1" s="1308"/>
      <c r="J1" s="1308"/>
      <c r="K1" s="1307"/>
      <c r="L1" s="1307"/>
      <c r="M1" s="1307"/>
      <c r="N1" s="1307"/>
      <c r="O1" s="1307"/>
      <c r="P1" s="1307"/>
      <c r="Q1" s="1307"/>
      <c r="R1" s="1307"/>
      <c r="S1" s="1307"/>
      <c r="T1" s="1307"/>
      <c r="U1" s="1307"/>
      <c r="V1" s="1307"/>
      <c r="W1" s="1307"/>
      <c r="X1" s="1307"/>
      <c r="Y1" s="1307"/>
      <c r="Z1" s="1307"/>
      <c r="AA1" s="1307"/>
      <c r="AB1" s="1307"/>
      <c r="AC1" s="1307"/>
      <c r="AD1" s="1307"/>
      <c r="AE1" s="1307"/>
      <c r="AF1" s="1307"/>
      <c r="AG1" s="1307"/>
      <c r="AH1" s="1307"/>
      <c r="AI1" s="1308"/>
      <c r="AJ1" s="1307"/>
      <c r="AK1" s="1307"/>
      <c r="AL1" s="1309"/>
      <c r="AM1" s="1307"/>
      <c r="AN1" s="1307"/>
      <c r="AO1" s="1307"/>
      <c r="AP1" s="1307"/>
      <c r="AQ1" s="1307"/>
      <c r="AR1" s="1307"/>
      <c r="AS1" s="1307"/>
      <c r="AT1" s="1307"/>
      <c r="AU1" s="1307"/>
      <c r="AV1" s="1307"/>
      <c r="AW1" s="1307"/>
      <c r="AX1" s="1307"/>
      <c r="AY1" s="1307"/>
      <c r="AZ1" s="1308"/>
      <c r="BA1" s="1308"/>
      <c r="BB1" s="1307"/>
      <c r="BC1" s="1308"/>
      <c r="BD1" s="1308"/>
      <c r="BE1" s="1307"/>
      <c r="BF1" s="1308"/>
      <c r="BG1" s="1307"/>
      <c r="BH1" s="1310"/>
      <c r="BI1" s="1310"/>
      <c r="BJ1" s="1310"/>
      <c r="BK1" s="1310"/>
      <c r="BL1" s="1310"/>
      <c r="BM1" s="1310"/>
      <c r="BN1" s="1310"/>
      <c r="BO1" s="1336"/>
      <c r="BP1" s="207"/>
      <c r="BQ1" s="1444"/>
      <c r="CA1" s="1329"/>
      <c r="ER1" s="458" t="s">
        <v>1085</v>
      </c>
    </row>
    <row r="2" spans="1:148" x14ac:dyDescent="0.2">
      <c r="A2" s="1779" t="s">
        <v>878</v>
      </c>
      <c r="B2" s="1779"/>
      <c r="C2" s="1779"/>
      <c r="D2" s="1779"/>
      <c r="E2" s="1779"/>
      <c r="F2" s="1779"/>
      <c r="G2" s="1779"/>
      <c r="H2" s="1779"/>
      <c r="I2" s="1779"/>
      <c r="J2" s="1779"/>
      <c r="K2" s="1779"/>
      <c r="L2" s="1779"/>
      <c r="M2" s="1779"/>
      <c r="N2" s="1779"/>
      <c r="O2" s="1779"/>
      <c r="P2" s="1779"/>
      <c r="Q2" s="1779"/>
      <c r="R2" s="1779"/>
      <c r="S2" s="1779"/>
      <c r="T2" s="1779"/>
      <c r="U2" s="1779"/>
      <c r="V2" s="1779"/>
      <c r="W2" s="1779"/>
      <c r="X2" s="1779"/>
      <c r="Y2" s="1779"/>
      <c r="Z2" s="1779"/>
      <c r="AA2" s="1779"/>
      <c r="AB2" s="1779"/>
      <c r="AC2" s="1779"/>
      <c r="AD2" s="1779"/>
      <c r="AE2" s="1779"/>
      <c r="AF2" s="1779"/>
      <c r="AG2" s="1779"/>
      <c r="AH2" s="1779"/>
      <c r="AI2" s="1779"/>
      <c r="AJ2" s="1779"/>
      <c r="AK2" s="1779"/>
      <c r="AL2" s="1779"/>
      <c r="AM2" s="1779"/>
      <c r="AN2" s="1779"/>
      <c r="AO2" s="1779"/>
      <c r="AP2" s="1779"/>
      <c r="AQ2" s="1779"/>
      <c r="AR2" s="1779"/>
      <c r="AS2" s="1779"/>
      <c r="AT2" s="1779"/>
      <c r="AU2" s="1779"/>
      <c r="AV2" s="1779"/>
      <c r="AW2" s="1779"/>
      <c r="AX2" s="1779"/>
      <c r="AY2" s="1779"/>
      <c r="AZ2" s="1779"/>
      <c r="BA2" s="1779"/>
      <c r="BB2" s="1779"/>
      <c r="BC2" s="1779"/>
      <c r="BD2" s="1779"/>
      <c r="BE2" s="1779"/>
      <c r="BF2" s="1779"/>
      <c r="BG2" s="1779"/>
      <c r="BH2" s="218"/>
      <c r="BI2" s="218"/>
      <c r="BJ2" s="218"/>
      <c r="BK2" s="218"/>
      <c r="BL2" s="218"/>
      <c r="BM2" s="202"/>
      <c r="BN2" s="218"/>
      <c r="BO2" s="1337"/>
      <c r="BP2" s="207"/>
      <c r="BQ2" s="1444"/>
      <c r="CA2" s="1330"/>
    </row>
    <row r="3" spans="1:148" s="215" customFormat="1" ht="15.75" thickBot="1" x14ac:dyDescent="0.25">
      <c r="A3" s="216">
        <v>1</v>
      </c>
      <c r="B3" s="216">
        <v>2</v>
      </c>
      <c r="C3" s="1265">
        <v>3</v>
      </c>
      <c r="D3" s="216">
        <v>4</v>
      </c>
      <c r="E3" s="216">
        <v>5</v>
      </c>
      <c r="F3" s="1265">
        <v>6</v>
      </c>
      <c r="G3" s="216">
        <v>7</v>
      </c>
      <c r="H3" s="216">
        <v>8</v>
      </c>
      <c r="I3" s="1265">
        <v>9</v>
      </c>
      <c r="J3" s="216">
        <v>10</v>
      </c>
      <c r="K3" s="216">
        <v>11</v>
      </c>
      <c r="L3" s="1265">
        <v>12</v>
      </c>
      <c r="M3" s="216">
        <v>13</v>
      </c>
      <c r="N3" s="216">
        <v>14</v>
      </c>
      <c r="O3" s="1265">
        <v>15</v>
      </c>
      <c r="P3" s="216">
        <v>16</v>
      </c>
      <c r="Q3" s="216">
        <v>17</v>
      </c>
      <c r="R3" s="1265">
        <v>18</v>
      </c>
      <c r="S3" s="216">
        <v>19</v>
      </c>
      <c r="T3" s="216">
        <v>20</v>
      </c>
      <c r="U3" s="1265">
        <v>21</v>
      </c>
      <c r="V3" s="216">
        <v>22</v>
      </c>
      <c r="W3" s="216">
        <v>23</v>
      </c>
      <c r="X3" s="1265">
        <v>24</v>
      </c>
      <c r="Y3" s="216">
        <v>25</v>
      </c>
      <c r="Z3" s="216">
        <v>26</v>
      </c>
      <c r="AA3" s="1265">
        <v>27</v>
      </c>
      <c r="AB3" s="216">
        <v>28</v>
      </c>
      <c r="AC3" s="216">
        <v>29</v>
      </c>
      <c r="AD3" s="1265">
        <v>30</v>
      </c>
      <c r="AE3" s="216">
        <v>31</v>
      </c>
      <c r="AF3" s="216">
        <v>32</v>
      </c>
      <c r="AG3" s="1265">
        <v>33</v>
      </c>
      <c r="AH3" s="216">
        <v>34</v>
      </c>
      <c r="AI3" s="216">
        <v>35</v>
      </c>
      <c r="AJ3" s="1265">
        <v>36</v>
      </c>
      <c r="AK3" s="216">
        <v>37</v>
      </c>
      <c r="AL3" s="216">
        <v>38</v>
      </c>
      <c r="AM3" s="1265">
        <v>39</v>
      </c>
      <c r="AN3" s="216">
        <v>40</v>
      </c>
      <c r="AO3" s="216">
        <v>41</v>
      </c>
      <c r="AP3" s="1265">
        <v>42</v>
      </c>
      <c r="AQ3" s="216">
        <v>43</v>
      </c>
      <c r="AR3" s="216">
        <v>44</v>
      </c>
      <c r="AS3" s="1265">
        <v>45</v>
      </c>
      <c r="AT3" s="216">
        <v>46</v>
      </c>
      <c r="AU3" s="216">
        <v>47</v>
      </c>
      <c r="AV3" s="1265">
        <v>48</v>
      </c>
      <c r="AW3" s="216">
        <v>49</v>
      </c>
      <c r="AX3" s="216">
        <v>50</v>
      </c>
      <c r="AY3" s="1265">
        <v>51</v>
      </c>
      <c r="AZ3" s="216">
        <v>52</v>
      </c>
      <c r="BA3" s="216">
        <v>53</v>
      </c>
      <c r="BB3" s="1265">
        <v>54</v>
      </c>
      <c r="BC3" s="216">
        <v>55</v>
      </c>
      <c r="BD3" s="216">
        <v>56</v>
      </c>
      <c r="BE3" s="1265">
        <v>57</v>
      </c>
      <c r="BF3" s="216">
        <v>58</v>
      </c>
      <c r="BG3" s="216">
        <v>59</v>
      </c>
      <c r="BH3" s="1265">
        <v>60</v>
      </c>
      <c r="BI3" s="216">
        <v>61</v>
      </c>
      <c r="BJ3" s="216">
        <v>62</v>
      </c>
      <c r="BK3" s="1265">
        <v>63</v>
      </c>
      <c r="BL3" s="216">
        <v>64</v>
      </c>
      <c r="BM3" s="216">
        <v>65</v>
      </c>
      <c r="BN3" s="1265">
        <v>66</v>
      </c>
      <c r="BO3" s="1338">
        <v>67</v>
      </c>
      <c r="BP3" s="1439">
        <v>68</v>
      </c>
      <c r="BQ3" s="1439">
        <v>69</v>
      </c>
      <c r="BR3" s="1440">
        <v>70</v>
      </c>
      <c r="BS3" s="1439">
        <v>71</v>
      </c>
      <c r="BT3" s="1439">
        <v>72</v>
      </c>
      <c r="BU3" s="1440">
        <v>73</v>
      </c>
      <c r="BV3" s="1439">
        <v>74</v>
      </c>
      <c r="BW3" s="1439">
        <v>75</v>
      </c>
      <c r="BX3" s="1440">
        <v>76</v>
      </c>
      <c r="BY3" s="1439">
        <v>77</v>
      </c>
      <c r="BZ3" s="1439">
        <v>78</v>
      </c>
      <c r="CA3" s="1353"/>
    </row>
    <row r="4" spans="1:148" s="211" customFormat="1" ht="63.75" x14ac:dyDescent="0.2">
      <c r="A4" s="214" t="s">
        <v>21</v>
      </c>
      <c r="B4" s="214" t="s">
        <v>877</v>
      </c>
      <c r="C4" s="1033" t="s">
        <v>4479</v>
      </c>
      <c r="D4" s="1035" t="s">
        <v>21</v>
      </c>
      <c r="E4" s="1034" t="s">
        <v>876</v>
      </c>
      <c r="F4" s="1035" t="s">
        <v>4480</v>
      </c>
      <c r="G4" s="1034" t="s">
        <v>21</v>
      </c>
      <c r="H4" s="1034" t="s">
        <v>875</v>
      </c>
      <c r="I4" s="1035" t="s">
        <v>4481</v>
      </c>
      <c r="J4" s="1036" t="s">
        <v>4482</v>
      </c>
      <c r="K4" s="1033" t="s">
        <v>4397</v>
      </c>
      <c r="L4" s="1034" t="s">
        <v>21</v>
      </c>
      <c r="M4" s="1034" t="s">
        <v>876</v>
      </c>
      <c r="N4" s="1035" t="s">
        <v>4398</v>
      </c>
      <c r="O4" s="1034" t="s">
        <v>21</v>
      </c>
      <c r="P4" s="1034" t="s">
        <v>875</v>
      </c>
      <c r="Q4" s="1035" t="s">
        <v>4399</v>
      </c>
      <c r="R4" s="1036" t="s">
        <v>4400</v>
      </c>
      <c r="S4" s="1033" t="s">
        <v>4090</v>
      </c>
      <c r="T4" s="1034" t="s">
        <v>21</v>
      </c>
      <c r="U4" s="1034" t="s">
        <v>876</v>
      </c>
      <c r="V4" s="1035" t="s">
        <v>4087</v>
      </c>
      <c r="W4" s="1034" t="s">
        <v>21</v>
      </c>
      <c r="X4" s="1034" t="s">
        <v>875</v>
      </c>
      <c r="Y4" s="1035" t="s">
        <v>4088</v>
      </c>
      <c r="Z4" s="1036" t="s">
        <v>4089</v>
      </c>
      <c r="AA4" s="730" t="s">
        <v>1508</v>
      </c>
      <c r="AB4" s="731" t="s">
        <v>21</v>
      </c>
      <c r="AC4" s="731" t="s">
        <v>876</v>
      </c>
      <c r="AD4" s="732" t="s">
        <v>1509</v>
      </c>
      <c r="AE4" s="731" t="s">
        <v>21</v>
      </c>
      <c r="AF4" s="731" t="s">
        <v>875</v>
      </c>
      <c r="AG4" s="732" t="s">
        <v>1510</v>
      </c>
      <c r="AH4" s="733" t="s">
        <v>1511</v>
      </c>
      <c r="AI4" s="730" t="s">
        <v>1403</v>
      </c>
      <c r="AJ4" s="731" t="s">
        <v>21</v>
      </c>
      <c r="AK4" s="731" t="s">
        <v>876</v>
      </c>
      <c r="AL4" s="732" t="s">
        <v>1404</v>
      </c>
      <c r="AM4" s="731" t="s">
        <v>21</v>
      </c>
      <c r="AN4" s="731" t="s">
        <v>875</v>
      </c>
      <c r="AO4" s="732" t="s">
        <v>1405</v>
      </c>
      <c r="AP4" s="733" t="s">
        <v>1406</v>
      </c>
      <c r="AQ4" s="729" t="s">
        <v>1284</v>
      </c>
      <c r="AR4" s="213" t="s">
        <v>21</v>
      </c>
      <c r="AS4" s="214" t="s">
        <v>876</v>
      </c>
      <c r="AT4" s="599" t="s">
        <v>1285</v>
      </c>
      <c r="AU4" s="213" t="s">
        <v>21</v>
      </c>
      <c r="AV4" s="214" t="s">
        <v>875</v>
      </c>
      <c r="AW4" s="599" t="s">
        <v>1286</v>
      </c>
      <c r="AX4" s="1339" t="s">
        <v>1287</v>
      </c>
      <c r="AY4" s="1344"/>
      <c r="AZ4" s="599" t="s">
        <v>1077</v>
      </c>
      <c r="BA4" s="213" t="s">
        <v>21</v>
      </c>
      <c r="BB4" s="214" t="s">
        <v>876</v>
      </c>
      <c r="BC4" s="599" t="s">
        <v>1082</v>
      </c>
      <c r="BD4" s="213" t="s">
        <v>21</v>
      </c>
      <c r="BE4" s="214" t="s">
        <v>875</v>
      </c>
      <c r="BF4" s="599" t="s">
        <v>1083</v>
      </c>
      <c r="BG4" s="599" t="s">
        <v>1084</v>
      </c>
      <c r="BH4" s="1347" t="s">
        <v>1078</v>
      </c>
      <c r="BI4" s="213" t="s">
        <v>21</v>
      </c>
      <c r="BJ4" s="214" t="s">
        <v>876</v>
      </c>
      <c r="BK4" s="599" t="s">
        <v>1079</v>
      </c>
      <c r="BL4" s="213" t="s">
        <v>21</v>
      </c>
      <c r="BM4" s="214" t="s">
        <v>875</v>
      </c>
      <c r="BN4" s="599" t="s">
        <v>1080</v>
      </c>
      <c r="BO4" s="1339" t="s">
        <v>1081</v>
      </c>
      <c r="BP4" s="200"/>
      <c r="BQ4" s="1461" t="s">
        <v>874</v>
      </c>
      <c r="BR4" s="1484" t="s">
        <v>873</v>
      </c>
      <c r="BS4" s="1442" t="s">
        <v>1273</v>
      </c>
      <c r="BT4" s="1443" t="s">
        <v>1318</v>
      </c>
      <c r="BU4" s="1441" t="s">
        <v>1319</v>
      </c>
      <c r="BV4" s="1441" t="s">
        <v>876</v>
      </c>
      <c r="BW4" s="1441" t="s">
        <v>1320</v>
      </c>
      <c r="BX4" s="1441" t="s">
        <v>1321</v>
      </c>
      <c r="BY4" s="1441" t="s">
        <v>1322</v>
      </c>
      <c r="BZ4" s="1441" t="s">
        <v>1323</v>
      </c>
      <c r="CA4" s="1354"/>
    </row>
    <row r="5" spans="1:148" s="212" customFormat="1" ht="15" x14ac:dyDescent="0.2">
      <c r="A5" s="1280"/>
      <c r="B5" s="1280"/>
      <c r="C5" s="1350"/>
      <c r="D5" s="1281"/>
      <c r="E5" s="1280"/>
      <c r="F5" s="1281"/>
      <c r="G5" s="1280"/>
      <c r="H5" s="1280"/>
      <c r="I5" s="1281"/>
      <c r="J5" s="1281"/>
      <c r="K5" s="1351"/>
      <c r="L5" s="1280"/>
      <c r="M5" s="1280"/>
      <c r="N5" s="1280"/>
      <c r="O5" s="1280"/>
      <c r="P5" s="1280"/>
      <c r="Q5" s="1280"/>
      <c r="R5" s="1280"/>
      <c r="S5" s="1351"/>
      <c r="T5" s="1280"/>
      <c r="U5" s="1280"/>
      <c r="V5" s="1280"/>
      <c r="W5" s="1280"/>
      <c r="X5" s="1280"/>
      <c r="Y5" s="1280"/>
      <c r="Z5" s="1280"/>
      <c r="AA5" s="1282"/>
      <c r="AB5" s="1280"/>
      <c r="AC5" s="1280"/>
      <c r="AD5" s="1280"/>
      <c r="AE5" s="1280"/>
      <c r="AF5" s="1280"/>
      <c r="AG5" s="1280"/>
      <c r="AH5" s="1280"/>
      <c r="AI5" s="1282"/>
      <c r="AJ5" s="1283"/>
      <c r="AK5" s="1283"/>
      <c r="AL5" s="1284"/>
      <c r="AM5" s="1280"/>
      <c r="AN5" s="1280"/>
      <c r="AO5" s="1281"/>
      <c r="AP5" s="1285"/>
      <c r="AQ5" s="1280"/>
      <c r="AR5" s="1280"/>
      <c r="AS5" s="1280"/>
      <c r="AT5" s="1280"/>
      <c r="AU5" s="1280"/>
      <c r="AV5" s="1280"/>
      <c r="AW5" s="1280"/>
      <c r="AX5" s="1345"/>
      <c r="AY5" s="1340"/>
      <c r="AZ5" s="1281"/>
      <c r="BA5" s="1281"/>
      <c r="BB5" s="1280"/>
      <c r="BC5" s="1281"/>
      <c r="BD5" s="1281"/>
      <c r="BE5" s="1280"/>
      <c r="BF5" s="1281"/>
      <c r="BG5" s="1333"/>
      <c r="BH5" s="1281"/>
      <c r="BI5" s="1281"/>
      <c r="BJ5" s="1280"/>
      <c r="BK5" s="1281"/>
      <c r="BL5" s="1281"/>
      <c r="BM5" s="1280"/>
      <c r="BN5" s="1281"/>
      <c r="BO5" s="1333"/>
      <c r="BQ5" s="1462"/>
      <c r="BR5" s="1463"/>
      <c r="BS5" s="1445"/>
      <c r="BT5" s="1445"/>
      <c r="BU5" s="1445"/>
      <c r="BV5" s="1445"/>
      <c r="BW5" s="1445"/>
      <c r="BX5" s="1445"/>
      <c r="BY5" s="1445"/>
      <c r="BZ5" s="1445"/>
      <c r="CA5" s="1354"/>
    </row>
    <row r="6" spans="1:148" s="200" customFormat="1" ht="15" x14ac:dyDescent="0.25">
      <c r="A6" s="972" t="s">
        <v>100</v>
      </c>
      <c r="B6" s="972" t="s">
        <v>99</v>
      </c>
      <c r="C6" s="1286">
        <v>0.4</v>
      </c>
      <c r="D6" s="243" t="s">
        <v>715</v>
      </c>
      <c r="E6" s="972" t="s">
        <v>714</v>
      </c>
      <c r="F6" s="243">
        <v>0.1</v>
      </c>
      <c r="G6" s="972" t="s">
        <v>701</v>
      </c>
      <c r="H6" s="972" t="s">
        <v>713</v>
      </c>
      <c r="I6" s="243">
        <v>0</v>
      </c>
      <c r="J6" s="243">
        <v>0.5</v>
      </c>
      <c r="K6" s="973">
        <v>0.4</v>
      </c>
      <c r="L6" s="972" t="s">
        <v>715</v>
      </c>
      <c r="M6" s="972" t="s">
        <v>714</v>
      </c>
      <c r="N6" s="974">
        <v>0.1</v>
      </c>
      <c r="O6" s="972" t="s">
        <v>701</v>
      </c>
      <c r="P6" s="972" t="s">
        <v>713</v>
      </c>
      <c r="Q6" s="974">
        <v>0</v>
      </c>
      <c r="R6" s="975">
        <v>0.5</v>
      </c>
      <c r="S6" s="973">
        <v>0.4</v>
      </c>
      <c r="T6" s="972" t="s">
        <v>715</v>
      </c>
      <c r="U6" s="972" t="s">
        <v>714</v>
      </c>
      <c r="V6" s="974">
        <v>0.1</v>
      </c>
      <c r="W6" s="972" t="s">
        <v>701</v>
      </c>
      <c r="X6" s="972" t="s">
        <v>713</v>
      </c>
      <c r="Y6" s="974">
        <v>0</v>
      </c>
      <c r="Z6" s="975">
        <v>0.5</v>
      </c>
      <c r="AA6" s="973">
        <v>0.4</v>
      </c>
      <c r="AB6" s="972" t="s">
        <v>715</v>
      </c>
      <c r="AC6" s="972" t="s">
        <v>714</v>
      </c>
      <c r="AD6" s="974">
        <v>0.1</v>
      </c>
      <c r="AE6" s="972" t="s">
        <v>701</v>
      </c>
      <c r="AF6" s="972" t="s">
        <v>713</v>
      </c>
      <c r="AG6" s="974">
        <v>0</v>
      </c>
      <c r="AH6" s="975">
        <v>0.5</v>
      </c>
      <c r="AI6" s="973">
        <v>0.2</v>
      </c>
      <c r="AJ6" s="734" t="s">
        <v>715</v>
      </c>
      <c r="AK6" s="977" t="s">
        <v>714</v>
      </c>
      <c r="AL6" s="974">
        <v>0.55000000000000004</v>
      </c>
      <c r="AM6" s="977" t="s">
        <v>701</v>
      </c>
      <c r="AN6" s="977" t="s">
        <v>713</v>
      </c>
      <c r="AO6" s="974">
        <v>0</v>
      </c>
      <c r="AP6" s="975">
        <v>0.75</v>
      </c>
      <c r="AQ6" s="979">
        <v>0.4</v>
      </c>
      <c r="AR6" s="980" t="s">
        <v>715</v>
      </c>
      <c r="AS6" s="980" t="s">
        <v>714</v>
      </c>
      <c r="AT6" s="979">
        <v>0.1</v>
      </c>
      <c r="AU6" s="980" t="s">
        <v>701</v>
      </c>
      <c r="AV6" s="980" t="s">
        <v>713</v>
      </c>
      <c r="AW6" s="979">
        <v>0</v>
      </c>
      <c r="AX6" s="1327">
        <f t="shared" ref="AX6:AX62" si="0">+AQ6+AT6+AW6</f>
        <v>0.5</v>
      </c>
      <c r="AY6" s="1313"/>
      <c r="AZ6" s="974">
        <v>0.4</v>
      </c>
      <c r="BA6" s="243" t="s">
        <v>715</v>
      </c>
      <c r="BB6" s="200" t="s">
        <v>714</v>
      </c>
      <c r="BC6" s="974">
        <v>0.1</v>
      </c>
      <c r="BD6" s="243" t="s">
        <v>701</v>
      </c>
      <c r="BE6" s="972" t="s">
        <v>713</v>
      </c>
      <c r="BF6" s="974">
        <v>0</v>
      </c>
      <c r="BG6" s="1334">
        <f t="shared" ref="BG6:BG62" si="1">+AZ6+BC6+BF6</f>
        <v>0.5</v>
      </c>
      <c r="BH6" s="974">
        <v>0.4</v>
      </c>
      <c r="BI6" s="243" t="s">
        <v>715</v>
      </c>
      <c r="BJ6" s="200" t="s">
        <v>714</v>
      </c>
      <c r="BK6" s="974">
        <v>0.1</v>
      </c>
      <c r="BL6" s="243" t="s">
        <v>701</v>
      </c>
      <c r="BM6" s="972" t="s">
        <v>713</v>
      </c>
      <c r="BN6" s="974">
        <v>0</v>
      </c>
      <c r="BO6" s="1334">
        <f t="shared" ref="BO6:BO62" si="2">+BH6+BK6+BN6</f>
        <v>0.5</v>
      </c>
      <c r="BP6" s="210"/>
      <c r="BQ6" s="1464" t="str">
        <f>IF(VLOOKUP($A6,'EZ list'!$B$4:$H$443,4,FALSE)="","","Yes")</f>
        <v/>
      </c>
      <c r="BR6" s="1465" t="s">
        <v>984</v>
      </c>
      <c r="BS6" s="1446">
        <v>0.68600000000000005</v>
      </c>
      <c r="BT6" s="1396" t="s">
        <v>1088</v>
      </c>
      <c r="BU6" s="1396" t="s">
        <v>715</v>
      </c>
      <c r="BV6" s="1396" t="s">
        <v>714</v>
      </c>
      <c r="BW6" s="1396">
        <v>0.6</v>
      </c>
      <c r="BX6" s="1396" t="s">
        <v>701</v>
      </c>
      <c r="BY6" s="1396" t="s">
        <v>713</v>
      </c>
      <c r="BZ6" s="1396">
        <v>0</v>
      </c>
      <c r="CA6" s="1330"/>
    </row>
    <row r="7" spans="1:148" s="200" customFormat="1" ht="15" x14ac:dyDescent="0.25">
      <c r="A7" s="972" t="s">
        <v>104</v>
      </c>
      <c r="B7" s="1268" t="s">
        <v>103</v>
      </c>
      <c r="C7" s="243">
        <v>0.4</v>
      </c>
      <c r="D7" s="243" t="s">
        <v>807</v>
      </c>
      <c r="E7" s="972" t="s">
        <v>806</v>
      </c>
      <c r="F7" s="243">
        <v>0.09</v>
      </c>
      <c r="G7" s="972" t="s">
        <v>805</v>
      </c>
      <c r="H7" s="972" t="s">
        <v>804</v>
      </c>
      <c r="I7" s="243">
        <v>0.01</v>
      </c>
      <c r="J7" s="243">
        <v>0.5</v>
      </c>
      <c r="K7" s="973">
        <v>0.4</v>
      </c>
      <c r="L7" s="972" t="s">
        <v>807</v>
      </c>
      <c r="M7" s="972" t="s">
        <v>806</v>
      </c>
      <c r="N7" s="974">
        <v>0.09</v>
      </c>
      <c r="O7" s="972" t="s">
        <v>805</v>
      </c>
      <c r="P7" s="972" t="s">
        <v>804</v>
      </c>
      <c r="Q7" s="974">
        <v>0.01</v>
      </c>
      <c r="R7" s="975">
        <v>0.5</v>
      </c>
      <c r="S7" s="973">
        <v>0.4</v>
      </c>
      <c r="T7" s="972" t="s">
        <v>807</v>
      </c>
      <c r="U7" s="972" t="s">
        <v>806</v>
      </c>
      <c r="V7" s="974">
        <v>0.09</v>
      </c>
      <c r="W7" s="972" t="s">
        <v>805</v>
      </c>
      <c r="X7" s="972" t="s">
        <v>804</v>
      </c>
      <c r="Y7" s="974">
        <v>0.01</v>
      </c>
      <c r="Z7" s="975">
        <v>0.5</v>
      </c>
      <c r="AA7" s="973">
        <v>0.4</v>
      </c>
      <c r="AB7" s="972" t="s">
        <v>807</v>
      </c>
      <c r="AC7" s="972" t="s">
        <v>806</v>
      </c>
      <c r="AD7" s="974">
        <v>0.09</v>
      </c>
      <c r="AE7" s="972" t="s">
        <v>805</v>
      </c>
      <c r="AF7" s="972" t="s">
        <v>804</v>
      </c>
      <c r="AG7" s="974">
        <v>0.01</v>
      </c>
      <c r="AH7" s="975">
        <v>0.5</v>
      </c>
      <c r="AI7" s="973">
        <v>0.4</v>
      </c>
      <c r="AJ7" s="734" t="s">
        <v>807</v>
      </c>
      <c r="AK7" s="977" t="s">
        <v>806</v>
      </c>
      <c r="AL7" s="974">
        <v>0.09</v>
      </c>
      <c r="AM7" s="977" t="s">
        <v>805</v>
      </c>
      <c r="AN7" s="977" t="s">
        <v>804</v>
      </c>
      <c r="AO7" s="974">
        <v>0.01</v>
      </c>
      <c r="AP7" s="975">
        <v>0.5</v>
      </c>
      <c r="AQ7" s="979">
        <v>0.5</v>
      </c>
      <c r="AR7" s="980" t="s">
        <v>807</v>
      </c>
      <c r="AS7" s="980" t="s">
        <v>806</v>
      </c>
      <c r="AT7" s="979">
        <v>0.49</v>
      </c>
      <c r="AU7" s="980" t="s">
        <v>805</v>
      </c>
      <c r="AV7" s="980" t="s">
        <v>804</v>
      </c>
      <c r="AW7" s="979">
        <v>0.01</v>
      </c>
      <c r="AX7" s="1327">
        <f t="shared" si="0"/>
        <v>1</v>
      </c>
      <c r="AY7" s="1313"/>
      <c r="AZ7" s="974">
        <v>0.4</v>
      </c>
      <c r="BA7" s="243" t="s">
        <v>807</v>
      </c>
      <c r="BB7" s="200" t="s">
        <v>806</v>
      </c>
      <c r="BC7" s="974">
        <v>0.09</v>
      </c>
      <c r="BD7" s="243" t="s">
        <v>805</v>
      </c>
      <c r="BE7" s="972" t="s">
        <v>804</v>
      </c>
      <c r="BF7" s="974">
        <v>0.01</v>
      </c>
      <c r="BG7" s="1334">
        <f t="shared" si="1"/>
        <v>0.5</v>
      </c>
      <c r="BH7" s="974">
        <v>0.4</v>
      </c>
      <c r="BI7" s="243" t="s">
        <v>807</v>
      </c>
      <c r="BJ7" s="200" t="s">
        <v>806</v>
      </c>
      <c r="BK7" s="974">
        <v>0.09</v>
      </c>
      <c r="BL7" s="243" t="s">
        <v>805</v>
      </c>
      <c r="BM7" s="972" t="s">
        <v>804</v>
      </c>
      <c r="BN7" s="974">
        <v>0.01</v>
      </c>
      <c r="BO7" s="1334">
        <f t="shared" si="2"/>
        <v>0.5</v>
      </c>
      <c r="BP7" s="210"/>
      <c r="BQ7" s="1464" t="str">
        <f>IF(VLOOKUP($A7,'EZ list'!$B$4:$H$443,4,FALSE)="","","Yes")</f>
        <v/>
      </c>
      <c r="BR7" s="1465" t="s">
        <v>984</v>
      </c>
      <c r="BS7" s="1446">
        <v>0.67500000000000004</v>
      </c>
      <c r="BT7" s="1396" t="s">
        <v>1088</v>
      </c>
      <c r="BU7" s="1396" t="s">
        <v>807</v>
      </c>
      <c r="BV7" s="1396" t="s">
        <v>806</v>
      </c>
      <c r="BW7" s="1396">
        <v>0.59</v>
      </c>
      <c r="BX7" s="1396" t="s">
        <v>805</v>
      </c>
      <c r="BY7" s="1396" t="s">
        <v>804</v>
      </c>
      <c r="BZ7" s="1396">
        <v>0.01</v>
      </c>
      <c r="CA7" s="1330"/>
    </row>
    <row r="8" spans="1:148" s="200" customFormat="1" ht="15" x14ac:dyDescent="0.25">
      <c r="A8" s="972" t="s">
        <v>106</v>
      </c>
      <c r="B8" s="1268" t="s">
        <v>105</v>
      </c>
      <c r="C8" s="243">
        <v>0.4</v>
      </c>
      <c r="D8" s="243" t="s">
        <v>715</v>
      </c>
      <c r="E8" s="972" t="s">
        <v>714</v>
      </c>
      <c r="F8" s="243">
        <v>0.1</v>
      </c>
      <c r="G8" s="972" t="s">
        <v>701</v>
      </c>
      <c r="H8" s="972" t="s">
        <v>713</v>
      </c>
      <c r="I8" s="243">
        <v>0</v>
      </c>
      <c r="J8" s="243">
        <v>0.5</v>
      </c>
      <c r="K8" s="973">
        <v>0.4</v>
      </c>
      <c r="L8" s="972" t="s">
        <v>715</v>
      </c>
      <c r="M8" s="972" t="s">
        <v>714</v>
      </c>
      <c r="N8" s="974">
        <v>0.1</v>
      </c>
      <c r="O8" s="972" t="s">
        <v>701</v>
      </c>
      <c r="P8" s="972" t="s">
        <v>713</v>
      </c>
      <c r="Q8" s="974">
        <v>0</v>
      </c>
      <c r="R8" s="975">
        <v>0.5</v>
      </c>
      <c r="S8" s="973">
        <v>0.4</v>
      </c>
      <c r="T8" s="972" t="s">
        <v>715</v>
      </c>
      <c r="U8" s="972" t="s">
        <v>714</v>
      </c>
      <c r="V8" s="974">
        <v>0.1</v>
      </c>
      <c r="W8" s="972" t="s">
        <v>701</v>
      </c>
      <c r="X8" s="972" t="s">
        <v>713</v>
      </c>
      <c r="Y8" s="974">
        <v>0</v>
      </c>
      <c r="Z8" s="975">
        <v>0.5</v>
      </c>
      <c r="AA8" s="973">
        <v>0.4</v>
      </c>
      <c r="AB8" s="972" t="s">
        <v>715</v>
      </c>
      <c r="AC8" s="972" t="s">
        <v>714</v>
      </c>
      <c r="AD8" s="974">
        <v>0.1</v>
      </c>
      <c r="AE8" s="972" t="s">
        <v>701</v>
      </c>
      <c r="AF8" s="972" t="s">
        <v>713</v>
      </c>
      <c r="AG8" s="974">
        <v>0</v>
      </c>
      <c r="AH8" s="975">
        <v>0.5</v>
      </c>
      <c r="AI8" s="973">
        <v>0.2</v>
      </c>
      <c r="AJ8" s="734" t="s">
        <v>715</v>
      </c>
      <c r="AK8" s="977" t="s">
        <v>714</v>
      </c>
      <c r="AL8" s="974">
        <v>0.55000000000000004</v>
      </c>
      <c r="AM8" s="977" t="s">
        <v>701</v>
      </c>
      <c r="AN8" s="977" t="s">
        <v>713</v>
      </c>
      <c r="AO8" s="974">
        <v>0</v>
      </c>
      <c r="AP8" s="975">
        <v>0.75</v>
      </c>
      <c r="AQ8" s="979">
        <v>0.4</v>
      </c>
      <c r="AR8" s="980" t="s">
        <v>715</v>
      </c>
      <c r="AS8" s="980" t="s">
        <v>714</v>
      </c>
      <c r="AT8" s="979">
        <v>0.1</v>
      </c>
      <c r="AU8" s="980" t="s">
        <v>701</v>
      </c>
      <c r="AV8" s="980" t="s">
        <v>713</v>
      </c>
      <c r="AW8" s="979">
        <v>0</v>
      </c>
      <c r="AX8" s="1327">
        <f t="shared" si="0"/>
        <v>0.5</v>
      </c>
      <c r="AY8" s="1313"/>
      <c r="AZ8" s="974">
        <v>0.4</v>
      </c>
      <c r="BA8" s="243" t="s">
        <v>715</v>
      </c>
      <c r="BB8" s="200" t="s">
        <v>714</v>
      </c>
      <c r="BC8" s="974">
        <v>0.1</v>
      </c>
      <c r="BD8" s="243" t="s">
        <v>701</v>
      </c>
      <c r="BE8" s="972" t="s">
        <v>713</v>
      </c>
      <c r="BF8" s="974">
        <v>0</v>
      </c>
      <c r="BG8" s="1334">
        <f t="shared" si="1"/>
        <v>0.5</v>
      </c>
      <c r="BH8" s="974">
        <v>0.4</v>
      </c>
      <c r="BI8" s="243" t="s">
        <v>715</v>
      </c>
      <c r="BJ8" s="200" t="s">
        <v>714</v>
      </c>
      <c r="BK8" s="974">
        <v>0.1</v>
      </c>
      <c r="BL8" s="243" t="s">
        <v>701</v>
      </c>
      <c r="BM8" s="972" t="s">
        <v>713</v>
      </c>
      <c r="BN8" s="974">
        <v>0</v>
      </c>
      <c r="BO8" s="1334">
        <f t="shared" si="2"/>
        <v>0.5</v>
      </c>
      <c r="BP8" s="210"/>
      <c r="BQ8" s="1464" t="str">
        <f>IF(VLOOKUP($A8,'EZ list'!$B$4:$H$443,4,FALSE)="","","Yes")</f>
        <v/>
      </c>
      <c r="BR8" s="1465" t="s">
        <v>984</v>
      </c>
      <c r="BS8" s="1446">
        <v>0.68100000000000005</v>
      </c>
      <c r="BT8" s="1396" t="s">
        <v>1088</v>
      </c>
      <c r="BU8" s="1396" t="s">
        <v>715</v>
      </c>
      <c r="BV8" s="1396" t="s">
        <v>714</v>
      </c>
      <c r="BW8" s="1396">
        <v>0.6</v>
      </c>
      <c r="BX8" s="1396" t="s">
        <v>701</v>
      </c>
      <c r="BY8" s="1396" t="s">
        <v>713</v>
      </c>
      <c r="BZ8" s="1396">
        <v>0</v>
      </c>
      <c r="CA8" s="1330"/>
    </row>
    <row r="9" spans="1:148" s="200" customFormat="1" ht="15" x14ac:dyDescent="0.2">
      <c r="A9" s="972" t="s">
        <v>108</v>
      </c>
      <c r="B9" s="1268" t="s">
        <v>107</v>
      </c>
      <c r="C9" s="243">
        <v>0.4</v>
      </c>
      <c r="D9" s="243" t="s">
        <v>823</v>
      </c>
      <c r="E9" s="972" t="s">
        <v>822</v>
      </c>
      <c r="F9" s="243">
        <v>0.09</v>
      </c>
      <c r="G9" s="972" t="s">
        <v>821</v>
      </c>
      <c r="H9" s="972" t="s">
        <v>820</v>
      </c>
      <c r="I9" s="243">
        <v>0.01</v>
      </c>
      <c r="J9" s="243">
        <v>0.5</v>
      </c>
      <c r="K9" s="973">
        <v>0.4</v>
      </c>
      <c r="L9" s="972" t="s">
        <v>823</v>
      </c>
      <c r="M9" s="972" t="s">
        <v>822</v>
      </c>
      <c r="N9" s="974">
        <v>0.09</v>
      </c>
      <c r="O9" s="972" t="s">
        <v>821</v>
      </c>
      <c r="P9" s="972" t="s">
        <v>820</v>
      </c>
      <c r="Q9" s="974">
        <v>0.01</v>
      </c>
      <c r="R9" s="975">
        <v>0.5</v>
      </c>
      <c r="S9" s="973">
        <v>0.4</v>
      </c>
      <c r="T9" s="972" t="s">
        <v>823</v>
      </c>
      <c r="U9" s="972" t="s">
        <v>822</v>
      </c>
      <c r="V9" s="974">
        <v>0.09</v>
      </c>
      <c r="W9" s="972" t="s">
        <v>821</v>
      </c>
      <c r="X9" s="972" t="s">
        <v>820</v>
      </c>
      <c r="Y9" s="974">
        <v>0.01</v>
      </c>
      <c r="Z9" s="975">
        <v>0.5</v>
      </c>
      <c r="AA9" s="973">
        <v>0.4</v>
      </c>
      <c r="AB9" s="972" t="s">
        <v>823</v>
      </c>
      <c r="AC9" s="972" t="s">
        <v>822</v>
      </c>
      <c r="AD9" s="974">
        <v>0.09</v>
      </c>
      <c r="AE9" s="972" t="s">
        <v>821</v>
      </c>
      <c r="AF9" s="972" t="s">
        <v>820</v>
      </c>
      <c r="AG9" s="974">
        <v>0.01</v>
      </c>
      <c r="AH9" s="975">
        <v>0.5</v>
      </c>
      <c r="AI9" s="973">
        <v>0.4</v>
      </c>
      <c r="AJ9" s="734" t="s">
        <v>823</v>
      </c>
      <c r="AK9" s="977" t="s">
        <v>822</v>
      </c>
      <c r="AL9" s="974">
        <v>0.09</v>
      </c>
      <c r="AM9" s="977" t="s">
        <v>821</v>
      </c>
      <c r="AN9" s="977" t="s">
        <v>820</v>
      </c>
      <c r="AO9" s="974">
        <v>0.01</v>
      </c>
      <c r="AP9" s="975">
        <v>0.5</v>
      </c>
      <c r="AQ9" s="979">
        <v>0.4</v>
      </c>
      <c r="AR9" s="980" t="s">
        <v>823</v>
      </c>
      <c r="AS9" s="980" t="s">
        <v>822</v>
      </c>
      <c r="AT9" s="979">
        <v>0.09</v>
      </c>
      <c r="AU9" s="980" t="s">
        <v>821</v>
      </c>
      <c r="AV9" s="980" t="s">
        <v>820</v>
      </c>
      <c r="AW9" s="979">
        <v>0.01</v>
      </c>
      <c r="AX9" s="1327">
        <f t="shared" si="0"/>
        <v>0.5</v>
      </c>
      <c r="AY9" s="1313"/>
      <c r="AZ9" s="974">
        <v>0.4</v>
      </c>
      <c r="BA9" s="243" t="s">
        <v>823</v>
      </c>
      <c r="BB9" s="200" t="s">
        <v>822</v>
      </c>
      <c r="BC9" s="974">
        <v>0.09</v>
      </c>
      <c r="BD9" s="243" t="s">
        <v>821</v>
      </c>
      <c r="BE9" s="972" t="s">
        <v>820</v>
      </c>
      <c r="BF9" s="974">
        <v>0.01</v>
      </c>
      <c r="BG9" s="1334">
        <f t="shared" si="1"/>
        <v>0.5</v>
      </c>
      <c r="BH9" s="974">
        <v>0.4</v>
      </c>
      <c r="BI9" s="243" t="s">
        <v>823</v>
      </c>
      <c r="BJ9" s="200" t="s">
        <v>822</v>
      </c>
      <c r="BK9" s="974">
        <v>0.09</v>
      </c>
      <c r="BL9" s="243" t="s">
        <v>821</v>
      </c>
      <c r="BM9" s="972" t="s">
        <v>820</v>
      </c>
      <c r="BN9" s="974">
        <v>0.01</v>
      </c>
      <c r="BO9" s="1334">
        <f t="shared" si="2"/>
        <v>0.5</v>
      </c>
      <c r="BQ9" s="1464" t="str">
        <f>IF(VLOOKUP($A9,'EZ list'!$B$4:$H$443,4,FALSE)="","","Yes")</f>
        <v/>
      </c>
      <c r="BR9" s="1465" t="s">
        <v>984</v>
      </c>
      <c r="BS9" s="1446">
        <v>0.65400000000000003</v>
      </c>
      <c r="BT9" s="1396" t="s">
        <v>1088</v>
      </c>
      <c r="BU9" s="1396" t="s">
        <v>823</v>
      </c>
      <c r="BV9" s="1396" t="s">
        <v>822</v>
      </c>
      <c r="BW9" s="1396">
        <v>0.59</v>
      </c>
      <c r="BX9" s="1396" t="s">
        <v>821</v>
      </c>
      <c r="BY9" s="1396" t="s">
        <v>820</v>
      </c>
      <c r="BZ9" s="1396">
        <v>0.01</v>
      </c>
      <c r="CA9" s="1330"/>
    </row>
    <row r="10" spans="1:148" s="200" customFormat="1" ht="15" x14ac:dyDescent="0.25">
      <c r="A10" s="972" t="s">
        <v>110</v>
      </c>
      <c r="B10" s="1287" t="s">
        <v>109</v>
      </c>
      <c r="C10" s="243">
        <v>0.4</v>
      </c>
      <c r="D10" s="243" t="s">
        <v>775</v>
      </c>
      <c r="E10" s="972" t="s">
        <v>774</v>
      </c>
      <c r="F10" s="243">
        <v>0.09</v>
      </c>
      <c r="G10" s="972" t="s">
        <v>773</v>
      </c>
      <c r="H10" s="972" t="s">
        <v>772</v>
      </c>
      <c r="I10" s="243">
        <v>0.01</v>
      </c>
      <c r="J10" s="243">
        <v>0.5</v>
      </c>
      <c r="K10" s="973">
        <v>0.4</v>
      </c>
      <c r="L10" s="972" t="s">
        <v>775</v>
      </c>
      <c r="M10" s="972" t="s">
        <v>774</v>
      </c>
      <c r="N10" s="974">
        <v>0.09</v>
      </c>
      <c r="O10" s="972" t="s">
        <v>773</v>
      </c>
      <c r="P10" s="972" t="s">
        <v>772</v>
      </c>
      <c r="Q10" s="974">
        <v>0.01</v>
      </c>
      <c r="R10" s="975">
        <v>0.5</v>
      </c>
      <c r="S10" s="973">
        <v>0.4</v>
      </c>
      <c r="T10" s="972" t="s">
        <v>775</v>
      </c>
      <c r="U10" s="972" t="s">
        <v>774</v>
      </c>
      <c r="V10" s="974">
        <v>0.09</v>
      </c>
      <c r="W10" s="972" t="s">
        <v>773</v>
      </c>
      <c r="X10" s="972" t="s">
        <v>772</v>
      </c>
      <c r="Y10" s="974">
        <v>0.01</v>
      </c>
      <c r="Z10" s="975">
        <v>0.5</v>
      </c>
      <c r="AA10" s="973">
        <v>0.4</v>
      </c>
      <c r="AB10" s="972" t="s">
        <v>775</v>
      </c>
      <c r="AC10" s="972" t="s">
        <v>774</v>
      </c>
      <c r="AD10" s="974">
        <v>0.09</v>
      </c>
      <c r="AE10" s="972" t="s">
        <v>773</v>
      </c>
      <c r="AF10" s="972" t="s">
        <v>772</v>
      </c>
      <c r="AG10" s="974">
        <v>0.01</v>
      </c>
      <c r="AH10" s="975">
        <v>0.5</v>
      </c>
      <c r="AI10" s="973">
        <v>0.4</v>
      </c>
      <c r="AJ10" s="734" t="s">
        <v>775</v>
      </c>
      <c r="AK10" s="977" t="s">
        <v>774</v>
      </c>
      <c r="AL10" s="974">
        <v>0.09</v>
      </c>
      <c r="AM10" s="977" t="s">
        <v>773</v>
      </c>
      <c r="AN10" s="977" t="s">
        <v>772</v>
      </c>
      <c r="AO10" s="974">
        <v>0.01</v>
      </c>
      <c r="AP10" s="975">
        <v>0.5</v>
      </c>
      <c r="AQ10" s="979">
        <v>0.4</v>
      </c>
      <c r="AR10" s="980" t="s">
        <v>775</v>
      </c>
      <c r="AS10" s="980" t="s">
        <v>774</v>
      </c>
      <c r="AT10" s="979">
        <v>0.59</v>
      </c>
      <c r="AU10" s="980" t="s">
        <v>773</v>
      </c>
      <c r="AV10" s="980" t="s">
        <v>772</v>
      </c>
      <c r="AW10" s="979">
        <v>0.01</v>
      </c>
      <c r="AX10" s="1327">
        <f t="shared" si="0"/>
        <v>1</v>
      </c>
      <c r="AY10" s="1341"/>
      <c r="AZ10" s="974">
        <v>0.4</v>
      </c>
      <c r="BA10" s="243" t="s">
        <v>775</v>
      </c>
      <c r="BB10" s="200" t="s">
        <v>774</v>
      </c>
      <c r="BC10" s="974">
        <v>0.09</v>
      </c>
      <c r="BD10" s="243" t="s">
        <v>773</v>
      </c>
      <c r="BE10" s="972" t="s">
        <v>772</v>
      </c>
      <c r="BF10" s="974">
        <v>0.01</v>
      </c>
      <c r="BG10" s="1334">
        <f t="shared" si="1"/>
        <v>0.5</v>
      </c>
      <c r="BH10" s="974">
        <v>0.4</v>
      </c>
      <c r="BI10" s="243" t="s">
        <v>775</v>
      </c>
      <c r="BJ10" s="200" t="s">
        <v>774</v>
      </c>
      <c r="BK10" s="974">
        <v>0.09</v>
      </c>
      <c r="BL10" s="243" t="s">
        <v>773</v>
      </c>
      <c r="BM10" s="972" t="s">
        <v>772</v>
      </c>
      <c r="BN10" s="974">
        <v>0.01</v>
      </c>
      <c r="BO10" s="1334">
        <f t="shared" si="2"/>
        <v>0.5</v>
      </c>
      <c r="BP10" s="210"/>
      <c r="BQ10" s="1464" t="str">
        <f>IF(VLOOKUP($A10,'EZ list'!$B$4:$H$443,4,FALSE)="","","Yes")</f>
        <v/>
      </c>
      <c r="BR10" s="1465" t="s">
        <v>984</v>
      </c>
      <c r="BS10" s="1446">
        <v>0.68100000000000005</v>
      </c>
      <c r="BT10" s="1396" t="s">
        <v>1088</v>
      </c>
      <c r="BU10" s="1396" t="s">
        <v>775</v>
      </c>
      <c r="BV10" s="1396" t="s">
        <v>774</v>
      </c>
      <c r="BW10" s="1396">
        <v>0.59</v>
      </c>
      <c r="BX10" s="1396" t="s">
        <v>773</v>
      </c>
      <c r="BY10" s="1396" t="s">
        <v>772</v>
      </c>
      <c r="BZ10" s="1396">
        <v>0.01</v>
      </c>
      <c r="CA10" s="1330"/>
    </row>
    <row r="11" spans="1:148" s="200" customFormat="1" ht="15" x14ac:dyDescent="0.25">
      <c r="A11" s="972" t="s">
        <v>112</v>
      </c>
      <c r="B11" s="1268" t="s">
        <v>111</v>
      </c>
      <c r="C11" s="1289">
        <v>0.4</v>
      </c>
      <c r="D11" s="1289" t="s">
        <v>760</v>
      </c>
      <c r="E11" s="1288" t="s">
        <v>759</v>
      </c>
      <c r="F11" s="1289">
        <v>0.1</v>
      </c>
      <c r="G11" s="1288" t="s">
        <v>701</v>
      </c>
      <c r="H11" s="1288" t="s">
        <v>713</v>
      </c>
      <c r="I11" s="1289">
        <v>0</v>
      </c>
      <c r="J11" s="1289">
        <v>0.5</v>
      </c>
      <c r="K11" s="973">
        <v>0.4</v>
      </c>
      <c r="L11" s="972" t="s">
        <v>760</v>
      </c>
      <c r="M11" s="972" t="s">
        <v>759</v>
      </c>
      <c r="N11" s="974">
        <v>0.1</v>
      </c>
      <c r="O11" s="972" t="s">
        <v>701</v>
      </c>
      <c r="P11" s="972" t="s">
        <v>713</v>
      </c>
      <c r="Q11" s="974">
        <v>0</v>
      </c>
      <c r="R11" s="975">
        <v>0.5</v>
      </c>
      <c r="S11" s="973">
        <v>0.4</v>
      </c>
      <c r="T11" s="972" t="s">
        <v>760</v>
      </c>
      <c r="U11" s="972" t="s">
        <v>759</v>
      </c>
      <c r="V11" s="974">
        <v>0.1</v>
      </c>
      <c r="W11" s="972" t="s">
        <v>701</v>
      </c>
      <c r="X11" s="972" t="s">
        <v>713</v>
      </c>
      <c r="Y11" s="974">
        <v>0</v>
      </c>
      <c r="Z11" s="975">
        <v>0.5</v>
      </c>
      <c r="AA11" s="973">
        <v>0.4</v>
      </c>
      <c r="AB11" s="972" t="s">
        <v>760</v>
      </c>
      <c r="AC11" s="972" t="s">
        <v>759</v>
      </c>
      <c r="AD11" s="974">
        <v>0.1</v>
      </c>
      <c r="AE11" s="972" t="s">
        <v>701</v>
      </c>
      <c r="AF11" s="972" t="s">
        <v>713</v>
      </c>
      <c r="AG11" s="974">
        <v>0</v>
      </c>
      <c r="AH11" s="975">
        <v>0.5</v>
      </c>
      <c r="AI11" s="973">
        <v>0.4</v>
      </c>
      <c r="AJ11" s="734" t="s">
        <v>760</v>
      </c>
      <c r="AK11" s="977" t="s">
        <v>759</v>
      </c>
      <c r="AL11" s="974">
        <v>0.1</v>
      </c>
      <c r="AM11" s="977" t="s">
        <v>701</v>
      </c>
      <c r="AN11" s="977" t="s">
        <v>713</v>
      </c>
      <c r="AO11" s="974">
        <v>0</v>
      </c>
      <c r="AP11" s="975">
        <v>0.5</v>
      </c>
      <c r="AQ11" s="979">
        <v>0.8</v>
      </c>
      <c r="AR11" s="980" t="s">
        <v>760</v>
      </c>
      <c r="AS11" s="980" t="s">
        <v>759</v>
      </c>
      <c r="AT11" s="979">
        <v>0.2</v>
      </c>
      <c r="AU11" s="980" t="s">
        <v>701</v>
      </c>
      <c r="AV11" s="980" t="s">
        <v>713</v>
      </c>
      <c r="AW11" s="979">
        <v>0</v>
      </c>
      <c r="AX11" s="1327">
        <f t="shared" si="0"/>
        <v>1</v>
      </c>
      <c r="AY11" s="1313"/>
      <c r="AZ11" s="974">
        <v>0.4</v>
      </c>
      <c r="BA11" s="243" t="s">
        <v>760</v>
      </c>
      <c r="BB11" s="200" t="s">
        <v>759</v>
      </c>
      <c r="BC11" s="974">
        <v>0.1</v>
      </c>
      <c r="BD11" s="243" t="s">
        <v>701</v>
      </c>
      <c r="BE11" s="972" t="s">
        <v>713</v>
      </c>
      <c r="BF11" s="974">
        <v>0</v>
      </c>
      <c r="BG11" s="1334">
        <f t="shared" si="1"/>
        <v>0.5</v>
      </c>
      <c r="BH11" s="974">
        <v>0.4</v>
      </c>
      <c r="BI11" s="243" t="s">
        <v>760</v>
      </c>
      <c r="BJ11" s="200" t="s">
        <v>759</v>
      </c>
      <c r="BK11" s="974">
        <v>0.1</v>
      </c>
      <c r="BL11" s="243" t="s">
        <v>701</v>
      </c>
      <c r="BM11" s="972" t="s">
        <v>713</v>
      </c>
      <c r="BN11" s="974">
        <v>0</v>
      </c>
      <c r="BO11" s="1334">
        <f t="shared" si="2"/>
        <v>0.5</v>
      </c>
      <c r="BP11" s="210"/>
      <c r="BQ11" s="1464" t="str">
        <f>IF(VLOOKUP($A11,'EZ list'!$B$4:$H$443,4,FALSE)="","","Yes")</f>
        <v>Yes</v>
      </c>
      <c r="BR11" s="1465" t="s">
        <v>984</v>
      </c>
      <c r="BS11" s="1446">
        <v>0.67300000000000004</v>
      </c>
      <c r="BT11" s="1396" t="s">
        <v>1088</v>
      </c>
      <c r="BU11" s="1396" t="s">
        <v>760</v>
      </c>
      <c r="BV11" s="1396" t="s">
        <v>759</v>
      </c>
      <c r="BW11" s="1396">
        <v>0.6</v>
      </c>
      <c r="BX11" s="1396" t="s">
        <v>701</v>
      </c>
      <c r="BY11" s="1396" t="s">
        <v>713</v>
      </c>
      <c r="BZ11" s="1396">
        <v>0</v>
      </c>
      <c r="CA11" s="1330"/>
    </row>
    <row r="12" spans="1:148" s="200" customFormat="1" ht="15" x14ac:dyDescent="0.25">
      <c r="A12" s="972" t="s">
        <v>114</v>
      </c>
      <c r="B12" s="1268" t="s">
        <v>872</v>
      </c>
      <c r="C12" s="243">
        <v>0.3</v>
      </c>
      <c r="D12" s="243" t="s">
        <v>739</v>
      </c>
      <c r="E12" s="972" t="s">
        <v>738</v>
      </c>
      <c r="F12" s="243">
        <v>0.37</v>
      </c>
      <c r="G12" s="972" t="s">
        <v>701</v>
      </c>
      <c r="H12" s="972" t="s">
        <v>701</v>
      </c>
      <c r="I12" s="243">
        <v>0</v>
      </c>
      <c r="J12" s="243">
        <v>0.66999999999999993</v>
      </c>
      <c r="K12" s="973">
        <v>0.3</v>
      </c>
      <c r="L12" s="972" t="s">
        <v>739</v>
      </c>
      <c r="M12" s="972" t="s">
        <v>738</v>
      </c>
      <c r="N12" s="974">
        <v>0.37</v>
      </c>
      <c r="O12" s="972" t="s">
        <v>701</v>
      </c>
      <c r="P12" s="972" t="s">
        <v>701</v>
      </c>
      <c r="Q12" s="974">
        <v>0</v>
      </c>
      <c r="R12" s="975">
        <v>0.66999999999999993</v>
      </c>
      <c r="S12" s="973">
        <v>0.3</v>
      </c>
      <c r="T12" s="972" t="s">
        <v>739</v>
      </c>
      <c r="U12" s="972" t="s">
        <v>738</v>
      </c>
      <c r="V12" s="974">
        <v>0.37</v>
      </c>
      <c r="W12" s="972" t="s">
        <v>701</v>
      </c>
      <c r="X12" s="972" t="s">
        <v>701</v>
      </c>
      <c r="Y12" s="974">
        <v>0</v>
      </c>
      <c r="Z12" s="975">
        <v>0.66999999999999993</v>
      </c>
      <c r="AA12" s="973">
        <v>0.3</v>
      </c>
      <c r="AB12" s="972" t="s">
        <v>739</v>
      </c>
      <c r="AC12" s="972" t="s">
        <v>738</v>
      </c>
      <c r="AD12" s="974">
        <v>0.37</v>
      </c>
      <c r="AE12" s="972" t="s">
        <v>701</v>
      </c>
      <c r="AF12" s="972" t="s">
        <v>701</v>
      </c>
      <c r="AG12" s="974">
        <v>0</v>
      </c>
      <c r="AH12" s="975">
        <v>0.66999999999999993</v>
      </c>
      <c r="AI12" s="973">
        <v>0.48</v>
      </c>
      <c r="AJ12" s="734" t="s">
        <v>739</v>
      </c>
      <c r="AK12" s="977" t="s">
        <v>738</v>
      </c>
      <c r="AL12" s="974">
        <v>0.27</v>
      </c>
      <c r="AM12" s="977" t="s">
        <v>701</v>
      </c>
      <c r="AN12" s="977" t="s">
        <v>701</v>
      </c>
      <c r="AO12" s="974">
        <v>0</v>
      </c>
      <c r="AP12" s="975">
        <v>0.75</v>
      </c>
      <c r="AQ12" s="979">
        <v>0.64</v>
      </c>
      <c r="AR12" s="980" t="s">
        <v>739</v>
      </c>
      <c r="AS12" s="980" t="s">
        <v>738</v>
      </c>
      <c r="AT12" s="979">
        <v>0.36</v>
      </c>
      <c r="AU12" s="980" t="s">
        <v>701</v>
      </c>
      <c r="AV12" s="980" t="s">
        <v>701</v>
      </c>
      <c r="AW12" s="979">
        <v>0</v>
      </c>
      <c r="AX12" s="1327">
        <f t="shared" si="0"/>
        <v>1</v>
      </c>
      <c r="AY12" s="1313"/>
      <c r="AZ12" s="974">
        <v>0.3</v>
      </c>
      <c r="BA12" s="243" t="s">
        <v>739</v>
      </c>
      <c r="BB12" s="200" t="s">
        <v>738</v>
      </c>
      <c r="BC12" s="974">
        <v>0.37</v>
      </c>
      <c r="BD12" s="243" t="s">
        <v>701</v>
      </c>
      <c r="BE12" s="200" t="s">
        <v>701</v>
      </c>
      <c r="BF12" s="974">
        <v>0</v>
      </c>
      <c r="BG12" s="1334">
        <f t="shared" si="1"/>
        <v>0.66999999999999993</v>
      </c>
      <c r="BH12" s="974">
        <v>0.3</v>
      </c>
      <c r="BI12" s="243" t="s">
        <v>739</v>
      </c>
      <c r="BJ12" s="200" t="s">
        <v>738</v>
      </c>
      <c r="BK12" s="974">
        <v>0.2</v>
      </c>
      <c r="BL12" s="243" t="s">
        <v>701</v>
      </c>
      <c r="BM12" s="200" t="s">
        <v>701</v>
      </c>
      <c r="BN12" s="974">
        <v>0</v>
      </c>
      <c r="BO12" s="1334">
        <f t="shared" si="2"/>
        <v>0.5</v>
      </c>
      <c r="BP12" s="210"/>
      <c r="BQ12" s="1464" t="e">
        <f>IF(VLOOKUP($A12,'EZ list'!$B$4:$H$443,4,FALSE)="","","Yes")</f>
        <v>#N/A</v>
      </c>
      <c r="BR12" s="1465" t="s">
        <v>985</v>
      </c>
      <c r="BS12" s="1446">
        <v>0.77400000000000002</v>
      </c>
      <c r="BT12" s="1396" t="s">
        <v>1088</v>
      </c>
      <c r="BU12" s="1396" t="s">
        <v>739</v>
      </c>
      <c r="BV12" s="1396" t="s">
        <v>738</v>
      </c>
      <c r="BW12" s="1396">
        <v>0.2</v>
      </c>
      <c r="BX12" s="1396" t="s">
        <v>701</v>
      </c>
      <c r="BY12" s="1396" t="s">
        <v>701</v>
      </c>
      <c r="BZ12" s="1396">
        <v>0</v>
      </c>
      <c r="CA12" s="1330"/>
    </row>
    <row r="13" spans="1:148" s="200" customFormat="1" ht="15" x14ac:dyDescent="0.25">
      <c r="A13" s="972" t="s">
        <v>116</v>
      </c>
      <c r="B13" s="1268" t="s">
        <v>115</v>
      </c>
      <c r="C13" s="243">
        <v>0.3</v>
      </c>
      <c r="D13" s="243" t="s">
        <v>739</v>
      </c>
      <c r="E13" s="972" t="s">
        <v>738</v>
      </c>
      <c r="F13" s="243">
        <v>0.37</v>
      </c>
      <c r="G13" s="972" t="s">
        <v>701</v>
      </c>
      <c r="H13" s="972" t="s">
        <v>701</v>
      </c>
      <c r="I13" s="243">
        <v>0</v>
      </c>
      <c r="J13" s="243">
        <v>0.66999999999999993</v>
      </c>
      <c r="K13" s="973">
        <v>0.3</v>
      </c>
      <c r="L13" s="972" t="s">
        <v>739</v>
      </c>
      <c r="M13" s="972" t="s">
        <v>738</v>
      </c>
      <c r="N13" s="974">
        <v>0.37</v>
      </c>
      <c r="O13" s="972" t="s">
        <v>701</v>
      </c>
      <c r="P13" s="972" t="s">
        <v>701</v>
      </c>
      <c r="Q13" s="974">
        <v>0</v>
      </c>
      <c r="R13" s="975">
        <v>0.66999999999999993</v>
      </c>
      <c r="S13" s="973">
        <v>0.3</v>
      </c>
      <c r="T13" s="972" t="s">
        <v>739</v>
      </c>
      <c r="U13" s="972" t="s">
        <v>738</v>
      </c>
      <c r="V13" s="974">
        <v>0.37</v>
      </c>
      <c r="W13" s="972" t="s">
        <v>701</v>
      </c>
      <c r="X13" s="972" t="s">
        <v>701</v>
      </c>
      <c r="Y13" s="974">
        <v>0</v>
      </c>
      <c r="Z13" s="975">
        <v>0.66999999999999993</v>
      </c>
      <c r="AA13" s="973">
        <v>0.3</v>
      </c>
      <c r="AB13" s="972" t="s">
        <v>739</v>
      </c>
      <c r="AC13" s="972" t="s">
        <v>738</v>
      </c>
      <c r="AD13" s="974">
        <v>0.37</v>
      </c>
      <c r="AE13" s="972" t="s">
        <v>701</v>
      </c>
      <c r="AF13" s="972" t="s">
        <v>701</v>
      </c>
      <c r="AG13" s="974">
        <v>0</v>
      </c>
      <c r="AH13" s="975">
        <v>0.66999999999999993</v>
      </c>
      <c r="AI13" s="973">
        <v>0.48</v>
      </c>
      <c r="AJ13" s="734" t="s">
        <v>739</v>
      </c>
      <c r="AK13" s="977" t="s">
        <v>738</v>
      </c>
      <c r="AL13" s="974">
        <v>0.27</v>
      </c>
      <c r="AM13" s="977" t="s">
        <v>701</v>
      </c>
      <c r="AN13" s="977" t="s">
        <v>701</v>
      </c>
      <c r="AO13" s="974">
        <v>0</v>
      </c>
      <c r="AP13" s="975">
        <v>0.75</v>
      </c>
      <c r="AQ13" s="979">
        <v>0.64</v>
      </c>
      <c r="AR13" s="980" t="s">
        <v>739</v>
      </c>
      <c r="AS13" s="980" t="s">
        <v>738</v>
      </c>
      <c r="AT13" s="979">
        <v>0.36</v>
      </c>
      <c r="AU13" s="980" t="s">
        <v>701</v>
      </c>
      <c r="AV13" s="980" t="s">
        <v>701</v>
      </c>
      <c r="AW13" s="979">
        <v>0</v>
      </c>
      <c r="AX13" s="1327">
        <f t="shared" si="0"/>
        <v>1</v>
      </c>
      <c r="AY13" s="1313"/>
      <c r="AZ13" s="974">
        <v>0.3</v>
      </c>
      <c r="BA13" s="243" t="s">
        <v>739</v>
      </c>
      <c r="BB13" s="200" t="s">
        <v>738</v>
      </c>
      <c r="BC13" s="974">
        <v>0.37</v>
      </c>
      <c r="BD13" s="243" t="s">
        <v>701</v>
      </c>
      <c r="BE13" s="200" t="s">
        <v>701</v>
      </c>
      <c r="BF13" s="974">
        <v>0</v>
      </c>
      <c r="BG13" s="1334">
        <f t="shared" si="1"/>
        <v>0.66999999999999993</v>
      </c>
      <c r="BH13" s="974">
        <v>0.3</v>
      </c>
      <c r="BI13" s="243" t="s">
        <v>739</v>
      </c>
      <c r="BJ13" s="200" t="s">
        <v>738</v>
      </c>
      <c r="BK13" s="974">
        <v>0.2</v>
      </c>
      <c r="BL13" s="243" t="s">
        <v>701</v>
      </c>
      <c r="BM13" s="200" t="s">
        <v>701</v>
      </c>
      <c r="BN13" s="974">
        <v>0</v>
      </c>
      <c r="BO13" s="1334">
        <f t="shared" si="2"/>
        <v>0.5</v>
      </c>
      <c r="BP13" s="210"/>
      <c r="BQ13" s="1464" t="s">
        <v>985</v>
      </c>
      <c r="BR13" s="1465" t="s">
        <v>985</v>
      </c>
      <c r="BS13" s="1446">
        <v>0.77800000000000002</v>
      </c>
      <c r="BT13" s="1396" t="s">
        <v>1088</v>
      </c>
      <c r="BU13" s="1396" t="s">
        <v>739</v>
      </c>
      <c r="BV13" s="1396" t="s">
        <v>738</v>
      </c>
      <c r="BW13" s="1396">
        <v>0.2</v>
      </c>
      <c r="BX13" s="1396" t="s">
        <v>701</v>
      </c>
      <c r="BY13" s="1396" t="s">
        <v>701</v>
      </c>
      <c r="BZ13" s="1396">
        <v>0</v>
      </c>
      <c r="CA13" s="1330"/>
    </row>
    <row r="14" spans="1:148" s="200" customFormat="1" ht="15" x14ac:dyDescent="0.25">
      <c r="A14" s="972" t="s">
        <v>118</v>
      </c>
      <c r="B14" s="1268" t="s">
        <v>117</v>
      </c>
      <c r="C14" s="243">
        <v>0.49</v>
      </c>
      <c r="D14" s="243" t="s">
        <v>701</v>
      </c>
      <c r="E14" s="972" t="s">
        <v>718</v>
      </c>
      <c r="F14" s="243">
        <v>0</v>
      </c>
      <c r="G14" s="972" t="s">
        <v>814</v>
      </c>
      <c r="H14" s="972" t="s">
        <v>813</v>
      </c>
      <c r="I14" s="243">
        <v>0.01</v>
      </c>
      <c r="J14" s="243">
        <v>0.5</v>
      </c>
      <c r="K14" s="973">
        <v>0.49</v>
      </c>
      <c r="L14" s="972" t="s">
        <v>701</v>
      </c>
      <c r="M14" s="972" t="s">
        <v>718</v>
      </c>
      <c r="N14" s="974">
        <v>0</v>
      </c>
      <c r="O14" s="972" t="s">
        <v>814</v>
      </c>
      <c r="P14" s="972" t="s">
        <v>813</v>
      </c>
      <c r="Q14" s="974">
        <v>0.01</v>
      </c>
      <c r="R14" s="975">
        <v>0.5</v>
      </c>
      <c r="S14" s="973">
        <v>0.49</v>
      </c>
      <c r="T14" s="972" t="s">
        <v>701</v>
      </c>
      <c r="U14" s="972" t="s">
        <v>718</v>
      </c>
      <c r="V14" s="974">
        <v>0</v>
      </c>
      <c r="W14" s="972" t="s">
        <v>814</v>
      </c>
      <c r="X14" s="972" t="s">
        <v>813</v>
      </c>
      <c r="Y14" s="974">
        <v>0.01</v>
      </c>
      <c r="Z14" s="975">
        <v>0.5</v>
      </c>
      <c r="AA14" s="973">
        <v>0.49</v>
      </c>
      <c r="AB14" s="972" t="s">
        <v>701</v>
      </c>
      <c r="AC14" s="972" t="s">
        <v>718</v>
      </c>
      <c r="AD14" s="974">
        <v>0</v>
      </c>
      <c r="AE14" s="972" t="s">
        <v>814</v>
      </c>
      <c r="AF14" s="972" t="s">
        <v>813</v>
      </c>
      <c r="AG14" s="974">
        <v>0.01</v>
      </c>
      <c r="AH14" s="975">
        <v>0.5</v>
      </c>
      <c r="AI14" s="973">
        <v>0.49</v>
      </c>
      <c r="AJ14" s="734" t="s">
        <v>701</v>
      </c>
      <c r="AK14" s="977" t="s">
        <v>718</v>
      </c>
      <c r="AL14" s="974">
        <v>0</v>
      </c>
      <c r="AM14" s="977" t="s">
        <v>814</v>
      </c>
      <c r="AN14" s="977" t="s">
        <v>813</v>
      </c>
      <c r="AO14" s="974">
        <v>0.01</v>
      </c>
      <c r="AP14" s="975">
        <v>0.5</v>
      </c>
      <c r="AQ14" s="979">
        <v>0.49</v>
      </c>
      <c r="AR14" s="980" t="s">
        <v>701</v>
      </c>
      <c r="AS14" s="980" t="s">
        <v>718</v>
      </c>
      <c r="AT14" s="979">
        <v>0</v>
      </c>
      <c r="AU14" s="980" t="s">
        <v>814</v>
      </c>
      <c r="AV14" s="980" t="s">
        <v>813</v>
      </c>
      <c r="AW14" s="979">
        <v>0.01</v>
      </c>
      <c r="AX14" s="1327">
        <f t="shared" si="0"/>
        <v>0.5</v>
      </c>
      <c r="AY14" s="1313"/>
      <c r="AZ14" s="974">
        <v>0.49</v>
      </c>
      <c r="BA14" s="243" t="s">
        <v>701</v>
      </c>
      <c r="BB14" s="200" t="s">
        <v>718</v>
      </c>
      <c r="BC14" s="974">
        <v>0</v>
      </c>
      <c r="BD14" s="243" t="s">
        <v>814</v>
      </c>
      <c r="BE14" s="972" t="s">
        <v>813</v>
      </c>
      <c r="BF14" s="974">
        <v>0.01</v>
      </c>
      <c r="BG14" s="1334">
        <f t="shared" si="1"/>
        <v>0.5</v>
      </c>
      <c r="BH14" s="974">
        <v>0.49</v>
      </c>
      <c r="BI14" s="243" t="s">
        <v>701</v>
      </c>
      <c r="BJ14" s="200" t="s">
        <v>718</v>
      </c>
      <c r="BK14" s="974">
        <v>0</v>
      </c>
      <c r="BL14" s="243" t="s">
        <v>814</v>
      </c>
      <c r="BM14" s="972" t="s">
        <v>813</v>
      </c>
      <c r="BN14" s="974">
        <v>0.01</v>
      </c>
      <c r="BO14" s="1334">
        <f t="shared" si="2"/>
        <v>0.5</v>
      </c>
      <c r="BP14" s="210"/>
      <c r="BQ14" s="1464" t="str">
        <f>IF(VLOOKUP($A14,'EZ list'!$B$4:$H$443,4,FALSE)="","","Yes")</f>
        <v>Yes</v>
      </c>
      <c r="BR14" s="1465" t="s">
        <v>985</v>
      </c>
      <c r="BS14" s="1446">
        <v>0.65500000000000003</v>
      </c>
      <c r="BT14" s="1396" t="s">
        <v>1088</v>
      </c>
      <c r="BU14" s="1396" t="s">
        <v>701</v>
      </c>
      <c r="BV14" s="1396" t="s">
        <v>718</v>
      </c>
      <c r="BW14" s="1396">
        <v>0</v>
      </c>
      <c r="BX14" s="1396" t="s">
        <v>814</v>
      </c>
      <c r="BY14" s="1396" t="s">
        <v>813</v>
      </c>
      <c r="BZ14" s="1396">
        <v>0.01</v>
      </c>
      <c r="CA14" s="1330"/>
    </row>
    <row r="15" spans="1:148" s="200" customFormat="1" ht="15.75" customHeight="1" x14ac:dyDescent="0.25">
      <c r="A15" s="972" t="s">
        <v>122</v>
      </c>
      <c r="B15" s="1268" t="s">
        <v>121</v>
      </c>
      <c r="C15" s="243">
        <v>0.4</v>
      </c>
      <c r="D15" s="243" t="s">
        <v>771</v>
      </c>
      <c r="E15" s="972" t="s">
        <v>770</v>
      </c>
      <c r="F15" s="243">
        <v>0.09</v>
      </c>
      <c r="G15" s="972" t="s">
        <v>769</v>
      </c>
      <c r="H15" s="972" t="s">
        <v>1407</v>
      </c>
      <c r="I15" s="243">
        <v>0.01</v>
      </c>
      <c r="J15" s="243">
        <v>0.5</v>
      </c>
      <c r="K15" s="973">
        <v>0.4</v>
      </c>
      <c r="L15" s="972" t="s">
        <v>771</v>
      </c>
      <c r="M15" s="972" t="s">
        <v>770</v>
      </c>
      <c r="N15" s="974">
        <v>0.09</v>
      </c>
      <c r="O15" s="972" t="s">
        <v>769</v>
      </c>
      <c r="P15" s="972" t="s">
        <v>1407</v>
      </c>
      <c r="Q15" s="974">
        <v>0.01</v>
      </c>
      <c r="R15" s="975">
        <v>0.5</v>
      </c>
      <c r="S15" s="973">
        <v>0.4</v>
      </c>
      <c r="T15" s="972" t="s">
        <v>771</v>
      </c>
      <c r="U15" s="972" t="s">
        <v>770</v>
      </c>
      <c r="V15" s="974">
        <v>0.09</v>
      </c>
      <c r="W15" s="972" t="s">
        <v>769</v>
      </c>
      <c r="X15" s="972" t="s">
        <v>1407</v>
      </c>
      <c r="Y15" s="974">
        <v>0.01</v>
      </c>
      <c r="Z15" s="975">
        <v>0.5</v>
      </c>
      <c r="AA15" s="973">
        <v>0.4</v>
      </c>
      <c r="AB15" s="972" t="s">
        <v>771</v>
      </c>
      <c r="AC15" s="972" t="s">
        <v>770</v>
      </c>
      <c r="AD15" s="974">
        <v>0.09</v>
      </c>
      <c r="AE15" s="972" t="s">
        <v>769</v>
      </c>
      <c r="AF15" s="972" t="s">
        <v>1407</v>
      </c>
      <c r="AG15" s="974">
        <v>0.01</v>
      </c>
      <c r="AH15" s="975">
        <v>0.5</v>
      </c>
      <c r="AI15" s="973">
        <v>0.4</v>
      </c>
      <c r="AJ15" s="734" t="s">
        <v>771</v>
      </c>
      <c r="AK15" s="977" t="s">
        <v>770</v>
      </c>
      <c r="AL15" s="974">
        <v>0.09</v>
      </c>
      <c r="AM15" s="977" t="s">
        <v>769</v>
      </c>
      <c r="AN15" s="977" t="s">
        <v>1407</v>
      </c>
      <c r="AO15" s="974">
        <v>0.01</v>
      </c>
      <c r="AP15" s="975">
        <v>0.5</v>
      </c>
      <c r="AQ15" s="979">
        <v>0.4</v>
      </c>
      <c r="AR15" s="980" t="s">
        <v>771</v>
      </c>
      <c r="AS15" s="980" t="s">
        <v>770</v>
      </c>
      <c r="AT15" s="979">
        <v>0.09</v>
      </c>
      <c r="AU15" s="980" t="s">
        <v>769</v>
      </c>
      <c r="AV15" s="980" t="s">
        <v>768</v>
      </c>
      <c r="AW15" s="979">
        <v>0.01</v>
      </c>
      <c r="AX15" s="1327">
        <f t="shared" si="0"/>
        <v>0.5</v>
      </c>
      <c r="AY15" s="1313"/>
      <c r="AZ15" s="974">
        <v>0.4</v>
      </c>
      <c r="BA15" s="243" t="s">
        <v>771</v>
      </c>
      <c r="BB15" s="200" t="s">
        <v>770</v>
      </c>
      <c r="BC15" s="974">
        <v>0.09</v>
      </c>
      <c r="BD15" s="243" t="s">
        <v>769</v>
      </c>
      <c r="BE15" s="972" t="s">
        <v>768</v>
      </c>
      <c r="BF15" s="974">
        <v>0.01</v>
      </c>
      <c r="BG15" s="1334">
        <f t="shared" si="1"/>
        <v>0.5</v>
      </c>
      <c r="BH15" s="974">
        <v>0.4</v>
      </c>
      <c r="BI15" s="243" t="s">
        <v>771</v>
      </c>
      <c r="BJ15" s="200" t="s">
        <v>770</v>
      </c>
      <c r="BK15" s="974">
        <v>0.09</v>
      </c>
      <c r="BL15" s="243" t="s">
        <v>769</v>
      </c>
      <c r="BM15" s="972" t="s">
        <v>768</v>
      </c>
      <c r="BN15" s="974">
        <v>0.01</v>
      </c>
      <c r="BO15" s="1334">
        <f t="shared" si="2"/>
        <v>0.5</v>
      </c>
      <c r="BP15" s="210"/>
      <c r="BQ15" s="1464" t="str">
        <f>IF(VLOOKUP($A15,'EZ list'!$B$4:$H$443,4,FALSE)="","","Yes")</f>
        <v/>
      </c>
      <c r="BR15" s="1465" t="s">
        <v>984</v>
      </c>
      <c r="BS15" s="1446">
        <v>0.746</v>
      </c>
      <c r="BT15" s="1396" t="s">
        <v>1088</v>
      </c>
      <c r="BU15" s="1396" t="s">
        <v>771</v>
      </c>
      <c r="BV15" s="1396" t="s">
        <v>770</v>
      </c>
      <c r="BW15" s="1396">
        <v>0.59</v>
      </c>
      <c r="BX15" s="1396" t="s">
        <v>769</v>
      </c>
      <c r="BY15" s="1396" t="s">
        <v>768</v>
      </c>
      <c r="BZ15" s="1396">
        <v>0.01</v>
      </c>
      <c r="CA15" s="1330"/>
    </row>
    <row r="16" spans="1:148" s="200" customFormat="1" ht="15.75" customHeight="1" x14ac:dyDescent="0.25">
      <c r="A16" s="972" t="s">
        <v>124</v>
      </c>
      <c r="B16" s="1268" t="s">
        <v>123</v>
      </c>
      <c r="C16" s="243">
        <v>0.4</v>
      </c>
      <c r="D16" s="243" t="s">
        <v>730</v>
      </c>
      <c r="E16" s="972" t="s">
        <v>729</v>
      </c>
      <c r="F16" s="243">
        <v>0.09</v>
      </c>
      <c r="G16" s="972" t="s">
        <v>4091</v>
      </c>
      <c r="H16" s="972" t="s">
        <v>4092</v>
      </c>
      <c r="I16" s="243">
        <v>0.01</v>
      </c>
      <c r="J16" s="243">
        <v>0.5</v>
      </c>
      <c r="K16" s="973">
        <v>0.4</v>
      </c>
      <c r="L16" s="972" t="s">
        <v>730</v>
      </c>
      <c r="M16" s="972" t="s">
        <v>729</v>
      </c>
      <c r="N16" s="974">
        <v>0.09</v>
      </c>
      <c r="O16" s="972" t="s">
        <v>4091</v>
      </c>
      <c r="P16" s="972" t="s">
        <v>4092</v>
      </c>
      <c r="Q16" s="974">
        <v>0.01</v>
      </c>
      <c r="R16" s="975">
        <v>0.5</v>
      </c>
      <c r="S16" s="973">
        <v>0.4</v>
      </c>
      <c r="T16" s="972" t="s">
        <v>730</v>
      </c>
      <c r="U16" s="972" t="s">
        <v>729</v>
      </c>
      <c r="V16" s="974">
        <v>0.09</v>
      </c>
      <c r="W16" s="972" t="s">
        <v>4091</v>
      </c>
      <c r="X16" s="972" t="s">
        <v>4092</v>
      </c>
      <c r="Y16" s="974">
        <v>0.01</v>
      </c>
      <c r="Z16" s="975">
        <v>0.5</v>
      </c>
      <c r="AA16" s="973">
        <v>0.4</v>
      </c>
      <c r="AB16" s="972" t="s">
        <v>730</v>
      </c>
      <c r="AC16" s="972" t="s">
        <v>729</v>
      </c>
      <c r="AD16" s="974">
        <v>0.09</v>
      </c>
      <c r="AE16" s="972" t="s">
        <v>728</v>
      </c>
      <c r="AF16" s="972" t="s">
        <v>727</v>
      </c>
      <c r="AG16" s="974">
        <v>0.01</v>
      </c>
      <c r="AH16" s="975">
        <v>0.5</v>
      </c>
      <c r="AI16" s="973">
        <v>0.4</v>
      </c>
      <c r="AJ16" s="734" t="s">
        <v>730</v>
      </c>
      <c r="AK16" s="977" t="s">
        <v>729</v>
      </c>
      <c r="AL16" s="974">
        <v>0.09</v>
      </c>
      <c r="AM16" s="977" t="s">
        <v>728</v>
      </c>
      <c r="AN16" s="977" t="s">
        <v>727</v>
      </c>
      <c r="AO16" s="974">
        <v>0.01</v>
      </c>
      <c r="AP16" s="975">
        <v>0.5</v>
      </c>
      <c r="AQ16" s="979">
        <v>0.4</v>
      </c>
      <c r="AR16" s="980" t="s">
        <v>730</v>
      </c>
      <c r="AS16" s="980" t="s">
        <v>729</v>
      </c>
      <c r="AT16" s="979">
        <v>0.09</v>
      </c>
      <c r="AU16" s="980" t="s">
        <v>728</v>
      </c>
      <c r="AV16" s="980" t="s">
        <v>727</v>
      </c>
      <c r="AW16" s="979">
        <v>0.01</v>
      </c>
      <c r="AX16" s="1327">
        <f t="shared" si="0"/>
        <v>0.5</v>
      </c>
      <c r="AY16" s="1313"/>
      <c r="AZ16" s="974">
        <v>0.4</v>
      </c>
      <c r="BA16" s="243" t="s">
        <v>730</v>
      </c>
      <c r="BB16" s="200" t="s">
        <v>729</v>
      </c>
      <c r="BC16" s="974">
        <v>0.09</v>
      </c>
      <c r="BD16" s="243" t="s">
        <v>728</v>
      </c>
      <c r="BE16" s="972" t="s">
        <v>727</v>
      </c>
      <c r="BF16" s="974">
        <v>0.01</v>
      </c>
      <c r="BG16" s="1334">
        <f t="shared" si="1"/>
        <v>0.5</v>
      </c>
      <c r="BH16" s="974">
        <v>0.4</v>
      </c>
      <c r="BI16" s="243" t="s">
        <v>730</v>
      </c>
      <c r="BJ16" s="200" t="s">
        <v>729</v>
      </c>
      <c r="BK16" s="974">
        <v>0.09</v>
      </c>
      <c r="BL16" s="243" t="s">
        <v>728</v>
      </c>
      <c r="BM16" s="972" t="s">
        <v>727</v>
      </c>
      <c r="BN16" s="974">
        <v>0.01</v>
      </c>
      <c r="BO16" s="1334">
        <f t="shared" si="2"/>
        <v>0.5</v>
      </c>
      <c r="BP16" s="210"/>
      <c r="BQ16" s="1464" t="str">
        <f>IF(VLOOKUP($A16,'EZ list'!$B$4:$H$443,4,FALSE)="","","Yes")</f>
        <v>Yes</v>
      </c>
      <c r="BR16" s="1465" t="s">
        <v>984</v>
      </c>
      <c r="BS16" s="1446">
        <v>0.69799999999999995</v>
      </c>
      <c r="BT16" s="1396" t="s">
        <v>1088</v>
      </c>
      <c r="BU16" s="1396" t="s">
        <v>730</v>
      </c>
      <c r="BV16" s="1396" t="s">
        <v>729</v>
      </c>
      <c r="BW16" s="1396">
        <v>0.59</v>
      </c>
      <c r="BX16" s="1396" t="s">
        <v>728</v>
      </c>
      <c r="BY16" s="1396" t="s">
        <v>727</v>
      </c>
      <c r="BZ16" s="1396">
        <v>0.01</v>
      </c>
      <c r="CA16" s="1330"/>
    </row>
    <row r="17" spans="1:79" s="200" customFormat="1" ht="15.75" customHeight="1" x14ac:dyDescent="0.25">
      <c r="A17" s="972" t="s">
        <v>126</v>
      </c>
      <c r="B17" s="1268" t="s">
        <v>125</v>
      </c>
      <c r="C17" s="243">
        <v>0.4</v>
      </c>
      <c r="D17" s="243" t="s">
        <v>823</v>
      </c>
      <c r="E17" s="972" t="s">
        <v>822</v>
      </c>
      <c r="F17" s="243">
        <v>0.09</v>
      </c>
      <c r="G17" s="972" t="s">
        <v>821</v>
      </c>
      <c r="H17" s="972" t="s">
        <v>820</v>
      </c>
      <c r="I17" s="243">
        <v>0.01</v>
      </c>
      <c r="J17" s="243">
        <v>0.5</v>
      </c>
      <c r="K17" s="973">
        <v>0.4</v>
      </c>
      <c r="L17" s="972" t="s">
        <v>823</v>
      </c>
      <c r="M17" s="972" t="s">
        <v>822</v>
      </c>
      <c r="N17" s="974">
        <v>0.09</v>
      </c>
      <c r="O17" s="972" t="s">
        <v>821</v>
      </c>
      <c r="P17" s="972" t="s">
        <v>820</v>
      </c>
      <c r="Q17" s="974">
        <v>0.01</v>
      </c>
      <c r="R17" s="975">
        <v>0.5</v>
      </c>
      <c r="S17" s="973">
        <v>0.4</v>
      </c>
      <c r="T17" s="972" t="s">
        <v>823</v>
      </c>
      <c r="U17" s="972" t="s">
        <v>822</v>
      </c>
      <c r="V17" s="974">
        <v>0.09</v>
      </c>
      <c r="W17" s="972" t="s">
        <v>821</v>
      </c>
      <c r="X17" s="972" t="s">
        <v>820</v>
      </c>
      <c r="Y17" s="974">
        <v>0.01</v>
      </c>
      <c r="Z17" s="975">
        <v>0.5</v>
      </c>
      <c r="AA17" s="973">
        <v>0.4</v>
      </c>
      <c r="AB17" s="972" t="s">
        <v>823</v>
      </c>
      <c r="AC17" s="972" t="s">
        <v>822</v>
      </c>
      <c r="AD17" s="974">
        <v>0.09</v>
      </c>
      <c r="AE17" s="972" t="s">
        <v>821</v>
      </c>
      <c r="AF17" s="972" t="s">
        <v>820</v>
      </c>
      <c r="AG17" s="974">
        <v>0.01</v>
      </c>
      <c r="AH17" s="975">
        <v>0.5</v>
      </c>
      <c r="AI17" s="973">
        <v>0.4</v>
      </c>
      <c r="AJ17" s="734" t="s">
        <v>823</v>
      </c>
      <c r="AK17" s="977" t="s">
        <v>822</v>
      </c>
      <c r="AL17" s="974">
        <v>0.09</v>
      </c>
      <c r="AM17" s="977" t="s">
        <v>821</v>
      </c>
      <c r="AN17" s="977" t="s">
        <v>820</v>
      </c>
      <c r="AO17" s="974">
        <v>0.01</v>
      </c>
      <c r="AP17" s="975">
        <v>0.5</v>
      </c>
      <c r="AQ17" s="979">
        <v>0.4</v>
      </c>
      <c r="AR17" s="980" t="s">
        <v>823</v>
      </c>
      <c r="AS17" s="980" t="s">
        <v>822</v>
      </c>
      <c r="AT17" s="979">
        <v>0.09</v>
      </c>
      <c r="AU17" s="980" t="s">
        <v>821</v>
      </c>
      <c r="AV17" s="980" t="s">
        <v>820</v>
      </c>
      <c r="AW17" s="979">
        <v>0.01</v>
      </c>
      <c r="AX17" s="1327">
        <f t="shared" si="0"/>
        <v>0.5</v>
      </c>
      <c r="AY17" s="1313"/>
      <c r="AZ17" s="974">
        <v>0.4</v>
      </c>
      <c r="BA17" s="243" t="s">
        <v>823</v>
      </c>
      <c r="BB17" s="200" t="s">
        <v>822</v>
      </c>
      <c r="BC17" s="974">
        <v>0.09</v>
      </c>
      <c r="BD17" s="243" t="s">
        <v>821</v>
      </c>
      <c r="BE17" s="972" t="s">
        <v>820</v>
      </c>
      <c r="BF17" s="974">
        <v>0.01</v>
      </c>
      <c r="BG17" s="1334">
        <f t="shared" si="1"/>
        <v>0.5</v>
      </c>
      <c r="BH17" s="974">
        <v>0.4</v>
      </c>
      <c r="BI17" s="243" t="s">
        <v>823</v>
      </c>
      <c r="BJ17" s="200" t="s">
        <v>822</v>
      </c>
      <c r="BK17" s="974">
        <v>0.09</v>
      </c>
      <c r="BL17" s="243" t="s">
        <v>821</v>
      </c>
      <c r="BM17" s="972" t="s">
        <v>820</v>
      </c>
      <c r="BN17" s="974">
        <v>0.01</v>
      </c>
      <c r="BO17" s="1334">
        <f t="shared" si="2"/>
        <v>0.5</v>
      </c>
      <c r="BP17" s="210"/>
      <c r="BQ17" s="1464" t="str">
        <f>IF(VLOOKUP($A17,'EZ list'!$B$4:$H$443,4,FALSE)="","","Yes")</f>
        <v/>
      </c>
      <c r="BR17" s="1465" t="s">
        <v>984</v>
      </c>
      <c r="BS17" s="1446">
        <v>0.67300000000000004</v>
      </c>
      <c r="BT17" s="1396" t="s">
        <v>1088</v>
      </c>
      <c r="BU17" s="1396" t="s">
        <v>823</v>
      </c>
      <c r="BV17" s="1396" t="s">
        <v>822</v>
      </c>
      <c r="BW17" s="1396">
        <v>0.59</v>
      </c>
      <c r="BX17" s="1396" t="s">
        <v>821</v>
      </c>
      <c r="BY17" s="1396" t="s">
        <v>820</v>
      </c>
      <c r="BZ17" s="1396">
        <v>0.01</v>
      </c>
      <c r="CA17" s="1330"/>
    </row>
    <row r="18" spans="1:79" s="200" customFormat="1" ht="15" x14ac:dyDescent="0.25">
      <c r="A18" s="972" t="s">
        <v>128</v>
      </c>
      <c r="B18" s="1268" t="s">
        <v>871</v>
      </c>
      <c r="C18" s="243">
        <v>0.94</v>
      </c>
      <c r="D18" s="243" t="s">
        <v>1086</v>
      </c>
      <c r="E18" s="972" t="s">
        <v>1087</v>
      </c>
      <c r="F18" s="243">
        <v>0.05</v>
      </c>
      <c r="G18" s="972" t="s">
        <v>802</v>
      </c>
      <c r="H18" s="972" t="s">
        <v>801</v>
      </c>
      <c r="I18" s="243">
        <v>0.01</v>
      </c>
      <c r="J18" s="243">
        <v>1</v>
      </c>
      <c r="K18" s="973">
        <v>0.94</v>
      </c>
      <c r="L18" s="972" t="s">
        <v>1086</v>
      </c>
      <c r="M18" s="972" t="s">
        <v>1087</v>
      </c>
      <c r="N18" s="974">
        <v>0.05</v>
      </c>
      <c r="O18" s="972" t="s">
        <v>802</v>
      </c>
      <c r="P18" s="972" t="s">
        <v>801</v>
      </c>
      <c r="Q18" s="974">
        <v>0.01</v>
      </c>
      <c r="R18" s="975">
        <v>1</v>
      </c>
      <c r="S18" s="973">
        <v>0.94</v>
      </c>
      <c r="T18" s="972" t="s">
        <v>1086</v>
      </c>
      <c r="U18" s="972" t="s">
        <v>1087</v>
      </c>
      <c r="V18" s="974">
        <v>0.05</v>
      </c>
      <c r="W18" s="972" t="s">
        <v>802</v>
      </c>
      <c r="X18" s="972" t="s">
        <v>801</v>
      </c>
      <c r="Y18" s="974">
        <v>0.01</v>
      </c>
      <c r="Z18" s="975">
        <v>1</v>
      </c>
      <c r="AA18" s="973">
        <v>0.94</v>
      </c>
      <c r="AB18" s="972" t="s">
        <v>1086</v>
      </c>
      <c r="AC18" s="972" t="s">
        <v>1087</v>
      </c>
      <c r="AD18" s="974">
        <v>0.05</v>
      </c>
      <c r="AE18" s="972" t="s">
        <v>802</v>
      </c>
      <c r="AF18" s="972" t="s">
        <v>801</v>
      </c>
      <c r="AG18" s="974">
        <v>0.01</v>
      </c>
      <c r="AH18" s="975">
        <v>1</v>
      </c>
      <c r="AI18" s="973">
        <v>0.94</v>
      </c>
      <c r="AJ18" s="734" t="s">
        <v>1086</v>
      </c>
      <c r="AK18" s="977" t="s">
        <v>1087</v>
      </c>
      <c r="AL18" s="974">
        <v>0.05</v>
      </c>
      <c r="AM18" s="977" t="s">
        <v>802</v>
      </c>
      <c r="AN18" s="977" t="s">
        <v>801</v>
      </c>
      <c r="AO18" s="974">
        <v>0.01</v>
      </c>
      <c r="AP18" s="975">
        <v>1</v>
      </c>
      <c r="AQ18" s="979">
        <v>0.94</v>
      </c>
      <c r="AR18" s="980" t="s">
        <v>1086</v>
      </c>
      <c r="AS18" s="980" t="s">
        <v>1087</v>
      </c>
      <c r="AT18" s="979">
        <v>0.05</v>
      </c>
      <c r="AU18" s="980" t="s">
        <v>802</v>
      </c>
      <c r="AV18" s="980" t="s">
        <v>801</v>
      </c>
      <c r="AW18" s="979">
        <v>0.01</v>
      </c>
      <c r="AX18" s="1327">
        <f t="shared" si="0"/>
        <v>1</v>
      </c>
      <c r="AY18" s="1313"/>
      <c r="AZ18" s="979">
        <v>0.94</v>
      </c>
      <c r="BA18" s="980" t="s">
        <v>1086</v>
      </c>
      <c r="BB18" s="980" t="s">
        <v>1087</v>
      </c>
      <c r="BC18" s="974">
        <v>0.05</v>
      </c>
      <c r="BD18" s="243" t="s">
        <v>802</v>
      </c>
      <c r="BE18" s="972" t="s">
        <v>801</v>
      </c>
      <c r="BF18" s="974">
        <v>0.01</v>
      </c>
      <c r="BG18" s="1334">
        <f t="shared" si="1"/>
        <v>1</v>
      </c>
      <c r="BH18" s="974">
        <v>0.49</v>
      </c>
      <c r="BI18" s="243" t="s">
        <v>701</v>
      </c>
      <c r="BJ18" s="200" t="s">
        <v>700</v>
      </c>
      <c r="BK18" s="974">
        <v>0</v>
      </c>
      <c r="BL18" s="243" t="s">
        <v>802</v>
      </c>
      <c r="BM18" s="972" t="s">
        <v>801</v>
      </c>
      <c r="BN18" s="974">
        <v>0.01</v>
      </c>
      <c r="BO18" s="1334">
        <f t="shared" si="2"/>
        <v>0.5</v>
      </c>
      <c r="BP18" s="210"/>
      <c r="BQ18" s="1464" t="str">
        <f>IF(VLOOKUP($A18,'EZ list'!$B$4:$H$443,4,FALSE)="","","Yes")</f>
        <v>Yes</v>
      </c>
      <c r="BR18" s="1465" t="s">
        <v>985</v>
      </c>
      <c r="BS18" s="1446">
        <v>0.68799999999999994</v>
      </c>
      <c r="BT18" s="1396" t="s">
        <v>1088</v>
      </c>
      <c r="BU18" s="1396" t="s">
        <v>1086</v>
      </c>
      <c r="BV18" s="1396" t="s">
        <v>1087</v>
      </c>
      <c r="BW18" s="1396">
        <v>0.59</v>
      </c>
      <c r="BX18" s="1396" t="s">
        <v>802</v>
      </c>
      <c r="BY18" s="1396" t="s">
        <v>801</v>
      </c>
      <c r="BZ18" s="1396">
        <v>0.01</v>
      </c>
      <c r="CA18" s="1330"/>
    </row>
    <row r="19" spans="1:79" s="200" customFormat="1" ht="15.75" customHeight="1" x14ac:dyDescent="0.25">
      <c r="A19" s="200" t="s">
        <v>130</v>
      </c>
      <c r="B19" s="1290" t="s">
        <v>129</v>
      </c>
      <c r="C19" s="243">
        <v>0.49</v>
      </c>
      <c r="D19" s="243" t="s">
        <v>701</v>
      </c>
      <c r="E19" s="972" t="s">
        <v>700</v>
      </c>
      <c r="F19" s="243">
        <v>0</v>
      </c>
      <c r="G19" s="972" t="s">
        <v>845</v>
      </c>
      <c r="H19" s="972" t="s">
        <v>844</v>
      </c>
      <c r="I19" s="243">
        <v>0.01</v>
      </c>
      <c r="J19" s="243">
        <v>0.5</v>
      </c>
      <c r="K19" s="973">
        <v>0.49</v>
      </c>
      <c r="L19" s="972" t="s">
        <v>701</v>
      </c>
      <c r="M19" s="972" t="s">
        <v>700</v>
      </c>
      <c r="N19" s="974">
        <v>0</v>
      </c>
      <c r="O19" s="972" t="s">
        <v>845</v>
      </c>
      <c r="P19" s="972" t="s">
        <v>844</v>
      </c>
      <c r="Q19" s="974">
        <v>0.01</v>
      </c>
      <c r="R19" s="975">
        <v>0.5</v>
      </c>
      <c r="S19" s="973">
        <v>0.49</v>
      </c>
      <c r="T19" s="972" t="s">
        <v>701</v>
      </c>
      <c r="U19" s="972" t="s">
        <v>700</v>
      </c>
      <c r="V19" s="974">
        <v>0</v>
      </c>
      <c r="W19" s="972" t="s">
        <v>845</v>
      </c>
      <c r="X19" s="972" t="s">
        <v>844</v>
      </c>
      <c r="Y19" s="974">
        <v>0.01</v>
      </c>
      <c r="Z19" s="975">
        <v>0.5</v>
      </c>
      <c r="AA19" s="973">
        <v>0.49</v>
      </c>
      <c r="AB19" s="972" t="s">
        <v>701</v>
      </c>
      <c r="AC19" s="972" t="s">
        <v>700</v>
      </c>
      <c r="AD19" s="974">
        <v>0</v>
      </c>
      <c r="AE19" s="972" t="s">
        <v>845</v>
      </c>
      <c r="AF19" s="972" t="s">
        <v>844</v>
      </c>
      <c r="AG19" s="974">
        <v>0.01</v>
      </c>
      <c r="AH19" s="975">
        <v>0.5</v>
      </c>
      <c r="AI19" s="973">
        <v>0.49</v>
      </c>
      <c r="AJ19" s="734" t="s">
        <v>701</v>
      </c>
      <c r="AK19" s="977" t="s">
        <v>700</v>
      </c>
      <c r="AL19" s="974">
        <v>0</v>
      </c>
      <c r="AM19" s="977" t="s">
        <v>845</v>
      </c>
      <c r="AN19" s="977" t="s">
        <v>844</v>
      </c>
      <c r="AO19" s="974">
        <v>0.01</v>
      </c>
      <c r="AP19" s="975">
        <v>0.5</v>
      </c>
      <c r="AQ19" s="979">
        <v>0.49</v>
      </c>
      <c r="AR19" s="980" t="s">
        <v>701</v>
      </c>
      <c r="AS19" s="980" t="s">
        <v>700</v>
      </c>
      <c r="AT19" s="979">
        <v>0</v>
      </c>
      <c r="AU19" s="980" t="s">
        <v>845</v>
      </c>
      <c r="AV19" s="980" t="s">
        <v>844</v>
      </c>
      <c r="AW19" s="979">
        <v>0.01</v>
      </c>
      <c r="AX19" s="1327">
        <f t="shared" si="0"/>
        <v>0.5</v>
      </c>
      <c r="AY19" s="1342"/>
      <c r="AZ19" s="974">
        <v>0.49</v>
      </c>
      <c r="BA19" s="243" t="s">
        <v>701</v>
      </c>
      <c r="BB19" s="200" t="s">
        <v>700</v>
      </c>
      <c r="BC19" s="974">
        <v>0</v>
      </c>
      <c r="BD19" s="243" t="s">
        <v>845</v>
      </c>
      <c r="BE19" s="972" t="s">
        <v>844</v>
      </c>
      <c r="BF19" s="974">
        <v>0.01</v>
      </c>
      <c r="BG19" s="1334">
        <f t="shared" si="1"/>
        <v>0.5</v>
      </c>
      <c r="BH19" s="974">
        <v>0.49</v>
      </c>
      <c r="BI19" s="243" t="s">
        <v>701</v>
      </c>
      <c r="BJ19" s="200" t="s">
        <v>700</v>
      </c>
      <c r="BK19" s="974">
        <v>0</v>
      </c>
      <c r="BL19" s="243" t="s">
        <v>845</v>
      </c>
      <c r="BM19" s="972" t="s">
        <v>844</v>
      </c>
      <c r="BN19" s="974">
        <v>0.01</v>
      </c>
      <c r="BO19" s="1334">
        <f t="shared" si="2"/>
        <v>0.5</v>
      </c>
      <c r="BP19" s="210"/>
      <c r="BQ19" s="1464" t="str">
        <f>IF(VLOOKUP($A19,'EZ list'!$B$4:$H$443,4,FALSE)="","","Yes")</f>
        <v/>
      </c>
      <c r="BR19" s="1465" t="s">
        <v>985</v>
      </c>
      <c r="BS19" s="1446">
        <v>0.69399999999999995</v>
      </c>
      <c r="BT19" s="1396" t="s">
        <v>1088</v>
      </c>
      <c r="BU19" s="1396" t="s">
        <v>701</v>
      </c>
      <c r="BV19" s="1396" t="s">
        <v>700</v>
      </c>
      <c r="BW19" s="1396">
        <v>0</v>
      </c>
      <c r="BX19" s="1396" t="s">
        <v>845</v>
      </c>
      <c r="BY19" s="1396" t="s">
        <v>844</v>
      </c>
      <c r="BZ19" s="1396">
        <v>0.01</v>
      </c>
      <c r="CA19" s="1330"/>
    </row>
    <row r="20" spans="1:79" s="200" customFormat="1" ht="15.75" customHeight="1" x14ac:dyDescent="0.25">
      <c r="A20" s="972" t="s">
        <v>132</v>
      </c>
      <c r="B20" s="1268" t="s">
        <v>131</v>
      </c>
      <c r="C20" s="243">
        <v>0.3</v>
      </c>
      <c r="D20" s="243" t="s">
        <v>739</v>
      </c>
      <c r="E20" s="972" t="s">
        <v>738</v>
      </c>
      <c r="F20" s="243">
        <v>0.37</v>
      </c>
      <c r="G20" s="972" t="s">
        <v>701</v>
      </c>
      <c r="H20" s="972" t="s">
        <v>701</v>
      </c>
      <c r="I20" s="243">
        <v>0</v>
      </c>
      <c r="J20" s="243">
        <v>0.66999999999999993</v>
      </c>
      <c r="K20" s="973">
        <v>0.3</v>
      </c>
      <c r="L20" s="972" t="s">
        <v>739</v>
      </c>
      <c r="M20" s="972" t="s">
        <v>738</v>
      </c>
      <c r="N20" s="974">
        <v>0.37</v>
      </c>
      <c r="O20" s="972" t="s">
        <v>701</v>
      </c>
      <c r="P20" s="972" t="s">
        <v>701</v>
      </c>
      <c r="Q20" s="974">
        <v>0</v>
      </c>
      <c r="R20" s="975">
        <v>0.66999999999999993</v>
      </c>
      <c r="S20" s="973">
        <v>0.3</v>
      </c>
      <c r="T20" s="972" t="s">
        <v>739</v>
      </c>
      <c r="U20" s="972" t="s">
        <v>738</v>
      </c>
      <c r="V20" s="974">
        <v>0.37</v>
      </c>
      <c r="W20" s="972" t="s">
        <v>701</v>
      </c>
      <c r="X20" s="972" t="s">
        <v>701</v>
      </c>
      <c r="Y20" s="974">
        <v>0</v>
      </c>
      <c r="Z20" s="975">
        <v>0.66999999999999993</v>
      </c>
      <c r="AA20" s="973">
        <v>0.3</v>
      </c>
      <c r="AB20" s="972" t="s">
        <v>739</v>
      </c>
      <c r="AC20" s="972" t="s">
        <v>738</v>
      </c>
      <c r="AD20" s="974">
        <v>0.37</v>
      </c>
      <c r="AE20" s="972" t="s">
        <v>701</v>
      </c>
      <c r="AF20" s="972" t="s">
        <v>701</v>
      </c>
      <c r="AG20" s="974">
        <v>0</v>
      </c>
      <c r="AH20" s="975">
        <v>0.66999999999999993</v>
      </c>
      <c r="AI20" s="973">
        <v>0.48</v>
      </c>
      <c r="AJ20" s="734" t="s">
        <v>739</v>
      </c>
      <c r="AK20" s="977" t="s">
        <v>738</v>
      </c>
      <c r="AL20" s="974">
        <v>0.27</v>
      </c>
      <c r="AM20" s="977" t="s">
        <v>701</v>
      </c>
      <c r="AN20" s="977" t="s">
        <v>701</v>
      </c>
      <c r="AO20" s="974">
        <v>0</v>
      </c>
      <c r="AP20" s="975">
        <v>0.75</v>
      </c>
      <c r="AQ20" s="979">
        <v>0.64</v>
      </c>
      <c r="AR20" s="980" t="s">
        <v>739</v>
      </c>
      <c r="AS20" s="980" t="s">
        <v>738</v>
      </c>
      <c r="AT20" s="979">
        <v>0.36</v>
      </c>
      <c r="AU20" s="980" t="s">
        <v>701</v>
      </c>
      <c r="AV20" s="980" t="s">
        <v>701</v>
      </c>
      <c r="AW20" s="979">
        <v>0</v>
      </c>
      <c r="AX20" s="1327">
        <f t="shared" si="0"/>
        <v>1</v>
      </c>
      <c r="AY20" s="1313"/>
      <c r="AZ20" s="974">
        <v>0.3</v>
      </c>
      <c r="BA20" s="243" t="s">
        <v>739</v>
      </c>
      <c r="BB20" s="200" t="s">
        <v>738</v>
      </c>
      <c r="BC20" s="974">
        <v>0.37</v>
      </c>
      <c r="BD20" s="243" t="s">
        <v>701</v>
      </c>
      <c r="BE20" s="200" t="s">
        <v>701</v>
      </c>
      <c r="BF20" s="974">
        <v>0</v>
      </c>
      <c r="BG20" s="1334">
        <f t="shared" si="1"/>
        <v>0.66999999999999993</v>
      </c>
      <c r="BH20" s="974">
        <v>0.3</v>
      </c>
      <c r="BI20" s="243" t="s">
        <v>739</v>
      </c>
      <c r="BJ20" s="200" t="s">
        <v>738</v>
      </c>
      <c r="BK20" s="974">
        <v>0.2</v>
      </c>
      <c r="BL20" s="243" t="s">
        <v>701</v>
      </c>
      <c r="BM20" s="200" t="s">
        <v>701</v>
      </c>
      <c r="BN20" s="974">
        <v>0</v>
      </c>
      <c r="BO20" s="1334">
        <f t="shared" si="2"/>
        <v>0.5</v>
      </c>
      <c r="BP20" s="210"/>
      <c r="BQ20" s="1464" t="str">
        <f>IF(VLOOKUP($A20,'EZ list'!$B$4:$H$443,4,FALSE)="","","Yes")</f>
        <v/>
      </c>
      <c r="BR20" s="1465" t="s">
        <v>985</v>
      </c>
      <c r="BS20" s="1446">
        <v>0.69599999999999995</v>
      </c>
      <c r="BT20" s="1396" t="s">
        <v>1088</v>
      </c>
      <c r="BU20" s="1396" t="s">
        <v>739</v>
      </c>
      <c r="BV20" s="1396" t="s">
        <v>738</v>
      </c>
      <c r="BW20" s="1396">
        <v>0.2</v>
      </c>
      <c r="BX20" s="1396" t="s">
        <v>701</v>
      </c>
      <c r="BY20" s="1396" t="s">
        <v>701</v>
      </c>
      <c r="BZ20" s="1396">
        <v>0</v>
      </c>
      <c r="CA20" s="1330"/>
    </row>
    <row r="21" spans="1:79" s="200" customFormat="1" ht="15" x14ac:dyDescent="0.25">
      <c r="A21" s="972" t="s">
        <v>134</v>
      </c>
      <c r="B21" s="1268" t="s">
        <v>133</v>
      </c>
      <c r="C21" s="243">
        <v>0.99</v>
      </c>
      <c r="D21" s="243" t="s">
        <v>701</v>
      </c>
      <c r="E21" s="200" t="s">
        <v>718</v>
      </c>
      <c r="F21" s="243">
        <v>0</v>
      </c>
      <c r="G21" s="200" t="s">
        <v>717</v>
      </c>
      <c r="H21" s="200" t="s">
        <v>716</v>
      </c>
      <c r="I21" s="243">
        <v>0.01</v>
      </c>
      <c r="J21" s="243">
        <v>1</v>
      </c>
      <c r="K21" s="973">
        <v>0.99</v>
      </c>
      <c r="L21" s="972" t="s">
        <v>701</v>
      </c>
      <c r="M21" s="972" t="s">
        <v>718</v>
      </c>
      <c r="N21" s="974">
        <v>0</v>
      </c>
      <c r="O21" s="972" t="s">
        <v>717</v>
      </c>
      <c r="P21" s="972" t="s">
        <v>716</v>
      </c>
      <c r="Q21" s="974">
        <v>0.01</v>
      </c>
      <c r="R21" s="975">
        <v>1</v>
      </c>
      <c r="S21" s="973">
        <v>0.99</v>
      </c>
      <c r="T21" s="972" t="s">
        <v>701</v>
      </c>
      <c r="U21" s="972" t="s">
        <v>718</v>
      </c>
      <c r="V21" s="974">
        <v>0</v>
      </c>
      <c r="W21" s="972" t="s">
        <v>717</v>
      </c>
      <c r="X21" s="972" t="s">
        <v>716</v>
      </c>
      <c r="Y21" s="974">
        <v>0.01</v>
      </c>
      <c r="Z21" s="975">
        <v>1</v>
      </c>
      <c r="AA21" s="973">
        <v>0.99</v>
      </c>
      <c r="AB21" s="972" t="s">
        <v>701</v>
      </c>
      <c r="AC21" s="972" t="s">
        <v>718</v>
      </c>
      <c r="AD21" s="974">
        <v>0</v>
      </c>
      <c r="AE21" s="972" t="s">
        <v>717</v>
      </c>
      <c r="AF21" s="972" t="s">
        <v>716</v>
      </c>
      <c r="AG21" s="974">
        <v>0.01</v>
      </c>
      <c r="AH21" s="975">
        <v>1</v>
      </c>
      <c r="AI21" s="973">
        <v>0.99</v>
      </c>
      <c r="AJ21" s="734" t="s">
        <v>701</v>
      </c>
      <c r="AK21" s="977" t="s">
        <v>718</v>
      </c>
      <c r="AL21" s="974">
        <v>0</v>
      </c>
      <c r="AM21" s="977" t="s">
        <v>717</v>
      </c>
      <c r="AN21" s="977" t="s">
        <v>716</v>
      </c>
      <c r="AO21" s="974">
        <v>0.01</v>
      </c>
      <c r="AP21" s="975">
        <v>1</v>
      </c>
      <c r="AQ21" s="979">
        <v>0.99</v>
      </c>
      <c r="AR21" s="980" t="s">
        <v>701</v>
      </c>
      <c r="AS21" s="980" t="s">
        <v>718</v>
      </c>
      <c r="AT21" s="979">
        <v>0</v>
      </c>
      <c r="AU21" s="980" t="s">
        <v>717</v>
      </c>
      <c r="AV21" s="980" t="s">
        <v>716</v>
      </c>
      <c r="AW21" s="979">
        <v>0.01</v>
      </c>
      <c r="AX21" s="1327">
        <f t="shared" si="0"/>
        <v>1</v>
      </c>
      <c r="AY21" s="1313"/>
      <c r="AZ21" s="974">
        <v>0.99</v>
      </c>
      <c r="BA21" s="243" t="s">
        <v>701</v>
      </c>
      <c r="BB21" s="200" t="s">
        <v>718</v>
      </c>
      <c r="BC21" s="974">
        <v>0</v>
      </c>
      <c r="BD21" s="243" t="s">
        <v>717</v>
      </c>
      <c r="BE21" s="972" t="s">
        <v>716</v>
      </c>
      <c r="BF21" s="974">
        <v>0.01</v>
      </c>
      <c r="BG21" s="1334">
        <f t="shared" si="1"/>
        <v>1</v>
      </c>
      <c r="BH21" s="974">
        <v>0.49</v>
      </c>
      <c r="BI21" s="243" t="s">
        <v>701</v>
      </c>
      <c r="BJ21" s="200" t="s">
        <v>718</v>
      </c>
      <c r="BK21" s="974">
        <v>0</v>
      </c>
      <c r="BL21" s="243" t="s">
        <v>717</v>
      </c>
      <c r="BM21" s="972" t="s">
        <v>716</v>
      </c>
      <c r="BN21" s="974">
        <v>0.01</v>
      </c>
      <c r="BO21" s="1334">
        <f t="shared" si="2"/>
        <v>0.5</v>
      </c>
      <c r="BP21" s="210"/>
      <c r="BQ21" s="1464" t="str">
        <f>IF(VLOOKUP($A21,'EZ list'!$B$4:$H$443,4,FALSE)="","","Yes")</f>
        <v>Yes</v>
      </c>
      <c r="BR21" s="1465" t="s">
        <v>985</v>
      </c>
      <c r="BS21" s="1446">
        <v>0.67600000000000005</v>
      </c>
      <c r="BT21" s="1396" t="s">
        <v>1088</v>
      </c>
      <c r="BU21" s="1396" t="s">
        <v>701</v>
      </c>
      <c r="BV21" s="1396" t="s">
        <v>718</v>
      </c>
      <c r="BW21" s="1396">
        <v>0</v>
      </c>
      <c r="BX21" s="1396" t="s">
        <v>717</v>
      </c>
      <c r="BY21" s="1396" t="s">
        <v>716</v>
      </c>
      <c r="BZ21" s="1396">
        <v>0.01</v>
      </c>
      <c r="CA21" s="1330"/>
    </row>
    <row r="22" spans="1:79" s="200" customFormat="1" ht="15.75" customHeight="1" x14ac:dyDescent="0.25">
      <c r="A22" s="972" t="s">
        <v>136</v>
      </c>
      <c r="B22" s="1268" t="s">
        <v>135</v>
      </c>
      <c r="C22" s="243">
        <v>0.4</v>
      </c>
      <c r="D22" s="243" t="s">
        <v>831</v>
      </c>
      <c r="E22" s="972" t="s">
        <v>830</v>
      </c>
      <c r="F22" s="243">
        <v>0.09</v>
      </c>
      <c r="G22" s="972" t="s">
        <v>818</v>
      </c>
      <c r="H22" s="972" t="s">
        <v>817</v>
      </c>
      <c r="I22" s="243">
        <v>0.01</v>
      </c>
      <c r="J22" s="243">
        <v>0.5</v>
      </c>
      <c r="K22" s="973">
        <v>0.4</v>
      </c>
      <c r="L22" s="972" t="s">
        <v>831</v>
      </c>
      <c r="M22" s="972" t="s">
        <v>830</v>
      </c>
      <c r="N22" s="974">
        <v>0.09</v>
      </c>
      <c r="O22" s="972" t="s">
        <v>818</v>
      </c>
      <c r="P22" s="972" t="s">
        <v>817</v>
      </c>
      <c r="Q22" s="974">
        <v>0.01</v>
      </c>
      <c r="R22" s="975">
        <v>0.5</v>
      </c>
      <c r="S22" s="973">
        <v>0.4</v>
      </c>
      <c r="T22" s="972" t="s">
        <v>831</v>
      </c>
      <c r="U22" s="972" t="s">
        <v>830</v>
      </c>
      <c r="V22" s="974">
        <v>0.09</v>
      </c>
      <c r="W22" s="972" t="s">
        <v>818</v>
      </c>
      <c r="X22" s="972" t="s">
        <v>817</v>
      </c>
      <c r="Y22" s="974">
        <v>0.01</v>
      </c>
      <c r="Z22" s="975">
        <v>0.5</v>
      </c>
      <c r="AA22" s="973">
        <v>0.4</v>
      </c>
      <c r="AB22" s="972" t="s">
        <v>831</v>
      </c>
      <c r="AC22" s="972" t="s">
        <v>830</v>
      </c>
      <c r="AD22" s="974">
        <v>0.09</v>
      </c>
      <c r="AE22" s="972" t="s">
        <v>818</v>
      </c>
      <c r="AF22" s="972" t="s">
        <v>817</v>
      </c>
      <c r="AG22" s="974">
        <v>0.01</v>
      </c>
      <c r="AH22" s="975">
        <v>0.5</v>
      </c>
      <c r="AI22" s="973">
        <v>0.375</v>
      </c>
      <c r="AJ22" s="734" t="s">
        <v>831</v>
      </c>
      <c r="AK22" s="977" t="s">
        <v>830</v>
      </c>
      <c r="AL22" s="974">
        <v>0.36499999999999999</v>
      </c>
      <c r="AM22" s="977" t="s">
        <v>818</v>
      </c>
      <c r="AN22" s="977" t="s">
        <v>817</v>
      </c>
      <c r="AO22" s="974">
        <v>0.01</v>
      </c>
      <c r="AP22" s="975">
        <v>0.75</v>
      </c>
      <c r="AQ22" s="979">
        <v>0.4</v>
      </c>
      <c r="AR22" s="980" t="s">
        <v>831</v>
      </c>
      <c r="AS22" s="980" t="s">
        <v>830</v>
      </c>
      <c r="AT22" s="979">
        <v>0.09</v>
      </c>
      <c r="AU22" s="980" t="s">
        <v>818</v>
      </c>
      <c r="AV22" s="980" t="s">
        <v>817</v>
      </c>
      <c r="AW22" s="979">
        <v>0.01</v>
      </c>
      <c r="AX22" s="1327">
        <f t="shared" si="0"/>
        <v>0.5</v>
      </c>
      <c r="AY22" s="1313"/>
      <c r="AZ22" s="974">
        <v>0.4</v>
      </c>
      <c r="BA22" s="243" t="s">
        <v>831</v>
      </c>
      <c r="BB22" s="200" t="s">
        <v>830</v>
      </c>
      <c r="BC22" s="974">
        <v>0.09</v>
      </c>
      <c r="BD22" s="243" t="s">
        <v>818</v>
      </c>
      <c r="BE22" s="972" t="s">
        <v>817</v>
      </c>
      <c r="BF22" s="974">
        <v>0.01</v>
      </c>
      <c r="BG22" s="1334">
        <f t="shared" si="1"/>
        <v>0.5</v>
      </c>
      <c r="BH22" s="974">
        <v>0.4</v>
      </c>
      <c r="BI22" s="243" t="s">
        <v>831</v>
      </c>
      <c r="BJ22" s="200" t="s">
        <v>830</v>
      </c>
      <c r="BK22" s="974">
        <v>0.09</v>
      </c>
      <c r="BL22" s="243" t="s">
        <v>818</v>
      </c>
      <c r="BM22" s="972" t="s">
        <v>817</v>
      </c>
      <c r="BN22" s="974">
        <v>0.01</v>
      </c>
      <c r="BO22" s="1334">
        <f t="shared" si="2"/>
        <v>0.5</v>
      </c>
      <c r="BP22" s="210"/>
      <c r="BQ22" s="1464" t="str">
        <f>IF(VLOOKUP($A22,'EZ list'!$B$4:$H$443,4,FALSE)="","","Yes")</f>
        <v/>
      </c>
      <c r="BR22" s="1465" t="s">
        <v>984</v>
      </c>
      <c r="BS22" s="1446">
        <v>0.68700000000000006</v>
      </c>
      <c r="BT22" s="1396" t="s">
        <v>1088</v>
      </c>
      <c r="BU22" s="1396" t="s">
        <v>831</v>
      </c>
      <c r="BV22" s="1396" t="s">
        <v>830</v>
      </c>
      <c r="BW22" s="1396">
        <v>0.59</v>
      </c>
      <c r="BX22" s="1396" t="s">
        <v>818</v>
      </c>
      <c r="BY22" s="1396" t="s">
        <v>817</v>
      </c>
      <c r="BZ22" s="1396">
        <v>0.01</v>
      </c>
      <c r="CA22" s="1330"/>
    </row>
    <row r="23" spans="1:79" s="200" customFormat="1" ht="15.75" customHeight="1" x14ac:dyDescent="0.25">
      <c r="A23" s="972" t="s">
        <v>138</v>
      </c>
      <c r="B23" s="1268" t="s">
        <v>870</v>
      </c>
      <c r="C23" s="243">
        <v>0.49</v>
      </c>
      <c r="D23" s="243" t="s">
        <v>701</v>
      </c>
      <c r="E23" s="972" t="s">
        <v>700</v>
      </c>
      <c r="F23" s="243">
        <v>0</v>
      </c>
      <c r="G23" s="972" t="s">
        <v>708</v>
      </c>
      <c r="H23" s="972" t="s">
        <v>707</v>
      </c>
      <c r="I23" s="243">
        <v>0.01</v>
      </c>
      <c r="J23" s="243">
        <v>0.5</v>
      </c>
      <c r="K23" s="973">
        <v>0.49</v>
      </c>
      <c r="L23" s="972" t="s">
        <v>701</v>
      </c>
      <c r="M23" s="972" t="s">
        <v>700</v>
      </c>
      <c r="N23" s="974">
        <v>0</v>
      </c>
      <c r="O23" s="972" t="s">
        <v>708</v>
      </c>
      <c r="P23" s="972" t="s">
        <v>707</v>
      </c>
      <c r="Q23" s="974">
        <v>0.01</v>
      </c>
      <c r="R23" s="975">
        <v>0.5</v>
      </c>
      <c r="S23" s="973">
        <v>0.49</v>
      </c>
      <c r="T23" s="972" t="s">
        <v>701</v>
      </c>
      <c r="U23" s="972" t="s">
        <v>700</v>
      </c>
      <c r="V23" s="974">
        <v>0</v>
      </c>
      <c r="W23" s="972" t="s">
        <v>708</v>
      </c>
      <c r="X23" s="972" t="s">
        <v>707</v>
      </c>
      <c r="Y23" s="974">
        <v>0.01</v>
      </c>
      <c r="Z23" s="975">
        <v>0.5</v>
      </c>
      <c r="AA23" s="973">
        <v>0.49</v>
      </c>
      <c r="AB23" s="972" t="s">
        <v>701</v>
      </c>
      <c r="AC23" s="972" t="s">
        <v>700</v>
      </c>
      <c r="AD23" s="974">
        <v>0</v>
      </c>
      <c r="AE23" s="972" t="s">
        <v>708</v>
      </c>
      <c r="AF23" s="972" t="s">
        <v>707</v>
      </c>
      <c r="AG23" s="974">
        <v>0.01</v>
      </c>
      <c r="AH23" s="975">
        <v>0.5</v>
      </c>
      <c r="AI23" s="973">
        <v>0.73499999999999999</v>
      </c>
      <c r="AJ23" s="734" t="s">
        <v>701</v>
      </c>
      <c r="AK23" s="977" t="s">
        <v>700</v>
      </c>
      <c r="AL23" s="974">
        <v>0</v>
      </c>
      <c r="AM23" s="977" t="s">
        <v>708</v>
      </c>
      <c r="AN23" s="977" t="s">
        <v>707</v>
      </c>
      <c r="AO23" s="974">
        <v>1.4999999999999999E-2</v>
      </c>
      <c r="AP23" s="975">
        <v>0.75</v>
      </c>
      <c r="AQ23" s="979">
        <v>0.49</v>
      </c>
      <c r="AR23" s="980" t="s">
        <v>701</v>
      </c>
      <c r="AS23" s="980" t="s">
        <v>700</v>
      </c>
      <c r="AT23" s="979">
        <v>0</v>
      </c>
      <c r="AU23" s="980" t="s">
        <v>708</v>
      </c>
      <c r="AV23" s="980" t="s">
        <v>707</v>
      </c>
      <c r="AW23" s="979">
        <v>0.01</v>
      </c>
      <c r="AX23" s="1327">
        <f t="shared" si="0"/>
        <v>0.5</v>
      </c>
      <c r="AY23" s="1313"/>
      <c r="AZ23" s="974">
        <v>0.49</v>
      </c>
      <c r="BA23" s="243" t="s">
        <v>701</v>
      </c>
      <c r="BB23" s="200" t="s">
        <v>700</v>
      </c>
      <c r="BC23" s="974">
        <v>0</v>
      </c>
      <c r="BD23" s="243" t="s">
        <v>708</v>
      </c>
      <c r="BE23" s="972" t="s">
        <v>707</v>
      </c>
      <c r="BF23" s="974">
        <v>0.01</v>
      </c>
      <c r="BG23" s="1334">
        <f t="shared" si="1"/>
        <v>0.5</v>
      </c>
      <c r="BH23" s="974">
        <v>0.49</v>
      </c>
      <c r="BI23" s="243" t="s">
        <v>701</v>
      </c>
      <c r="BJ23" s="200" t="s">
        <v>700</v>
      </c>
      <c r="BK23" s="974">
        <v>0</v>
      </c>
      <c r="BL23" s="243" t="s">
        <v>708</v>
      </c>
      <c r="BM23" s="972" t="s">
        <v>707</v>
      </c>
      <c r="BN23" s="974">
        <v>0.01</v>
      </c>
      <c r="BO23" s="1334">
        <f t="shared" si="2"/>
        <v>0.5</v>
      </c>
      <c r="BP23" s="210"/>
      <c r="BQ23" s="1464" t="str">
        <f>IF(VLOOKUP($A23,'EZ list'!$B$4:$H$443,4,FALSE)="","","Yes")</f>
        <v/>
      </c>
      <c r="BR23" s="1465" t="s">
        <v>985</v>
      </c>
      <c r="BS23" s="1446">
        <v>0.629</v>
      </c>
      <c r="BT23" s="1396" t="s">
        <v>985</v>
      </c>
      <c r="BU23" s="1396" t="s">
        <v>701</v>
      </c>
      <c r="BV23" s="1396" t="s">
        <v>700</v>
      </c>
      <c r="BW23" s="1396">
        <v>0</v>
      </c>
      <c r="BX23" s="1396" t="s">
        <v>708</v>
      </c>
      <c r="BY23" s="1396" t="s">
        <v>707</v>
      </c>
      <c r="BZ23" s="1396">
        <v>0.01</v>
      </c>
      <c r="CA23" s="1330"/>
    </row>
    <row r="24" spans="1:79" s="200" customFormat="1" ht="15.75" customHeight="1" x14ac:dyDescent="0.25">
      <c r="A24" s="972" t="s">
        <v>140</v>
      </c>
      <c r="B24" s="1268" t="s">
        <v>869</v>
      </c>
      <c r="C24" s="243">
        <v>0.49</v>
      </c>
      <c r="D24" s="243" t="s">
        <v>701</v>
      </c>
      <c r="E24" s="972" t="s">
        <v>700</v>
      </c>
      <c r="F24" s="243">
        <v>0</v>
      </c>
      <c r="G24" s="972" t="s">
        <v>708</v>
      </c>
      <c r="H24" s="972" t="s">
        <v>707</v>
      </c>
      <c r="I24" s="243">
        <v>0.01</v>
      </c>
      <c r="J24" s="243">
        <v>0.5</v>
      </c>
      <c r="K24" s="973">
        <v>0.49</v>
      </c>
      <c r="L24" s="972" t="s">
        <v>701</v>
      </c>
      <c r="M24" s="972" t="s">
        <v>700</v>
      </c>
      <c r="N24" s="974">
        <v>0</v>
      </c>
      <c r="O24" s="972" t="s">
        <v>708</v>
      </c>
      <c r="P24" s="972" t="s">
        <v>707</v>
      </c>
      <c r="Q24" s="974">
        <v>0.01</v>
      </c>
      <c r="R24" s="975">
        <v>0.5</v>
      </c>
      <c r="S24" s="973">
        <v>0.49</v>
      </c>
      <c r="T24" s="972" t="s">
        <v>701</v>
      </c>
      <c r="U24" s="972" t="s">
        <v>700</v>
      </c>
      <c r="V24" s="974">
        <v>0</v>
      </c>
      <c r="W24" s="972" t="s">
        <v>708</v>
      </c>
      <c r="X24" s="972" t="s">
        <v>707</v>
      </c>
      <c r="Y24" s="974">
        <v>0.01</v>
      </c>
      <c r="Z24" s="975">
        <v>0.5</v>
      </c>
      <c r="AA24" s="973">
        <v>0.49</v>
      </c>
      <c r="AB24" s="972" t="s">
        <v>701</v>
      </c>
      <c r="AC24" s="972" t="s">
        <v>700</v>
      </c>
      <c r="AD24" s="974">
        <v>0</v>
      </c>
      <c r="AE24" s="972" t="s">
        <v>708</v>
      </c>
      <c r="AF24" s="972" t="s">
        <v>707</v>
      </c>
      <c r="AG24" s="974">
        <v>0.01</v>
      </c>
      <c r="AH24" s="975">
        <v>0.5</v>
      </c>
      <c r="AI24" s="973">
        <v>0.73499999999999999</v>
      </c>
      <c r="AJ24" s="734" t="s">
        <v>701</v>
      </c>
      <c r="AK24" s="977" t="s">
        <v>700</v>
      </c>
      <c r="AL24" s="974">
        <v>0</v>
      </c>
      <c r="AM24" s="977" t="s">
        <v>708</v>
      </c>
      <c r="AN24" s="977" t="s">
        <v>707</v>
      </c>
      <c r="AO24" s="974">
        <v>1.4999999999999999E-2</v>
      </c>
      <c r="AP24" s="975">
        <v>0.75</v>
      </c>
      <c r="AQ24" s="979">
        <v>0.49</v>
      </c>
      <c r="AR24" s="980" t="s">
        <v>701</v>
      </c>
      <c r="AS24" s="980" t="s">
        <v>700</v>
      </c>
      <c r="AT24" s="979">
        <v>0</v>
      </c>
      <c r="AU24" s="980" t="s">
        <v>708</v>
      </c>
      <c r="AV24" s="980" t="s">
        <v>707</v>
      </c>
      <c r="AW24" s="979">
        <v>0.01</v>
      </c>
      <c r="AX24" s="1327">
        <f t="shared" si="0"/>
        <v>0.5</v>
      </c>
      <c r="AY24" s="1313"/>
      <c r="AZ24" s="974">
        <v>0.49</v>
      </c>
      <c r="BA24" s="243" t="s">
        <v>701</v>
      </c>
      <c r="BB24" s="200" t="s">
        <v>700</v>
      </c>
      <c r="BC24" s="974">
        <v>0</v>
      </c>
      <c r="BD24" s="243" t="s">
        <v>708</v>
      </c>
      <c r="BE24" s="972" t="s">
        <v>707</v>
      </c>
      <c r="BF24" s="974">
        <v>0.01</v>
      </c>
      <c r="BG24" s="1334">
        <f t="shared" si="1"/>
        <v>0.5</v>
      </c>
      <c r="BH24" s="974">
        <v>0.49</v>
      </c>
      <c r="BI24" s="243" t="s">
        <v>701</v>
      </c>
      <c r="BJ24" s="200" t="s">
        <v>700</v>
      </c>
      <c r="BK24" s="974">
        <v>0</v>
      </c>
      <c r="BL24" s="243" t="s">
        <v>708</v>
      </c>
      <c r="BM24" s="972" t="s">
        <v>707</v>
      </c>
      <c r="BN24" s="974">
        <v>0.01</v>
      </c>
      <c r="BO24" s="1334">
        <f t="shared" si="2"/>
        <v>0.5</v>
      </c>
      <c r="BP24" s="210"/>
      <c r="BQ24" s="1464" t="str">
        <f>IF(VLOOKUP($A24,'EZ list'!$B$4:$H$443,4,FALSE)="","","Yes")</f>
        <v>Yes</v>
      </c>
      <c r="BR24" s="1465" t="s">
        <v>985</v>
      </c>
      <c r="BS24" s="1446">
        <v>0.64</v>
      </c>
      <c r="BT24" s="1396" t="s">
        <v>985</v>
      </c>
      <c r="BU24" s="1396" t="s">
        <v>701</v>
      </c>
      <c r="BV24" s="1396" t="s">
        <v>700</v>
      </c>
      <c r="BW24" s="1396">
        <v>0</v>
      </c>
      <c r="BX24" s="1396" t="s">
        <v>708</v>
      </c>
      <c r="BY24" s="1396" t="s">
        <v>707</v>
      </c>
      <c r="BZ24" s="1396">
        <v>0.01</v>
      </c>
      <c r="CA24" s="1330"/>
    </row>
    <row r="25" spans="1:79" s="200" customFormat="1" ht="15.75" customHeight="1" x14ac:dyDescent="0.25">
      <c r="A25" s="972" t="s">
        <v>142</v>
      </c>
      <c r="B25" s="1268" t="s">
        <v>141</v>
      </c>
      <c r="C25" s="243">
        <v>0.4</v>
      </c>
      <c r="D25" s="243" t="s">
        <v>807</v>
      </c>
      <c r="E25" s="972" t="s">
        <v>806</v>
      </c>
      <c r="F25" s="243">
        <v>0.09</v>
      </c>
      <c r="G25" s="972" t="s">
        <v>805</v>
      </c>
      <c r="H25" s="972" t="s">
        <v>804</v>
      </c>
      <c r="I25" s="243">
        <v>0.01</v>
      </c>
      <c r="J25" s="243">
        <v>0.5</v>
      </c>
      <c r="K25" s="973">
        <v>0.4</v>
      </c>
      <c r="L25" s="972" t="s">
        <v>807</v>
      </c>
      <c r="M25" s="972" t="s">
        <v>806</v>
      </c>
      <c r="N25" s="974">
        <v>0.09</v>
      </c>
      <c r="O25" s="972" t="s">
        <v>805</v>
      </c>
      <c r="P25" s="972" t="s">
        <v>804</v>
      </c>
      <c r="Q25" s="974">
        <v>0.01</v>
      </c>
      <c r="R25" s="975">
        <v>0.5</v>
      </c>
      <c r="S25" s="973">
        <v>0.4</v>
      </c>
      <c r="T25" s="972" t="s">
        <v>807</v>
      </c>
      <c r="U25" s="972" t="s">
        <v>806</v>
      </c>
      <c r="V25" s="974">
        <v>0.09</v>
      </c>
      <c r="W25" s="972" t="s">
        <v>805</v>
      </c>
      <c r="X25" s="972" t="s">
        <v>804</v>
      </c>
      <c r="Y25" s="974">
        <v>0.01</v>
      </c>
      <c r="Z25" s="975">
        <v>0.5</v>
      </c>
      <c r="AA25" s="973">
        <v>0.4</v>
      </c>
      <c r="AB25" s="972" t="s">
        <v>807</v>
      </c>
      <c r="AC25" s="972" t="s">
        <v>806</v>
      </c>
      <c r="AD25" s="974">
        <v>0.09</v>
      </c>
      <c r="AE25" s="972" t="s">
        <v>805</v>
      </c>
      <c r="AF25" s="972" t="s">
        <v>804</v>
      </c>
      <c r="AG25" s="974">
        <v>0.01</v>
      </c>
      <c r="AH25" s="975">
        <v>0.5</v>
      </c>
      <c r="AI25" s="973">
        <v>0.4</v>
      </c>
      <c r="AJ25" s="734" t="s">
        <v>807</v>
      </c>
      <c r="AK25" s="977" t="s">
        <v>806</v>
      </c>
      <c r="AL25" s="974">
        <v>0.09</v>
      </c>
      <c r="AM25" s="977" t="s">
        <v>805</v>
      </c>
      <c r="AN25" s="977" t="s">
        <v>804</v>
      </c>
      <c r="AO25" s="974">
        <v>0.01</v>
      </c>
      <c r="AP25" s="975">
        <v>0.5</v>
      </c>
      <c r="AQ25" s="979">
        <v>0.5</v>
      </c>
      <c r="AR25" s="980" t="s">
        <v>807</v>
      </c>
      <c r="AS25" s="980" t="s">
        <v>806</v>
      </c>
      <c r="AT25" s="979">
        <v>0.49</v>
      </c>
      <c r="AU25" s="980" t="s">
        <v>805</v>
      </c>
      <c r="AV25" s="980" t="s">
        <v>804</v>
      </c>
      <c r="AW25" s="979">
        <v>0.01</v>
      </c>
      <c r="AX25" s="1327">
        <f t="shared" si="0"/>
        <v>1</v>
      </c>
      <c r="AY25" s="1313"/>
      <c r="AZ25" s="974">
        <v>0.4</v>
      </c>
      <c r="BA25" s="243" t="s">
        <v>807</v>
      </c>
      <c r="BB25" s="200" t="s">
        <v>806</v>
      </c>
      <c r="BC25" s="974">
        <v>0.09</v>
      </c>
      <c r="BD25" s="243" t="s">
        <v>805</v>
      </c>
      <c r="BE25" s="972" t="s">
        <v>804</v>
      </c>
      <c r="BF25" s="974">
        <v>0.01</v>
      </c>
      <c r="BG25" s="1334">
        <f t="shared" si="1"/>
        <v>0.5</v>
      </c>
      <c r="BH25" s="974">
        <v>0.4</v>
      </c>
      <c r="BI25" s="243" t="s">
        <v>807</v>
      </c>
      <c r="BJ25" s="200" t="s">
        <v>806</v>
      </c>
      <c r="BK25" s="974">
        <v>0.09</v>
      </c>
      <c r="BL25" s="243" t="s">
        <v>805</v>
      </c>
      <c r="BM25" s="972" t="s">
        <v>804</v>
      </c>
      <c r="BN25" s="974">
        <v>0.01</v>
      </c>
      <c r="BO25" s="1334">
        <f t="shared" si="2"/>
        <v>0.5</v>
      </c>
      <c r="BP25" s="210"/>
      <c r="BQ25" s="1464" t="str">
        <f>IF(VLOOKUP($A25,'EZ list'!$B$4:$H$443,4,FALSE)="","","Yes")</f>
        <v/>
      </c>
      <c r="BR25" s="1465" t="s">
        <v>984</v>
      </c>
      <c r="BS25" s="1446">
        <v>0.64900000000000002</v>
      </c>
      <c r="BT25" s="1396" t="s">
        <v>1088</v>
      </c>
      <c r="BU25" s="1396" t="s">
        <v>807</v>
      </c>
      <c r="BV25" s="1396" t="s">
        <v>806</v>
      </c>
      <c r="BW25" s="1396">
        <v>0.59</v>
      </c>
      <c r="BX25" s="1396" t="s">
        <v>805</v>
      </c>
      <c r="BY25" s="1396" t="s">
        <v>804</v>
      </c>
      <c r="BZ25" s="1396">
        <v>0.01</v>
      </c>
      <c r="CA25" s="1330"/>
    </row>
    <row r="26" spans="1:79" s="200" customFormat="1" ht="15.75" customHeight="1" x14ac:dyDescent="0.25">
      <c r="A26" s="972" t="s">
        <v>144</v>
      </c>
      <c r="B26" s="1268" t="s">
        <v>143</v>
      </c>
      <c r="C26" s="243">
        <v>0.99</v>
      </c>
      <c r="D26" s="243" t="s">
        <v>701</v>
      </c>
      <c r="E26" s="972" t="s">
        <v>718</v>
      </c>
      <c r="F26" s="243">
        <v>0</v>
      </c>
      <c r="G26" s="972" t="s">
        <v>1447</v>
      </c>
      <c r="H26" s="972" t="s">
        <v>1408</v>
      </c>
      <c r="I26" s="243">
        <v>0.01</v>
      </c>
      <c r="J26" s="243">
        <v>1</v>
      </c>
      <c r="K26" s="973">
        <v>0.99</v>
      </c>
      <c r="L26" s="972" t="s">
        <v>701</v>
      </c>
      <c r="M26" s="972" t="s">
        <v>718</v>
      </c>
      <c r="N26" s="974">
        <v>0</v>
      </c>
      <c r="O26" s="972" t="s">
        <v>1447</v>
      </c>
      <c r="P26" s="972" t="s">
        <v>1408</v>
      </c>
      <c r="Q26" s="974">
        <v>0.01</v>
      </c>
      <c r="R26" s="975">
        <v>1</v>
      </c>
      <c r="S26" s="973">
        <v>0.99</v>
      </c>
      <c r="T26" s="972" t="s">
        <v>701</v>
      </c>
      <c r="U26" s="972" t="s">
        <v>718</v>
      </c>
      <c r="V26" s="974">
        <v>0</v>
      </c>
      <c r="W26" s="972" t="s">
        <v>1447</v>
      </c>
      <c r="X26" s="972" t="s">
        <v>1408</v>
      </c>
      <c r="Y26" s="974">
        <v>0.01</v>
      </c>
      <c r="Z26" s="975">
        <v>1</v>
      </c>
      <c r="AA26" s="973">
        <v>0.99</v>
      </c>
      <c r="AB26" s="972" t="s">
        <v>701</v>
      </c>
      <c r="AC26" s="972" t="s">
        <v>718</v>
      </c>
      <c r="AD26" s="974">
        <v>0</v>
      </c>
      <c r="AE26" s="972" t="s">
        <v>1447</v>
      </c>
      <c r="AF26" s="972" t="s">
        <v>1408</v>
      </c>
      <c r="AG26" s="974">
        <v>0.01</v>
      </c>
      <c r="AH26" s="975">
        <v>1</v>
      </c>
      <c r="AI26" s="973">
        <v>0.99</v>
      </c>
      <c r="AJ26" s="734" t="s">
        <v>701</v>
      </c>
      <c r="AK26" s="977" t="s">
        <v>718</v>
      </c>
      <c r="AL26" s="974">
        <v>0</v>
      </c>
      <c r="AM26" s="977" t="s">
        <v>1447</v>
      </c>
      <c r="AN26" s="977" t="s">
        <v>1408</v>
      </c>
      <c r="AO26" s="974">
        <v>0.01</v>
      </c>
      <c r="AP26" s="975">
        <v>1</v>
      </c>
      <c r="AQ26" s="979">
        <v>0.99</v>
      </c>
      <c r="AR26" s="980" t="s">
        <v>701</v>
      </c>
      <c r="AS26" s="980" t="s">
        <v>718</v>
      </c>
      <c r="AT26" s="979">
        <v>0</v>
      </c>
      <c r="AU26" s="980" t="s">
        <v>734</v>
      </c>
      <c r="AV26" s="980" t="s">
        <v>733</v>
      </c>
      <c r="AW26" s="979">
        <v>0.01</v>
      </c>
      <c r="AX26" s="1327">
        <f t="shared" si="0"/>
        <v>1</v>
      </c>
      <c r="AY26" s="1313"/>
      <c r="AZ26" s="974">
        <v>0.99</v>
      </c>
      <c r="BA26" s="243" t="s">
        <v>701</v>
      </c>
      <c r="BB26" s="200" t="s">
        <v>718</v>
      </c>
      <c r="BC26" s="974">
        <v>0</v>
      </c>
      <c r="BD26" s="243" t="s">
        <v>734</v>
      </c>
      <c r="BE26" s="972" t="s">
        <v>733</v>
      </c>
      <c r="BF26" s="974">
        <v>0.01</v>
      </c>
      <c r="BG26" s="1334">
        <f t="shared" si="1"/>
        <v>1</v>
      </c>
      <c r="BH26" s="974">
        <v>0.49</v>
      </c>
      <c r="BI26" s="243" t="s">
        <v>701</v>
      </c>
      <c r="BJ26" s="200" t="s">
        <v>718</v>
      </c>
      <c r="BK26" s="974">
        <v>0</v>
      </c>
      <c r="BL26" s="243" t="s">
        <v>734</v>
      </c>
      <c r="BM26" s="972" t="s">
        <v>733</v>
      </c>
      <c r="BN26" s="974">
        <v>0.01</v>
      </c>
      <c r="BO26" s="1334">
        <f t="shared" si="2"/>
        <v>0.5</v>
      </c>
      <c r="BP26" s="210"/>
      <c r="BQ26" s="1464" t="str">
        <f>IF(VLOOKUP($A26,'EZ list'!$B$4:$H$443,4,FALSE)="","","Yes")</f>
        <v/>
      </c>
      <c r="BR26" s="1465" t="s">
        <v>985</v>
      </c>
      <c r="BS26" s="1446">
        <v>0.65500000000000003</v>
      </c>
      <c r="BT26" s="1396" t="s">
        <v>1088</v>
      </c>
      <c r="BU26" s="1396" t="s">
        <v>701</v>
      </c>
      <c r="BV26" s="1396" t="s">
        <v>718</v>
      </c>
      <c r="BW26" s="1396">
        <v>0</v>
      </c>
      <c r="BX26" s="1396" t="s">
        <v>734</v>
      </c>
      <c r="BY26" s="1396" t="s">
        <v>733</v>
      </c>
      <c r="BZ26" s="1396">
        <v>0.01</v>
      </c>
      <c r="CA26" s="1330"/>
    </row>
    <row r="27" spans="1:79" s="200" customFormat="1" ht="15.75" customHeight="1" x14ac:dyDescent="0.25">
      <c r="A27" s="972" t="s">
        <v>146</v>
      </c>
      <c r="B27" s="1268" t="s">
        <v>145</v>
      </c>
      <c r="C27" s="243">
        <v>0.4</v>
      </c>
      <c r="D27" s="243" t="s">
        <v>747</v>
      </c>
      <c r="E27" s="972" t="s">
        <v>746</v>
      </c>
      <c r="F27" s="243">
        <v>0.1</v>
      </c>
      <c r="G27" s="972" t="s">
        <v>701</v>
      </c>
      <c r="H27" s="972" t="s">
        <v>713</v>
      </c>
      <c r="I27" s="243">
        <v>0</v>
      </c>
      <c r="J27" s="243">
        <v>0.5</v>
      </c>
      <c r="K27" s="973">
        <v>0.4</v>
      </c>
      <c r="L27" s="972" t="s">
        <v>747</v>
      </c>
      <c r="M27" s="972" t="s">
        <v>746</v>
      </c>
      <c r="N27" s="974">
        <v>0.1</v>
      </c>
      <c r="O27" s="972" t="s">
        <v>701</v>
      </c>
      <c r="P27" s="972" t="s">
        <v>713</v>
      </c>
      <c r="Q27" s="974">
        <v>0</v>
      </c>
      <c r="R27" s="975">
        <v>0.5</v>
      </c>
      <c r="S27" s="973">
        <v>0.4</v>
      </c>
      <c r="T27" s="972" t="s">
        <v>747</v>
      </c>
      <c r="U27" s="972" t="s">
        <v>746</v>
      </c>
      <c r="V27" s="974">
        <v>0.1</v>
      </c>
      <c r="W27" s="972" t="s">
        <v>701</v>
      </c>
      <c r="X27" s="972" t="s">
        <v>713</v>
      </c>
      <c r="Y27" s="974">
        <v>0</v>
      </c>
      <c r="Z27" s="975">
        <v>0.5</v>
      </c>
      <c r="AA27" s="973">
        <v>0.4</v>
      </c>
      <c r="AB27" s="972" t="s">
        <v>747</v>
      </c>
      <c r="AC27" s="972" t="s">
        <v>746</v>
      </c>
      <c r="AD27" s="974">
        <v>0.1</v>
      </c>
      <c r="AE27" s="972" t="s">
        <v>701</v>
      </c>
      <c r="AF27" s="972" t="s">
        <v>713</v>
      </c>
      <c r="AG27" s="974">
        <v>0</v>
      </c>
      <c r="AH27" s="975">
        <v>0.5</v>
      </c>
      <c r="AI27" s="973">
        <v>0.4</v>
      </c>
      <c r="AJ27" s="734" t="s">
        <v>747</v>
      </c>
      <c r="AK27" s="977" t="s">
        <v>746</v>
      </c>
      <c r="AL27" s="974">
        <v>0.1</v>
      </c>
      <c r="AM27" s="977" t="s">
        <v>701</v>
      </c>
      <c r="AN27" s="977" t="s">
        <v>713</v>
      </c>
      <c r="AO27" s="974">
        <v>0</v>
      </c>
      <c r="AP27" s="975">
        <v>0.5</v>
      </c>
      <c r="AQ27" s="979">
        <v>0.6</v>
      </c>
      <c r="AR27" s="980" t="s">
        <v>747</v>
      </c>
      <c r="AS27" s="980" t="s">
        <v>746</v>
      </c>
      <c r="AT27" s="979">
        <v>0.4</v>
      </c>
      <c r="AU27" s="980" t="s">
        <v>701</v>
      </c>
      <c r="AV27" s="980" t="s">
        <v>713</v>
      </c>
      <c r="AW27" s="979">
        <v>0</v>
      </c>
      <c r="AX27" s="1327">
        <f t="shared" si="0"/>
        <v>1</v>
      </c>
      <c r="AY27" s="1313"/>
      <c r="AZ27" s="974">
        <v>0.4</v>
      </c>
      <c r="BA27" s="243" t="s">
        <v>747</v>
      </c>
      <c r="BB27" s="200" t="s">
        <v>746</v>
      </c>
      <c r="BC27" s="974">
        <v>0.1</v>
      </c>
      <c r="BD27" s="243" t="s">
        <v>701</v>
      </c>
      <c r="BE27" s="972" t="s">
        <v>713</v>
      </c>
      <c r="BF27" s="974">
        <v>0</v>
      </c>
      <c r="BG27" s="1334">
        <f t="shared" si="1"/>
        <v>0.5</v>
      </c>
      <c r="BH27" s="974">
        <v>0.4</v>
      </c>
      <c r="BI27" s="243" t="s">
        <v>747</v>
      </c>
      <c r="BJ27" s="200" t="s">
        <v>746</v>
      </c>
      <c r="BK27" s="974">
        <v>0.1</v>
      </c>
      <c r="BL27" s="243" t="s">
        <v>701</v>
      </c>
      <c r="BM27" s="972" t="s">
        <v>713</v>
      </c>
      <c r="BN27" s="974">
        <v>0</v>
      </c>
      <c r="BO27" s="1334">
        <f t="shared" si="2"/>
        <v>0.5</v>
      </c>
      <c r="BP27" s="210"/>
      <c r="BQ27" s="1464" t="str">
        <f>IF(VLOOKUP($A27,'EZ list'!$B$4:$H$443,4,FALSE)="","","Yes")</f>
        <v/>
      </c>
      <c r="BR27" s="1465" t="s">
        <v>984</v>
      </c>
      <c r="BS27" s="1446">
        <v>0.66300000000000003</v>
      </c>
      <c r="BT27" s="1396" t="s">
        <v>1088</v>
      </c>
      <c r="BU27" s="1396" t="s">
        <v>747</v>
      </c>
      <c r="BV27" s="1396" t="s">
        <v>746</v>
      </c>
      <c r="BW27" s="1396">
        <v>0.6</v>
      </c>
      <c r="BX27" s="1396" t="s">
        <v>701</v>
      </c>
      <c r="BY27" s="1396" t="s">
        <v>713</v>
      </c>
      <c r="BZ27" s="1396">
        <v>0</v>
      </c>
      <c r="CA27" s="1330"/>
    </row>
    <row r="28" spans="1:79" s="200" customFormat="1" ht="15.75" customHeight="1" x14ac:dyDescent="0.25">
      <c r="A28" s="972" t="s">
        <v>1333</v>
      </c>
      <c r="B28" s="1268" t="s">
        <v>1340</v>
      </c>
      <c r="C28" s="243">
        <v>0.49</v>
      </c>
      <c r="D28" s="243" t="s">
        <v>701</v>
      </c>
      <c r="E28" s="972" t="s">
        <v>700</v>
      </c>
      <c r="F28" s="243">
        <v>0</v>
      </c>
      <c r="G28" s="972" t="s">
        <v>1296</v>
      </c>
      <c r="H28" s="972" t="s">
        <v>1512</v>
      </c>
      <c r="I28" s="243">
        <v>0.01</v>
      </c>
      <c r="J28" s="243">
        <v>0.5</v>
      </c>
      <c r="K28" s="973">
        <v>0.49</v>
      </c>
      <c r="L28" s="972" t="s">
        <v>701</v>
      </c>
      <c r="M28" s="972" t="s">
        <v>700</v>
      </c>
      <c r="N28" s="974">
        <v>0</v>
      </c>
      <c r="O28" s="972" t="s">
        <v>1296</v>
      </c>
      <c r="P28" s="972" t="s">
        <v>1512</v>
      </c>
      <c r="Q28" s="974">
        <v>0.01</v>
      </c>
      <c r="R28" s="975">
        <v>0.5</v>
      </c>
      <c r="S28" s="973">
        <v>0.49</v>
      </c>
      <c r="T28" s="972" t="s">
        <v>701</v>
      </c>
      <c r="U28" s="972" t="s">
        <v>700</v>
      </c>
      <c r="V28" s="974">
        <v>0</v>
      </c>
      <c r="W28" s="972" t="s">
        <v>1296</v>
      </c>
      <c r="X28" s="972" t="s">
        <v>1512</v>
      </c>
      <c r="Y28" s="974">
        <v>0.01</v>
      </c>
      <c r="Z28" s="975">
        <v>0.5</v>
      </c>
      <c r="AA28" s="973">
        <v>0.49</v>
      </c>
      <c r="AB28" s="972" t="s">
        <v>701</v>
      </c>
      <c r="AC28" s="972" t="s">
        <v>700</v>
      </c>
      <c r="AD28" s="974">
        <v>0</v>
      </c>
      <c r="AE28" s="972" t="s">
        <v>1296</v>
      </c>
      <c r="AF28" s="972" t="s">
        <v>1512</v>
      </c>
      <c r="AG28" s="974">
        <v>0.01</v>
      </c>
      <c r="AH28" s="975">
        <v>0.5</v>
      </c>
      <c r="AI28" s="973">
        <v>0.49</v>
      </c>
      <c r="AJ28" s="734" t="s">
        <v>701</v>
      </c>
      <c r="AK28" s="977" t="s">
        <v>700</v>
      </c>
      <c r="AL28" s="974">
        <v>0</v>
      </c>
      <c r="AM28" s="977" t="s">
        <v>1296</v>
      </c>
      <c r="AN28" s="977" t="s">
        <v>1295</v>
      </c>
      <c r="AO28" s="974">
        <v>0.01</v>
      </c>
      <c r="AP28" s="975">
        <v>0.5</v>
      </c>
      <c r="AQ28" s="979">
        <v>0.49</v>
      </c>
      <c r="AR28" s="980" t="s">
        <v>737</v>
      </c>
      <c r="AS28" s="980" t="s">
        <v>1411</v>
      </c>
      <c r="AT28" s="979">
        <v>0</v>
      </c>
      <c r="AU28" s="980" t="s">
        <v>1296</v>
      </c>
      <c r="AV28" s="980" t="s">
        <v>1295</v>
      </c>
      <c r="AW28" s="979">
        <v>0.01</v>
      </c>
      <c r="AX28" s="1327">
        <v>0.5</v>
      </c>
      <c r="AY28" s="1313"/>
      <c r="AZ28" s="974">
        <v>0.49</v>
      </c>
      <c r="BA28" s="243" t="s">
        <v>737</v>
      </c>
      <c r="BB28" s="200" t="s">
        <v>1411</v>
      </c>
      <c r="BC28" s="974">
        <v>0</v>
      </c>
      <c r="BD28" s="243" t="s">
        <v>736</v>
      </c>
      <c r="BE28" s="972" t="s">
        <v>735</v>
      </c>
      <c r="BF28" s="974">
        <v>0.01</v>
      </c>
      <c r="BG28" s="1334">
        <v>0.5</v>
      </c>
      <c r="BH28" s="974">
        <v>0.49</v>
      </c>
      <c r="BI28" s="243" t="s">
        <v>737</v>
      </c>
      <c r="BJ28" s="200" t="s">
        <v>1411</v>
      </c>
      <c r="BK28" s="974">
        <v>0</v>
      </c>
      <c r="BL28" s="243" t="s">
        <v>736</v>
      </c>
      <c r="BM28" s="972" t="s">
        <v>735</v>
      </c>
      <c r="BN28" s="974">
        <v>0.01</v>
      </c>
      <c r="BO28" s="1334">
        <v>0.5</v>
      </c>
      <c r="BP28" s="210"/>
      <c r="BQ28" s="1464"/>
      <c r="BR28" s="1465" t="s">
        <v>985</v>
      </c>
      <c r="BS28" s="1446">
        <v>0.69599999999999995</v>
      </c>
      <c r="BT28" s="1396" t="s">
        <v>1088</v>
      </c>
      <c r="BU28" s="1396" t="s">
        <v>701</v>
      </c>
      <c r="BV28" s="1396" t="s">
        <v>700</v>
      </c>
      <c r="BW28" s="1396">
        <v>0</v>
      </c>
      <c r="BX28" s="1396" t="s">
        <v>736</v>
      </c>
      <c r="BY28" s="1396" t="s">
        <v>735</v>
      </c>
      <c r="BZ28" s="1396">
        <v>0.01</v>
      </c>
      <c r="CA28" s="1330"/>
    </row>
    <row r="29" spans="1:79" s="200" customFormat="1" ht="15.75" customHeight="1" x14ac:dyDescent="0.25">
      <c r="A29" s="972" t="s">
        <v>148</v>
      </c>
      <c r="B29" s="1268" t="s">
        <v>868</v>
      </c>
      <c r="C29" s="243">
        <v>0.49</v>
      </c>
      <c r="D29" s="243" t="s">
        <v>701</v>
      </c>
      <c r="E29" s="972" t="s">
        <v>700</v>
      </c>
      <c r="F29" s="243">
        <v>0</v>
      </c>
      <c r="G29" s="972" t="s">
        <v>720</v>
      </c>
      <c r="H29" s="972" t="s">
        <v>719</v>
      </c>
      <c r="I29" s="243">
        <v>0.01</v>
      </c>
      <c r="J29" s="243">
        <v>0.5</v>
      </c>
      <c r="K29" s="973">
        <v>0.49</v>
      </c>
      <c r="L29" s="972" t="s">
        <v>701</v>
      </c>
      <c r="M29" s="972" t="s">
        <v>700</v>
      </c>
      <c r="N29" s="974">
        <v>0</v>
      </c>
      <c r="O29" s="972" t="s">
        <v>720</v>
      </c>
      <c r="P29" s="972" t="s">
        <v>719</v>
      </c>
      <c r="Q29" s="974">
        <v>0.01</v>
      </c>
      <c r="R29" s="975">
        <v>0.5</v>
      </c>
      <c r="S29" s="973">
        <v>0.49</v>
      </c>
      <c r="T29" s="972" t="s">
        <v>701</v>
      </c>
      <c r="U29" s="972" t="s">
        <v>700</v>
      </c>
      <c r="V29" s="974">
        <v>0</v>
      </c>
      <c r="W29" s="972" t="s">
        <v>720</v>
      </c>
      <c r="X29" s="972" t="s">
        <v>719</v>
      </c>
      <c r="Y29" s="974">
        <v>0.01</v>
      </c>
      <c r="Z29" s="975">
        <v>0.5</v>
      </c>
      <c r="AA29" s="973">
        <v>0.49</v>
      </c>
      <c r="AB29" s="972" t="s">
        <v>701</v>
      </c>
      <c r="AC29" s="972" t="s">
        <v>700</v>
      </c>
      <c r="AD29" s="974">
        <v>0</v>
      </c>
      <c r="AE29" s="972" t="s">
        <v>720</v>
      </c>
      <c r="AF29" s="972" t="s">
        <v>719</v>
      </c>
      <c r="AG29" s="974">
        <v>0.01</v>
      </c>
      <c r="AH29" s="975">
        <v>0.5</v>
      </c>
      <c r="AI29" s="973">
        <v>0.74</v>
      </c>
      <c r="AJ29" s="734" t="s">
        <v>701</v>
      </c>
      <c r="AK29" s="977" t="s">
        <v>700</v>
      </c>
      <c r="AL29" s="974">
        <v>0</v>
      </c>
      <c r="AM29" s="977" t="s">
        <v>720</v>
      </c>
      <c r="AN29" s="977" t="s">
        <v>719</v>
      </c>
      <c r="AO29" s="974">
        <v>0.01</v>
      </c>
      <c r="AP29" s="975">
        <v>0.75</v>
      </c>
      <c r="AQ29" s="979">
        <v>0.99</v>
      </c>
      <c r="AR29" s="980" t="s">
        <v>701</v>
      </c>
      <c r="AS29" s="980" t="s">
        <v>700</v>
      </c>
      <c r="AT29" s="979">
        <v>0</v>
      </c>
      <c r="AU29" s="980" t="s">
        <v>720</v>
      </c>
      <c r="AV29" s="980" t="s">
        <v>719</v>
      </c>
      <c r="AW29" s="979">
        <v>0.01</v>
      </c>
      <c r="AX29" s="1327">
        <f t="shared" si="0"/>
        <v>1</v>
      </c>
      <c r="AY29" s="1313"/>
      <c r="AZ29" s="974">
        <v>0.49</v>
      </c>
      <c r="BA29" s="243" t="s">
        <v>701</v>
      </c>
      <c r="BB29" s="200" t="s">
        <v>700</v>
      </c>
      <c r="BC29" s="974">
        <v>0</v>
      </c>
      <c r="BD29" s="243" t="s">
        <v>720</v>
      </c>
      <c r="BE29" s="972" t="s">
        <v>719</v>
      </c>
      <c r="BF29" s="974">
        <v>0.01</v>
      </c>
      <c r="BG29" s="1334">
        <f t="shared" si="1"/>
        <v>0.5</v>
      </c>
      <c r="BH29" s="974">
        <v>0.49</v>
      </c>
      <c r="BI29" s="243" t="s">
        <v>701</v>
      </c>
      <c r="BJ29" s="200" t="s">
        <v>700</v>
      </c>
      <c r="BK29" s="974">
        <v>0</v>
      </c>
      <c r="BL29" s="243" t="s">
        <v>720</v>
      </c>
      <c r="BM29" s="972" t="s">
        <v>719</v>
      </c>
      <c r="BN29" s="974">
        <v>0.01</v>
      </c>
      <c r="BO29" s="1334">
        <f t="shared" si="2"/>
        <v>0.5</v>
      </c>
      <c r="BP29" s="210"/>
      <c r="BQ29" s="1464" t="str">
        <f>IF(VLOOKUP($A29,'EZ list'!$B$4:$H$443,4,FALSE)="","","Yes")</f>
        <v/>
      </c>
      <c r="BR29" s="1465" t="s">
        <v>985</v>
      </c>
      <c r="BS29" s="1446">
        <v>0.73099999999999998</v>
      </c>
      <c r="BT29" s="1396" t="s">
        <v>1088</v>
      </c>
      <c r="BU29" s="1396" t="s">
        <v>701</v>
      </c>
      <c r="BV29" s="1396" t="s">
        <v>700</v>
      </c>
      <c r="BW29" s="1396">
        <v>0</v>
      </c>
      <c r="BX29" s="1396" t="s">
        <v>720</v>
      </c>
      <c r="BY29" s="1396" t="s">
        <v>719</v>
      </c>
      <c r="BZ29" s="1396">
        <v>0.01</v>
      </c>
      <c r="CA29" s="1330"/>
    </row>
    <row r="30" spans="1:79" s="200" customFormat="1" ht="15.75" customHeight="1" x14ac:dyDescent="0.25">
      <c r="A30" s="972" t="s">
        <v>150</v>
      </c>
      <c r="B30" s="1268" t="s">
        <v>149</v>
      </c>
      <c r="C30" s="243">
        <v>0.49</v>
      </c>
      <c r="D30" s="243" t="s">
        <v>701</v>
      </c>
      <c r="E30" s="972" t="s">
        <v>718</v>
      </c>
      <c r="F30" s="243">
        <v>0</v>
      </c>
      <c r="G30" s="972" t="s">
        <v>767</v>
      </c>
      <c r="H30" s="972" t="s">
        <v>766</v>
      </c>
      <c r="I30" s="243">
        <v>0.01</v>
      </c>
      <c r="J30" s="243">
        <v>0.5</v>
      </c>
      <c r="K30" s="973">
        <v>0.49</v>
      </c>
      <c r="L30" s="972" t="s">
        <v>701</v>
      </c>
      <c r="M30" s="972" t="s">
        <v>718</v>
      </c>
      <c r="N30" s="974">
        <v>0</v>
      </c>
      <c r="O30" s="972" t="s">
        <v>767</v>
      </c>
      <c r="P30" s="972" t="s">
        <v>766</v>
      </c>
      <c r="Q30" s="974">
        <v>0.01</v>
      </c>
      <c r="R30" s="975">
        <v>0.5</v>
      </c>
      <c r="S30" s="973">
        <v>0.49</v>
      </c>
      <c r="T30" s="972" t="s">
        <v>701</v>
      </c>
      <c r="U30" s="972" t="s">
        <v>718</v>
      </c>
      <c r="V30" s="974">
        <v>0</v>
      </c>
      <c r="W30" s="972" t="s">
        <v>767</v>
      </c>
      <c r="X30" s="972" t="s">
        <v>766</v>
      </c>
      <c r="Y30" s="974">
        <v>0.01</v>
      </c>
      <c r="Z30" s="975">
        <v>0.5</v>
      </c>
      <c r="AA30" s="973">
        <v>0.49</v>
      </c>
      <c r="AB30" s="972" t="s">
        <v>701</v>
      </c>
      <c r="AC30" s="972" t="s">
        <v>718</v>
      </c>
      <c r="AD30" s="974">
        <v>0</v>
      </c>
      <c r="AE30" s="972" t="s">
        <v>767</v>
      </c>
      <c r="AF30" s="972" t="s">
        <v>766</v>
      </c>
      <c r="AG30" s="974">
        <v>0.01</v>
      </c>
      <c r="AH30" s="975">
        <v>0.5</v>
      </c>
      <c r="AI30" s="973">
        <v>0.74</v>
      </c>
      <c r="AJ30" s="734" t="s">
        <v>701</v>
      </c>
      <c r="AK30" s="977" t="s">
        <v>718</v>
      </c>
      <c r="AL30" s="974">
        <v>0</v>
      </c>
      <c r="AM30" s="977" t="s">
        <v>767</v>
      </c>
      <c r="AN30" s="977" t="s">
        <v>766</v>
      </c>
      <c r="AO30" s="974">
        <v>0.01</v>
      </c>
      <c r="AP30" s="975">
        <v>0.75</v>
      </c>
      <c r="AQ30" s="979">
        <v>0.99</v>
      </c>
      <c r="AR30" s="980" t="s">
        <v>701</v>
      </c>
      <c r="AS30" s="980" t="s">
        <v>718</v>
      </c>
      <c r="AT30" s="979">
        <v>0</v>
      </c>
      <c r="AU30" s="980" t="s">
        <v>767</v>
      </c>
      <c r="AV30" s="980" t="s">
        <v>766</v>
      </c>
      <c r="AW30" s="979">
        <v>0.01</v>
      </c>
      <c r="AX30" s="1327">
        <f t="shared" si="0"/>
        <v>1</v>
      </c>
      <c r="AY30" s="1313"/>
      <c r="AZ30" s="974">
        <v>0.49</v>
      </c>
      <c r="BA30" s="243" t="s">
        <v>701</v>
      </c>
      <c r="BB30" s="200" t="s">
        <v>718</v>
      </c>
      <c r="BC30" s="974">
        <v>0</v>
      </c>
      <c r="BD30" s="243" t="s">
        <v>767</v>
      </c>
      <c r="BE30" s="972" t="s">
        <v>766</v>
      </c>
      <c r="BF30" s="974">
        <v>0.01</v>
      </c>
      <c r="BG30" s="1334">
        <f t="shared" si="1"/>
        <v>0.5</v>
      </c>
      <c r="BH30" s="974">
        <v>0.49</v>
      </c>
      <c r="BI30" s="243" t="s">
        <v>701</v>
      </c>
      <c r="BJ30" s="200" t="s">
        <v>718</v>
      </c>
      <c r="BK30" s="974">
        <v>0</v>
      </c>
      <c r="BL30" s="243" t="s">
        <v>767</v>
      </c>
      <c r="BM30" s="972" t="s">
        <v>766</v>
      </c>
      <c r="BN30" s="974">
        <v>0.01</v>
      </c>
      <c r="BO30" s="1334">
        <f t="shared" si="2"/>
        <v>0.5</v>
      </c>
      <c r="BP30" s="210"/>
      <c r="BQ30" s="1464" t="str">
        <f>IF(VLOOKUP($A30,'EZ list'!$B$4:$H$443,4,FALSE)="","","Yes")</f>
        <v>Yes</v>
      </c>
      <c r="BR30" s="1465" t="s">
        <v>985</v>
      </c>
      <c r="BS30" s="1446">
        <v>0.66500000000000004</v>
      </c>
      <c r="BT30" s="1396" t="s">
        <v>1088</v>
      </c>
      <c r="BU30" s="1396" t="s">
        <v>701</v>
      </c>
      <c r="BV30" s="1396" t="s">
        <v>718</v>
      </c>
      <c r="BW30" s="1396">
        <v>0</v>
      </c>
      <c r="BX30" s="1396" t="s">
        <v>767</v>
      </c>
      <c r="BY30" s="1396" t="s">
        <v>766</v>
      </c>
      <c r="BZ30" s="1396">
        <v>0.01</v>
      </c>
      <c r="CA30" s="1330"/>
    </row>
    <row r="31" spans="1:79" s="200" customFormat="1" ht="15.75" customHeight="1" x14ac:dyDescent="0.25">
      <c r="A31" s="972" t="s">
        <v>152</v>
      </c>
      <c r="B31" s="1268" t="s">
        <v>151</v>
      </c>
      <c r="C31" s="243">
        <v>0.4</v>
      </c>
      <c r="D31" s="243" t="s">
        <v>771</v>
      </c>
      <c r="E31" s="972" t="s">
        <v>770</v>
      </c>
      <c r="F31" s="243">
        <v>0.09</v>
      </c>
      <c r="G31" s="972" t="s">
        <v>769</v>
      </c>
      <c r="H31" s="972" t="s">
        <v>1407</v>
      </c>
      <c r="I31" s="243">
        <v>0.01</v>
      </c>
      <c r="J31" s="243">
        <v>0.5</v>
      </c>
      <c r="K31" s="973">
        <v>0.4</v>
      </c>
      <c r="L31" s="972" t="s">
        <v>771</v>
      </c>
      <c r="M31" s="972" t="s">
        <v>770</v>
      </c>
      <c r="N31" s="974">
        <v>0.09</v>
      </c>
      <c r="O31" s="972" t="s">
        <v>769</v>
      </c>
      <c r="P31" s="972" t="s">
        <v>1407</v>
      </c>
      <c r="Q31" s="974">
        <v>0.01</v>
      </c>
      <c r="R31" s="975">
        <v>0.5</v>
      </c>
      <c r="S31" s="973">
        <v>0.4</v>
      </c>
      <c r="T31" s="972" t="s">
        <v>771</v>
      </c>
      <c r="U31" s="972" t="s">
        <v>770</v>
      </c>
      <c r="V31" s="974">
        <v>0.09</v>
      </c>
      <c r="W31" s="972" t="s">
        <v>769</v>
      </c>
      <c r="X31" s="972" t="s">
        <v>1407</v>
      </c>
      <c r="Y31" s="974">
        <v>0.01</v>
      </c>
      <c r="Z31" s="975">
        <v>0.5</v>
      </c>
      <c r="AA31" s="973">
        <v>0.4</v>
      </c>
      <c r="AB31" s="972" t="s">
        <v>771</v>
      </c>
      <c r="AC31" s="972" t="s">
        <v>770</v>
      </c>
      <c r="AD31" s="974">
        <v>0.09</v>
      </c>
      <c r="AE31" s="972" t="s">
        <v>769</v>
      </c>
      <c r="AF31" s="972" t="s">
        <v>1407</v>
      </c>
      <c r="AG31" s="974">
        <v>0.01</v>
      </c>
      <c r="AH31" s="975">
        <v>0.5</v>
      </c>
      <c r="AI31" s="973">
        <v>0.4</v>
      </c>
      <c r="AJ31" s="734" t="s">
        <v>771</v>
      </c>
      <c r="AK31" s="977" t="s">
        <v>770</v>
      </c>
      <c r="AL31" s="974">
        <v>0.09</v>
      </c>
      <c r="AM31" s="977" t="s">
        <v>769</v>
      </c>
      <c r="AN31" s="977" t="s">
        <v>1407</v>
      </c>
      <c r="AO31" s="974">
        <v>0.01</v>
      </c>
      <c r="AP31" s="975">
        <v>0.5</v>
      </c>
      <c r="AQ31" s="979">
        <v>0.4</v>
      </c>
      <c r="AR31" s="980" t="s">
        <v>771</v>
      </c>
      <c r="AS31" s="980" t="s">
        <v>770</v>
      </c>
      <c r="AT31" s="979">
        <v>0.09</v>
      </c>
      <c r="AU31" s="980" t="s">
        <v>769</v>
      </c>
      <c r="AV31" s="980" t="s">
        <v>768</v>
      </c>
      <c r="AW31" s="979">
        <v>0.01</v>
      </c>
      <c r="AX31" s="1327">
        <f t="shared" si="0"/>
        <v>0.5</v>
      </c>
      <c r="AY31" s="1313"/>
      <c r="AZ31" s="974">
        <v>0.4</v>
      </c>
      <c r="BA31" s="243" t="s">
        <v>771</v>
      </c>
      <c r="BB31" s="200" t="s">
        <v>770</v>
      </c>
      <c r="BC31" s="974">
        <v>0.09</v>
      </c>
      <c r="BD31" s="243" t="s">
        <v>769</v>
      </c>
      <c r="BE31" s="972" t="s">
        <v>768</v>
      </c>
      <c r="BF31" s="974">
        <v>0.01</v>
      </c>
      <c r="BG31" s="1334">
        <f t="shared" si="1"/>
        <v>0.5</v>
      </c>
      <c r="BH31" s="974">
        <v>0.4</v>
      </c>
      <c r="BI31" s="243" t="s">
        <v>771</v>
      </c>
      <c r="BJ31" s="200" t="s">
        <v>770</v>
      </c>
      <c r="BK31" s="974">
        <v>0.09</v>
      </c>
      <c r="BL31" s="243" t="s">
        <v>769</v>
      </c>
      <c r="BM31" s="972" t="s">
        <v>768</v>
      </c>
      <c r="BN31" s="974">
        <v>0.01</v>
      </c>
      <c r="BO31" s="1334">
        <f t="shared" si="2"/>
        <v>0.5</v>
      </c>
      <c r="BP31" s="210"/>
      <c r="BQ31" s="1464" t="str">
        <f>IF(VLOOKUP($A31,'EZ list'!$B$4:$H$443,4,FALSE)="","","Yes")</f>
        <v/>
      </c>
      <c r="BR31" s="1465" t="s">
        <v>984</v>
      </c>
      <c r="BS31" s="1446">
        <v>0.68400000000000005</v>
      </c>
      <c r="BT31" s="1396" t="s">
        <v>1088</v>
      </c>
      <c r="BU31" s="1396" t="s">
        <v>771</v>
      </c>
      <c r="BV31" s="1396" t="s">
        <v>770</v>
      </c>
      <c r="BW31" s="1396">
        <v>0.59</v>
      </c>
      <c r="BX31" s="1396" t="s">
        <v>769</v>
      </c>
      <c r="BY31" s="1396" t="s">
        <v>768</v>
      </c>
      <c r="BZ31" s="1396">
        <v>0.01</v>
      </c>
      <c r="CA31" s="1330"/>
    </row>
    <row r="32" spans="1:79" s="200" customFormat="1" ht="15.75" customHeight="1" x14ac:dyDescent="0.25">
      <c r="A32" s="972" t="s">
        <v>154</v>
      </c>
      <c r="B32" s="1268" t="s">
        <v>153</v>
      </c>
      <c r="C32" s="243">
        <v>0.4</v>
      </c>
      <c r="D32" s="243" t="s">
        <v>798</v>
      </c>
      <c r="E32" s="972" t="s">
        <v>797</v>
      </c>
      <c r="F32" s="243">
        <v>0.1</v>
      </c>
      <c r="G32" s="972" t="s">
        <v>701</v>
      </c>
      <c r="H32" s="972" t="s">
        <v>713</v>
      </c>
      <c r="I32" s="243">
        <v>0</v>
      </c>
      <c r="J32" s="243">
        <v>0.5</v>
      </c>
      <c r="K32" s="973">
        <v>0.4</v>
      </c>
      <c r="L32" s="972" t="s">
        <v>798</v>
      </c>
      <c r="M32" s="972" t="s">
        <v>797</v>
      </c>
      <c r="N32" s="974">
        <v>0.1</v>
      </c>
      <c r="O32" s="972" t="s">
        <v>701</v>
      </c>
      <c r="P32" s="972" t="s">
        <v>713</v>
      </c>
      <c r="Q32" s="974">
        <v>0</v>
      </c>
      <c r="R32" s="975">
        <v>0.5</v>
      </c>
      <c r="S32" s="973">
        <v>0.4</v>
      </c>
      <c r="T32" s="972" t="s">
        <v>798</v>
      </c>
      <c r="U32" s="972" t="s">
        <v>797</v>
      </c>
      <c r="V32" s="974">
        <v>0.1</v>
      </c>
      <c r="W32" s="972" t="s">
        <v>701</v>
      </c>
      <c r="X32" s="972" t="s">
        <v>713</v>
      </c>
      <c r="Y32" s="974">
        <v>0</v>
      </c>
      <c r="Z32" s="975">
        <v>0.5</v>
      </c>
      <c r="AA32" s="973">
        <v>0.4</v>
      </c>
      <c r="AB32" s="972" t="s">
        <v>798</v>
      </c>
      <c r="AC32" s="972" t="s">
        <v>797</v>
      </c>
      <c r="AD32" s="974">
        <v>0.1</v>
      </c>
      <c r="AE32" s="972" t="s">
        <v>701</v>
      </c>
      <c r="AF32" s="972" t="s">
        <v>713</v>
      </c>
      <c r="AG32" s="974">
        <v>0</v>
      </c>
      <c r="AH32" s="975">
        <v>0.5</v>
      </c>
      <c r="AI32" s="973">
        <v>0.42499999999999999</v>
      </c>
      <c r="AJ32" s="734" t="s">
        <v>798</v>
      </c>
      <c r="AK32" s="977" t="s">
        <v>797</v>
      </c>
      <c r="AL32" s="974">
        <v>0.32500000000000001</v>
      </c>
      <c r="AM32" s="977" t="s">
        <v>701</v>
      </c>
      <c r="AN32" s="977" t="s">
        <v>713</v>
      </c>
      <c r="AO32" s="974">
        <v>0</v>
      </c>
      <c r="AP32" s="975">
        <v>0.75</v>
      </c>
      <c r="AQ32" s="979">
        <v>0.4</v>
      </c>
      <c r="AR32" s="980" t="s">
        <v>798</v>
      </c>
      <c r="AS32" s="980" t="s">
        <v>797</v>
      </c>
      <c r="AT32" s="979">
        <v>0.1</v>
      </c>
      <c r="AU32" s="980" t="s">
        <v>701</v>
      </c>
      <c r="AV32" s="980" t="s">
        <v>713</v>
      </c>
      <c r="AW32" s="979">
        <v>0</v>
      </c>
      <c r="AX32" s="1327">
        <f t="shared" si="0"/>
        <v>0.5</v>
      </c>
      <c r="AY32" s="1313"/>
      <c r="AZ32" s="974">
        <v>0.4</v>
      </c>
      <c r="BA32" s="243" t="s">
        <v>798</v>
      </c>
      <c r="BB32" s="200" t="s">
        <v>797</v>
      </c>
      <c r="BC32" s="974">
        <v>0.1</v>
      </c>
      <c r="BD32" s="243" t="s">
        <v>701</v>
      </c>
      <c r="BE32" s="972" t="s">
        <v>713</v>
      </c>
      <c r="BF32" s="974">
        <v>0</v>
      </c>
      <c r="BG32" s="1334">
        <f t="shared" si="1"/>
        <v>0.5</v>
      </c>
      <c r="BH32" s="974">
        <v>0.4</v>
      </c>
      <c r="BI32" s="243" t="s">
        <v>798</v>
      </c>
      <c r="BJ32" s="200" t="s">
        <v>797</v>
      </c>
      <c r="BK32" s="974">
        <v>0.1</v>
      </c>
      <c r="BL32" s="243" t="s">
        <v>701</v>
      </c>
      <c r="BM32" s="972" t="s">
        <v>713</v>
      </c>
      <c r="BN32" s="974">
        <v>0</v>
      </c>
      <c r="BO32" s="1334">
        <f t="shared" si="2"/>
        <v>0.5</v>
      </c>
      <c r="BP32" s="210"/>
      <c r="BQ32" s="1464" t="str">
        <f>IF(VLOOKUP($A32,'EZ list'!$B$4:$H$443,4,FALSE)="","","Yes")</f>
        <v/>
      </c>
      <c r="BR32" s="1465" t="s">
        <v>984</v>
      </c>
      <c r="BS32" s="1446">
        <v>0.67700000000000005</v>
      </c>
      <c r="BT32" s="1396" t="s">
        <v>1088</v>
      </c>
      <c r="BU32" s="1396" t="s">
        <v>798</v>
      </c>
      <c r="BV32" s="1396" t="s">
        <v>797</v>
      </c>
      <c r="BW32" s="1396">
        <v>0.6</v>
      </c>
      <c r="BX32" s="1396" t="s">
        <v>701</v>
      </c>
      <c r="BY32" s="1396" t="s">
        <v>713</v>
      </c>
      <c r="BZ32" s="1396">
        <v>0</v>
      </c>
      <c r="CA32" s="1330"/>
    </row>
    <row r="33" spans="1:79" s="200" customFormat="1" ht="15.75" customHeight="1" x14ac:dyDescent="0.25">
      <c r="A33" s="972" t="s">
        <v>156</v>
      </c>
      <c r="B33" s="1268" t="s">
        <v>155</v>
      </c>
      <c r="C33" s="243">
        <v>0.3</v>
      </c>
      <c r="D33" s="243" t="s">
        <v>739</v>
      </c>
      <c r="E33" s="972" t="s">
        <v>738</v>
      </c>
      <c r="F33" s="243">
        <v>0.37</v>
      </c>
      <c r="G33" s="972" t="s">
        <v>701</v>
      </c>
      <c r="H33" s="972" t="s">
        <v>701</v>
      </c>
      <c r="I33" s="243">
        <v>0</v>
      </c>
      <c r="J33" s="243">
        <v>0.66999999999999993</v>
      </c>
      <c r="K33" s="973">
        <v>0.3</v>
      </c>
      <c r="L33" s="972" t="s">
        <v>739</v>
      </c>
      <c r="M33" s="972" t="s">
        <v>738</v>
      </c>
      <c r="N33" s="974">
        <v>0.37</v>
      </c>
      <c r="O33" s="972" t="s">
        <v>701</v>
      </c>
      <c r="P33" s="972" t="s">
        <v>701</v>
      </c>
      <c r="Q33" s="974">
        <v>0</v>
      </c>
      <c r="R33" s="975">
        <v>0.66999999999999993</v>
      </c>
      <c r="S33" s="973">
        <v>0.3</v>
      </c>
      <c r="T33" s="972" t="s">
        <v>739</v>
      </c>
      <c r="U33" s="972" t="s">
        <v>738</v>
      </c>
      <c r="V33" s="974">
        <v>0.37</v>
      </c>
      <c r="W33" s="972" t="s">
        <v>701</v>
      </c>
      <c r="X33" s="972" t="s">
        <v>701</v>
      </c>
      <c r="Y33" s="974">
        <v>0</v>
      </c>
      <c r="Z33" s="975">
        <v>0.66999999999999993</v>
      </c>
      <c r="AA33" s="973">
        <v>0.3</v>
      </c>
      <c r="AB33" s="972" t="s">
        <v>739</v>
      </c>
      <c r="AC33" s="972" t="s">
        <v>738</v>
      </c>
      <c r="AD33" s="974">
        <v>0.37</v>
      </c>
      <c r="AE33" s="972" t="s">
        <v>701</v>
      </c>
      <c r="AF33" s="972" t="s">
        <v>701</v>
      </c>
      <c r="AG33" s="974">
        <v>0</v>
      </c>
      <c r="AH33" s="975">
        <v>0.66999999999999993</v>
      </c>
      <c r="AI33" s="973">
        <v>0.48</v>
      </c>
      <c r="AJ33" s="734" t="s">
        <v>739</v>
      </c>
      <c r="AK33" s="977" t="s">
        <v>738</v>
      </c>
      <c r="AL33" s="974">
        <v>0.27</v>
      </c>
      <c r="AM33" s="977" t="s">
        <v>701</v>
      </c>
      <c r="AN33" s="977" t="s">
        <v>701</v>
      </c>
      <c r="AO33" s="974">
        <v>0</v>
      </c>
      <c r="AP33" s="975">
        <v>0.75</v>
      </c>
      <c r="AQ33" s="979">
        <v>0.64</v>
      </c>
      <c r="AR33" s="980" t="s">
        <v>739</v>
      </c>
      <c r="AS33" s="980" t="s">
        <v>738</v>
      </c>
      <c r="AT33" s="979">
        <v>0.36</v>
      </c>
      <c r="AU33" s="980" t="s">
        <v>701</v>
      </c>
      <c r="AV33" s="980" t="s">
        <v>701</v>
      </c>
      <c r="AW33" s="979">
        <v>0</v>
      </c>
      <c r="AX33" s="1327">
        <f t="shared" si="0"/>
        <v>1</v>
      </c>
      <c r="AY33" s="1313"/>
      <c r="AZ33" s="974">
        <v>0.3</v>
      </c>
      <c r="BA33" s="243" t="s">
        <v>739</v>
      </c>
      <c r="BB33" s="200" t="s">
        <v>738</v>
      </c>
      <c r="BC33" s="974">
        <v>0.37</v>
      </c>
      <c r="BD33" s="243" t="s">
        <v>701</v>
      </c>
      <c r="BE33" s="972" t="s">
        <v>701</v>
      </c>
      <c r="BF33" s="974">
        <v>0</v>
      </c>
      <c r="BG33" s="1334">
        <f t="shared" si="1"/>
        <v>0.66999999999999993</v>
      </c>
      <c r="BH33" s="974">
        <v>0.3</v>
      </c>
      <c r="BI33" s="243" t="s">
        <v>739</v>
      </c>
      <c r="BJ33" s="200" t="s">
        <v>738</v>
      </c>
      <c r="BK33" s="974">
        <v>0.2</v>
      </c>
      <c r="BL33" s="243" t="s">
        <v>701</v>
      </c>
      <c r="BM33" s="972" t="s">
        <v>701</v>
      </c>
      <c r="BN33" s="974">
        <v>0</v>
      </c>
      <c r="BO33" s="1334">
        <f t="shared" si="2"/>
        <v>0.5</v>
      </c>
      <c r="BP33" s="210"/>
      <c r="BQ33" s="1464" t="str">
        <f>IF(VLOOKUP($A33,'EZ list'!$B$4:$H$443,4,FALSE)="","","Yes")</f>
        <v/>
      </c>
      <c r="BR33" s="1465" t="s">
        <v>985</v>
      </c>
      <c r="BS33" s="1446">
        <v>0.78</v>
      </c>
      <c r="BT33" s="1396" t="s">
        <v>1088</v>
      </c>
      <c r="BU33" s="1396" t="s">
        <v>739</v>
      </c>
      <c r="BV33" s="1396" t="s">
        <v>738</v>
      </c>
      <c r="BW33" s="1396">
        <v>0.2</v>
      </c>
      <c r="BX33" s="1396" t="s">
        <v>701</v>
      </c>
      <c r="BY33" s="1396" t="s">
        <v>701</v>
      </c>
      <c r="BZ33" s="1396">
        <v>0</v>
      </c>
      <c r="CA33" s="1330"/>
    </row>
    <row r="34" spans="1:79" s="200" customFormat="1" ht="15.75" customHeight="1" x14ac:dyDescent="0.25">
      <c r="A34" s="972" t="s">
        <v>158</v>
      </c>
      <c r="B34" s="1268" t="s">
        <v>157</v>
      </c>
      <c r="C34" s="243">
        <v>0.4</v>
      </c>
      <c r="D34" s="243" t="s">
        <v>771</v>
      </c>
      <c r="E34" s="972" t="s">
        <v>770</v>
      </c>
      <c r="F34" s="243">
        <v>0.09</v>
      </c>
      <c r="G34" s="972" t="s">
        <v>769</v>
      </c>
      <c r="H34" s="972" t="s">
        <v>1407</v>
      </c>
      <c r="I34" s="243">
        <v>0.01</v>
      </c>
      <c r="J34" s="243">
        <v>0.5</v>
      </c>
      <c r="K34" s="973">
        <v>0.4</v>
      </c>
      <c r="L34" s="972" t="s">
        <v>771</v>
      </c>
      <c r="M34" s="972" t="s">
        <v>770</v>
      </c>
      <c r="N34" s="974">
        <v>0.09</v>
      </c>
      <c r="O34" s="972" t="s">
        <v>769</v>
      </c>
      <c r="P34" s="972" t="s">
        <v>1407</v>
      </c>
      <c r="Q34" s="974">
        <v>0.01</v>
      </c>
      <c r="R34" s="975">
        <v>0.5</v>
      </c>
      <c r="S34" s="973">
        <v>0.4</v>
      </c>
      <c r="T34" s="972" t="s">
        <v>771</v>
      </c>
      <c r="U34" s="972" t="s">
        <v>770</v>
      </c>
      <c r="V34" s="974">
        <v>0.09</v>
      </c>
      <c r="W34" s="972" t="s">
        <v>769</v>
      </c>
      <c r="X34" s="972" t="s">
        <v>1407</v>
      </c>
      <c r="Y34" s="974">
        <v>0.01</v>
      </c>
      <c r="Z34" s="975">
        <v>0.5</v>
      </c>
      <c r="AA34" s="973">
        <v>0.4</v>
      </c>
      <c r="AB34" s="972" t="s">
        <v>771</v>
      </c>
      <c r="AC34" s="972" t="s">
        <v>770</v>
      </c>
      <c r="AD34" s="974">
        <v>0.09</v>
      </c>
      <c r="AE34" s="972" t="s">
        <v>769</v>
      </c>
      <c r="AF34" s="972" t="s">
        <v>1407</v>
      </c>
      <c r="AG34" s="974">
        <v>0.01</v>
      </c>
      <c r="AH34" s="975">
        <v>0.5</v>
      </c>
      <c r="AI34" s="973">
        <v>0.4</v>
      </c>
      <c r="AJ34" s="734" t="s">
        <v>771</v>
      </c>
      <c r="AK34" s="977" t="s">
        <v>770</v>
      </c>
      <c r="AL34" s="974">
        <v>0.09</v>
      </c>
      <c r="AM34" s="977" t="s">
        <v>769</v>
      </c>
      <c r="AN34" s="977" t="s">
        <v>1407</v>
      </c>
      <c r="AO34" s="974">
        <v>0.01</v>
      </c>
      <c r="AP34" s="975">
        <v>0.5</v>
      </c>
      <c r="AQ34" s="979">
        <v>0.4</v>
      </c>
      <c r="AR34" s="980" t="s">
        <v>771</v>
      </c>
      <c r="AS34" s="980" t="s">
        <v>770</v>
      </c>
      <c r="AT34" s="979">
        <v>0.09</v>
      </c>
      <c r="AU34" s="980" t="s">
        <v>769</v>
      </c>
      <c r="AV34" s="980" t="s">
        <v>768</v>
      </c>
      <c r="AW34" s="979">
        <v>0.01</v>
      </c>
      <c r="AX34" s="1327">
        <f t="shared" si="0"/>
        <v>0.5</v>
      </c>
      <c r="AY34" s="1313"/>
      <c r="AZ34" s="974">
        <v>0.4</v>
      </c>
      <c r="BA34" s="243" t="s">
        <v>771</v>
      </c>
      <c r="BB34" s="200" t="s">
        <v>770</v>
      </c>
      <c r="BC34" s="974">
        <v>0.09</v>
      </c>
      <c r="BD34" s="243" t="s">
        <v>769</v>
      </c>
      <c r="BE34" s="972" t="s">
        <v>768</v>
      </c>
      <c r="BF34" s="974">
        <v>0.01</v>
      </c>
      <c r="BG34" s="1334">
        <f t="shared" si="1"/>
        <v>0.5</v>
      </c>
      <c r="BH34" s="974">
        <v>0.4</v>
      </c>
      <c r="BI34" s="243" t="s">
        <v>771</v>
      </c>
      <c r="BJ34" s="200" t="s">
        <v>770</v>
      </c>
      <c r="BK34" s="974">
        <v>0.09</v>
      </c>
      <c r="BL34" s="243" t="s">
        <v>769</v>
      </c>
      <c r="BM34" s="972" t="s">
        <v>768</v>
      </c>
      <c r="BN34" s="974">
        <v>0.01</v>
      </c>
      <c r="BO34" s="1334">
        <f t="shared" si="2"/>
        <v>0.5</v>
      </c>
      <c r="BP34" s="210"/>
      <c r="BQ34" s="1464" t="str">
        <f>IF(VLOOKUP($A34,'EZ list'!$B$4:$H$443,4,FALSE)="","","Yes")</f>
        <v/>
      </c>
      <c r="BR34" s="1465" t="s">
        <v>984</v>
      </c>
      <c r="BS34" s="1446">
        <v>0.72799999999999998</v>
      </c>
      <c r="BT34" s="1396" t="s">
        <v>1088</v>
      </c>
      <c r="BU34" s="1396" t="s">
        <v>771</v>
      </c>
      <c r="BV34" s="1396" t="s">
        <v>770</v>
      </c>
      <c r="BW34" s="1396">
        <v>0.59</v>
      </c>
      <c r="BX34" s="1396" t="s">
        <v>769</v>
      </c>
      <c r="BY34" s="1396" t="s">
        <v>768</v>
      </c>
      <c r="BZ34" s="1396">
        <v>0.01</v>
      </c>
      <c r="CA34" s="1330"/>
    </row>
    <row r="35" spans="1:79" s="200" customFormat="1" ht="15.75" customHeight="1" x14ac:dyDescent="0.25">
      <c r="A35" s="972" t="s">
        <v>160</v>
      </c>
      <c r="B35" s="1268" t="s">
        <v>867</v>
      </c>
      <c r="C35" s="243">
        <v>0.49</v>
      </c>
      <c r="D35" s="243" t="s">
        <v>701</v>
      </c>
      <c r="E35" s="972" t="s">
        <v>700</v>
      </c>
      <c r="F35" s="243">
        <v>0</v>
      </c>
      <c r="G35" s="972" t="s">
        <v>756</v>
      </c>
      <c r="H35" s="972" t="s">
        <v>755</v>
      </c>
      <c r="I35" s="243">
        <v>0.01</v>
      </c>
      <c r="J35" s="243">
        <v>0.5</v>
      </c>
      <c r="K35" s="973">
        <v>0.49</v>
      </c>
      <c r="L35" s="972" t="s">
        <v>701</v>
      </c>
      <c r="M35" s="972" t="s">
        <v>700</v>
      </c>
      <c r="N35" s="974">
        <v>0</v>
      </c>
      <c r="O35" s="972" t="s">
        <v>756</v>
      </c>
      <c r="P35" s="972" t="s">
        <v>755</v>
      </c>
      <c r="Q35" s="974">
        <v>0.01</v>
      </c>
      <c r="R35" s="975">
        <v>0.5</v>
      </c>
      <c r="S35" s="973">
        <v>0.49</v>
      </c>
      <c r="T35" s="972" t="s">
        <v>701</v>
      </c>
      <c r="U35" s="972" t="s">
        <v>700</v>
      </c>
      <c r="V35" s="974">
        <v>0</v>
      </c>
      <c r="W35" s="972" t="s">
        <v>756</v>
      </c>
      <c r="X35" s="972" t="s">
        <v>755</v>
      </c>
      <c r="Y35" s="974">
        <v>0.01</v>
      </c>
      <c r="Z35" s="975">
        <v>0.5</v>
      </c>
      <c r="AA35" s="973">
        <v>0.49</v>
      </c>
      <c r="AB35" s="972" t="s">
        <v>701</v>
      </c>
      <c r="AC35" s="972" t="s">
        <v>700</v>
      </c>
      <c r="AD35" s="974">
        <v>0</v>
      </c>
      <c r="AE35" s="972" t="s">
        <v>756</v>
      </c>
      <c r="AF35" s="972" t="s">
        <v>755</v>
      </c>
      <c r="AG35" s="974">
        <v>0.01</v>
      </c>
      <c r="AH35" s="975">
        <v>0.5</v>
      </c>
      <c r="AI35" s="973">
        <v>0.49</v>
      </c>
      <c r="AJ35" s="734" t="s">
        <v>701</v>
      </c>
      <c r="AK35" s="977" t="s">
        <v>700</v>
      </c>
      <c r="AL35" s="974">
        <v>0</v>
      </c>
      <c r="AM35" s="977" t="s">
        <v>756</v>
      </c>
      <c r="AN35" s="977" t="s">
        <v>755</v>
      </c>
      <c r="AO35" s="974">
        <v>0.01</v>
      </c>
      <c r="AP35" s="975">
        <v>0.5</v>
      </c>
      <c r="AQ35" s="979">
        <v>0.49</v>
      </c>
      <c r="AR35" s="980" t="s">
        <v>701</v>
      </c>
      <c r="AS35" s="980" t="s">
        <v>700</v>
      </c>
      <c r="AT35" s="979">
        <v>0</v>
      </c>
      <c r="AU35" s="980" t="s">
        <v>756</v>
      </c>
      <c r="AV35" s="980" t="s">
        <v>755</v>
      </c>
      <c r="AW35" s="979">
        <v>0.01</v>
      </c>
      <c r="AX35" s="1327">
        <f t="shared" si="0"/>
        <v>0.5</v>
      </c>
      <c r="AY35" s="1313"/>
      <c r="AZ35" s="974">
        <v>0.49</v>
      </c>
      <c r="BA35" s="243" t="s">
        <v>701</v>
      </c>
      <c r="BB35" s="200" t="s">
        <v>700</v>
      </c>
      <c r="BC35" s="974">
        <v>0</v>
      </c>
      <c r="BD35" s="243" t="s">
        <v>756</v>
      </c>
      <c r="BE35" s="972" t="s">
        <v>755</v>
      </c>
      <c r="BF35" s="974">
        <v>0.01</v>
      </c>
      <c r="BG35" s="1334">
        <f t="shared" si="1"/>
        <v>0.5</v>
      </c>
      <c r="BH35" s="974">
        <v>0.49</v>
      </c>
      <c r="BI35" s="243" t="s">
        <v>701</v>
      </c>
      <c r="BJ35" s="200" t="s">
        <v>700</v>
      </c>
      <c r="BK35" s="974">
        <v>0</v>
      </c>
      <c r="BL35" s="243" t="s">
        <v>756</v>
      </c>
      <c r="BM35" s="972" t="s">
        <v>755</v>
      </c>
      <c r="BN35" s="974">
        <v>0.01</v>
      </c>
      <c r="BO35" s="1334">
        <f t="shared" si="2"/>
        <v>0.5</v>
      </c>
      <c r="BP35" s="210"/>
      <c r="BQ35" s="1464" t="str">
        <f>IF(VLOOKUP($A35,'EZ list'!$B$4:$H$443,4,FALSE)="","","Yes")</f>
        <v/>
      </c>
      <c r="BR35" s="1465" t="s">
        <v>985</v>
      </c>
      <c r="BS35" s="1446">
        <v>0.70099999999999996</v>
      </c>
      <c r="BT35" s="1396" t="s">
        <v>1088</v>
      </c>
      <c r="BU35" s="1396" t="s">
        <v>701</v>
      </c>
      <c r="BV35" s="1396" t="s">
        <v>700</v>
      </c>
      <c r="BW35" s="1396">
        <v>0</v>
      </c>
      <c r="BX35" s="1396" t="s">
        <v>756</v>
      </c>
      <c r="BY35" s="1396" t="s">
        <v>755</v>
      </c>
      <c r="BZ35" s="1396">
        <v>0.01</v>
      </c>
      <c r="CA35" s="1330"/>
    </row>
    <row r="36" spans="1:79" s="200" customFormat="1" ht="15" x14ac:dyDescent="0.25">
      <c r="A36" s="972" t="s">
        <v>162</v>
      </c>
      <c r="B36" s="1268" t="s">
        <v>866</v>
      </c>
      <c r="C36" s="243">
        <v>0.94</v>
      </c>
      <c r="D36" s="243" t="s">
        <v>1086</v>
      </c>
      <c r="E36" s="972" t="s">
        <v>1087</v>
      </c>
      <c r="F36" s="243">
        <v>0.05</v>
      </c>
      <c r="G36" s="972" t="s">
        <v>802</v>
      </c>
      <c r="H36" s="972" t="s">
        <v>801</v>
      </c>
      <c r="I36" s="243">
        <v>0.01</v>
      </c>
      <c r="J36" s="243">
        <v>1</v>
      </c>
      <c r="K36" s="973">
        <v>0.94</v>
      </c>
      <c r="L36" s="972" t="s">
        <v>1086</v>
      </c>
      <c r="M36" s="972" t="s">
        <v>1087</v>
      </c>
      <c r="N36" s="974">
        <v>0.05</v>
      </c>
      <c r="O36" s="972" t="s">
        <v>802</v>
      </c>
      <c r="P36" s="972" t="s">
        <v>801</v>
      </c>
      <c r="Q36" s="974">
        <v>0.01</v>
      </c>
      <c r="R36" s="975">
        <v>1</v>
      </c>
      <c r="S36" s="973">
        <v>0.94</v>
      </c>
      <c r="T36" s="972" t="s">
        <v>1086</v>
      </c>
      <c r="U36" s="972" t="s">
        <v>1087</v>
      </c>
      <c r="V36" s="974">
        <v>0.05</v>
      </c>
      <c r="W36" s="972" t="s">
        <v>802</v>
      </c>
      <c r="X36" s="972" t="s">
        <v>801</v>
      </c>
      <c r="Y36" s="974">
        <v>0.01</v>
      </c>
      <c r="Z36" s="975">
        <v>1</v>
      </c>
      <c r="AA36" s="973">
        <v>0.94</v>
      </c>
      <c r="AB36" s="972" t="s">
        <v>1086</v>
      </c>
      <c r="AC36" s="972" t="s">
        <v>1087</v>
      </c>
      <c r="AD36" s="974">
        <v>0.05</v>
      </c>
      <c r="AE36" s="972" t="s">
        <v>802</v>
      </c>
      <c r="AF36" s="972" t="s">
        <v>801</v>
      </c>
      <c r="AG36" s="974">
        <v>0.01</v>
      </c>
      <c r="AH36" s="975">
        <v>1</v>
      </c>
      <c r="AI36" s="973">
        <v>0.94</v>
      </c>
      <c r="AJ36" s="734" t="s">
        <v>1086</v>
      </c>
      <c r="AK36" s="977" t="s">
        <v>1087</v>
      </c>
      <c r="AL36" s="974">
        <v>0.05</v>
      </c>
      <c r="AM36" s="977" t="s">
        <v>802</v>
      </c>
      <c r="AN36" s="977" t="s">
        <v>801</v>
      </c>
      <c r="AO36" s="974">
        <v>0.01</v>
      </c>
      <c r="AP36" s="975">
        <v>1</v>
      </c>
      <c r="AQ36" s="979">
        <v>0.94</v>
      </c>
      <c r="AR36" s="980" t="s">
        <v>1086</v>
      </c>
      <c r="AS36" s="980" t="s">
        <v>1087</v>
      </c>
      <c r="AT36" s="979">
        <v>0.05</v>
      </c>
      <c r="AU36" s="980" t="s">
        <v>802</v>
      </c>
      <c r="AV36" s="980" t="s">
        <v>801</v>
      </c>
      <c r="AW36" s="979">
        <v>0.01</v>
      </c>
      <c r="AX36" s="1327">
        <f t="shared" si="0"/>
        <v>1</v>
      </c>
      <c r="AY36" s="1313"/>
      <c r="AZ36" s="974">
        <v>0.94</v>
      </c>
      <c r="BA36" s="243" t="s">
        <v>1086</v>
      </c>
      <c r="BB36" s="200" t="s">
        <v>1087</v>
      </c>
      <c r="BC36" s="974">
        <v>0.05</v>
      </c>
      <c r="BD36" s="243" t="s">
        <v>802</v>
      </c>
      <c r="BE36" s="972" t="s">
        <v>801</v>
      </c>
      <c r="BF36" s="974">
        <v>0.01</v>
      </c>
      <c r="BG36" s="1334">
        <f t="shared" si="1"/>
        <v>1</v>
      </c>
      <c r="BH36" s="974">
        <v>0.49</v>
      </c>
      <c r="BI36" s="243" t="s">
        <v>701</v>
      </c>
      <c r="BJ36" s="200" t="s">
        <v>700</v>
      </c>
      <c r="BK36" s="974">
        <v>0</v>
      </c>
      <c r="BL36" s="243" t="s">
        <v>802</v>
      </c>
      <c r="BM36" s="972" t="s">
        <v>801</v>
      </c>
      <c r="BN36" s="974">
        <v>0.01</v>
      </c>
      <c r="BO36" s="1334">
        <f t="shared" si="2"/>
        <v>0.5</v>
      </c>
      <c r="BP36" s="210"/>
      <c r="BQ36" s="1464" t="str">
        <f>IF(VLOOKUP($A36,'EZ list'!$B$4:$H$443,4,FALSE)="","","Yes")</f>
        <v>Yes</v>
      </c>
      <c r="BR36" s="1465" t="s">
        <v>985</v>
      </c>
      <c r="BS36" s="1446">
        <v>0.69499999999999995</v>
      </c>
      <c r="BT36" s="1396" t="s">
        <v>1088</v>
      </c>
      <c r="BU36" s="1396" t="s">
        <v>1086</v>
      </c>
      <c r="BV36" s="1396" t="s">
        <v>1087</v>
      </c>
      <c r="BW36" s="1396">
        <v>0.59</v>
      </c>
      <c r="BX36" s="1396" t="s">
        <v>802</v>
      </c>
      <c r="BY36" s="1396" t="s">
        <v>801</v>
      </c>
      <c r="BZ36" s="1396">
        <v>0.01</v>
      </c>
      <c r="CA36" s="1330"/>
    </row>
    <row r="37" spans="1:79" s="200" customFormat="1" ht="15.75" customHeight="1" x14ac:dyDescent="0.25">
      <c r="A37" s="972" t="s">
        <v>164</v>
      </c>
      <c r="B37" s="1268" t="s">
        <v>163</v>
      </c>
      <c r="C37" s="243">
        <v>0.4</v>
      </c>
      <c r="D37" s="243" t="s">
        <v>798</v>
      </c>
      <c r="E37" s="972" t="s">
        <v>797</v>
      </c>
      <c r="F37" s="243">
        <v>0.1</v>
      </c>
      <c r="G37" s="972" t="s">
        <v>701</v>
      </c>
      <c r="H37" s="972" t="s">
        <v>713</v>
      </c>
      <c r="I37" s="243">
        <v>0</v>
      </c>
      <c r="J37" s="243">
        <v>0.5</v>
      </c>
      <c r="K37" s="973">
        <v>0.4</v>
      </c>
      <c r="L37" s="972" t="s">
        <v>798</v>
      </c>
      <c r="M37" s="972" t="s">
        <v>797</v>
      </c>
      <c r="N37" s="974">
        <v>0.1</v>
      </c>
      <c r="O37" s="972" t="s">
        <v>701</v>
      </c>
      <c r="P37" s="972" t="s">
        <v>713</v>
      </c>
      <c r="Q37" s="974">
        <v>0</v>
      </c>
      <c r="R37" s="975">
        <v>0.5</v>
      </c>
      <c r="S37" s="973">
        <v>0.4</v>
      </c>
      <c r="T37" s="972" t="s">
        <v>798</v>
      </c>
      <c r="U37" s="972" t="s">
        <v>797</v>
      </c>
      <c r="V37" s="974">
        <v>0.1</v>
      </c>
      <c r="W37" s="972" t="s">
        <v>701</v>
      </c>
      <c r="X37" s="972" t="s">
        <v>713</v>
      </c>
      <c r="Y37" s="974">
        <v>0</v>
      </c>
      <c r="Z37" s="975">
        <v>0.5</v>
      </c>
      <c r="AA37" s="973">
        <v>0.4</v>
      </c>
      <c r="AB37" s="972" t="s">
        <v>798</v>
      </c>
      <c r="AC37" s="972" t="s">
        <v>797</v>
      </c>
      <c r="AD37" s="974">
        <v>0.1</v>
      </c>
      <c r="AE37" s="972" t="s">
        <v>701</v>
      </c>
      <c r="AF37" s="972" t="s">
        <v>713</v>
      </c>
      <c r="AG37" s="974">
        <v>0</v>
      </c>
      <c r="AH37" s="975">
        <v>0.5</v>
      </c>
      <c r="AI37" s="973">
        <v>0.42499999999999999</v>
      </c>
      <c r="AJ37" s="734" t="s">
        <v>798</v>
      </c>
      <c r="AK37" s="977" t="s">
        <v>797</v>
      </c>
      <c r="AL37" s="974">
        <v>0.32500000000000001</v>
      </c>
      <c r="AM37" s="977" t="s">
        <v>701</v>
      </c>
      <c r="AN37" s="977" t="s">
        <v>713</v>
      </c>
      <c r="AO37" s="974">
        <v>0</v>
      </c>
      <c r="AP37" s="975">
        <v>0.75</v>
      </c>
      <c r="AQ37" s="979">
        <v>0.4</v>
      </c>
      <c r="AR37" s="980" t="s">
        <v>798</v>
      </c>
      <c r="AS37" s="980" t="s">
        <v>797</v>
      </c>
      <c r="AT37" s="979">
        <v>0.1</v>
      </c>
      <c r="AU37" s="980" t="s">
        <v>701</v>
      </c>
      <c r="AV37" s="980" t="s">
        <v>713</v>
      </c>
      <c r="AW37" s="979">
        <v>0</v>
      </c>
      <c r="AX37" s="1327">
        <f t="shared" si="0"/>
        <v>0.5</v>
      </c>
      <c r="AY37" s="1313"/>
      <c r="AZ37" s="974">
        <v>0.4</v>
      </c>
      <c r="BA37" s="243" t="s">
        <v>798</v>
      </c>
      <c r="BB37" s="200" t="s">
        <v>797</v>
      </c>
      <c r="BC37" s="974">
        <v>0.1</v>
      </c>
      <c r="BD37" s="243" t="s">
        <v>701</v>
      </c>
      <c r="BE37" s="972" t="s">
        <v>713</v>
      </c>
      <c r="BF37" s="974">
        <v>0</v>
      </c>
      <c r="BG37" s="1334">
        <f t="shared" si="1"/>
        <v>0.5</v>
      </c>
      <c r="BH37" s="974">
        <v>0.4</v>
      </c>
      <c r="BI37" s="243" t="s">
        <v>798</v>
      </c>
      <c r="BJ37" s="200" t="s">
        <v>797</v>
      </c>
      <c r="BK37" s="974">
        <v>0.1</v>
      </c>
      <c r="BL37" s="243" t="s">
        <v>701</v>
      </c>
      <c r="BM37" s="972" t="s">
        <v>713</v>
      </c>
      <c r="BN37" s="974">
        <v>0</v>
      </c>
      <c r="BO37" s="1334">
        <f t="shared" si="2"/>
        <v>0.5</v>
      </c>
      <c r="BP37" s="210"/>
      <c r="BQ37" s="1464" t="str">
        <f>IF(VLOOKUP($A37,'EZ list'!$B$4:$H$443,4,FALSE)="","","Yes")</f>
        <v/>
      </c>
      <c r="BR37" s="1465" t="s">
        <v>984</v>
      </c>
      <c r="BS37" s="1446">
        <v>0.65300000000000002</v>
      </c>
      <c r="BT37" s="1396" t="s">
        <v>1088</v>
      </c>
      <c r="BU37" s="1396" t="s">
        <v>798</v>
      </c>
      <c r="BV37" s="1396" t="s">
        <v>797</v>
      </c>
      <c r="BW37" s="1396">
        <v>0.6</v>
      </c>
      <c r="BX37" s="1396" t="s">
        <v>701</v>
      </c>
      <c r="BY37" s="1396" t="s">
        <v>713</v>
      </c>
      <c r="BZ37" s="1396">
        <v>0</v>
      </c>
      <c r="CA37" s="1330"/>
    </row>
    <row r="38" spans="1:79" s="200" customFormat="1" ht="15.75" customHeight="1" x14ac:dyDescent="0.25">
      <c r="A38" s="972" t="s">
        <v>166</v>
      </c>
      <c r="B38" s="1268" t="s">
        <v>165</v>
      </c>
      <c r="C38" s="243">
        <v>0.3</v>
      </c>
      <c r="D38" s="243" t="s">
        <v>739</v>
      </c>
      <c r="E38" s="972" t="s">
        <v>738</v>
      </c>
      <c r="F38" s="243">
        <v>0.37</v>
      </c>
      <c r="G38" s="972" t="s">
        <v>701</v>
      </c>
      <c r="H38" s="972" t="s">
        <v>701</v>
      </c>
      <c r="I38" s="243">
        <v>0</v>
      </c>
      <c r="J38" s="243">
        <v>0.66999999999999993</v>
      </c>
      <c r="K38" s="973">
        <v>0.3</v>
      </c>
      <c r="L38" s="972" t="s">
        <v>739</v>
      </c>
      <c r="M38" s="972" t="s">
        <v>738</v>
      </c>
      <c r="N38" s="974">
        <v>0.37</v>
      </c>
      <c r="O38" s="972" t="s">
        <v>701</v>
      </c>
      <c r="P38" s="972" t="s">
        <v>701</v>
      </c>
      <c r="Q38" s="974">
        <v>0</v>
      </c>
      <c r="R38" s="975">
        <v>0.66999999999999993</v>
      </c>
      <c r="S38" s="973">
        <v>0.3</v>
      </c>
      <c r="T38" s="972" t="s">
        <v>739</v>
      </c>
      <c r="U38" s="972" t="s">
        <v>738</v>
      </c>
      <c r="V38" s="974">
        <v>0.37</v>
      </c>
      <c r="W38" s="972" t="s">
        <v>701</v>
      </c>
      <c r="X38" s="972" t="s">
        <v>701</v>
      </c>
      <c r="Y38" s="974">
        <v>0</v>
      </c>
      <c r="Z38" s="975">
        <v>0.66999999999999993</v>
      </c>
      <c r="AA38" s="973">
        <v>0.3</v>
      </c>
      <c r="AB38" s="972" t="s">
        <v>739</v>
      </c>
      <c r="AC38" s="972" t="s">
        <v>738</v>
      </c>
      <c r="AD38" s="974">
        <v>0.37</v>
      </c>
      <c r="AE38" s="972" t="s">
        <v>701</v>
      </c>
      <c r="AF38" s="972" t="s">
        <v>701</v>
      </c>
      <c r="AG38" s="974">
        <v>0</v>
      </c>
      <c r="AH38" s="975">
        <v>0.66999999999999993</v>
      </c>
      <c r="AI38" s="973">
        <v>0.48</v>
      </c>
      <c r="AJ38" s="734" t="s">
        <v>739</v>
      </c>
      <c r="AK38" s="977" t="s">
        <v>738</v>
      </c>
      <c r="AL38" s="974">
        <v>0.27</v>
      </c>
      <c r="AM38" s="977" t="s">
        <v>701</v>
      </c>
      <c r="AN38" s="977" t="s">
        <v>701</v>
      </c>
      <c r="AO38" s="974">
        <v>0</v>
      </c>
      <c r="AP38" s="975">
        <v>0.75</v>
      </c>
      <c r="AQ38" s="979">
        <v>0.64</v>
      </c>
      <c r="AR38" s="980" t="s">
        <v>739</v>
      </c>
      <c r="AS38" s="980" t="s">
        <v>738</v>
      </c>
      <c r="AT38" s="979">
        <v>0.36</v>
      </c>
      <c r="AU38" s="980" t="s">
        <v>701</v>
      </c>
      <c r="AV38" s="980" t="s">
        <v>701</v>
      </c>
      <c r="AW38" s="979">
        <v>0</v>
      </c>
      <c r="AX38" s="1327">
        <f t="shared" si="0"/>
        <v>1</v>
      </c>
      <c r="AY38" s="1313"/>
      <c r="AZ38" s="974">
        <v>0.3</v>
      </c>
      <c r="BA38" s="243" t="s">
        <v>739</v>
      </c>
      <c r="BB38" s="200" t="s">
        <v>738</v>
      </c>
      <c r="BC38" s="974">
        <v>0.37</v>
      </c>
      <c r="BD38" s="243" t="s">
        <v>701</v>
      </c>
      <c r="BE38" s="972" t="s">
        <v>701</v>
      </c>
      <c r="BF38" s="974">
        <v>0</v>
      </c>
      <c r="BG38" s="1334">
        <f t="shared" si="1"/>
        <v>0.66999999999999993</v>
      </c>
      <c r="BH38" s="974">
        <v>0.3</v>
      </c>
      <c r="BI38" s="243" t="s">
        <v>739</v>
      </c>
      <c r="BJ38" s="200" t="s">
        <v>738</v>
      </c>
      <c r="BK38" s="974">
        <v>0.2</v>
      </c>
      <c r="BL38" s="243" t="s">
        <v>701</v>
      </c>
      <c r="BM38" s="972" t="s">
        <v>701</v>
      </c>
      <c r="BN38" s="974">
        <v>0</v>
      </c>
      <c r="BO38" s="1334">
        <f t="shared" si="2"/>
        <v>0.5</v>
      </c>
      <c r="BP38" s="210"/>
      <c r="BQ38" s="1464" t="str">
        <f>IF(VLOOKUP($A38,'EZ list'!$B$4:$H$443,4,FALSE)="","","Yes")</f>
        <v/>
      </c>
      <c r="BR38" s="1465" t="s">
        <v>985</v>
      </c>
      <c r="BS38" s="1446">
        <v>0.75600000000000001</v>
      </c>
      <c r="BT38" s="1396" t="s">
        <v>1088</v>
      </c>
      <c r="BU38" s="1396" t="s">
        <v>739</v>
      </c>
      <c r="BV38" s="1396" t="s">
        <v>738</v>
      </c>
      <c r="BW38" s="1396">
        <v>0.2</v>
      </c>
      <c r="BX38" s="1396" t="s">
        <v>701</v>
      </c>
      <c r="BY38" s="1396" t="s">
        <v>701</v>
      </c>
      <c r="BZ38" s="1396">
        <v>0</v>
      </c>
      <c r="CA38" s="1330"/>
    </row>
    <row r="39" spans="1:79" s="200" customFormat="1" ht="15.75" customHeight="1" x14ac:dyDescent="0.25">
      <c r="A39" s="972" t="s">
        <v>168</v>
      </c>
      <c r="B39" s="1268" t="s">
        <v>167</v>
      </c>
      <c r="C39" s="243">
        <v>0.4</v>
      </c>
      <c r="D39" s="243" t="s">
        <v>706</v>
      </c>
      <c r="E39" s="972" t="s">
        <v>705</v>
      </c>
      <c r="F39" s="243">
        <v>0.09</v>
      </c>
      <c r="G39" s="972" t="s">
        <v>704</v>
      </c>
      <c r="H39" s="972" t="s">
        <v>703</v>
      </c>
      <c r="I39" s="243">
        <v>0.01</v>
      </c>
      <c r="J39" s="243">
        <v>0.5</v>
      </c>
      <c r="K39" s="973">
        <v>0.4</v>
      </c>
      <c r="L39" s="972" t="s">
        <v>706</v>
      </c>
      <c r="M39" s="972" t="s">
        <v>705</v>
      </c>
      <c r="N39" s="974">
        <v>0.09</v>
      </c>
      <c r="O39" s="972" t="s">
        <v>704</v>
      </c>
      <c r="P39" s="972" t="s">
        <v>703</v>
      </c>
      <c r="Q39" s="974">
        <v>0.01</v>
      </c>
      <c r="R39" s="975">
        <v>0.5</v>
      </c>
      <c r="S39" s="973">
        <v>0.4</v>
      </c>
      <c r="T39" s="972" t="s">
        <v>706</v>
      </c>
      <c r="U39" s="972" t="s">
        <v>705</v>
      </c>
      <c r="V39" s="974">
        <v>0.09</v>
      </c>
      <c r="W39" s="972" t="s">
        <v>704</v>
      </c>
      <c r="X39" s="972" t="s">
        <v>703</v>
      </c>
      <c r="Y39" s="974">
        <v>0.01</v>
      </c>
      <c r="Z39" s="975">
        <v>0.5</v>
      </c>
      <c r="AA39" s="973">
        <v>0.4</v>
      </c>
      <c r="AB39" s="972" t="s">
        <v>706</v>
      </c>
      <c r="AC39" s="972" t="s">
        <v>705</v>
      </c>
      <c r="AD39" s="974">
        <v>0.09</v>
      </c>
      <c r="AE39" s="972" t="s">
        <v>704</v>
      </c>
      <c r="AF39" s="972" t="s">
        <v>703</v>
      </c>
      <c r="AG39" s="974">
        <v>0.01</v>
      </c>
      <c r="AH39" s="975">
        <v>0.5</v>
      </c>
      <c r="AI39" s="973">
        <v>0</v>
      </c>
      <c r="AJ39" s="734" t="s">
        <v>706</v>
      </c>
      <c r="AK39" s="977" t="s">
        <v>705</v>
      </c>
      <c r="AL39" s="974">
        <v>0.74</v>
      </c>
      <c r="AM39" s="977" t="s">
        <v>704</v>
      </c>
      <c r="AN39" s="977" t="s">
        <v>703</v>
      </c>
      <c r="AO39" s="974">
        <v>0.01</v>
      </c>
      <c r="AP39" s="975">
        <v>0.75</v>
      </c>
      <c r="AQ39" s="979">
        <v>0.4</v>
      </c>
      <c r="AR39" s="980" t="s">
        <v>706</v>
      </c>
      <c r="AS39" s="980" t="s">
        <v>705</v>
      </c>
      <c r="AT39" s="979">
        <v>0.09</v>
      </c>
      <c r="AU39" s="980" t="s">
        <v>704</v>
      </c>
      <c r="AV39" s="980" t="s">
        <v>703</v>
      </c>
      <c r="AW39" s="979">
        <v>0.01</v>
      </c>
      <c r="AX39" s="1327">
        <f t="shared" si="0"/>
        <v>0.5</v>
      </c>
      <c r="AY39" s="1313"/>
      <c r="AZ39" s="974">
        <v>0.4</v>
      </c>
      <c r="BA39" s="243" t="s">
        <v>706</v>
      </c>
      <c r="BB39" s="200" t="s">
        <v>705</v>
      </c>
      <c r="BC39" s="974">
        <v>0.09</v>
      </c>
      <c r="BD39" s="243" t="s">
        <v>704</v>
      </c>
      <c r="BE39" s="972" t="s">
        <v>703</v>
      </c>
      <c r="BF39" s="974">
        <v>0.01</v>
      </c>
      <c r="BG39" s="1334">
        <f t="shared" si="1"/>
        <v>0.5</v>
      </c>
      <c r="BH39" s="974">
        <v>0.4</v>
      </c>
      <c r="BI39" s="243" t="s">
        <v>706</v>
      </c>
      <c r="BJ39" s="200" t="s">
        <v>705</v>
      </c>
      <c r="BK39" s="974">
        <v>0.09</v>
      </c>
      <c r="BL39" s="243" t="s">
        <v>704</v>
      </c>
      <c r="BM39" s="972" t="s">
        <v>703</v>
      </c>
      <c r="BN39" s="974">
        <v>0.01</v>
      </c>
      <c r="BO39" s="1334">
        <f t="shared" si="2"/>
        <v>0.5</v>
      </c>
      <c r="BP39" s="210"/>
      <c r="BQ39" s="1464" t="str">
        <f>IF(VLOOKUP($A39,'EZ list'!$B$4:$H$443,4,FALSE)="","","Yes")</f>
        <v/>
      </c>
      <c r="BR39" s="1465" t="s">
        <v>984</v>
      </c>
      <c r="BS39" s="1446">
        <v>0.69399999999999995</v>
      </c>
      <c r="BT39" s="1396" t="s">
        <v>1088</v>
      </c>
      <c r="BU39" s="1396" t="s">
        <v>706</v>
      </c>
      <c r="BV39" s="1396" t="s">
        <v>705</v>
      </c>
      <c r="BW39" s="1396">
        <v>0.59</v>
      </c>
      <c r="BX39" s="1396" t="s">
        <v>704</v>
      </c>
      <c r="BY39" s="1396" t="s">
        <v>703</v>
      </c>
      <c r="BZ39" s="1396">
        <v>0.01</v>
      </c>
      <c r="CA39" s="1330"/>
    </row>
    <row r="40" spans="1:79" s="200" customFormat="1" ht="15.75" customHeight="1" x14ac:dyDescent="0.25">
      <c r="A40" s="972" t="s">
        <v>170</v>
      </c>
      <c r="B40" s="1268" t="s">
        <v>169</v>
      </c>
      <c r="C40" s="243">
        <v>0.4</v>
      </c>
      <c r="D40" s="243" t="s">
        <v>752</v>
      </c>
      <c r="E40" s="972" t="s">
        <v>751</v>
      </c>
      <c r="F40" s="243">
        <v>0.1</v>
      </c>
      <c r="G40" s="972" t="s">
        <v>701</v>
      </c>
      <c r="H40" s="972" t="s">
        <v>713</v>
      </c>
      <c r="I40" s="243">
        <v>0</v>
      </c>
      <c r="J40" s="243">
        <v>0.5</v>
      </c>
      <c r="K40" s="973">
        <v>0.4</v>
      </c>
      <c r="L40" s="972" t="s">
        <v>752</v>
      </c>
      <c r="M40" s="972" t="s">
        <v>751</v>
      </c>
      <c r="N40" s="974">
        <v>0.1</v>
      </c>
      <c r="O40" s="972" t="s">
        <v>701</v>
      </c>
      <c r="P40" s="972" t="s">
        <v>713</v>
      </c>
      <c r="Q40" s="974">
        <v>0</v>
      </c>
      <c r="R40" s="975">
        <v>0.5</v>
      </c>
      <c r="S40" s="973">
        <v>0.4</v>
      </c>
      <c r="T40" s="972" t="s">
        <v>752</v>
      </c>
      <c r="U40" s="972" t="s">
        <v>751</v>
      </c>
      <c r="V40" s="974">
        <v>0.1</v>
      </c>
      <c r="W40" s="972" t="s">
        <v>701</v>
      </c>
      <c r="X40" s="972" t="s">
        <v>713</v>
      </c>
      <c r="Y40" s="974">
        <v>0</v>
      </c>
      <c r="Z40" s="975">
        <v>0.5</v>
      </c>
      <c r="AA40" s="973">
        <v>0.4</v>
      </c>
      <c r="AB40" s="972" t="s">
        <v>752</v>
      </c>
      <c r="AC40" s="972" t="s">
        <v>751</v>
      </c>
      <c r="AD40" s="974">
        <v>0.1</v>
      </c>
      <c r="AE40" s="972" t="s">
        <v>701</v>
      </c>
      <c r="AF40" s="972" t="s">
        <v>713</v>
      </c>
      <c r="AG40" s="974">
        <v>0</v>
      </c>
      <c r="AH40" s="975">
        <v>0.5</v>
      </c>
      <c r="AI40" s="973">
        <v>0.35</v>
      </c>
      <c r="AJ40" s="734" t="s">
        <v>752</v>
      </c>
      <c r="AK40" s="977" t="s">
        <v>751</v>
      </c>
      <c r="AL40" s="974">
        <v>0.4</v>
      </c>
      <c r="AM40" s="977" t="s">
        <v>701</v>
      </c>
      <c r="AN40" s="977" t="s">
        <v>713</v>
      </c>
      <c r="AO40" s="974">
        <v>0</v>
      </c>
      <c r="AP40" s="975">
        <v>0.75</v>
      </c>
      <c r="AQ40" s="979">
        <v>0.4</v>
      </c>
      <c r="AR40" s="980" t="s">
        <v>752</v>
      </c>
      <c r="AS40" s="980" t="s">
        <v>751</v>
      </c>
      <c r="AT40" s="979">
        <v>0.1</v>
      </c>
      <c r="AU40" s="980" t="s">
        <v>701</v>
      </c>
      <c r="AV40" s="980" t="s">
        <v>713</v>
      </c>
      <c r="AW40" s="979">
        <v>0</v>
      </c>
      <c r="AX40" s="1327">
        <f t="shared" si="0"/>
        <v>0.5</v>
      </c>
      <c r="AY40" s="1313"/>
      <c r="AZ40" s="974">
        <v>0.4</v>
      </c>
      <c r="BA40" s="243" t="s">
        <v>752</v>
      </c>
      <c r="BB40" s="200" t="s">
        <v>751</v>
      </c>
      <c r="BC40" s="974">
        <v>0.1</v>
      </c>
      <c r="BD40" s="243" t="s">
        <v>701</v>
      </c>
      <c r="BE40" s="972" t="s">
        <v>713</v>
      </c>
      <c r="BF40" s="974">
        <v>0</v>
      </c>
      <c r="BG40" s="1334">
        <f t="shared" si="1"/>
        <v>0.5</v>
      </c>
      <c r="BH40" s="974">
        <v>0.4</v>
      </c>
      <c r="BI40" s="243" t="s">
        <v>752</v>
      </c>
      <c r="BJ40" s="200" t="s">
        <v>751</v>
      </c>
      <c r="BK40" s="974">
        <v>0.1</v>
      </c>
      <c r="BL40" s="243" t="s">
        <v>701</v>
      </c>
      <c r="BM40" s="972" t="s">
        <v>713</v>
      </c>
      <c r="BN40" s="974">
        <v>0</v>
      </c>
      <c r="BO40" s="1334">
        <f t="shared" si="2"/>
        <v>0.5</v>
      </c>
      <c r="BP40" s="210"/>
      <c r="BQ40" s="1464" t="str">
        <f>IF(VLOOKUP($A40,'EZ list'!$B$4:$H$443,4,FALSE)="","","Yes")</f>
        <v/>
      </c>
      <c r="BR40" s="1465" t="s">
        <v>984</v>
      </c>
      <c r="BS40" s="1446">
        <v>0.75900000000000001</v>
      </c>
      <c r="BT40" s="1396" t="s">
        <v>1088</v>
      </c>
      <c r="BU40" s="1396" t="s">
        <v>752</v>
      </c>
      <c r="BV40" s="1396" t="s">
        <v>751</v>
      </c>
      <c r="BW40" s="1396">
        <v>0.6</v>
      </c>
      <c r="BX40" s="1396" t="s">
        <v>701</v>
      </c>
      <c r="BY40" s="1396" t="s">
        <v>713</v>
      </c>
      <c r="BZ40" s="1396">
        <v>0</v>
      </c>
      <c r="CA40" s="1330"/>
    </row>
    <row r="41" spans="1:79" s="200" customFormat="1" ht="15" x14ac:dyDescent="0.25">
      <c r="A41" s="972" t="s">
        <v>172</v>
      </c>
      <c r="B41" s="1268" t="s">
        <v>171</v>
      </c>
      <c r="C41" s="243">
        <v>0.4</v>
      </c>
      <c r="D41" s="243" t="s">
        <v>823</v>
      </c>
      <c r="E41" s="972" t="s">
        <v>822</v>
      </c>
      <c r="F41" s="243">
        <v>0.09</v>
      </c>
      <c r="G41" s="972" t="s">
        <v>821</v>
      </c>
      <c r="H41" s="972" t="s">
        <v>820</v>
      </c>
      <c r="I41" s="243">
        <v>0.01</v>
      </c>
      <c r="J41" s="243">
        <v>0.5</v>
      </c>
      <c r="K41" s="973">
        <v>0.4</v>
      </c>
      <c r="L41" s="972" t="s">
        <v>823</v>
      </c>
      <c r="M41" s="972" t="s">
        <v>822</v>
      </c>
      <c r="N41" s="974">
        <v>0.09</v>
      </c>
      <c r="O41" s="972" t="s">
        <v>821</v>
      </c>
      <c r="P41" s="972" t="s">
        <v>820</v>
      </c>
      <c r="Q41" s="974">
        <v>0.01</v>
      </c>
      <c r="R41" s="975">
        <v>0.5</v>
      </c>
      <c r="S41" s="973">
        <v>0.4</v>
      </c>
      <c r="T41" s="972" t="s">
        <v>823</v>
      </c>
      <c r="U41" s="972" t="s">
        <v>822</v>
      </c>
      <c r="V41" s="974">
        <v>0.09</v>
      </c>
      <c r="W41" s="972" t="s">
        <v>821</v>
      </c>
      <c r="X41" s="972" t="s">
        <v>820</v>
      </c>
      <c r="Y41" s="974">
        <v>0.01</v>
      </c>
      <c r="Z41" s="975">
        <v>0.5</v>
      </c>
      <c r="AA41" s="973">
        <v>0.4</v>
      </c>
      <c r="AB41" s="972" t="s">
        <v>823</v>
      </c>
      <c r="AC41" s="972" t="s">
        <v>822</v>
      </c>
      <c r="AD41" s="974">
        <v>0.09</v>
      </c>
      <c r="AE41" s="972" t="s">
        <v>821</v>
      </c>
      <c r="AF41" s="972" t="s">
        <v>820</v>
      </c>
      <c r="AG41" s="974">
        <v>0.01</v>
      </c>
      <c r="AH41" s="975">
        <v>0.5</v>
      </c>
      <c r="AI41" s="973">
        <v>0.4</v>
      </c>
      <c r="AJ41" s="734" t="s">
        <v>823</v>
      </c>
      <c r="AK41" s="977" t="s">
        <v>822</v>
      </c>
      <c r="AL41" s="974">
        <v>0.09</v>
      </c>
      <c r="AM41" s="977" t="s">
        <v>821</v>
      </c>
      <c r="AN41" s="977" t="s">
        <v>820</v>
      </c>
      <c r="AO41" s="974">
        <v>0.01</v>
      </c>
      <c r="AP41" s="975">
        <v>0.5</v>
      </c>
      <c r="AQ41" s="979">
        <v>0.4</v>
      </c>
      <c r="AR41" s="980" t="s">
        <v>823</v>
      </c>
      <c r="AS41" s="980" t="s">
        <v>822</v>
      </c>
      <c r="AT41" s="979">
        <v>0.09</v>
      </c>
      <c r="AU41" s="980" t="s">
        <v>821</v>
      </c>
      <c r="AV41" s="980" t="s">
        <v>820</v>
      </c>
      <c r="AW41" s="979">
        <v>0.01</v>
      </c>
      <c r="AX41" s="1327">
        <f t="shared" si="0"/>
        <v>0.5</v>
      </c>
      <c r="AY41" s="1313"/>
      <c r="AZ41" s="974">
        <v>0.4</v>
      </c>
      <c r="BA41" s="243" t="s">
        <v>823</v>
      </c>
      <c r="BB41" s="200" t="s">
        <v>822</v>
      </c>
      <c r="BC41" s="974">
        <v>0.09</v>
      </c>
      <c r="BD41" s="243" t="s">
        <v>821</v>
      </c>
      <c r="BE41" s="972" t="s">
        <v>820</v>
      </c>
      <c r="BF41" s="974">
        <v>0.01</v>
      </c>
      <c r="BG41" s="1334">
        <f t="shared" si="1"/>
        <v>0.5</v>
      </c>
      <c r="BH41" s="974">
        <v>0.4</v>
      </c>
      <c r="BI41" s="243" t="s">
        <v>823</v>
      </c>
      <c r="BJ41" s="200" t="s">
        <v>822</v>
      </c>
      <c r="BK41" s="974">
        <v>0.09</v>
      </c>
      <c r="BL41" s="243" t="s">
        <v>821</v>
      </c>
      <c r="BM41" s="972" t="s">
        <v>820</v>
      </c>
      <c r="BN41" s="974">
        <v>0.01</v>
      </c>
      <c r="BO41" s="1334">
        <f t="shared" si="2"/>
        <v>0.5</v>
      </c>
      <c r="BP41" s="210"/>
      <c r="BQ41" s="1464" t="str">
        <f>IF(VLOOKUP($A41,'EZ list'!$B$4:$H$443,4,FALSE)="","","Yes")</f>
        <v>Yes</v>
      </c>
      <c r="BR41" s="1465" t="s">
        <v>984</v>
      </c>
      <c r="BS41" s="1446">
        <v>0.67700000000000005</v>
      </c>
      <c r="BT41" s="1396" t="s">
        <v>1088</v>
      </c>
      <c r="BU41" s="1396" t="s">
        <v>823</v>
      </c>
      <c r="BV41" s="1396" t="s">
        <v>822</v>
      </c>
      <c r="BW41" s="1396">
        <v>0.59</v>
      </c>
      <c r="BX41" s="1396" t="s">
        <v>821</v>
      </c>
      <c r="BY41" s="1396" t="s">
        <v>820</v>
      </c>
      <c r="BZ41" s="1396">
        <v>0.01</v>
      </c>
      <c r="CA41" s="1330"/>
    </row>
    <row r="42" spans="1:79" s="200" customFormat="1" ht="15" x14ac:dyDescent="0.25">
      <c r="A42" s="972" t="s">
        <v>1507</v>
      </c>
      <c r="B42" s="1268" t="s">
        <v>1513</v>
      </c>
      <c r="C42" s="243">
        <v>0.49</v>
      </c>
      <c r="D42" s="243" t="s">
        <v>701</v>
      </c>
      <c r="E42" s="972" t="s">
        <v>700</v>
      </c>
      <c r="F42" s="243">
        <v>0</v>
      </c>
      <c r="G42" s="972" t="s">
        <v>712</v>
      </c>
      <c r="H42" s="972" t="s">
        <v>711</v>
      </c>
      <c r="I42" s="243">
        <v>0.01</v>
      </c>
      <c r="J42" s="243">
        <v>0.5</v>
      </c>
      <c r="K42" s="973">
        <v>0.49</v>
      </c>
      <c r="L42" s="972" t="s">
        <v>701</v>
      </c>
      <c r="M42" s="972" t="s">
        <v>700</v>
      </c>
      <c r="N42" s="974">
        <v>0</v>
      </c>
      <c r="O42" s="972" t="s">
        <v>712</v>
      </c>
      <c r="P42" s="972" t="s">
        <v>711</v>
      </c>
      <c r="Q42" s="974">
        <v>0.01</v>
      </c>
      <c r="R42" s="975">
        <v>0.5</v>
      </c>
      <c r="S42" s="973">
        <v>0.49</v>
      </c>
      <c r="T42" s="972" t="s">
        <v>701</v>
      </c>
      <c r="U42" s="972" t="s">
        <v>700</v>
      </c>
      <c r="V42" s="974">
        <v>0</v>
      </c>
      <c r="W42" s="972" t="s">
        <v>712</v>
      </c>
      <c r="X42" s="972" t="s">
        <v>711</v>
      </c>
      <c r="Y42" s="974">
        <v>0.01</v>
      </c>
      <c r="Z42" s="975">
        <v>0.5</v>
      </c>
      <c r="AA42" s="973">
        <v>0.49</v>
      </c>
      <c r="AB42" s="972" t="s">
        <v>701</v>
      </c>
      <c r="AC42" s="972" t="s">
        <v>700</v>
      </c>
      <c r="AD42" s="974">
        <v>0</v>
      </c>
      <c r="AE42" s="972" t="s">
        <v>712</v>
      </c>
      <c r="AF42" s="972" t="s">
        <v>711</v>
      </c>
      <c r="AG42" s="974">
        <v>0.01</v>
      </c>
      <c r="AH42" s="975">
        <v>0.5</v>
      </c>
      <c r="AI42" s="976">
        <v>0.74</v>
      </c>
      <c r="AJ42" s="734" t="s">
        <v>701</v>
      </c>
      <c r="AK42" s="977" t="s">
        <v>700</v>
      </c>
      <c r="AL42" s="974">
        <v>0</v>
      </c>
      <c r="AM42" s="977" t="s">
        <v>712</v>
      </c>
      <c r="AN42" s="977" t="s">
        <v>711</v>
      </c>
      <c r="AO42" s="974">
        <v>0.01</v>
      </c>
      <c r="AP42" s="978">
        <v>0.75</v>
      </c>
      <c r="AQ42" s="979">
        <v>0.49</v>
      </c>
      <c r="AR42" s="980" t="s">
        <v>701</v>
      </c>
      <c r="AS42" s="980" t="s">
        <v>700</v>
      </c>
      <c r="AT42" s="979">
        <v>0</v>
      </c>
      <c r="AU42" s="980" t="s">
        <v>712</v>
      </c>
      <c r="AV42" s="980" t="s">
        <v>711</v>
      </c>
      <c r="AW42" s="979">
        <v>0.01</v>
      </c>
      <c r="AX42" s="1327">
        <v>0.5</v>
      </c>
      <c r="AY42" s="1313"/>
      <c r="AZ42" s="974">
        <v>0.49</v>
      </c>
      <c r="BA42" s="243" t="s">
        <v>701</v>
      </c>
      <c r="BB42" s="200" t="s">
        <v>700</v>
      </c>
      <c r="BC42" s="974">
        <v>0</v>
      </c>
      <c r="BD42" s="243" t="s">
        <v>712</v>
      </c>
      <c r="BE42" s="972" t="s">
        <v>711</v>
      </c>
      <c r="BF42" s="974">
        <v>0.01</v>
      </c>
      <c r="BG42" s="1334">
        <v>0.5</v>
      </c>
      <c r="BH42" s="974">
        <v>0.49</v>
      </c>
      <c r="BI42" s="243" t="s">
        <v>701</v>
      </c>
      <c r="BJ42" s="200" t="s">
        <v>700</v>
      </c>
      <c r="BK42" s="974">
        <v>0</v>
      </c>
      <c r="BL42" s="243" t="s">
        <v>712</v>
      </c>
      <c r="BM42" s="972" t="s">
        <v>711</v>
      </c>
      <c r="BN42" s="974">
        <v>0.01</v>
      </c>
      <c r="BO42" s="1334">
        <v>0.5</v>
      </c>
      <c r="BP42" s="210"/>
      <c r="BQ42" s="1464" t="str">
        <f>IF(VLOOKUP($A42,'EZ list'!$B$4:$H$443,4,FALSE)="","","Yes")</f>
        <v>Yes</v>
      </c>
      <c r="BR42" s="1466" t="s">
        <v>985</v>
      </c>
      <c r="BS42" s="1446">
        <v>0.71599999999999997</v>
      </c>
      <c r="BT42" s="1396" t="s">
        <v>1088</v>
      </c>
      <c r="BU42" s="1396" t="s">
        <v>701</v>
      </c>
      <c r="BV42" s="1396" t="s">
        <v>700</v>
      </c>
      <c r="BW42" s="1396">
        <v>0</v>
      </c>
      <c r="BX42" s="1396" t="s">
        <v>712</v>
      </c>
      <c r="BY42" s="1396" t="s">
        <v>711</v>
      </c>
      <c r="BZ42" s="1396">
        <v>0.01</v>
      </c>
      <c r="CA42" s="1330"/>
    </row>
    <row r="43" spans="1:79" s="200" customFormat="1" ht="15.75" customHeight="1" x14ac:dyDescent="0.25">
      <c r="A43" s="972" t="s">
        <v>174</v>
      </c>
      <c r="B43" s="1268" t="s">
        <v>173</v>
      </c>
      <c r="C43" s="243">
        <v>0.4</v>
      </c>
      <c r="D43" s="243" t="s">
        <v>710</v>
      </c>
      <c r="E43" s="972" t="s">
        <v>709</v>
      </c>
      <c r="F43" s="243">
        <v>0.09</v>
      </c>
      <c r="G43" s="972" t="s">
        <v>708</v>
      </c>
      <c r="H43" s="972" t="s">
        <v>707</v>
      </c>
      <c r="I43" s="243">
        <v>0.01</v>
      </c>
      <c r="J43" s="243">
        <v>0.5</v>
      </c>
      <c r="K43" s="973">
        <v>0.4</v>
      </c>
      <c r="L43" s="972" t="s">
        <v>710</v>
      </c>
      <c r="M43" s="972" t="s">
        <v>709</v>
      </c>
      <c r="N43" s="974">
        <v>0.09</v>
      </c>
      <c r="O43" s="972" t="s">
        <v>708</v>
      </c>
      <c r="P43" s="972" t="s">
        <v>707</v>
      </c>
      <c r="Q43" s="974">
        <v>0.01</v>
      </c>
      <c r="R43" s="975">
        <v>0.5</v>
      </c>
      <c r="S43" s="973">
        <v>0.4</v>
      </c>
      <c r="T43" s="972" t="s">
        <v>710</v>
      </c>
      <c r="U43" s="972" t="s">
        <v>709</v>
      </c>
      <c r="V43" s="974">
        <v>0.09</v>
      </c>
      <c r="W43" s="972" t="s">
        <v>708</v>
      </c>
      <c r="X43" s="972" t="s">
        <v>707</v>
      </c>
      <c r="Y43" s="974">
        <v>0.01</v>
      </c>
      <c r="Z43" s="975">
        <v>0.5</v>
      </c>
      <c r="AA43" s="973">
        <v>0.4</v>
      </c>
      <c r="AB43" s="972" t="s">
        <v>710</v>
      </c>
      <c r="AC43" s="972" t="s">
        <v>709</v>
      </c>
      <c r="AD43" s="974">
        <v>0.09</v>
      </c>
      <c r="AE43" s="972" t="s">
        <v>708</v>
      </c>
      <c r="AF43" s="972" t="s">
        <v>707</v>
      </c>
      <c r="AG43" s="974">
        <v>0.01</v>
      </c>
      <c r="AH43" s="975">
        <v>0.5</v>
      </c>
      <c r="AI43" s="973">
        <v>0.56000000000000005</v>
      </c>
      <c r="AJ43" s="734" t="s">
        <v>710</v>
      </c>
      <c r="AK43" s="977" t="s">
        <v>709</v>
      </c>
      <c r="AL43" s="974">
        <v>0.17499999999999999</v>
      </c>
      <c r="AM43" s="977" t="s">
        <v>708</v>
      </c>
      <c r="AN43" s="977" t="s">
        <v>707</v>
      </c>
      <c r="AO43" s="974">
        <v>1.4999999999999999E-2</v>
      </c>
      <c r="AP43" s="975">
        <v>0.75000000000000011</v>
      </c>
      <c r="AQ43" s="979">
        <v>0.4</v>
      </c>
      <c r="AR43" s="980" t="s">
        <v>710</v>
      </c>
      <c r="AS43" s="980" t="s">
        <v>709</v>
      </c>
      <c r="AT43" s="979">
        <v>0.09</v>
      </c>
      <c r="AU43" s="980" t="s">
        <v>708</v>
      </c>
      <c r="AV43" s="980" t="s">
        <v>707</v>
      </c>
      <c r="AW43" s="979">
        <v>0.01</v>
      </c>
      <c r="AX43" s="1327">
        <f t="shared" si="0"/>
        <v>0.5</v>
      </c>
      <c r="AY43" s="1313"/>
      <c r="AZ43" s="974">
        <v>0.4</v>
      </c>
      <c r="BA43" s="243" t="s">
        <v>710</v>
      </c>
      <c r="BB43" s="200" t="s">
        <v>709</v>
      </c>
      <c r="BC43" s="974">
        <v>0.09</v>
      </c>
      <c r="BD43" s="243" t="s">
        <v>708</v>
      </c>
      <c r="BE43" s="972" t="s">
        <v>707</v>
      </c>
      <c r="BF43" s="974">
        <v>0.01</v>
      </c>
      <c r="BG43" s="1334">
        <f t="shared" si="1"/>
        <v>0.5</v>
      </c>
      <c r="BH43" s="974">
        <v>0.4</v>
      </c>
      <c r="BI43" s="243" t="s">
        <v>710</v>
      </c>
      <c r="BJ43" s="200" t="s">
        <v>709</v>
      </c>
      <c r="BK43" s="974">
        <v>0.09</v>
      </c>
      <c r="BL43" s="243" t="s">
        <v>708</v>
      </c>
      <c r="BM43" s="972" t="s">
        <v>707</v>
      </c>
      <c r="BN43" s="974">
        <v>0.01</v>
      </c>
      <c r="BO43" s="1334">
        <f t="shared" si="2"/>
        <v>0.5</v>
      </c>
      <c r="BP43" s="210"/>
      <c r="BQ43" s="1464" t="str">
        <f>IF(VLOOKUP($A43,'EZ list'!$B$4:$H$443,4,FALSE)="","","Yes")</f>
        <v/>
      </c>
      <c r="BR43" s="1465" t="s">
        <v>984</v>
      </c>
      <c r="BS43" s="1446">
        <v>0.63400000000000001</v>
      </c>
      <c r="BT43" s="1396" t="s">
        <v>985</v>
      </c>
      <c r="BU43" s="1396" t="s">
        <v>710</v>
      </c>
      <c r="BV43" s="1396" t="s">
        <v>709</v>
      </c>
      <c r="BW43" s="1396">
        <v>0.59</v>
      </c>
      <c r="BX43" s="1396" t="s">
        <v>708</v>
      </c>
      <c r="BY43" s="1396" t="s">
        <v>707</v>
      </c>
      <c r="BZ43" s="1396">
        <v>0.01</v>
      </c>
      <c r="CA43" s="1330"/>
    </row>
    <row r="44" spans="1:79" s="200" customFormat="1" ht="15.75" customHeight="1" x14ac:dyDescent="0.25">
      <c r="A44" s="972" t="s">
        <v>176</v>
      </c>
      <c r="B44" s="1268" t="s">
        <v>175</v>
      </c>
      <c r="C44" s="243">
        <v>0.99</v>
      </c>
      <c r="D44" s="243" t="s">
        <v>701</v>
      </c>
      <c r="E44" s="972" t="s">
        <v>718</v>
      </c>
      <c r="F44" s="243">
        <v>0</v>
      </c>
      <c r="G44" s="972" t="s">
        <v>1447</v>
      </c>
      <c r="H44" s="972" t="s">
        <v>1408</v>
      </c>
      <c r="I44" s="243">
        <v>0.01</v>
      </c>
      <c r="J44" s="243">
        <v>1</v>
      </c>
      <c r="K44" s="973">
        <v>0.99</v>
      </c>
      <c r="L44" s="972" t="s">
        <v>701</v>
      </c>
      <c r="M44" s="972" t="s">
        <v>718</v>
      </c>
      <c r="N44" s="974">
        <v>0</v>
      </c>
      <c r="O44" s="972" t="s">
        <v>1447</v>
      </c>
      <c r="P44" s="972" t="s">
        <v>1408</v>
      </c>
      <c r="Q44" s="974">
        <v>0.01</v>
      </c>
      <c r="R44" s="975">
        <v>1</v>
      </c>
      <c r="S44" s="973">
        <v>0.99</v>
      </c>
      <c r="T44" s="972" t="s">
        <v>701</v>
      </c>
      <c r="U44" s="972" t="s">
        <v>718</v>
      </c>
      <c r="V44" s="974">
        <v>0</v>
      </c>
      <c r="W44" s="972" t="s">
        <v>1447</v>
      </c>
      <c r="X44" s="972" t="s">
        <v>1408</v>
      </c>
      <c r="Y44" s="974">
        <v>0.01</v>
      </c>
      <c r="Z44" s="975">
        <v>1</v>
      </c>
      <c r="AA44" s="973">
        <v>0.99</v>
      </c>
      <c r="AB44" s="972" t="s">
        <v>701</v>
      </c>
      <c r="AC44" s="972" t="s">
        <v>718</v>
      </c>
      <c r="AD44" s="974">
        <v>0</v>
      </c>
      <c r="AE44" s="972" t="s">
        <v>1447</v>
      </c>
      <c r="AF44" s="972" t="s">
        <v>1408</v>
      </c>
      <c r="AG44" s="974">
        <v>0.01</v>
      </c>
      <c r="AH44" s="975">
        <v>1</v>
      </c>
      <c r="AI44" s="973">
        <v>0.99</v>
      </c>
      <c r="AJ44" s="734" t="s">
        <v>701</v>
      </c>
      <c r="AK44" s="977" t="s">
        <v>718</v>
      </c>
      <c r="AL44" s="974">
        <v>0</v>
      </c>
      <c r="AM44" s="977" t="s">
        <v>1447</v>
      </c>
      <c r="AN44" s="977" t="s">
        <v>1408</v>
      </c>
      <c r="AO44" s="974">
        <v>0.01</v>
      </c>
      <c r="AP44" s="975">
        <v>1</v>
      </c>
      <c r="AQ44" s="979">
        <v>0.99</v>
      </c>
      <c r="AR44" s="980" t="s">
        <v>701</v>
      </c>
      <c r="AS44" s="980" t="s">
        <v>718</v>
      </c>
      <c r="AT44" s="979">
        <v>0</v>
      </c>
      <c r="AU44" s="980" t="s">
        <v>734</v>
      </c>
      <c r="AV44" s="980" t="s">
        <v>733</v>
      </c>
      <c r="AW44" s="979">
        <v>0.01</v>
      </c>
      <c r="AX44" s="1327">
        <f t="shared" si="0"/>
        <v>1</v>
      </c>
      <c r="AY44" s="1313"/>
      <c r="AZ44" s="974">
        <v>0.99</v>
      </c>
      <c r="BA44" s="243" t="s">
        <v>701</v>
      </c>
      <c r="BB44" s="200" t="s">
        <v>718</v>
      </c>
      <c r="BC44" s="974">
        <v>0</v>
      </c>
      <c r="BD44" s="243" t="s">
        <v>734</v>
      </c>
      <c r="BE44" s="972" t="s">
        <v>733</v>
      </c>
      <c r="BF44" s="974">
        <v>0.01</v>
      </c>
      <c r="BG44" s="1334">
        <f t="shared" si="1"/>
        <v>1</v>
      </c>
      <c r="BH44" s="974">
        <v>0.49</v>
      </c>
      <c r="BI44" s="243" t="s">
        <v>701</v>
      </c>
      <c r="BJ44" s="200" t="s">
        <v>718</v>
      </c>
      <c r="BK44" s="974">
        <v>0</v>
      </c>
      <c r="BL44" s="243" t="s">
        <v>734</v>
      </c>
      <c r="BM44" s="972" t="s">
        <v>733</v>
      </c>
      <c r="BN44" s="974">
        <v>0.01</v>
      </c>
      <c r="BO44" s="1334">
        <f t="shared" si="2"/>
        <v>0.5</v>
      </c>
      <c r="BP44" s="210"/>
      <c r="BQ44" s="1464" t="str">
        <f>IF(VLOOKUP($A44,'EZ list'!$B$4:$H$443,4,FALSE)="","","Yes")</f>
        <v/>
      </c>
      <c r="BR44" s="1465" t="s">
        <v>985</v>
      </c>
      <c r="BS44" s="1446">
        <v>0.67400000000000004</v>
      </c>
      <c r="BT44" s="1396" t="s">
        <v>1088</v>
      </c>
      <c r="BU44" s="1396" t="s">
        <v>701</v>
      </c>
      <c r="BV44" s="1396" t="s">
        <v>718</v>
      </c>
      <c r="BW44" s="1396">
        <v>0</v>
      </c>
      <c r="BX44" s="1396" t="s">
        <v>734</v>
      </c>
      <c r="BY44" s="1396" t="s">
        <v>733</v>
      </c>
      <c r="BZ44" s="1396">
        <v>0.01</v>
      </c>
      <c r="CA44" s="1330"/>
    </row>
    <row r="45" spans="1:79" s="200" customFormat="1" ht="15.75" customHeight="1" x14ac:dyDescent="0.25">
      <c r="A45" s="972" t="s">
        <v>178</v>
      </c>
      <c r="B45" s="1268" t="s">
        <v>177</v>
      </c>
      <c r="C45" s="243">
        <v>0.49</v>
      </c>
      <c r="D45" s="243" t="s">
        <v>701</v>
      </c>
      <c r="E45" s="972" t="s">
        <v>718</v>
      </c>
      <c r="F45" s="243">
        <v>0</v>
      </c>
      <c r="G45" s="972" t="s">
        <v>767</v>
      </c>
      <c r="H45" s="972" t="s">
        <v>766</v>
      </c>
      <c r="I45" s="243">
        <v>0.01</v>
      </c>
      <c r="J45" s="243">
        <v>0.5</v>
      </c>
      <c r="K45" s="973">
        <v>0.49</v>
      </c>
      <c r="L45" s="972" t="s">
        <v>701</v>
      </c>
      <c r="M45" s="972" t="s">
        <v>718</v>
      </c>
      <c r="N45" s="974">
        <v>0</v>
      </c>
      <c r="O45" s="972" t="s">
        <v>767</v>
      </c>
      <c r="P45" s="972" t="s">
        <v>766</v>
      </c>
      <c r="Q45" s="974">
        <v>0.01</v>
      </c>
      <c r="R45" s="975">
        <v>0.5</v>
      </c>
      <c r="S45" s="973">
        <v>0.49</v>
      </c>
      <c r="T45" s="972" t="s">
        <v>701</v>
      </c>
      <c r="U45" s="972" t="s">
        <v>718</v>
      </c>
      <c r="V45" s="974">
        <v>0</v>
      </c>
      <c r="W45" s="972" t="s">
        <v>767</v>
      </c>
      <c r="X45" s="972" t="s">
        <v>766</v>
      </c>
      <c r="Y45" s="974">
        <v>0.01</v>
      </c>
      <c r="Z45" s="975">
        <v>0.5</v>
      </c>
      <c r="AA45" s="973">
        <v>0.49</v>
      </c>
      <c r="AB45" s="972" t="s">
        <v>701</v>
      </c>
      <c r="AC45" s="972" t="s">
        <v>718</v>
      </c>
      <c r="AD45" s="974">
        <v>0</v>
      </c>
      <c r="AE45" s="972" t="s">
        <v>767</v>
      </c>
      <c r="AF45" s="972" t="s">
        <v>766</v>
      </c>
      <c r="AG45" s="974">
        <v>0.01</v>
      </c>
      <c r="AH45" s="975">
        <v>0.5</v>
      </c>
      <c r="AI45" s="973">
        <v>0.74</v>
      </c>
      <c r="AJ45" s="734" t="s">
        <v>701</v>
      </c>
      <c r="AK45" s="977" t="s">
        <v>718</v>
      </c>
      <c r="AL45" s="974">
        <v>0</v>
      </c>
      <c r="AM45" s="977" t="s">
        <v>767</v>
      </c>
      <c r="AN45" s="977" t="s">
        <v>766</v>
      </c>
      <c r="AO45" s="974">
        <v>0.01</v>
      </c>
      <c r="AP45" s="975">
        <v>0.75</v>
      </c>
      <c r="AQ45" s="979">
        <v>0.99</v>
      </c>
      <c r="AR45" s="980" t="s">
        <v>701</v>
      </c>
      <c r="AS45" s="980" t="s">
        <v>718</v>
      </c>
      <c r="AT45" s="979">
        <v>0</v>
      </c>
      <c r="AU45" s="980" t="s">
        <v>767</v>
      </c>
      <c r="AV45" s="980" t="s">
        <v>766</v>
      </c>
      <c r="AW45" s="979">
        <v>0.01</v>
      </c>
      <c r="AX45" s="1327">
        <f t="shared" si="0"/>
        <v>1</v>
      </c>
      <c r="AY45" s="1313"/>
      <c r="AZ45" s="974">
        <v>0.49</v>
      </c>
      <c r="BA45" s="243" t="s">
        <v>701</v>
      </c>
      <c r="BB45" s="200" t="s">
        <v>718</v>
      </c>
      <c r="BC45" s="974">
        <v>0</v>
      </c>
      <c r="BD45" s="243" t="s">
        <v>767</v>
      </c>
      <c r="BE45" s="972" t="s">
        <v>766</v>
      </c>
      <c r="BF45" s="974">
        <v>0.01</v>
      </c>
      <c r="BG45" s="1334">
        <f t="shared" si="1"/>
        <v>0.5</v>
      </c>
      <c r="BH45" s="974">
        <v>0.49</v>
      </c>
      <c r="BI45" s="243" t="s">
        <v>701</v>
      </c>
      <c r="BJ45" s="200" t="s">
        <v>718</v>
      </c>
      <c r="BK45" s="974">
        <v>0</v>
      </c>
      <c r="BL45" s="243" t="s">
        <v>767</v>
      </c>
      <c r="BM45" s="972" t="s">
        <v>766</v>
      </c>
      <c r="BN45" s="974">
        <v>0.01</v>
      </c>
      <c r="BO45" s="1334">
        <f t="shared" si="2"/>
        <v>0.5</v>
      </c>
      <c r="BP45" s="210"/>
      <c r="BQ45" s="1464" t="str">
        <f>IF(VLOOKUP($A45,'EZ list'!$B$4:$H$443,4,FALSE)="","","Yes")</f>
        <v>Yes</v>
      </c>
      <c r="BR45" s="1465" t="s">
        <v>985</v>
      </c>
      <c r="BS45" s="1446">
        <v>0.65200000000000002</v>
      </c>
      <c r="BT45" s="1396" t="s">
        <v>1088</v>
      </c>
      <c r="BU45" s="1396" t="s">
        <v>701</v>
      </c>
      <c r="BV45" s="1396" t="s">
        <v>718</v>
      </c>
      <c r="BW45" s="1396">
        <v>0</v>
      </c>
      <c r="BX45" s="1396" t="s">
        <v>767</v>
      </c>
      <c r="BY45" s="1396" t="s">
        <v>766</v>
      </c>
      <c r="BZ45" s="1396">
        <v>0.01</v>
      </c>
      <c r="CA45" s="1330"/>
    </row>
    <row r="46" spans="1:79" s="200" customFormat="1" ht="15.75" customHeight="1" x14ac:dyDescent="0.25">
      <c r="A46" s="972" t="s">
        <v>180</v>
      </c>
      <c r="B46" s="1268" t="s">
        <v>179</v>
      </c>
      <c r="C46" s="243">
        <v>0.4</v>
      </c>
      <c r="D46" s="243" t="s">
        <v>811</v>
      </c>
      <c r="E46" s="972" t="s">
        <v>810</v>
      </c>
      <c r="F46" s="243">
        <v>0.09</v>
      </c>
      <c r="G46" s="972" t="s">
        <v>809</v>
      </c>
      <c r="H46" s="972" t="s">
        <v>808</v>
      </c>
      <c r="I46" s="243">
        <v>0.01</v>
      </c>
      <c r="J46" s="243">
        <v>0.5</v>
      </c>
      <c r="K46" s="973">
        <v>0.4</v>
      </c>
      <c r="L46" s="972" t="s">
        <v>811</v>
      </c>
      <c r="M46" s="972" t="s">
        <v>810</v>
      </c>
      <c r="N46" s="974">
        <v>0.09</v>
      </c>
      <c r="O46" s="972" t="s">
        <v>809</v>
      </c>
      <c r="P46" s="972" t="s">
        <v>808</v>
      </c>
      <c r="Q46" s="974">
        <v>0.01</v>
      </c>
      <c r="R46" s="975">
        <v>0.5</v>
      </c>
      <c r="S46" s="973">
        <v>0.4</v>
      </c>
      <c r="T46" s="972" t="s">
        <v>811</v>
      </c>
      <c r="U46" s="972" t="s">
        <v>810</v>
      </c>
      <c r="V46" s="974">
        <v>0.09</v>
      </c>
      <c r="W46" s="972" t="s">
        <v>809</v>
      </c>
      <c r="X46" s="972" t="s">
        <v>808</v>
      </c>
      <c r="Y46" s="974">
        <v>0.01</v>
      </c>
      <c r="Z46" s="975">
        <v>0.5</v>
      </c>
      <c r="AA46" s="973">
        <v>0.4</v>
      </c>
      <c r="AB46" s="972" t="s">
        <v>811</v>
      </c>
      <c r="AC46" s="972" t="s">
        <v>810</v>
      </c>
      <c r="AD46" s="974">
        <v>0.09</v>
      </c>
      <c r="AE46" s="972" t="s">
        <v>809</v>
      </c>
      <c r="AF46" s="972" t="s">
        <v>808</v>
      </c>
      <c r="AG46" s="974">
        <v>0.01</v>
      </c>
      <c r="AH46" s="975">
        <v>0.5</v>
      </c>
      <c r="AI46" s="973">
        <v>0.4</v>
      </c>
      <c r="AJ46" s="734" t="s">
        <v>811</v>
      </c>
      <c r="AK46" s="977" t="s">
        <v>810</v>
      </c>
      <c r="AL46" s="974">
        <v>0.09</v>
      </c>
      <c r="AM46" s="977" t="s">
        <v>809</v>
      </c>
      <c r="AN46" s="977" t="s">
        <v>808</v>
      </c>
      <c r="AO46" s="974">
        <v>0.01</v>
      </c>
      <c r="AP46" s="975">
        <v>0.5</v>
      </c>
      <c r="AQ46" s="979">
        <v>0.4</v>
      </c>
      <c r="AR46" s="980" t="s">
        <v>811</v>
      </c>
      <c r="AS46" s="980" t="s">
        <v>810</v>
      </c>
      <c r="AT46" s="979">
        <v>0.09</v>
      </c>
      <c r="AU46" s="980" t="s">
        <v>809</v>
      </c>
      <c r="AV46" s="980" t="s">
        <v>808</v>
      </c>
      <c r="AW46" s="979">
        <v>0.01</v>
      </c>
      <c r="AX46" s="1327">
        <f t="shared" si="0"/>
        <v>0.5</v>
      </c>
      <c r="AY46" s="1313"/>
      <c r="AZ46" s="974">
        <v>0.4</v>
      </c>
      <c r="BA46" s="243" t="s">
        <v>811</v>
      </c>
      <c r="BB46" s="200" t="s">
        <v>810</v>
      </c>
      <c r="BC46" s="974">
        <v>0.09</v>
      </c>
      <c r="BD46" s="243" t="s">
        <v>809</v>
      </c>
      <c r="BE46" s="972" t="s">
        <v>808</v>
      </c>
      <c r="BF46" s="974">
        <v>0.01</v>
      </c>
      <c r="BG46" s="1334">
        <f t="shared" si="1"/>
        <v>0.5</v>
      </c>
      <c r="BH46" s="974">
        <v>0.4</v>
      </c>
      <c r="BI46" s="243" t="s">
        <v>811</v>
      </c>
      <c r="BJ46" s="200" t="s">
        <v>810</v>
      </c>
      <c r="BK46" s="974">
        <v>0.09</v>
      </c>
      <c r="BL46" s="243" t="s">
        <v>809</v>
      </c>
      <c r="BM46" s="972" t="s">
        <v>808</v>
      </c>
      <c r="BN46" s="974">
        <v>0.01</v>
      </c>
      <c r="BO46" s="1334">
        <f t="shared" si="2"/>
        <v>0.5</v>
      </c>
      <c r="BP46" s="210"/>
      <c r="BQ46" s="1464" t="str">
        <f>IF(VLOOKUP($A46,'EZ list'!$B$4:$H$443,4,FALSE)="","","Yes")</f>
        <v/>
      </c>
      <c r="BR46" s="1465" t="s">
        <v>984</v>
      </c>
      <c r="BS46" s="1446">
        <v>0.73799999999999999</v>
      </c>
      <c r="BT46" s="1396" t="s">
        <v>1088</v>
      </c>
      <c r="BU46" s="1396" t="s">
        <v>811</v>
      </c>
      <c r="BV46" s="1396" t="s">
        <v>810</v>
      </c>
      <c r="BW46" s="1396">
        <v>0.59</v>
      </c>
      <c r="BX46" s="1396" t="s">
        <v>809</v>
      </c>
      <c r="BY46" s="1396" t="s">
        <v>808</v>
      </c>
      <c r="BZ46" s="1396">
        <v>0.01</v>
      </c>
      <c r="CA46" s="1330"/>
    </row>
    <row r="47" spans="1:79" s="200" customFormat="1" ht="15.75" customHeight="1" x14ac:dyDescent="0.25">
      <c r="A47" s="972" t="s">
        <v>182</v>
      </c>
      <c r="B47" s="1268" t="s">
        <v>181</v>
      </c>
      <c r="C47" s="243">
        <v>0.3</v>
      </c>
      <c r="D47" s="243" t="s">
        <v>739</v>
      </c>
      <c r="E47" s="972" t="s">
        <v>738</v>
      </c>
      <c r="F47" s="243">
        <v>0.37</v>
      </c>
      <c r="G47" s="972" t="s">
        <v>701</v>
      </c>
      <c r="H47" s="972" t="s">
        <v>701</v>
      </c>
      <c r="I47" s="243">
        <v>0</v>
      </c>
      <c r="J47" s="243">
        <v>0.66999999999999993</v>
      </c>
      <c r="K47" s="973">
        <v>0.3</v>
      </c>
      <c r="L47" s="972" t="s">
        <v>739</v>
      </c>
      <c r="M47" s="972" t="s">
        <v>738</v>
      </c>
      <c r="N47" s="974">
        <v>0.37</v>
      </c>
      <c r="O47" s="972" t="s">
        <v>701</v>
      </c>
      <c r="P47" s="972" t="s">
        <v>701</v>
      </c>
      <c r="Q47" s="974">
        <v>0</v>
      </c>
      <c r="R47" s="975">
        <v>0.66999999999999993</v>
      </c>
      <c r="S47" s="973">
        <v>0.3</v>
      </c>
      <c r="T47" s="972" t="s">
        <v>739</v>
      </c>
      <c r="U47" s="972" t="s">
        <v>738</v>
      </c>
      <c r="V47" s="974">
        <v>0.37</v>
      </c>
      <c r="W47" s="972" t="s">
        <v>701</v>
      </c>
      <c r="X47" s="972" t="s">
        <v>701</v>
      </c>
      <c r="Y47" s="974">
        <v>0</v>
      </c>
      <c r="Z47" s="975">
        <v>0.66999999999999993</v>
      </c>
      <c r="AA47" s="973">
        <v>0.3</v>
      </c>
      <c r="AB47" s="972" t="s">
        <v>739</v>
      </c>
      <c r="AC47" s="972" t="s">
        <v>738</v>
      </c>
      <c r="AD47" s="974">
        <v>0.37</v>
      </c>
      <c r="AE47" s="972" t="s">
        <v>701</v>
      </c>
      <c r="AF47" s="972" t="s">
        <v>701</v>
      </c>
      <c r="AG47" s="974">
        <v>0</v>
      </c>
      <c r="AH47" s="975">
        <v>0.66999999999999993</v>
      </c>
      <c r="AI47" s="973">
        <v>0.48</v>
      </c>
      <c r="AJ47" s="734" t="s">
        <v>739</v>
      </c>
      <c r="AK47" s="977" t="s">
        <v>738</v>
      </c>
      <c r="AL47" s="974">
        <v>0.27</v>
      </c>
      <c r="AM47" s="977" t="s">
        <v>701</v>
      </c>
      <c r="AN47" s="977" t="s">
        <v>701</v>
      </c>
      <c r="AO47" s="974">
        <v>0</v>
      </c>
      <c r="AP47" s="975">
        <v>0.75</v>
      </c>
      <c r="AQ47" s="979">
        <v>0.64</v>
      </c>
      <c r="AR47" s="980" t="s">
        <v>739</v>
      </c>
      <c r="AS47" s="980" t="s">
        <v>738</v>
      </c>
      <c r="AT47" s="979">
        <v>0.36</v>
      </c>
      <c r="AU47" s="980" t="s">
        <v>701</v>
      </c>
      <c r="AV47" s="980" t="s">
        <v>701</v>
      </c>
      <c r="AW47" s="979">
        <v>0</v>
      </c>
      <c r="AX47" s="1327">
        <f t="shared" si="0"/>
        <v>1</v>
      </c>
      <c r="AY47" s="1313"/>
      <c r="AZ47" s="974">
        <v>0.3</v>
      </c>
      <c r="BA47" s="243" t="s">
        <v>739</v>
      </c>
      <c r="BB47" s="200" t="s">
        <v>738</v>
      </c>
      <c r="BC47" s="974">
        <v>0.37</v>
      </c>
      <c r="BD47" s="243" t="s">
        <v>701</v>
      </c>
      <c r="BE47" s="972" t="s">
        <v>701</v>
      </c>
      <c r="BF47" s="974">
        <v>0</v>
      </c>
      <c r="BG47" s="1334">
        <f t="shared" si="1"/>
        <v>0.66999999999999993</v>
      </c>
      <c r="BH47" s="974">
        <v>0.3</v>
      </c>
      <c r="BI47" s="243" t="s">
        <v>739</v>
      </c>
      <c r="BJ47" s="200" t="s">
        <v>738</v>
      </c>
      <c r="BK47" s="974">
        <v>0.2</v>
      </c>
      <c r="BL47" s="243" t="s">
        <v>701</v>
      </c>
      <c r="BM47" s="972" t="s">
        <v>701</v>
      </c>
      <c r="BN47" s="974">
        <v>0</v>
      </c>
      <c r="BO47" s="1334">
        <f t="shared" si="2"/>
        <v>0.5</v>
      </c>
      <c r="BP47" s="210"/>
      <c r="BQ47" s="1464" t="str">
        <f>IF(VLOOKUP($A47,'EZ list'!$B$4:$H$443,4,FALSE)="","","Yes")</f>
        <v/>
      </c>
      <c r="BR47" s="1465" t="s">
        <v>985</v>
      </c>
      <c r="BS47" s="1446">
        <v>0.72599999999999998</v>
      </c>
      <c r="BT47" s="1396" t="s">
        <v>1088</v>
      </c>
      <c r="BU47" s="1396" t="s">
        <v>739</v>
      </c>
      <c r="BV47" s="1396" t="s">
        <v>738</v>
      </c>
      <c r="BW47" s="1396">
        <v>0.2</v>
      </c>
      <c r="BX47" s="1396" t="s">
        <v>701</v>
      </c>
      <c r="BY47" s="1396" t="s">
        <v>701</v>
      </c>
      <c r="BZ47" s="1396">
        <v>0</v>
      </c>
      <c r="CA47" s="1330"/>
    </row>
    <row r="48" spans="1:79" s="200" customFormat="1" ht="15.75" customHeight="1" x14ac:dyDescent="0.25">
      <c r="A48" s="972" t="s">
        <v>184</v>
      </c>
      <c r="B48" s="1268" t="s">
        <v>183</v>
      </c>
      <c r="C48" s="243">
        <v>0.4</v>
      </c>
      <c r="D48" s="243" t="s">
        <v>787</v>
      </c>
      <c r="E48" s="972" t="s">
        <v>786</v>
      </c>
      <c r="F48" s="243">
        <v>0.09</v>
      </c>
      <c r="G48" s="972" t="s">
        <v>785</v>
      </c>
      <c r="H48" s="972" t="s">
        <v>1409</v>
      </c>
      <c r="I48" s="243">
        <v>0.01</v>
      </c>
      <c r="J48" s="243">
        <v>0.5</v>
      </c>
      <c r="K48" s="973">
        <v>0.4</v>
      </c>
      <c r="L48" s="972" t="s">
        <v>787</v>
      </c>
      <c r="M48" s="972" t="s">
        <v>786</v>
      </c>
      <c r="N48" s="974">
        <v>0.09</v>
      </c>
      <c r="O48" s="972" t="s">
        <v>785</v>
      </c>
      <c r="P48" s="972" t="s">
        <v>1409</v>
      </c>
      <c r="Q48" s="974">
        <v>0.01</v>
      </c>
      <c r="R48" s="975">
        <v>0.5</v>
      </c>
      <c r="S48" s="973">
        <v>0.4</v>
      </c>
      <c r="T48" s="972" t="s">
        <v>787</v>
      </c>
      <c r="U48" s="972" t="s">
        <v>786</v>
      </c>
      <c r="V48" s="974">
        <v>0.09</v>
      </c>
      <c r="W48" s="972" t="s">
        <v>785</v>
      </c>
      <c r="X48" s="972" t="s">
        <v>1409</v>
      </c>
      <c r="Y48" s="974">
        <v>0.01</v>
      </c>
      <c r="Z48" s="975">
        <v>0.5</v>
      </c>
      <c r="AA48" s="973">
        <v>0.4</v>
      </c>
      <c r="AB48" s="972" t="s">
        <v>787</v>
      </c>
      <c r="AC48" s="972" t="s">
        <v>786</v>
      </c>
      <c r="AD48" s="974">
        <v>0.09</v>
      </c>
      <c r="AE48" s="972" t="s">
        <v>785</v>
      </c>
      <c r="AF48" s="972" t="s">
        <v>1409</v>
      </c>
      <c r="AG48" s="974">
        <v>0.01</v>
      </c>
      <c r="AH48" s="975">
        <v>0.5</v>
      </c>
      <c r="AI48" s="973">
        <v>0.4</v>
      </c>
      <c r="AJ48" s="734" t="s">
        <v>787</v>
      </c>
      <c r="AK48" s="977" t="s">
        <v>786</v>
      </c>
      <c r="AL48" s="974">
        <v>0.33999999999999997</v>
      </c>
      <c r="AM48" s="977" t="s">
        <v>785</v>
      </c>
      <c r="AN48" s="977" t="s">
        <v>1409</v>
      </c>
      <c r="AO48" s="974">
        <v>0.01</v>
      </c>
      <c r="AP48" s="975">
        <v>0.75</v>
      </c>
      <c r="AQ48" s="979">
        <v>0.4</v>
      </c>
      <c r="AR48" s="980" t="s">
        <v>787</v>
      </c>
      <c r="AS48" s="980" t="s">
        <v>786</v>
      </c>
      <c r="AT48" s="979">
        <v>0.09</v>
      </c>
      <c r="AU48" s="980" t="s">
        <v>785</v>
      </c>
      <c r="AV48" s="980" t="s">
        <v>784</v>
      </c>
      <c r="AW48" s="979">
        <v>0.01</v>
      </c>
      <c r="AX48" s="1327">
        <f t="shared" si="0"/>
        <v>0.5</v>
      </c>
      <c r="AY48" s="1313"/>
      <c r="AZ48" s="974">
        <v>0.4</v>
      </c>
      <c r="BA48" s="243" t="s">
        <v>787</v>
      </c>
      <c r="BB48" s="200" t="s">
        <v>786</v>
      </c>
      <c r="BC48" s="974">
        <v>0.09</v>
      </c>
      <c r="BD48" s="243" t="s">
        <v>785</v>
      </c>
      <c r="BE48" s="972" t="s">
        <v>784</v>
      </c>
      <c r="BF48" s="974">
        <v>0.01</v>
      </c>
      <c r="BG48" s="1334">
        <f t="shared" si="1"/>
        <v>0.5</v>
      </c>
      <c r="BH48" s="974">
        <v>0.4</v>
      </c>
      <c r="BI48" s="243" t="s">
        <v>787</v>
      </c>
      <c r="BJ48" s="200" t="s">
        <v>786</v>
      </c>
      <c r="BK48" s="974">
        <v>0.09</v>
      </c>
      <c r="BL48" s="243" t="s">
        <v>785</v>
      </c>
      <c r="BM48" s="972" t="s">
        <v>784</v>
      </c>
      <c r="BN48" s="974">
        <v>0.01</v>
      </c>
      <c r="BO48" s="1334">
        <f t="shared" si="2"/>
        <v>0.5</v>
      </c>
      <c r="BP48" s="210"/>
      <c r="BQ48" s="1464" t="str">
        <f>IF(VLOOKUP($A48,'EZ list'!$B$4:$H$443,4,FALSE)="","","Yes")</f>
        <v/>
      </c>
      <c r="BR48" s="1465" t="s">
        <v>984</v>
      </c>
      <c r="BS48" s="1446">
        <v>0.69099999999999995</v>
      </c>
      <c r="BT48" s="1396" t="s">
        <v>1088</v>
      </c>
      <c r="BU48" s="1396" t="s">
        <v>787</v>
      </c>
      <c r="BV48" s="1396" t="s">
        <v>786</v>
      </c>
      <c r="BW48" s="1396">
        <v>0.59</v>
      </c>
      <c r="BX48" s="1396" t="s">
        <v>785</v>
      </c>
      <c r="BY48" s="1396" t="s">
        <v>784</v>
      </c>
      <c r="BZ48" s="1396">
        <v>0.01</v>
      </c>
      <c r="CA48" s="1330"/>
    </row>
    <row r="49" spans="1:79" s="200" customFormat="1" ht="15.75" customHeight="1" x14ac:dyDescent="0.25">
      <c r="A49" s="972" t="s">
        <v>186</v>
      </c>
      <c r="B49" s="1268" t="s">
        <v>185</v>
      </c>
      <c r="C49" s="243">
        <v>0.4</v>
      </c>
      <c r="D49" s="243" t="s">
        <v>775</v>
      </c>
      <c r="E49" s="972" t="s">
        <v>774</v>
      </c>
      <c r="F49" s="243">
        <v>0.09</v>
      </c>
      <c r="G49" s="972" t="s">
        <v>773</v>
      </c>
      <c r="H49" s="972" t="s">
        <v>772</v>
      </c>
      <c r="I49" s="243">
        <v>0.01</v>
      </c>
      <c r="J49" s="243">
        <v>0.5</v>
      </c>
      <c r="K49" s="973">
        <v>0.4</v>
      </c>
      <c r="L49" s="972" t="s">
        <v>775</v>
      </c>
      <c r="M49" s="972" t="s">
        <v>774</v>
      </c>
      <c r="N49" s="974">
        <v>0.09</v>
      </c>
      <c r="O49" s="972" t="s">
        <v>773</v>
      </c>
      <c r="P49" s="972" t="s">
        <v>772</v>
      </c>
      <c r="Q49" s="974">
        <v>0.01</v>
      </c>
      <c r="R49" s="975">
        <v>0.5</v>
      </c>
      <c r="S49" s="973">
        <v>0.4</v>
      </c>
      <c r="T49" s="972" t="s">
        <v>775</v>
      </c>
      <c r="U49" s="972" t="s">
        <v>774</v>
      </c>
      <c r="V49" s="974">
        <v>0.09</v>
      </c>
      <c r="W49" s="972" t="s">
        <v>773</v>
      </c>
      <c r="X49" s="972" t="s">
        <v>772</v>
      </c>
      <c r="Y49" s="974">
        <v>0.01</v>
      </c>
      <c r="Z49" s="975">
        <v>0.5</v>
      </c>
      <c r="AA49" s="973">
        <v>0.4</v>
      </c>
      <c r="AB49" s="972" t="s">
        <v>775</v>
      </c>
      <c r="AC49" s="972" t="s">
        <v>774</v>
      </c>
      <c r="AD49" s="974">
        <v>0.09</v>
      </c>
      <c r="AE49" s="972" t="s">
        <v>773</v>
      </c>
      <c r="AF49" s="972" t="s">
        <v>772</v>
      </c>
      <c r="AG49" s="974">
        <v>0.01</v>
      </c>
      <c r="AH49" s="975">
        <v>0.5</v>
      </c>
      <c r="AI49" s="973">
        <v>0.4</v>
      </c>
      <c r="AJ49" s="734" t="s">
        <v>775</v>
      </c>
      <c r="AK49" s="977" t="s">
        <v>774</v>
      </c>
      <c r="AL49" s="974">
        <v>0.09</v>
      </c>
      <c r="AM49" s="977" t="s">
        <v>773</v>
      </c>
      <c r="AN49" s="977" t="s">
        <v>772</v>
      </c>
      <c r="AO49" s="974">
        <v>0.01</v>
      </c>
      <c r="AP49" s="975">
        <v>0.5</v>
      </c>
      <c r="AQ49" s="979">
        <v>0.4</v>
      </c>
      <c r="AR49" s="980" t="s">
        <v>775</v>
      </c>
      <c r="AS49" s="980" t="s">
        <v>774</v>
      </c>
      <c r="AT49" s="979">
        <v>0.59</v>
      </c>
      <c r="AU49" s="980" t="s">
        <v>773</v>
      </c>
      <c r="AV49" s="980" t="s">
        <v>772</v>
      </c>
      <c r="AW49" s="979">
        <v>0.01</v>
      </c>
      <c r="AX49" s="1327">
        <f t="shared" si="0"/>
        <v>1</v>
      </c>
      <c r="AY49" s="1313"/>
      <c r="AZ49" s="974">
        <v>0.4</v>
      </c>
      <c r="BA49" s="243" t="s">
        <v>775</v>
      </c>
      <c r="BB49" s="200" t="s">
        <v>774</v>
      </c>
      <c r="BC49" s="974">
        <v>0.09</v>
      </c>
      <c r="BD49" s="243" t="s">
        <v>773</v>
      </c>
      <c r="BE49" s="972" t="s">
        <v>772</v>
      </c>
      <c r="BF49" s="974">
        <v>0.01</v>
      </c>
      <c r="BG49" s="1334">
        <f t="shared" si="1"/>
        <v>0.5</v>
      </c>
      <c r="BH49" s="974">
        <v>0.4</v>
      </c>
      <c r="BI49" s="243" t="s">
        <v>775</v>
      </c>
      <c r="BJ49" s="200" t="s">
        <v>774</v>
      </c>
      <c r="BK49" s="974">
        <v>0.09</v>
      </c>
      <c r="BL49" s="243" t="s">
        <v>773</v>
      </c>
      <c r="BM49" s="972" t="s">
        <v>772</v>
      </c>
      <c r="BN49" s="974">
        <v>0.01</v>
      </c>
      <c r="BO49" s="1334">
        <f t="shared" si="2"/>
        <v>0.5</v>
      </c>
      <c r="BP49" s="210"/>
      <c r="BQ49" s="1464" t="str">
        <f>IF(VLOOKUP($A49,'EZ list'!$B$4:$H$443,4,FALSE)="","","Yes")</f>
        <v/>
      </c>
      <c r="BR49" s="1465" t="s">
        <v>984</v>
      </c>
      <c r="BS49" s="1446">
        <v>0.68400000000000005</v>
      </c>
      <c r="BT49" s="1396" t="s">
        <v>1088</v>
      </c>
      <c r="BU49" s="1396" t="s">
        <v>775</v>
      </c>
      <c r="BV49" s="1396" t="s">
        <v>774</v>
      </c>
      <c r="BW49" s="1396">
        <v>0.59</v>
      </c>
      <c r="BX49" s="1396" t="s">
        <v>773</v>
      </c>
      <c r="BY49" s="1396" t="s">
        <v>772</v>
      </c>
      <c r="BZ49" s="1396">
        <v>0.01</v>
      </c>
      <c r="CA49" s="1330"/>
    </row>
    <row r="50" spans="1:79" s="200" customFormat="1" ht="15.75" customHeight="1" x14ac:dyDescent="0.25">
      <c r="A50" s="972" t="s">
        <v>190</v>
      </c>
      <c r="B50" s="1268" t="s">
        <v>189</v>
      </c>
      <c r="C50" s="243">
        <v>0.4</v>
      </c>
      <c r="D50" s="243" t="s">
        <v>771</v>
      </c>
      <c r="E50" s="972" t="s">
        <v>770</v>
      </c>
      <c r="F50" s="243">
        <v>0.09</v>
      </c>
      <c r="G50" s="972" t="s">
        <v>769</v>
      </c>
      <c r="H50" s="972" t="s">
        <v>1407</v>
      </c>
      <c r="I50" s="243">
        <v>0.01</v>
      </c>
      <c r="J50" s="243">
        <v>0.5</v>
      </c>
      <c r="K50" s="973">
        <v>0.4</v>
      </c>
      <c r="L50" s="972" t="s">
        <v>771</v>
      </c>
      <c r="M50" s="972" t="s">
        <v>770</v>
      </c>
      <c r="N50" s="974">
        <v>0.09</v>
      </c>
      <c r="O50" s="972" t="s">
        <v>769</v>
      </c>
      <c r="P50" s="972" t="s">
        <v>1407</v>
      </c>
      <c r="Q50" s="974">
        <v>0.01</v>
      </c>
      <c r="R50" s="975">
        <v>0.5</v>
      </c>
      <c r="S50" s="973">
        <v>0.4</v>
      </c>
      <c r="T50" s="972" t="s">
        <v>771</v>
      </c>
      <c r="U50" s="972" t="s">
        <v>770</v>
      </c>
      <c r="V50" s="974">
        <v>0.09</v>
      </c>
      <c r="W50" s="972" t="s">
        <v>769</v>
      </c>
      <c r="X50" s="972" t="s">
        <v>1407</v>
      </c>
      <c r="Y50" s="974">
        <v>0.01</v>
      </c>
      <c r="Z50" s="975">
        <v>0.5</v>
      </c>
      <c r="AA50" s="973">
        <v>0.4</v>
      </c>
      <c r="AB50" s="972" t="s">
        <v>771</v>
      </c>
      <c r="AC50" s="972" t="s">
        <v>770</v>
      </c>
      <c r="AD50" s="974">
        <v>0.09</v>
      </c>
      <c r="AE50" s="972" t="s">
        <v>769</v>
      </c>
      <c r="AF50" s="972" t="s">
        <v>1407</v>
      </c>
      <c r="AG50" s="974">
        <v>0.01</v>
      </c>
      <c r="AH50" s="975">
        <v>0.5</v>
      </c>
      <c r="AI50" s="973">
        <v>0.4</v>
      </c>
      <c r="AJ50" s="734" t="s">
        <v>771</v>
      </c>
      <c r="AK50" s="977" t="s">
        <v>770</v>
      </c>
      <c r="AL50" s="974">
        <v>0.09</v>
      </c>
      <c r="AM50" s="977" t="s">
        <v>769</v>
      </c>
      <c r="AN50" s="977" t="s">
        <v>1407</v>
      </c>
      <c r="AO50" s="974">
        <v>0.01</v>
      </c>
      <c r="AP50" s="975">
        <v>0.5</v>
      </c>
      <c r="AQ50" s="979">
        <v>0.4</v>
      </c>
      <c r="AR50" s="980" t="s">
        <v>771</v>
      </c>
      <c r="AS50" s="980" t="s">
        <v>770</v>
      </c>
      <c r="AT50" s="979">
        <v>0.09</v>
      </c>
      <c r="AU50" s="980" t="s">
        <v>769</v>
      </c>
      <c r="AV50" s="980" t="s">
        <v>768</v>
      </c>
      <c r="AW50" s="979">
        <v>0.01</v>
      </c>
      <c r="AX50" s="1327">
        <f t="shared" si="0"/>
        <v>0.5</v>
      </c>
      <c r="AY50" s="1313"/>
      <c r="AZ50" s="974">
        <v>0.4</v>
      </c>
      <c r="BA50" s="243" t="s">
        <v>771</v>
      </c>
      <c r="BB50" s="200" t="s">
        <v>770</v>
      </c>
      <c r="BC50" s="974">
        <v>0.09</v>
      </c>
      <c r="BD50" s="243" t="s">
        <v>769</v>
      </c>
      <c r="BE50" s="972" t="s">
        <v>768</v>
      </c>
      <c r="BF50" s="974">
        <v>0.01</v>
      </c>
      <c r="BG50" s="1334">
        <f t="shared" si="1"/>
        <v>0.5</v>
      </c>
      <c r="BH50" s="974">
        <v>0.4</v>
      </c>
      <c r="BI50" s="243" t="s">
        <v>771</v>
      </c>
      <c r="BJ50" s="200" t="s">
        <v>770</v>
      </c>
      <c r="BK50" s="974">
        <v>0.09</v>
      </c>
      <c r="BL50" s="243" t="s">
        <v>769</v>
      </c>
      <c r="BM50" s="972" t="s">
        <v>768</v>
      </c>
      <c r="BN50" s="974">
        <v>0.01</v>
      </c>
      <c r="BO50" s="1334">
        <f t="shared" si="2"/>
        <v>0.5</v>
      </c>
      <c r="BP50" s="210"/>
      <c r="BQ50" s="1464" t="str">
        <f>IF(VLOOKUP($A50,'EZ list'!$B$4:$H$443,4,FALSE)="","","Yes")</f>
        <v/>
      </c>
      <c r="BR50" s="1465" t="s">
        <v>984</v>
      </c>
      <c r="BS50" s="1446">
        <v>0.69799999999999995</v>
      </c>
      <c r="BT50" s="1396" t="s">
        <v>1088</v>
      </c>
      <c r="BU50" s="1396" t="s">
        <v>771</v>
      </c>
      <c r="BV50" s="1396" t="s">
        <v>770</v>
      </c>
      <c r="BW50" s="1396">
        <v>0.59</v>
      </c>
      <c r="BX50" s="1396" t="s">
        <v>769</v>
      </c>
      <c r="BY50" s="1396" t="s">
        <v>768</v>
      </c>
      <c r="BZ50" s="1396">
        <v>0.01</v>
      </c>
      <c r="CA50" s="1330"/>
    </row>
    <row r="51" spans="1:79" s="200" customFormat="1" ht="15.75" customHeight="1" x14ac:dyDescent="0.25">
      <c r="A51" s="972" t="s">
        <v>192</v>
      </c>
      <c r="B51" s="1268" t="s">
        <v>191</v>
      </c>
      <c r="C51" s="243">
        <v>0.49</v>
      </c>
      <c r="D51" s="243" t="s">
        <v>701</v>
      </c>
      <c r="E51" s="972" t="s">
        <v>700</v>
      </c>
      <c r="F51" s="243">
        <v>0</v>
      </c>
      <c r="G51" s="972" t="s">
        <v>845</v>
      </c>
      <c r="H51" s="972" t="s">
        <v>844</v>
      </c>
      <c r="I51" s="243">
        <v>0.01</v>
      </c>
      <c r="J51" s="243">
        <v>0.5</v>
      </c>
      <c r="K51" s="973">
        <v>0.49</v>
      </c>
      <c r="L51" s="972" t="s">
        <v>701</v>
      </c>
      <c r="M51" s="972" t="s">
        <v>700</v>
      </c>
      <c r="N51" s="974">
        <v>0</v>
      </c>
      <c r="O51" s="972" t="s">
        <v>845</v>
      </c>
      <c r="P51" s="972" t="s">
        <v>844</v>
      </c>
      <c r="Q51" s="974">
        <v>0.01</v>
      </c>
      <c r="R51" s="975">
        <v>0.5</v>
      </c>
      <c r="S51" s="973">
        <v>0.49</v>
      </c>
      <c r="T51" s="972" t="s">
        <v>701</v>
      </c>
      <c r="U51" s="972" t="s">
        <v>700</v>
      </c>
      <c r="V51" s="974">
        <v>0</v>
      </c>
      <c r="W51" s="972" t="s">
        <v>845</v>
      </c>
      <c r="X51" s="972" t="s">
        <v>844</v>
      </c>
      <c r="Y51" s="974">
        <v>0.01</v>
      </c>
      <c r="Z51" s="975">
        <v>0.5</v>
      </c>
      <c r="AA51" s="973">
        <v>0.49</v>
      </c>
      <c r="AB51" s="972" t="s">
        <v>701</v>
      </c>
      <c r="AC51" s="972" t="s">
        <v>700</v>
      </c>
      <c r="AD51" s="974">
        <v>0</v>
      </c>
      <c r="AE51" s="972" t="s">
        <v>845</v>
      </c>
      <c r="AF51" s="972" t="s">
        <v>844</v>
      </c>
      <c r="AG51" s="974">
        <v>0.01</v>
      </c>
      <c r="AH51" s="975">
        <v>0.5</v>
      </c>
      <c r="AI51" s="973">
        <v>0.49</v>
      </c>
      <c r="AJ51" s="734" t="s">
        <v>701</v>
      </c>
      <c r="AK51" s="977" t="s">
        <v>700</v>
      </c>
      <c r="AL51" s="974">
        <v>0</v>
      </c>
      <c r="AM51" s="977" t="s">
        <v>845</v>
      </c>
      <c r="AN51" s="977" t="s">
        <v>844</v>
      </c>
      <c r="AO51" s="974">
        <v>0.01</v>
      </c>
      <c r="AP51" s="975">
        <v>0.5</v>
      </c>
      <c r="AQ51" s="979">
        <v>0.49</v>
      </c>
      <c r="AR51" s="980" t="s">
        <v>701</v>
      </c>
      <c r="AS51" s="980" t="s">
        <v>700</v>
      </c>
      <c r="AT51" s="979">
        <v>0</v>
      </c>
      <c r="AU51" s="980" t="s">
        <v>845</v>
      </c>
      <c r="AV51" s="980" t="s">
        <v>844</v>
      </c>
      <c r="AW51" s="979">
        <v>0.01</v>
      </c>
      <c r="AX51" s="1327">
        <f t="shared" si="0"/>
        <v>0.5</v>
      </c>
      <c r="AY51" s="1313"/>
      <c r="AZ51" s="974">
        <v>0.49</v>
      </c>
      <c r="BA51" s="243" t="s">
        <v>701</v>
      </c>
      <c r="BB51" s="200" t="s">
        <v>700</v>
      </c>
      <c r="BC51" s="974">
        <v>0</v>
      </c>
      <c r="BD51" s="243" t="s">
        <v>845</v>
      </c>
      <c r="BE51" s="972" t="s">
        <v>844</v>
      </c>
      <c r="BF51" s="974">
        <v>0.01</v>
      </c>
      <c r="BG51" s="1334">
        <f t="shared" si="1"/>
        <v>0.5</v>
      </c>
      <c r="BH51" s="974">
        <v>0.49</v>
      </c>
      <c r="BI51" s="243" t="s">
        <v>701</v>
      </c>
      <c r="BJ51" s="200" t="s">
        <v>700</v>
      </c>
      <c r="BK51" s="974">
        <v>0</v>
      </c>
      <c r="BL51" s="243" t="s">
        <v>845</v>
      </c>
      <c r="BM51" s="972" t="s">
        <v>844</v>
      </c>
      <c r="BN51" s="974">
        <v>0.01</v>
      </c>
      <c r="BO51" s="1334">
        <f t="shared" si="2"/>
        <v>0.5</v>
      </c>
      <c r="BP51" s="210"/>
      <c r="BQ51" s="1464" t="str">
        <f>IF(VLOOKUP($A51,'EZ list'!$B$4:$H$443,4,FALSE)="","","Yes")</f>
        <v/>
      </c>
      <c r="BR51" s="1465" t="s">
        <v>985</v>
      </c>
      <c r="BS51" s="1446">
        <v>0.70599999999999996</v>
      </c>
      <c r="BT51" s="1396" t="s">
        <v>1088</v>
      </c>
      <c r="BU51" s="1396" t="s">
        <v>701</v>
      </c>
      <c r="BV51" s="1396" t="s">
        <v>700</v>
      </c>
      <c r="BW51" s="1396">
        <v>0</v>
      </c>
      <c r="BX51" s="1396" t="s">
        <v>845</v>
      </c>
      <c r="BY51" s="1396" t="s">
        <v>844</v>
      </c>
      <c r="BZ51" s="1396">
        <v>0.01</v>
      </c>
      <c r="CA51" s="1330"/>
    </row>
    <row r="52" spans="1:79" s="200" customFormat="1" ht="15.75" customHeight="1" x14ac:dyDescent="0.25">
      <c r="A52" s="972" t="s">
        <v>194</v>
      </c>
      <c r="B52" s="1268" t="s">
        <v>193</v>
      </c>
      <c r="C52" s="243">
        <v>0.4</v>
      </c>
      <c r="D52" s="243" t="s">
        <v>831</v>
      </c>
      <c r="E52" s="972" t="s">
        <v>830</v>
      </c>
      <c r="F52" s="243">
        <v>0.09</v>
      </c>
      <c r="G52" s="972" t="s">
        <v>818</v>
      </c>
      <c r="H52" s="972" t="s">
        <v>817</v>
      </c>
      <c r="I52" s="243">
        <v>0.01</v>
      </c>
      <c r="J52" s="243">
        <v>0.5</v>
      </c>
      <c r="K52" s="973">
        <v>0.4</v>
      </c>
      <c r="L52" s="972" t="s">
        <v>831</v>
      </c>
      <c r="M52" s="972" t="s">
        <v>830</v>
      </c>
      <c r="N52" s="974">
        <v>0.09</v>
      </c>
      <c r="O52" s="972" t="s">
        <v>818</v>
      </c>
      <c r="P52" s="972" t="s">
        <v>817</v>
      </c>
      <c r="Q52" s="974">
        <v>0.01</v>
      </c>
      <c r="R52" s="975">
        <v>0.5</v>
      </c>
      <c r="S52" s="973">
        <v>0.4</v>
      </c>
      <c r="T52" s="972" t="s">
        <v>831</v>
      </c>
      <c r="U52" s="972" t="s">
        <v>830</v>
      </c>
      <c r="V52" s="974">
        <v>0.09</v>
      </c>
      <c r="W52" s="972" t="s">
        <v>818</v>
      </c>
      <c r="X52" s="972" t="s">
        <v>817</v>
      </c>
      <c r="Y52" s="974">
        <v>0.01</v>
      </c>
      <c r="Z52" s="975">
        <v>0.5</v>
      </c>
      <c r="AA52" s="973">
        <v>0.4</v>
      </c>
      <c r="AB52" s="972" t="s">
        <v>831</v>
      </c>
      <c r="AC52" s="972" t="s">
        <v>830</v>
      </c>
      <c r="AD52" s="974">
        <v>0.09</v>
      </c>
      <c r="AE52" s="972" t="s">
        <v>818</v>
      </c>
      <c r="AF52" s="972" t="s">
        <v>817</v>
      </c>
      <c r="AG52" s="974">
        <v>0.01</v>
      </c>
      <c r="AH52" s="975">
        <v>0.5</v>
      </c>
      <c r="AI52" s="973">
        <v>0.375</v>
      </c>
      <c r="AJ52" s="734" t="s">
        <v>831</v>
      </c>
      <c r="AK52" s="977" t="s">
        <v>830</v>
      </c>
      <c r="AL52" s="974">
        <v>0.36499999999999999</v>
      </c>
      <c r="AM52" s="977" t="s">
        <v>818</v>
      </c>
      <c r="AN52" s="977" t="s">
        <v>817</v>
      </c>
      <c r="AO52" s="974">
        <v>0.01</v>
      </c>
      <c r="AP52" s="975">
        <v>0.75</v>
      </c>
      <c r="AQ52" s="979">
        <v>0.4</v>
      </c>
      <c r="AR52" s="980" t="s">
        <v>831</v>
      </c>
      <c r="AS52" s="980" t="s">
        <v>830</v>
      </c>
      <c r="AT52" s="979">
        <v>0.09</v>
      </c>
      <c r="AU52" s="980" t="s">
        <v>818</v>
      </c>
      <c r="AV52" s="980" t="s">
        <v>817</v>
      </c>
      <c r="AW52" s="979">
        <v>0.01</v>
      </c>
      <c r="AX52" s="1327">
        <f t="shared" si="0"/>
        <v>0.5</v>
      </c>
      <c r="AY52" s="1313"/>
      <c r="AZ52" s="974">
        <v>0.4</v>
      </c>
      <c r="BA52" s="243" t="s">
        <v>831</v>
      </c>
      <c r="BB52" s="200" t="s">
        <v>830</v>
      </c>
      <c r="BC52" s="974">
        <v>0.09</v>
      </c>
      <c r="BD52" s="243" t="s">
        <v>818</v>
      </c>
      <c r="BE52" s="972" t="s">
        <v>817</v>
      </c>
      <c r="BF52" s="974">
        <v>0.01</v>
      </c>
      <c r="BG52" s="1334">
        <f t="shared" si="1"/>
        <v>0.5</v>
      </c>
      <c r="BH52" s="974">
        <v>0.4</v>
      </c>
      <c r="BI52" s="243" t="s">
        <v>831</v>
      </c>
      <c r="BJ52" s="200" t="s">
        <v>830</v>
      </c>
      <c r="BK52" s="974">
        <v>0.09</v>
      </c>
      <c r="BL52" s="243" t="s">
        <v>818</v>
      </c>
      <c r="BM52" s="972" t="s">
        <v>817</v>
      </c>
      <c r="BN52" s="974">
        <v>0.01</v>
      </c>
      <c r="BO52" s="1334">
        <f t="shared" si="2"/>
        <v>0.5</v>
      </c>
      <c r="BP52" s="210"/>
      <c r="BQ52" s="1464" t="str">
        <f>IF(VLOOKUP($A52,'EZ list'!$B$4:$H$443,4,FALSE)="","","Yes")</f>
        <v>Yes</v>
      </c>
      <c r="BR52" s="1465" t="s">
        <v>984</v>
      </c>
      <c r="BS52" s="1446">
        <v>0.70299999999999996</v>
      </c>
      <c r="BT52" s="1396" t="s">
        <v>1088</v>
      </c>
      <c r="BU52" s="1396" t="s">
        <v>831</v>
      </c>
      <c r="BV52" s="1396" t="s">
        <v>830</v>
      </c>
      <c r="BW52" s="1396">
        <v>0.59</v>
      </c>
      <c r="BX52" s="1396" t="s">
        <v>818</v>
      </c>
      <c r="BY52" s="1396" t="s">
        <v>817</v>
      </c>
      <c r="BZ52" s="1396">
        <v>0.01</v>
      </c>
      <c r="CA52" s="1330"/>
    </row>
    <row r="53" spans="1:79" s="200" customFormat="1" ht="15.75" customHeight="1" x14ac:dyDescent="0.25">
      <c r="A53" s="972" t="s">
        <v>196</v>
      </c>
      <c r="B53" s="1268" t="s">
        <v>195</v>
      </c>
      <c r="C53" s="243">
        <v>0.4</v>
      </c>
      <c r="D53" s="243" t="s">
        <v>771</v>
      </c>
      <c r="E53" s="972" t="s">
        <v>770</v>
      </c>
      <c r="F53" s="243">
        <v>0.09</v>
      </c>
      <c r="G53" s="972" t="s">
        <v>769</v>
      </c>
      <c r="H53" s="972" t="s">
        <v>1407</v>
      </c>
      <c r="I53" s="243">
        <v>0.01</v>
      </c>
      <c r="J53" s="243">
        <v>0.5</v>
      </c>
      <c r="K53" s="973">
        <v>0.4</v>
      </c>
      <c r="L53" s="972" t="s">
        <v>771</v>
      </c>
      <c r="M53" s="972" t="s">
        <v>770</v>
      </c>
      <c r="N53" s="974">
        <v>0.09</v>
      </c>
      <c r="O53" s="972" t="s">
        <v>769</v>
      </c>
      <c r="P53" s="972" t="s">
        <v>1407</v>
      </c>
      <c r="Q53" s="974">
        <v>0.01</v>
      </c>
      <c r="R53" s="975">
        <v>0.5</v>
      </c>
      <c r="S53" s="973">
        <v>0.4</v>
      </c>
      <c r="T53" s="972" t="s">
        <v>771</v>
      </c>
      <c r="U53" s="972" t="s">
        <v>770</v>
      </c>
      <c r="V53" s="974">
        <v>0.09</v>
      </c>
      <c r="W53" s="972" t="s">
        <v>769</v>
      </c>
      <c r="X53" s="972" t="s">
        <v>1407</v>
      </c>
      <c r="Y53" s="974">
        <v>0.01</v>
      </c>
      <c r="Z53" s="975">
        <v>0.5</v>
      </c>
      <c r="AA53" s="973">
        <v>0.4</v>
      </c>
      <c r="AB53" s="972" t="s">
        <v>771</v>
      </c>
      <c r="AC53" s="972" t="s">
        <v>770</v>
      </c>
      <c r="AD53" s="974">
        <v>0.09</v>
      </c>
      <c r="AE53" s="972" t="s">
        <v>769</v>
      </c>
      <c r="AF53" s="972" t="s">
        <v>1407</v>
      </c>
      <c r="AG53" s="974">
        <v>0.01</v>
      </c>
      <c r="AH53" s="975">
        <v>0.5</v>
      </c>
      <c r="AI53" s="973">
        <v>0.4</v>
      </c>
      <c r="AJ53" s="734" t="s">
        <v>771</v>
      </c>
      <c r="AK53" s="977" t="s">
        <v>770</v>
      </c>
      <c r="AL53" s="974">
        <v>0.09</v>
      </c>
      <c r="AM53" s="977" t="s">
        <v>769</v>
      </c>
      <c r="AN53" s="977" t="s">
        <v>1407</v>
      </c>
      <c r="AO53" s="974">
        <v>0.01</v>
      </c>
      <c r="AP53" s="975">
        <v>0.5</v>
      </c>
      <c r="AQ53" s="979">
        <v>0.4</v>
      </c>
      <c r="AR53" s="980" t="s">
        <v>771</v>
      </c>
      <c r="AS53" s="980" t="s">
        <v>770</v>
      </c>
      <c r="AT53" s="979">
        <v>0.09</v>
      </c>
      <c r="AU53" s="980" t="s">
        <v>769</v>
      </c>
      <c r="AV53" s="980" t="s">
        <v>768</v>
      </c>
      <c r="AW53" s="979">
        <v>0.01</v>
      </c>
      <c r="AX53" s="1327">
        <f t="shared" si="0"/>
        <v>0.5</v>
      </c>
      <c r="AY53" s="1313"/>
      <c r="AZ53" s="974">
        <v>0.4</v>
      </c>
      <c r="BA53" s="243" t="s">
        <v>771</v>
      </c>
      <c r="BB53" s="200" t="s">
        <v>770</v>
      </c>
      <c r="BC53" s="974">
        <v>0.09</v>
      </c>
      <c r="BD53" s="243" t="s">
        <v>769</v>
      </c>
      <c r="BE53" s="972" t="s">
        <v>768</v>
      </c>
      <c r="BF53" s="974">
        <v>0.01</v>
      </c>
      <c r="BG53" s="1334">
        <f t="shared" si="1"/>
        <v>0.5</v>
      </c>
      <c r="BH53" s="974">
        <v>0.4</v>
      </c>
      <c r="BI53" s="243" t="s">
        <v>771</v>
      </c>
      <c r="BJ53" s="200" t="s">
        <v>770</v>
      </c>
      <c r="BK53" s="974">
        <v>0.09</v>
      </c>
      <c r="BL53" s="243" t="s">
        <v>769</v>
      </c>
      <c r="BM53" s="972" t="s">
        <v>768</v>
      </c>
      <c r="BN53" s="974">
        <v>0.01</v>
      </c>
      <c r="BO53" s="1334">
        <f t="shared" si="2"/>
        <v>0.5</v>
      </c>
      <c r="BP53" s="210"/>
      <c r="BQ53" s="1464" t="str">
        <f>IF(VLOOKUP($A53,'EZ list'!$B$4:$H$443,4,FALSE)="","","Yes")</f>
        <v/>
      </c>
      <c r="BR53" s="1465" t="s">
        <v>984</v>
      </c>
      <c r="BS53" s="1446">
        <v>0.71299999999999997</v>
      </c>
      <c r="BT53" s="1396" t="s">
        <v>1088</v>
      </c>
      <c r="BU53" s="1396" t="s">
        <v>771</v>
      </c>
      <c r="BV53" s="1396" t="s">
        <v>770</v>
      </c>
      <c r="BW53" s="1396">
        <v>0.59</v>
      </c>
      <c r="BX53" s="1396" t="s">
        <v>769</v>
      </c>
      <c r="BY53" s="1396" t="s">
        <v>768</v>
      </c>
      <c r="BZ53" s="1396">
        <v>0.01</v>
      </c>
      <c r="CA53" s="1330"/>
    </row>
    <row r="54" spans="1:79" s="200" customFormat="1" ht="15.75" customHeight="1" x14ac:dyDescent="0.25">
      <c r="A54" s="972" t="s">
        <v>198</v>
      </c>
      <c r="B54" s="1268" t="s">
        <v>197</v>
      </c>
      <c r="C54" s="243">
        <v>0.4</v>
      </c>
      <c r="D54" s="243" t="s">
        <v>780</v>
      </c>
      <c r="E54" s="972" t="s">
        <v>779</v>
      </c>
      <c r="F54" s="243">
        <v>0.1</v>
      </c>
      <c r="G54" s="972" t="s">
        <v>701</v>
      </c>
      <c r="H54" s="972" t="s">
        <v>713</v>
      </c>
      <c r="I54" s="243">
        <v>0</v>
      </c>
      <c r="J54" s="243">
        <v>0.5</v>
      </c>
      <c r="K54" s="973">
        <v>0.4</v>
      </c>
      <c r="L54" s="972" t="s">
        <v>780</v>
      </c>
      <c r="M54" s="972" t="s">
        <v>779</v>
      </c>
      <c r="N54" s="974">
        <v>0.1</v>
      </c>
      <c r="O54" s="972" t="s">
        <v>701</v>
      </c>
      <c r="P54" s="972" t="s">
        <v>713</v>
      </c>
      <c r="Q54" s="974">
        <v>0</v>
      </c>
      <c r="R54" s="975">
        <v>0.5</v>
      </c>
      <c r="S54" s="973">
        <v>0.4</v>
      </c>
      <c r="T54" s="972" t="s">
        <v>780</v>
      </c>
      <c r="U54" s="972" t="s">
        <v>779</v>
      </c>
      <c r="V54" s="974">
        <v>0.1</v>
      </c>
      <c r="W54" s="972" t="s">
        <v>701</v>
      </c>
      <c r="X54" s="972" t="s">
        <v>713</v>
      </c>
      <c r="Y54" s="974">
        <v>0</v>
      </c>
      <c r="Z54" s="975">
        <v>0.5</v>
      </c>
      <c r="AA54" s="973">
        <v>0.4</v>
      </c>
      <c r="AB54" s="972" t="s">
        <v>780</v>
      </c>
      <c r="AC54" s="972" t="s">
        <v>779</v>
      </c>
      <c r="AD54" s="974">
        <v>0.1</v>
      </c>
      <c r="AE54" s="972" t="s">
        <v>701</v>
      </c>
      <c r="AF54" s="972" t="s">
        <v>713</v>
      </c>
      <c r="AG54" s="974">
        <v>0</v>
      </c>
      <c r="AH54" s="975">
        <v>0.5</v>
      </c>
      <c r="AI54" s="973">
        <v>0.4</v>
      </c>
      <c r="AJ54" s="734" t="s">
        <v>780</v>
      </c>
      <c r="AK54" s="977" t="s">
        <v>779</v>
      </c>
      <c r="AL54" s="974">
        <v>0.1</v>
      </c>
      <c r="AM54" s="977" t="s">
        <v>701</v>
      </c>
      <c r="AN54" s="977" t="s">
        <v>713</v>
      </c>
      <c r="AO54" s="974">
        <v>0</v>
      </c>
      <c r="AP54" s="975">
        <v>0.5</v>
      </c>
      <c r="AQ54" s="979">
        <v>0.5</v>
      </c>
      <c r="AR54" s="980" t="s">
        <v>780</v>
      </c>
      <c r="AS54" s="980" t="s">
        <v>779</v>
      </c>
      <c r="AT54" s="979">
        <v>0.5</v>
      </c>
      <c r="AU54" s="980" t="s">
        <v>701</v>
      </c>
      <c r="AV54" s="980" t="s">
        <v>713</v>
      </c>
      <c r="AW54" s="979">
        <v>0</v>
      </c>
      <c r="AX54" s="1327">
        <f t="shared" si="0"/>
        <v>1</v>
      </c>
      <c r="AY54" s="1313"/>
      <c r="AZ54" s="974">
        <v>0.4</v>
      </c>
      <c r="BA54" s="243" t="s">
        <v>780</v>
      </c>
      <c r="BB54" s="200" t="s">
        <v>779</v>
      </c>
      <c r="BC54" s="974">
        <v>0.1</v>
      </c>
      <c r="BD54" s="243" t="s">
        <v>701</v>
      </c>
      <c r="BE54" s="972" t="s">
        <v>713</v>
      </c>
      <c r="BF54" s="974">
        <v>0</v>
      </c>
      <c r="BG54" s="1334">
        <f t="shared" si="1"/>
        <v>0.5</v>
      </c>
      <c r="BH54" s="974">
        <v>0.4</v>
      </c>
      <c r="BI54" s="243" t="s">
        <v>780</v>
      </c>
      <c r="BJ54" s="200" t="s">
        <v>779</v>
      </c>
      <c r="BK54" s="974">
        <v>0.1</v>
      </c>
      <c r="BL54" s="243" t="s">
        <v>701</v>
      </c>
      <c r="BM54" s="972" t="s">
        <v>713</v>
      </c>
      <c r="BN54" s="974">
        <v>0</v>
      </c>
      <c r="BO54" s="1334">
        <f t="shared" si="2"/>
        <v>0.5</v>
      </c>
      <c r="BP54" s="210"/>
      <c r="BQ54" s="1464" t="str">
        <f>IF(VLOOKUP($A54,'EZ list'!$B$4:$H$443,4,FALSE)="","","Yes")</f>
        <v/>
      </c>
      <c r="BR54" s="1465" t="s">
        <v>984</v>
      </c>
      <c r="BS54" s="1446">
        <v>0.68600000000000005</v>
      </c>
      <c r="BT54" s="1396" t="s">
        <v>1088</v>
      </c>
      <c r="BU54" s="1396" t="s">
        <v>780</v>
      </c>
      <c r="BV54" s="1396" t="s">
        <v>779</v>
      </c>
      <c r="BW54" s="1396">
        <v>0.6</v>
      </c>
      <c r="BX54" s="1396" t="s">
        <v>701</v>
      </c>
      <c r="BY54" s="1396" t="s">
        <v>713</v>
      </c>
      <c r="BZ54" s="1396">
        <v>0</v>
      </c>
      <c r="CA54" s="1330"/>
    </row>
    <row r="55" spans="1:79" s="200" customFormat="1" ht="15.75" customHeight="1" x14ac:dyDescent="0.25">
      <c r="A55" s="972" t="s">
        <v>200</v>
      </c>
      <c r="B55" s="1268" t="s">
        <v>199</v>
      </c>
      <c r="C55" s="243">
        <v>0.4</v>
      </c>
      <c r="D55" s="243" t="s">
        <v>745</v>
      </c>
      <c r="E55" s="972" t="s">
        <v>744</v>
      </c>
      <c r="F55" s="243">
        <v>0.1</v>
      </c>
      <c r="G55" s="972" t="s">
        <v>701</v>
      </c>
      <c r="H55" s="972" t="s">
        <v>713</v>
      </c>
      <c r="I55" s="243">
        <v>0</v>
      </c>
      <c r="J55" s="243">
        <v>0.5</v>
      </c>
      <c r="K55" s="973">
        <v>0.4</v>
      </c>
      <c r="L55" s="972" t="s">
        <v>745</v>
      </c>
      <c r="M55" s="972" t="s">
        <v>744</v>
      </c>
      <c r="N55" s="974">
        <v>0.1</v>
      </c>
      <c r="O55" s="972" t="s">
        <v>701</v>
      </c>
      <c r="P55" s="972" t="s">
        <v>713</v>
      </c>
      <c r="Q55" s="974">
        <v>0</v>
      </c>
      <c r="R55" s="975">
        <v>0.5</v>
      </c>
      <c r="S55" s="973">
        <v>0.4</v>
      </c>
      <c r="T55" s="972" t="s">
        <v>745</v>
      </c>
      <c r="U55" s="972" t="s">
        <v>744</v>
      </c>
      <c r="V55" s="974">
        <v>0.1</v>
      </c>
      <c r="W55" s="972" t="s">
        <v>701</v>
      </c>
      <c r="X55" s="972" t="s">
        <v>713</v>
      </c>
      <c r="Y55" s="974">
        <v>0</v>
      </c>
      <c r="Z55" s="975">
        <v>0.5</v>
      </c>
      <c r="AA55" s="973">
        <v>0.4</v>
      </c>
      <c r="AB55" s="972" t="s">
        <v>745</v>
      </c>
      <c r="AC55" s="972" t="s">
        <v>744</v>
      </c>
      <c r="AD55" s="974">
        <v>0.1</v>
      </c>
      <c r="AE55" s="972" t="s">
        <v>701</v>
      </c>
      <c r="AF55" s="972" t="s">
        <v>713</v>
      </c>
      <c r="AG55" s="974">
        <v>0</v>
      </c>
      <c r="AH55" s="975">
        <v>0.5</v>
      </c>
      <c r="AI55" s="973">
        <v>0.4</v>
      </c>
      <c r="AJ55" s="734" t="s">
        <v>745</v>
      </c>
      <c r="AK55" s="977" t="s">
        <v>744</v>
      </c>
      <c r="AL55" s="974">
        <v>0.1</v>
      </c>
      <c r="AM55" s="977" t="s">
        <v>701</v>
      </c>
      <c r="AN55" s="977" t="s">
        <v>713</v>
      </c>
      <c r="AO55" s="974">
        <v>0</v>
      </c>
      <c r="AP55" s="975">
        <v>0.5</v>
      </c>
      <c r="AQ55" s="979">
        <v>0.4</v>
      </c>
      <c r="AR55" s="980" t="s">
        <v>745</v>
      </c>
      <c r="AS55" s="980" t="s">
        <v>744</v>
      </c>
      <c r="AT55" s="979">
        <v>0.1</v>
      </c>
      <c r="AU55" s="980" t="s">
        <v>701</v>
      </c>
      <c r="AV55" s="980" t="s">
        <v>713</v>
      </c>
      <c r="AW55" s="979">
        <v>0</v>
      </c>
      <c r="AX55" s="1327">
        <f t="shared" si="0"/>
        <v>0.5</v>
      </c>
      <c r="AY55" s="1313"/>
      <c r="AZ55" s="974">
        <v>0.4</v>
      </c>
      <c r="BA55" s="243" t="s">
        <v>745</v>
      </c>
      <c r="BB55" s="200" t="s">
        <v>744</v>
      </c>
      <c r="BC55" s="974">
        <v>0.1</v>
      </c>
      <c r="BD55" s="243" t="s">
        <v>701</v>
      </c>
      <c r="BE55" s="972" t="s">
        <v>713</v>
      </c>
      <c r="BF55" s="974">
        <v>0</v>
      </c>
      <c r="BG55" s="1334">
        <f t="shared" si="1"/>
        <v>0.5</v>
      </c>
      <c r="BH55" s="974">
        <v>0.4</v>
      </c>
      <c r="BI55" s="243" t="s">
        <v>745</v>
      </c>
      <c r="BJ55" s="200" t="s">
        <v>744</v>
      </c>
      <c r="BK55" s="974">
        <v>0.1</v>
      </c>
      <c r="BL55" s="243" t="s">
        <v>701</v>
      </c>
      <c r="BM55" s="972" t="s">
        <v>713</v>
      </c>
      <c r="BN55" s="974">
        <v>0</v>
      </c>
      <c r="BO55" s="1334">
        <f t="shared" si="2"/>
        <v>0.5</v>
      </c>
      <c r="BP55" s="210"/>
      <c r="BQ55" s="1464" t="str">
        <f>IF(VLOOKUP($A55,'EZ list'!$B$4:$H$443,4,FALSE)="","","Yes")</f>
        <v/>
      </c>
      <c r="BR55" s="1465" t="s">
        <v>984</v>
      </c>
      <c r="BS55" s="1446">
        <v>0.72199999999999998</v>
      </c>
      <c r="BT55" s="1396" t="s">
        <v>1088</v>
      </c>
      <c r="BU55" s="1396" t="s">
        <v>745</v>
      </c>
      <c r="BV55" s="1396" t="s">
        <v>744</v>
      </c>
      <c r="BW55" s="1396">
        <v>0.6</v>
      </c>
      <c r="BX55" s="1396" t="s">
        <v>701</v>
      </c>
      <c r="BY55" s="1396" t="s">
        <v>713</v>
      </c>
      <c r="BZ55" s="1396">
        <v>0</v>
      </c>
      <c r="CA55" s="1330"/>
    </row>
    <row r="56" spans="1:79" s="200" customFormat="1" ht="15.75" customHeight="1" x14ac:dyDescent="0.25">
      <c r="A56" s="972" t="s">
        <v>202</v>
      </c>
      <c r="B56" s="1268" t="s">
        <v>201</v>
      </c>
      <c r="C56" s="243">
        <v>0.49</v>
      </c>
      <c r="D56" s="243" t="s">
        <v>701</v>
      </c>
      <c r="E56" s="972" t="s">
        <v>700</v>
      </c>
      <c r="F56" s="243">
        <v>0</v>
      </c>
      <c r="G56" s="972" t="s">
        <v>764</v>
      </c>
      <c r="H56" s="972" t="s">
        <v>763</v>
      </c>
      <c r="I56" s="243">
        <v>0.01</v>
      </c>
      <c r="J56" s="243">
        <v>0.5</v>
      </c>
      <c r="K56" s="973">
        <v>0.49</v>
      </c>
      <c r="L56" s="972" t="s">
        <v>701</v>
      </c>
      <c r="M56" s="972" t="s">
        <v>700</v>
      </c>
      <c r="N56" s="974">
        <v>0</v>
      </c>
      <c r="O56" s="972" t="s">
        <v>764</v>
      </c>
      <c r="P56" s="972" t="s">
        <v>763</v>
      </c>
      <c r="Q56" s="974">
        <v>0.01</v>
      </c>
      <c r="R56" s="975">
        <v>0.5</v>
      </c>
      <c r="S56" s="973">
        <v>0.49</v>
      </c>
      <c r="T56" s="972" t="s">
        <v>701</v>
      </c>
      <c r="U56" s="972" t="s">
        <v>700</v>
      </c>
      <c r="V56" s="974">
        <v>0</v>
      </c>
      <c r="W56" s="972" t="s">
        <v>764</v>
      </c>
      <c r="X56" s="972" t="s">
        <v>763</v>
      </c>
      <c r="Y56" s="974">
        <v>0.01</v>
      </c>
      <c r="Z56" s="975">
        <v>0.5</v>
      </c>
      <c r="AA56" s="973">
        <v>0.49</v>
      </c>
      <c r="AB56" s="972" t="s">
        <v>701</v>
      </c>
      <c r="AC56" s="972" t="s">
        <v>700</v>
      </c>
      <c r="AD56" s="974">
        <v>0</v>
      </c>
      <c r="AE56" s="972" t="s">
        <v>764</v>
      </c>
      <c r="AF56" s="972" t="s">
        <v>763</v>
      </c>
      <c r="AG56" s="974">
        <v>0.01</v>
      </c>
      <c r="AH56" s="975">
        <v>0.5</v>
      </c>
      <c r="AI56" s="973">
        <v>0.49</v>
      </c>
      <c r="AJ56" s="734" t="s">
        <v>701</v>
      </c>
      <c r="AK56" s="977" t="s">
        <v>700</v>
      </c>
      <c r="AL56" s="974">
        <v>0</v>
      </c>
      <c r="AM56" s="977" t="s">
        <v>764</v>
      </c>
      <c r="AN56" s="977" t="s">
        <v>763</v>
      </c>
      <c r="AO56" s="974">
        <v>0.01</v>
      </c>
      <c r="AP56" s="975">
        <v>0.5</v>
      </c>
      <c r="AQ56" s="979">
        <v>0.49</v>
      </c>
      <c r="AR56" s="980" t="s">
        <v>701</v>
      </c>
      <c r="AS56" s="980" t="s">
        <v>700</v>
      </c>
      <c r="AT56" s="979">
        <v>0</v>
      </c>
      <c r="AU56" s="980" t="s">
        <v>764</v>
      </c>
      <c r="AV56" s="980" t="s">
        <v>763</v>
      </c>
      <c r="AW56" s="979">
        <v>0.01</v>
      </c>
      <c r="AX56" s="1327">
        <f t="shared" si="0"/>
        <v>0.5</v>
      </c>
      <c r="AY56" s="1313"/>
      <c r="AZ56" s="974">
        <v>0.49</v>
      </c>
      <c r="BA56" s="243" t="s">
        <v>701</v>
      </c>
      <c r="BB56" s="200" t="s">
        <v>700</v>
      </c>
      <c r="BC56" s="974">
        <v>0</v>
      </c>
      <c r="BD56" s="243" t="s">
        <v>764</v>
      </c>
      <c r="BE56" s="972" t="s">
        <v>763</v>
      </c>
      <c r="BF56" s="974">
        <v>0.01</v>
      </c>
      <c r="BG56" s="1334">
        <f t="shared" si="1"/>
        <v>0.5</v>
      </c>
      <c r="BH56" s="974">
        <v>0.49</v>
      </c>
      <c r="BI56" s="243" t="s">
        <v>701</v>
      </c>
      <c r="BJ56" s="200" t="s">
        <v>700</v>
      </c>
      <c r="BK56" s="974">
        <v>0</v>
      </c>
      <c r="BL56" s="243" t="s">
        <v>764</v>
      </c>
      <c r="BM56" s="972" t="s">
        <v>763</v>
      </c>
      <c r="BN56" s="974">
        <v>0.01</v>
      </c>
      <c r="BO56" s="1334">
        <f t="shared" si="2"/>
        <v>0.5</v>
      </c>
      <c r="BP56" s="210"/>
      <c r="BQ56" s="1464" t="str">
        <f>IF(VLOOKUP($A56,'EZ list'!$B$4:$H$443,4,FALSE)="","","Yes")</f>
        <v>Yes</v>
      </c>
      <c r="BR56" s="1465" t="s">
        <v>985</v>
      </c>
      <c r="BS56" s="1446">
        <v>0.67800000000000005</v>
      </c>
      <c r="BT56" s="1396" t="s">
        <v>1088</v>
      </c>
      <c r="BU56" s="1396" t="s">
        <v>701</v>
      </c>
      <c r="BV56" s="1396" t="s">
        <v>700</v>
      </c>
      <c r="BW56" s="1396">
        <v>0</v>
      </c>
      <c r="BX56" s="1396" t="s">
        <v>764</v>
      </c>
      <c r="BY56" s="1396" t="s">
        <v>763</v>
      </c>
      <c r="BZ56" s="1396">
        <v>0.01</v>
      </c>
      <c r="CA56" s="1330"/>
    </row>
    <row r="57" spans="1:79" s="200" customFormat="1" ht="15.75" customHeight="1" x14ac:dyDescent="0.25">
      <c r="A57" s="972" t="s">
        <v>203</v>
      </c>
      <c r="B57" s="1268" t="s">
        <v>865</v>
      </c>
      <c r="C57" s="243">
        <v>0.49</v>
      </c>
      <c r="D57" s="243" t="s">
        <v>701</v>
      </c>
      <c r="E57" s="972" t="s">
        <v>700</v>
      </c>
      <c r="F57" s="243">
        <v>0</v>
      </c>
      <c r="G57" s="972" t="s">
        <v>764</v>
      </c>
      <c r="H57" s="972" t="s">
        <v>763</v>
      </c>
      <c r="I57" s="243">
        <v>0.01</v>
      </c>
      <c r="J57" s="243">
        <v>0.5</v>
      </c>
      <c r="K57" s="973">
        <v>0.49</v>
      </c>
      <c r="L57" s="972" t="s">
        <v>701</v>
      </c>
      <c r="M57" s="972" t="s">
        <v>700</v>
      </c>
      <c r="N57" s="974">
        <v>0</v>
      </c>
      <c r="O57" s="972" t="s">
        <v>764</v>
      </c>
      <c r="P57" s="972" t="s">
        <v>763</v>
      </c>
      <c r="Q57" s="974">
        <v>0.01</v>
      </c>
      <c r="R57" s="975">
        <v>0.5</v>
      </c>
      <c r="S57" s="973">
        <v>0.49</v>
      </c>
      <c r="T57" s="972" t="s">
        <v>701</v>
      </c>
      <c r="U57" s="972" t="s">
        <v>700</v>
      </c>
      <c r="V57" s="974">
        <v>0</v>
      </c>
      <c r="W57" s="972" t="s">
        <v>764</v>
      </c>
      <c r="X57" s="972" t="s">
        <v>763</v>
      </c>
      <c r="Y57" s="974">
        <v>0.01</v>
      </c>
      <c r="Z57" s="975">
        <v>0.5</v>
      </c>
      <c r="AA57" s="973">
        <v>0.49</v>
      </c>
      <c r="AB57" s="972" t="s">
        <v>701</v>
      </c>
      <c r="AC57" s="972" t="s">
        <v>700</v>
      </c>
      <c r="AD57" s="974">
        <v>0</v>
      </c>
      <c r="AE57" s="972" t="s">
        <v>764</v>
      </c>
      <c r="AF57" s="972" t="s">
        <v>763</v>
      </c>
      <c r="AG57" s="974">
        <v>0.01</v>
      </c>
      <c r="AH57" s="975">
        <v>0.5</v>
      </c>
      <c r="AI57" s="973">
        <v>0.49</v>
      </c>
      <c r="AJ57" s="734" t="s">
        <v>701</v>
      </c>
      <c r="AK57" s="977" t="s">
        <v>700</v>
      </c>
      <c r="AL57" s="974">
        <v>0</v>
      </c>
      <c r="AM57" s="977" t="s">
        <v>764</v>
      </c>
      <c r="AN57" s="977" t="s">
        <v>763</v>
      </c>
      <c r="AO57" s="974">
        <v>0.01</v>
      </c>
      <c r="AP57" s="975">
        <v>0.5</v>
      </c>
      <c r="AQ57" s="979">
        <v>0.49</v>
      </c>
      <c r="AR57" s="980" t="s">
        <v>701</v>
      </c>
      <c r="AS57" s="980" t="s">
        <v>700</v>
      </c>
      <c r="AT57" s="979">
        <v>0</v>
      </c>
      <c r="AU57" s="980" t="s">
        <v>764</v>
      </c>
      <c r="AV57" s="980" t="s">
        <v>763</v>
      </c>
      <c r="AW57" s="979">
        <v>0.01</v>
      </c>
      <c r="AX57" s="1327">
        <f t="shared" si="0"/>
        <v>0.5</v>
      </c>
      <c r="AY57" s="1313"/>
      <c r="AZ57" s="974">
        <v>0.49</v>
      </c>
      <c r="BA57" s="243" t="s">
        <v>701</v>
      </c>
      <c r="BB57" s="200" t="s">
        <v>700</v>
      </c>
      <c r="BC57" s="974">
        <v>0</v>
      </c>
      <c r="BD57" s="243" t="s">
        <v>764</v>
      </c>
      <c r="BE57" s="972" t="s">
        <v>763</v>
      </c>
      <c r="BF57" s="974">
        <v>0.01</v>
      </c>
      <c r="BG57" s="1334">
        <f t="shared" si="1"/>
        <v>0.5</v>
      </c>
      <c r="BH57" s="974">
        <v>0.49</v>
      </c>
      <c r="BI57" s="243" t="s">
        <v>701</v>
      </c>
      <c r="BJ57" s="200" t="s">
        <v>700</v>
      </c>
      <c r="BK57" s="974">
        <v>0</v>
      </c>
      <c r="BL57" s="243" t="s">
        <v>764</v>
      </c>
      <c r="BM57" s="972" t="s">
        <v>763</v>
      </c>
      <c r="BN57" s="974">
        <v>0.01</v>
      </c>
      <c r="BO57" s="1334">
        <f t="shared" si="2"/>
        <v>0.5</v>
      </c>
      <c r="BP57" s="210"/>
      <c r="BQ57" s="1464" t="str">
        <f>IF(VLOOKUP($A57,'EZ list'!$B$4:$H$443,4,FALSE)="","","Yes")</f>
        <v>Yes</v>
      </c>
      <c r="BR57" s="1465" t="s">
        <v>985</v>
      </c>
      <c r="BS57" s="1446">
        <v>0.68799999999999994</v>
      </c>
      <c r="BT57" s="1396" t="s">
        <v>1088</v>
      </c>
      <c r="BU57" s="1396" t="s">
        <v>701</v>
      </c>
      <c r="BV57" s="1396" t="s">
        <v>700</v>
      </c>
      <c r="BW57" s="1396">
        <v>0</v>
      </c>
      <c r="BX57" s="1396" t="s">
        <v>764</v>
      </c>
      <c r="BY57" s="1396" t="s">
        <v>763</v>
      </c>
      <c r="BZ57" s="1396">
        <v>0.01</v>
      </c>
      <c r="CA57" s="1330"/>
    </row>
    <row r="58" spans="1:79" s="200" customFormat="1" ht="15" x14ac:dyDescent="0.25">
      <c r="A58" s="972" t="s">
        <v>205</v>
      </c>
      <c r="B58" s="1268" t="s">
        <v>204</v>
      </c>
      <c r="C58" s="243">
        <v>0.4</v>
      </c>
      <c r="D58" s="243" t="s">
        <v>807</v>
      </c>
      <c r="E58" s="972" t="s">
        <v>806</v>
      </c>
      <c r="F58" s="243">
        <v>0.09</v>
      </c>
      <c r="G58" s="972" t="s">
        <v>805</v>
      </c>
      <c r="H58" s="972" t="s">
        <v>804</v>
      </c>
      <c r="I58" s="243">
        <v>0.01</v>
      </c>
      <c r="J58" s="243">
        <v>0.5</v>
      </c>
      <c r="K58" s="973">
        <v>0.4</v>
      </c>
      <c r="L58" s="972" t="s">
        <v>807</v>
      </c>
      <c r="M58" s="972" t="s">
        <v>806</v>
      </c>
      <c r="N58" s="974">
        <v>0.09</v>
      </c>
      <c r="O58" s="972" t="s">
        <v>805</v>
      </c>
      <c r="P58" s="972" t="s">
        <v>804</v>
      </c>
      <c r="Q58" s="974">
        <v>0.01</v>
      </c>
      <c r="R58" s="975">
        <v>0.5</v>
      </c>
      <c r="S58" s="973">
        <v>0.4</v>
      </c>
      <c r="T58" s="972" t="s">
        <v>807</v>
      </c>
      <c r="U58" s="972" t="s">
        <v>806</v>
      </c>
      <c r="V58" s="974">
        <v>0.09</v>
      </c>
      <c r="W58" s="972" t="s">
        <v>805</v>
      </c>
      <c r="X58" s="972" t="s">
        <v>804</v>
      </c>
      <c r="Y58" s="974">
        <v>0.01</v>
      </c>
      <c r="Z58" s="975">
        <v>0.5</v>
      </c>
      <c r="AA58" s="973">
        <v>0.4</v>
      </c>
      <c r="AB58" s="972" t="s">
        <v>807</v>
      </c>
      <c r="AC58" s="972" t="s">
        <v>806</v>
      </c>
      <c r="AD58" s="974">
        <v>0.09</v>
      </c>
      <c r="AE58" s="972" t="s">
        <v>805</v>
      </c>
      <c r="AF58" s="972" t="s">
        <v>804</v>
      </c>
      <c r="AG58" s="974">
        <v>0.01</v>
      </c>
      <c r="AH58" s="975">
        <v>0.5</v>
      </c>
      <c r="AI58" s="973">
        <v>0.4</v>
      </c>
      <c r="AJ58" s="734" t="s">
        <v>807</v>
      </c>
      <c r="AK58" s="977" t="s">
        <v>806</v>
      </c>
      <c r="AL58" s="974">
        <v>0.09</v>
      </c>
      <c r="AM58" s="977" t="s">
        <v>805</v>
      </c>
      <c r="AN58" s="977" t="s">
        <v>804</v>
      </c>
      <c r="AO58" s="974">
        <v>0.01</v>
      </c>
      <c r="AP58" s="975">
        <v>0.5</v>
      </c>
      <c r="AQ58" s="979">
        <v>0.5</v>
      </c>
      <c r="AR58" s="980" t="s">
        <v>807</v>
      </c>
      <c r="AS58" s="980" t="s">
        <v>806</v>
      </c>
      <c r="AT58" s="979">
        <v>0.49</v>
      </c>
      <c r="AU58" s="980" t="s">
        <v>805</v>
      </c>
      <c r="AV58" s="980" t="s">
        <v>804</v>
      </c>
      <c r="AW58" s="979">
        <v>0.01</v>
      </c>
      <c r="AX58" s="1327">
        <f t="shared" si="0"/>
        <v>1</v>
      </c>
      <c r="AY58" s="1313"/>
      <c r="AZ58" s="974">
        <v>0.4</v>
      </c>
      <c r="BA58" s="243" t="s">
        <v>807</v>
      </c>
      <c r="BB58" s="200" t="s">
        <v>806</v>
      </c>
      <c r="BC58" s="974">
        <v>0.09</v>
      </c>
      <c r="BD58" s="243" t="s">
        <v>805</v>
      </c>
      <c r="BE58" s="972" t="s">
        <v>804</v>
      </c>
      <c r="BF58" s="974">
        <v>0.01</v>
      </c>
      <c r="BG58" s="1334">
        <f t="shared" si="1"/>
        <v>0.5</v>
      </c>
      <c r="BH58" s="974">
        <v>0.4</v>
      </c>
      <c r="BI58" s="243" t="s">
        <v>807</v>
      </c>
      <c r="BJ58" s="200" t="s">
        <v>806</v>
      </c>
      <c r="BK58" s="974">
        <v>0.09</v>
      </c>
      <c r="BL58" s="243" t="s">
        <v>805</v>
      </c>
      <c r="BM58" s="972" t="s">
        <v>804</v>
      </c>
      <c r="BN58" s="974">
        <v>0.01</v>
      </c>
      <c r="BO58" s="1334">
        <f t="shared" si="2"/>
        <v>0.5</v>
      </c>
      <c r="BP58" s="210"/>
      <c r="BQ58" s="1464" t="str">
        <f>IF(VLOOKUP($A58,'EZ list'!$B$4:$H$443,4,FALSE)="","","Yes")</f>
        <v>Yes</v>
      </c>
      <c r="BR58" s="1465" t="s">
        <v>984</v>
      </c>
      <c r="BS58" s="1446">
        <v>0.68</v>
      </c>
      <c r="BT58" s="1396" t="s">
        <v>1088</v>
      </c>
      <c r="BU58" s="1396" t="s">
        <v>807</v>
      </c>
      <c r="BV58" s="1396" t="s">
        <v>806</v>
      </c>
      <c r="BW58" s="1396">
        <v>0.59</v>
      </c>
      <c r="BX58" s="1396" t="s">
        <v>805</v>
      </c>
      <c r="BY58" s="1396" t="s">
        <v>804</v>
      </c>
      <c r="BZ58" s="1396">
        <v>0.01</v>
      </c>
      <c r="CA58" s="1330"/>
    </row>
    <row r="59" spans="1:79" s="200" customFormat="1" ht="15.75" customHeight="1" x14ac:dyDescent="0.25">
      <c r="A59" s="972" t="s">
        <v>207</v>
      </c>
      <c r="B59" s="1268" t="s">
        <v>206</v>
      </c>
      <c r="C59" s="243">
        <v>0.4</v>
      </c>
      <c r="D59" s="243" t="s">
        <v>715</v>
      </c>
      <c r="E59" s="972" t="s">
        <v>714</v>
      </c>
      <c r="F59" s="243">
        <v>0.1</v>
      </c>
      <c r="G59" s="972" t="s">
        <v>701</v>
      </c>
      <c r="H59" s="972" t="s">
        <v>713</v>
      </c>
      <c r="I59" s="243">
        <v>0</v>
      </c>
      <c r="J59" s="243">
        <v>0.5</v>
      </c>
      <c r="K59" s="973">
        <v>0.4</v>
      </c>
      <c r="L59" s="972" t="s">
        <v>715</v>
      </c>
      <c r="M59" s="972" t="s">
        <v>714</v>
      </c>
      <c r="N59" s="974">
        <v>0.1</v>
      </c>
      <c r="O59" s="972" t="s">
        <v>701</v>
      </c>
      <c r="P59" s="972" t="s">
        <v>713</v>
      </c>
      <c r="Q59" s="974">
        <v>0</v>
      </c>
      <c r="R59" s="975">
        <v>0.5</v>
      </c>
      <c r="S59" s="973">
        <v>0.4</v>
      </c>
      <c r="T59" s="972" t="s">
        <v>715</v>
      </c>
      <c r="U59" s="972" t="s">
        <v>714</v>
      </c>
      <c r="V59" s="974">
        <v>0.1</v>
      </c>
      <c r="W59" s="972" t="s">
        <v>701</v>
      </c>
      <c r="X59" s="972" t="s">
        <v>713</v>
      </c>
      <c r="Y59" s="974">
        <v>0</v>
      </c>
      <c r="Z59" s="975">
        <v>0.5</v>
      </c>
      <c r="AA59" s="973">
        <v>0.4</v>
      </c>
      <c r="AB59" s="972" t="s">
        <v>715</v>
      </c>
      <c r="AC59" s="972" t="s">
        <v>714</v>
      </c>
      <c r="AD59" s="974">
        <v>0.1</v>
      </c>
      <c r="AE59" s="972" t="s">
        <v>701</v>
      </c>
      <c r="AF59" s="972" t="s">
        <v>713</v>
      </c>
      <c r="AG59" s="974">
        <v>0</v>
      </c>
      <c r="AH59" s="975">
        <v>0.5</v>
      </c>
      <c r="AI59" s="973">
        <v>0.2</v>
      </c>
      <c r="AJ59" s="734" t="s">
        <v>715</v>
      </c>
      <c r="AK59" s="977" t="s">
        <v>714</v>
      </c>
      <c r="AL59" s="974">
        <v>0.55000000000000004</v>
      </c>
      <c r="AM59" s="977" t="s">
        <v>701</v>
      </c>
      <c r="AN59" s="977" t="s">
        <v>713</v>
      </c>
      <c r="AO59" s="974">
        <v>0</v>
      </c>
      <c r="AP59" s="975">
        <v>0.75</v>
      </c>
      <c r="AQ59" s="979">
        <v>0.4</v>
      </c>
      <c r="AR59" s="980" t="s">
        <v>715</v>
      </c>
      <c r="AS59" s="980" t="s">
        <v>714</v>
      </c>
      <c r="AT59" s="979">
        <v>0.1</v>
      </c>
      <c r="AU59" s="980" t="s">
        <v>701</v>
      </c>
      <c r="AV59" s="980" t="s">
        <v>713</v>
      </c>
      <c r="AW59" s="979">
        <v>0</v>
      </c>
      <c r="AX59" s="1327">
        <f t="shared" si="0"/>
        <v>0.5</v>
      </c>
      <c r="AY59" s="1313"/>
      <c r="AZ59" s="974">
        <v>0.4</v>
      </c>
      <c r="BA59" s="243" t="s">
        <v>715</v>
      </c>
      <c r="BB59" s="200" t="s">
        <v>714</v>
      </c>
      <c r="BC59" s="974">
        <v>0.1</v>
      </c>
      <c r="BD59" s="243" t="s">
        <v>701</v>
      </c>
      <c r="BE59" s="972" t="s">
        <v>713</v>
      </c>
      <c r="BF59" s="974">
        <v>0</v>
      </c>
      <c r="BG59" s="1334">
        <f t="shared" si="1"/>
        <v>0.5</v>
      </c>
      <c r="BH59" s="974">
        <v>0.4</v>
      </c>
      <c r="BI59" s="243" t="s">
        <v>715</v>
      </c>
      <c r="BJ59" s="200" t="s">
        <v>714</v>
      </c>
      <c r="BK59" s="974">
        <v>0.1</v>
      </c>
      <c r="BL59" s="243" t="s">
        <v>701</v>
      </c>
      <c r="BM59" s="972" t="s">
        <v>713</v>
      </c>
      <c r="BN59" s="974">
        <v>0</v>
      </c>
      <c r="BO59" s="1334">
        <f t="shared" si="2"/>
        <v>0.5</v>
      </c>
      <c r="BP59" s="210"/>
      <c r="BQ59" s="1464" t="str">
        <f>IF(VLOOKUP($A59,'EZ list'!$B$4:$H$443,4,FALSE)="","","Yes")</f>
        <v/>
      </c>
      <c r="BR59" s="1465" t="s">
        <v>984</v>
      </c>
      <c r="BS59" s="1446">
        <v>0.68600000000000005</v>
      </c>
      <c r="BT59" s="1396" t="s">
        <v>1088</v>
      </c>
      <c r="BU59" s="1396" t="s">
        <v>715</v>
      </c>
      <c r="BV59" s="1396" t="s">
        <v>714</v>
      </c>
      <c r="BW59" s="1396">
        <v>0.6</v>
      </c>
      <c r="BX59" s="1396" t="s">
        <v>701</v>
      </c>
      <c r="BY59" s="1396" t="s">
        <v>713</v>
      </c>
      <c r="BZ59" s="1396">
        <v>0</v>
      </c>
      <c r="CA59" s="1330"/>
    </row>
    <row r="60" spans="1:79" s="200" customFormat="1" ht="15.75" customHeight="1" x14ac:dyDescent="0.25">
      <c r="A60" s="972" t="s">
        <v>209</v>
      </c>
      <c r="B60" s="1268" t="s">
        <v>208</v>
      </c>
      <c r="C60" s="243">
        <v>0.4</v>
      </c>
      <c r="D60" s="243" t="s">
        <v>710</v>
      </c>
      <c r="E60" s="972" t="s">
        <v>709</v>
      </c>
      <c r="F60" s="243">
        <v>0.09</v>
      </c>
      <c r="G60" s="972" t="s">
        <v>708</v>
      </c>
      <c r="H60" s="972" t="s">
        <v>707</v>
      </c>
      <c r="I60" s="243">
        <v>0.01</v>
      </c>
      <c r="J60" s="243">
        <v>0.5</v>
      </c>
      <c r="K60" s="973">
        <v>0.4</v>
      </c>
      <c r="L60" s="972" t="s">
        <v>710</v>
      </c>
      <c r="M60" s="972" t="s">
        <v>709</v>
      </c>
      <c r="N60" s="974">
        <v>0.09</v>
      </c>
      <c r="O60" s="972" t="s">
        <v>708</v>
      </c>
      <c r="P60" s="972" t="s">
        <v>707</v>
      </c>
      <c r="Q60" s="974">
        <v>0.01</v>
      </c>
      <c r="R60" s="975">
        <v>0.5</v>
      </c>
      <c r="S60" s="973">
        <v>0.4</v>
      </c>
      <c r="T60" s="972" t="s">
        <v>710</v>
      </c>
      <c r="U60" s="972" t="s">
        <v>709</v>
      </c>
      <c r="V60" s="974">
        <v>0.09</v>
      </c>
      <c r="W60" s="972" t="s">
        <v>708</v>
      </c>
      <c r="X60" s="972" t="s">
        <v>707</v>
      </c>
      <c r="Y60" s="974">
        <v>0.01</v>
      </c>
      <c r="Z60" s="975">
        <v>0.5</v>
      </c>
      <c r="AA60" s="973">
        <v>0.4</v>
      </c>
      <c r="AB60" s="972" t="s">
        <v>710</v>
      </c>
      <c r="AC60" s="972" t="s">
        <v>709</v>
      </c>
      <c r="AD60" s="974">
        <v>0.09</v>
      </c>
      <c r="AE60" s="972" t="s">
        <v>708</v>
      </c>
      <c r="AF60" s="972" t="s">
        <v>707</v>
      </c>
      <c r="AG60" s="974">
        <v>0.01</v>
      </c>
      <c r="AH60" s="975">
        <v>0.5</v>
      </c>
      <c r="AI60" s="973">
        <v>0.56000000000000005</v>
      </c>
      <c r="AJ60" s="734" t="s">
        <v>710</v>
      </c>
      <c r="AK60" s="977" t="s">
        <v>709</v>
      </c>
      <c r="AL60" s="974">
        <v>0.17499999999999999</v>
      </c>
      <c r="AM60" s="977" t="s">
        <v>708</v>
      </c>
      <c r="AN60" s="977" t="s">
        <v>707</v>
      </c>
      <c r="AO60" s="974">
        <v>1.4999999999999999E-2</v>
      </c>
      <c r="AP60" s="975">
        <v>0.75000000000000011</v>
      </c>
      <c r="AQ60" s="979">
        <v>0.4</v>
      </c>
      <c r="AR60" s="980" t="s">
        <v>710</v>
      </c>
      <c r="AS60" s="980" t="s">
        <v>709</v>
      </c>
      <c r="AT60" s="979">
        <v>0.09</v>
      </c>
      <c r="AU60" s="980" t="s">
        <v>708</v>
      </c>
      <c r="AV60" s="980" t="s">
        <v>707</v>
      </c>
      <c r="AW60" s="979">
        <v>0.01</v>
      </c>
      <c r="AX60" s="1327">
        <f t="shared" si="0"/>
        <v>0.5</v>
      </c>
      <c r="AY60" s="1313"/>
      <c r="AZ60" s="974">
        <v>0.4</v>
      </c>
      <c r="BA60" s="243" t="s">
        <v>710</v>
      </c>
      <c r="BB60" s="200" t="s">
        <v>709</v>
      </c>
      <c r="BC60" s="974">
        <v>0.09</v>
      </c>
      <c r="BD60" s="243" t="s">
        <v>708</v>
      </c>
      <c r="BE60" s="972" t="s">
        <v>707</v>
      </c>
      <c r="BF60" s="974">
        <v>0.01</v>
      </c>
      <c r="BG60" s="1334">
        <f t="shared" si="1"/>
        <v>0.5</v>
      </c>
      <c r="BH60" s="974">
        <v>0.4</v>
      </c>
      <c r="BI60" s="243" t="s">
        <v>710</v>
      </c>
      <c r="BJ60" s="200" t="s">
        <v>709</v>
      </c>
      <c r="BK60" s="974">
        <v>0.09</v>
      </c>
      <c r="BL60" s="243" t="s">
        <v>708</v>
      </c>
      <c r="BM60" s="972" t="s">
        <v>707</v>
      </c>
      <c r="BN60" s="974">
        <v>0.01</v>
      </c>
      <c r="BO60" s="1334">
        <f t="shared" si="2"/>
        <v>0.5</v>
      </c>
      <c r="BP60" s="210"/>
      <c r="BQ60" s="1464" t="str">
        <f>IF(VLOOKUP($A60,'EZ list'!$B$4:$H$443,4,FALSE)="","","Yes")</f>
        <v/>
      </c>
      <c r="BR60" s="1465" t="s">
        <v>984</v>
      </c>
      <c r="BS60" s="1446">
        <v>0.65100000000000002</v>
      </c>
      <c r="BT60" s="1396" t="s">
        <v>985</v>
      </c>
      <c r="BU60" s="1396" t="s">
        <v>710</v>
      </c>
      <c r="BV60" s="1396" t="s">
        <v>709</v>
      </c>
      <c r="BW60" s="1396">
        <v>0.59</v>
      </c>
      <c r="BX60" s="1396" t="s">
        <v>708</v>
      </c>
      <c r="BY60" s="1396" t="s">
        <v>707</v>
      </c>
      <c r="BZ60" s="1396">
        <v>0.01</v>
      </c>
      <c r="CA60" s="1330"/>
    </row>
    <row r="61" spans="1:79" s="200" customFormat="1" ht="15.75" customHeight="1" x14ac:dyDescent="0.25">
      <c r="A61" s="972" t="s">
        <v>211</v>
      </c>
      <c r="B61" s="1268" t="s">
        <v>210</v>
      </c>
      <c r="C61" s="243">
        <v>0.3</v>
      </c>
      <c r="D61" s="243" t="s">
        <v>739</v>
      </c>
      <c r="E61" s="972" t="s">
        <v>863</v>
      </c>
      <c r="F61" s="243">
        <v>0.37</v>
      </c>
      <c r="G61" s="972" t="s">
        <v>701</v>
      </c>
      <c r="H61" s="972" t="s">
        <v>701</v>
      </c>
      <c r="I61" s="243">
        <v>0</v>
      </c>
      <c r="J61" s="243">
        <v>0.66999999999999993</v>
      </c>
      <c r="K61" s="973">
        <v>0.3</v>
      </c>
      <c r="L61" s="972" t="s">
        <v>739</v>
      </c>
      <c r="M61" s="972" t="s">
        <v>863</v>
      </c>
      <c r="N61" s="974">
        <v>0.37</v>
      </c>
      <c r="O61" s="972" t="s">
        <v>701</v>
      </c>
      <c r="P61" s="972" t="s">
        <v>701</v>
      </c>
      <c r="Q61" s="974">
        <v>0</v>
      </c>
      <c r="R61" s="975">
        <v>0.66999999999999993</v>
      </c>
      <c r="S61" s="973">
        <v>0.3</v>
      </c>
      <c r="T61" s="972" t="s">
        <v>739</v>
      </c>
      <c r="U61" s="972" t="s">
        <v>863</v>
      </c>
      <c r="V61" s="974">
        <v>0.37</v>
      </c>
      <c r="W61" s="972" t="s">
        <v>701</v>
      </c>
      <c r="X61" s="972" t="s">
        <v>701</v>
      </c>
      <c r="Y61" s="974">
        <v>0</v>
      </c>
      <c r="Z61" s="975">
        <v>0.66999999999999993</v>
      </c>
      <c r="AA61" s="973">
        <v>0.3</v>
      </c>
      <c r="AB61" s="972" t="s">
        <v>864</v>
      </c>
      <c r="AC61" s="972" t="s">
        <v>863</v>
      </c>
      <c r="AD61" s="974">
        <v>0.37</v>
      </c>
      <c r="AE61" s="972" t="s">
        <v>701</v>
      </c>
      <c r="AF61" s="972" t="s">
        <v>701</v>
      </c>
      <c r="AG61" s="974">
        <v>0</v>
      </c>
      <c r="AH61" s="975">
        <v>0.66999999999999993</v>
      </c>
      <c r="AI61" s="973">
        <v>0.48</v>
      </c>
      <c r="AJ61" s="734" t="s">
        <v>864</v>
      </c>
      <c r="AK61" s="977" t="s">
        <v>863</v>
      </c>
      <c r="AL61" s="974">
        <v>0.27</v>
      </c>
      <c r="AM61" s="977" t="s">
        <v>701</v>
      </c>
      <c r="AN61" s="977" t="s">
        <v>701</v>
      </c>
      <c r="AO61" s="974">
        <v>0</v>
      </c>
      <c r="AP61" s="975">
        <v>0.75</v>
      </c>
      <c r="AQ61" s="979">
        <v>0.64</v>
      </c>
      <c r="AR61" s="980" t="s">
        <v>864</v>
      </c>
      <c r="AS61" s="980" t="s">
        <v>863</v>
      </c>
      <c r="AT61" s="979">
        <v>0.36</v>
      </c>
      <c r="AU61" s="980" t="s">
        <v>701</v>
      </c>
      <c r="AV61" s="980" t="s">
        <v>701</v>
      </c>
      <c r="AW61" s="979">
        <v>0</v>
      </c>
      <c r="AX61" s="1327">
        <f t="shared" si="0"/>
        <v>1</v>
      </c>
      <c r="AY61" s="1313"/>
      <c r="AZ61" s="974">
        <v>0.3</v>
      </c>
      <c r="BA61" s="243" t="s">
        <v>864</v>
      </c>
      <c r="BB61" s="200" t="s">
        <v>863</v>
      </c>
      <c r="BC61" s="974">
        <v>0.37</v>
      </c>
      <c r="BD61" s="243" t="s">
        <v>701</v>
      </c>
      <c r="BE61" s="972" t="s">
        <v>701</v>
      </c>
      <c r="BF61" s="974">
        <v>0</v>
      </c>
      <c r="BG61" s="1334">
        <f t="shared" si="1"/>
        <v>0.66999999999999993</v>
      </c>
      <c r="BH61" s="974">
        <v>0.3</v>
      </c>
      <c r="BI61" s="243" t="s">
        <v>864</v>
      </c>
      <c r="BJ61" s="200" t="s">
        <v>863</v>
      </c>
      <c r="BK61" s="974">
        <v>0.2</v>
      </c>
      <c r="BL61" s="243" t="s">
        <v>701</v>
      </c>
      <c r="BM61" s="972" t="s">
        <v>701</v>
      </c>
      <c r="BN61" s="974">
        <v>0</v>
      </c>
      <c r="BO61" s="1334">
        <f t="shared" si="2"/>
        <v>0.5</v>
      </c>
      <c r="BP61" s="210"/>
      <c r="BQ61" s="1464" t="str">
        <f>IF(VLOOKUP($A61,'EZ list'!$B$4:$H$443,4,FALSE)="","","Yes")</f>
        <v/>
      </c>
      <c r="BR61" s="1465" t="s">
        <v>984</v>
      </c>
      <c r="BS61" s="1446">
        <v>0.68899999999999995</v>
      </c>
      <c r="BT61" s="1396" t="s">
        <v>1088</v>
      </c>
      <c r="BU61" s="1396" t="s">
        <v>864</v>
      </c>
      <c r="BV61" s="1396" t="s">
        <v>863</v>
      </c>
      <c r="BW61" s="1396">
        <v>0.2</v>
      </c>
      <c r="BX61" s="1396" t="s">
        <v>701</v>
      </c>
      <c r="BY61" s="1396" t="s">
        <v>701</v>
      </c>
      <c r="BZ61" s="1396">
        <v>0</v>
      </c>
      <c r="CA61" s="1330"/>
    </row>
    <row r="62" spans="1:79" s="200" customFormat="1" ht="15.75" customHeight="1" x14ac:dyDescent="0.25">
      <c r="A62" s="972" t="s">
        <v>213</v>
      </c>
      <c r="B62" s="1268" t="s">
        <v>212</v>
      </c>
      <c r="C62" s="243">
        <v>0.4</v>
      </c>
      <c r="D62" s="243" t="s">
        <v>771</v>
      </c>
      <c r="E62" s="972" t="s">
        <v>770</v>
      </c>
      <c r="F62" s="243">
        <v>0.09</v>
      </c>
      <c r="G62" s="972" t="s">
        <v>769</v>
      </c>
      <c r="H62" s="972" t="s">
        <v>1407</v>
      </c>
      <c r="I62" s="243">
        <v>0.01</v>
      </c>
      <c r="J62" s="243">
        <v>0.5</v>
      </c>
      <c r="K62" s="973">
        <v>0.4</v>
      </c>
      <c r="L62" s="972" t="s">
        <v>771</v>
      </c>
      <c r="M62" s="972" t="s">
        <v>770</v>
      </c>
      <c r="N62" s="974">
        <v>0.09</v>
      </c>
      <c r="O62" s="972" t="s">
        <v>769</v>
      </c>
      <c r="P62" s="972" t="s">
        <v>1407</v>
      </c>
      <c r="Q62" s="974">
        <v>0.01</v>
      </c>
      <c r="R62" s="975">
        <v>0.5</v>
      </c>
      <c r="S62" s="973">
        <v>0.4</v>
      </c>
      <c r="T62" s="972" t="s">
        <v>771</v>
      </c>
      <c r="U62" s="972" t="s">
        <v>770</v>
      </c>
      <c r="V62" s="974">
        <v>0.09</v>
      </c>
      <c r="W62" s="972" t="s">
        <v>769</v>
      </c>
      <c r="X62" s="972" t="s">
        <v>1407</v>
      </c>
      <c r="Y62" s="974">
        <v>0.01</v>
      </c>
      <c r="Z62" s="975">
        <v>0.5</v>
      </c>
      <c r="AA62" s="973">
        <v>0.4</v>
      </c>
      <c r="AB62" s="972" t="s">
        <v>771</v>
      </c>
      <c r="AC62" s="972" t="s">
        <v>770</v>
      </c>
      <c r="AD62" s="974">
        <v>0.09</v>
      </c>
      <c r="AE62" s="972" t="s">
        <v>769</v>
      </c>
      <c r="AF62" s="972" t="s">
        <v>1407</v>
      </c>
      <c r="AG62" s="974">
        <v>0.01</v>
      </c>
      <c r="AH62" s="975">
        <v>0.5</v>
      </c>
      <c r="AI62" s="973">
        <v>0.4</v>
      </c>
      <c r="AJ62" s="734" t="s">
        <v>771</v>
      </c>
      <c r="AK62" s="977" t="s">
        <v>770</v>
      </c>
      <c r="AL62" s="974">
        <v>0.09</v>
      </c>
      <c r="AM62" s="977" t="s">
        <v>769</v>
      </c>
      <c r="AN62" s="977" t="s">
        <v>1407</v>
      </c>
      <c r="AO62" s="974">
        <v>0.01</v>
      </c>
      <c r="AP62" s="975">
        <v>0.5</v>
      </c>
      <c r="AQ62" s="979">
        <v>0.4</v>
      </c>
      <c r="AR62" s="980" t="s">
        <v>771</v>
      </c>
      <c r="AS62" s="980" t="s">
        <v>770</v>
      </c>
      <c r="AT62" s="979">
        <v>0.09</v>
      </c>
      <c r="AU62" s="980" t="s">
        <v>769</v>
      </c>
      <c r="AV62" s="980" t="s">
        <v>768</v>
      </c>
      <c r="AW62" s="979">
        <v>0.01</v>
      </c>
      <c r="AX62" s="1327">
        <f t="shared" si="0"/>
        <v>0.5</v>
      </c>
      <c r="AY62" s="1313"/>
      <c r="AZ62" s="974">
        <v>0.4</v>
      </c>
      <c r="BA62" s="243" t="s">
        <v>771</v>
      </c>
      <c r="BB62" s="200" t="s">
        <v>770</v>
      </c>
      <c r="BC62" s="974">
        <v>0.09</v>
      </c>
      <c r="BD62" s="243" t="s">
        <v>769</v>
      </c>
      <c r="BE62" s="972" t="s">
        <v>768</v>
      </c>
      <c r="BF62" s="974">
        <v>0.01</v>
      </c>
      <c r="BG62" s="1334">
        <f t="shared" si="1"/>
        <v>0.5</v>
      </c>
      <c r="BH62" s="974">
        <v>0.4</v>
      </c>
      <c r="BI62" s="243" t="s">
        <v>771</v>
      </c>
      <c r="BJ62" s="200" t="s">
        <v>770</v>
      </c>
      <c r="BK62" s="974">
        <v>0.09</v>
      </c>
      <c r="BL62" s="243" t="s">
        <v>769</v>
      </c>
      <c r="BM62" s="972" t="s">
        <v>768</v>
      </c>
      <c r="BN62" s="974">
        <v>0.01</v>
      </c>
      <c r="BO62" s="1334">
        <f t="shared" si="2"/>
        <v>0.5</v>
      </c>
      <c r="BP62" s="210"/>
      <c r="BQ62" s="1464" t="str">
        <f>IF(VLOOKUP($A62,'EZ list'!$B$4:$H$443,4,FALSE)="","","Yes")</f>
        <v/>
      </c>
      <c r="BR62" s="1465" t="s">
        <v>984</v>
      </c>
      <c r="BS62" s="1446">
        <v>0.70799999999999996</v>
      </c>
      <c r="BT62" s="1396" t="s">
        <v>1088</v>
      </c>
      <c r="BU62" s="1396" t="s">
        <v>771</v>
      </c>
      <c r="BV62" s="1396" t="s">
        <v>770</v>
      </c>
      <c r="BW62" s="1396">
        <v>0.59</v>
      </c>
      <c r="BX62" s="1396" t="s">
        <v>769</v>
      </c>
      <c r="BY62" s="1396" t="s">
        <v>768</v>
      </c>
      <c r="BZ62" s="1396">
        <v>0.01</v>
      </c>
      <c r="CA62" s="1330"/>
    </row>
    <row r="63" spans="1:79" s="200" customFormat="1" ht="15" x14ac:dyDescent="0.25">
      <c r="A63" s="972" t="s">
        <v>217</v>
      </c>
      <c r="B63" s="1268" t="s">
        <v>216</v>
      </c>
      <c r="C63" s="243">
        <v>1</v>
      </c>
      <c r="D63" s="243" t="s">
        <v>701</v>
      </c>
      <c r="E63" s="972" t="s">
        <v>700</v>
      </c>
      <c r="F63" s="243">
        <v>0</v>
      </c>
      <c r="G63" s="972" t="s">
        <v>701</v>
      </c>
      <c r="H63" s="972" t="s">
        <v>713</v>
      </c>
      <c r="I63" s="243">
        <v>0</v>
      </c>
      <c r="J63" s="243">
        <v>1</v>
      </c>
      <c r="K63" s="973">
        <v>1</v>
      </c>
      <c r="L63" s="972" t="s">
        <v>701</v>
      </c>
      <c r="M63" s="972" t="s">
        <v>700</v>
      </c>
      <c r="N63" s="974">
        <v>0</v>
      </c>
      <c r="O63" s="972" t="s">
        <v>701</v>
      </c>
      <c r="P63" s="972" t="s">
        <v>713</v>
      </c>
      <c r="Q63" s="974">
        <v>0</v>
      </c>
      <c r="R63" s="975">
        <v>1</v>
      </c>
      <c r="S63" s="973">
        <v>1</v>
      </c>
      <c r="T63" s="972" t="s">
        <v>701</v>
      </c>
      <c r="U63" s="972" t="s">
        <v>700</v>
      </c>
      <c r="V63" s="974">
        <v>0</v>
      </c>
      <c r="W63" s="972" t="s">
        <v>701</v>
      </c>
      <c r="X63" s="972" t="s">
        <v>713</v>
      </c>
      <c r="Y63" s="974">
        <v>0</v>
      </c>
      <c r="Z63" s="975">
        <v>1</v>
      </c>
      <c r="AA63" s="973">
        <v>1</v>
      </c>
      <c r="AB63" s="972" t="s">
        <v>701</v>
      </c>
      <c r="AC63" s="972" t="s">
        <v>700</v>
      </c>
      <c r="AD63" s="974">
        <v>0</v>
      </c>
      <c r="AE63" s="972" t="s">
        <v>701</v>
      </c>
      <c r="AF63" s="972" t="s">
        <v>713</v>
      </c>
      <c r="AG63" s="974">
        <v>0</v>
      </c>
      <c r="AH63" s="975">
        <v>1</v>
      </c>
      <c r="AI63" s="973">
        <v>1</v>
      </c>
      <c r="AJ63" s="734" t="s">
        <v>701</v>
      </c>
      <c r="AK63" s="977" t="s">
        <v>700</v>
      </c>
      <c r="AL63" s="974">
        <v>0</v>
      </c>
      <c r="AM63" s="977" t="s">
        <v>701</v>
      </c>
      <c r="AN63" s="977" t="s">
        <v>713</v>
      </c>
      <c r="AO63" s="974">
        <v>0</v>
      </c>
      <c r="AP63" s="975">
        <v>1</v>
      </c>
      <c r="AQ63" s="979">
        <v>1</v>
      </c>
      <c r="AR63" s="980" t="s">
        <v>701</v>
      </c>
      <c r="AS63" s="980" t="s">
        <v>700</v>
      </c>
      <c r="AT63" s="979">
        <v>0</v>
      </c>
      <c r="AU63" s="980" t="s">
        <v>701</v>
      </c>
      <c r="AV63" s="980" t="s">
        <v>713</v>
      </c>
      <c r="AW63" s="979">
        <v>0</v>
      </c>
      <c r="AX63" s="1327">
        <f t="shared" ref="AX63:AX122" si="3">+AQ63+AT63+AW63</f>
        <v>1</v>
      </c>
      <c r="AY63" s="1313"/>
      <c r="AZ63" s="974">
        <v>1</v>
      </c>
      <c r="BA63" s="243" t="s">
        <v>701</v>
      </c>
      <c r="BB63" s="200" t="s">
        <v>700</v>
      </c>
      <c r="BC63" s="974">
        <v>0</v>
      </c>
      <c r="BD63" s="243" t="s">
        <v>701</v>
      </c>
      <c r="BE63" s="972" t="s">
        <v>713</v>
      </c>
      <c r="BF63" s="974">
        <v>0</v>
      </c>
      <c r="BG63" s="1334">
        <f t="shared" ref="BG63:BG122" si="4">+AZ63+BC63+BF63</f>
        <v>1</v>
      </c>
      <c r="BH63" s="974">
        <v>0.5</v>
      </c>
      <c r="BI63" s="243" t="s">
        <v>701</v>
      </c>
      <c r="BJ63" s="200" t="s">
        <v>700</v>
      </c>
      <c r="BK63" s="974">
        <v>0</v>
      </c>
      <c r="BL63" s="243" t="s">
        <v>701</v>
      </c>
      <c r="BM63" s="972" t="s">
        <v>713</v>
      </c>
      <c r="BN63" s="974">
        <v>0</v>
      </c>
      <c r="BO63" s="1334">
        <f t="shared" ref="BO63:BO122" si="5">+BH63+BK63+BN63</f>
        <v>0.5</v>
      </c>
      <c r="BP63" s="210"/>
      <c r="BQ63" s="1464" t="str">
        <f>IF(VLOOKUP($A63,'EZ list'!$B$4:$H$443,4,FALSE)="","","Yes")</f>
        <v>Yes</v>
      </c>
      <c r="BR63" s="1465" t="s">
        <v>985</v>
      </c>
      <c r="BS63" s="1446">
        <v>0.64300000000000002</v>
      </c>
      <c r="BT63" s="1396" t="s">
        <v>1088</v>
      </c>
      <c r="BU63" s="1396" t="s">
        <v>701</v>
      </c>
      <c r="BV63" s="1396" t="s">
        <v>700</v>
      </c>
      <c r="BW63" s="1396">
        <v>0</v>
      </c>
      <c r="BX63" s="1396" t="s">
        <v>701</v>
      </c>
      <c r="BY63" s="1396" t="s">
        <v>713</v>
      </c>
      <c r="BZ63" s="1396">
        <v>0</v>
      </c>
      <c r="CA63" s="1330"/>
    </row>
    <row r="64" spans="1:79" s="200" customFormat="1" ht="15.75" customHeight="1" x14ac:dyDescent="0.25">
      <c r="A64" s="972" t="s">
        <v>219</v>
      </c>
      <c r="B64" s="1268" t="s">
        <v>218</v>
      </c>
      <c r="C64" s="243">
        <v>0.4</v>
      </c>
      <c r="D64" s="243" t="s">
        <v>780</v>
      </c>
      <c r="E64" s="972" t="s">
        <v>779</v>
      </c>
      <c r="F64" s="243">
        <v>0.1</v>
      </c>
      <c r="G64" s="972" t="s">
        <v>701</v>
      </c>
      <c r="H64" s="972" t="s">
        <v>713</v>
      </c>
      <c r="I64" s="243">
        <v>0</v>
      </c>
      <c r="J64" s="243">
        <v>0.5</v>
      </c>
      <c r="K64" s="973">
        <v>0.4</v>
      </c>
      <c r="L64" s="972" t="s">
        <v>780</v>
      </c>
      <c r="M64" s="972" t="s">
        <v>779</v>
      </c>
      <c r="N64" s="974">
        <v>0.1</v>
      </c>
      <c r="O64" s="972" t="s">
        <v>701</v>
      </c>
      <c r="P64" s="972" t="s">
        <v>713</v>
      </c>
      <c r="Q64" s="974">
        <v>0</v>
      </c>
      <c r="R64" s="975">
        <v>0.5</v>
      </c>
      <c r="S64" s="973">
        <v>0.4</v>
      </c>
      <c r="T64" s="972" t="s">
        <v>780</v>
      </c>
      <c r="U64" s="972" t="s">
        <v>779</v>
      </c>
      <c r="V64" s="974">
        <v>0.1</v>
      </c>
      <c r="W64" s="972" t="s">
        <v>701</v>
      </c>
      <c r="X64" s="972" t="s">
        <v>713</v>
      </c>
      <c r="Y64" s="974">
        <v>0</v>
      </c>
      <c r="Z64" s="975">
        <v>0.5</v>
      </c>
      <c r="AA64" s="973">
        <v>0.4</v>
      </c>
      <c r="AB64" s="972" t="s">
        <v>780</v>
      </c>
      <c r="AC64" s="972" t="s">
        <v>779</v>
      </c>
      <c r="AD64" s="974">
        <v>0.1</v>
      </c>
      <c r="AE64" s="972" t="s">
        <v>701</v>
      </c>
      <c r="AF64" s="972" t="s">
        <v>713</v>
      </c>
      <c r="AG64" s="974">
        <v>0</v>
      </c>
      <c r="AH64" s="975">
        <v>0.5</v>
      </c>
      <c r="AI64" s="973">
        <v>0.4</v>
      </c>
      <c r="AJ64" s="734" t="s">
        <v>780</v>
      </c>
      <c r="AK64" s="977" t="s">
        <v>779</v>
      </c>
      <c r="AL64" s="974">
        <v>0.1</v>
      </c>
      <c r="AM64" s="977" t="s">
        <v>701</v>
      </c>
      <c r="AN64" s="977" t="s">
        <v>713</v>
      </c>
      <c r="AO64" s="974">
        <v>0</v>
      </c>
      <c r="AP64" s="975">
        <v>0.5</v>
      </c>
      <c r="AQ64" s="979">
        <v>0.5</v>
      </c>
      <c r="AR64" s="980" t="s">
        <v>780</v>
      </c>
      <c r="AS64" s="980" t="s">
        <v>779</v>
      </c>
      <c r="AT64" s="979">
        <v>0.5</v>
      </c>
      <c r="AU64" s="980" t="s">
        <v>701</v>
      </c>
      <c r="AV64" s="980" t="s">
        <v>713</v>
      </c>
      <c r="AW64" s="979">
        <v>0</v>
      </c>
      <c r="AX64" s="1327">
        <f t="shared" si="3"/>
        <v>1</v>
      </c>
      <c r="AY64" s="1313"/>
      <c r="AZ64" s="974">
        <v>0.4</v>
      </c>
      <c r="BA64" s="243" t="s">
        <v>780</v>
      </c>
      <c r="BB64" s="200" t="s">
        <v>779</v>
      </c>
      <c r="BC64" s="974">
        <v>0.1</v>
      </c>
      <c r="BD64" s="243" t="s">
        <v>701</v>
      </c>
      <c r="BE64" s="972" t="s">
        <v>713</v>
      </c>
      <c r="BF64" s="974">
        <v>0</v>
      </c>
      <c r="BG64" s="1334">
        <f t="shared" si="4"/>
        <v>0.5</v>
      </c>
      <c r="BH64" s="974">
        <v>0.4</v>
      </c>
      <c r="BI64" s="243" t="s">
        <v>780</v>
      </c>
      <c r="BJ64" s="200" t="s">
        <v>779</v>
      </c>
      <c r="BK64" s="974">
        <v>0.1</v>
      </c>
      <c r="BL64" s="243" t="s">
        <v>701</v>
      </c>
      <c r="BM64" s="972" t="s">
        <v>713</v>
      </c>
      <c r="BN64" s="974">
        <v>0</v>
      </c>
      <c r="BO64" s="1334">
        <f t="shared" si="5"/>
        <v>0.5</v>
      </c>
      <c r="BP64" s="210"/>
      <c r="BQ64" s="1464" t="str">
        <f>IF(VLOOKUP($A64,'EZ list'!$B$4:$H$443,4,FALSE)="","","Yes")</f>
        <v/>
      </c>
      <c r="BR64" s="1465" t="s">
        <v>984</v>
      </c>
      <c r="BS64" s="1446">
        <v>0.68600000000000005</v>
      </c>
      <c r="BT64" s="1396" t="s">
        <v>1088</v>
      </c>
      <c r="BU64" s="1396" t="s">
        <v>780</v>
      </c>
      <c r="BV64" s="1396" t="s">
        <v>779</v>
      </c>
      <c r="BW64" s="1396">
        <v>0.6</v>
      </c>
      <c r="BX64" s="1396" t="s">
        <v>701</v>
      </c>
      <c r="BY64" s="1396" t="s">
        <v>713</v>
      </c>
      <c r="BZ64" s="1396">
        <v>0</v>
      </c>
      <c r="CA64" s="1330"/>
    </row>
    <row r="65" spans="1:79" s="200" customFormat="1" ht="15.75" customHeight="1" x14ac:dyDescent="0.25">
      <c r="A65" s="972" t="s">
        <v>221</v>
      </c>
      <c r="B65" s="1268" t="s">
        <v>220</v>
      </c>
      <c r="C65" s="243">
        <v>0.99</v>
      </c>
      <c r="D65" s="243" t="s">
        <v>701</v>
      </c>
      <c r="E65" s="972" t="s">
        <v>718</v>
      </c>
      <c r="F65" s="243">
        <v>0</v>
      </c>
      <c r="G65" s="972" t="s">
        <v>717</v>
      </c>
      <c r="H65" s="972" t="s">
        <v>716</v>
      </c>
      <c r="I65" s="243">
        <v>0.01</v>
      </c>
      <c r="J65" s="243">
        <v>1</v>
      </c>
      <c r="K65" s="973">
        <v>0.99</v>
      </c>
      <c r="L65" s="972" t="s">
        <v>701</v>
      </c>
      <c r="M65" s="972" t="s">
        <v>718</v>
      </c>
      <c r="N65" s="974">
        <v>0</v>
      </c>
      <c r="O65" s="972" t="s">
        <v>717</v>
      </c>
      <c r="P65" s="972" t="s">
        <v>716</v>
      </c>
      <c r="Q65" s="974">
        <v>0.01</v>
      </c>
      <c r="R65" s="975">
        <v>1</v>
      </c>
      <c r="S65" s="973">
        <v>0.99</v>
      </c>
      <c r="T65" s="972" t="s">
        <v>701</v>
      </c>
      <c r="U65" s="972" t="s">
        <v>718</v>
      </c>
      <c r="V65" s="974">
        <v>0</v>
      </c>
      <c r="W65" s="972" t="s">
        <v>717</v>
      </c>
      <c r="X65" s="972" t="s">
        <v>716</v>
      </c>
      <c r="Y65" s="974">
        <v>0.01</v>
      </c>
      <c r="Z65" s="975">
        <v>1</v>
      </c>
      <c r="AA65" s="973">
        <v>0.99</v>
      </c>
      <c r="AB65" s="972" t="s">
        <v>701</v>
      </c>
      <c r="AC65" s="972" t="s">
        <v>718</v>
      </c>
      <c r="AD65" s="974">
        <v>0</v>
      </c>
      <c r="AE65" s="972" t="s">
        <v>717</v>
      </c>
      <c r="AF65" s="972" t="s">
        <v>716</v>
      </c>
      <c r="AG65" s="974">
        <v>0.01</v>
      </c>
      <c r="AH65" s="975">
        <v>1</v>
      </c>
      <c r="AI65" s="973">
        <v>0.99</v>
      </c>
      <c r="AJ65" s="734" t="s">
        <v>701</v>
      </c>
      <c r="AK65" s="977" t="s">
        <v>718</v>
      </c>
      <c r="AL65" s="974">
        <v>0</v>
      </c>
      <c r="AM65" s="977" t="s">
        <v>717</v>
      </c>
      <c r="AN65" s="977" t="s">
        <v>716</v>
      </c>
      <c r="AO65" s="974">
        <v>0.01</v>
      </c>
      <c r="AP65" s="975">
        <v>1</v>
      </c>
      <c r="AQ65" s="979">
        <v>0.99</v>
      </c>
      <c r="AR65" s="980" t="s">
        <v>701</v>
      </c>
      <c r="AS65" s="980" t="s">
        <v>718</v>
      </c>
      <c r="AT65" s="979">
        <v>0</v>
      </c>
      <c r="AU65" s="980" t="s">
        <v>717</v>
      </c>
      <c r="AV65" s="980" t="s">
        <v>716</v>
      </c>
      <c r="AW65" s="979">
        <v>0.01</v>
      </c>
      <c r="AX65" s="1327">
        <f t="shared" si="3"/>
        <v>1</v>
      </c>
      <c r="AY65" s="1313"/>
      <c r="AZ65" s="974">
        <v>0.99</v>
      </c>
      <c r="BA65" s="243" t="s">
        <v>701</v>
      </c>
      <c r="BB65" s="200" t="s">
        <v>718</v>
      </c>
      <c r="BC65" s="974">
        <v>0</v>
      </c>
      <c r="BD65" s="243" t="s">
        <v>717</v>
      </c>
      <c r="BE65" s="972" t="s">
        <v>716</v>
      </c>
      <c r="BF65" s="974">
        <v>0.01</v>
      </c>
      <c r="BG65" s="1334">
        <f t="shared" si="4"/>
        <v>1</v>
      </c>
      <c r="BH65" s="974">
        <v>0.49</v>
      </c>
      <c r="BI65" s="243" t="s">
        <v>701</v>
      </c>
      <c r="BJ65" s="200" t="s">
        <v>718</v>
      </c>
      <c r="BK65" s="974">
        <v>0</v>
      </c>
      <c r="BL65" s="243" t="s">
        <v>717</v>
      </c>
      <c r="BM65" s="972" t="s">
        <v>716</v>
      </c>
      <c r="BN65" s="974">
        <v>0.01</v>
      </c>
      <c r="BO65" s="1334">
        <f t="shared" si="5"/>
        <v>0.5</v>
      </c>
      <c r="BP65" s="210"/>
      <c r="BQ65" s="1464" t="str">
        <f>IF(VLOOKUP($A65,'EZ list'!$B$4:$H$443,4,FALSE)="","","Yes")</f>
        <v/>
      </c>
      <c r="BR65" s="1465" t="s">
        <v>985</v>
      </c>
      <c r="BS65" s="1446">
        <v>0.68</v>
      </c>
      <c r="BT65" s="1396" t="s">
        <v>1088</v>
      </c>
      <c r="BU65" s="1396" t="s">
        <v>701</v>
      </c>
      <c r="BV65" s="1396" t="s">
        <v>718</v>
      </c>
      <c r="BW65" s="1396">
        <v>0</v>
      </c>
      <c r="BX65" s="1396" t="s">
        <v>717</v>
      </c>
      <c r="BY65" s="1396" t="s">
        <v>716</v>
      </c>
      <c r="BZ65" s="1396">
        <v>0.01</v>
      </c>
      <c r="CA65" s="1330"/>
    </row>
    <row r="66" spans="1:79" s="200" customFormat="1" ht="15.75" customHeight="1" x14ac:dyDescent="0.25">
      <c r="A66" s="972" t="s">
        <v>225</v>
      </c>
      <c r="B66" s="1268" t="s">
        <v>224</v>
      </c>
      <c r="C66" s="243">
        <v>0.4</v>
      </c>
      <c r="D66" s="243" t="s">
        <v>715</v>
      </c>
      <c r="E66" s="972" t="s">
        <v>714</v>
      </c>
      <c r="F66" s="243">
        <v>0.1</v>
      </c>
      <c r="G66" s="972" t="s">
        <v>701</v>
      </c>
      <c r="H66" s="972" t="s">
        <v>713</v>
      </c>
      <c r="I66" s="243">
        <v>0</v>
      </c>
      <c r="J66" s="243">
        <v>0.5</v>
      </c>
      <c r="K66" s="973">
        <v>0.4</v>
      </c>
      <c r="L66" s="972" t="s">
        <v>715</v>
      </c>
      <c r="M66" s="972" t="s">
        <v>714</v>
      </c>
      <c r="N66" s="974">
        <v>0.1</v>
      </c>
      <c r="O66" s="972" t="s">
        <v>701</v>
      </c>
      <c r="P66" s="972" t="s">
        <v>713</v>
      </c>
      <c r="Q66" s="974">
        <v>0</v>
      </c>
      <c r="R66" s="975">
        <v>0.5</v>
      </c>
      <c r="S66" s="973">
        <v>0.4</v>
      </c>
      <c r="T66" s="972" t="s">
        <v>715</v>
      </c>
      <c r="U66" s="972" t="s">
        <v>714</v>
      </c>
      <c r="V66" s="974">
        <v>0.1</v>
      </c>
      <c r="W66" s="972" t="s">
        <v>701</v>
      </c>
      <c r="X66" s="972" t="s">
        <v>713</v>
      </c>
      <c r="Y66" s="974">
        <v>0</v>
      </c>
      <c r="Z66" s="975">
        <v>0.5</v>
      </c>
      <c r="AA66" s="973">
        <v>0.4</v>
      </c>
      <c r="AB66" s="972" t="s">
        <v>715</v>
      </c>
      <c r="AC66" s="972" t="s">
        <v>714</v>
      </c>
      <c r="AD66" s="974">
        <v>0.1</v>
      </c>
      <c r="AE66" s="972" t="s">
        <v>701</v>
      </c>
      <c r="AF66" s="972" t="s">
        <v>713</v>
      </c>
      <c r="AG66" s="974">
        <v>0</v>
      </c>
      <c r="AH66" s="975">
        <v>0.5</v>
      </c>
      <c r="AI66" s="973">
        <v>0.2</v>
      </c>
      <c r="AJ66" s="734" t="s">
        <v>715</v>
      </c>
      <c r="AK66" s="977" t="s">
        <v>714</v>
      </c>
      <c r="AL66" s="974">
        <v>0.55000000000000004</v>
      </c>
      <c r="AM66" s="977" t="s">
        <v>701</v>
      </c>
      <c r="AN66" s="977" t="s">
        <v>713</v>
      </c>
      <c r="AO66" s="974">
        <v>0</v>
      </c>
      <c r="AP66" s="975">
        <v>0.75</v>
      </c>
      <c r="AQ66" s="979">
        <v>0.4</v>
      </c>
      <c r="AR66" s="980" t="s">
        <v>715</v>
      </c>
      <c r="AS66" s="980" t="s">
        <v>714</v>
      </c>
      <c r="AT66" s="979">
        <v>0.1</v>
      </c>
      <c r="AU66" s="980" t="s">
        <v>701</v>
      </c>
      <c r="AV66" s="980" t="s">
        <v>713</v>
      </c>
      <c r="AW66" s="979">
        <v>0</v>
      </c>
      <c r="AX66" s="1327">
        <f t="shared" si="3"/>
        <v>0.5</v>
      </c>
      <c r="AY66" s="1313"/>
      <c r="AZ66" s="974">
        <v>0.4</v>
      </c>
      <c r="BA66" s="243" t="s">
        <v>715</v>
      </c>
      <c r="BB66" s="200" t="s">
        <v>714</v>
      </c>
      <c r="BC66" s="974">
        <v>0.1</v>
      </c>
      <c r="BD66" s="243" t="s">
        <v>701</v>
      </c>
      <c r="BE66" s="972" t="s">
        <v>713</v>
      </c>
      <c r="BF66" s="974">
        <v>0</v>
      </c>
      <c r="BG66" s="1334">
        <f t="shared" si="4"/>
        <v>0.5</v>
      </c>
      <c r="BH66" s="974">
        <v>0.4</v>
      </c>
      <c r="BI66" s="243" t="s">
        <v>715</v>
      </c>
      <c r="BJ66" s="200" t="s">
        <v>714</v>
      </c>
      <c r="BK66" s="974">
        <v>0.1</v>
      </c>
      <c r="BL66" s="243" t="s">
        <v>701</v>
      </c>
      <c r="BM66" s="972" t="s">
        <v>713</v>
      </c>
      <c r="BN66" s="974">
        <v>0</v>
      </c>
      <c r="BO66" s="1334">
        <f t="shared" si="5"/>
        <v>0.5</v>
      </c>
      <c r="BP66" s="210"/>
      <c r="BQ66" s="1464" t="str">
        <f>IF(VLOOKUP($A66,'EZ list'!$B$4:$H$443,4,FALSE)="","","Yes")</f>
        <v/>
      </c>
      <c r="BR66" s="1465" t="s">
        <v>984</v>
      </c>
      <c r="BS66" s="1446">
        <v>0.753</v>
      </c>
      <c r="BT66" s="1396" t="s">
        <v>1088</v>
      </c>
      <c r="BU66" s="1396" t="s">
        <v>715</v>
      </c>
      <c r="BV66" s="1396" t="s">
        <v>714</v>
      </c>
      <c r="BW66" s="1396">
        <v>0.6</v>
      </c>
      <c r="BX66" s="1396" t="s">
        <v>701</v>
      </c>
      <c r="BY66" s="1396" t="s">
        <v>713</v>
      </c>
      <c r="BZ66" s="1396">
        <v>0</v>
      </c>
      <c r="CA66" s="1330"/>
    </row>
    <row r="67" spans="1:79" s="200" customFormat="1" ht="15.75" customHeight="1" x14ac:dyDescent="0.25">
      <c r="A67" s="972" t="s">
        <v>227</v>
      </c>
      <c r="B67" s="1268" t="s">
        <v>226</v>
      </c>
      <c r="C67" s="243">
        <v>0.3</v>
      </c>
      <c r="D67" s="243" t="s">
        <v>739</v>
      </c>
      <c r="E67" s="972" t="s">
        <v>738</v>
      </c>
      <c r="F67" s="243">
        <v>0.37</v>
      </c>
      <c r="G67" s="972" t="s">
        <v>701</v>
      </c>
      <c r="H67" s="972" t="s">
        <v>701</v>
      </c>
      <c r="I67" s="243">
        <v>0</v>
      </c>
      <c r="J67" s="243">
        <v>0.66999999999999993</v>
      </c>
      <c r="K67" s="973">
        <v>0.3</v>
      </c>
      <c r="L67" s="972" t="s">
        <v>739</v>
      </c>
      <c r="M67" s="972" t="s">
        <v>738</v>
      </c>
      <c r="N67" s="974">
        <v>0.37</v>
      </c>
      <c r="O67" s="972" t="s">
        <v>701</v>
      </c>
      <c r="P67" s="972" t="s">
        <v>701</v>
      </c>
      <c r="Q67" s="974">
        <v>0</v>
      </c>
      <c r="R67" s="975">
        <v>0.66999999999999993</v>
      </c>
      <c r="S67" s="973">
        <v>0.3</v>
      </c>
      <c r="T67" s="972" t="s">
        <v>739</v>
      </c>
      <c r="U67" s="972" t="s">
        <v>738</v>
      </c>
      <c r="V67" s="974">
        <v>0.37</v>
      </c>
      <c r="W67" s="972" t="s">
        <v>701</v>
      </c>
      <c r="X67" s="972" t="s">
        <v>701</v>
      </c>
      <c r="Y67" s="974">
        <v>0</v>
      </c>
      <c r="Z67" s="975">
        <v>0.66999999999999993</v>
      </c>
      <c r="AA67" s="973">
        <v>0.3</v>
      </c>
      <c r="AB67" s="972" t="s">
        <v>739</v>
      </c>
      <c r="AC67" s="972" t="s">
        <v>738</v>
      </c>
      <c r="AD67" s="974">
        <v>0.37</v>
      </c>
      <c r="AE67" s="972" t="s">
        <v>701</v>
      </c>
      <c r="AF67" s="972" t="s">
        <v>701</v>
      </c>
      <c r="AG67" s="974">
        <v>0</v>
      </c>
      <c r="AH67" s="975">
        <v>0.66999999999999993</v>
      </c>
      <c r="AI67" s="973">
        <v>0.48</v>
      </c>
      <c r="AJ67" s="734" t="s">
        <v>739</v>
      </c>
      <c r="AK67" s="977" t="s">
        <v>738</v>
      </c>
      <c r="AL67" s="974">
        <v>0.27</v>
      </c>
      <c r="AM67" s="977" t="s">
        <v>701</v>
      </c>
      <c r="AN67" s="977" t="s">
        <v>701</v>
      </c>
      <c r="AO67" s="974">
        <v>0</v>
      </c>
      <c r="AP67" s="975">
        <v>0.75</v>
      </c>
      <c r="AQ67" s="979">
        <v>0.64</v>
      </c>
      <c r="AR67" s="980" t="s">
        <v>739</v>
      </c>
      <c r="AS67" s="980" t="s">
        <v>738</v>
      </c>
      <c r="AT67" s="979">
        <v>0.36</v>
      </c>
      <c r="AU67" s="980" t="s">
        <v>701</v>
      </c>
      <c r="AV67" s="980" t="s">
        <v>701</v>
      </c>
      <c r="AW67" s="979">
        <v>0</v>
      </c>
      <c r="AX67" s="1327">
        <f t="shared" si="3"/>
        <v>1</v>
      </c>
      <c r="AY67" s="1313"/>
      <c r="AZ67" s="974">
        <v>0.3</v>
      </c>
      <c r="BA67" s="243" t="s">
        <v>739</v>
      </c>
      <c r="BB67" s="200" t="s">
        <v>738</v>
      </c>
      <c r="BC67" s="974">
        <v>0.37</v>
      </c>
      <c r="BD67" s="243" t="s">
        <v>701</v>
      </c>
      <c r="BE67" s="972" t="s">
        <v>701</v>
      </c>
      <c r="BF67" s="974">
        <v>0</v>
      </c>
      <c r="BG67" s="1334">
        <f t="shared" si="4"/>
        <v>0.66999999999999993</v>
      </c>
      <c r="BH67" s="974">
        <v>0.3</v>
      </c>
      <c r="BI67" s="243" t="s">
        <v>739</v>
      </c>
      <c r="BJ67" s="200" t="s">
        <v>738</v>
      </c>
      <c r="BK67" s="974">
        <v>0.2</v>
      </c>
      <c r="BL67" s="243" t="s">
        <v>701</v>
      </c>
      <c r="BM67" s="972" t="s">
        <v>701</v>
      </c>
      <c r="BN67" s="974">
        <v>0</v>
      </c>
      <c r="BO67" s="1334">
        <f t="shared" si="5"/>
        <v>0.5</v>
      </c>
      <c r="BP67" s="210"/>
      <c r="BQ67" s="1464" t="str">
        <f>IF(VLOOKUP($A67,'EZ list'!$B$4:$H$443,4,FALSE)="","","Yes")</f>
        <v>Yes</v>
      </c>
      <c r="BR67" s="1465" t="s">
        <v>985</v>
      </c>
      <c r="BS67" s="1446">
        <v>0.747</v>
      </c>
      <c r="BT67" s="1396" t="s">
        <v>1088</v>
      </c>
      <c r="BU67" s="1396" t="s">
        <v>739</v>
      </c>
      <c r="BV67" s="1396" t="s">
        <v>738</v>
      </c>
      <c r="BW67" s="1396">
        <v>0.2</v>
      </c>
      <c r="BX67" s="1396" t="s">
        <v>701</v>
      </c>
      <c r="BY67" s="1396" t="s">
        <v>701</v>
      </c>
      <c r="BZ67" s="1396">
        <v>0</v>
      </c>
      <c r="CA67" s="1330"/>
    </row>
    <row r="68" spans="1:79" s="200" customFormat="1" ht="15.75" customHeight="1" x14ac:dyDescent="0.2">
      <c r="A68" s="1295" t="s">
        <v>4483</v>
      </c>
      <c r="B68" s="1296" t="s">
        <v>4484</v>
      </c>
      <c r="C68" s="1297">
        <v>0.49</v>
      </c>
      <c r="D68" s="1297" t="s">
        <v>701</v>
      </c>
      <c r="E68" s="1295" t="s">
        <v>700</v>
      </c>
      <c r="F68" s="1297">
        <v>0</v>
      </c>
      <c r="G68" s="1295" t="s">
        <v>4485</v>
      </c>
      <c r="H68" s="1295" t="s">
        <v>4486</v>
      </c>
      <c r="I68" s="1297">
        <v>0.01</v>
      </c>
      <c r="J68" s="1297">
        <v>0.5</v>
      </c>
      <c r="K68" s="1298">
        <v>0.49</v>
      </c>
      <c r="L68" s="1295" t="s">
        <v>701</v>
      </c>
      <c r="M68" s="1295" t="s">
        <v>700</v>
      </c>
      <c r="N68" s="1299">
        <v>0</v>
      </c>
      <c r="O68" s="1295" t="s">
        <v>701</v>
      </c>
      <c r="P68" s="1295" t="s">
        <v>713</v>
      </c>
      <c r="Q68" s="1299">
        <v>0.01</v>
      </c>
      <c r="R68" s="1300">
        <v>0.5</v>
      </c>
      <c r="S68" s="1298">
        <v>0.49</v>
      </c>
      <c r="T68" s="1295" t="s">
        <v>701</v>
      </c>
      <c r="U68" s="1295" t="s">
        <v>700</v>
      </c>
      <c r="V68" s="1299">
        <v>0</v>
      </c>
      <c r="W68" s="1295" t="s">
        <v>701</v>
      </c>
      <c r="X68" s="1295" t="s">
        <v>713</v>
      </c>
      <c r="Y68" s="1299">
        <v>0.01</v>
      </c>
      <c r="Z68" s="1300">
        <v>0.5</v>
      </c>
      <c r="AA68" s="1298">
        <v>0.49</v>
      </c>
      <c r="AB68" s="1295" t="s">
        <v>701</v>
      </c>
      <c r="AC68" s="1295" t="s">
        <v>700</v>
      </c>
      <c r="AD68" s="1299">
        <v>0</v>
      </c>
      <c r="AE68" s="1295" t="s">
        <v>701</v>
      </c>
      <c r="AF68" s="1295" t="s">
        <v>713</v>
      </c>
      <c r="AG68" s="1299">
        <v>0.01</v>
      </c>
      <c r="AH68" s="1300">
        <v>0.5</v>
      </c>
      <c r="AI68" s="1298">
        <v>0.49</v>
      </c>
      <c r="AJ68" s="1301" t="s">
        <v>701</v>
      </c>
      <c r="AK68" s="1302" t="s">
        <v>700</v>
      </c>
      <c r="AL68" s="1299">
        <v>0</v>
      </c>
      <c r="AM68" s="1302" t="s">
        <v>701</v>
      </c>
      <c r="AN68" s="1302" t="s">
        <v>713</v>
      </c>
      <c r="AO68" s="1299">
        <v>0.01</v>
      </c>
      <c r="AP68" s="1300">
        <v>0.5</v>
      </c>
      <c r="AQ68" s="1303">
        <v>0.49</v>
      </c>
      <c r="AR68" s="1304" t="s">
        <v>701</v>
      </c>
      <c r="AS68" s="1304" t="s">
        <v>700</v>
      </c>
      <c r="AT68" s="1303">
        <v>0</v>
      </c>
      <c r="AU68" s="1304" t="s">
        <v>701</v>
      </c>
      <c r="AV68" s="1304" t="s">
        <v>713</v>
      </c>
      <c r="AW68" s="1303">
        <v>0.01</v>
      </c>
      <c r="AX68" s="1346">
        <v>0.5</v>
      </c>
      <c r="AY68" s="1343"/>
      <c r="AZ68" s="1299">
        <v>0.49</v>
      </c>
      <c r="BA68" s="1297" t="s">
        <v>701</v>
      </c>
      <c r="BB68" s="1305" t="s">
        <v>700</v>
      </c>
      <c r="BC68" s="1299">
        <v>0</v>
      </c>
      <c r="BD68" s="1297" t="s">
        <v>701</v>
      </c>
      <c r="BE68" s="1295" t="s">
        <v>713</v>
      </c>
      <c r="BF68" s="1299">
        <v>0.01</v>
      </c>
      <c r="BG68" s="1335">
        <v>0.5</v>
      </c>
      <c r="BH68" s="1299">
        <v>0.49</v>
      </c>
      <c r="BI68" s="1297" t="s">
        <v>701</v>
      </c>
      <c r="BJ68" s="1305" t="s">
        <v>700</v>
      </c>
      <c r="BK68" s="1299">
        <v>0</v>
      </c>
      <c r="BL68" s="1297" t="s">
        <v>701</v>
      </c>
      <c r="BM68" s="1295" t="s">
        <v>713</v>
      </c>
      <c r="BN68" s="1299">
        <v>0.01</v>
      </c>
      <c r="BO68" s="1335">
        <v>0.5</v>
      </c>
      <c r="BP68" s="1306"/>
      <c r="BQ68" s="1467" t="str">
        <f>IF(VLOOKUP($A68,'EZ list'!$B$4:$H$443,4,FALSE)="","","Yes")</f>
        <v>Yes</v>
      </c>
      <c r="BR68" s="1468" t="s">
        <v>985</v>
      </c>
      <c r="BS68" s="1447">
        <v>0.64800000000000002</v>
      </c>
      <c r="BT68" s="1448" t="s">
        <v>1088</v>
      </c>
      <c r="BU68" s="1448" t="s">
        <v>701</v>
      </c>
      <c r="BV68" s="1448" t="s">
        <v>700</v>
      </c>
      <c r="BW68" s="1448">
        <v>0</v>
      </c>
      <c r="BX68" s="1448" t="s">
        <v>701</v>
      </c>
      <c r="BY68" s="1448" t="s">
        <v>713</v>
      </c>
      <c r="BZ68" s="1448">
        <v>0</v>
      </c>
      <c r="CA68" s="1330"/>
    </row>
    <row r="69" spans="1:79" s="200" customFormat="1" ht="15.75" customHeight="1" x14ac:dyDescent="0.25">
      <c r="A69" s="972" t="s">
        <v>229</v>
      </c>
      <c r="B69" s="1268" t="s">
        <v>228</v>
      </c>
      <c r="C69" s="243">
        <v>0.4</v>
      </c>
      <c r="D69" s="243" t="s">
        <v>752</v>
      </c>
      <c r="E69" s="972" t="s">
        <v>751</v>
      </c>
      <c r="F69" s="243">
        <v>0.1</v>
      </c>
      <c r="G69" s="972" t="s">
        <v>701</v>
      </c>
      <c r="H69" s="972" t="s">
        <v>713</v>
      </c>
      <c r="I69" s="243">
        <v>0</v>
      </c>
      <c r="J69" s="243">
        <v>0.5</v>
      </c>
      <c r="K69" s="973">
        <v>0.4</v>
      </c>
      <c r="L69" s="972" t="s">
        <v>752</v>
      </c>
      <c r="M69" s="972" t="s">
        <v>751</v>
      </c>
      <c r="N69" s="974">
        <v>0.1</v>
      </c>
      <c r="O69" s="972" t="s">
        <v>701</v>
      </c>
      <c r="P69" s="972" t="s">
        <v>713</v>
      </c>
      <c r="Q69" s="974">
        <v>0</v>
      </c>
      <c r="R69" s="975">
        <v>0.5</v>
      </c>
      <c r="S69" s="973">
        <v>0.4</v>
      </c>
      <c r="T69" s="972" t="s">
        <v>752</v>
      </c>
      <c r="U69" s="972" t="s">
        <v>751</v>
      </c>
      <c r="V69" s="974">
        <v>0.1</v>
      </c>
      <c r="W69" s="972" t="s">
        <v>701</v>
      </c>
      <c r="X69" s="972" t="s">
        <v>713</v>
      </c>
      <c r="Y69" s="974">
        <v>0</v>
      </c>
      <c r="Z69" s="975">
        <v>0.5</v>
      </c>
      <c r="AA69" s="973">
        <v>0.4</v>
      </c>
      <c r="AB69" s="972" t="s">
        <v>752</v>
      </c>
      <c r="AC69" s="972" t="s">
        <v>751</v>
      </c>
      <c r="AD69" s="974">
        <v>0.1</v>
      </c>
      <c r="AE69" s="972" t="s">
        <v>701</v>
      </c>
      <c r="AF69" s="972" t="s">
        <v>713</v>
      </c>
      <c r="AG69" s="974">
        <v>0</v>
      </c>
      <c r="AH69" s="975">
        <v>0.5</v>
      </c>
      <c r="AI69" s="973">
        <v>0.35</v>
      </c>
      <c r="AJ69" s="734" t="s">
        <v>752</v>
      </c>
      <c r="AK69" s="977" t="s">
        <v>751</v>
      </c>
      <c r="AL69" s="974">
        <v>0.4</v>
      </c>
      <c r="AM69" s="977" t="s">
        <v>701</v>
      </c>
      <c r="AN69" s="977" t="s">
        <v>713</v>
      </c>
      <c r="AO69" s="974">
        <v>0</v>
      </c>
      <c r="AP69" s="975">
        <v>0.75</v>
      </c>
      <c r="AQ69" s="979">
        <v>0.4</v>
      </c>
      <c r="AR69" s="980" t="s">
        <v>752</v>
      </c>
      <c r="AS69" s="980" t="s">
        <v>751</v>
      </c>
      <c r="AT69" s="979">
        <v>0.1</v>
      </c>
      <c r="AU69" s="980" t="s">
        <v>701</v>
      </c>
      <c r="AV69" s="980" t="s">
        <v>713</v>
      </c>
      <c r="AW69" s="979">
        <v>0</v>
      </c>
      <c r="AX69" s="1327">
        <f t="shared" si="3"/>
        <v>0.5</v>
      </c>
      <c r="AY69" s="1313"/>
      <c r="AZ69" s="974">
        <v>0.4</v>
      </c>
      <c r="BA69" s="243" t="s">
        <v>752</v>
      </c>
      <c r="BB69" s="200" t="s">
        <v>751</v>
      </c>
      <c r="BC69" s="974">
        <v>0.1</v>
      </c>
      <c r="BD69" s="243" t="s">
        <v>701</v>
      </c>
      <c r="BE69" s="972" t="s">
        <v>713</v>
      </c>
      <c r="BF69" s="974">
        <v>0</v>
      </c>
      <c r="BG69" s="1334">
        <f t="shared" si="4"/>
        <v>0.5</v>
      </c>
      <c r="BH69" s="974">
        <v>0.4</v>
      </c>
      <c r="BI69" s="243" t="s">
        <v>752</v>
      </c>
      <c r="BJ69" s="200" t="s">
        <v>751</v>
      </c>
      <c r="BK69" s="974">
        <v>0.1</v>
      </c>
      <c r="BL69" s="243" t="s">
        <v>701</v>
      </c>
      <c r="BM69" s="972" t="s">
        <v>713</v>
      </c>
      <c r="BN69" s="974">
        <v>0</v>
      </c>
      <c r="BO69" s="1334">
        <f t="shared" si="5"/>
        <v>0.5</v>
      </c>
      <c r="BP69" s="210"/>
      <c r="BQ69" s="1464" t="str">
        <f>IF(VLOOKUP($A69,'EZ list'!$B$4:$H$443,4,FALSE)="","","Yes")</f>
        <v>Yes</v>
      </c>
      <c r="BR69" s="1465" t="s">
        <v>984</v>
      </c>
      <c r="BS69" s="1446">
        <v>0.71699999999999997</v>
      </c>
      <c r="BT69" s="1396" t="s">
        <v>1088</v>
      </c>
      <c r="BU69" s="1396" t="s">
        <v>752</v>
      </c>
      <c r="BV69" s="1396" t="s">
        <v>751</v>
      </c>
      <c r="BW69" s="1396">
        <v>0.6</v>
      </c>
      <c r="BX69" s="1396" t="s">
        <v>701</v>
      </c>
      <c r="BY69" s="1396" t="s">
        <v>713</v>
      </c>
      <c r="BZ69" s="1396">
        <v>0</v>
      </c>
      <c r="CA69" s="1330"/>
    </row>
    <row r="70" spans="1:79" s="200" customFormat="1" ht="15.75" customHeight="1" x14ac:dyDescent="0.25">
      <c r="A70" s="972" t="s">
        <v>231</v>
      </c>
      <c r="B70" s="1268" t="s">
        <v>862</v>
      </c>
      <c r="C70" s="243">
        <v>0.49</v>
      </c>
      <c r="D70" s="243" t="s">
        <v>701</v>
      </c>
      <c r="E70" s="972" t="s">
        <v>700</v>
      </c>
      <c r="F70" s="243">
        <v>0</v>
      </c>
      <c r="G70" s="972" t="s">
        <v>860</v>
      </c>
      <c r="H70" s="972" t="s">
        <v>859</v>
      </c>
      <c r="I70" s="243">
        <v>0.01</v>
      </c>
      <c r="J70" s="243">
        <v>0.5</v>
      </c>
      <c r="K70" s="973">
        <v>0.49</v>
      </c>
      <c r="L70" s="972" t="s">
        <v>701</v>
      </c>
      <c r="M70" s="972" t="s">
        <v>700</v>
      </c>
      <c r="N70" s="974">
        <v>0</v>
      </c>
      <c r="O70" s="972" t="s">
        <v>860</v>
      </c>
      <c r="P70" s="972" t="s">
        <v>859</v>
      </c>
      <c r="Q70" s="974">
        <v>0.01</v>
      </c>
      <c r="R70" s="975">
        <v>0.5</v>
      </c>
      <c r="S70" s="973">
        <v>0.49</v>
      </c>
      <c r="T70" s="972" t="s">
        <v>701</v>
      </c>
      <c r="U70" s="972" t="s">
        <v>700</v>
      </c>
      <c r="V70" s="974">
        <v>0</v>
      </c>
      <c r="W70" s="972" t="s">
        <v>860</v>
      </c>
      <c r="X70" s="972" t="s">
        <v>859</v>
      </c>
      <c r="Y70" s="974">
        <v>0.01</v>
      </c>
      <c r="Z70" s="975">
        <v>0.5</v>
      </c>
      <c r="AA70" s="973">
        <v>0.49</v>
      </c>
      <c r="AB70" s="972" t="s">
        <v>701</v>
      </c>
      <c r="AC70" s="972" t="s">
        <v>700</v>
      </c>
      <c r="AD70" s="974">
        <v>0</v>
      </c>
      <c r="AE70" s="972" t="s">
        <v>860</v>
      </c>
      <c r="AF70" s="972" t="s">
        <v>859</v>
      </c>
      <c r="AG70" s="974">
        <v>0.01</v>
      </c>
      <c r="AH70" s="975">
        <v>0.5</v>
      </c>
      <c r="AI70" s="973">
        <v>0.49</v>
      </c>
      <c r="AJ70" s="734" t="s">
        <v>701</v>
      </c>
      <c r="AK70" s="977" t="s">
        <v>700</v>
      </c>
      <c r="AL70" s="974">
        <v>0</v>
      </c>
      <c r="AM70" s="977" t="s">
        <v>860</v>
      </c>
      <c r="AN70" s="977" t="s">
        <v>859</v>
      </c>
      <c r="AO70" s="974">
        <v>0.01</v>
      </c>
      <c r="AP70" s="975">
        <v>0.5</v>
      </c>
      <c r="AQ70" s="979">
        <v>0.49</v>
      </c>
      <c r="AR70" s="980" t="s">
        <v>701</v>
      </c>
      <c r="AS70" s="980" t="s">
        <v>700</v>
      </c>
      <c r="AT70" s="979">
        <v>0</v>
      </c>
      <c r="AU70" s="980" t="s">
        <v>860</v>
      </c>
      <c r="AV70" s="980" t="s">
        <v>859</v>
      </c>
      <c r="AW70" s="979">
        <v>0.01</v>
      </c>
      <c r="AX70" s="1327">
        <f t="shared" si="3"/>
        <v>0.5</v>
      </c>
      <c r="AY70" s="1313"/>
      <c r="AZ70" s="974">
        <v>0.49</v>
      </c>
      <c r="BA70" s="243" t="s">
        <v>701</v>
      </c>
      <c r="BB70" s="200" t="s">
        <v>700</v>
      </c>
      <c r="BC70" s="974">
        <v>0</v>
      </c>
      <c r="BD70" s="243" t="s">
        <v>860</v>
      </c>
      <c r="BE70" s="972" t="s">
        <v>859</v>
      </c>
      <c r="BF70" s="974">
        <v>0.01</v>
      </c>
      <c r="BG70" s="1334">
        <f t="shared" si="4"/>
        <v>0.5</v>
      </c>
      <c r="BH70" s="974">
        <v>0.49</v>
      </c>
      <c r="BI70" s="243" t="s">
        <v>701</v>
      </c>
      <c r="BJ70" s="200" t="s">
        <v>700</v>
      </c>
      <c r="BK70" s="974">
        <v>0</v>
      </c>
      <c r="BL70" s="243" t="s">
        <v>860</v>
      </c>
      <c r="BM70" s="972" t="s">
        <v>859</v>
      </c>
      <c r="BN70" s="974">
        <v>0.01</v>
      </c>
      <c r="BO70" s="1334">
        <f t="shared" si="5"/>
        <v>0.5</v>
      </c>
      <c r="BP70" s="210"/>
      <c r="BQ70" s="1464" t="str">
        <f>IF(VLOOKUP($A70,'EZ list'!$B$4:$H$443,4,FALSE)="","","Yes")</f>
        <v>Yes</v>
      </c>
      <c r="BR70" s="1465" t="s">
        <v>985</v>
      </c>
      <c r="BS70" s="1446">
        <v>0.66800000000000004</v>
      </c>
      <c r="BT70" s="1396" t="s">
        <v>1088</v>
      </c>
      <c r="BU70" s="1396" t="s">
        <v>701</v>
      </c>
      <c r="BV70" s="1396" t="s">
        <v>700</v>
      </c>
      <c r="BW70" s="1396">
        <v>0</v>
      </c>
      <c r="BX70" s="1396" t="s">
        <v>860</v>
      </c>
      <c r="BY70" s="1396" t="s">
        <v>859</v>
      </c>
      <c r="BZ70" s="1396">
        <v>0.01</v>
      </c>
      <c r="CA70" s="1330"/>
    </row>
    <row r="71" spans="1:79" s="200" customFormat="1" ht="15.75" customHeight="1" x14ac:dyDescent="0.25">
      <c r="A71" s="972" t="s">
        <v>233</v>
      </c>
      <c r="B71" s="1268" t="s">
        <v>232</v>
      </c>
      <c r="C71" s="243">
        <v>0.4</v>
      </c>
      <c r="D71" s="243" t="s">
        <v>775</v>
      </c>
      <c r="E71" s="972" t="s">
        <v>774</v>
      </c>
      <c r="F71" s="243">
        <v>0.09</v>
      </c>
      <c r="G71" s="972" t="s">
        <v>773</v>
      </c>
      <c r="H71" s="972" t="s">
        <v>772</v>
      </c>
      <c r="I71" s="243">
        <v>0.01</v>
      </c>
      <c r="J71" s="243">
        <v>0.5</v>
      </c>
      <c r="K71" s="973">
        <v>0.4</v>
      </c>
      <c r="L71" s="972" t="s">
        <v>775</v>
      </c>
      <c r="M71" s="972" t="s">
        <v>774</v>
      </c>
      <c r="N71" s="974">
        <v>0.09</v>
      </c>
      <c r="O71" s="972" t="s">
        <v>773</v>
      </c>
      <c r="P71" s="972" t="s">
        <v>772</v>
      </c>
      <c r="Q71" s="974">
        <v>0.01</v>
      </c>
      <c r="R71" s="975">
        <v>0.5</v>
      </c>
      <c r="S71" s="973">
        <v>0.4</v>
      </c>
      <c r="T71" s="972" t="s">
        <v>775</v>
      </c>
      <c r="U71" s="972" t="s">
        <v>774</v>
      </c>
      <c r="V71" s="974">
        <v>0.09</v>
      </c>
      <c r="W71" s="972" t="s">
        <v>773</v>
      </c>
      <c r="X71" s="972" t="s">
        <v>772</v>
      </c>
      <c r="Y71" s="974">
        <v>0.01</v>
      </c>
      <c r="Z71" s="975">
        <v>0.5</v>
      </c>
      <c r="AA71" s="973">
        <v>0.4</v>
      </c>
      <c r="AB71" s="972" t="s">
        <v>775</v>
      </c>
      <c r="AC71" s="972" t="s">
        <v>774</v>
      </c>
      <c r="AD71" s="974">
        <v>0.09</v>
      </c>
      <c r="AE71" s="972" t="s">
        <v>773</v>
      </c>
      <c r="AF71" s="972" t="s">
        <v>772</v>
      </c>
      <c r="AG71" s="974">
        <v>0.01</v>
      </c>
      <c r="AH71" s="975">
        <v>0.5</v>
      </c>
      <c r="AI71" s="973">
        <v>0.4</v>
      </c>
      <c r="AJ71" s="734" t="s">
        <v>775</v>
      </c>
      <c r="AK71" s="977" t="s">
        <v>774</v>
      </c>
      <c r="AL71" s="974">
        <v>0.09</v>
      </c>
      <c r="AM71" s="977" t="s">
        <v>773</v>
      </c>
      <c r="AN71" s="977" t="s">
        <v>772</v>
      </c>
      <c r="AO71" s="974">
        <v>0.01</v>
      </c>
      <c r="AP71" s="975">
        <v>0.5</v>
      </c>
      <c r="AQ71" s="979">
        <v>0.4</v>
      </c>
      <c r="AR71" s="980" t="s">
        <v>775</v>
      </c>
      <c r="AS71" s="980" t="s">
        <v>774</v>
      </c>
      <c r="AT71" s="979">
        <v>0.59</v>
      </c>
      <c r="AU71" s="980" t="s">
        <v>773</v>
      </c>
      <c r="AV71" s="980" t="s">
        <v>772</v>
      </c>
      <c r="AW71" s="979">
        <v>0.01</v>
      </c>
      <c r="AX71" s="1327">
        <f t="shared" si="3"/>
        <v>1</v>
      </c>
      <c r="AY71" s="1313"/>
      <c r="AZ71" s="974">
        <v>0.4</v>
      </c>
      <c r="BA71" s="243" t="s">
        <v>775</v>
      </c>
      <c r="BB71" s="200" t="s">
        <v>774</v>
      </c>
      <c r="BC71" s="974">
        <v>0.09</v>
      </c>
      <c r="BD71" s="243" t="s">
        <v>773</v>
      </c>
      <c r="BE71" s="972" t="s">
        <v>772</v>
      </c>
      <c r="BF71" s="974">
        <v>0.01</v>
      </c>
      <c r="BG71" s="1334">
        <f t="shared" si="4"/>
        <v>0.5</v>
      </c>
      <c r="BH71" s="974">
        <v>0.4</v>
      </c>
      <c r="BI71" s="243" t="s">
        <v>775</v>
      </c>
      <c r="BJ71" s="200" t="s">
        <v>774</v>
      </c>
      <c r="BK71" s="974">
        <v>0.09</v>
      </c>
      <c r="BL71" s="243" t="s">
        <v>773</v>
      </c>
      <c r="BM71" s="972" t="s">
        <v>772</v>
      </c>
      <c r="BN71" s="974">
        <v>0.01</v>
      </c>
      <c r="BO71" s="1334">
        <f t="shared" si="5"/>
        <v>0.5</v>
      </c>
      <c r="BP71" s="210"/>
      <c r="BQ71" s="1464" t="str">
        <f>IF(VLOOKUP($A71,'EZ list'!$B$4:$H$443,4,FALSE)="","","Yes")</f>
        <v>Yes</v>
      </c>
      <c r="BR71" s="1465" t="s">
        <v>984</v>
      </c>
      <c r="BS71" s="1446">
        <v>0.69399999999999995</v>
      </c>
      <c r="BT71" s="1396" t="s">
        <v>1088</v>
      </c>
      <c r="BU71" s="1396" t="s">
        <v>775</v>
      </c>
      <c r="BV71" s="1396" t="s">
        <v>774</v>
      </c>
      <c r="BW71" s="1396">
        <v>0.59</v>
      </c>
      <c r="BX71" s="1396" t="s">
        <v>773</v>
      </c>
      <c r="BY71" s="1396" t="s">
        <v>772</v>
      </c>
      <c r="BZ71" s="1396">
        <v>0.01</v>
      </c>
      <c r="CA71" s="1330"/>
    </row>
    <row r="72" spans="1:79" s="200" customFormat="1" ht="15.75" customHeight="1" x14ac:dyDescent="0.25">
      <c r="A72" s="972" t="s">
        <v>235</v>
      </c>
      <c r="B72" s="1268" t="s">
        <v>861</v>
      </c>
      <c r="C72" s="243">
        <v>0.49</v>
      </c>
      <c r="D72" s="243" t="s">
        <v>701</v>
      </c>
      <c r="E72" s="972" t="s">
        <v>700</v>
      </c>
      <c r="F72" s="243">
        <v>0</v>
      </c>
      <c r="G72" s="972" t="s">
        <v>805</v>
      </c>
      <c r="H72" s="972" t="s">
        <v>804</v>
      </c>
      <c r="I72" s="243">
        <v>0.01</v>
      </c>
      <c r="J72" s="243">
        <v>0.5</v>
      </c>
      <c r="K72" s="973">
        <v>0.49</v>
      </c>
      <c r="L72" s="972" t="s">
        <v>701</v>
      </c>
      <c r="M72" s="972" t="s">
        <v>700</v>
      </c>
      <c r="N72" s="974">
        <v>0</v>
      </c>
      <c r="O72" s="972" t="s">
        <v>805</v>
      </c>
      <c r="P72" s="972" t="s">
        <v>804</v>
      </c>
      <c r="Q72" s="974">
        <v>0.01</v>
      </c>
      <c r="R72" s="975">
        <v>0.5</v>
      </c>
      <c r="S72" s="973">
        <v>0.49</v>
      </c>
      <c r="T72" s="972" t="s">
        <v>701</v>
      </c>
      <c r="U72" s="972" t="s">
        <v>700</v>
      </c>
      <c r="V72" s="974">
        <v>0</v>
      </c>
      <c r="W72" s="972" t="s">
        <v>805</v>
      </c>
      <c r="X72" s="972" t="s">
        <v>804</v>
      </c>
      <c r="Y72" s="974">
        <v>0.01</v>
      </c>
      <c r="Z72" s="975">
        <v>0.5</v>
      </c>
      <c r="AA72" s="973">
        <v>0.49</v>
      </c>
      <c r="AB72" s="972" t="s">
        <v>701</v>
      </c>
      <c r="AC72" s="972" t="s">
        <v>700</v>
      </c>
      <c r="AD72" s="974">
        <v>0</v>
      </c>
      <c r="AE72" s="972" t="s">
        <v>805</v>
      </c>
      <c r="AF72" s="972" t="s">
        <v>804</v>
      </c>
      <c r="AG72" s="974">
        <v>0.01</v>
      </c>
      <c r="AH72" s="975">
        <v>0.5</v>
      </c>
      <c r="AI72" s="973">
        <v>0.49</v>
      </c>
      <c r="AJ72" s="734" t="s">
        <v>701</v>
      </c>
      <c r="AK72" s="977" t="s">
        <v>700</v>
      </c>
      <c r="AL72" s="974">
        <v>0</v>
      </c>
      <c r="AM72" s="977" t="s">
        <v>805</v>
      </c>
      <c r="AN72" s="977" t="s">
        <v>804</v>
      </c>
      <c r="AO72" s="974">
        <v>0.01</v>
      </c>
      <c r="AP72" s="975">
        <v>0.5</v>
      </c>
      <c r="AQ72" s="979">
        <v>0.99</v>
      </c>
      <c r="AR72" s="980" t="s">
        <v>701</v>
      </c>
      <c r="AS72" s="980" t="s">
        <v>700</v>
      </c>
      <c r="AT72" s="979">
        <v>0</v>
      </c>
      <c r="AU72" s="980" t="s">
        <v>805</v>
      </c>
      <c r="AV72" s="980" t="s">
        <v>804</v>
      </c>
      <c r="AW72" s="979">
        <v>0.01</v>
      </c>
      <c r="AX72" s="1327">
        <f t="shared" si="3"/>
        <v>1</v>
      </c>
      <c r="AY72" s="1313"/>
      <c r="AZ72" s="974">
        <v>0.49</v>
      </c>
      <c r="BA72" s="243" t="s">
        <v>701</v>
      </c>
      <c r="BB72" s="200" t="s">
        <v>700</v>
      </c>
      <c r="BC72" s="974">
        <v>0</v>
      </c>
      <c r="BD72" s="243" t="s">
        <v>805</v>
      </c>
      <c r="BE72" s="972" t="s">
        <v>804</v>
      </c>
      <c r="BF72" s="974">
        <v>0.01</v>
      </c>
      <c r="BG72" s="1334">
        <f t="shared" si="4"/>
        <v>0.5</v>
      </c>
      <c r="BH72" s="974">
        <v>0.49</v>
      </c>
      <c r="BI72" s="243" t="s">
        <v>701</v>
      </c>
      <c r="BJ72" s="200" t="s">
        <v>700</v>
      </c>
      <c r="BK72" s="974">
        <v>0</v>
      </c>
      <c r="BL72" s="243" t="s">
        <v>805</v>
      </c>
      <c r="BM72" s="972" t="s">
        <v>804</v>
      </c>
      <c r="BN72" s="974">
        <v>0.01</v>
      </c>
      <c r="BO72" s="1334">
        <f t="shared" si="5"/>
        <v>0.5</v>
      </c>
      <c r="BP72" s="210"/>
      <c r="BQ72" s="1464" t="str">
        <f>IF(VLOOKUP($A72,'EZ list'!$B$4:$H$443,4,FALSE)="","","Yes")</f>
        <v>Yes</v>
      </c>
      <c r="BR72" s="1465" t="s">
        <v>985</v>
      </c>
      <c r="BS72" s="1446">
        <v>0.68600000000000005</v>
      </c>
      <c r="BT72" s="1396" t="s">
        <v>1088</v>
      </c>
      <c r="BU72" s="1396" t="s">
        <v>701</v>
      </c>
      <c r="BV72" s="1396" t="s">
        <v>700</v>
      </c>
      <c r="BW72" s="1396">
        <v>0</v>
      </c>
      <c r="BX72" s="1396" t="s">
        <v>805</v>
      </c>
      <c r="BY72" s="1396" t="s">
        <v>804</v>
      </c>
      <c r="BZ72" s="1396">
        <v>0.01</v>
      </c>
      <c r="CA72" s="1330"/>
    </row>
    <row r="73" spans="1:79" s="200" customFormat="1" ht="15.75" customHeight="1" x14ac:dyDescent="0.25">
      <c r="A73" s="972" t="s">
        <v>237</v>
      </c>
      <c r="B73" s="1268" t="s">
        <v>236</v>
      </c>
      <c r="C73" s="243">
        <v>0.4</v>
      </c>
      <c r="D73" s="243" t="s">
        <v>807</v>
      </c>
      <c r="E73" s="972" t="s">
        <v>806</v>
      </c>
      <c r="F73" s="243">
        <v>0.09</v>
      </c>
      <c r="G73" s="972" t="s">
        <v>805</v>
      </c>
      <c r="H73" s="972" t="s">
        <v>804</v>
      </c>
      <c r="I73" s="243">
        <v>0.01</v>
      </c>
      <c r="J73" s="243">
        <v>0.5</v>
      </c>
      <c r="K73" s="973">
        <v>0.4</v>
      </c>
      <c r="L73" s="972" t="s">
        <v>807</v>
      </c>
      <c r="M73" s="972" t="s">
        <v>806</v>
      </c>
      <c r="N73" s="974">
        <v>0.09</v>
      </c>
      <c r="O73" s="972" t="s">
        <v>805</v>
      </c>
      <c r="P73" s="972" t="s">
        <v>804</v>
      </c>
      <c r="Q73" s="974">
        <v>0.01</v>
      </c>
      <c r="R73" s="975">
        <v>0.5</v>
      </c>
      <c r="S73" s="973">
        <v>0.4</v>
      </c>
      <c r="T73" s="972" t="s">
        <v>807</v>
      </c>
      <c r="U73" s="972" t="s">
        <v>806</v>
      </c>
      <c r="V73" s="974">
        <v>0.09</v>
      </c>
      <c r="W73" s="972" t="s">
        <v>805</v>
      </c>
      <c r="X73" s="972" t="s">
        <v>804</v>
      </c>
      <c r="Y73" s="974">
        <v>0.01</v>
      </c>
      <c r="Z73" s="975">
        <v>0.5</v>
      </c>
      <c r="AA73" s="973">
        <v>0.4</v>
      </c>
      <c r="AB73" s="972" t="s">
        <v>807</v>
      </c>
      <c r="AC73" s="972" t="s">
        <v>806</v>
      </c>
      <c r="AD73" s="974">
        <v>0.09</v>
      </c>
      <c r="AE73" s="972" t="s">
        <v>805</v>
      </c>
      <c r="AF73" s="972" t="s">
        <v>804</v>
      </c>
      <c r="AG73" s="974">
        <v>0.01</v>
      </c>
      <c r="AH73" s="975">
        <v>0.5</v>
      </c>
      <c r="AI73" s="973">
        <v>0.4</v>
      </c>
      <c r="AJ73" s="734" t="s">
        <v>807</v>
      </c>
      <c r="AK73" s="977" t="s">
        <v>806</v>
      </c>
      <c r="AL73" s="974">
        <v>0.09</v>
      </c>
      <c r="AM73" s="977" t="s">
        <v>805</v>
      </c>
      <c r="AN73" s="977" t="s">
        <v>804</v>
      </c>
      <c r="AO73" s="974">
        <v>0.01</v>
      </c>
      <c r="AP73" s="975">
        <v>0.5</v>
      </c>
      <c r="AQ73" s="979">
        <v>0.5</v>
      </c>
      <c r="AR73" s="980" t="s">
        <v>807</v>
      </c>
      <c r="AS73" s="980" t="s">
        <v>806</v>
      </c>
      <c r="AT73" s="979">
        <v>0.49</v>
      </c>
      <c r="AU73" s="980" t="s">
        <v>805</v>
      </c>
      <c r="AV73" s="980" t="s">
        <v>804</v>
      </c>
      <c r="AW73" s="979">
        <v>0.01</v>
      </c>
      <c r="AX73" s="1327">
        <f t="shared" si="3"/>
        <v>1</v>
      </c>
      <c r="AY73" s="1313"/>
      <c r="AZ73" s="974">
        <v>0.4</v>
      </c>
      <c r="BA73" s="243" t="s">
        <v>807</v>
      </c>
      <c r="BB73" s="200" t="s">
        <v>806</v>
      </c>
      <c r="BC73" s="974">
        <v>0.09</v>
      </c>
      <c r="BD73" s="243" t="s">
        <v>805</v>
      </c>
      <c r="BE73" s="972" t="s">
        <v>804</v>
      </c>
      <c r="BF73" s="974">
        <v>0.01</v>
      </c>
      <c r="BG73" s="1334">
        <f t="shared" si="4"/>
        <v>0.5</v>
      </c>
      <c r="BH73" s="974">
        <v>0.4</v>
      </c>
      <c r="BI73" s="243" t="s">
        <v>807</v>
      </c>
      <c r="BJ73" s="200" t="s">
        <v>806</v>
      </c>
      <c r="BK73" s="974">
        <v>0.09</v>
      </c>
      <c r="BL73" s="243" t="s">
        <v>805</v>
      </c>
      <c r="BM73" s="972" t="s">
        <v>804</v>
      </c>
      <c r="BN73" s="974">
        <v>0.01</v>
      </c>
      <c r="BO73" s="1334">
        <f t="shared" si="5"/>
        <v>0.5</v>
      </c>
      <c r="BP73" s="210"/>
      <c r="BQ73" s="1464" t="str">
        <f>IF(VLOOKUP($A73,'EZ list'!$B$4:$H$443,4,FALSE)="","","Yes")</f>
        <v/>
      </c>
      <c r="BR73" s="1465" t="s">
        <v>984</v>
      </c>
      <c r="BS73" s="1446">
        <v>0.66300000000000003</v>
      </c>
      <c r="BT73" s="1396" t="s">
        <v>1088</v>
      </c>
      <c r="BU73" s="1396" t="s">
        <v>807</v>
      </c>
      <c r="BV73" s="1396" t="s">
        <v>806</v>
      </c>
      <c r="BW73" s="1396">
        <v>0.59</v>
      </c>
      <c r="BX73" s="1396" t="s">
        <v>805</v>
      </c>
      <c r="BY73" s="1396" t="s">
        <v>804</v>
      </c>
      <c r="BZ73" s="1396">
        <v>0.01</v>
      </c>
      <c r="CA73" s="1330"/>
    </row>
    <row r="74" spans="1:79" s="200" customFormat="1" ht="15.75" customHeight="1" x14ac:dyDescent="0.25">
      <c r="A74" s="972" t="s">
        <v>239</v>
      </c>
      <c r="B74" s="1268" t="s">
        <v>238</v>
      </c>
      <c r="C74" s="243">
        <v>0.49</v>
      </c>
      <c r="D74" s="243" t="s">
        <v>701</v>
      </c>
      <c r="E74" s="972" t="s">
        <v>718</v>
      </c>
      <c r="F74" s="243">
        <v>0</v>
      </c>
      <c r="G74" s="972" t="s">
        <v>814</v>
      </c>
      <c r="H74" s="972" t="s">
        <v>813</v>
      </c>
      <c r="I74" s="243">
        <v>0.01</v>
      </c>
      <c r="J74" s="243">
        <v>0.5</v>
      </c>
      <c r="K74" s="973">
        <v>0.49</v>
      </c>
      <c r="L74" s="972" t="s">
        <v>701</v>
      </c>
      <c r="M74" s="972" t="s">
        <v>718</v>
      </c>
      <c r="N74" s="974">
        <v>0</v>
      </c>
      <c r="O74" s="972" t="s">
        <v>814</v>
      </c>
      <c r="P74" s="972" t="s">
        <v>813</v>
      </c>
      <c r="Q74" s="974">
        <v>0.01</v>
      </c>
      <c r="R74" s="975">
        <v>0.5</v>
      </c>
      <c r="S74" s="973">
        <v>0.49</v>
      </c>
      <c r="T74" s="972" t="s">
        <v>701</v>
      </c>
      <c r="U74" s="972" t="s">
        <v>718</v>
      </c>
      <c r="V74" s="974">
        <v>0</v>
      </c>
      <c r="W74" s="972" t="s">
        <v>814</v>
      </c>
      <c r="X74" s="972" t="s">
        <v>813</v>
      </c>
      <c r="Y74" s="974">
        <v>0.01</v>
      </c>
      <c r="Z74" s="975">
        <v>0.5</v>
      </c>
      <c r="AA74" s="973">
        <v>0.49</v>
      </c>
      <c r="AB74" s="972" t="s">
        <v>701</v>
      </c>
      <c r="AC74" s="972" t="s">
        <v>718</v>
      </c>
      <c r="AD74" s="974">
        <v>0</v>
      </c>
      <c r="AE74" s="972" t="s">
        <v>814</v>
      </c>
      <c r="AF74" s="972" t="s">
        <v>813</v>
      </c>
      <c r="AG74" s="974">
        <v>0.01</v>
      </c>
      <c r="AH74" s="975">
        <v>0.5</v>
      </c>
      <c r="AI74" s="973">
        <v>0.49</v>
      </c>
      <c r="AJ74" s="734" t="s">
        <v>701</v>
      </c>
      <c r="AK74" s="977" t="s">
        <v>718</v>
      </c>
      <c r="AL74" s="974">
        <v>0</v>
      </c>
      <c r="AM74" s="977" t="s">
        <v>814</v>
      </c>
      <c r="AN74" s="977" t="s">
        <v>813</v>
      </c>
      <c r="AO74" s="974">
        <v>0.01</v>
      </c>
      <c r="AP74" s="975">
        <v>0.5</v>
      </c>
      <c r="AQ74" s="979">
        <v>0.49</v>
      </c>
      <c r="AR74" s="980" t="s">
        <v>701</v>
      </c>
      <c r="AS74" s="980" t="s">
        <v>718</v>
      </c>
      <c r="AT74" s="979">
        <v>0</v>
      </c>
      <c r="AU74" s="980" t="s">
        <v>814</v>
      </c>
      <c r="AV74" s="980" t="s">
        <v>813</v>
      </c>
      <c r="AW74" s="979">
        <v>0.01</v>
      </c>
      <c r="AX74" s="1327">
        <f t="shared" si="3"/>
        <v>0.5</v>
      </c>
      <c r="AY74" s="1313"/>
      <c r="AZ74" s="974">
        <v>0.49</v>
      </c>
      <c r="BA74" s="243" t="s">
        <v>701</v>
      </c>
      <c r="BB74" s="200" t="s">
        <v>718</v>
      </c>
      <c r="BC74" s="974">
        <v>0</v>
      </c>
      <c r="BD74" s="243" t="s">
        <v>814</v>
      </c>
      <c r="BE74" s="972" t="s">
        <v>813</v>
      </c>
      <c r="BF74" s="974">
        <v>0.01</v>
      </c>
      <c r="BG74" s="1334">
        <f t="shared" si="4"/>
        <v>0.5</v>
      </c>
      <c r="BH74" s="974">
        <v>0.49</v>
      </c>
      <c r="BI74" s="243" t="s">
        <v>701</v>
      </c>
      <c r="BJ74" s="200" t="s">
        <v>718</v>
      </c>
      <c r="BK74" s="974">
        <v>0</v>
      </c>
      <c r="BL74" s="243" t="s">
        <v>814</v>
      </c>
      <c r="BM74" s="972" t="s">
        <v>813</v>
      </c>
      <c r="BN74" s="974">
        <v>0.01</v>
      </c>
      <c r="BO74" s="1334">
        <f t="shared" si="5"/>
        <v>0.5</v>
      </c>
      <c r="BP74" s="210"/>
      <c r="BQ74" s="1464" t="str">
        <f>IF(VLOOKUP($A74,'EZ list'!$B$4:$H$443,4,FALSE)="","","Yes")</f>
        <v/>
      </c>
      <c r="BR74" s="1465" t="s">
        <v>985</v>
      </c>
      <c r="BS74" s="1446">
        <v>0.65800000000000003</v>
      </c>
      <c r="BT74" s="1396" t="s">
        <v>1088</v>
      </c>
      <c r="BU74" s="1396" t="s">
        <v>701</v>
      </c>
      <c r="BV74" s="1396" t="s">
        <v>718</v>
      </c>
      <c r="BW74" s="1396">
        <v>0</v>
      </c>
      <c r="BX74" s="1396" t="s">
        <v>814</v>
      </c>
      <c r="BY74" s="1396" t="s">
        <v>813</v>
      </c>
      <c r="BZ74" s="1396">
        <v>0.01</v>
      </c>
      <c r="CA74" s="1330"/>
    </row>
    <row r="75" spans="1:79" s="200" customFormat="1" ht="15.75" customHeight="1" x14ac:dyDescent="0.25">
      <c r="A75" s="972" t="s">
        <v>1334</v>
      </c>
      <c r="B75" s="1268" t="s">
        <v>1342</v>
      </c>
      <c r="C75" s="243">
        <v>0.49</v>
      </c>
      <c r="D75" s="243" t="s">
        <v>701</v>
      </c>
      <c r="E75" s="972" t="s">
        <v>700</v>
      </c>
      <c r="F75" s="243">
        <v>0</v>
      </c>
      <c r="G75" s="972" t="s">
        <v>1296</v>
      </c>
      <c r="H75" s="972" t="s">
        <v>1512</v>
      </c>
      <c r="I75" s="243">
        <v>0.01</v>
      </c>
      <c r="J75" s="243">
        <v>0.5</v>
      </c>
      <c r="K75" s="973">
        <v>0.49</v>
      </c>
      <c r="L75" s="972" t="s">
        <v>701</v>
      </c>
      <c r="M75" s="972" t="s">
        <v>700</v>
      </c>
      <c r="N75" s="974">
        <v>0</v>
      </c>
      <c r="O75" s="972" t="s">
        <v>1296</v>
      </c>
      <c r="P75" s="972" t="s">
        <v>1512</v>
      </c>
      <c r="Q75" s="974">
        <v>0.01</v>
      </c>
      <c r="R75" s="975">
        <v>0.5</v>
      </c>
      <c r="S75" s="973">
        <v>0.49</v>
      </c>
      <c r="T75" s="972" t="s">
        <v>701</v>
      </c>
      <c r="U75" s="972" t="s">
        <v>700</v>
      </c>
      <c r="V75" s="974">
        <v>0</v>
      </c>
      <c r="W75" s="972" t="s">
        <v>1296</v>
      </c>
      <c r="X75" s="972" t="s">
        <v>1512</v>
      </c>
      <c r="Y75" s="974">
        <v>0.01</v>
      </c>
      <c r="Z75" s="975">
        <v>0.5</v>
      </c>
      <c r="AA75" s="973">
        <v>0.49</v>
      </c>
      <c r="AB75" s="972" t="s">
        <v>701</v>
      </c>
      <c r="AC75" s="972" t="s">
        <v>700</v>
      </c>
      <c r="AD75" s="974">
        <v>0</v>
      </c>
      <c r="AE75" s="972" t="s">
        <v>1296</v>
      </c>
      <c r="AF75" s="972" t="s">
        <v>1512</v>
      </c>
      <c r="AG75" s="974">
        <v>0.01</v>
      </c>
      <c r="AH75" s="975">
        <v>0.5</v>
      </c>
      <c r="AI75" s="973">
        <v>0.49</v>
      </c>
      <c r="AJ75" s="734" t="s">
        <v>701</v>
      </c>
      <c r="AK75" s="977" t="s">
        <v>700</v>
      </c>
      <c r="AL75" s="974">
        <v>0</v>
      </c>
      <c r="AM75" s="977" t="s">
        <v>1296</v>
      </c>
      <c r="AN75" s="977" t="s">
        <v>1295</v>
      </c>
      <c r="AO75" s="974">
        <v>0.01</v>
      </c>
      <c r="AP75" s="975">
        <v>0.5</v>
      </c>
      <c r="AQ75" s="979">
        <v>0.49</v>
      </c>
      <c r="AR75" s="980" t="s">
        <v>737</v>
      </c>
      <c r="AS75" s="980" t="s">
        <v>1411</v>
      </c>
      <c r="AT75" s="979">
        <v>0</v>
      </c>
      <c r="AU75" s="980" t="s">
        <v>1296</v>
      </c>
      <c r="AV75" s="980" t="s">
        <v>1295</v>
      </c>
      <c r="AW75" s="979">
        <v>0.01</v>
      </c>
      <c r="AX75" s="1327">
        <v>0.5</v>
      </c>
      <c r="AY75" s="1313"/>
      <c r="AZ75" s="974">
        <v>0.49</v>
      </c>
      <c r="BA75" s="243" t="s">
        <v>737</v>
      </c>
      <c r="BB75" s="200" t="s">
        <v>1411</v>
      </c>
      <c r="BC75" s="974">
        <v>0</v>
      </c>
      <c r="BD75" s="243" t="s">
        <v>736</v>
      </c>
      <c r="BE75" s="972" t="s">
        <v>735</v>
      </c>
      <c r="BF75" s="974">
        <v>0.01</v>
      </c>
      <c r="BG75" s="1334">
        <v>0.5</v>
      </c>
      <c r="BH75" s="974">
        <v>0.49</v>
      </c>
      <c r="BI75" s="243" t="s">
        <v>737</v>
      </c>
      <c r="BJ75" s="200" t="s">
        <v>1411</v>
      </c>
      <c r="BK75" s="974">
        <v>0</v>
      </c>
      <c r="BL75" s="243" t="s">
        <v>736</v>
      </c>
      <c r="BM75" s="972" t="s">
        <v>735</v>
      </c>
      <c r="BN75" s="974">
        <v>0.01</v>
      </c>
      <c r="BO75" s="1334">
        <v>0.5</v>
      </c>
      <c r="BP75" s="210"/>
      <c r="BQ75" s="1464" t="s">
        <v>985</v>
      </c>
      <c r="BR75" s="1465" t="s">
        <v>985</v>
      </c>
      <c r="BS75" s="1446">
        <v>0.67600000000000005</v>
      </c>
      <c r="BT75" s="1396" t="s">
        <v>1088</v>
      </c>
      <c r="BU75" s="1396" t="s">
        <v>701</v>
      </c>
      <c r="BV75" s="1396" t="s">
        <v>700</v>
      </c>
      <c r="BW75" s="1396">
        <v>0</v>
      </c>
      <c r="BX75" s="1396" t="s">
        <v>736</v>
      </c>
      <c r="BY75" s="1396" t="s">
        <v>735</v>
      </c>
      <c r="BZ75" s="1396">
        <v>0.01</v>
      </c>
      <c r="CA75" s="1330"/>
    </row>
    <row r="76" spans="1:79" s="200" customFormat="1" ht="15.75" customHeight="1" x14ac:dyDescent="0.25">
      <c r="A76" s="972" t="s">
        <v>241</v>
      </c>
      <c r="B76" s="1268" t="s">
        <v>240</v>
      </c>
      <c r="C76" s="243">
        <v>0.4</v>
      </c>
      <c r="D76" s="243" t="s">
        <v>775</v>
      </c>
      <c r="E76" s="972" t="s">
        <v>774</v>
      </c>
      <c r="F76" s="243">
        <v>0.09</v>
      </c>
      <c r="G76" s="972" t="s">
        <v>773</v>
      </c>
      <c r="H76" s="972" t="s">
        <v>772</v>
      </c>
      <c r="I76" s="243">
        <v>0.01</v>
      </c>
      <c r="J76" s="243">
        <v>0.5</v>
      </c>
      <c r="K76" s="973">
        <v>0.4</v>
      </c>
      <c r="L76" s="972" t="s">
        <v>775</v>
      </c>
      <c r="M76" s="972" t="s">
        <v>774</v>
      </c>
      <c r="N76" s="974">
        <v>0.09</v>
      </c>
      <c r="O76" s="972" t="s">
        <v>773</v>
      </c>
      <c r="P76" s="972" t="s">
        <v>772</v>
      </c>
      <c r="Q76" s="974">
        <v>0.01</v>
      </c>
      <c r="R76" s="975">
        <v>0.5</v>
      </c>
      <c r="S76" s="973">
        <v>0.4</v>
      </c>
      <c r="T76" s="972" t="s">
        <v>775</v>
      </c>
      <c r="U76" s="972" t="s">
        <v>774</v>
      </c>
      <c r="V76" s="974">
        <v>0.09</v>
      </c>
      <c r="W76" s="972" t="s">
        <v>773</v>
      </c>
      <c r="X76" s="972" t="s">
        <v>772</v>
      </c>
      <c r="Y76" s="974">
        <v>0.01</v>
      </c>
      <c r="Z76" s="975">
        <v>0.5</v>
      </c>
      <c r="AA76" s="973">
        <v>0.4</v>
      </c>
      <c r="AB76" s="972" t="s">
        <v>775</v>
      </c>
      <c r="AC76" s="972" t="s">
        <v>774</v>
      </c>
      <c r="AD76" s="974">
        <v>0.09</v>
      </c>
      <c r="AE76" s="972" t="s">
        <v>773</v>
      </c>
      <c r="AF76" s="972" t="s">
        <v>772</v>
      </c>
      <c r="AG76" s="974">
        <v>0.01</v>
      </c>
      <c r="AH76" s="975">
        <v>0.5</v>
      </c>
      <c r="AI76" s="973">
        <v>0.4</v>
      </c>
      <c r="AJ76" s="734" t="s">
        <v>775</v>
      </c>
      <c r="AK76" s="977" t="s">
        <v>774</v>
      </c>
      <c r="AL76" s="974">
        <v>0.09</v>
      </c>
      <c r="AM76" s="977" t="s">
        <v>773</v>
      </c>
      <c r="AN76" s="977" t="s">
        <v>772</v>
      </c>
      <c r="AO76" s="974">
        <v>0.01</v>
      </c>
      <c r="AP76" s="975">
        <v>0.5</v>
      </c>
      <c r="AQ76" s="979">
        <v>0.4</v>
      </c>
      <c r="AR76" s="980" t="s">
        <v>775</v>
      </c>
      <c r="AS76" s="980" t="s">
        <v>774</v>
      </c>
      <c r="AT76" s="979">
        <v>0.59</v>
      </c>
      <c r="AU76" s="980" t="s">
        <v>773</v>
      </c>
      <c r="AV76" s="980" t="s">
        <v>772</v>
      </c>
      <c r="AW76" s="979">
        <v>0.01</v>
      </c>
      <c r="AX76" s="1327">
        <f t="shared" si="3"/>
        <v>1</v>
      </c>
      <c r="AY76" s="1313"/>
      <c r="AZ76" s="974">
        <v>0.4</v>
      </c>
      <c r="BA76" s="243" t="s">
        <v>775</v>
      </c>
      <c r="BB76" s="200" t="s">
        <v>774</v>
      </c>
      <c r="BC76" s="974">
        <v>0.09</v>
      </c>
      <c r="BD76" s="243" t="s">
        <v>773</v>
      </c>
      <c r="BE76" s="972" t="s">
        <v>772</v>
      </c>
      <c r="BF76" s="974">
        <v>0.01</v>
      </c>
      <c r="BG76" s="1334">
        <f t="shared" si="4"/>
        <v>0.5</v>
      </c>
      <c r="BH76" s="974">
        <v>0.4</v>
      </c>
      <c r="BI76" s="243" t="s">
        <v>775</v>
      </c>
      <c r="BJ76" s="200" t="s">
        <v>774</v>
      </c>
      <c r="BK76" s="974">
        <v>0.09</v>
      </c>
      <c r="BL76" s="243" t="s">
        <v>773</v>
      </c>
      <c r="BM76" s="972" t="s">
        <v>772</v>
      </c>
      <c r="BN76" s="974">
        <v>0.01</v>
      </c>
      <c r="BO76" s="1334">
        <f t="shared" si="5"/>
        <v>0.5</v>
      </c>
      <c r="BP76" s="210"/>
      <c r="BQ76" s="1464" t="str">
        <f>IF(VLOOKUP($A76,'EZ list'!$B$4:$H$443,4,FALSE)="","","Yes")</f>
        <v/>
      </c>
      <c r="BR76" s="1465" t="s">
        <v>984</v>
      </c>
      <c r="BS76" s="1446">
        <v>0.65600000000000003</v>
      </c>
      <c r="BT76" s="1396" t="s">
        <v>1088</v>
      </c>
      <c r="BU76" s="1396" t="s">
        <v>775</v>
      </c>
      <c r="BV76" s="1396" t="s">
        <v>774</v>
      </c>
      <c r="BW76" s="1396">
        <v>0.59</v>
      </c>
      <c r="BX76" s="1396" t="s">
        <v>773</v>
      </c>
      <c r="BY76" s="1396" t="s">
        <v>772</v>
      </c>
      <c r="BZ76" s="1396">
        <v>0.01</v>
      </c>
      <c r="CA76" s="1330"/>
    </row>
    <row r="77" spans="1:79" s="200" customFormat="1" ht="15.75" customHeight="1" x14ac:dyDescent="0.25">
      <c r="A77" s="972" t="s">
        <v>243</v>
      </c>
      <c r="B77" s="1268" t="s">
        <v>242</v>
      </c>
      <c r="C77" s="243">
        <v>0.99</v>
      </c>
      <c r="D77" s="243" t="s">
        <v>701</v>
      </c>
      <c r="E77" s="972" t="s">
        <v>718</v>
      </c>
      <c r="F77" s="243">
        <v>0</v>
      </c>
      <c r="G77" s="972" t="s">
        <v>717</v>
      </c>
      <c r="H77" s="972" t="s">
        <v>716</v>
      </c>
      <c r="I77" s="243">
        <v>0.01</v>
      </c>
      <c r="J77" s="243">
        <v>1</v>
      </c>
      <c r="K77" s="973">
        <v>0.99</v>
      </c>
      <c r="L77" s="972" t="s">
        <v>701</v>
      </c>
      <c r="M77" s="972" t="s">
        <v>718</v>
      </c>
      <c r="N77" s="974">
        <v>0</v>
      </c>
      <c r="O77" s="972" t="s">
        <v>717</v>
      </c>
      <c r="P77" s="972" t="s">
        <v>716</v>
      </c>
      <c r="Q77" s="974">
        <v>0.01</v>
      </c>
      <c r="R77" s="975">
        <v>1</v>
      </c>
      <c r="S77" s="973">
        <v>0.99</v>
      </c>
      <c r="T77" s="972" t="s">
        <v>701</v>
      </c>
      <c r="U77" s="972" t="s">
        <v>718</v>
      </c>
      <c r="V77" s="974">
        <v>0</v>
      </c>
      <c r="W77" s="972" t="s">
        <v>717</v>
      </c>
      <c r="X77" s="972" t="s">
        <v>716</v>
      </c>
      <c r="Y77" s="974">
        <v>0.01</v>
      </c>
      <c r="Z77" s="975">
        <v>1</v>
      </c>
      <c r="AA77" s="973">
        <v>0.99</v>
      </c>
      <c r="AB77" s="972" t="s">
        <v>701</v>
      </c>
      <c r="AC77" s="972" t="s">
        <v>718</v>
      </c>
      <c r="AD77" s="974">
        <v>0</v>
      </c>
      <c r="AE77" s="972" t="s">
        <v>717</v>
      </c>
      <c r="AF77" s="972" t="s">
        <v>716</v>
      </c>
      <c r="AG77" s="974">
        <v>0.01</v>
      </c>
      <c r="AH77" s="975">
        <v>1</v>
      </c>
      <c r="AI77" s="973">
        <v>0.99</v>
      </c>
      <c r="AJ77" s="734" t="s">
        <v>701</v>
      </c>
      <c r="AK77" s="977" t="s">
        <v>718</v>
      </c>
      <c r="AL77" s="974">
        <v>0</v>
      </c>
      <c r="AM77" s="977" t="s">
        <v>717</v>
      </c>
      <c r="AN77" s="977" t="s">
        <v>716</v>
      </c>
      <c r="AO77" s="974">
        <v>0.01</v>
      </c>
      <c r="AP77" s="975">
        <v>1</v>
      </c>
      <c r="AQ77" s="979">
        <v>0.99</v>
      </c>
      <c r="AR77" s="980" t="s">
        <v>701</v>
      </c>
      <c r="AS77" s="980" t="s">
        <v>718</v>
      </c>
      <c r="AT77" s="979">
        <v>0</v>
      </c>
      <c r="AU77" s="980" t="s">
        <v>717</v>
      </c>
      <c r="AV77" s="980" t="s">
        <v>716</v>
      </c>
      <c r="AW77" s="979">
        <v>0.01</v>
      </c>
      <c r="AX77" s="1327">
        <f t="shared" si="3"/>
        <v>1</v>
      </c>
      <c r="AY77" s="1313"/>
      <c r="AZ77" s="974">
        <v>0.99</v>
      </c>
      <c r="BA77" s="243" t="s">
        <v>701</v>
      </c>
      <c r="BB77" s="200" t="s">
        <v>718</v>
      </c>
      <c r="BC77" s="974">
        <v>0</v>
      </c>
      <c r="BD77" s="243" t="s">
        <v>717</v>
      </c>
      <c r="BE77" s="972" t="s">
        <v>716</v>
      </c>
      <c r="BF77" s="974">
        <v>0.01</v>
      </c>
      <c r="BG77" s="1334">
        <f t="shared" si="4"/>
        <v>1</v>
      </c>
      <c r="BH77" s="974">
        <v>0.49</v>
      </c>
      <c r="BI77" s="243" t="s">
        <v>701</v>
      </c>
      <c r="BJ77" s="200" t="s">
        <v>718</v>
      </c>
      <c r="BK77" s="974">
        <v>0</v>
      </c>
      <c r="BL77" s="243" t="s">
        <v>717</v>
      </c>
      <c r="BM77" s="972" t="s">
        <v>716</v>
      </c>
      <c r="BN77" s="974">
        <v>0.01</v>
      </c>
      <c r="BO77" s="1334">
        <f t="shared" si="5"/>
        <v>0.5</v>
      </c>
      <c r="BP77" s="210"/>
      <c r="BQ77" s="1464" t="str">
        <f>IF(VLOOKUP($A77,'EZ list'!$B$4:$H$443,4,FALSE)="","","Yes")</f>
        <v>Yes</v>
      </c>
      <c r="BR77" s="1465" t="s">
        <v>985</v>
      </c>
      <c r="BS77" s="1446">
        <v>0.66300000000000003</v>
      </c>
      <c r="BT77" s="1396" t="s">
        <v>1088</v>
      </c>
      <c r="BU77" s="1396" t="s">
        <v>701</v>
      </c>
      <c r="BV77" s="1396" t="s">
        <v>718</v>
      </c>
      <c r="BW77" s="1396">
        <v>0</v>
      </c>
      <c r="BX77" s="1396" t="s">
        <v>717</v>
      </c>
      <c r="BY77" s="1396" t="s">
        <v>716</v>
      </c>
      <c r="BZ77" s="1396">
        <v>0.01</v>
      </c>
      <c r="CA77" s="1330"/>
    </row>
    <row r="78" spans="1:79" s="200" customFormat="1" ht="15.75" customHeight="1" x14ac:dyDescent="0.25">
      <c r="A78" s="972" t="s">
        <v>245</v>
      </c>
      <c r="B78" s="1268" t="s">
        <v>244</v>
      </c>
      <c r="C78" s="243">
        <v>0.49</v>
      </c>
      <c r="D78" s="243" t="s">
        <v>701</v>
      </c>
      <c r="E78" s="972" t="s">
        <v>700</v>
      </c>
      <c r="F78" s="243">
        <v>0</v>
      </c>
      <c r="G78" s="972" t="s">
        <v>860</v>
      </c>
      <c r="H78" s="972" t="s">
        <v>859</v>
      </c>
      <c r="I78" s="243">
        <v>0.01</v>
      </c>
      <c r="J78" s="243">
        <v>0.5</v>
      </c>
      <c r="K78" s="973">
        <v>0.49</v>
      </c>
      <c r="L78" s="972" t="s">
        <v>701</v>
      </c>
      <c r="M78" s="972" t="s">
        <v>700</v>
      </c>
      <c r="N78" s="974">
        <v>0</v>
      </c>
      <c r="O78" s="972" t="s">
        <v>860</v>
      </c>
      <c r="P78" s="972" t="s">
        <v>859</v>
      </c>
      <c r="Q78" s="974">
        <v>0.01</v>
      </c>
      <c r="R78" s="975">
        <v>0.5</v>
      </c>
      <c r="S78" s="973">
        <v>0.49</v>
      </c>
      <c r="T78" s="972" t="s">
        <v>701</v>
      </c>
      <c r="U78" s="972" t="s">
        <v>700</v>
      </c>
      <c r="V78" s="974">
        <v>0</v>
      </c>
      <c r="W78" s="972" t="s">
        <v>860</v>
      </c>
      <c r="X78" s="972" t="s">
        <v>859</v>
      </c>
      <c r="Y78" s="974">
        <v>0.01</v>
      </c>
      <c r="Z78" s="975">
        <v>0.5</v>
      </c>
      <c r="AA78" s="973">
        <v>0.49</v>
      </c>
      <c r="AB78" s="972" t="s">
        <v>701</v>
      </c>
      <c r="AC78" s="972" t="s">
        <v>700</v>
      </c>
      <c r="AD78" s="974">
        <v>0</v>
      </c>
      <c r="AE78" s="972" t="s">
        <v>860</v>
      </c>
      <c r="AF78" s="972" t="s">
        <v>859</v>
      </c>
      <c r="AG78" s="974">
        <v>0.01</v>
      </c>
      <c r="AH78" s="975">
        <v>0.5</v>
      </c>
      <c r="AI78" s="973">
        <v>0.49</v>
      </c>
      <c r="AJ78" s="734" t="s">
        <v>701</v>
      </c>
      <c r="AK78" s="977" t="s">
        <v>700</v>
      </c>
      <c r="AL78" s="974">
        <v>0</v>
      </c>
      <c r="AM78" s="977" t="s">
        <v>860</v>
      </c>
      <c r="AN78" s="977" t="s">
        <v>859</v>
      </c>
      <c r="AO78" s="974">
        <v>0.01</v>
      </c>
      <c r="AP78" s="975">
        <v>0.5</v>
      </c>
      <c r="AQ78" s="979">
        <v>0.49</v>
      </c>
      <c r="AR78" s="980" t="s">
        <v>701</v>
      </c>
      <c r="AS78" s="980" t="s">
        <v>700</v>
      </c>
      <c r="AT78" s="979">
        <v>0</v>
      </c>
      <c r="AU78" s="980" t="s">
        <v>860</v>
      </c>
      <c r="AV78" s="980" t="s">
        <v>859</v>
      </c>
      <c r="AW78" s="979">
        <v>0.01</v>
      </c>
      <c r="AX78" s="1327">
        <f t="shared" si="3"/>
        <v>0.5</v>
      </c>
      <c r="AY78" s="1313"/>
      <c r="AZ78" s="974">
        <v>0.49</v>
      </c>
      <c r="BA78" s="243" t="s">
        <v>701</v>
      </c>
      <c r="BB78" s="200" t="s">
        <v>700</v>
      </c>
      <c r="BC78" s="974">
        <v>0</v>
      </c>
      <c r="BD78" s="243" t="s">
        <v>860</v>
      </c>
      <c r="BE78" s="972" t="s">
        <v>859</v>
      </c>
      <c r="BF78" s="974">
        <v>0.01</v>
      </c>
      <c r="BG78" s="1334">
        <f t="shared" si="4"/>
        <v>0.5</v>
      </c>
      <c r="BH78" s="974">
        <v>0.49</v>
      </c>
      <c r="BI78" s="243" t="s">
        <v>701</v>
      </c>
      <c r="BJ78" s="200" t="s">
        <v>700</v>
      </c>
      <c r="BK78" s="974">
        <v>0</v>
      </c>
      <c r="BL78" s="243" t="s">
        <v>860</v>
      </c>
      <c r="BM78" s="972" t="s">
        <v>859</v>
      </c>
      <c r="BN78" s="974">
        <v>0.01</v>
      </c>
      <c r="BO78" s="1334">
        <f t="shared" si="5"/>
        <v>0.5</v>
      </c>
      <c r="BP78" s="210"/>
      <c r="BQ78" s="1464" t="str">
        <f>IF(VLOOKUP($A78,'EZ list'!$B$4:$H$443,4,FALSE)="","","Yes")</f>
        <v>Yes</v>
      </c>
      <c r="BR78" s="1465" t="s">
        <v>985</v>
      </c>
      <c r="BS78" s="1446">
        <v>0.64900000000000002</v>
      </c>
      <c r="BT78" s="1396" t="s">
        <v>1088</v>
      </c>
      <c r="BU78" s="1396" t="s">
        <v>701</v>
      </c>
      <c r="BV78" s="1396" t="s">
        <v>700</v>
      </c>
      <c r="BW78" s="1396">
        <v>0</v>
      </c>
      <c r="BX78" s="1396" t="s">
        <v>860</v>
      </c>
      <c r="BY78" s="1396" t="s">
        <v>859</v>
      </c>
      <c r="BZ78" s="1396">
        <v>0.01</v>
      </c>
      <c r="CA78" s="1330"/>
    </row>
    <row r="79" spans="1:79" s="200" customFormat="1" ht="15.75" customHeight="1" x14ac:dyDescent="0.25">
      <c r="A79" s="972" t="s">
        <v>247</v>
      </c>
      <c r="B79" s="1268" t="s">
        <v>246</v>
      </c>
      <c r="C79" s="243">
        <v>0.3</v>
      </c>
      <c r="D79" s="243" t="s">
        <v>739</v>
      </c>
      <c r="E79" s="972" t="s">
        <v>738</v>
      </c>
      <c r="F79" s="243">
        <v>0.37</v>
      </c>
      <c r="G79" s="972" t="s">
        <v>701</v>
      </c>
      <c r="H79" s="972" t="s">
        <v>701</v>
      </c>
      <c r="I79" s="243">
        <v>0</v>
      </c>
      <c r="J79" s="243">
        <v>0.66999999999999993</v>
      </c>
      <c r="K79" s="973">
        <v>0.3</v>
      </c>
      <c r="L79" s="972" t="s">
        <v>739</v>
      </c>
      <c r="M79" s="972" t="s">
        <v>738</v>
      </c>
      <c r="N79" s="974">
        <v>0.37</v>
      </c>
      <c r="O79" s="972" t="s">
        <v>701</v>
      </c>
      <c r="P79" s="972" t="s">
        <v>701</v>
      </c>
      <c r="Q79" s="974">
        <v>0</v>
      </c>
      <c r="R79" s="975">
        <v>0.66999999999999993</v>
      </c>
      <c r="S79" s="973">
        <v>0.3</v>
      </c>
      <c r="T79" s="972" t="s">
        <v>739</v>
      </c>
      <c r="U79" s="972" t="s">
        <v>738</v>
      </c>
      <c r="V79" s="974">
        <v>0.37</v>
      </c>
      <c r="W79" s="972" t="s">
        <v>701</v>
      </c>
      <c r="X79" s="972" t="s">
        <v>701</v>
      </c>
      <c r="Y79" s="974">
        <v>0</v>
      </c>
      <c r="Z79" s="975">
        <v>0.66999999999999993</v>
      </c>
      <c r="AA79" s="973">
        <v>0.3</v>
      </c>
      <c r="AB79" s="972" t="s">
        <v>739</v>
      </c>
      <c r="AC79" s="972" t="s">
        <v>738</v>
      </c>
      <c r="AD79" s="974">
        <v>0.37</v>
      </c>
      <c r="AE79" s="972" t="s">
        <v>701</v>
      </c>
      <c r="AF79" s="972" t="s">
        <v>701</v>
      </c>
      <c r="AG79" s="974">
        <v>0</v>
      </c>
      <c r="AH79" s="975">
        <v>0.66999999999999993</v>
      </c>
      <c r="AI79" s="973">
        <v>0.48</v>
      </c>
      <c r="AJ79" s="734" t="s">
        <v>739</v>
      </c>
      <c r="AK79" s="977" t="s">
        <v>738</v>
      </c>
      <c r="AL79" s="974">
        <v>0.27</v>
      </c>
      <c r="AM79" s="977" t="s">
        <v>701</v>
      </c>
      <c r="AN79" s="977" t="s">
        <v>701</v>
      </c>
      <c r="AO79" s="974">
        <v>0</v>
      </c>
      <c r="AP79" s="975">
        <v>0.75</v>
      </c>
      <c r="AQ79" s="979">
        <v>0.64</v>
      </c>
      <c r="AR79" s="980" t="s">
        <v>739</v>
      </c>
      <c r="AS79" s="980" t="s">
        <v>738</v>
      </c>
      <c r="AT79" s="979">
        <v>0.36</v>
      </c>
      <c r="AU79" s="980" t="s">
        <v>701</v>
      </c>
      <c r="AV79" s="980" t="s">
        <v>701</v>
      </c>
      <c r="AW79" s="979">
        <v>0</v>
      </c>
      <c r="AX79" s="1327">
        <f t="shared" si="3"/>
        <v>1</v>
      </c>
      <c r="AY79" s="1313"/>
      <c r="AZ79" s="974">
        <v>0.3</v>
      </c>
      <c r="BA79" s="243" t="s">
        <v>739</v>
      </c>
      <c r="BB79" s="200" t="s">
        <v>738</v>
      </c>
      <c r="BC79" s="974">
        <v>0.37</v>
      </c>
      <c r="BD79" s="243" t="s">
        <v>701</v>
      </c>
      <c r="BE79" s="972" t="s">
        <v>701</v>
      </c>
      <c r="BF79" s="974">
        <v>0</v>
      </c>
      <c r="BG79" s="1334">
        <f t="shared" si="4"/>
        <v>0.66999999999999993</v>
      </c>
      <c r="BH79" s="974">
        <v>0.3</v>
      </c>
      <c r="BI79" s="243" t="s">
        <v>739</v>
      </c>
      <c r="BJ79" s="200" t="s">
        <v>738</v>
      </c>
      <c r="BK79" s="974">
        <v>0.2</v>
      </c>
      <c r="BL79" s="243" t="s">
        <v>701</v>
      </c>
      <c r="BM79" s="972" t="s">
        <v>701</v>
      </c>
      <c r="BN79" s="974">
        <v>0</v>
      </c>
      <c r="BO79" s="1334">
        <f t="shared" si="5"/>
        <v>0.5</v>
      </c>
      <c r="BP79" s="210"/>
      <c r="BQ79" s="1464" t="str">
        <f>IF(VLOOKUP($A79,'EZ list'!$B$4:$H$443,4,FALSE)="","","Yes")</f>
        <v/>
      </c>
      <c r="BR79" s="1465" t="s">
        <v>985</v>
      </c>
      <c r="BS79" s="1446">
        <v>0.76200000000000001</v>
      </c>
      <c r="BT79" s="1396" t="s">
        <v>1088</v>
      </c>
      <c r="BU79" s="1396" t="s">
        <v>739</v>
      </c>
      <c r="BV79" s="1396" t="s">
        <v>738</v>
      </c>
      <c r="BW79" s="1396">
        <v>0.2</v>
      </c>
      <c r="BX79" s="1396" t="s">
        <v>701</v>
      </c>
      <c r="BY79" s="1396" t="s">
        <v>701</v>
      </c>
      <c r="BZ79" s="1396">
        <v>0</v>
      </c>
      <c r="CA79" s="1330"/>
    </row>
    <row r="80" spans="1:79" s="200" customFormat="1" ht="15.75" customHeight="1" x14ac:dyDescent="0.25">
      <c r="A80" s="972" t="s">
        <v>249</v>
      </c>
      <c r="B80" s="1268" t="s">
        <v>248</v>
      </c>
      <c r="C80" s="243">
        <v>0.4</v>
      </c>
      <c r="D80" s="243" t="s">
        <v>811</v>
      </c>
      <c r="E80" s="972" t="s">
        <v>810</v>
      </c>
      <c r="F80" s="243">
        <v>0.09</v>
      </c>
      <c r="G80" s="972" t="s">
        <v>809</v>
      </c>
      <c r="H80" s="972" t="s">
        <v>808</v>
      </c>
      <c r="I80" s="243">
        <v>0.01</v>
      </c>
      <c r="J80" s="243">
        <v>0.5</v>
      </c>
      <c r="K80" s="973">
        <v>0.4</v>
      </c>
      <c r="L80" s="972" t="s">
        <v>811</v>
      </c>
      <c r="M80" s="972" t="s">
        <v>810</v>
      </c>
      <c r="N80" s="974">
        <v>0.09</v>
      </c>
      <c r="O80" s="972" t="s">
        <v>809</v>
      </c>
      <c r="P80" s="972" t="s">
        <v>808</v>
      </c>
      <c r="Q80" s="974">
        <v>0.01</v>
      </c>
      <c r="R80" s="975">
        <v>0.5</v>
      </c>
      <c r="S80" s="973">
        <v>0.4</v>
      </c>
      <c r="T80" s="972" t="s">
        <v>811</v>
      </c>
      <c r="U80" s="972" t="s">
        <v>810</v>
      </c>
      <c r="V80" s="974">
        <v>0.09</v>
      </c>
      <c r="W80" s="972" t="s">
        <v>809</v>
      </c>
      <c r="X80" s="972" t="s">
        <v>808</v>
      </c>
      <c r="Y80" s="974">
        <v>0.01</v>
      </c>
      <c r="Z80" s="975">
        <v>0.5</v>
      </c>
      <c r="AA80" s="973">
        <v>0.4</v>
      </c>
      <c r="AB80" s="972" t="s">
        <v>811</v>
      </c>
      <c r="AC80" s="972" t="s">
        <v>810</v>
      </c>
      <c r="AD80" s="974">
        <v>0.09</v>
      </c>
      <c r="AE80" s="972" t="s">
        <v>809</v>
      </c>
      <c r="AF80" s="972" t="s">
        <v>808</v>
      </c>
      <c r="AG80" s="974">
        <v>0.01</v>
      </c>
      <c r="AH80" s="975">
        <v>0.5</v>
      </c>
      <c r="AI80" s="973">
        <v>0.4</v>
      </c>
      <c r="AJ80" s="734" t="s">
        <v>811</v>
      </c>
      <c r="AK80" s="977" t="s">
        <v>810</v>
      </c>
      <c r="AL80" s="974">
        <v>0.09</v>
      </c>
      <c r="AM80" s="977" t="s">
        <v>809</v>
      </c>
      <c r="AN80" s="977" t="s">
        <v>808</v>
      </c>
      <c r="AO80" s="974">
        <v>0.01</v>
      </c>
      <c r="AP80" s="975">
        <v>0.5</v>
      </c>
      <c r="AQ80" s="979">
        <v>0.4</v>
      </c>
      <c r="AR80" s="980" t="s">
        <v>811</v>
      </c>
      <c r="AS80" s="980" t="s">
        <v>810</v>
      </c>
      <c r="AT80" s="979">
        <v>0.09</v>
      </c>
      <c r="AU80" s="980" t="s">
        <v>809</v>
      </c>
      <c r="AV80" s="980" t="s">
        <v>808</v>
      </c>
      <c r="AW80" s="979">
        <v>0.01</v>
      </c>
      <c r="AX80" s="1327">
        <f t="shared" si="3"/>
        <v>0.5</v>
      </c>
      <c r="AY80" s="1313"/>
      <c r="AZ80" s="974">
        <v>0.4</v>
      </c>
      <c r="BA80" s="243" t="s">
        <v>811</v>
      </c>
      <c r="BB80" s="200" t="s">
        <v>810</v>
      </c>
      <c r="BC80" s="974">
        <v>0.09</v>
      </c>
      <c r="BD80" s="243" t="s">
        <v>809</v>
      </c>
      <c r="BE80" s="972" t="s">
        <v>808</v>
      </c>
      <c r="BF80" s="974">
        <v>0.01</v>
      </c>
      <c r="BG80" s="1334">
        <f t="shared" si="4"/>
        <v>0.5</v>
      </c>
      <c r="BH80" s="974">
        <v>0.4</v>
      </c>
      <c r="BI80" s="243" t="s">
        <v>811</v>
      </c>
      <c r="BJ80" s="200" t="s">
        <v>810</v>
      </c>
      <c r="BK80" s="974">
        <v>0.09</v>
      </c>
      <c r="BL80" s="243" t="s">
        <v>809</v>
      </c>
      <c r="BM80" s="972" t="s">
        <v>808</v>
      </c>
      <c r="BN80" s="974">
        <v>0.01</v>
      </c>
      <c r="BO80" s="1334">
        <f t="shared" si="5"/>
        <v>0.5</v>
      </c>
      <c r="BP80" s="210"/>
      <c r="BQ80" s="1464" t="str">
        <f>IF(VLOOKUP($A80,'EZ list'!$B$4:$H$443,4,FALSE)="","","Yes")</f>
        <v>Yes</v>
      </c>
      <c r="BR80" s="1465" t="s">
        <v>984</v>
      </c>
      <c r="BS80" s="1446">
        <v>0.70199999999999996</v>
      </c>
      <c r="BT80" s="1396" t="s">
        <v>1088</v>
      </c>
      <c r="BU80" s="1396" t="s">
        <v>811</v>
      </c>
      <c r="BV80" s="1396" t="s">
        <v>810</v>
      </c>
      <c r="BW80" s="1396">
        <v>0.59</v>
      </c>
      <c r="BX80" s="1396" t="s">
        <v>809</v>
      </c>
      <c r="BY80" s="1396" t="s">
        <v>808</v>
      </c>
      <c r="BZ80" s="1396">
        <v>0.01</v>
      </c>
      <c r="CA80" s="1330"/>
    </row>
    <row r="81" spans="1:79" s="200" customFormat="1" ht="15.75" customHeight="1" x14ac:dyDescent="0.25">
      <c r="A81" s="972" t="s">
        <v>251</v>
      </c>
      <c r="B81" s="1268" t="s">
        <v>250</v>
      </c>
      <c r="C81" s="243">
        <v>0.4</v>
      </c>
      <c r="D81" s="243" t="s">
        <v>749</v>
      </c>
      <c r="E81" s="972" t="s">
        <v>748</v>
      </c>
      <c r="F81" s="243">
        <v>0.09</v>
      </c>
      <c r="G81" s="972" t="s">
        <v>741</v>
      </c>
      <c r="H81" s="972" t="s">
        <v>740</v>
      </c>
      <c r="I81" s="243">
        <v>0.01</v>
      </c>
      <c r="J81" s="243">
        <v>0.5</v>
      </c>
      <c r="K81" s="973">
        <v>0.4</v>
      </c>
      <c r="L81" s="972" t="s">
        <v>749</v>
      </c>
      <c r="M81" s="972" t="s">
        <v>748</v>
      </c>
      <c r="N81" s="974">
        <v>0.09</v>
      </c>
      <c r="O81" s="972" t="s">
        <v>741</v>
      </c>
      <c r="P81" s="972" t="s">
        <v>740</v>
      </c>
      <c r="Q81" s="974">
        <v>0.01</v>
      </c>
      <c r="R81" s="975">
        <v>0.5</v>
      </c>
      <c r="S81" s="973">
        <v>0.4</v>
      </c>
      <c r="T81" s="972" t="s">
        <v>749</v>
      </c>
      <c r="U81" s="972" t="s">
        <v>748</v>
      </c>
      <c r="V81" s="974">
        <v>0.09</v>
      </c>
      <c r="W81" s="972" t="s">
        <v>741</v>
      </c>
      <c r="X81" s="972" t="s">
        <v>740</v>
      </c>
      <c r="Y81" s="974">
        <v>0.01</v>
      </c>
      <c r="Z81" s="975">
        <v>0.5</v>
      </c>
      <c r="AA81" s="973">
        <v>0.4</v>
      </c>
      <c r="AB81" s="972" t="s">
        <v>749</v>
      </c>
      <c r="AC81" s="972" t="s">
        <v>748</v>
      </c>
      <c r="AD81" s="974">
        <v>0.09</v>
      </c>
      <c r="AE81" s="972" t="s">
        <v>741</v>
      </c>
      <c r="AF81" s="972" t="s">
        <v>740</v>
      </c>
      <c r="AG81" s="974">
        <v>0.01</v>
      </c>
      <c r="AH81" s="975">
        <v>0.5</v>
      </c>
      <c r="AI81" s="973">
        <v>0.4</v>
      </c>
      <c r="AJ81" s="734" t="s">
        <v>749</v>
      </c>
      <c r="AK81" s="977" t="s">
        <v>748</v>
      </c>
      <c r="AL81" s="974">
        <v>0.09</v>
      </c>
      <c r="AM81" s="977" t="s">
        <v>741</v>
      </c>
      <c r="AN81" s="977" t="s">
        <v>740</v>
      </c>
      <c r="AO81" s="974">
        <v>0.01</v>
      </c>
      <c r="AP81" s="975">
        <v>0.5</v>
      </c>
      <c r="AQ81" s="979">
        <v>0.4</v>
      </c>
      <c r="AR81" s="980" t="s">
        <v>749</v>
      </c>
      <c r="AS81" s="980" t="s">
        <v>748</v>
      </c>
      <c r="AT81" s="979">
        <v>0.59</v>
      </c>
      <c r="AU81" s="980" t="s">
        <v>741</v>
      </c>
      <c r="AV81" s="980" t="s">
        <v>740</v>
      </c>
      <c r="AW81" s="979">
        <v>0.01</v>
      </c>
      <c r="AX81" s="1327">
        <f t="shared" si="3"/>
        <v>1</v>
      </c>
      <c r="AY81" s="1313"/>
      <c r="AZ81" s="974">
        <v>0.4</v>
      </c>
      <c r="BA81" s="243" t="s">
        <v>749</v>
      </c>
      <c r="BB81" s="200" t="s">
        <v>748</v>
      </c>
      <c r="BC81" s="974">
        <v>0.09</v>
      </c>
      <c r="BD81" s="243" t="s">
        <v>741</v>
      </c>
      <c r="BE81" s="972" t="s">
        <v>740</v>
      </c>
      <c r="BF81" s="974">
        <v>0.01</v>
      </c>
      <c r="BG81" s="1334">
        <f t="shared" si="4"/>
        <v>0.5</v>
      </c>
      <c r="BH81" s="974">
        <v>0.4</v>
      </c>
      <c r="BI81" s="243" t="s">
        <v>749</v>
      </c>
      <c r="BJ81" s="200" t="s">
        <v>748</v>
      </c>
      <c r="BK81" s="974">
        <v>0.09</v>
      </c>
      <c r="BL81" s="243" t="s">
        <v>741</v>
      </c>
      <c r="BM81" s="972" t="s">
        <v>740</v>
      </c>
      <c r="BN81" s="974">
        <v>0.01</v>
      </c>
      <c r="BO81" s="1334">
        <f t="shared" si="5"/>
        <v>0.5</v>
      </c>
      <c r="BP81" s="210"/>
      <c r="BQ81" s="1464" t="str">
        <f>IF(VLOOKUP($A81,'EZ list'!$B$4:$H$443,4,FALSE)="","","Yes")</f>
        <v>Yes</v>
      </c>
      <c r="BR81" s="1465" t="s">
        <v>984</v>
      </c>
      <c r="BS81" s="1446">
        <v>0.66600000000000004</v>
      </c>
      <c r="BT81" s="1396" t="s">
        <v>1088</v>
      </c>
      <c r="BU81" s="1396" t="s">
        <v>749</v>
      </c>
      <c r="BV81" s="1396" t="s">
        <v>748</v>
      </c>
      <c r="BW81" s="1396">
        <v>0.59</v>
      </c>
      <c r="BX81" s="1396" t="s">
        <v>741</v>
      </c>
      <c r="BY81" s="1396" t="s">
        <v>740</v>
      </c>
      <c r="BZ81" s="1396">
        <v>0.01</v>
      </c>
      <c r="CA81" s="1330"/>
    </row>
    <row r="82" spans="1:79" s="200" customFormat="1" ht="15.75" customHeight="1" x14ac:dyDescent="0.25">
      <c r="A82" s="972" t="s">
        <v>253</v>
      </c>
      <c r="B82" s="1268" t="s">
        <v>252</v>
      </c>
      <c r="C82" s="243">
        <v>0.4</v>
      </c>
      <c r="D82" s="243" t="s">
        <v>730</v>
      </c>
      <c r="E82" s="972" t="s">
        <v>729</v>
      </c>
      <c r="F82" s="243">
        <v>0.09</v>
      </c>
      <c r="G82" s="972" t="s">
        <v>4091</v>
      </c>
      <c r="H82" s="972" t="s">
        <v>4092</v>
      </c>
      <c r="I82" s="243">
        <v>0.01</v>
      </c>
      <c r="J82" s="243">
        <v>0.5</v>
      </c>
      <c r="K82" s="973">
        <v>0.4</v>
      </c>
      <c r="L82" s="972" t="s">
        <v>730</v>
      </c>
      <c r="M82" s="972" t="s">
        <v>729</v>
      </c>
      <c r="N82" s="974">
        <v>0.09</v>
      </c>
      <c r="O82" s="972" t="s">
        <v>4091</v>
      </c>
      <c r="P82" s="972" t="s">
        <v>4092</v>
      </c>
      <c r="Q82" s="974">
        <v>0.01</v>
      </c>
      <c r="R82" s="975">
        <v>0.5</v>
      </c>
      <c r="S82" s="973">
        <v>0.4</v>
      </c>
      <c r="T82" s="972" t="s">
        <v>730</v>
      </c>
      <c r="U82" s="972" t="s">
        <v>729</v>
      </c>
      <c r="V82" s="974">
        <v>0.09</v>
      </c>
      <c r="W82" s="972" t="s">
        <v>4091</v>
      </c>
      <c r="X82" s="972" t="s">
        <v>4092</v>
      </c>
      <c r="Y82" s="974">
        <v>0.01</v>
      </c>
      <c r="Z82" s="975">
        <v>0.5</v>
      </c>
      <c r="AA82" s="973">
        <v>0.4</v>
      </c>
      <c r="AB82" s="972" t="s">
        <v>730</v>
      </c>
      <c r="AC82" s="972" t="s">
        <v>729</v>
      </c>
      <c r="AD82" s="974">
        <v>0.09</v>
      </c>
      <c r="AE82" s="972" t="s">
        <v>728</v>
      </c>
      <c r="AF82" s="972" t="s">
        <v>727</v>
      </c>
      <c r="AG82" s="974">
        <v>0.01</v>
      </c>
      <c r="AH82" s="975">
        <v>0.5</v>
      </c>
      <c r="AI82" s="973">
        <v>0.4</v>
      </c>
      <c r="AJ82" s="734" t="s">
        <v>730</v>
      </c>
      <c r="AK82" s="977" t="s">
        <v>729</v>
      </c>
      <c r="AL82" s="974">
        <v>0.09</v>
      </c>
      <c r="AM82" s="977" t="s">
        <v>728</v>
      </c>
      <c r="AN82" s="977" t="s">
        <v>727</v>
      </c>
      <c r="AO82" s="974">
        <v>0.01</v>
      </c>
      <c r="AP82" s="975">
        <v>0.5</v>
      </c>
      <c r="AQ82" s="979">
        <v>0.4</v>
      </c>
      <c r="AR82" s="980" t="s">
        <v>730</v>
      </c>
      <c r="AS82" s="980" t="s">
        <v>729</v>
      </c>
      <c r="AT82" s="979">
        <v>0.09</v>
      </c>
      <c r="AU82" s="980" t="s">
        <v>728</v>
      </c>
      <c r="AV82" s="980" t="s">
        <v>727</v>
      </c>
      <c r="AW82" s="979">
        <v>0.01</v>
      </c>
      <c r="AX82" s="1327">
        <f t="shared" si="3"/>
        <v>0.5</v>
      </c>
      <c r="AY82" s="1313"/>
      <c r="AZ82" s="974">
        <v>0.4</v>
      </c>
      <c r="BA82" s="243" t="s">
        <v>730</v>
      </c>
      <c r="BB82" s="200" t="s">
        <v>729</v>
      </c>
      <c r="BC82" s="974">
        <v>0.09</v>
      </c>
      <c r="BD82" s="243" t="s">
        <v>728</v>
      </c>
      <c r="BE82" s="972" t="s">
        <v>727</v>
      </c>
      <c r="BF82" s="974">
        <v>0.01</v>
      </c>
      <c r="BG82" s="1334">
        <f t="shared" si="4"/>
        <v>0.5</v>
      </c>
      <c r="BH82" s="974">
        <v>0.4</v>
      </c>
      <c r="BI82" s="243" t="s">
        <v>730</v>
      </c>
      <c r="BJ82" s="200" t="s">
        <v>729</v>
      </c>
      <c r="BK82" s="974">
        <v>0.09</v>
      </c>
      <c r="BL82" s="243" t="s">
        <v>728</v>
      </c>
      <c r="BM82" s="972" t="s">
        <v>727</v>
      </c>
      <c r="BN82" s="974">
        <v>0.01</v>
      </c>
      <c r="BO82" s="1334">
        <f t="shared" si="5"/>
        <v>0.5</v>
      </c>
      <c r="BP82" s="210"/>
      <c r="BQ82" s="1464" t="str">
        <f>IF(VLOOKUP($A82,'EZ list'!$B$4:$H$443,4,FALSE)="","","Yes")</f>
        <v>Yes</v>
      </c>
      <c r="BR82" s="1465" t="s">
        <v>984</v>
      </c>
      <c r="BS82" s="1446">
        <v>0.70699999999999996</v>
      </c>
      <c r="BT82" s="1396" t="s">
        <v>1088</v>
      </c>
      <c r="BU82" s="1396" t="s">
        <v>730</v>
      </c>
      <c r="BV82" s="1396" t="s">
        <v>729</v>
      </c>
      <c r="BW82" s="1396">
        <v>0.59</v>
      </c>
      <c r="BX82" s="1396" t="s">
        <v>728</v>
      </c>
      <c r="BY82" s="1396" t="s">
        <v>727</v>
      </c>
      <c r="BZ82" s="1396">
        <v>0.01</v>
      </c>
      <c r="CA82" s="1330"/>
    </row>
    <row r="83" spans="1:79" s="200" customFormat="1" ht="15.75" customHeight="1" x14ac:dyDescent="0.25">
      <c r="A83" s="972" t="s">
        <v>255</v>
      </c>
      <c r="B83" s="1268" t="s">
        <v>254</v>
      </c>
      <c r="C83" s="243">
        <v>0.4</v>
      </c>
      <c r="D83" s="243" t="s">
        <v>752</v>
      </c>
      <c r="E83" s="972" t="s">
        <v>751</v>
      </c>
      <c r="F83" s="243">
        <v>0.1</v>
      </c>
      <c r="G83" s="972" t="s">
        <v>701</v>
      </c>
      <c r="H83" s="972" t="s">
        <v>713</v>
      </c>
      <c r="I83" s="243">
        <v>0</v>
      </c>
      <c r="J83" s="243">
        <v>0.5</v>
      </c>
      <c r="K83" s="973">
        <v>0.4</v>
      </c>
      <c r="L83" s="972" t="s">
        <v>752</v>
      </c>
      <c r="M83" s="972" t="s">
        <v>751</v>
      </c>
      <c r="N83" s="974">
        <v>0.1</v>
      </c>
      <c r="O83" s="972" t="s">
        <v>701</v>
      </c>
      <c r="P83" s="972" t="s">
        <v>713</v>
      </c>
      <c r="Q83" s="974">
        <v>0</v>
      </c>
      <c r="R83" s="975">
        <v>0.5</v>
      </c>
      <c r="S83" s="973">
        <v>0.4</v>
      </c>
      <c r="T83" s="972" t="s">
        <v>752</v>
      </c>
      <c r="U83" s="972" t="s">
        <v>751</v>
      </c>
      <c r="V83" s="974">
        <v>0.1</v>
      </c>
      <c r="W83" s="972" t="s">
        <v>701</v>
      </c>
      <c r="X83" s="972" t="s">
        <v>713</v>
      </c>
      <c r="Y83" s="974">
        <v>0</v>
      </c>
      <c r="Z83" s="975">
        <v>0.5</v>
      </c>
      <c r="AA83" s="973">
        <v>0.4</v>
      </c>
      <c r="AB83" s="972" t="s">
        <v>752</v>
      </c>
      <c r="AC83" s="972" t="s">
        <v>751</v>
      </c>
      <c r="AD83" s="974">
        <v>0.1</v>
      </c>
      <c r="AE83" s="972" t="s">
        <v>701</v>
      </c>
      <c r="AF83" s="972" t="s">
        <v>713</v>
      </c>
      <c r="AG83" s="974">
        <v>0</v>
      </c>
      <c r="AH83" s="975">
        <v>0.5</v>
      </c>
      <c r="AI83" s="973">
        <v>0.35</v>
      </c>
      <c r="AJ83" s="734" t="s">
        <v>752</v>
      </c>
      <c r="AK83" s="977" t="s">
        <v>751</v>
      </c>
      <c r="AL83" s="974">
        <v>0.4</v>
      </c>
      <c r="AM83" s="977" t="s">
        <v>701</v>
      </c>
      <c r="AN83" s="977" t="s">
        <v>713</v>
      </c>
      <c r="AO83" s="974">
        <v>0</v>
      </c>
      <c r="AP83" s="975">
        <v>0.75</v>
      </c>
      <c r="AQ83" s="979">
        <v>0.4</v>
      </c>
      <c r="AR83" s="980" t="s">
        <v>752</v>
      </c>
      <c r="AS83" s="980" t="s">
        <v>751</v>
      </c>
      <c r="AT83" s="979">
        <v>0.1</v>
      </c>
      <c r="AU83" s="980" t="s">
        <v>701</v>
      </c>
      <c r="AV83" s="980" t="s">
        <v>713</v>
      </c>
      <c r="AW83" s="979">
        <v>0</v>
      </c>
      <c r="AX83" s="1327">
        <f t="shared" si="3"/>
        <v>0.5</v>
      </c>
      <c r="AY83" s="1313"/>
      <c r="AZ83" s="974">
        <v>0.4</v>
      </c>
      <c r="BA83" s="243" t="s">
        <v>752</v>
      </c>
      <c r="BB83" s="200" t="s">
        <v>751</v>
      </c>
      <c r="BC83" s="974">
        <v>0.1</v>
      </c>
      <c r="BD83" s="243" t="s">
        <v>701</v>
      </c>
      <c r="BE83" s="972" t="s">
        <v>713</v>
      </c>
      <c r="BF83" s="974">
        <v>0</v>
      </c>
      <c r="BG83" s="1334">
        <f t="shared" si="4"/>
        <v>0.5</v>
      </c>
      <c r="BH83" s="974">
        <v>0.4</v>
      </c>
      <c r="BI83" s="243" t="s">
        <v>752</v>
      </c>
      <c r="BJ83" s="200" t="s">
        <v>751</v>
      </c>
      <c r="BK83" s="974">
        <v>0.1</v>
      </c>
      <c r="BL83" s="243" t="s">
        <v>701</v>
      </c>
      <c r="BM83" s="972" t="s">
        <v>713</v>
      </c>
      <c r="BN83" s="974">
        <v>0</v>
      </c>
      <c r="BO83" s="1334">
        <f t="shared" si="5"/>
        <v>0.5</v>
      </c>
      <c r="BP83" s="210"/>
      <c r="BQ83" s="1464" t="str">
        <f>IF(VLOOKUP($A83,'EZ list'!$B$4:$H$443,4,FALSE)="","","Yes")</f>
        <v/>
      </c>
      <c r="BR83" s="1465" t="s">
        <v>984</v>
      </c>
      <c r="BS83" s="1446">
        <v>0.71299999999999997</v>
      </c>
      <c r="BT83" s="1396" t="s">
        <v>1088</v>
      </c>
      <c r="BU83" s="1396" t="s">
        <v>752</v>
      </c>
      <c r="BV83" s="1396" t="s">
        <v>751</v>
      </c>
      <c r="BW83" s="1396">
        <v>0.6</v>
      </c>
      <c r="BX83" s="1396" t="s">
        <v>701</v>
      </c>
      <c r="BY83" s="1396" t="s">
        <v>713</v>
      </c>
      <c r="BZ83" s="1396">
        <v>0</v>
      </c>
      <c r="CA83" s="1330"/>
    </row>
    <row r="84" spans="1:79" s="200" customFormat="1" ht="15.75" customHeight="1" x14ac:dyDescent="0.25">
      <c r="A84" s="972" t="s">
        <v>257</v>
      </c>
      <c r="B84" s="1268" t="s">
        <v>256</v>
      </c>
      <c r="C84" s="243">
        <v>0.4</v>
      </c>
      <c r="D84" s="243" t="s">
        <v>747</v>
      </c>
      <c r="E84" s="972" t="s">
        <v>746</v>
      </c>
      <c r="F84" s="243">
        <v>0.1</v>
      </c>
      <c r="G84" s="972" t="s">
        <v>701</v>
      </c>
      <c r="H84" s="972" t="s">
        <v>713</v>
      </c>
      <c r="I84" s="243">
        <v>0</v>
      </c>
      <c r="J84" s="243">
        <v>0.5</v>
      </c>
      <c r="K84" s="973">
        <v>0.4</v>
      </c>
      <c r="L84" s="972" t="s">
        <v>747</v>
      </c>
      <c r="M84" s="972" t="s">
        <v>746</v>
      </c>
      <c r="N84" s="974">
        <v>0.1</v>
      </c>
      <c r="O84" s="972" t="s">
        <v>701</v>
      </c>
      <c r="P84" s="972" t="s">
        <v>713</v>
      </c>
      <c r="Q84" s="974">
        <v>0</v>
      </c>
      <c r="R84" s="975">
        <v>0.5</v>
      </c>
      <c r="S84" s="973">
        <v>0.4</v>
      </c>
      <c r="T84" s="972" t="s">
        <v>747</v>
      </c>
      <c r="U84" s="972" t="s">
        <v>746</v>
      </c>
      <c r="V84" s="974">
        <v>0.1</v>
      </c>
      <c r="W84" s="972" t="s">
        <v>701</v>
      </c>
      <c r="X84" s="972" t="s">
        <v>713</v>
      </c>
      <c r="Y84" s="974">
        <v>0</v>
      </c>
      <c r="Z84" s="975">
        <v>0.5</v>
      </c>
      <c r="AA84" s="973">
        <v>0.4</v>
      </c>
      <c r="AB84" s="972" t="s">
        <v>747</v>
      </c>
      <c r="AC84" s="972" t="s">
        <v>746</v>
      </c>
      <c r="AD84" s="974">
        <v>0.1</v>
      </c>
      <c r="AE84" s="972" t="s">
        <v>701</v>
      </c>
      <c r="AF84" s="972" t="s">
        <v>713</v>
      </c>
      <c r="AG84" s="974">
        <v>0</v>
      </c>
      <c r="AH84" s="975">
        <v>0.5</v>
      </c>
      <c r="AI84" s="973">
        <v>0.4</v>
      </c>
      <c r="AJ84" s="734" t="s">
        <v>747</v>
      </c>
      <c r="AK84" s="977" t="s">
        <v>746</v>
      </c>
      <c r="AL84" s="974">
        <v>0.1</v>
      </c>
      <c r="AM84" s="977" t="s">
        <v>701</v>
      </c>
      <c r="AN84" s="977" t="s">
        <v>713</v>
      </c>
      <c r="AO84" s="974">
        <v>0</v>
      </c>
      <c r="AP84" s="975">
        <v>0.5</v>
      </c>
      <c r="AQ84" s="979">
        <v>0.6</v>
      </c>
      <c r="AR84" s="980" t="s">
        <v>747</v>
      </c>
      <c r="AS84" s="980" t="s">
        <v>746</v>
      </c>
      <c r="AT84" s="979">
        <v>0.4</v>
      </c>
      <c r="AU84" s="980" t="s">
        <v>701</v>
      </c>
      <c r="AV84" s="980" t="s">
        <v>713</v>
      </c>
      <c r="AW84" s="979">
        <v>0</v>
      </c>
      <c r="AX84" s="1327">
        <f t="shared" si="3"/>
        <v>1</v>
      </c>
      <c r="AY84" s="1313"/>
      <c r="AZ84" s="974">
        <v>0.4</v>
      </c>
      <c r="BA84" s="243" t="s">
        <v>747</v>
      </c>
      <c r="BB84" s="200" t="s">
        <v>746</v>
      </c>
      <c r="BC84" s="974">
        <v>0.1</v>
      </c>
      <c r="BD84" s="243" t="s">
        <v>701</v>
      </c>
      <c r="BE84" s="972" t="s">
        <v>713</v>
      </c>
      <c r="BF84" s="974">
        <v>0</v>
      </c>
      <c r="BG84" s="1334">
        <f t="shared" si="4"/>
        <v>0.5</v>
      </c>
      <c r="BH84" s="974">
        <v>0.4</v>
      </c>
      <c r="BI84" s="243" t="s">
        <v>747</v>
      </c>
      <c r="BJ84" s="200" t="s">
        <v>746</v>
      </c>
      <c r="BK84" s="974">
        <v>0.1</v>
      </c>
      <c r="BL84" s="243" t="s">
        <v>701</v>
      </c>
      <c r="BM84" s="972" t="s">
        <v>713</v>
      </c>
      <c r="BN84" s="974">
        <v>0</v>
      </c>
      <c r="BO84" s="1334">
        <f t="shared" si="5"/>
        <v>0.5</v>
      </c>
      <c r="BP84" s="210"/>
      <c r="BQ84" s="1464" t="str">
        <f>IF(VLOOKUP($A84,'EZ list'!$B$4:$H$443,4,FALSE)="","","Yes")</f>
        <v/>
      </c>
      <c r="BR84" s="1465" t="s">
        <v>984</v>
      </c>
      <c r="BS84" s="1446">
        <v>0.64600000000000002</v>
      </c>
      <c r="BT84" s="1396" t="s">
        <v>1088</v>
      </c>
      <c r="BU84" s="1396" t="s">
        <v>747</v>
      </c>
      <c r="BV84" s="1396" t="s">
        <v>746</v>
      </c>
      <c r="BW84" s="1396">
        <v>0.6</v>
      </c>
      <c r="BX84" s="1396" t="s">
        <v>701</v>
      </c>
      <c r="BY84" s="1396" t="s">
        <v>713</v>
      </c>
      <c r="BZ84" s="1396">
        <v>0</v>
      </c>
      <c r="CA84" s="1330"/>
    </row>
    <row r="85" spans="1:79" s="200" customFormat="1" ht="15" x14ac:dyDescent="0.25">
      <c r="A85" s="972" t="s">
        <v>259</v>
      </c>
      <c r="B85" s="1268" t="s">
        <v>858</v>
      </c>
      <c r="C85" s="243">
        <v>0.49</v>
      </c>
      <c r="D85" s="243" t="s">
        <v>701</v>
      </c>
      <c r="E85" s="972" t="s">
        <v>700</v>
      </c>
      <c r="F85" s="243">
        <v>0</v>
      </c>
      <c r="G85" s="972" t="s">
        <v>837</v>
      </c>
      <c r="H85" s="972" t="s">
        <v>836</v>
      </c>
      <c r="I85" s="243">
        <v>0.01</v>
      </c>
      <c r="J85" s="243">
        <v>0.5</v>
      </c>
      <c r="K85" s="973">
        <v>0.49</v>
      </c>
      <c r="L85" s="972" t="s">
        <v>701</v>
      </c>
      <c r="M85" s="972" t="s">
        <v>700</v>
      </c>
      <c r="N85" s="974">
        <v>0</v>
      </c>
      <c r="O85" s="972" t="s">
        <v>837</v>
      </c>
      <c r="P85" s="972" t="s">
        <v>836</v>
      </c>
      <c r="Q85" s="974">
        <v>0.01</v>
      </c>
      <c r="R85" s="975">
        <v>0.5</v>
      </c>
      <c r="S85" s="973">
        <v>0.49</v>
      </c>
      <c r="T85" s="972" t="s">
        <v>701</v>
      </c>
      <c r="U85" s="972" t="s">
        <v>700</v>
      </c>
      <c r="V85" s="974">
        <v>0</v>
      </c>
      <c r="W85" s="972" t="s">
        <v>837</v>
      </c>
      <c r="X85" s="972" t="s">
        <v>836</v>
      </c>
      <c r="Y85" s="974">
        <v>0.01</v>
      </c>
      <c r="Z85" s="975">
        <v>0.5</v>
      </c>
      <c r="AA85" s="973">
        <v>0.49</v>
      </c>
      <c r="AB85" s="972" t="s">
        <v>701</v>
      </c>
      <c r="AC85" s="972" t="s">
        <v>700</v>
      </c>
      <c r="AD85" s="974">
        <v>0</v>
      </c>
      <c r="AE85" s="972" t="s">
        <v>837</v>
      </c>
      <c r="AF85" s="972" t="s">
        <v>836</v>
      </c>
      <c r="AG85" s="974">
        <v>0.01</v>
      </c>
      <c r="AH85" s="975">
        <v>0.5</v>
      </c>
      <c r="AI85" s="973">
        <v>0.49</v>
      </c>
      <c r="AJ85" s="734" t="s">
        <v>701</v>
      </c>
      <c r="AK85" s="977" t="s">
        <v>700</v>
      </c>
      <c r="AL85" s="974">
        <v>0</v>
      </c>
      <c r="AM85" s="977" t="s">
        <v>837</v>
      </c>
      <c r="AN85" s="977" t="s">
        <v>836</v>
      </c>
      <c r="AO85" s="974">
        <v>0.01</v>
      </c>
      <c r="AP85" s="975">
        <v>0.5</v>
      </c>
      <c r="AQ85" s="979">
        <v>0.49</v>
      </c>
      <c r="AR85" s="980" t="s">
        <v>701</v>
      </c>
      <c r="AS85" s="980" t="s">
        <v>700</v>
      </c>
      <c r="AT85" s="979">
        <v>0</v>
      </c>
      <c r="AU85" s="980" t="s">
        <v>837</v>
      </c>
      <c r="AV85" s="980" t="s">
        <v>836</v>
      </c>
      <c r="AW85" s="979">
        <v>0.01</v>
      </c>
      <c r="AX85" s="1327">
        <f t="shared" si="3"/>
        <v>0.5</v>
      </c>
      <c r="AY85" s="1313"/>
      <c r="AZ85" s="974">
        <v>0.49</v>
      </c>
      <c r="BA85" s="243" t="s">
        <v>701</v>
      </c>
      <c r="BB85" s="200" t="s">
        <v>700</v>
      </c>
      <c r="BC85" s="974">
        <v>0</v>
      </c>
      <c r="BD85" s="243" t="s">
        <v>837</v>
      </c>
      <c r="BE85" s="972" t="s">
        <v>836</v>
      </c>
      <c r="BF85" s="974">
        <v>0.01</v>
      </c>
      <c r="BG85" s="1334">
        <f t="shared" si="4"/>
        <v>0.5</v>
      </c>
      <c r="BH85" s="974">
        <v>0.49</v>
      </c>
      <c r="BI85" s="243" t="s">
        <v>701</v>
      </c>
      <c r="BJ85" s="200" t="s">
        <v>700</v>
      </c>
      <c r="BK85" s="974">
        <v>0</v>
      </c>
      <c r="BL85" s="243" t="s">
        <v>837</v>
      </c>
      <c r="BM85" s="972" t="s">
        <v>836</v>
      </c>
      <c r="BN85" s="974">
        <v>0.01</v>
      </c>
      <c r="BO85" s="1334">
        <f t="shared" si="5"/>
        <v>0.5</v>
      </c>
      <c r="BP85" s="210"/>
      <c r="BQ85" s="1464" t="str">
        <f>IF(VLOOKUP($A85,'EZ list'!$B$4:$H$443,4,FALSE)="","","Yes")</f>
        <v>Yes</v>
      </c>
      <c r="BR85" s="1465" t="s">
        <v>985</v>
      </c>
      <c r="BS85" s="1446">
        <v>0.66</v>
      </c>
      <c r="BT85" s="1396" t="s">
        <v>1088</v>
      </c>
      <c r="BU85" s="1396" t="s">
        <v>701</v>
      </c>
      <c r="BV85" s="1396" t="s">
        <v>700</v>
      </c>
      <c r="BW85" s="1396">
        <v>0</v>
      </c>
      <c r="BX85" s="1396" t="s">
        <v>837</v>
      </c>
      <c r="BY85" s="1396" t="s">
        <v>836</v>
      </c>
      <c r="BZ85" s="1396">
        <v>0.01</v>
      </c>
      <c r="CA85" s="1330"/>
    </row>
    <row r="86" spans="1:79" s="200" customFormat="1" ht="15.75" customHeight="1" x14ac:dyDescent="0.25">
      <c r="A86" s="972" t="s">
        <v>261</v>
      </c>
      <c r="B86" s="1268" t="s">
        <v>260</v>
      </c>
      <c r="C86" s="243">
        <v>0.4</v>
      </c>
      <c r="D86" s="243" t="s">
        <v>787</v>
      </c>
      <c r="E86" s="972" t="s">
        <v>786</v>
      </c>
      <c r="F86" s="243">
        <v>0.09</v>
      </c>
      <c r="G86" s="972" t="s">
        <v>785</v>
      </c>
      <c r="H86" s="972" t="s">
        <v>1409</v>
      </c>
      <c r="I86" s="243">
        <v>0.01</v>
      </c>
      <c r="J86" s="243">
        <v>0.5</v>
      </c>
      <c r="K86" s="973">
        <v>0.4</v>
      </c>
      <c r="L86" s="972" t="s">
        <v>787</v>
      </c>
      <c r="M86" s="972" t="s">
        <v>786</v>
      </c>
      <c r="N86" s="974">
        <v>0.09</v>
      </c>
      <c r="O86" s="972" t="s">
        <v>785</v>
      </c>
      <c r="P86" s="972" t="s">
        <v>1409</v>
      </c>
      <c r="Q86" s="974">
        <v>0.01</v>
      </c>
      <c r="R86" s="975">
        <v>0.5</v>
      </c>
      <c r="S86" s="973">
        <v>0.4</v>
      </c>
      <c r="T86" s="972" t="s">
        <v>787</v>
      </c>
      <c r="U86" s="972" t="s">
        <v>786</v>
      </c>
      <c r="V86" s="974">
        <v>0.09</v>
      </c>
      <c r="W86" s="972" t="s">
        <v>785</v>
      </c>
      <c r="X86" s="972" t="s">
        <v>1409</v>
      </c>
      <c r="Y86" s="974">
        <v>0.01</v>
      </c>
      <c r="Z86" s="975">
        <v>0.5</v>
      </c>
      <c r="AA86" s="973">
        <v>0.4</v>
      </c>
      <c r="AB86" s="972" t="s">
        <v>787</v>
      </c>
      <c r="AC86" s="972" t="s">
        <v>786</v>
      </c>
      <c r="AD86" s="974">
        <v>0.09</v>
      </c>
      <c r="AE86" s="972" t="s">
        <v>785</v>
      </c>
      <c r="AF86" s="972" t="s">
        <v>1409</v>
      </c>
      <c r="AG86" s="974">
        <v>0.01</v>
      </c>
      <c r="AH86" s="975">
        <v>0.5</v>
      </c>
      <c r="AI86" s="973">
        <v>0.4</v>
      </c>
      <c r="AJ86" s="734" t="s">
        <v>787</v>
      </c>
      <c r="AK86" s="977" t="s">
        <v>786</v>
      </c>
      <c r="AL86" s="974">
        <v>0.33999999999999997</v>
      </c>
      <c r="AM86" s="977" t="s">
        <v>785</v>
      </c>
      <c r="AN86" s="977" t="s">
        <v>1409</v>
      </c>
      <c r="AO86" s="974">
        <v>0.01</v>
      </c>
      <c r="AP86" s="975">
        <v>0.75</v>
      </c>
      <c r="AQ86" s="979">
        <v>0.4</v>
      </c>
      <c r="AR86" s="980" t="s">
        <v>787</v>
      </c>
      <c r="AS86" s="980" t="s">
        <v>786</v>
      </c>
      <c r="AT86" s="979">
        <v>0.09</v>
      </c>
      <c r="AU86" s="980" t="s">
        <v>785</v>
      </c>
      <c r="AV86" s="980" t="s">
        <v>784</v>
      </c>
      <c r="AW86" s="979">
        <v>0.01</v>
      </c>
      <c r="AX86" s="1327">
        <f t="shared" si="3"/>
        <v>0.5</v>
      </c>
      <c r="AY86" s="1313"/>
      <c r="AZ86" s="974">
        <v>0.4</v>
      </c>
      <c r="BA86" s="243" t="s">
        <v>787</v>
      </c>
      <c r="BB86" s="200" t="s">
        <v>786</v>
      </c>
      <c r="BC86" s="974">
        <v>0.09</v>
      </c>
      <c r="BD86" s="243" t="s">
        <v>785</v>
      </c>
      <c r="BE86" s="972" t="s">
        <v>784</v>
      </c>
      <c r="BF86" s="974">
        <v>0.01</v>
      </c>
      <c r="BG86" s="1334">
        <f t="shared" si="4"/>
        <v>0.5</v>
      </c>
      <c r="BH86" s="974">
        <v>0.4</v>
      </c>
      <c r="BI86" s="243" t="s">
        <v>787</v>
      </c>
      <c r="BJ86" s="200" t="s">
        <v>786</v>
      </c>
      <c r="BK86" s="974">
        <v>0.09</v>
      </c>
      <c r="BL86" s="243" t="s">
        <v>785</v>
      </c>
      <c r="BM86" s="972" t="s">
        <v>784</v>
      </c>
      <c r="BN86" s="974">
        <v>0.01</v>
      </c>
      <c r="BO86" s="1334">
        <f t="shared" si="5"/>
        <v>0.5</v>
      </c>
      <c r="BP86" s="210"/>
      <c r="BQ86" s="1464" t="str">
        <f>IF(VLOOKUP($A86,'EZ list'!$B$4:$H$443,4,FALSE)="","","Yes")</f>
        <v/>
      </c>
      <c r="BR86" s="1465" t="s">
        <v>984</v>
      </c>
      <c r="BS86" s="1446">
        <v>0.68700000000000006</v>
      </c>
      <c r="BT86" s="1396" t="s">
        <v>1088</v>
      </c>
      <c r="BU86" s="1396" t="s">
        <v>787</v>
      </c>
      <c r="BV86" s="1396" t="s">
        <v>786</v>
      </c>
      <c r="BW86" s="1396">
        <v>0.59</v>
      </c>
      <c r="BX86" s="1396" t="s">
        <v>785</v>
      </c>
      <c r="BY86" s="1396" t="s">
        <v>784</v>
      </c>
      <c r="BZ86" s="1396">
        <v>0.01</v>
      </c>
      <c r="CA86" s="1330"/>
    </row>
    <row r="87" spans="1:79" s="200" customFormat="1" ht="15.75" customHeight="1" x14ac:dyDescent="0.25">
      <c r="A87" s="972" t="s">
        <v>1335</v>
      </c>
      <c r="B87" s="1268" t="s">
        <v>1343</v>
      </c>
      <c r="C87" s="243">
        <v>0.4</v>
      </c>
      <c r="D87" s="243" t="s">
        <v>760</v>
      </c>
      <c r="E87" s="972" t="s">
        <v>759</v>
      </c>
      <c r="F87" s="243">
        <v>0.1</v>
      </c>
      <c r="G87" s="972" t="s">
        <v>701</v>
      </c>
      <c r="H87" s="972" t="s">
        <v>713</v>
      </c>
      <c r="I87" s="243">
        <v>0</v>
      </c>
      <c r="J87" s="243">
        <v>0.5</v>
      </c>
      <c r="K87" s="973">
        <v>0.4</v>
      </c>
      <c r="L87" s="972" t="s">
        <v>760</v>
      </c>
      <c r="M87" s="972" t="s">
        <v>759</v>
      </c>
      <c r="N87" s="974">
        <v>0.1</v>
      </c>
      <c r="O87" s="972" t="s">
        <v>701</v>
      </c>
      <c r="P87" s="972" t="s">
        <v>713</v>
      </c>
      <c r="Q87" s="974">
        <v>0</v>
      </c>
      <c r="R87" s="975">
        <v>0.5</v>
      </c>
      <c r="S87" s="973">
        <v>0.4</v>
      </c>
      <c r="T87" s="972" t="s">
        <v>760</v>
      </c>
      <c r="U87" s="972" t="s">
        <v>759</v>
      </c>
      <c r="V87" s="974">
        <v>0.1</v>
      </c>
      <c r="W87" s="972" t="s">
        <v>701</v>
      </c>
      <c r="X87" s="972" t="s">
        <v>713</v>
      </c>
      <c r="Y87" s="974">
        <v>0</v>
      </c>
      <c r="Z87" s="975">
        <v>0.5</v>
      </c>
      <c r="AA87" s="973">
        <v>0.4</v>
      </c>
      <c r="AB87" s="972" t="s">
        <v>760</v>
      </c>
      <c r="AC87" s="972" t="s">
        <v>759</v>
      </c>
      <c r="AD87" s="974">
        <v>0.1</v>
      </c>
      <c r="AE87" s="972" t="s">
        <v>701</v>
      </c>
      <c r="AF87" s="972" t="s">
        <v>713</v>
      </c>
      <c r="AG87" s="974">
        <v>0</v>
      </c>
      <c r="AH87" s="975">
        <v>0.5</v>
      </c>
      <c r="AI87" s="973">
        <v>0.4</v>
      </c>
      <c r="AJ87" s="734" t="s">
        <v>760</v>
      </c>
      <c r="AK87" s="977" t="s">
        <v>759</v>
      </c>
      <c r="AL87" s="974">
        <v>0.1</v>
      </c>
      <c r="AM87" s="977" t="s">
        <v>701</v>
      </c>
      <c r="AN87" s="977" t="s">
        <v>713</v>
      </c>
      <c r="AO87" s="974">
        <v>0</v>
      </c>
      <c r="AP87" s="975">
        <v>0.5</v>
      </c>
      <c r="AQ87" s="979">
        <v>0.8</v>
      </c>
      <c r="AR87" s="980" t="s">
        <v>760</v>
      </c>
      <c r="AS87" s="980" t="s">
        <v>759</v>
      </c>
      <c r="AT87" s="979">
        <v>0.2</v>
      </c>
      <c r="AU87" s="980" t="s">
        <v>701</v>
      </c>
      <c r="AV87" s="980" t="s">
        <v>713</v>
      </c>
      <c r="AW87" s="979">
        <v>0</v>
      </c>
      <c r="AX87" s="1327">
        <v>1</v>
      </c>
      <c r="AY87" s="1313"/>
      <c r="AZ87" s="974">
        <v>0.4</v>
      </c>
      <c r="BA87" s="243" t="s">
        <v>760</v>
      </c>
      <c r="BB87" s="200" t="s">
        <v>759</v>
      </c>
      <c r="BC87" s="974">
        <v>0.1</v>
      </c>
      <c r="BD87" s="243" t="s">
        <v>701</v>
      </c>
      <c r="BE87" s="972" t="s">
        <v>713</v>
      </c>
      <c r="BF87" s="974">
        <v>0</v>
      </c>
      <c r="BG87" s="1334">
        <v>0.5</v>
      </c>
      <c r="BH87" s="974">
        <v>0.4</v>
      </c>
      <c r="BI87" s="243" t="s">
        <v>760</v>
      </c>
      <c r="BJ87" s="200" t="s">
        <v>759</v>
      </c>
      <c r="BK87" s="974">
        <v>0.1</v>
      </c>
      <c r="BL87" s="243" t="s">
        <v>701</v>
      </c>
      <c r="BM87" s="972" t="s">
        <v>713</v>
      </c>
      <c r="BN87" s="974">
        <v>0</v>
      </c>
      <c r="BO87" s="1334">
        <v>0.5</v>
      </c>
      <c r="BP87" s="210"/>
      <c r="BQ87" s="1464" t="s">
        <v>985</v>
      </c>
      <c r="BR87" s="1465"/>
      <c r="BS87" s="1446">
        <v>0.64100000000000001</v>
      </c>
      <c r="BT87" s="1396" t="s">
        <v>1088</v>
      </c>
      <c r="BU87" s="1396" t="s">
        <v>760</v>
      </c>
      <c r="BV87" s="1396" t="s">
        <v>759</v>
      </c>
      <c r="BW87" s="1396">
        <v>0.6</v>
      </c>
      <c r="BX87" s="1396" t="s">
        <v>701</v>
      </c>
      <c r="BY87" s="1396" t="s">
        <v>713</v>
      </c>
      <c r="BZ87" s="1396">
        <v>0</v>
      </c>
      <c r="CA87" s="1330"/>
    </row>
    <row r="88" spans="1:79" s="200" customFormat="1" ht="15.75" customHeight="1" x14ac:dyDescent="0.25">
      <c r="A88" s="972" t="s">
        <v>263</v>
      </c>
      <c r="B88" s="1268" t="s">
        <v>262</v>
      </c>
      <c r="C88" s="243">
        <v>0.4</v>
      </c>
      <c r="D88" s="243" t="s">
        <v>758</v>
      </c>
      <c r="E88" s="972" t="s">
        <v>757</v>
      </c>
      <c r="F88" s="243">
        <v>0.09</v>
      </c>
      <c r="G88" s="972" t="s">
        <v>756</v>
      </c>
      <c r="H88" s="972" t="s">
        <v>755</v>
      </c>
      <c r="I88" s="243">
        <v>0.01</v>
      </c>
      <c r="J88" s="243">
        <v>0.5</v>
      </c>
      <c r="K88" s="973">
        <v>0.4</v>
      </c>
      <c r="L88" s="972" t="s">
        <v>758</v>
      </c>
      <c r="M88" s="972" t="s">
        <v>757</v>
      </c>
      <c r="N88" s="974">
        <v>0.09</v>
      </c>
      <c r="O88" s="972" t="s">
        <v>756</v>
      </c>
      <c r="P88" s="972" t="s">
        <v>755</v>
      </c>
      <c r="Q88" s="974">
        <v>0.01</v>
      </c>
      <c r="R88" s="975">
        <v>0.5</v>
      </c>
      <c r="S88" s="973">
        <v>0.4</v>
      </c>
      <c r="T88" s="972" t="s">
        <v>758</v>
      </c>
      <c r="U88" s="972" t="s">
        <v>757</v>
      </c>
      <c r="V88" s="974">
        <v>0.09</v>
      </c>
      <c r="W88" s="972" t="s">
        <v>756</v>
      </c>
      <c r="X88" s="972" t="s">
        <v>755</v>
      </c>
      <c r="Y88" s="974">
        <v>0.01</v>
      </c>
      <c r="Z88" s="975">
        <v>0.5</v>
      </c>
      <c r="AA88" s="973">
        <v>0.4</v>
      </c>
      <c r="AB88" s="972" t="s">
        <v>758</v>
      </c>
      <c r="AC88" s="972" t="s">
        <v>757</v>
      </c>
      <c r="AD88" s="974">
        <v>0.09</v>
      </c>
      <c r="AE88" s="972" t="s">
        <v>756</v>
      </c>
      <c r="AF88" s="972" t="s">
        <v>755</v>
      </c>
      <c r="AG88" s="974">
        <v>0.01</v>
      </c>
      <c r="AH88" s="975">
        <v>0.5</v>
      </c>
      <c r="AI88" s="973">
        <v>0.44</v>
      </c>
      <c r="AJ88" s="734" t="s">
        <v>758</v>
      </c>
      <c r="AK88" s="977" t="s">
        <v>757</v>
      </c>
      <c r="AL88" s="974">
        <v>0.26</v>
      </c>
      <c r="AM88" s="977" t="s">
        <v>756</v>
      </c>
      <c r="AN88" s="977" t="s">
        <v>755</v>
      </c>
      <c r="AO88" s="974">
        <v>0.05</v>
      </c>
      <c r="AP88" s="975">
        <v>0.75</v>
      </c>
      <c r="AQ88" s="979">
        <v>0.4</v>
      </c>
      <c r="AR88" s="980" t="s">
        <v>758</v>
      </c>
      <c r="AS88" s="980" t="s">
        <v>757</v>
      </c>
      <c r="AT88" s="979">
        <v>0.09</v>
      </c>
      <c r="AU88" s="980" t="s">
        <v>756</v>
      </c>
      <c r="AV88" s="980" t="s">
        <v>755</v>
      </c>
      <c r="AW88" s="979">
        <v>0.01</v>
      </c>
      <c r="AX88" s="1327">
        <f t="shared" si="3"/>
        <v>0.5</v>
      </c>
      <c r="AY88" s="1313"/>
      <c r="AZ88" s="974">
        <v>0.4</v>
      </c>
      <c r="BA88" s="243" t="s">
        <v>758</v>
      </c>
      <c r="BB88" s="200" t="s">
        <v>757</v>
      </c>
      <c r="BC88" s="974">
        <v>0.09</v>
      </c>
      <c r="BD88" s="243" t="s">
        <v>756</v>
      </c>
      <c r="BE88" s="972" t="s">
        <v>755</v>
      </c>
      <c r="BF88" s="974">
        <v>0.01</v>
      </c>
      <c r="BG88" s="1334">
        <f t="shared" si="4"/>
        <v>0.5</v>
      </c>
      <c r="BH88" s="974">
        <v>0.4</v>
      </c>
      <c r="BI88" s="243" t="s">
        <v>758</v>
      </c>
      <c r="BJ88" s="200" t="s">
        <v>757</v>
      </c>
      <c r="BK88" s="974">
        <v>0.09</v>
      </c>
      <c r="BL88" s="243" t="s">
        <v>756</v>
      </c>
      <c r="BM88" s="972" t="s">
        <v>755</v>
      </c>
      <c r="BN88" s="974">
        <v>0.01</v>
      </c>
      <c r="BO88" s="1334">
        <f t="shared" si="5"/>
        <v>0.5</v>
      </c>
      <c r="BP88" s="210"/>
      <c r="BQ88" s="1464" t="str">
        <f>IF(VLOOKUP($A88,'EZ list'!$B$4:$H$443,4,FALSE)="","","Yes")</f>
        <v/>
      </c>
      <c r="BR88" s="1465" t="s">
        <v>984</v>
      </c>
      <c r="BS88" s="1446">
        <v>0.69899999999999995</v>
      </c>
      <c r="BT88" s="1396" t="s">
        <v>1088</v>
      </c>
      <c r="BU88" s="1396" t="s">
        <v>758</v>
      </c>
      <c r="BV88" s="1396" t="s">
        <v>757</v>
      </c>
      <c r="BW88" s="1396">
        <v>0.59</v>
      </c>
      <c r="BX88" s="1396" t="s">
        <v>756</v>
      </c>
      <c r="BY88" s="1396" t="s">
        <v>755</v>
      </c>
      <c r="BZ88" s="1396">
        <v>0.01</v>
      </c>
      <c r="CA88" s="1330"/>
    </row>
    <row r="89" spans="1:79" s="200" customFormat="1" ht="15.75" customHeight="1" x14ac:dyDescent="0.25">
      <c r="A89" s="972" t="s">
        <v>265</v>
      </c>
      <c r="B89" s="1268" t="s">
        <v>264</v>
      </c>
      <c r="C89" s="243">
        <v>0.4</v>
      </c>
      <c r="D89" s="243" t="s">
        <v>730</v>
      </c>
      <c r="E89" s="972" t="s">
        <v>729</v>
      </c>
      <c r="F89" s="243">
        <v>0.09</v>
      </c>
      <c r="G89" s="972" t="s">
        <v>4091</v>
      </c>
      <c r="H89" s="972" t="s">
        <v>4092</v>
      </c>
      <c r="I89" s="243">
        <v>0.01</v>
      </c>
      <c r="J89" s="243">
        <v>0.5</v>
      </c>
      <c r="K89" s="973">
        <v>0.4</v>
      </c>
      <c r="L89" s="972" t="s">
        <v>730</v>
      </c>
      <c r="M89" s="972" t="s">
        <v>729</v>
      </c>
      <c r="N89" s="974">
        <v>0.09</v>
      </c>
      <c r="O89" s="972" t="s">
        <v>4091</v>
      </c>
      <c r="P89" s="972" t="s">
        <v>4092</v>
      </c>
      <c r="Q89" s="974">
        <v>0.01</v>
      </c>
      <c r="R89" s="975">
        <v>0.5</v>
      </c>
      <c r="S89" s="973">
        <v>0.4</v>
      </c>
      <c r="T89" s="972" t="s">
        <v>730</v>
      </c>
      <c r="U89" s="972" t="s">
        <v>729</v>
      </c>
      <c r="V89" s="974">
        <v>0.09</v>
      </c>
      <c r="W89" s="972" t="s">
        <v>4091</v>
      </c>
      <c r="X89" s="972" t="s">
        <v>4092</v>
      </c>
      <c r="Y89" s="974">
        <v>0.01</v>
      </c>
      <c r="Z89" s="975">
        <v>0.5</v>
      </c>
      <c r="AA89" s="973">
        <v>0.4</v>
      </c>
      <c r="AB89" s="972" t="s">
        <v>730</v>
      </c>
      <c r="AC89" s="972" t="s">
        <v>729</v>
      </c>
      <c r="AD89" s="974">
        <v>0.09</v>
      </c>
      <c r="AE89" s="972" t="s">
        <v>728</v>
      </c>
      <c r="AF89" s="972" t="s">
        <v>727</v>
      </c>
      <c r="AG89" s="974">
        <v>0.01</v>
      </c>
      <c r="AH89" s="975">
        <v>0.5</v>
      </c>
      <c r="AI89" s="973">
        <v>0.4</v>
      </c>
      <c r="AJ89" s="734" t="s">
        <v>730</v>
      </c>
      <c r="AK89" s="977" t="s">
        <v>729</v>
      </c>
      <c r="AL89" s="974">
        <v>0.09</v>
      </c>
      <c r="AM89" s="977" t="s">
        <v>728</v>
      </c>
      <c r="AN89" s="977" t="s">
        <v>727</v>
      </c>
      <c r="AO89" s="974">
        <v>0.01</v>
      </c>
      <c r="AP89" s="975">
        <v>0.5</v>
      </c>
      <c r="AQ89" s="979">
        <v>0.4</v>
      </c>
      <c r="AR89" s="980" t="s">
        <v>730</v>
      </c>
      <c r="AS89" s="980" t="s">
        <v>729</v>
      </c>
      <c r="AT89" s="979">
        <v>0.09</v>
      </c>
      <c r="AU89" s="980" t="s">
        <v>728</v>
      </c>
      <c r="AV89" s="980" t="s">
        <v>727</v>
      </c>
      <c r="AW89" s="979">
        <v>0.01</v>
      </c>
      <c r="AX89" s="1327">
        <f t="shared" si="3"/>
        <v>0.5</v>
      </c>
      <c r="AY89" s="1313"/>
      <c r="AZ89" s="974">
        <v>0.4</v>
      </c>
      <c r="BA89" s="243" t="s">
        <v>730</v>
      </c>
      <c r="BB89" s="200" t="s">
        <v>729</v>
      </c>
      <c r="BC89" s="974">
        <v>0.09</v>
      </c>
      <c r="BD89" s="243" t="s">
        <v>728</v>
      </c>
      <c r="BE89" s="972" t="s">
        <v>727</v>
      </c>
      <c r="BF89" s="974">
        <v>0.01</v>
      </c>
      <c r="BG89" s="1334">
        <f t="shared" si="4"/>
        <v>0.5</v>
      </c>
      <c r="BH89" s="974">
        <v>0.4</v>
      </c>
      <c r="BI89" s="243" t="s">
        <v>730</v>
      </c>
      <c r="BJ89" s="200" t="s">
        <v>729</v>
      </c>
      <c r="BK89" s="974">
        <v>0.09</v>
      </c>
      <c r="BL89" s="243" t="s">
        <v>728</v>
      </c>
      <c r="BM89" s="972" t="s">
        <v>727</v>
      </c>
      <c r="BN89" s="974">
        <v>0.01</v>
      </c>
      <c r="BO89" s="1334">
        <f t="shared" si="5"/>
        <v>0.5</v>
      </c>
      <c r="BP89" s="210"/>
      <c r="BQ89" s="1464" t="str">
        <f>IF(VLOOKUP($A89,'EZ list'!$B$4:$H$443,4,FALSE)="","","Yes")</f>
        <v>Yes</v>
      </c>
      <c r="BR89" s="1465" t="s">
        <v>984</v>
      </c>
      <c r="BS89" s="1446">
        <v>0.72099999999999997</v>
      </c>
      <c r="BT89" s="1396" t="s">
        <v>1088</v>
      </c>
      <c r="BU89" s="1396" t="s">
        <v>730</v>
      </c>
      <c r="BV89" s="1396" t="s">
        <v>729</v>
      </c>
      <c r="BW89" s="1396">
        <v>0.59</v>
      </c>
      <c r="BX89" s="1396" t="s">
        <v>728</v>
      </c>
      <c r="BY89" s="1396" t="s">
        <v>727</v>
      </c>
      <c r="BZ89" s="1396">
        <v>0.01</v>
      </c>
      <c r="CA89" s="1330"/>
    </row>
    <row r="90" spans="1:79" s="200" customFormat="1" ht="15.75" customHeight="1" x14ac:dyDescent="0.25">
      <c r="A90" s="972" t="s">
        <v>269</v>
      </c>
      <c r="B90" s="1268" t="s">
        <v>268</v>
      </c>
      <c r="C90" s="243">
        <v>0.4</v>
      </c>
      <c r="D90" s="243" t="s">
        <v>723</v>
      </c>
      <c r="E90" s="972" t="s">
        <v>722</v>
      </c>
      <c r="F90" s="243">
        <v>0.1</v>
      </c>
      <c r="G90" s="972" t="s">
        <v>701</v>
      </c>
      <c r="H90" s="972" t="s">
        <v>713</v>
      </c>
      <c r="I90" s="243">
        <v>0</v>
      </c>
      <c r="J90" s="243">
        <v>0.5</v>
      </c>
      <c r="K90" s="973">
        <v>0.4</v>
      </c>
      <c r="L90" s="972" t="s">
        <v>723</v>
      </c>
      <c r="M90" s="972" t="s">
        <v>722</v>
      </c>
      <c r="N90" s="974">
        <v>0.1</v>
      </c>
      <c r="O90" s="972" t="s">
        <v>701</v>
      </c>
      <c r="P90" s="972" t="s">
        <v>713</v>
      </c>
      <c r="Q90" s="974">
        <v>0</v>
      </c>
      <c r="R90" s="975">
        <v>0.5</v>
      </c>
      <c r="S90" s="973">
        <v>0.4</v>
      </c>
      <c r="T90" s="972" t="s">
        <v>723</v>
      </c>
      <c r="U90" s="972" t="s">
        <v>722</v>
      </c>
      <c r="V90" s="974">
        <v>0.1</v>
      </c>
      <c r="W90" s="972" t="s">
        <v>701</v>
      </c>
      <c r="X90" s="972" t="s">
        <v>713</v>
      </c>
      <c r="Y90" s="974">
        <v>0</v>
      </c>
      <c r="Z90" s="975">
        <v>0.5</v>
      </c>
      <c r="AA90" s="973">
        <v>0.4</v>
      </c>
      <c r="AB90" s="972" t="s">
        <v>723</v>
      </c>
      <c r="AC90" s="972" t="s">
        <v>722</v>
      </c>
      <c r="AD90" s="974">
        <v>0.1</v>
      </c>
      <c r="AE90" s="972" t="s">
        <v>701</v>
      </c>
      <c r="AF90" s="972" t="s">
        <v>713</v>
      </c>
      <c r="AG90" s="974">
        <v>0</v>
      </c>
      <c r="AH90" s="975">
        <v>0.5</v>
      </c>
      <c r="AI90" s="973">
        <v>0.4</v>
      </c>
      <c r="AJ90" s="734" t="s">
        <v>723</v>
      </c>
      <c r="AK90" s="977" t="s">
        <v>722</v>
      </c>
      <c r="AL90" s="974">
        <v>0.1</v>
      </c>
      <c r="AM90" s="977" t="s">
        <v>701</v>
      </c>
      <c r="AN90" s="977" t="s">
        <v>713</v>
      </c>
      <c r="AO90" s="974">
        <v>0</v>
      </c>
      <c r="AP90" s="975">
        <v>0.5</v>
      </c>
      <c r="AQ90" s="979">
        <v>0.3</v>
      </c>
      <c r="AR90" s="980" t="s">
        <v>723</v>
      </c>
      <c r="AS90" s="980" t="s">
        <v>722</v>
      </c>
      <c r="AT90" s="979">
        <v>0.7</v>
      </c>
      <c r="AU90" s="980" t="s">
        <v>701</v>
      </c>
      <c r="AV90" s="980" t="s">
        <v>713</v>
      </c>
      <c r="AW90" s="979">
        <v>0</v>
      </c>
      <c r="AX90" s="1327">
        <f t="shared" si="3"/>
        <v>1</v>
      </c>
      <c r="AY90" s="1313"/>
      <c r="AZ90" s="974">
        <v>0.4</v>
      </c>
      <c r="BA90" s="243" t="s">
        <v>723</v>
      </c>
      <c r="BB90" s="200" t="s">
        <v>722</v>
      </c>
      <c r="BC90" s="974">
        <v>0.1</v>
      </c>
      <c r="BD90" s="243" t="s">
        <v>701</v>
      </c>
      <c r="BE90" s="972" t="s">
        <v>713</v>
      </c>
      <c r="BF90" s="974">
        <v>0</v>
      </c>
      <c r="BG90" s="1334">
        <f t="shared" si="4"/>
        <v>0.5</v>
      </c>
      <c r="BH90" s="974">
        <v>0.4</v>
      </c>
      <c r="BI90" s="243" t="s">
        <v>723</v>
      </c>
      <c r="BJ90" s="200" t="s">
        <v>722</v>
      </c>
      <c r="BK90" s="974">
        <v>0.1</v>
      </c>
      <c r="BL90" s="243" t="s">
        <v>701</v>
      </c>
      <c r="BM90" s="972" t="s">
        <v>713</v>
      </c>
      <c r="BN90" s="974">
        <v>0</v>
      </c>
      <c r="BO90" s="1334">
        <f t="shared" si="5"/>
        <v>0.5</v>
      </c>
      <c r="BP90" s="210"/>
      <c r="BQ90" s="1464" t="str">
        <f>IF(VLOOKUP($A90,'EZ list'!$B$4:$H$443,4,FALSE)="","","Yes")</f>
        <v/>
      </c>
      <c r="BR90" s="1465" t="s">
        <v>984</v>
      </c>
      <c r="BS90" s="1446">
        <v>0.751</v>
      </c>
      <c r="BT90" s="1396" t="s">
        <v>1088</v>
      </c>
      <c r="BU90" s="1396" t="s">
        <v>723</v>
      </c>
      <c r="BV90" s="1396" t="s">
        <v>722</v>
      </c>
      <c r="BW90" s="1396">
        <v>0.6</v>
      </c>
      <c r="BX90" s="1396" t="s">
        <v>701</v>
      </c>
      <c r="BY90" s="1396" t="s">
        <v>713</v>
      </c>
      <c r="BZ90" s="1396">
        <v>0</v>
      </c>
      <c r="CA90" s="1330"/>
    </row>
    <row r="91" spans="1:79" s="200" customFormat="1" ht="15.75" customHeight="1" x14ac:dyDescent="0.25">
      <c r="A91" s="972" t="s">
        <v>271</v>
      </c>
      <c r="B91" s="1268" t="s">
        <v>270</v>
      </c>
      <c r="C91" s="243">
        <v>0.3</v>
      </c>
      <c r="D91" s="243" t="s">
        <v>739</v>
      </c>
      <c r="E91" s="972" t="s">
        <v>738</v>
      </c>
      <c r="F91" s="243">
        <v>0.37</v>
      </c>
      <c r="G91" s="972" t="s">
        <v>701</v>
      </c>
      <c r="H91" s="972" t="s">
        <v>701</v>
      </c>
      <c r="I91" s="243">
        <v>0</v>
      </c>
      <c r="J91" s="243">
        <v>0.66999999999999993</v>
      </c>
      <c r="K91" s="973">
        <v>0.3</v>
      </c>
      <c r="L91" s="972" t="s">
        <v>739</v>
      </c>
      <c r="M91" s="972" t="s">
        <v>738</v>
      </c>
      <c r="N91" s="974">
        <v>0.37</v>
      </c>
      <c r="O91" s="972" t="s">
        <v>701</v>
      </c>
      <c r="P91" s="972" t="s">
        <v>701</v>
      </c>
      <c r="Q91" s="974">
        <v>0</v>
      </c>
      <c r="R91" s="975">
        <v>0.66999999999999993</v>
      </c>
      <c r="S91" s="973">
        <v>0.3</v>
      </c>
      <c r="T91" s="972" t="s">
        <v>739</v>
      </c>
      <c r="U91" s="972" t="s">
        <v>738</v>
      </c>
      <c r="V91" s="974">
        <v>0.37</v>
      </c>
      <c r="W91" s="972" t="s">
        <v>701</v>
      </c>
      <c r="X91" s="972" t="s">
        <v>701</v>
      </c>
      <c r="Y91" s="974">
        <v>0</v>
      </c>
      <c r="Z91" s="975">
        <v>0.66999999999999993</v>
      </c>
      <c r="AA91" s="973">
        <v>0.3</v>
      </c>
      <c r="AB91" s="972" t="s">
        <v>739</v>
      </c>
      <c r="AC91" s="972" t="s">
        <v>738</v>
      </c>
      <c r="AD91" s="974">
        <v>0.37</v>
      </c>
      <c r="AE91" s="972" t="s">
        <v>701</v>
      </c>
      <c r="AF91" s="972" t="s">
        <v>701</v>
      </c>
      <c r="AG91" s="974">
        <v>0</v>
      </c>
      <c r="AH91" s="975">
        <v>0.66999999999999993</v>
      </c>
      <c r="AI91" s="973">
        <v>0.48</v>
      </c>
      <c r="AJ91" s="734" t="s">
        <v>739</v>
      </c>
      <c r="AK91" s="977" t="s">
        <v>738</v>
      </c>
      <c r="AL91" s="974">
        <v>0.27</v>
      </c>
      <c r="AM91" s="977" t="s">
        <v>701</v>
      </c>
      <c r="AN91" s="977" t="s">
        <v>701</v>
      </c>
      <c r="AO91" s="974">
        <v>0</v>
      </c>
      <c r="AP91" s="975">
        <v>0.75</v>
      </c>
      <c r="AQ91" s="979">
        <v>0.64</v>
      </c>
      <c r="AR91" s="980" t="s">
        <v>739</v>
      </c>
      <c r="AS91" s="980" t="s">
        <v>738</v>
      </c>
      <c r="AT91" s="979">
        <v>0.36</v>
      </c>
      <c r="AU91" s="980" t="s">
        <v>701</v>
      </c>
      <c r="AV91" s="980" t="s">
        <v>701</v>
      </c>
      <c r="AW91" s="979">
        <v>0</v>
      </c>
      <c r="AX91" s="1327">
        <f t="shared" si="3"/>
        <v>1</v>
      </c>
      <c r="AY91" s="1313"/>
      <c r="AZ91" s="974">
        <v>0.3</v>
      </c>
      <c r="BA91" s="243" t="s">
        <v>739</v>
      </c>
      <c r="BB91" s="200" t="s">
        <v>738</v>
      </c>
      <c r="BC91" s="974">
        <v>0.37</v>
      </c>
      <c r="BD91" s="243" t="s">
        <v>701</v>
      </c>
      <c r="BE91" s="972" t="s">
        <v>701</v>
      </c>
      <c r="BF91" s="974">
        <v>0</v>
      </c>
      <c r="BG91" s="1334">
        <f t="shared" si="4"/>
        <v>0.66999999999999993</v>
      </c>
      <c r="BH91" s="974">
        <v>0.3</v>
      </c>
      <c r="BI91" s="243" t="s">
        <v>739</v>
      </c>
      <c r="BJ91" s="200" t="s">
        <v>738</v>
      </c>
      <c r="BK91" s="974">
        <v>0.2</v>
      </c>
      <c r="BL91" s="243" t="s">
        <v>701</v>
      </c>
      <c r="BM91" s="972" t="s">
        <v>701</v>
      </c>
      <c r="BN91" s="974">
        <v>0</v>
      </c>
      <c r="BO91" s="1334">
        <f t="shared" si="5"/>
        <v>0.5</v>
      </c>
      <c r="BP91" s="210"/>
      <c r="BQ91" s="1464" t="str">
        <f>IF(VLOOKUP($A91,'EZ list'!$B$4:$H$443,4,FALSE)="","","Yes")</f>
        <v/>
      </c>
      <c r="BR91" s="1465" t="s">
        <v>985</v>
      </c>
      <c r="BS91" s="1446">
        <v>0.754</v>
      </c>
      <c r="BT91" s="1396" t="s">
        <v>1088</v>
      </c>
      <c r="BU91" s="1396" t="s">
        <v>739</v>
      </c>
      <c r="BV91" s="1396" t="s">
        <v>738</v>
      </c>
      <c r="BW91" s="1396">
        <v>0.2</v>
      </c>
      <c r="BX91" s="1396" t="s">
        <v>701</v>
      </c>
      <c r="BY91" s="1396" t="s">
        <v>701</v>
      </c>
      <c r="BZ91" s="1396">
        <v>0</v>
      </c>
      <c r="CA91" s="1330"/>
    </row>
    <row r="92" spans="1:79" s="200" customFormat="1" ht="15.75" customHeight="1" x14ac:dyDescent="0.25">
      <c r="A92" s="972" t="s">
        <v>273</v>
      </c>
      <c r="B92" s="1268" t="s">
        <v>272</v>
      </c>
      <c r="C92" s="243">
        <v>0.4</v>
      </c>
      <c r="D92" s="243" t="s">
        <v>771</v>
      </c>
      <c r="E92" s="972" t="s">
        <v>770</v>
      </c>
      <c r="F92" s="243">
        <v>0.09</v>
      </c>
      <c r="G92" s="972" t="s">
        <v>769</v>
      </c>
      <c r="H92" s="972" t="s">
        <v>1407</v>
      </c>
      <c r="I92" s="243">
        <v>0.01</v>
      </c>
      <c r="J92" s="243">
        <v>0.5</v>
      </c>
      <c r="K92" s="973">
        <v>0.4</v>
      </c>
      <c r="L92" s="972" t="s">
        <v>771</v>
      </c>
      <c r="M92" s="972" t="s">
        <v>770</v>
      </c>
      <c r="N92" s="974">
        <v>0.09</v>
      </c>
      <c r="O92" s="972" t="s">
        <v>769</v>
      </c>
      <c r="P92" s="972" t="s">
        <v>1407</v>
      </c>
      <c r="Q92" s="974">
        <v>0.01</v>
      </c>
      <c r="R92" s="975">
        <v>0.5</v>
      </c>
      <c r="S92" s="973">
        <v>0.4</v>
      </c>
      <c r="T92" s="972" t="s">
        <v>771</v>
      </c>
      <c r="U92" s="972" t="s">
        <v>770</v>
      </c>
      <c r="V92" s="974">
        <v>0.09</v>
      </c>
      <c r="W92" s="972" t="s">
        <v>769</v>
      </c>
      <c r="X92" s="972" t="s">
        <v>1407</v>
      </c>
      <c r="Y92" s="974">
        <v>0.01</v>
      </c>
      <c r="Z92" s="975">
        <v>0.5</v>
      </c>
      <c r="AA92" s="973">
        <v>0.4</v>
      </c>
      <c r="AB92" s="972" t="s">
        <v>771</v>
      </c>
      <c r="AC92" s="972" t="s">
        <v>770</v>
      </c>
      <c r="AD92" s="974">
        <v>0.09</v>
      </c>
      <c r="AE92" s="972" t="s">
        <v>769</v>
      </c>
      <c r="AF92" s="972" t="s">
        <v>1407</v>
      </c>
      <c r="AG92" s="974">
        <v>0.01</v>
      </c>
      <c r="AH92" s="975">
        <v>0.5</v>
      </c>
      <c r="AI92" s="973">
        <v>0.4</v>
      </c>
      <c r="AJ92" s="734" t="s">
        <v>771</v>
      </c>
      <c r="AK92" s="977" t="s">
        <v>770</v>
      </c>
      <c r="AL92" s="974">
        <v>0.09</v>
      </c>
      <c r="AM92" s="977" t="s">
        <v>769</v>
      </c>
      <c r="AN92" s="977" t="s">
        <v>1407</v>
      </c>
      <c r="AO92" s="974">
        <v>0.01</v>
      </c>
      <c r="AP92" s="975">
        <v>0.5</v>
      </c>
      <c r="AQ92" s="979">
        <v>0.4</v>
      </c>
      <c r="AR92" s="980" t="s">
        <v>771</v>
      </c>
      <c r="AS92" s="980" t="s">
        <v>770</v>
      </c>
      <c r="AT92" s="979">
        <v>0.09</v>
      </c>
      <c r="AU92" s="980" t="s">
        <v>769</v>
      </c>
      <c r="AV92" s="980" t="s">
        <v>768</v>
      </c>
      <c r="AW92" s="979">
        <v>0.01</v>
      </c>
      <c r="AX92" s="1327">
        <f t="shared" si="3"/>
        <v>0.5</v>
      </c>
      <c r="AY92" s="1313"/>
      <c r="AZ92" s="974">
        <v>0.4</v>
      </c>
      <c r="BA92" s="243" t="s">
        <v>771</v>
      </c>
      <c r="BB92" s="200" t="s">
        <v>770</v>
      </c>
      <c r="BC92" s="974">
        <v>0.09</v>
      </c>
      <c r="BD92" s="243" t="s">
        <v>769</v>
      </c>
      <c r="BE92" s="972" t="s">
        <v>768</v>
      </c>
      <c r="BF92" s="974">
        <v>0.01</v>
      </c>
      <c r="BG92" s="1334">
        <f t="shared" si="4"/>
        <v>0.5</v>
      </c>
      <c r="BH92" s="974">
        <v>0.4</v>
      </c>
      <c r="BI92" s="243" t="s">
        <v>771</v>
      </c>
      <c r="BJ92" s="200" t="s">
        <v>770</v>
      </c>
      <c r="BK92" s="974">
        <v>0.09</v>
      </c>
      <c r="BL92" s="243" t="s">
        <v>769</v>
      </c>
      <c r="BM92" s="972" t="s">
        <v>768</v>
      </c>
      <c r="BN92" s="974">
        <v>0.01</v>
      </c>
      <c r="BO92" s="1334">
        <f t="shared" si="5"/>
        <v>0.5</v>
      </c>
      <c r="BP92" s="210"/>
      <c r="BQ92" s="1464" t="str">
        <f>IF(VLOOKUP($A92,'EZ list'!$B$4:$H$443,4,FALSE)="","","Yes")</f>
        <v/>
      </c>
      <c r="BR92" s="1465" t="s">
        <v>984</v>
      </c>
      <c r="BS92" s="1446">
        <v>0.72599999999999998</v>
      </c>
      <c r="BT92" s="1396" t="s">
        <v>1088</v>
      </c>
      <c r="BU92" s="1396" t="s">
        <v>771</v>
      </c>
      <c r="BV92" s="1396" t="s">
        <v>770</v>
      </c>
      <c r="BW92" s="1396">
        <v>0.59</v>
      </c>
      <c r="BX92" s="1396" t="s">
        <v>769</v>
      </c>
      <c r="BY92" s="1396" t="s">
        <v>768</v>
      </c>
      <c r="BZ92" s="1396">
        <v>0.01</v>
      </c>
      <c r="CA92" s="1330"/>
    </row>
    <row r="93" spans="1:79" s="200" customFormat="1" ht="15.75" customHeight="1" x14ac:dyDescent="0.25">
      <c r="A93" s="972" t="s">
        <v>275</v>
      </c>
      <c r="B93" s="1268" t="s">
        <v>274</v>
      </c>
      <c r="C93" s="243">
        <v>0.4</v>
      </c>
      <c r="D93" s="243" t="s">
        <v>723</v>
      </c>
      <c r="E93" s="972" t="s">
        <v>722</v>
      </c>
      <c r="F93" s="243">
        <v>0.1</v>
      </c>
      <c r="G93" s="972" t="s">
        <v>701</v>
      </c>
      <c r="H93" s="972" t="s">
        <v>713</v>
      </c>
      <c r="I93" s="243">
        <v>0</v>
      </c>
      <c r="J93" s="243">
        <v>0.5</v>
      </c>
      <c r="K93" s="973">
        <v>0.4</v>
      </c>
      <c r="L93" s="972" t="s">
        <v>723</v>
      </c>
      <c r="M93" s="972" t="s">
        <v>722</v>
      </c>
      <c r="N93" s="974">
        <v>0.1</v>
      </c>
      <c r="O93" s="972" t="s">
        <v>701</v>
      </c>
      <c r="P93" s="972" t="s">
        <v>713</v>
      </c>
      <c r="Q93" s="974">
        <v>0</v>
      </c>
      <c r="R93" s="975">
        <v>0.5</v>
      </c>
      <c r="S93" s="973">
        <v>0.4</v>
      </c>
      <c r="T93" s="972" t="s">
        <v>723</v>
      </c>
      <c r="U93" s="972" t="s">
        <v>722</v>
      </c>
      <c r="V93" s="974">
        <v>0.1</v>
      </c>
      <c r="W93" s="972" t="s">
        <v>701</v>
      </c>
      <c r="X93" s="972" t="s">
        <v>713</v>
      </c>
      <c r="Y93" s="974">
        <v>0</v>
      </c>
      <c r="Z93" s="975">
        <v>0.5</v>
      </c>
      <c r="AA93" s="973">
        <v>0.4</v>
      </c>
      <c r="AB93" s="972" t="s">
        <v>723</v>
      </c>
      <c r="AC93" s="972" t="s">
        <v>722</v>
      </c>
      <c r="AD93" s="974">
        <v>0.1</v>
      </c>
      <c r="AE93" s="972" t="s">
        <v>701</v>
      </c>
      <c r="AF93" s="972" t="s">
        <v>713</v>
      </c>
      <c r="AG93" s="974">
        <v>0</v>
      </c>
      <c r="AH93" s="975">
        <v>0.5</v>
      </c>
      <c r="AI93" s="973">
        <v>0.4</v>
      </c>
      <c r="AJ93" s="734" t="s">
        <v>723</v>
      </c>
      <c r="AK93" s="977" t="s">
        <v>722</v>
      </c>
      <c r="AL93" s="974">
        <v>0.1</v>
      </c>
      <c r="AM93" s="977" t="s">
        <v>701</v>
      </c>
      <c r="AN93" s="977" t="s">
        <v>713</v>
      </c>
      <c r="AO93" s="974">
        <v>0</v>
      </c>
      <c r="AP93" s="975">
        <v>0.5</v>
      </c>
      <c r="AQ93" s="979">
        <v>0.3</v>
      </c>
      <c r="AR93" s="980" t="s">
        <v>723</v>
      </c>
      <c r="AS93" s="980" t="s">
        <v>722</v>
      </c>
      <c r="AT93" s="979">
        <v>0.7</v>
      </c>
      <c r="AU93" s="980" t="s">
        <v>701</v>
      </c>
      <c r="AV93" s="980" t="s">
        <v>713</v>
      </c>
      <c r="AW93" s="979">
        <v>0</v>
      </c>
      <c r="AX93" s="1327">
        <f t="shared" si="3"/>
        <v>1</v>
      </c>
      <c r="AY93" s="1313"/>
      <c r="AZ93" s="974">
        <v>0.4</v>
      </c>
      <c r="BA93" s="243" t="s">
        <v>723</v>
      </c>
      <c r="BB93" s="200" t="s">
        <v>722</v>
      </c>
      <c r="BC93" s="974">
        <v>0.1</v>
      </c>
      <c r="BD93" s="243" t="s">
        <v>701</v>
      </c>
      <c r="BE93" s="972" t="s">
        <v>713</v>
      </c>
      <c r="BF93" s="974">
        <v>0</v>
      </c>
      <c r="BG93" s="1334">
        <f t="shared" si="4"/>
        <v>0.5</v>
      </c>
      <c r="BH93" s="974">
        <v>0.4</v>
      </c>
      <c r="BI93" s="243" t="s">
        <v>723</v>
      </c>
      <c r="BJ93" s="200" t="s">
        <v>722</v>
      </c>
      <c r="BK93" s="974">
        <v>0.1</v>
      </c>
      <c r="BL93" s="243" t="s">
        <v>701</v>
      </c>
      <c r="BM93" s="972" t="s">
        <v>713</v>
      </c>
      <c r="BN93" s="974">
        <v>0</v>
      </c>
      <c r="BO93" s="1334">
        <f t="shared" si="5"/>
        <v>0.5</v>
      </c>
      <c r="BP93" s="210"/>
      <c r="BQ93" s="1464" t="str">
        <f>IF(VLOOKUP($A93,'EZ list'!$B$4:$H$443,4,FALSE)="","","Yes")</f>
        <v/>
      </c>
      <c r="BR93" s="1465" t="s">
        <v>984</v>
      </c>
      <c r="BS93" s="1446">
        <v>0.746</v>
      </c>
      <c r="BT93" s="1396" t="s">
        <v>1088</v>
      </c>
      <c r="BU93" s="1396" t="s">
        <v>723</v>
      </c>
      <c r="BV93" s="1396" t="s">
        <v>722</v>
      </c>
      <c r="BW93" s="1396">
        <v>0.6</v>
      </c>
      <c r="BX93" s="1396" t="s">
        <v>701</v>
      </c>
      <c r="BY93" s="1396" t="s">
        <v>713</v>
      </c>
      <c r="BZ93" s="1396">
        <v>0</v>
      </c>
      <c r="CA93" s="1330"/>
    </row>
    <row r="94" spans="1:79" s="200" customFormat="1" ht="15.75" customHeight="1" x14ac:dyDescent="0.25">
      <c r="A94" s="972" t="s">
        <v>277</v>
      </c>
      <c r="B94" s="1268" t="s">
        <v>276</v>
      </c>
      <c r="C94" s="243">
        <v>0.4</v>
      </c>
      <c r="D94" s="243" t="s">
        <v>807</v>
      </c>
      <c r="E94" s="972" t="s">
        <v>806</v>
      </c>
      <c r="F94" s="243">
        <v>0.09</v>
      </c>
      <c r="G94" s="972" t="s">
        <v>805</v>
      </c>
      <c r="H94" s="972" t="s">
        <v>804</v>
      </c>
      <c r="I94" s="243">
        <v>0.01</v>
      </c>
      <c r="J94" s="243">
        <v>0.5</v>
      </c>
      <c r="K94" s="973">
        <v>0.4</v>
      </c>
      <c r="L94" s="972" t="s">
        <v>807</v>
      </c>
      <c r="M94" s="972" t="s">
        <v>806</v>
      </c>
      <c r="N94" s="974">
        <v>0.09</v>
      </c>
      <c r="O94" s="972" t="s">
        <v>805</v>
      </c>
      <c r="P94" s="972" t="s">
        <v>804</v>
      </c>
      <c r="Q94" s="974">
        <v>0.01</v>
      </c>
      <c r="R94" s="975">
        <v>0.5</v>
      </c>
      <c r="S94" s="973">
        <v>0.4</v>
      </c>
      <c r="T94" s="972" t="s">
        <v>807</v>
      </c>
      <c r="U94" s="972" t="s">
        <v>806</v>
      </c>
      <c r="V94" s="974">
        <v>0.09</v>
      </c>
      <c r="W94" s="972" t="s">
        <v>805</v>
      </c>
      <c r="X94" s="972" t="s">
        <v>804</v>
      </c>
      <c r="Y94" s="974">
        <v>0.01</v>
      </c>
      <c r="Z94" s="975">
        <v>0.5</v>
      </c>
      <c r="AA94" s="973">
        <v>0.4</v>
      </c>
      <c r="AB94" s="972" t="s">
        <v>807</v>
      </c>
      <c r="AC94" s="972" t="s">
        <v>806</v>
      </c>
      <c r="AD94" s="974">
        <v>0.09</v>
      </c>
      <c r="AE94" s="972" t="s">
        <v>805</v>
      </c>
      <c r="AF94" s="972" t="s">
        <v>804</v>
      </c>
      <c r="AG94" s="974">
        <v>0.01</v>
      </c>
      <c r="AH94" s="975">
        <v>0.5</v>
      </c>
      <c r="AI94" s="973">
        <v>0.4</v>
      </c>
      <c r="AJ94" s="734" t="s">
        <v>807</v>
      </c>
      <c r="AK94" s="977" t="s">
        <v>806</v>
      </c>
      <c r="AL94" s="974">
        <v>0.09</v>
      </c>
      <c r="AM94" s="977" t="s">
        <v>805</v>
      </c>
      <c r="AN94" s="977" t="s">
        <v>804</v>
      </c>
      <c r="AO94" s="974">
        <v>0.01</v>
      </c>
      <c r="AP94" s="975">
        <v>0.5</v>
      </c>
      <c r="AQ94" s="979">
        <v>0.5</v>
      </c>
      <c r="AR94" s="980" t="s">
        <v>807</v>
      </c>
      <c r="AS94" s="980" t="s">
        <v>806</v>
      </c>
      <c r="AT94" s="979">
        <v>0.49</v>
      </c>
      <c r="AU94" s="980" t="s">
        <v>805</v>
      </c>
      <c r="AV94" s="980" t="s">
        <v>804</v>
      </c>
      <c r="AW94" s="979">
        <v>0.01</v>
      </c>
      <c r="AX94" s="1327">
        <f t="shared" si="3"/>
        <v>1</v>
      </c>
      <c r="AY94" s="1313"/>
      <c r="AZ94" s="974">
        <v>0.4</v>
      </c>
      <c r="BA94" s="243" t="s">
        <v>807</v>
      </c>
      <c r="BB94" s="200" t="s">
        <v>806</v>
      </c>
      <c r="BC94" s="974">
        <v>0.09</v>
      </c>
      <c r="BD94" s="243" t="s">
        <v>805</v>
      </c>
      <c r="BE94" s="972" t="s">
        <v>804</v>
      </c>
      <c r="BF94" s="974">
        <v>0.01</v>
      </c>
      <c r="BG94" s="1334">
        <f t="shared" si="4"/>
        <v>0.5</v>
      </c>
      <c r="BH94" s="974">
        <v>0.4</v>
      </c>
      <c r="BI94" s="243" t="s">
        <v>807</v>
      </c>
      <c r="BJ94" s="200" t="s">
        <v>806</v>
      </c>
      <c r="BK94" s="974">
        <v>0.09</v>
      </c>
      <c r="BL94" s="243" t="s">
        <v>805</v>
      </c>
      <c r="BM94" s="972" t="s">
        <v>804</v>
      </c>
      <c r="BN94" s="974">
        <v>0.01</v>
      </c>
      <c r="BO94" s="1334">
        <f t="shared" si="5"/>
        <v>0.5</v>
      </c>
      <c r="BP94" s="210"/>
      <c r="BQ94" s="1464" t="str">
        <f>IF(VLOOKUP($A94,'EZ list'!$B$4:$H$443,4,FALSE)="","","Yes")</f>
        <v/>
      </c>
      <c r="BR94" s="1465" t="s">
        <v>984</v>
      </c>
      <c r="BS94" s="1446">
        <v>0.67700000000000005</v>
      </c>
      <c r="BT94" s="1396" t="s">
        <v>1088</v>
      </c>
      <c r="BU94" s="1396" t="s">
        <v>807</v>
      </c>
      <c r="BV94" s="1396" t="s">
        <v>806</v>
      </c>
      <c r="BW94" s="1396">
        <v>0.59</v>
      </c>
      <c r="BX94" s="1396" t="s">
        <v>805</v>
      </c>
      <c r="BY94" s="1396" t="s">
        <v>804</v>
      </c>
      <c r="BZ94" s="1396">
        <v>0.01</v>
      </c>
      <c r="CA94" s="1330"/>
    </row>
    <row r="95" spans="1:79" s="200" customFormat="1" ht="15.75" customHeight="1" x14ac:dyDescent="0.25">
      <c r="A95" s="972" t="s">
        <v>279</v>
      </c>
      <c r="B95" s="1268" t="s">
        <v>278</v>
      </c>
      <c r="C95" s="243">
        <v>0.4</v>
      </c>
      <c r="D95" s="243" t="s">
        <v>749</v>
      </c>
      <c r="E95" s="972" t="s">
        <v>748</v>
      </c>
      <c r="F95" s="243">
        <v>0.09</v>
      </c>
      <c r="G95" s="972" t="s">
        <v>741</v>
      </c>
      <c r="H95" s="972" t="s">
        <v>740</v>
      </c>
      <c r="I95" s="243">
        <v>0.01</v>
      </c>
      <c r="J95" s="243">
        <v>0.5</v>
      </c>
      <c r="K95" s="973">
        <v>0.4</v>
      </c>
      <c r="L95" s="972" t="s">
        <v>749</v>
      </c>
      <c r="M95" s="972" t="s">
        <v>748</v>
      </c>
      <c r="N95" s="974">
        <v>0.09</v>
      </c>
      <c r="O95" s="972" t="s">
        <v>741</v>
      </c>
      <c r="P95" s="972" t="s">
        <v>740</v>
      </c>
      <c r="Q95" s="974">
        <v>0.01</v>
      </c>
      <c r="R95" s="975">
        <v>0.5</v>
      </c>
      <c r="S95" s="973">
        <v>0.4</v>
      </c>
      <c r="T95" s="972" t="s">
        <v>749</v>
      </c>
      <c r="U95" s="972" t="s">
        <v>748</v>
      </c>
      <c r="V95" s="974">
        <v>0.09</v>
      </c>
      <c r="W95" s="972" t="s">
        <v>741</v>
      </c>
      <c r="X95" s="972" t="s">
        <v>740</v>
      </c>
      <c r="Y95" s="974">
        <v>0.01</v>
      </c>
      <c r="Z95" s="975">
        <v>0.5</v>
      </c>
      <c r="AA95" s="973">
        <v>0.4</v>
      </c>
      <c r="AB95" s="972" t="s">
        <v>749</v>
      </c>
      <c r="AC95" s="972" t="s">
        <v>748</v>
      </c>
      <c r="AD95" s="974">
        <v>0.09</v>
      </c>
      <c r="AE95" s="972" t="s">
        <v>741</v>
      </c>
      <c r="AF95" s="972" t="s">
        <v>740</v>
      </c>
      <c r="AG95" s="974">
        <v>0.01</v>
      </c>
      <c r="AH95" s="975">
        <v>0.5</v>
      </c>
      <c r="AI95" s="973">
        <v>0.4</v>
      </c>
      <c r="AJ95" s="734" t="s">
        <v>749</v>
      </c>
      <c r="AK95" s="977" t="s">
        <v>748</v>
      </c>
      <c r="AL95" s="974">
        <v>0.09</v>
      </c>
      <c r="AM95" s="977" t="s">
        <v>741</v>
      </c>
      <c r="AN95" s="977" t="s">
        <v>740</v>
      </c>
      <c r="AO95" s="974">
        <v>0.01</v>
      </c>
      <c r="AP95" s="975">
        <v>0.5</v>
      </c>
      <c r="AQ95" s="979">
        <v>0.4</v>
      </c>
      <c r="AR95" s="980" t="s">
        <v>749</v>
      </c>
      <c r="AS95" s="980" t="s">
        <v>748</v>
      </c>
      <c r="AT95" s="979">
        <v>0.59</v>
      </c>
      <c r="AU95" s="980" t="s">
        <v>741</v>
      </c>
      <c r="AV95" s="980" t="s">
        <v>740</v>
      </c>
      <c r="AW95" s="979">
        <v>0.01</v>
      </c>
      <c r="AX95" s="1327">
        <f t="shared" si="3"/>
        <v>1</v>
      </c>
      <c r="AY95" s="1313"/>
      <c r="AZ95" s="974">
        <v>0.4</v>
      </c>
      <c r="BA95" s="243" t="s">
        <v>749</v>
      </c>
      <c r="BB95" s="200" t="s">
        <v>748</v>
      </c>
      <c r="BC95" s="974">
        <v>0.09</v>
      </c>
      <c r="BD95" s="243" t="s">
        <v>741</v>
      </c>
      <c r="BE95" s="972" t="s">
        <v>740</v>
      </c>
      <c r="BF95" s="974">
        <v>0.01</v>
      </c>
      <c r="BG95" s="1334">
        <f t="shared" si="4"/>
        <v>0.5</v>
      </c>
      <c r="BH95" s="974">
        <v>0.4</v>
      </c>
      <c r="BI95" s="243" t="s">
        <v>749</v>
      </c>
      <c r="BJ95" s="200" t="s">
        <v>748</v>
      </c>
      <c r="BK95" s="974">
        <v>0.09</v>
      </c>
      <c r="BL95" s="243" t="s">
        <v>741</v>
      </c>
      <c r="BM95" s="972" t="s">
        <v>740</v>
      </c>
      <c r="BN95" s="974">
        <v>0.01</v>
      </c>
      <c r="BO95" s="1334">
        <f t="shared" si="5"/>
        <v>0.5</v>
      </c>
      <c r="BP95" s="210"/>
      <c r="BQ95" s="1464" t="str">
        <f>IF(VLOOKUP($A95,'EZ list'!$B$4:$H$443,4,FALSE)="","","Yes")</f>
        <v/>
      </c>
      <c r="BR95" s="1465" t="s">
        <v>984</v>
      </c>
      <c r="BS95" s="1446">
        <v>0.71299999999999997</v>
      </c>
      <c r="BT95" s="1396" t="s">
        <v>1088</v>
      </c>
      <c r="BU95" s="1396" t="s">
        <v>749</v>
      </c>
      <c r="BV95" s="1396" t="s">
        <v>748</v>
      </c>
      <c r="BW95" s="1396">
        <v>0.59</v>
      </c>
      <c r="BX95" s="1396" t="s">
        <v>741</v>
      </c>
      <c r="BY95" s="1396" t="s">
        <v>740</v>
      </c>
      <c r="BZ95" s="1396">
        <v>0.01</v>
      </c>
      <c r="CA95" s="1330"/>
    </row>
    <row r="96" spans="1:79" s="200" customFormat="1" ht="15" x14ac:dyDescent="0.25">
      <c r="A96" s="972" t="s">
        <v>281</v>
      </c>
      <c r="B96" s="1268" t="s">
        <v>280</v>
      </c>
      <c r="C96" s="243">
        <v>0.4</v>
      </c>
      <c r="D96" s="243" t="s">
        <v>730</v>
      </c>
      <c r="E96" s="972" t="s">
        <v>729</v>
      </c>
      <c r="F96" s="243">
        <v>0.09</v>
      </c>
      <c r="G96" s="972" t="s">
        <v>4091</v>
      </c>
      <c r="H96" s="972" t="s">
        <v>4092</v>
      </c>
      <c r="I96" s="243">
        <v>0.01</v>
      </c>
      <c r="J96" s="243">
        <v>0.5</v>
      </c>
      <c r="K96" s="973">
        <v>0.4</v>
      </c>
      <c r="L96" s="972" t="s">
        <v>730</v>
      </c>
      <c r="M96" s="972" t="s">
        <v>729</v>
      </c>
      <c r="N96" s="974">
        <v>0.09</v>
      </c>
      <c r="O96" s="972" t="s">
        <v>4091</v>
      </c>
      <c r="P96" s="972" t="s">
        <v>4092</v>
      </c>
      <c r="Q96" s="974">
        <v>0.01</v>
      </c>
      <c r="R96" s="975">
        <v>0.5</v>
      </c>
      <c r="S96" s="973">
        <v>0.4</v>
      </c>
      <c r="T96" s="972" t="s">
        <v>730</v>
      </c>
      <c r="U96" s="972" t="s">
        <v>729</v>
      </c>
      <c r="V96" s="974">
        <v>0.09</v>
      </c>
      <c r="W96" s="972" t="s">
        <v>4091</v>
      </c>
      <c r="X96" s="972" t="s">
        <v>4092</v>
      </c>
      <c r="Y96" s="974">
        <v>0.01</v>
      </c>
      <c r="Z96" s="975">
        <v>0.5</v>
      </c>
      <c r="AA96" s="973">
        <v>0.4</v>
      </c>
      <c r="AB96" s="972" t="s">
        <v>730</v>
      </c>
      <c r="AC96" s="972" t="s">
        <v>729</v>
      </c>
      <c r="AD96" s="974">
        <v>0.09</v>
      </c>
      <c r="AE96" s="972" t="s">
        <v>728</v>
      </c>
      <c r="AF96" s="972" t="s">
        <v>727</v>
      </c>
      <c r="AG96" s="974">
        <v>0.01</v>
      </c>
      <c r="AH96" s="975">
        <v>0.5</v>
      </c>
      <c r="AI96" s="973">
        <v>0.4</v>
      </c>
      <c r="AJ96" s="734" t="s">
        <v>730</v>
      </c>
      <c r="AK96" s="977" t="s">
        <v>729</v>
      </c>
      <c r="AL96" s="974">
        <v>0.09</v>
      </c>
      <c r="AM96" s="977" t="s">
        <v>728</v>
      </c>
      <c r="AN96" s="977" t="s">
        <v>727</v>
      </c>
      <c r="AO96" s="974">
        <v>0.01</v>
      </c>
      <c r="AP96" s="975">
        <v>0.5</v>
      </c>
      <c r="AQ96" s="979">
        <v>0.4</v>
      </c>
      <c r="AR96" s="980" t="s">
        <v>730</v>
      </c>
      <c r="AS96" s="980" t="s">
        <v>729</v>
      </c>
      <c r="AT96" s="979">
        <v>0.09</v>
      </c>
      <c r="AU96" s="980" t="s">
        <v>728</v>
      </c>
      <c r="AV96" s="980" t="s">
        <v>727</v>
      </c>
      <c r="AW96" s="979">
        <v>0.01</v>
      </c>
      <c r="AX96" s="1327">
        <f t="shared" si="3"/>
        <v>0.5</v>
      </c>
      <c r="AY96" s="1313"/>
      <c r="AZ96" s="974">
        <v>0.4</v>
      </c>
      <c r="BA96" s="243" t="s">
        <v>730</v>
      </c>
      <c r="BB96" s="200" t="s">
        <v>729</v>
      </c>
      <c r="BC96" s="974">
        <v>0.09</v>
      </c>
      <c r="BD96" s="243" t="s">
        <v>728</v>
      </c>
      <c r="BE96" s="972" t="s">
        <v>727</v>
      </c>
      <c r="BF96" s="974">
        <v>0.01</v>
      </c>
      <c r="BG96" s="1334">
        <f t="shared" si="4"/>
        <v>0.5</v>
      </c>
      <c r="BH96" s="974">
        <v>0.4</v>
      </c>
      <c r="BI96" s="243" t="s">
        <v>730</v>
      </c>
      <c r="BJ96" s="200" t="s">
        <v>729</v>
      </c>
      <c r="BK96" s="974">
        <v>0.09</v>
      </c>
      <c r="BL96" s="243" t="s">
        <v>728</v>
      </c>
      <c r="BM96" s="972" t="s">
        <v>727</v>
      </c>
      <c r="BN96" s="974">
        <v>0.01</v>
      </c>
      <c r="BO96" s="1334">
        <f t="shared" si="5"/>
        <v>0.5</v>
      </c>
      <c r="BP96" s="210"/>
      <c r="BQ96" s="1464" t="str">
        <f>IF(VLOOKUP($A96,'EZ list'!$B$4:$H$443,4,FALSE)="","","Yes")</f>
        <v>Yes</v>
      </c>
      <c r="BR96" s="1465" t="s">
        <v>984</v>
      </c>
      <c r="BS96" s="1446">
        <v>0.71799999999999997</v>
      </c>
      <c r="BT96" s="1396" t="s">
        <v>1088</v>
      </c>
      <c r="BU96" s="1396" t="s">
        <v>730</v>
      </c>
      <c r="BV96" s="1396" t="s">
        <v>729</v>
      </c>
      <c r="BW96" s="1396">
        <v>0.59</v>
      </c>
      <c r="BX96" s="1396" t="s">
        <v>728</v>
      </c>
      <c r="BY96" s="1396" t="s">
        <v>727</v>
      </c>
      <c r="BZ96" s="1396">
        <v>0.01</v>
      </c>
      <c r="CA96" s="1330"/>
    </row>
    <row r="97" spans="1:79" s="200" customFormat="1" ht="15.75" customHeight="1" x14ac:dyDescent="0.25">
      <c r="A97" s="972" t="s">
        <v>283</v>
      </c>
      <c r="B97" s="1268" t="s">
        <v>282</v>
      </c>
      <c r="C97" s="243">
        <v>0.4</v>
      </c>
      <c r="D97" s="243" t="s">
        <v>811</v>
      </c>
      <c r="E97" s="972" t="s">
        <v>810</v>
      </c>
      <c r="F97" s="243">
        <v>0.09</v>
      </c>
      <c r="G97" s="972" t="s">
        <v>809</v>
      </c>
      <c r="H97" s="972" t="s">
        <v>808</v>
      </c>
      <c r="I97" s="243">
        <v>0.01</v>
      </c>
      <c r="J97" s="243">
        <v>0.5</v>
      </c>
      <c r="K97" s="973">
        <v>0.4</v>
      </c>
      <c r="L97" s="972" t="s">
        <v>811</v>
      </c>
      <c r="M97" s="972" t="s">
        <v>810</v>
      </c>
      <c r="N97" s="974">
        <v>0.09</v>
      </c>
      <c r="O97" s="972" t="s">
        <v>809</v>
      </c>
      <c r="P97" s="972" t="s">
        <v>808</v>
      </c>
      <c r="Q97" s="974">
        <v>0.01</v>
      </c>
      <c r="R97" s="975">
        <v>0.5</v>
      </c>
      <c r="S97" s="973">
        <v>0.4</v>
      </c>
      <c r="T97" s="972" t="s">
        <v>811</v>
      </c>
      <c r="U97" s="972" t="s">
        <v>810</v>
      </c>
      <c r="V97" s="974">
        <v>0.09</v>
      </c>
      <c r="W97" s="972" t="s">
        <v>809</v>
      </c>
      <c r="X97" s="972" t="s">
        <v>808</v>
      </c>
      <c r="Y97" s="974">
        <v>0.01</v>
      </c>
      <c r="Z97" s="975">
        <v>0.5</v>
      </c>
      <c r="AA97" s="973">
        <v>0.4</v>
      </c>
      <c r="AB97" s="972" t="s">
        <v>811</v>
      </c>
      <c r="AC97" s="972" t="s">
        <v>810</v>
      </c>
      <c r="AD97" s="974">
        <v>0.09</v>
      </c>
      <c r="AE97" s="972" t="s">
        <v>809</v>
      </c>
      <c r="AF97" s="972" t="s">
        <v>808</v>
      </c>
      <c r="AG97" s="974">
        <v>0.01</v>
      </c>
      <c r="AH97" s="975">
        <v>0.5</v>
      </c>
      <c r="AI97" s="973">
        <v>0.4</v>
      </c>
      <c r="AJ97" s="734" t="s">
        <v>811</v>
      </c>
      <c r="AK97" s="977" t="s">
        <v>810</v>
      </c>
      <c r="AL97" s="974">
        <v>0.09</v>
      </c>
      <c r="AM97" s="977" t="s">
        <v>809</v>
      </c>
      <c r="AN97" s="977" t="s">
        <v>808</v>
      </c>
      <c r="AO97" s="974">
        <v>0.01</v>
      </c>
      <c r="AP97" s="975">
        <v>0.5</v>
      </c>
      <c r="AQ97" s="979">
        <v>0.4</v>
      </c>
      <c r="AR97" s="980" t="s">
        <v>811</v>
      </c>
      <c r="AS97" s="980" t="s">
        <v>810</v>
      </c>
      <c r="AT97" s="979">
        <v>0.09</v>
      </c>
      <c r="AU97" s="980" t="s">
        <v>809</v>
      </c>
      <c r="AV97" s="980" t="s">
        <v>808</v>
      </c>
      <c r="AW97" s="979">
        <v>0.01</v>
      </c>
      <c r="AX97" s="1327">
        <f t="shared" si="3"/>
        <v>0.5</v>
      </c>
      <c r="AY97" s="1313"/>
      <c r="AZ97" s="974">
        <v>0.4</v>
      </c>
      <c r="BA97" s="243" t="s">
        <v>811</v>
      </c>
      <c r="BB97" s="200" t="s">
        <v>810</v>
      </c>
      <c r="BC97" s="974">
        <v>0.09</v>
      </c>
      <c r="BD97" s="243" t="s">
        <v>809</v>
      </c>
      <c r="BE97" s="972" t="s">
        <v>808</v>
      </c>
      <c r="BF97" s="974">
        <v>0.01</v>
      </c>
      <c r="BG97" s="1334">
        <f t="shared" si="4"/>
        <v>0.5</v>
      </c>
      <c r="BH97" s="974">
        <v>0.4</v>
      </c>
      <c r="BI97" s="243" t="s">
        <v>811</v>
      </c>
      <c r="BJ97" s="200" t="s">
        <v>810</v>
      </c>
      <c r="BK97" s="974">
        <v>0.09</v>
      </c>
      <c r="BL97" s="243" t="s">
        <v>809</v>
      </c>
      <c r="BM97" s="972" t="s">
        <v>808</v>
      </c>
      <c r="BN97" s="974">
        <v>0.01</v>
      </c>
      <c r="BO97" s="1334">
        <f t="shared" si="5"/>
        <v>0.5</v>
      </c>
      <c r="BP97" s="210"/>
      <c r="BQ97" s="1464" t="str">
        <f>IF(VLOOKUP($A97,'EZ list'!$B$4:$H$443,4,FALSE)="","","Yes")</f>
        <v/>
      </c>
      <c r="BR97" s="1465" t="s">
        <v>984</v>
      </c>
      <c r="BS97" s="1446">
        <v>0.66800000000000004</v>
      </c>
      <c r="BT97" s="1396" t="s">
        <v>1088</v>
      </c>
      <c r="BU97" s="1396" t="s">
        <v>811</v>
      </c>
      <c r="BV97" s="1396" t="s">
        <v>810</v>
      </c>
      <c r="BW97" s="1396">
        <v>0.59</v>
      </c>
      <c r="BX97" s="1396" t="s">
        <v>809</v>
      </c>
      <c r="BY97" s="1396" t="s">
        <v>808</v>
      </c>
      <c r="BZ97" s="1396">
        <v>0.01</v>
      </c>
      <c r="CA97" s="1330"/>
    </row>
    <row r="98" spans="1:79" s="200" customFormat="1" ht="15.75" customHeight="1" x14ac:dyDescent="0.25">
      <c r="A98" s="972" t="s">
        <v>528</v>
      </c>
      <c r="B98" s="1268" t="s">
        <v>1291</v>
      </c>
      <c r="C98" s="243">
        <v>0.4</v>
      </c>
      <c r="D98" s="243" t="s">
        <v>775</v>
      </c>
      <c r="E98" s="972" t="s">
        <v>774</v>
      </c>
      <c r="F98" s="243">
        <v>0.09</v>
      </c>
      <c r="G98" s="972" t="s">
        <v>773</v>
      </c>
      <c r="H98" s="972" t="s">
        <v>772</v>
      </c>
      <c r="I98" s="243">
        <v>0.01</v>
      </c>
      <c r="J98" s="243">
        <v>0.5</v>
      </c>
      <c r="K98" s="973">
        <v>0.4</v>
      </c>
      <c r="L98" s="972" t="s">
        <v>775</v>
      </c>
      <c r="M98" s="972" t="s">
        <v>774</v>
      </c>
      <c r="N98" s="974">
        <v>0.09</v>
      </c>
      <c r="O98" s="972" t="s">
        <v>773</v>
      </c>
      <c r="P98" s="972" t="s">
        <v>772</v>
      </c>
      <c r="Q98" s="974">
        <v>0.01</v>
      </c>
      <c r="R98" s="975">
        <v>0.5</v>
      </c>
      <c r="S98" s="973">
        <v>0.4</v>
      </c>
      <c r="T98" s="972" t="s">
        <v>775</v>
      </c>
      <c r="U98" s="972" t="s">
        <v>774</v>
      </c>
      <c r="V98" s="974">
        <v>0.09</v>
      </c>
      <c r="W98" s="972" t="s">
        <v>773</v>
      </c>
      <c r="X98" s="972" t="s">
        <v>772</v>
      </c>
      <c r="Y98" s="974">
        <v>0.01</v>
      </c>
      <c r="Z98" s="975">
        <v>0.5</v>
      </c>
      <c r="AA98" s="973">
        <v>0.4</v>
      </c>
      <c r="AB98" s="972" t="s">
        <v>775</v>
      </c>
      <c r="AC98" s="972" t="s">
        <v>774</v>
      </c>
      <c r="AD98" s="974">
        <v>0.09</v>
      </c>
      <c r="AE98" s="972" t="s">
        <v>773</v>
      </c>
      <c r="AF98" s="972" t="s">
        <v>772</v>
      </c>
      <c r="AG98" s="974">
        <v>0.01</v>
      </c>
      <c r="AH98" s="975">
        <v>0.5</v>
      </c>
      <c r="AI98" s="973">
        <v>0.4</v>
      </c>
      <c r="AJ98" s="734" t="s">
        <v>775</v>
      </c>
      <c r="AK98" s="977" t="s">
        <v>774</v>
      </c>
      <c r="AL98" s="974">
        <v>0.09</v>
      </c>
      <c r="AM98" s="977" t="s">
        <v>773</v>
      </c>
      <c r="AN98" s="977" t="s">
        <v>772</v>
      </c>
      <c r="AO98" s="974">
        <v>0.01</v>
      </c>
      <c r="AP98" s="975">
        <v>0.5</v>
      </c>
      <c r="AQ98" s="979">
        <v>0.4</v>
      </c>
      <c r="AR98" s="980" t="s">
        <v>775</v>
      </c>
      <c r="AS98" s="980" t="s">
        <v>774</v>
      </c>
      <c r="AT98" s="979">
        <v>0.59</v>
      </c>
      <c r="AU98" s="980" t="s">
        <v>773</v>
      </c>
      <c r="AV98" s="980" t="s">
        <v>772</v>
      </c>
      <c r="AW98" s="979">
        <v>0.01</v>
      </c>
      <c r="AX98" s="1327">
        <f>+AQ98+AT98+AW98</f>
        <v>1</v>
      </c>
      <c r="AY98" s="1313"/>
      <c r="AZ98" s="974">
        <v>0.4</v>
      </c>
      <c r="BA98" s="243" t="s">
        <v>775</v>
      </c>
      <c r="BB98" s="200" t="s">
        <v>774</v>
      </c>
      <c r="BC98" s="974">
        <v>0.09</v>
      </c>
      <c r="BD98" s="243" t="s">
        <v>773</v>
      </c>
      <c r="BE98" s="972" t="s">
        <v>772</v>
      </c>
      <c r="BF98" s="974">
        <v>0.01</v>
      </c>
      <c r="BG98" s="1334">
        <f>+AZ98+BC98+BF98</f>
        <v>0.5</v>
      </c>
      <c r="BH98" s="974">
        <v>0.4</v>
      </c>
      <c r="BI98" s="243" t="s">
        <v>775</v>
      </c>
      <c r="BJ98" s="200" t="s">
        <v>774</v>
      </c>
      <c r="BK98" s="974">
        <v>0.09</v>
      </c>
      <c r="BL98" s="243" t="s">
        <v>773</v>
      </c>
      <c r="BM98" s="972" t="s">
        <v>772</v>
      </c>
      <c r="BN98" s="974">
        <v>0.01</v>
      </c>
      <c r="BO98" s="1334">
        <f>+BH98+BK98+BN98</f>
        <v>0.5</v>
      </c>
      <c r="BP98" s="210"/>
      <c r="BQ98" s="1464" t="str">
        <f>IF(VLOOKUP($A98,'EZ list'!$B$4:$H$443,4,FALSE)="","","Yes")</f>
        <v/>
      </c>
      <c r="BR98" s="1465" t="s">
        <v>984</v>
      </c>
      <c r="BS98" s="1446">
        <v>0.66200000000000003</v>
      </c>
      <c r="BT98" s="1396" t="s">
        <v>1088</v>
      </c>
      <c r="BU98" s="1396" t="s">
        <v>775</v>
      </c>
      <c r="BV98" s="1396" t="s">
        <v>774</v>
      </c>
      <c r="BW98" s="1396">
        <v>0.59</v>
      </c>
      <c r="BX98" s="1396" t="s">
        <v>773</v>
      </c>
      <c r="BY98" s="1396" t="s">
        <v>772</v>
      </c>
      <c r="BZ98" s="1396">
        <v>0.01</v>
      </c>
      <c r="CA98" s="1330"/>
    </row>
    <row r="99" spans="1:79" s="200" customFormat="1" ht="15.75" customHeight="1" x14ac:dyDescent="0.25">
      <c r="A99" s="972" t="s">
        <v>285</v>
      </c>
      <c r="B99" s="1268" t="s">
        <v>284</v>
      </c>
      <c r="C99" s="243">
        <v>0.4</v>
      </c>
      <c r="D99" s="243" t="s">
        <v>780</v>
      </c>
      <c r="E99" s="972" t="s">
        <v>779</v>
      </c>
      <c r="F99" s="243">
        <v>0.1</v>
      </c>
      <c r="G99" s="972" t="s">
        <v>701</v>
      </c>
      <c r="H99" s="972" t="s">
        <v>713</v>
      </c>
      <c r="I99" s="243">
        <v>0</v>
      </c>
      <c r="J99" s="243">
        <v>0.5</v>
      </c>
      <c r="K99" s="973">
        <v>0.4</v>
      </c>
      <c r="L99" s="972" t="s">
        <v>780</v>
      </c>
      <c r="M99" s="972" t="s">
        <v>779</v>
      </c>
      <c r="N99" s="974">
        <v>0.1</v>
      </c>
      <c r="O99" s="972" t="s">
        <v>701</v>
      </c>
      <c r="P99" s="972" t="s">
        <v>713</v>
      </c>
      <c r="Q99" s="974">
        <v>0</v>
      </c>
      <c r="R99" s="975">
        <v>0.5</v>
      </c>
      <c r="S99" s="973">
        <v>0.4</v>
      </c>
      <c r="T99" s="972" t="s">
        <v>780</v>
      </c>
      <c r="U99" s="972" t="s">
        <v>779</v>
      </c>
      <c r="V99" s="974">
        <v>0.1</v>
      </c>
      <c r="W99" s="972" t="s">
        <v>701</v>
      </c>
      <c r="X99" s="972" t="s">
        <v>713</v>
      </c>
      <c r="Y99" s="974">
        <v>0</v>
      </c>
      <c r="Z99" s="975">
        <v>0.5</v>
      </c>
      <c r="AA99" s="973">
        <v>0.4</v>
      </c>
      <c r="AB99" s="972" t="s">
        <v>780</v>
      </c>
      <c r="AC99" s="972" t="s">
        <v>779</v>
      </c>
      <c r="AD99" s="974">
        <v>0.1</v>
      </c>
      <c r="AE99" s="972" t="s">
        <v>701</v>
      </c>
      <c r="AF99" s="972" t="s">
        <v>713</v>
      </c>
      <c r="AG99" s="974">
        <v>0</v>
      </c>
      <c r="AH99" s="975">
        <v>0.5</v>
      </c>
      <c r="AI99" s="973">
        <v>0.4</v>
      </c>
      <c r="AJ99" s="734" t="s">
        <v>780</v>
      </c>
      <c r="AK99" s="977" t="s">
        <v>779</v>
      </c>
      <c r="AL99" s="974">
        <v>0.1</v>
      </c>
      <c r="AM99" s="977" t="s">
        <v>701</v>
      </c>
      <c r="AN99" s="977" t="s">
        <v>713</v>
      </c>
      <c r="AO99" s="974">
        <v>0</v>
      </c>
      <c r="AP99" s="975">
        <v>0.5</v>
      </c>
      <c r="AQ99" s="979">
        <v>0.5</v>
      </c>
      <c r="AR99" s="980" t="s">
        <v>780</v>
      </c>
      <c r="AS99" s="980" t="s">
        <v>779</v>
      </c>
      <c r="AT99" s="979">
        <v>0.5</v>
      </c>
      <c r="AU99" s="980" t="s">
        <v>701</v>
      </c>
      <c r="AV99" s="980" t="s">
        <v>713</v>
      </c>
      <c r="AW99" s="979">
        <v>0</v>
      </c>
      <c r="AX99" s="1327">
        <f t="shared" si="3"/>
        <v>1</v>
      </c>
      <c r="AY99" s="1313"/>
      <c r="AZ99" s="974">
        <v>0.4</v>
      </c>
      <c r="BA99" s="243" t="s">
        <v>780</v>
      </c>
      <c r="BB99" s="200" t="s">
        <v>779</v>
      </c>
      <c r="BC99" s="974">
        <v>0.1</v>
      </c>
      <c r="BD99" s="243" t="s">
        <v>701</v>
      </c>
      <c r="BE99" s="972" t="s">
        <v>713</v>
      </c>
      <c r="BF99" s="974">
        <v>0</v>
      </c>
      <c r="BG99" s="1334">
        <f t="shared" si="4"/>
        <v>0.5</v>
      </c>
      <c r="BH99" s="974">
        <v>0.4</v>
      </c>
      <c r="BI99" s="243" t="s">
        <v>780</v>
      </c>
      <c r="BJ99" s="200" t="s">
        <v>779</v>
      </c>
      <c r="BK99" s="974">
        <v>0.1</v>
      </c>
      <c r="BL99" s="243" t="s">
        <v>701</v>
      </c>
      <c r="BM99" s="972" t="s">
        <v>713</v>
      </c>
      <c r="BN99" s="974">
        <v>0</v>
      </c>
      <c r="BO99" s="1334">
        <f t="shared" si="5"/>
        <v>0.5</v>
      </c>
      <c r="BP99" s="210"/>
      <c r="BQ99" s="1464" t="str">
        <f>IF(VLOOKUP($A99,'EZ list'!$B$4:$H$443,4,FALSE)="","","Yes")</f>
        <v/>
      </c>
      <c r="BR99" s="1465" t="s">
        <v>984</v>
      </c>
      <c r="BS99" s="1446">
        <v>0.623</v>
      </c>
      <c r="BT99" s="1396" t="s">
        <v>1088</v>
      </c>
      <c r="BU99" s="1396" t="s">
        <v>780</v>
      </c>
      <c r="BV99" s="1396" t="s">
        <v>779</v>
      </c>
      <c r="BW99" s="1396">
        <v>0.6</v>
      </c>
      <c r="BX99" s="1396" t="s">
        <v>701</v>
      </c>
      <c r="BY99" s="1396" t="s">
        <v>713</v>
      </c>
      <c r="BZ99" s="1396">
        <v>0</v>
      </c>
      <c r="CA99" s="1330"/>
    </row>
    <row r="100" spans="1:79" s="200" customFormat="1" ht="15" x14ac:dyDescent="0.25">
      <c r="A100" s="972" t="s">
        <v>287</v>
      </c>
      <c r="B100" s="1268" t="s">
        <v>286</v>
      </c>
      <c r="C100" s="243">
        <v>0.4</v>
      </c>
      <c r="D100" s="243" t="s">
        <v>710</v>
      </c>
      <c r="E100" s="972" t="s">
        <v>709</v>
      </c>
      <c r="F100" s="243">
        <v>0.09</v>
      </c>
      <c r="G100" s="972" t="s">
        <v>708</v>
      </c>
      <c r="H100" s="972" t="s">
        <v>707</v>
      </c>
      <c r="I100" s="243">
        <v>0.01</v>
      </c>
      <c r="J100" s="243">
        <v>0.5</v>
      </c>
      <c r="K100" s="973">
        <v>0.4</v>
      </c>
      <c r="L100" s="972" t="s">
        <v>710</v>
      </c>
      <c r="M100" s="972" t="s">
        <v>709</v>
      </c>
      <c r="N100" s="974">
        <v>0.09</v>
      </c>
      <c r="O100" s="972" t="s">
        <v>708</v>
      </c>
      <c r="P100" s="972" t="s">
        <v>707</v>
      </c>
      <c r="Q100" s="974">
        <v>0.01</v>
      </c>
      <c r="R100" s="975">
        <v>0.5</v>
      </c>
      <c r="S100" s="973">
        <v>0.4</v>
      </c>
      <c r="T100" s="972" t="s">
        <v>710</v>
      </c>
      <c r="U100" s="972" t="s">
        <v>709</v>
      </c>
      <c r="V100" s="974">
        <v>0.09</v>
      </c>
      <c r="W100" s="972" t="s">
        <v>708</v>
      </c>
      <c r="X100" s="972" t="s">
        <v>707</v>
      </c>
      <c r="Y100" s="974">
        <v>0.01</v>
      </c>
      <c r="Z100" s="975">
        <v>0.5</v>
      </c>
      <c r="AA100" s="973">
        <v>0.4</v>
      </c>
      <c r="AB100" s="972" t="s">
        <v>710</v>
      </c>
      <c r="AC100" s="972" t="s">
        <v>709</v>
      </c>
      <c r="AD100" s="974">
        <v>0.09</v>
      </c>
      <c r="AE100" s="972" t="s">
        <v>708</v>
      </c>
      <c r="AF100" s="972" t="s">
        <v>707</v>
      </c>
      <c r="AG100" s="974">
        <v>0.01</v>
      </c>
      <c r="AH100" s="975">
        <v>0.5</v>
      </c>
      <c r="AI100" s="973">
        <v>0.56000000000000005</v>
      </c>
      <c r="AJ100" s="734" t="s">
        <v>710</v>
      </c>
      <c r="AK100" s="977" t="s">
        <v>709</v>
      </c>
      <c r="AL100" s="974">
        <v>0.17499999999999999</v>
      </c>
      <c r="AM100" s="977" t="s">
        <v>708</v>
      </c>
      <c r="AN100" s="977" t="s">
        <v>707</v>
      </c>
      <c r="AO100" s="974">
        <v>1.4999999999999999E-2</v>
      </c>
      <c r="AP100" s="975">
        <v>0.75000000000000011</v>
      </c>
      <c r="AQ100" s="979">
        <v>0.4</v>
      </c>
      <c r="AR100" s="980" t="s">
        <v>710</v>
      </c>
      <c r="AS100" s="980" t="s">
        <v>709</v>
      </c>
      <c r="AT100" s="979">
        <v>0.09</v>
      </c>
      <c r="AU100" s="980" t="s">
        <v>708</v>
      </c>
      <c r="AV100" s="980" t="s">
        <v>707</v>
      </c>
      <c r="AW100" s="979">
        <v>0.01</v>
      </c>
      <c r="AX100" s="1327">
        <f t="shared" si="3"/>
        <v>0.5</v>
      </c>
      <c r="AY100" s="1313"/>
      <c r="AZ100" s="974">
        <v>0.4</v>
      </c>
      <c r="BA100" s="243" t="s">
        <v>710</v>
      </c>
      <c r="BB100" s="200" t="s">
        <v>709</v>
      </c>
      <c r="BC100" s="974">
        <v>0.09</v>
      </c>
      <c r="BD100" s="243" t="s">
        <v>708</v>
      </c>
      <c r="BE100" s="972" t="s">
        <v>707</v>
      </c>
      <c r="BF100" s="974">
        <v>0.01</v>
      </c>
      <c r="BG100" s="1334">
        <f t="shared" si="4"/>
        <v>0.5</v>
      </c>
      <c r="BH100" s="974">
        <v>0.4</v>
      </c>
      <c r="BI100" s="243" t="s">
        <v>710</v>
      </c>
      <c r="BJ100" s="200" t="s">
        <v>709</v>
      </c>
      <c r="BK100" s="974">
        <v>0.09</v>
      </c>
      <c r="BL100" s="243" t="s">
        <v>708</v>
      </c>
      <c r="BM100" s="972" t="s">
        <v>707</v>
      </c>
      <c r="BN100" s="974">
        <v>0.01</v>
      </c>
      <c r="BO100" s="1334">
        <f t="shared" si="5"/>
        <v>0.5</v>
      </c>
      <c r="BP100" s="210"/>
      <c r="BQ100" s="1464" t="str">
        <f>IF(VLOOKUP($A100,'EZ list'!$B$4:$H$443,4,FALSE)="","","Yes")</f>
        <v>Yes</v>
      </c>
      <c r="BR100" s="1465" t="s">
        <v>984</v>
      </c>
      <c r="BS100" s="1446">
        <v>0.66500000000000004</v>
      </c>
      <c r="BT100" s="1396" t="s">
        <v>985</v>
      </c>
      <c r="BU100" s="1396" t="s">
        <v>710</v>
      </c>
      <c r="BV100" s="1396" t="s">
        <v>709</v>
      </c>
      <c r="BW100" s="1396">
        <v>0.59</v>
      </c>
      <c r="BX100" s="1396" t="s">
        <v>708</v>
      </c>
      <c r="BY100" s="1396" t="s">
        <v>707</v>
      </c>
      <c r="BZ100" s="1396">
        <v>0.01</v>
      </c>
      <c r="CA100" s="1330"/>
    </row>
    <row r="101" spans="1:79" s="200" customFormat="1" ht="15" x14ac:dyDescent="0.25">
      <c r="A101" s="972" t="s">
        <v>289</v>
      </c>
      <c r="B101" s="1268" t="s">
        <v>288</v>
      </c>
      <c r="C101" s="243">
        <v>0.49</v>
      </c>
      <c r="D101" s="243" t="s">
        <v>701</v>
      </c>
      <c r="E101" s="972" t="s">
        <v>718</v>
      </c>
      <c r="F101" s="243">
        <v>0</v>
      </c>
      <c r="G101" s="972" t="s">
        <v>790</v>
      </c>
      <c r="H101" s="972" t="s">
        <v>789</v>
      </c>
      <c r="I101" s="243">
        <v>0.01</v>
      </c>
      <c r="J101" s="243">
        <v>0.5</v>
      </c>
      <c r="K101" s="973">
        <v>0.49</v>
      </c>
      <c r="L101" s="972" t="s">
        <v>701</v>
      </c>
      <c r="M101" s="972" t="s">
        <v>718</v>
      </c>
      <c r="N101" s="974">
        <v>0</v>
      </c>
      <c r="O101" s="972" t="s">
        <v>790</v>
      </c>
      <c r="P101" s="972" t="s">
        <v>789</v>
      </c>
      <c r="Q101" s="974">
        <v>0.01</v>
      </c>
      <c r="R101" s="975">
        <v>0.5</v>
      </c>
      <c r="S101" s="973">
        <v>0.49</v>
      </c>
      <c r="T101" s="972" t="s">
        <v>701</v>
      </c>
      <c r="U101" s="972" t="s">
        <v>718</v>
      </c>
      <c r="V101" s="974">
        <v>0</v>
      </c>
      <c r="W101" s="972" t="s">
        <v>790</v>
      </c>
      <c r="X101" s="972" t="s">
        <v>789</v>
      </c>
      <c r="Y101" s="974">
        <v>0.01</v>
      </c>
      <c r="Z101" s="975">
        <v>0.5</v>
      </c>
      <c r="AA101" s="973">
        <v>0.49</v>
      </c>
      <c r="AB101" s="972" t="s">
        <v>701</v>
      </c>
      <c r="AC101" s="972" t="s">
        <v>718</v>
      </c>
      <c r="AD101" s="974">
        <v>0</v>
      </c>
      <c r="AE101" s="972" t="s">
        <v>790</v>
      </c>
      <c r="AF101" s="972" t="s">
        <v>789</v>
      </c>
      <c r="AG101" s="974">
        <v>0.01</v>
      </c>
      <c r="AH101" s="975">
        <v>0.5</v>
      </c>
      <c r="AI101" s="973">
        <v>0.49</v>
      </c>
      <c r="AJ101" s="734" t="s">
        <v>701</v>
      </c>
      <c r="AK101" s="977" t="s">
        <v>718</v>
      </c>
      <c r="AL101" s="974">
        <v>0</v>
      </c>
      <c r="AM101" s="977" t="s">
        <v>790</v>
      </c>
      <c r="AN101" s="977" t="s">
        <v>789</v>
      </c>
      <c r="AO101" s="974">
        <v>0.01</v>
      </c>
      <c r="AP101" s="975">
        <v>0.5</v>
      </c>
      <c r="AQ101" s="979">
        <v>0.49</v>
      </c>
      <c r="AR101" s="980" t="s">
        <v>701</v>
      </c>
      <c r="AS101" s="980" t="s">
        <v>718</v>
      </c>
      <c r="AT101" s="979">
        <v>0</v>
      </c>
      <c r="AU101" s="980" t="s">
        <v>790</v>
      </c>
      <c r="AV101" s="980" t="s">
        <v>789</v>
      </c>
      <c r="AW101" s="979">
        <v>0.01</v>
      </c>
      <c r="AX101" s="1327">
        <f t="shared" si="3"/>
        <v>0.5</v>
      </c>
      <c r="AY101" s="1313"/>
      <c r="AZ101" s="974">
        <v>0.49</v>
      </c>
      <c r="BA101" s="243" t="s">
        <v>701</v>
      </c>
      <c r="BB101" s="200" t="s">
        <v>718</v>
      </c>
      <c r="BC101" s="974">
        <v>0</v>
      </c>
      <c r="BD101" s="243" t="s">
        <v>790</v>
      </c>
      <c r="BE101" s="972" t="s">
        <v>789</v>
      </c>
      <c r="BF101" s="974">
        <v>0.01</v>
      </c>
      <c r="BG101" s="1334">
        <f t="shared" si="4"/>
        <v>0.5</v>
      </c>
      <c r="BH101" s="974">
        <v>0.49</v>
      </c>
      <c r="BI101" s="243" t="s">
        <v>701</v>
      </c>
      <c r="BJ101" s="200" t="s">
        <v>718</v>
      </c>
      <c r="BK101" s="974">
        <v>0</v>
      </c>
      <c r="BL101" s="243" t="s">
        <v>790</v>
      </c>
      <c r="BM101" s="972" t="s">
        <v>789</v>
      </c>
      <c r="BN101" s="974">
        <v>0.01</v>
      </c>
      <c r="BO101" s="1334">
        <f t="shared" si="5"/>
        <v>0.5</v>
      </c>
      <c r="BP101" s="210"/>
      <c r="BQ101" s="1464" t="str">
        <f>IF(VLOOKUP($A101,'EZ list'!$B$4:$H$443,4,FALSE)="","","Yes")</f>
        <v>Yes</v>
      </c>
      <c r="BR101" s="1465" t="s">
        <v>985</v>
      </c>
      <c r="BS101" s="1446">
        <v>0.67500000000000004</v>
      </c>
      <c r="BT101" s="1396" t="s">
        <v>1088</v>
      </c>
      <c r="BU101" s="1396" t="s">
        <v>701</v>
      </c>
      <c r="BV101" s="1396" t="s">
        <v>718</v>
      </c>
      <c r="BW101" s="1396">
        <v>0</v>
      </c>
      <c r="BX101" s="1396" t="s">
        <v>790</v>
      </c>
      <c r="BY101" s="1396" t="s">
        <v>789</v>
      </c>
      <c r="BZ101" s="1396">
        <v>0.01</v>
      </c>
      <c r="CA101" s="1330"/>
    </row>
    <row r="102" spans="1:79" s="200" customFormat="1" ht="15.75" customHeight="1" x14ac:dyDescent="0.25">
      <c r="A102" s="972" t="s">
        <v>291</v>
      </c>
      <c r="B102" s="1268" t="s">
        <v>290</v>
      </c>
      <c r="C102" s="243">
        <v>0.4</v>
      </c>
      <c r="D102" s="243" t="s">
        <v>823</v>
      </c>
      <c r="E102" s="972" t="s">
        <v>822</v>
      </c>
      <c r="F102" s="243">
        <v>0.09</v>
      </c>
      <c r="G102" s="972" t="s">
        <v>821</v>
      </c>
      <c r="H102" s="972" t="s">
        <v>820</v>
      </c>
      <c r="I102" s="243">
        <v>0.01</v>
      </c>
      <c r="J102" s="243">
        <v>0.5</v>
      </c>
      <c r="K102" s="973">
        <v>0.4</v>
      </c>
      <c r="L102" s="972" t="s">
        <v>823</v>
      </c>
      <c r="M102" s="972" t="s">
        <v>822</v>
      </c>
      <c r="N102" s="974">
        <v>0.09</v>
      </c>
      <c r="O102" s="972" t="s">
        <v>821</v>
      </c>
      <c r="P102" s="972" t="s">
        <v>820</v>
      </c>
      <c r="Q102" s="974">
        <v>0.01</v>
      </c>
      <c r="R102" s="975">
        <v>0.5</v>
      </c>
      <c r="S102" s="973">
        <v>0.4</v>
      </c>
      <c r="T102" s="972" t="s">
        <v>823</v>
      </c>
      <c r="U102" s="972" t="s">
        <v>822</v>
      </c>
      <c r="V102" s="974">
        <v>0.09</v>
      </c>
      <c r="W102" s="972" t="s">
        <v>821</v>
      </c>
      <c r="X102" s="972" t="s">
        <v>820</v>
      </c>
      <c r="Y102" s="974">
        <v>0.01</v>
      </c>
      <c r="Z102" s="975">
        <v>0.5</v>
      </c>
      <c r="AA102" s="973">
        <v>0.4</v>
      </c>
      <c r="AB102" s="972" t="s">
        <v>823</v>
      </c>
      <c r="AC102" s="972" t="s">
        <v>822</v>
      </c>
      <c r="AD102" s="974">
        <v>0.09</v>
      </c>
      <c r="AE102" s="972" t="s">
        <v>821</v>
      </c>
      <c r="AF102" s="972" t="s">
        <v>820</v>
      </c>
      <c r="AG102" s="974">
        <v>0.01</v>
      </c>
      <c r="AH102" s="975">
        <v>0.5</v>
      </c>
      <c r="AI102" s="973">
        <v>0.4</v>
      </c>
      <c r="AJ102" s="734" t="s">
        <v>823</v>
      </c>
      <c r="AK102" s="977" t="s">
        <v>822</v>
      </c>
      <c r="AL102" s="974">
        <v>0.09</v>
      </c>
      <c r="AM102" s="977" t="s">
        <v>821</v>
      </c>
      <c r="AN102" s="977" t="s">
        <v>820</v>
      </c>
      <c r="AO102" s="974">
        <v>0.01</v>
      </c>
      <c r="AP102" s="975">
        <v>0.5</v>
      </c>
      <c r="AQ102" s="979">
        <v>0.4</v>
      </c>
      <c r="AR102" s="980" t="s">
        <v>823</v>
      </c>
      <c r="AS102" s="980" t="s">
        <v>822</v>
      </c>
      <c r="AT102" s="979">
        <v>0.09</v>
      </c>
      <c r="AU102" s="980" t="s">
        <v>821</v>
      </c>
      <c r="AV102" s="980" t="s">
        <v>820</v>
      </c>
      <c r="AW102" s="979">
        <v>0.01</v>
      </c>
      <c r="AX102" s="1327">
        <f t="shared" si="3"/>
        <v>0.5</v>
      </c>
      <c r="AY102" s="1313"/>
      <c r="AZ102" s="974">
        <v>0.4</v>
      </c>
      <c r="BA102" s="243" t="s">
        <v>823</v>
      </c>
      <c r="BB102" s="200" t="s">
        <v>822</v>
      </c>
      <c r="BC102" s="974">
        <v>0.09</v>
      </c>
      <c r="BD102" s="243" t="s">
        <v>821</v>
      </c>
      <c r="BE102" s="972" t="s">
        <v>820</v>
      </c>
      <c r="BF102" s="974">
        <v>0.01</v>
      </c>
      <c r="BG102" s="1334">
        <f t="shared" si="4"/>
        <v>0.5</v>
      </c>
      <c r="BH102" s="974">
        <v>0.4</v>
      </c>
      <c r="BI102" s="243" t="s">
        <v>823</v>
      </c>
      <c r="BJ102" s="200" t="s">
        <v>822</v>
      </c>
      <c r="BK102" s="974">
        <v>0.09</v>
      </c>
      <c r="BL102" s="243" t="s">
        <v>821</v>
      </c>
      <c r="BM102" s="972" t="s">
        <v>820</v>
      </c>
      <c r="BN102" s="974">
        <v>0.01</v>
      </c>
      <c r="BO102" s="1334">
        <f t="shared" si="5"/>
        <v>0.5</v>
      </c>
      <c r="BP102" s="210"/>
      <c r="BQ102" s="1464" t="str">
        <f>IF(VLOOKUP($A102,'EZ list'!$B$4:$H$443,4,FALSE)="","","Yes")</f>
        <v/>
      </c>
      <c r="BR102" s="1465" t="s">
        <v>984</v>
      </c>
      <c r="BS102" s="1446">
        <v>0.69099999999999995</v>
      </c>
      <c r="BT102" s="1396" t="s">
        <v>1088</v>
      </c>
      <c r="BU102" s="1396" t="s">
        <v>823</v>
      </c>
      <c r="BV102" s="1396" t="s">
        <v>822</v>
      </c>
      <c r="BW102" s="1396">
        <v>0.59</v>
      </c>
      <c r="BX102" s="1396" t="s">
        <v>821</v>
      </c>
      <c r="BY102" s="1396" t="s">
        <v>820</v>
      </c>
      <c r="BZ102" s="1396">
        <v>0.01</v>
      </c>
      <c r="CA102" s="1330"/>
    </row>
    <row r="103" spans="1:79" s="200" customFormat="1" ht="15.75" customHeight="1" x14ac:dyDescent="0.25">
      <c r="A103" s="972" t="s">
        <v>293</v>
      </c>
      <c r="B103" s="1268" t="s">
        <v>292</v>
      </c>
      <c r="C103" s="243">
        <v>0.4</v>
      </c>
      <c r="D103" s="243" t="s">
        <v>780</v>
      </c>
      <c r="E103" s="972" t="s">
        <v>779</v>
      </c>
      <c r="F103" s="243">
        <v>0.1</v>
      </c>
      <c r="G103" s="972" t="s">
        <v>701</v>
      </c>
      <c r="H103" s="972" t="s">
        <v>713</v>
      </c>
      <c r="I103" s="243">
        <v>0</v>
      </c>
      <c r="J103" s="243">
        <v>0.5</v>
      </c>
      <c r="K103" s="973">
        <v>0.4</v>
      </c>
      <c r="L103" s="972" t="s">
        <v>780</v>
      </c>
      <c r="M103" s="972" t="s">
        <v>779</v>
      </c>
      <c r="N103" s="974">
        <v>0.1</v>
      </c>
      <c r="O103" s="972" t="s">
        <v>701</v>
      </c>
      <c r="P103" s="972" t="s">
        <v>713</v>
      </c>
      <c r="Q103" s="974">
        <v>0</v>
      </c>
      <c r="R103" s="975">
        <v>0.5</v>
      </c>
      <c r="S103" s="973">
        <v>0.4</v>
      </c>
      <c r="T103" s="972" t="s">
        <v>780</v>
      </c>
      <c r="U103" s="972" t="s">
        <v>779</v>
      </c>
      <c r="V103" s="974">
        <v>0.1</v>
      </c>
      <c r="W103" s="972" t="s">
        <v>701</v>
      </c>
      <c r="X103" s="972" t="s">
        <v>713</v>
      </c>
      <c r="Y103" s="974">
        <v>0</v>
      </c>
      <c r="Z103" s="975">
        <v>0.5</v>
      </c>
      <c r="AA103" s="973">
        <v>0.4</v>
      </c>
      <c r="AB103" s="972" t="s">
        <v>780</v>
      </c>
      <c r="AC103" s="972" t="s">
        <v>779</v>
      </c>
      <c r="AD103" s="974">
        <v>0.1</v>
      </c>
      <c r="AE103" s="972" t="s">
        <v>701</v>
      </c>
      <c r="AF103" s="972" t="s">
        <v>713</v>
      </c>
      <c r="AG103" s="974">
        <v>0</v>
      </c>
      <c r="AH103" s="975">
        <v>0.5</v>
      </c>
      <c r="AI103" s="973">
        <v>0.4</v>
      </c>
      <c r="AJ103" s="734" t="s">
        <v>780</v>
      </c>
      <c r="AK103" s="977" t="s">
        <v>779</v>
      </c>
      <c r="AL103" s="974">
        <v>0.1</v>
      </c>
      <c r="AM103" s="977" t="s">
        <v>701</v>
      </c>
      <c r="AN103" s="977" t="s">
        <v>713</v>
      </c>
      <c r="AO103" s="974">
        <v>0</v>
      </c>
      <c r="AP103" s="975">
        <v>0.5</v>
      </c>
      <c r="AQ103" s="979">
        <v>0.5</v>
      </c>
      <c r="AR103" s="980" t="s">
        <v>780</v>
      </c>
      <c r="AS103" s="980" t="s">
        <v>779</v>
      </c>
      <c r="AT103" s="979">
        <v>0.5</v>
      </c>
      <c r="AU103" s="980" t="s">
        <v>701</v>
      </c>
      <c r="AV103" s="980" t="s">
        <v>713</v>
      </c>
      <c r="AW103" s="979">
        <v>0</v>
      </c>
      <c r="AX103" s="1327">
        <f t="shared" si="3"/>
        <v>1</v>
      </c>
      <c r="AY103" s="1313"/>
      <c r="AZ103" s="974">
        <v>0.4</v>
      </c>
      <c r="BA103" s="243" t="s">
        <v>780</v>
      </c>
      <c r="BB103" s="200" t="s">
        <v>779</v>
      </c>
      <c r="BC103" s="974">
        <v>0.1</v>
      </c>
      <c r="BD103" s="243" t="s">
        <v>701</v>
      </c>
      <c r="BE103" s="972" t="s">
        <v>713</v>
      </c>
      <c r="BF103" s="974">
        <v>0</v>
      </c>
      <c r="BG103" s="1334">
        <f t="shared" si="4"/>
        <v>0.5</v>
      </c>
      <c r="BH103" s="974">
        <v>0.4</v>
      </c>
      <c r="BI103" s="243" t="s">
        <v>780</v>
      </c>
      <c r="BJ103" s="200" t="s">
        <v>779</v>
      </c>
      <c r="BK103" s="974">
        <v>0.1</v>
      </c>
      <c r="BL103" s="243" t="s">
        <v>701</v>
      </c>
      <c r="BM103" s="972" t="s">
        <v>713</v>
      </c>
      <c r="BN103" s="974">
        <v>0</v>
      </c>
      <c r="BO103" s="1334">
        <f t="shared" si="5"/>
        <v>0.5</v>
      </c>
      <c r="BP103" s="210"/>
      <c r="BQ103" s="1464" t="str">
        <f>IF(VLOOKUP($A103,'EZ list'!$B$4:$H$443,4,FALSE)="","","Yes")</f>
        <v/>
      </c>
      <c r="BR103" s="1465" t="s">
        <v>984</v>
      </c>
      <c r="BS103" s="1446">
        <v>0.67800000000000005</v>
      </c>
      <c r="BT103" s="1396" t="s">
        <v>1088</v>
      </c>
      <c r="BU103" s="1396" t="s">
        <v>780</v>
      </c>
      <c r="BV103" s="1396" t="s">
        <v>779</v>
      </c>
      <c r="BW103" s="1396">
        <v>0.6</v>
      </c>
      <c r="BX103" s="1396" t="s">
        <v>701</v>
      </c>
      <c r="BY103" s="1396" t="s">
        <v>713</v>
      </c>
      <c r="BZ103" s="1396">
        <v>0</v>
      </c>
      <c r="CA103" s="1330"/>
    </row>
    <row r="104" spans="1:79" s="200" customFormat="1" ht="15" x14ac:dyDescent="0.25">
      <c r="A104" s="972" t="s">
        <v>295</v>
      </c>
      <c r="B104" s="1268" t="s">
        <v>294</v>
      </c>
      <c r="C104" s="243">
        <v>0.4</v>
      </c>
      <c r="D104" s="243" t="s">
        <v>730</v>
      </c>
      <c r="E104" s="972" t="s">
        <v>729</v>
      </c>
      <c r="F104" s="243">
        <v>0.09</v>
      </c>
      <c r="G104" s="972" t="s">
        <v>4091</v>
      </c>
      <c r="H104" s="972" t="s">
        <v>4092</v>
      </c>
      <c r="I104" s="243">
        <v>0.01</v>
      </c>
      <c r="J104" s="243">
        <v>0.5</v>
      </c>
      <c r="K104" s="973">
        <v>0.4</v>
      </c>
      <c r="L104" s="972" t="s">
        <v>730</v>
      </c>
      <c r="M104" s="972" t="s">
        <v>729</v>
      </c>
      <c r="N104" s="974">
        <v>0.09</v>
      </c>
      <c r="O104" s="972" t="s">
        <v>4091</v>
      </c>
      <c r="P104" s="972" t="s">
        <v>4092</v>
      </c>
      <c r="Q104" s="974">
        <v>0.01</v>
      </c>
      <c r="R104" s="975">
        <v>0.5</v>
      </c>
      <c r="S104" s="973">
        <v>0.4</v>
      </c>
      <c r="T104" s="972" t="s">
        <v>730</v>
      </c>
      <c r="U104" s="972" t="s">
        <v>729</v>
      </c>
      <c r="V104" s="974">
        <v>0.09</v>
      </c>
      <c r="W104" s="972" t="s">
        <v>4091</v>
      </c>
      <c r="X104" s="972" t="s">
        <v>4092</v>
      </c>
      <c r="Y104" s="974">
        <v>0.01</v>
      </c>
      <c r="Z104" s="975">
        <v>0.5</v>
      </c>
      <c r="AA104" s="973">
        <v>0.4</v>
      </c>
      <c r="AB104" s="972" t="s">
        <v>730</v>
      </c>
      <c r="AC104" s="972" t="s">
        <v>729</v>
      </c>
      <c r="AD104" s="974">
        <v>0.09</v>
      </c>
      <c r="AE104" s="972" t="s">
        <v>728</v>
      </c>
      <c r="AF104" s="972" t="s">
        <v>727</v>
      </c>
      <c r="AG104" s="974">
        <v>0.01</v>
      </c>
      <c r="AH104" s="975">
        <v>0.5</v>
      </c>
      <c r="AI104" s="973">
        <v>0.4</v>
      </c>
      <c r="AJ104" s="734" t="s">
        <v>730</v>
      </c>
      <c r="AK104" s="977" t="s">
        <v>729</v>
      </c>
      <c r="AL104" s="974">
        <v>0.09</v>
      </c>
      <c r="AM104" s="977" t="s">
        <v>728</v>
      </c>
      <c r="AN104" s="977" t="s">
        <v>727</v>
      </c>
      <c r="AO104" s="974">
        <v>0.01</v>
      </c>
      <c r="AP104" s="975">
        <v>0.5</v>
      </c>
      <c r="AQ104" s="979">
        <v>0.4</v>
      </c>
      <c r="AR104" s="980" t="s">
        <v>730</v>
      </c>
      <c r="AS104" s="980" t="s">
        <v>729</v>
      </c>
      <c r="AT104" s="979">
        <v>0.09</v>
      </c>
      <c r="AU104" s="980" t="s">
        <v>728</v>
      </c>
      <c r="AV104" s="980" t="s">
        <v>727</v>
      </c>
      <c r="AW104" s="979">
        <v>0.01</v>
      </c>
      <c r="AX104" s="1327">
        <f t="shared" si="3"/>
        <v>0.5</v>
      </c>
      <c r="AY104" s="1313"/>
      <c r="AZ104" s="974">
        <v>0.4</v>
      </c>
      <c r="BA104" s="243" t="s">
        <v>730</v>
      </c>
      <c r="BB104" s="200" t="s">
        <v>729</v>
      </c>
      <c r="BC104" s="974">
        <v>0.09</v>
      </c>
      <c r="BD104" s="243" t="s">
        <v>728</v>
      </c>
      <c r="BE104" s="972" t="s">
        <v>727</v>
      </c>
      <c r="BF104" s="974">
        <v>0.01</v>
      </c>
      <c r="BG104" s="1334">
        <f t="shared" si="4"/>
        <v>0.5</v>
      </c>
      <c r="BH104" s="974">
        <v>0.4</v>
      </c>
      <c r="BI104" s="243" t="s">
        <v>730</v>
      </c>
      <c r="BJ104" s="200" t="s">
        <v>729</v>
      </c>
      <c r="BK104" s="974">
        <v>0.09</v>
      </c>
      <c r="BL104" s="243" t="s">
        <v>728</v>
      </c>
      <c r="BM104" s="972" t="s">
        <v>727</v>
      </c>
      <c r="BN104" s="974">
        <v>0.01</v>
      </c>
      <c r="BO104" s="1334">
        <f t="shared" si="5"/>
        <v>0.5</v>
      </c>
      <c r="BP104" s="210"/>
      <c r="BQ104" s="1464" t="str">
        <f>IF(VLOOKUP($A104,'EZ list'!$B$4:$H$443,4,FALSE)="","","Yes")</f>
        <v>Yes</v>
      </c>
      <c r="BR104" s="1465" t="s">
        <v>984</v>
      </c>
      <c r="BS104" s="1446">
        <v>0.67700000000000005</v>
      </c>
      <c r="BT104" s="1396" t="s">
        <v>1088</v>
      </c>
      <c r="BU104" s="1396" t="s">
        <v>730</v>
      </c>
      <c r="BV104" s="1396" t="s">
        <v>729</v>
      </c>
      <c r="BW104" s="1396">
        <v>0.59</v>
      </c>
      <c r="BX104" s="1396" t="s">
        <v>728</v>
      </c>
      <c r="BY104" s="1396" t="s">
        <v>727</v>
      </c>
      <c r="BZ104" s="1396">
        <v>0.01</v>
      </c>
      <c r="CA104" s="1330"/>
    </row>
    <row r="105" spans="1:79" s="200" customFormat="1" ht="15.75" customHeight="1" x14ac:dyDescent="0.25">
      <c r="A105" s="972" t="s">
        <v>297</v>
      </c>
      <c r="B105" s="1268" t="s">
        <v>296</v>
      </c>
      <c r="C105" s="243">
        <v>0.4</v>
      </c>
      <c r="D105" s="243" t="s">
        <v>775</v>
      </c>
      <c r="E105" s="972" t="s">
        <v>774</v>
      </c>
      <c r="F105" s="243">
        <v>0.09</v>
      </c>
      <c r="G105" s="972" t="s">
        <v>773</v>
      </c>
      <c r="H105" s="972" t="s">
        <v>772</v>
      </c>
      <c r="I105" s="243">
        <v>0.01</v>
      </c>
      <c r="J105" s="243">
        <v>0.5</v>
      </c>
      <c r="K105" s="973">
        <v>0.4</v>
      </c>
      <c r="L105" s="972" t="s">
        <v>775</v>
      </c>
      <c r="M105" s="972" t="s">
        <v>774</v>
      </c>
      <c r="N105" s="974">
        <v>0.09</v>
      </c>
      <c r="O105" s="972" t="s">
        <v>773</v>
      </c>
      <c r="P105" s="972" t="s">
        <v>772</v>
      </c>
      <c r="Q105" s="974">
        <v>0.01</v>
      </c>
      <c r="R105" s="975">
        <v>0.5</v>
      </c>
      <c r="S105" s="973">
        <v>0.4</v>
      </c>
      <c r="T105" s="972" t="s">
        <v>775</v>
      </c>
      <c r="U105" s="972" t="s">
        <v>774</v>
      </c>
      <c r="V105" s="974">
        <v>0.09</v>
      </c>
      <c r="W105" s="972" t="s">
        <v>773</v>
      </c>
      <c r="X105" s="972" t="s">
        <v>772</v>
      </c>
      <c r="Y105" s="974">
        <v>0.01</v>
      </c>
      <c r="Z105" s="975">
        <v>0.5</v>
      </c>
      <c r="AA105" s="973">
        <v>0.4</v>
      </c>
      <c r="AB105" s="972" t="s">
        <v>775</v>
      </c>
      <c r="AC105" s="972" t="s">
        <v>774</v>
      </c>
      <c r="AD105" s="974">
        <v>0.09</v>
      </c>
      <c r="AE105" s="972" t="s">
        <v>773</v>
      </c>
      <c r="AF105" s="972" t="s">
        <v>772</v>
      </c>
      <c r="AG105" s="974">
        <v>0.01</v>
      </c>
      <c r="AH105" s="975">
        <v>0.5</v>
      </c>
      <c r="AI105" s="973">
        <v>0.4</v>
      </c>
      <c r="AJ105" s="734" t="s">
        <v>775</v>
      </c>
      <c r="AK105" s="977" t="s">
        <v>774</v>
      </c>
      <c r="AL105" s="974">
        <v>0.09</v>
      </c>
      <c r="AM105" s="977" t="s">
        <v>773</v>
      </c>
      <c r="AN105" s="977" t="s">
        <v>772</v>
      </c>
      <c r="AO105" s="974">
        <v>0.01</v>
      </c>
      <c r="AP105" s="975">
        <v>0.5</v>
      </c>
      <c r="AQ105" s="979">
        <v>0.4</v>
      </c>
      <c r="AR105" s="980" t="s">
        <v>775</v>
      </c>
      <c r="AS105" s="980" t="s">
        <v>774</v>
      </c>
      <c r="AT105" s="979">
        <v>0.59</v>
      </c>
      <c r="AU105" s="980" t="s">
        <v>773</v>
      </c>
      <c r="AV105" s="980" t="s">
        <v>772</v>
      </c>
      <c r="AW105" s="979">
        <v>0.01</v>
      </c>
      <c r="AX105" s="1327">
        <f t="shared" si="3"/>
        <v>1</v>
      </c>
      <c r="AY105" s="1313"/>
      <c r="AZ105" s="974">
        <v>0.4</v>
      </c>
      <c r="BA105" s="243" t="s">
        <v>775</v>
      </c>
      <c r="BB105" s="200" t="s">
        <v>774</v>
      </c>
      <c r="BC105" s="974">
        <v>0.09</v>
      </c>
      <c r="BD105" s="243" t="s">
        <v>773</v>
      </c>
      <c r="BE105" s="972" t="s">
        <v>772</v>
      </c>
      <c r="BF105" s="974">
        <v>0.01</v>
      </c>
      <c r="BG105" s="1334">
        <f t="shared" si="4"/>
        <v>0.5</v>
      </c>
      <c r="BH105" s="974">
        <v>0.4</v>
      </c>
      <c r="BI105" s="243" t="s">
        <v>775</v>
      </c>
      <c r="BJ105" s="200" t="s">
        <v>774</v>
      </c>
      <c r="BK105" s="974">
        <v>0.09</v>
      </c>
      <c r="BL105" s="243" t="s">
        <v>773</v>
      </c>
      <c r="BM105" s="972" t="s">
        <v>772</v>
      </c>
      <c r="BN105" s="974">
        <v>0.01</v>
      </c>
      <c r="BO105" s="1334">
        <f t="shared" si="5"/>
        <v>0.5</v>
      </c>
      <c r="BP105" s="210"/>
      <c r="BQ105" s="1464" t="str">
        <f>IF(VLOOKUP($A105,'EZ list'!$B$4:$H$443,4,FALSE)="","","Yes")</f>
        <v>Yes</v>
      </c>
      <c r="BR105" s="1465" t="s">
        <v>984</v>
      </c>
      <c r="BS105" s="1446">
        <v>0.70599999999999996</v>
      </c>
      <c r="BT105" s="1396" t="s">
        <v>1088</v>
      </c>
      <c r="BU105" s="1396" t="s">
        <v>775</v>
      </c>
      <c r="BV105" s="1396" t="s">
        <v>774</v>
      </c>
      <c r="BW105" s="1396">
        <v>0.59</v>
      </c>
      <c r="BX105" s="1396" t="s">
        <v>773</v>
      </c>
      <c r="BY105" s="1396" t="s">
        <v>772</v>
      </c>
      <c r="BZ105" s="1396">
        <v>0.01</v>
      </c>
      <c r="CA105" s="1330"/>
    </row>
    <row r="106" spans="1:79" s="200" customFormat="1" ht="15" x14ac:dyDescent="0.25">
      <c r="A106" s="972" t="s">
        <v>299</v>
      </c>
      <c r="B106" s="1268" t="s">
        <v>298</v>
      </c>
      <c r="C106" s="243">
        <v>0.4</v>
      </c>
      <c r="D106" s="243" t="s">
        <v>798</v>
      </c>
      <c r="E106" s="972" t="s">
        <v>797</v>
      </c>
      <c r="F106" s="243">
        <v>0.1</v>
      </c>
      <c r="G106" s="972" t="s">
        <v>701</v>
      </c>
      <c r="H106" s="972" t="s">
        <v>713</v>
      </c>
      <c r="I106" s="243">
        <v>0</v>
      </c>
      <c r="J106" s="243">
        <v>0.5</v>
      </c>
      <c r="K106" s="973">
        <v>0.4</v>
      </c>
      <c r="L106" s="972" t="s">
        <v>798</v>
      </c>
      <c r="M106" s="972" t="s">
        <v>797</v>
      </c>
      <c r="N106" s="974">
        <v>0.1</v>
      </c>
      <c r="O106" s="972" t="s">
        <v>701</v>
      </c>
      <c r="P106" s="972" t="s">
        <v>713</v>
      </c>
      <c r="Q106" s="974">
        <v>0</v>
      </c>
      <c r="R106" s="975">
        <v>0.5</v>
      </c>
      <c r="S106" s="973">
        <v>0.4</v>
      </c>
      <c r="T106" s="972" t="s">
        <v>798</v>
      </c>
      <c r="U106" s="972" t="s">
        <v>797</v>
      </c>
      <c r="V106" s="974">
        <v>0.1</v>
      </c>
      <c r="W106" s="972" t="s">
        <v>701</v>
      </c>
      <c r="X106" s="972" t="s">
        <v>713</v>
      </c>
      <c r="Y106" s="974">
        <v>0</v>
      </c>
      <c r="Z106" s="975">
        <v>0.5</v>
      </c>
      <c r="AA106" s="973">
        <v>0.4</v>
      </c>
      <c r="AB106" s="972" t="s">
        <v>798</v>
      </c>
      <c r="AC106" s="972" t="s">
        <v>797</v>
      </c>
      <c r="AD106" s="974">
        <v>0.1</v>
      </c>
      <c r="AE106" s="972" t="s">
        <v>701</v>
      </c>
      <c r="AF106" s="972" t="s">
        <v>713</v>
      </c>
      <c r="AG106" s="974">
        <v>0</v>
      </c>
      <c r="AH106" s="975">
        <v>0.5</v>
      </c>
      <c r="AI106" s="973">
        <v>0.42499999999999999</v>
      </c>
      <c r="AJ106" s="734" t="s">
        <v>798</v>
      </c>
      <c r="AK106" s="977" t="s">
        <v>797</v>
      </c>
      <c r="AL106" s="974">
        <v>0.32500000000000001</v>
      </c>
      <c r="AM106" s="977" t="s">
        <v>701</v>
      </c>
      <c r="AN106" s="977" t="s">
        <v>713</v>
      </c>
      <c r="AO106" s="974">
        <v>0</v>
      </c>
      <c r="AP106" s="975">
        <v>0.75</v>
      </c>
      <c r="AQ106" s="979">
        <v>0.4</v>
      </c>
      <c r="AR106" s="980" t="s">
        <v>798</v>
      </c>
      <c r="AS106" s="980" t="s">
        <v>797</v>
      </c>
      <c r="AT106" s="979">
        <v>0.1</v>
      </c>
      <c r="AU106" s="980" t="s">
        <v>701</v>
      </c>
      <c r="AV106" s="980" t="s">
        <v>713</v>
      </c>
      <c r="AW106" s="979">
        <v>0</v>
      </c>
      <c r="AX106" s="1327">
        <f t="shared" si="3"/>
        <v>0.5</v>
      </c>
      <c r="AY106" s="1313"/>
      <c r="AZ106" s="974">
        <v>0.4</v>
      </c>
      <c r="BA106" s="243" t="s">
        <v>798</v>
      </c>
      <c r="BB106" s="200" t="s">
        <v>797</v>
      </c>
      <c r="BC106" s="974">
        <v>0.1</v>
      </c>
      <c r="BD106" s="243" t="s">
        <v>701</v>
      </c>
      <c r="BE106" s="972" t="s">
        <v>713</v>
      </c>
      <c r="BF106" s="974">
        <v>0</v>
      </c>
      <c r="BG106" s="1334">
        <f t="shared" si="4"/>
        <v>0.5</v>
      </c>
      <c r="BH106" s="974">
        <v>0.4</v>
      </c>
      <c r="BI106" s="243" t="s">
        <v>798</v>
      </c>
      <c r="BJ106" s="200" t="s">
        <v>797</v>
      </c>
      <c r="BK106" s="974">
        <v>0.1</v>
      </c>
      <c r="BL106" s="243" t="s">
        <v>701</v>
      </c>
      <c r="BM106" s="972" t="s">
        <v>713</v>
      </c>
      <c r="BN106" s="974">
        <v>0</v>
      </c>
      <c r="BO106" s="1334">
        <f t="shared" si="5"/>
        <v>0.5</v>
      </c>
      <c r="BP106" s="210"/>
      <c r="BQ106" s="1464" t="str">
        <f>IF(VLOOKUP($A106,'EZ list'!$B$4:$H$443,4,FALSE)="","","Yes")</f>
        <v>Yes</v>
      </c>
      <c r="BR106" s="1465" t="s">
        <v>984</v>
      </c>
      <c r="BS106" s="1446">
        <v>0.65700000000000003</v>
      </c>
      <c r="BT106" s="1396" t="s">
        <v>1088</v>
      </c>
      <c r="BU106" s="1396" t="s">
        <v>798</v>
      </c>
      <c r="BV106" s="1396" t="s">
        <v>797</v>
      </c>
      <c r="BW106" s="1396">
        <v>0.6</v>
      </c>
      <c r="BX106" s="1396" t="s">
        <v>701</v>
      </c>
      <c r="BY106" s="1396" t="s">
        <v>713</v>
      </c>
      <c r="BZ106" s="1396">
        <v>0</v>
      </c>
      <c r="CA106" s="1330"/>
    </row>
    <row r="107" spans="1:79" s="200" customFormat="1" ht="15.75" customHeight="1" x14ac:dyDescent="0.25">
      <c r="A107" s="972" t="s">
        <v>301</v>
      </c>
      <c r="B107" s="1268" t="s">
        <v>300</v>
      </c>
      <c r="C107" s="243">
        <v>0.3</v>
      </c>
      <c r="D107" s="243" t="s">
        <v>739</v>
      </c>
      <c r="E107" s="972" t="s">
        <v>738</v>
      </c>
      <c r="F107" s="243">
        <v>0.37</v>
      </c>
      <c r="G107" s="972" t="s">
        <v>701</v>
      </c>
      <c r="H107" s="972" t="s">
        <v>701</v>
      </c>
      <c r="I107" s="243">
        <v>0</v>
      </c>
      <c r="J107" s="243">
        <v>0.66999999999999993</v>
      </c>
      <c r="K107" s="973">
        <v>0.3</v>
      </c>
      <c r="L107" s="972" t="s">
        <v>739</v>
      </c>
      <c r="M107" s="972" t="s">
        <v>738</v>
      </c>
      <c r="N107" s="974">
        <v>0.37</v>
      </c>
      <c r="O107" s="972" t="s">
        <v>701</v>
      </c>
      <c r="P107" s="972" t="s">
        <v>701</v>
      </c>
      <c r="Q107" s="974">
        <v>0</v>
      </c>
      <c r="R107" s="975">
        <v>0.66999999999999993</v>
      </c>
      <c r="S107" s="973">
        <v>0.3</v>
      </c>
      <c r="T107" s="972" t="s">
        <v>739</v>
      </c>
      <c r="U107" s="972" t="s">
        <v>738</v>
      </c>
      <c r="V107" s="974">
        <v>0.37</v>
      </c>
      <c r="W107" s="972" t="s">
        <v>701</v>
      </c>
      <c r="X107" s="972" t="s">
        <v>701</v>
      </c>
      <c r="Y107" s="974">
        <v>0</v>
      </c>
      <c r="Z107" s="975">
        <v>0.66999999999999993</v>
      </c>
      <c r="AA107" s="973">
        <v>0.3</v>
      </c>
      <c r="AB107" s="972" t="s">
        <v>739</v>
      </c>
      <c r="AC107" s="972" t="s">
        <v>738</v>
      </c>
      <c r="AD107" s="974">
        <v>0.37</v>
      </c>
      <c r="AE107" s="972" t="s">
        <v>701</v>
      </c>
      <c r="AF107" s="972" t="s">
        <v>701</v>
      </c>
      <c r="AG107" s="974">
        <v>0</v>
      </c>
      <c r="AH107" s="975">
        <v>0.66999999999999993</v>
      </c>
      <c r="AI107" s="973">
        <v>0.48</v>
      </c>
      <c r="AJ107" s="734" t="s">
        <v>739</v>
      </c>
      <c r="AK107" s="977" t="s">
        <v>738</v>
      </c>
      <c r="AL107" s="974">
        <v>0.27</v>
      </c>
      <c r="AM107" s="977" t="s">
        <v>701</v>
      </c>
      <c r="AN107" s="977" t="s">
        <v>701</v>
      </c>
      <c r="AO107" s="974">
        <v>0</v>
      </c>
      <c r="AP107" s="975">
        <v>0.75</v>
      </c>
      <c r="AQ107" s="979">
        <v>0.64</v>
      </c>
      <c r="AR107" s="980" t="s">
        <v>739</v>
      </c>
      <c r="AS107" s="980" t="s">
        <v>738</v>
      </c>
      <c r="AT107" s="979">
        <v>0.36</v>
      </c>
      <c r="AU107" s="980" t="s">
        <v>701</v>
      </c>
      <c r="AV107" s="980" t="s">
        <v>701</v>
      </c>
      <c r="AW107" s="979">
        <v>0</v>
      </c>
      <c r="AX107" s="1327">
        <f t="shared" si="3"/>
        <v>1</v>
      </c>
      <c r="AY107" s="1313"/>
      <c r="AZ107" s="974">
        <v>0.3</v>
      </c>
      <c r="BA107" s="243" t="s">
        <v>739</v>
      </c>
      <c r="BB107" s="200" t="s">
        <v>738</v>
      </c>
      <c r="BC107" s="974">
        <v>0.37</v>
      </c>
      <c r="BD107" s="243" t="s">
        <v>701</v>
      </c>
      <c r="BE107" s="972" t="s">
        <v>701</v>
      </c>
      <c r="BF107" s="974">
        <v>0</v>
      </c>
      <c r="BG107" s="1334">
        <f t="shared" si="4"/>
        <v>0.66999999999999993</v>
      </c>
      <c r="BH107" s="974">
        <v>0.3</v>
      </c>
      <c r="BI107" s="243" t="s">
        <v>739</v>
      </c>
      <c r="BJ107" s="200" t="s">
        <v>738</v>
      </c>
      <c r="BK107" s="974">
        <v>0.2</v>
      </c>
      <c r="BL107" s="243" t="s">
        <v>701</v>
      </c>
      <c r="BM107" s="972" t="s">
        <v>701</v>
      </c>
      <c r="BN107" s="974">
        <v>0</v>
      </c>
      <c r="BO107" s="1334">
        <f t="shared" si="5"/>
        <v>0.5</v>
      </c>
      <c r="BP107" s="210"/>
      <c r="BQ107" s="1464" t="str">
        <f>IF(VLOOKUP($A107,'EZ list'!$B$4:$H$443,4,FALSE)="","","Yes")</f>
        <v/>
      </c>
      <c r="BR107" s="1465" t="s">
        <v>985</v>
      </c>
      <c r="BS107" s="1446">
        <v>0.71899999999999997</v>
      </c>
      <c r="BT107" s="1396" t="s">
        <v>1088</v>
      </c>
      <c r="BU107" s="1396" t="s">
        <v>739</v>
      </c>
      <c r="BV107" s="1396" t="s">
        <v>738</v>
      </c>
      <c r="BW107" s="1396">
        <v>0.2</v>
      </c>
      <c r="BX107" s="1396" t="s">
        <v>701</v>
      </c>
      <c r="BY107" s="1396" t="s">
        <v>701</v>
      </c>
      <c r="BZ107" s="1396">
        <v>0</v>
      </c>
      <c r="CA107" s="1330"/>
    </row>
    <row r="108" spans="1:79" s="200" customFormat="1" ht="15.75" customHeight="1" x14ac:dyDescent="0.25">
      <c r="A108" s="972" t="s">
        <v>303</v>
      </c>
      <c r="B108" s="1268" t="s">
        <v>302</v>
      </c>
      <c r="C108" s="243">
        <v>0.4</v>
      </c>
      <c r="D108" s="243" t="s">
        <v>723</v>
      </c>
      <c r="E108" s="972" t="s">
        <v>722</v>
      </c>
      <c r="F108" s="243">
        <v>0.1</v>
      </c>
      <c r="G108" s="972" t="s">
        <v>701</v>
      </c>
      <c r="H108" s="972" t="s">
        <v>713</v>
      </c>
      <c r="I108" s="243">
        <v>0</v>
      </c>
      <c r="J108" s="243">
        <v>0.5</v>
      </c>
      <c r="K108" s="973">
        <v>0.4</v>
      </c>
      <c r="L108" s="972" t="s">
        <v>723</v>
      </c>
      <c r="M108" s="972" t="s">
        <v>722</v>
      </c>
      <c r="N108" s="974">
        <v>0.1</v>
      </c>
      <c r="O108" s="972" t="s">
        <v>701</v>
      </c>
      <c r="P108" s="972" t="s">
        <v>713</v>
      </c>
      <c r="Q108" s="974">
        <v>0</v>
      </c>
      <c r="R108" s="975">
        <v>0.5</v>
      </c>
      <c r="S108" s="973">
        <v>0.4</v>
      </c>
      <c r="T108" s="972" t="s">
        <v>723</v>
      </c>
      <c r="U108" s="972" t="s">
        <v>722</v>
      </c>
      <c r="V108" s="974">
        <v>0.1</v>
      </c>
      <c r="W108" s="972" t="s">
        <v>701</v>
      </c>
      <c r="X108" s="972" t="s">
        <v>713</v>
      </c>
      <c r="Y108" s="974">
        <v>0</v>
      </c>
      <c r="Z108" s="975">
        <v>0.5</v>
      </c>
      <c r="AA108" s="973">
        <v>0.4</v>
      </c>
      <c r="AB108" s="972" t="s">
        <v>723</v>
      </c>
      <c r="AC108" s="972" t="s">
        <v>722</v>
      </c>
      <c r="AD108" s="974">
        <v>0.1</v>
      </c>
      <c r="AE108" s="972" t="s">
        <v>701</v>
      </c>
      <c r="AF108" s="972" t="s">
        <v>713</v>
      </c>
      <c r="AG108" s="974">
        <v>0</v>
      </c>
      <c r="AH108" s="975">
        <v>0.5</v>
      </c>
      <c r="AI108" s="973">
        <v>0.4</v>
      </c>
      <c r="AJ108" s="734" t="s">
        <v>723</v>
      </c>
      <c r="AK108" s="977" t="s">
        <v>722</v>
      </c>
      <c r="AL108" s="974">
        <v>0.1</v>
      </c>
      <c r="AM108" s="977" t="s">
        <v>701</v>
      </c>
      <c r="AN108" s="977" t="s">
        <v>713</v>
      </c>
      <c r="AO108" s="974">
        <v>0</v>
      </c>
      <c r="AP108" s="975">
        <v>0.5</v>
      </c>
      <c r="AQ108" s="979">
        <v>0.3</v>
      </c>
      <c r="AR108" s="980" t="s">
        <v>723</v>
      </c>
      <c r="AS108" s="980" t="s">
        <v>722</v>
      </c>
      <c r="AT108" s="979">
        <v>0.7</v>
      </c>
      <c r="AU108" s="980" t="s">
        <v>701</v>
      </c>
      <c r="AV108" s="980" t="s">
        <v>713</v>
      </c>
      <c r="AW108" s="979">
        <v>0</v>
      </c>
      <c r="AX108" s="1327">
        <f t="shared" si="3"/>
        <v>1</v>
      </c>
      <c r="AY108" s="1313"/>
      <c r="AZ108" s="974">
        <v>0.4</v>
      </c>
      <c r="BA108" s="243" t="s">
        <v>723</v>
      </c>
      <c r="BB108" s="200" t="s">
        <v>722</v>
      </c>
      <c r="BC108" s="974">
        <v>0.1</v>
      </c>
      <c r="BD108" s="243" t="s">
        <v>701</v>
      </c>
      <c r="BE108" s="972" t="s">
        <v>713</v>
      </c>
      <c r="BF108" s="974">
        <v>0</v>
      </c>
      <c r="BG108" s="1334">
        <f t="shared" si="4"/>
        <v>0.5</v>
      </c>
      <c r="BH108" s="974">
        <v>0.4</v>
      </c>
      <c r="BI108" s="243" t="s">
        <v>723</v>
      </c>
      <c r="BJ108" s="200" t="s">
        <v>722</v>
      </c>
      <c r="BK108" s="974">
        <v>0.1</v>
      </c>
      <c r="BL108" s="243" t="s">
        <v>701</v>
      </c>
      <c r="BM108" s="972" t="s">
        <v>713</v>
      </c>
      <c r="BN108" s="974">
        <v>0</v>
      </c>
      <c r="BO108" s="1334">
        <f t="shared" si="5"/>
        <v>0.5</v>
      </c>
      <c r="BP108" s="210"/>
      <c r="BQ108" s="1464" t="str">
        <f>IF(VLOOKUP($A108,'EZ list'!$B$4:$H$443,4,FALSE)="","","Yes")</f>
        <v/>
      </c>
      <c r="BR108" s="1465" t="s">
        <v>984</v>
      </c>
      <c r="BS108" s="1446">
        <v>0.71899999999999997</v>
      </c>
      <c r="BT108" s="1396" t="s">
        <v>1088</v>
      </c>
      <c r="BU108" s="1396" t="s">
        <v>723</v>
      </c>
      <c r="BV108" s="1396" t="s">
        <v>722</v>
      </c>
      <c r="BW108" s="1396">
        <v>0.6</v>
      </c>
      <c r="BX108" s="1396" t="s">
        <v>701</v>
      </c>
      <c r="BY108" s="1396" t="s">
        <v>713</v>
      </c>
      <c r="BZ108" s="1396">
        <v>0</v>
      </c>
      <c r="CA108" s="1330"/>
    </row>
    <row r="109" spans="1:79" s="200" customFormat="1" ht="15.75" customHeight="1" x14ac:dyDescent="0.25">
      <c r="A109" s="972" t="s">
        <v>305</v>
      </c>
      <c r="B109" s="1268" t="s">
        <v>304</v>
      </c>
      <c r="C109" s="243">
        <v>0.3</v>
      </c>
      <c r="D109" s="243" t="s">
        <v>739</v>
      </c>
      <c r="E109" s="972" t="s">
        <v>738</v>
      </c>
      <c r="F109" s="243">
        <v>0.37</v>
      </c>
      <c r="G109" s="972" t="s">
        <v>701</v>
      </c>
      <c r="H109" s="972" t="s">
        <v>701</v>
      </c>
      <c r="I109" s="243">
        <v>0</v>
      </c>
      <c r="J109" s="243">
        <v>0.66999999999999993</v>
      </c>
      <c r="K109" s="973">
        <v>0.3</v>
      </c>
      <c r="L109" s="972" t="s">
        <v>739</v>
      </c>
      <c r="M109" s="972" t="s">
        <v>738</v>
      </c>
      <c r="N109" s="974">
        <v>0.37</v>
      </c>
      <c r="O109" s="972" t="s">
        <v>701</v>
      </c>
      <c r="P109" s="972" t="s">
        <v>701</v>
      </c>
      <c r="Q109" s="974">
        <v>0</v>
      </c>
      <c r="R109" s="975">
        <v>0.66999999999999993</v>
      </c>
      <c r="S109" s="973">
        <v>0.3</v>
      </c>
      <c r="T109" s="972" t="s">
        <v>739</v>
      </c>
      <c r="U109" s="972" t="s">
        <v>738</v>
      </c>
      <c r="V109" s="974">
        <v>0.37</v>
      </c>
      <c r="W109" s="972" t="s">
        <v>701</v>
      </c>
      <c r="X109" s="972" t="s">
        <v>701</v>
      </c>
      <c r="Y109" s="974">
        <v>0</v>
      </c>
      <c r="Z109" s="975">
        <v>0.66999999999999993</v>
      </c>
      <c r="AA109" s="973">
        <v>0.3</v>
      </c>
      <c r="AB109" s="972" t="s">
        <v>739</v>
      </c>
      <c r="AC109" s="972" t="s">
        <v>738</v>
      </c>
      <c r="AD109" s="974">
        <v>0.37</v>
      </c>
      <c r="AE109" s="972" t="s">
        <v>701</v>
      </c>
      <c r="AF109" s="972" t="s">
        <v>701</v>
      </c>
      <c r="AG109" s="974">
        <v>0</v>
      </c>
      <c r="AH109" s="975">
        <v>0.66999999999999993</v>
      </c>
      <c r="AI109" s="973">
        <v>0.48</v>
      </c>
      <c r="AJ109" s="734" t="s">
        <v>739</v>
      </c>
      <c r="AK109" s="977" t="s">
        <v>738</v>
      </c>
      <c r="AL109" s="974">
        <v>0.27</v>
      </c>
      <c r="AM109" s="977" t="s">
        <v>701</v>
      </c>
      <c r="AN109" s="977" t="s">
        <v>701</v>
      </c>
      <c r="AO109" s="974">
        <v>0</v>
      </c>
      <c r="AP109" s="975">
        <v>0.75</v>
      </c>
      <c r="AQ109" s="979">
        <v>0.64</v>
      </c>
      <c r="AR109" s="980" t="s">
        <v>739</v>
      </c>
      <c r="AS109" s="980" t="s">
        <v>738</v>
      </c>
      <c r="AT109" s="979">
        <v>0.36</v>
      </c>
      <c r="AU109" s="980" t="s">
        <v>701</v>
      </c>
      <c r="AV109" s="980" t="s">
        <v>701</v>
      </c>
      <c r="AW109" s="979">
        <v>0</v>
      </c>
      <c r="AX109" s="1327">
        <f t="shared" si="3"/>
        <v>1</v>
      </c>
      <c r="AY109" s="1313"/>
      <c r="AZ109" s="974">
        <v>0.3</v>
      </c>
      <c r="BA109" s="243" t="s">
        <v>739</v>
      </c>
      <c r="BB109" s="200" t="s">
        <v>738</v>
      </c>
      <c r="BC109" s="974">
        <v>0.37</v>
      </c>
      <c r="BD109" s="243" t="s">
        <v>701</v>
      </c>
      <c r="BE109" s="972" t="s">
        <v>701</v>
      </c>
      <c r="BF109" s="974">
        <v>0</v>
      </c>
      <c r="BG109" s="1334">
        <f t="shared" si="4"/>
        <v>0.66999999999999993</v>
      </c>
      <c r="BH109" s="974">
        <v>0.3</v>
      </c>
      <c r="BI109" s="243" t="s">
        <v>739</v>
      </c>
      <c r="BJ109" s="200" t="s">
        <v>738</v>
      </c>
      <c r="BK109" s="974">
        <v>0.2</v>
      </c>
      <c r="BL109" s="243" t="s">
        <v>701</v>
      </c>
      <c r="BM109" s="972" t="s">
        <v>701</v>
      </c>
      <c r="BN109" s="974">
        <v>0</v>
      </c>
      <c r="BO109" s="1334">
        <f t="shared" si="5"/>
        <v>0.5</v>
      </c>
      <c r="BP109" s="210"/>
      <c r="BQ109" s="1464" t="str">
        <f>IF(VLOOKUP($A109,'EZ list'!$B$4:$H$443,4,FALSE)="","","Yes")</f>
        <v/>
      </c>
      <c r="BR109" s="1465" t="s">
        <v>985</v>
      </c>
      <c r="BS109" s="1446">
        <v>0.76</v>
      </c>
      <c r="BT109" s="1396" t="s">
        <v>1088</v>
      </c>
      <c r="BU109" s="1396" t="s">
        <v>739</v>
      </c>
      <c r="BV109" s="1396" t="s">
        <v>738</v>
      </c>
      <c r="BW109" s="1396">
        <v>0.2</v>
      </c>
      <c r="BX109" s="1396" t="s">
        <v>701</v>
      </c>
      <c r="BY109" s="1396" t="s">
        <v>701</v>
      </c>
      <c r="BZ109" s="1396">
        <v>0</v>
      </c>
      <c r="CA109" s="1330"/>
    </row>
    <row r="110" spans="1:79" s="200" customFormat="1" ht="15" x14ac:dyDescent="0.25">
      <c r="A110" s="972" t="s">
        <v>307</v>
      </c>
      <c r="B110" s="1268" t="s">
        <v>857</v>
      </c>
      <c r="C110" s="243">
        <v>0.99</v>
      </c>
      <c r="D110" s="243" t="s">
        <v>701</v>
      </c>
      <c r="E110" s="972" t="s">
        <v>700</v>
      </c>
      <c r="F110" s="243">
        <v>0</v>
      </c>
      <c r="G110" s="972" t="s">
        <v>764</v>
      </c>
      <c r="H110" s="972" t="s">
        <v>763</v>
      </c>
      <c r="I110" s="243">
        <v>0.01</v>
      </c>
      <c r="J110" s="243">
        <v>1</v>
      </c>
      <c r="K110" s="973">
        <v>0.99</v>
      </c>
      <c r="L110" s="972" t="s">
        <v>701</v>
      </c>
      <c r="M110" s="972" t="s">
        <v>700</v>
      </c>
      <c r="N110" s="974">
        <v>0</v>
      </c>
      <c r="O110" s="972" t="s">
        <v>764</v>
      </c>
      <c r="P110" s="972" t="s">
        <v>763</v>
      </c>
      <c r="Q110" s="974">
        <v>0.01</v>
      </c>
      <c r="R110" s="975">
        <v>1</v>
      </c>
      <c r="S110" s="973">
        <v>0.99</v>
      </c>
      <c r="T110" s="972" t="s">
        <v>701</v>
      </c>
      <c r="U110" s="972" t="s">
        <v>700</v>
      </c>
      <c r="V110" s="974">
        <v>0</v>
      </c>
      <c r="W110" s="972" t="s">
        <v>764</v>
      </c>
      <c r="X110" s="972" t="s">
        <v>763</v>
      </c>
      <c r="Y110" s="974">
        <v>0.01</v>
      </c>
      <c r="Z110" s="975">
        <v>1</v>
      </c>
      <c r="AA110" s="973">
        <v>0.99</v>
      </c>
      <c r="AB110" s="972" t="s">
        <v>701</v>
      </c>
      <c r="AC110" s="972" t="s">
        <v>700</v>
      </c>
      <c r="AD110" s="974">
        <v>0</v>
      </c>
      <c r="AE110" s="972" t="s">
        <v>764</v>
      </c>
      <c r="AF110" s="972" t="s">
        <v>763</v>
      </c>
      <c r="AG110" s="974">
        <v>0.01</v>
      </c>
      <c r="AH110" s="975">
        <v>1</v>
      </c>
      <c r="AI110" s="973">
        <v>0.99</v>
      </c>
      <c r="AJ110" s="734" t="s">
        <v>701</v>
      </c>
      <c r="AK110" s="977" t="s">
        <v>700</v>
      </c>
      <c r="AL110" s="974">
        <v>0</v>
      </c>
      <c r="AM110" s="977" t="s">
        <v>764</v>
      </c>
      <c r="AN110" s="977" t="s">
        <v>763</v>
      </c>
      <c r="AO110" s="974">
        <v>0.01</v>
      </c>
      <c r="AP110" s="975">
        <v>1</v>
      </c>
      <c r="AQ110" s="979">
        <v>0.99</v>
      </c>
      <c r="AR110" s="980" t="s">
        <v>701</v>
      </c>
      <c r="AS110" s="980" t="s">
        <v>700</v>
      </c>
      <c r="AT110" s="979">
        <v>0</v>
      </c>
      <c r="AU110" s="980" t="s">
        <v>764</v>
      </c>
      <c r="AV110" s="980" t="s">
        <v>763</v>
      </c>
      <c r="AW110" s="979">
        <v>0.01</v>
      </c>
      <c r="AX110" s="1327">
        <f t="shared" si="3"/>
        <v>1</v>
      </c>
      <c r="AY110" s="1313"/>
      <c r="AZ110" s="974">
        <v>0.99</v>
      </c>
      <c r="BA110" s="243" t="s">
        <v>701</v>
      </c>
      <c r="BB110" s="200" t="s">
        <v>700</v>
      </c>
      <c r="BC110" s="974">
        <v>0</v>
      </c>
      <c r="BD110" s="243" t="s">
        <v>764</v>
      </c>
      <c r="BE110" s="972" t="s">
        <v>763</v>
      </c>
      <c r="BF110" s="974">
        <v>0.01</v>
      </c>
      <c r="BG110" s="1334">
        <f t="shared" si="4"/>
        <v>1</v>
      </c>
      <c r="BH110" s="974">
        <v>0.49</v>
      </c>
      <c r="BI110" s="243" t="s">
        <v>701</v>
      </c>
      <c r="BJ110" s="200" t="s">
        <v>700</v>
      </c>
      <c r="BK110" s="974">
        <v>0</v>
      </c>
      <c r="BL110" s="243" t="s">
        <v>764</v>
      </c>
      <c r="BM110" s="972" t="s">
        <v>763</v>
      </c>
      <c r="BN110" s="974">
        <v>0.01</v>
      </c>
      <c r="BO110" s="1334">
        <f t="shared" si="5"/>
        <v>0.5</v>
      </c>
      <c r="BP110" s="210"/>
      <c r="BQ110" s="1464" t="str">
        <f>IF(VLOOKUP($A110,'EZ list'!$B$4:$H$443,4,FALSE)="","","Yes")</f>
        <v>Yes</v>
      </c>
      <c r="BR110" s="1465" t="s">
        <v>985</v>
      </c>
      <c r="BS110" s="1446">
        <v>0.67500000000000004</v>
      </c>
      <c r="BT110" s="1396" t="s">
        <v>1088</v>
      </c>
      <c r="BU110" s="1396" t="s">
        <v>701</v>
      </c>
      <c r="BV110" s="1396" t="s">
        <v>700</v>
      </c>
      <c r="BW110" s="1396">
        <v>0</v>
      </c>
      <c r="BX110" s="1396" t="s">
        <v>764</v>
      </c>
      <c r="BY110" s="1396" t="s">
        <v>763</v>
      </c>
      <c r="BZ110" s="1396">
        <v>0.01</v>
      </c>
      <c r="CA110" s="1330"/>
    </row>
    <row r="111" spans="1:79" s="200" customFormat="1" ht="15.75" customHeight="1" x14ac:dyDescent="0.25">
      <c r="A111" s="972" t="s">
        <v>311</v>
      </c>
      <c r="B111" s="1268" t="s">
        <v>856</v>
      </c>
      <c r="C111" s="243">
        <v>0.3</v>
      </c>
      <c r="D111" s="243" t="s">
        <v>739</v>
      </c>
      <c r="E111" s="972" t="s">
        <v>738</v>
      </c>
      <c r="F111" s="243">
        <v>0.37</v>
      </c>
      <c r="G111" s="972" t="s">
        <v>701</v>
      </c>
      <c r="H111" s="972" t="s">
        <v>701</v>
      </c>
      <c r="I111" s="243">
        <v>0</v>
      </c>
      <c r="J111" s="243">
        <v>0.66999999999999993</v>
      </c>
      <c r="K111" s="973">
        <v>0.3</v>
      </c>
      <c r="L111" s="972" t="s">
        <v>739</v>
      </c>
      <c r="M111" s="972" t="s">
        <v>738</v>
      </c>
      <c r="N111" s="974">
        <v>0.37</v>
      </c>
      <c r="O111" s="972" t="s">
        <v>701</v>
      </c>
      <c r="P111" s="972" t="s">
        <v>701</v>
      </c>
      <c r="Q111" s="974">
        <v>0</v>
      </c>
      <c r="R111" s="975">
        <v>0.66999999999999993</v>
      </c>
      <c r="S111" s="973">
        <v>0.3</v>
      </c>
      <c r="T111" s="972" t="s">
        <v>739</v>
      </c>
      <c r="U111" s="972" t="s">
        <v>738</v>
      </c>
      <c r="V111" s="974">
        <v>0.37</v>
      </c>
      <c r="W111" s="972" t="s">
        <v>701</v>
      </c>
      <c r="X111" s="972" t="s">
        <v>701</v>
      </c>
      <c r="Y111" s="974">
        <v>0</v>
      </c>
      <c r="Z111" s="975">
        <v>0.66999999999999993</v>
      </c>
      <c r="AA111" s="973">
        <v>0.3</v>
      </c>
      <c r="AB111" s="972" t="s">
        <v>739</v>
      </c>
      <c r="AC111" s="972" t="s">
        <v>738</v>
      </c>
      <c r="AD111" s="974">
        <v>0.37</v>
      </c>
      <c r="AE111" s="972" t="s">
        <v>701</v>
      </c>
      <c r="AF111" s="972" t="s">
        <v>701</v>
      </c>
      <c r="AG111" s="974">
        <v>0</v>
      </c>
      <c r="AH111" s="975">
        <v>0.66999999999999993</v>
      </c>
      <c r="AI111" s="973">
        <v>0.48</v>
      </c>
      <c r="AJ111" s="734" t="s">
        <v>739</v>
      </c>
      <c r="AK111" s="977" t="s">
        <v>738</v>
      </c>
      <c r="AL111" s="974">
        <v>0.27</v>
      </c>
      <c r="AM111" s="977" t="s">
        <v>701</v>
      </c>
      <c r="AN111" s="977" t="s">
        <v>701</v>
      </c>
      <c r="AO111" s="974">
        <v>0</v>
      </c>
      <c r="AP111" s="975">
        <v>0.75</v>
      </c>
      <c r="AQ111" s="979">
        <v>0.64</v>
      </c>
      <c r="AR111" s="980" t="s">
        <v>739</v>
      </c>
      <c r="AS111" s="980" t="s">
        <v>738</v>
      </c>
      <c r="AT111" s="979">
        <v>0.36</v>
      </c>
      <c r="AU111" s="980" t="s">
        <v>701</v>
      </c>
      <c r="AV111" s="980" t="s">
        <v>701</v>
      </c>
      <c r="AW111" s="979">
        <v>0</v>
      </c>
      <c r="AX111" s="1327">
        <f t="shared" si="3"/>
        <v>1</v>
      </c>
      <c r="AY111" s="1313"/>
      <c r="AZ111" s="974">
        <v>0.3</v>
      </c>
      <c r="BA111" s="243" t="s">
        <v>739</v>
      </c>
      <c r="BB111" s="200" t="s">
        <v>738</v>
      </c>
      <c r="BC111" s="974">
        <v>0.37</v>
      </c>
      <c r="BD111" s="243" t="s">
        <v>701</v>
      </c>
      <c r="BE111" s="972" t="s">
        <v>701</v>
      </c>
      <c r="BF111" s="974">
        <v>0</v>
      </c>
      <c r="BG111" s="1334">
        <f t="shared" si="4"/>
        <v>0.66999999999999993</v>
      </c>
      <c r="BH111" s="974">
        <v>0.3</v>
      </c>
      <c r="BI111" s="243" t="s">
        <v>739</v>
      </c>
      <c r="BJ111" s="200" t="s">
        <v>738</v>
      </c>
      <c r="BK111" s="974">
        <v>0.2</v>
      </c>
      <c r="BL111" s="243" t="s">
        <v>701</v>
      </c>
      <c r="BM111" s="972" t="s">
        <v>701</v>
      </c>
      <c r="BN111" s="974">
        <v>0</v>
      </c>
      <c r="BO111" s="1334">
        <f t="shared" si="5"/>
        <v>0.5</v>
      </c>
      <c r="BP111" s="210"/>
      <c r="BQ111" s="1464" t="str">
        <f>IF(VLOOKUP($A111,'EZ list'!$B$4:$H$443,4,FALSE)="","","Yes")</f>
        <v/>
      </c>
      <c r="BR111" s="1465" t="s">
        <v>985</v>
      </c>
      <c r="BS111" s="1446">
        <v>0.75700000000000001</v>
      </c>
      <c r="BT111" s="1396" t="s">
        <v>1088</v>
      </c>
      <c r="BU111" s="1396" t="s">
        <v>739</v>
      </c>
      <c r="BV111" s="1396" t="s">
        <v>738</v>
      </c>
      <c r="BW111" s="1396">
        <v>0.2</v>
      </c>
      <c r="BX111" s="1396" t="s">
        <v>701</v>
      </c>
      <c r="BY111" s="1396" t="s">
        <v>701</v>
      </c>
      <c r="BZ111" s="1396">
        <v>0</v>
      </c>
      <c r="CA111" s="1330"/>
    </row>
    <row r="112" spans="1:79" s="200" customFormat="1" ht="15.75" customHeight="1" x14ac:dyDescent="0.25">
      <c r="A112" s="972" t="s">
        <v>313</v>
      </c>
      <c r="B112" s="1268" t="s">
        <v>312</v>
      </c>
      <c r="C112" s="243">
        <v>0.4</v>
      </c>
      <c r="D112" s="243" t="s">
        <v>831</v>
      </c>
      <c r="E112" s="972" t="s">
        <v>830</v>
      </c>
      <c r="F112" s="243">
        <v>0.09</v>
      </c>
      <c r="G112" s="972" t="s">
        <v>818</v>
      </c>
      <c r="H112" s="972" t="s">
        <v>817</v>
      </c>
      <c r="I112" s="243">
        <v>0.01</v>
      </c>
      <c r="J112" s="243">
        <v>0.5</v>
      </c>
      <c r="K112" s="973">
        <v>0.4</v>
      </c>
      <c r="L112" s="972" t="s">
        <v>831</v>
      </c>
      <c r="M112" s="972" t="s">
        <v>830</v>
      </c>
      <c r="N112" s="974">
        <v>0.09</v>
      </c>
      <c r="O112" s="972" t="s">
        <v>818</v>
      </c>
      <c r="P112" s="972" t="s">
        <v>817</v>
      </c>
      <c r="Q112" s="974">
        <v>0.01</v>
      </c>
      <c r="R112" s="975">
        <v>0.5</v>
      </c>
      <c r="S112" s="973">
        <v>0.4</v>
      </c>
      <c r="T112" s="972" t="s">
        <v>831</v>
      </c>
      <c r="U112" s="972" t="s">
        <v>830</v>
      </c>
      <c r="V112" s="974">
        <v>0.09</v>
      </c>
      <c r="W112" s="972" t="s">
        <v>818</v>
      </c>
      <c r="X112" s="972" t="s">
        <v>817</v>
      </c>
      <c r="Y112" s="974">
        <v>0.01</v>
      </c>
      <c r="Z112" s="975">
        <v>0.5</v>
      </c>
      <c r="AA112" s="973">
        <v>0.4</v>
      </c>
      <c r="AB112" s="972" t="s">
        <v>831</v>
      </c>
      <c r="AC112" s="972" t="s">
        <v>830</v>
      </c>
      <c r="AD112" s="974">
        <v>0.09</v>
      </c>
      <c r="AE112" s="972" t="s">
        <v>818</v>
      </c>
      <c r="AF112" s="972" t="s">
        <v>817</v>
      </c>
      <c r="AG112" s="974">
        <v>0.01</v>
      </c>
      <c r="AH112" s="975">
        <v>0.5</v>
      </c>
      <c r="AI112" s="973">
        <v>0.375</v>
      </c>
      <c r="AJ112" s="734" t="s">
        <v>831</v>
      </c>
      <c r="AK112" s="977" t="s">
        <v>830</v>
      </c>
      <c r="AL112" s="974">
        <v>0.36499999999999999</v>
      </c>
      <c r="AM112" s="977" t="s">
        <v>818</v>
      </c>
      <c r="AN112" s="977" t="s">
        <v>817</v>
      </c>
      <c r="AO112" s="974">
        <v>0.01</v>
      </c>
      <c r="AP112" s="975">
        <v>0.75</v>
      </c>
      <c r="AQ112" s="979">
        <v>0.4</v>
      </c>
      <c r="AR112" s="980" t="s">
        <v>831</v>
      </c>
      <c r="AS112" s="980" t="s">
        <v>830</v>
      </c>
      <c r="AT112" s="979">
        <v>0.09</v>
      </c>
      <c r="AU112" s="980" t="s">
        <v>818</v>
      </c>
      <c r="AV112" s="980" t="s">
        <v>817</v>
      </c>
      <c r="AW112" s="979">
        <v>0.01</v>
      </c>
      <c r="AX112" s="1327">
        <f t="shared" si="3"/>
        <v>0.5</v>
      </c>
      <c r="AY112" s="1313"/>
      <c r="AZ112" s="974">
        <v>0.4</v>
      </c>
      <c r="BA112" s="243" t="s">
        <v>831</v>
      </c>
      <c r="BB112" s="200" t="s">
        <v>830</v>
      </c>
      <c r="BC112" s="974">
        <v>0.09</v>
      </c>
      <c r="BD112" s="243" t="s">
        <v>818</v>
      </c>
      <c r="BE112" s="972" t="s">
        <v>817</v>
      </c>
      <c r="BF112" s="974">
        <v>0.01</v>
      </c>
      <c r="BG112" s="1334">
        <f t="shared" si="4"/>
        <v>0.5</v>
      </c>
      <c r="BH112" s="974">
        <v>0.4</v>
      </c>
      <c r="BI112" s="243" t="s">
        <v>831</v>
      </c>
      <c r="BJ112" s="200" t="s">
        <v>830</v>
      </c>
      <c r="BK112" s="974">
        <v>0.09</v>
      </c>
      <c r="BL112" s="243" t="s">
        <v>818</v>
      </c>
      <c r="BM112" s="972" t="s">
        <v>817</v>
      </c>
      <c r="BN112" s="974">
        <v>0.01</v>
      </c>
      <c r="BO112" s="1334">
        <f t="shared" si="5"/>
        <v>0.5</v>
      </c>
      <c r="BP112" s="210"/>
      <c r="BQ112" s="1464" t="str">
        <f>IF(VLOOKUP($A112,'EZ list'!$B$4:$H$443,4,FALSE)="","","Yes")</f>
        <v/>
      </c>
      <c r="BR112" s="1465" t="s">
        <v>984</v>
      </c>
      <c r="BS112" s="1446">
        <v>0.70199999999999996</v>
      </c>
      <c r="BT112" s="1396" t="s">
        <v>1088</v>
      </c>
      <c r="BU112" s="1396" t="s">
        <v>831</v>
      </c>
      <c r="BV112" s="1396" t="s">
        <v>830</v>
      </c>
      <c r="BW112" s="1396">
        <v>0.59</v>
      </c>
      <c r="BX112" s="1396" t="s">
        <v>818</v>
      </c>
      <c r="BY112" s="1396" t="s">
        <v>817</v>
      </c>
      <c r="BZ112" s="1396">
        <v>0.01</v>
      </c>
      <c r="CA112" s="1330"/>
    </row>
    <row r="113" spans="1:79" s="200" customFormat="1" ht="15.75" customHeight="1" x14ac:dyDescent="0.25">
      <c r="A113" s="972" t="s">
        <v>315</v>
      </c>
      <c r="B113" s="1268" t="s">
        <v>314</v>
      </c>
      <c r="C113" s="243">
        <v>0.3</v>
      </c>
      <c r="D113" s="243" t="s">
        <v>739</v>
      </c>
      <c r="E113" s="972" t="s">
        <v>738</v>
      </c>
      <c r="F113" s="243">
        <v>0.37</v>
      </c>
      <c r="G113" s="972" t="s">
        <v>701</v>
      </c>
      <c r="H113" s="972" t="s">
        <v>701</v>
      </c>
      <c r="I113" s="243">
        <v>0</v>
      </c>
      <c r="J113" s="243">
        <v>0.66999999999999993</v>
      </c>
      <c r="K113" s="973">
        <v>0.3</v>
      </c>
      <c r="L113" s="972" t="s">
        <v>739</v>
      </c>
      <c r="M113" s="972" t="s">
        <v>738</v>
      </c>
      <c r="N113" s="974">
        <v>0.37</v>
      </c>
      <c r="O113" s="972" t="s">
        <v>701</v>
      </c>
      <c r="P113" s="972" t="s">
        <v>701</v>
      </c>
      <c r="Q113" s="974">
        <v>0</v>
      </c>
      <c r="R113" s="975">
        <v>0.66999999999999993</v>
      </c>
      <c r="S113" s="973">
        <v>0.3</v>
      </c>
      <c r="T113" s="972" t="s">
        <v>739</v>
      </c>
      <c r="U113" s="972" t="s">
        <v>738</v>
      </c>
      <c r="V113" s="974">
        <v>0.37</v>
      </c>
      <c r="W113" s="972" t="s">
        <v>701</v>
      </c>
      <c r="X113" s="972" t="s">
        <v>701</v>
      </c>
      <c r="Y113" s="974">
        <v>0</v>
      </c>
      <c r="Z113" s="975">
        <v>0.66999999999999993</v>
      </c>
      <c r="AA113" s="973">
        <v>0.3</v>
      </c>
      <c r="AB113" s="972" t="s">
        <v>739</v>
      </c>
      <c r="AC113" s="972" t="s">
        <v>738</v>
      </c>
      <c r="AD113" s="974">
        <v>0.37</v>
      </c>
      <c r="AE113" s="972" t="s">
        <v>701</v>
      </c>
      <c r="AF113" s="972" t="s">
        <v>701</v>
      </c>
      <c r="AG113" s="974">
        <v>0</v>
      </c>
      <c r="AH113" s="975">
        <v>0.66999999999999993</v>
      </c>
      <c r="AI113" s="973">
        <v>0.48</v>
      </c>
      <c r="AJ113" s="734" t="s">
        <v>739</v>
      </c>
      <c r="AK113" s="977" t="s">
        <v>738</v>
      </c>
      <c r="AL113" s="974">
        <v>0.27</v>
      </c>
      <c r="AM113" s="977" t="s">
        <v>701</v>
      </c>
      <c r="AN113" s="977" t="s">
        <v>701</v>
      </c>
      <c r="AO113" s="974">
        <v>0</v>
      </c>
      <c r="AP113" s="975">
        <v>0.75</v>
      </c>
      <c r="AQ113" s="979">
        <v>0.64</v>
      </c>
      <c r="AR113" s="980" t="s">
        <v>739</v>
      </c>
      <c r="AS113" s="980" t="s">
        <v>738</v>
      </c>
      <c r="AT113" s="979">
        <v>0.36</v>
      </c>
      <c r="AU113" s="980" t="s">
        <v>701</v>
      </c>
      <c r="AV113" s="980" t="s">
        <v>701</v>
      </c>
      <c r="AW113" s="979">
        <v>0</v>
      </c>
      <c r="AX113" s="1327">
        <f t="shared" si="3"/>
        <v>1</v>
      </c>
      <c r="AY113" s="1313"/>
      <c r="AZ113" s="974">
        <v>0.3</v>
      </c>
      <c r="BA113" s="243" t="s">
        <v>739</v>
      </c>
      <c r="BB113" s="200" t="s">
        <v>738</v>
      </c>
      <c r="BC113" s="974">
        <v>0.37</v>
      </c>
      <c r="BD113" s="243" t="s">
        <v>701</v>
      </c>
      <c r="BE113" s="972" t="s">
        <v>701</v>
      </c>
      <c r="BF113" s="974">
        <v>0</v>
      </c>
      <c r="BG113" s="1334">
        <f t="shared" si="4"/>
        <v>0.66999999999999993</v>
      </c>
      <c r="BH113" s="974">
        <v>0.3</v>
      </c>
      <c r="BI113" s="243" t="s">
        <v>739</v>
      </c>
      <c r="BJ113" s="200" t="s">
        <v>738</v>
      </c>
      <c r="BK113" s="974">
        <v>0.2</v>
      </c>
      <c r="BL113" s="243" t="s">
        <v>701</v>
      </c>
      <c r="BM113" s="972" t="s">
        <v>701</v>
      </c>
      <c r="BN113" s="974">
        <v>0</v>
      </c>
      <c r="BO113" s="1334">
        <f t="shared" si="5"/>
        <v>0.5</v>
      </c>
      <c r="BP113" s="210"/>
      <c r="BQ113" s="1464" t="str">
        <f>IF(VLOOKUP($A113,'EZ list'!$B$4:$H$443,4,FALSE)="","","Yes")</f>
        <v/>
      </c>
      <c r="BR113" s="1465" t="s">
        <v>985</v>
      </c>
      <c r="BS113" s="1446">
        <v>0.75800000000000001</v>
      </c>
      <c r="BT113" s="1396" t="s">
        <v>1088</v>
      </c>
      <c r="BU113" s="1396" t="s">
        <v>739</v>
      </c>
      <c r="BV113" s="1396" t="s">
        <v>738</v>
      </c>
      <c r="BW113" s="1396">
        <v>0.2</v>
      </c>
      <c r="BX113" s="1396" t="s">
        <v>701</v>
      </c>
      <c r="BY113" s="1396" t="s">
        <v>701</v>
      </c>
      <c r="BZ113" s="1396">
        <v>0</v>
      </c>
      <c r="CA113" s="1330"/>
    </row>
    <row r="114" spans="1:79" s="200" customFormat="1" ht="15" x14ac:dyDescent="0.25">
      <c r="A114" s="972" t="s">
        <v>317</v>
      </c>
      <c r="B114" s="1268" t="s">
        <v>316</v>
      </c>
      <c r="C114" s="243">
        <v>0.4</v>
      </c>
      <c r="D114" s="243" t="s">
        <v>771</v>
      </c>
      <c r="E114" s="972" t="s">
        <v>770</v>
      </c>
      <c r="F114" s="243">
        <v>0.09</v>
      </c>
      <c r="G114" s="972" t="s">
        <v>769</v>
      </c>
      <c r="H114" s="972" t="s">
        <v>1407</v>
      </c>
      <c r="I114" s="243">
        <v>0.01</v>
      </c>
      <c r="J114" s="243">
        <v>0.5</v>
      </c>
      <c r="K114" s="973">
        <v>0.4</v>
      </c>
      <c r="L114" s="972" t="s">
        <v>771</v>
      </c>
      <c r="M114" s="972" t="s">
        <v>770</v>
      </c>
      <c r="N114" s="974">
        <v>0.09</v>
      </c>
      <c r="O114" s="972" t="s">
        <v>769</v>
      </c>
      <c r="P114" s="972" t="s">
        <v>1407</v>
      </c>
      <c r="Q114" s="974">
        <v>0.01</v>
      </c>
      <c r="R114" s="975">
        <v>0.5</v>
      </c>
      <c r="S114" s="973">
        <v>0.4</v>
      </c>
      <c r="T114" s="972" t="s">
        <v>771</v>
      </c>
      <c r="U114" s="972" t="s">
        <v>770</v>
      </c>
      <c r="V114" s="974">
        <v>0.09</v>
      </c>
      <c r="W114" s="972" t="s">
        <v>769</v>
      </c>
      <c r="X114" s="972" t="s">
        <v>1407</v>
      </c>
      <c r="Y114" s="974">
        <v>0.01</v>
      </c>
      <c r="Z114" s="975">
        <v>0.5</v>
      </c>
      <c r="AA114" s="973">
        <v>0.4</v>
      </c>
      <c r="AB114" s="972" t="s">
        <v>771</v>
      </c>
      <c r="AC114" s="972" t="s">
        <v>770</v>
      </c>
      <c r="AD114" s="974">
        <v>0.09</v>
      </c>
      <c r="AE114" s="972" t="s">
        <v>769</v>
      </c>
      <c r="AF114" s="972" t="s">
        <v>1407</v>
      </c>
      <c r="AG114" s="974">
        <v>0.01</v>
      </c>
      <c r="AH114" s="975">
        <v>0.5</v>
      </c>
      <c r="AI114" s="973">
        <v>0.4</v>
      </c>
      <c r="AJ114" s="734" t="s">
        <v>771</v>
      </c>
      <c r="AK114" s="977" t="s">
        <v>770</v>
      </c>
      <c r="AL114" s="974">
        <v>0.09</v>
      </c>
      <c r="AM114" s="977" t="s">
        <v>769</v>
      </c>
      <c r="AN114" s="977" t="s">
        <v>1407</v>
      </c>
      <c r="AO114" s="974">
        <v>0.01</v>
      </c>
      <c r="AP114" s="975">
        <v>0.5</v>
      </c>
      <c r="AQ114" s="979">
        <v>0.4</v>
      </c>
      <c r="AR114" s="980" t="s">
        <v>771</v>
      </c>
      <c r="AS114" s="980" t="s">
        <v>770</v>
      </c>
      <c r="AT114" s="979">
        <v>0.09</v>
      </c>
      <c r="AU114" s="980" t="s">
        <v>769</v>
      </c>
      <c r="AV114" s="980" t="s">
        <v>768</v>
      </c>
      <c r="AW114" s="979">
        <v>0.01</v>
      </c>
      <c r="AX114" s="1327">
        <f t="shared" si="3"/>
        <v>0.5</v>
      </c>
      <c r="AY114" s="1313"/>
      <c r="AZ114" s="974">
        <v>0.4</v>
      </c>
      <c r="BA114" s="243" t="s">
        <v>771</v>
      </c>
      <c r="BB114" s="200" t="s">
        <v>770</v>
      </c>
      <c r="BC114" s="974">
        <v>0.09</v>
      </c>
      <c r="BD114" s="243" t="s">
        <v>769</v>
      </c>
      <c r="BE114" s="972" t="s">
        <v>768</v>
      </c>
      <c r="BF114" s="974">
        <v>0.01</v>
      </c>
      <c r="BG114" s="1334">
        <f t="shared" si="4"/>
        <v>0.5</v>
      </c>
      <c r="BH114" s="974">
        <v>0.4</v>
      </c>
      <c r="BI114" s="243" t="s">
        <v>771</v>
      </c>
      <c r="BJ114" s="200" t="s">
        <v>770</v>
      </c>
      <c r="BK114" s="974">
        <v>0.09</v>
      </c>
      <c r="BL114" s="243" t="s">
        <v>769</v>
      </c>
      <c r="BM114" s="972" t="s">
        <v>768</v>
      </c>
      <c r="BN114" s="974">
        <v>0.01</v>
      </c>
      <c r="BO114" s="1334">
        <f t="shared" si="5"/>
        <v>0.5</v>
      </c>
      <c r="BP114" s="210"/>
      <c r="BQ114" s="1464" t="str">
        <f>IF(VLOOKUP($A114,'EZ list'!$B$4:$H$443,4,FALSE)="","","Yes")</f>
        <v>Yes</v>
      </c>
      <c r="BR114" s="1465" t="s">
        <v>984</v>
      </c>
      <c r="BS114" s="1446">
        <v>0.74099999999999999</v>
      </c>
      <c r="BT114" s="1396" t="s">
        <v>1088</v>
      </c>
      <c r="BU114" s="1396" t="s">
        <v>771</v>
      </c>
      <c r="BV114" s="1396" t="s">
        <v>770</v>
      </c>
      <c r="BW114" s="1396">
        <v>0.59</v>
      </c>
      <c r="BX114" s="1396" t="s">
        <v>769</v>
      </c>
      <c r="BY114" s="1396" t="s">
        <v>768</v>
      </c>
      <c r="BZ114" s="1396">
        <v>0.01</v>
      </c>
      <c r="CA114" s="1330"/>
    </row>
    <row r="115" spans="1:79" s="200" customFormat="1" ht="15.75" customHeight="1" x14ac:dyDescent="0.25">
      <c r="A115" s="972" t="s">
        <v>321</v>
      </c>
      <c r="B115" s="1268" t="s">
        <v>320</v>
      </c>
      <c r="C115" s="243">
        <v>0.3</v>
      </c>
      <c r="D115" s="243" t="s">
        <v>739</v>
      </c>
      <c r="E115" s="972" t="s">
        <v>738</v>
      </c>
      <c r="F115" s="243">
        <v>0.37</v>
      </c>
      <c r="G115" s="972" t="s">
        <v>701</v>
      </c>
      <c r="H115" s="972" t="s">
        <v>701</v>
      </c>
      <c r="I115" s="243">
        <v>0</v>
      </c>
      <c r="J115" s="243">
        <v>0.66999999999999993</v>
      </c>
      <c r="K115" s="973">
        <v>0.3</v>
      </c>
      <c r="L115" s="972" t="s">
        <v>739</v>
      </c>
      <c r="M115" s="972" t="s">
        <v>738</v>
      </c>
      <c r="N115" s="974">
        <v>0.37</v>
      </c>
      <c r="O115" s="972" t="s">
        <v>701</v>
      </c>
      <c r="P115" s="972" t="s">
        <v>701</v>
      </c>
      <c r="Q115" s="974">
        <v>0</v>
      </c>
      <c r="R115" s="975">
        <v>0.66999999999999993</v>
      </c>
      <c r="S115" s="973">
        <v>0.3</v>
      </c>
      <c r="T115" s="972" t="s">
        <v>739</v>
      </c>
      <c r="U115" s="972" t="s">
        <v>738</v>
      </c>
      <c r="V115" s="974">
        <v>0.37</v>
      </c>
      <c r="W115" s="972" t="s">
        <v>701</v>
      </c>
      <c r="X115" s="972" t="s">
        <v>701</v>
      </c>
      <c r="Y115" s="974">
        <v>0</v>
      </c>
      <c r="Z115" s="975">
        <v>0.66999999999999993</v>
      </c>
      <c r="AA115" s="973">
        <v>0.3</v>
      </c>
      <c r="AB115" s="972" t="s">
        <v>739</v>
      </c>
      <c r="AC115" s="972" t="s">
        <v>738</v>
      </c>
      <c r="AD115" s="974">
        <v>0.37</v>
      </c>
      <c r="AE115" s="972" t="s">
        <v>701</v>
      </c>
      <c r="AF115" s="972" t="s">
        <v>701</v>
      </c>
      <c r="AG115" s="974">
        <v>0</v>
      </c>
      <c r="AH115" s="975">
        <v>0.66999999999999993</v>
      </c>
      <c r="AI115" s="973">
        <v>0.48</v>
      </c>
      <c r="AJ115" s="734" t="s">
        <v>739</v>
      </c>
      <c r="AK115" s="977" t="s">
        <v>738</v>
      </c>
      <c r="AL115" s="974">
        <v>0.27</v>
      </c>
      <c r="AM115" s="977" t="s">
        <v>701</v>
      </c>
      <c r="AN115" s="977" t="s">
        <v>701</v>
      </c>
      <c r="AO115" s="974">
        <v>0</v>
      </c>
      <c r="AP115" s="975">
        <v>0.75</v>
      </c>
      <c r="AQ115" s="979">
        <v>0.64</v>
      </c>
      <c r="AR115" s="980" t="s">
        <v>739</v>
      </c>
      <c r="AS115" s="980" t="s">
        <v>738</v>
      </c>
      <c r="AT115" s="979">
        <v>0.36</v>
      </c>
      <c r="AU115" s="980" t="s">
        <v>701</v>
      </c>
      <c r="AV115" s="980" t="s">
        <v>701</v>
      </c>
      <c r="AW115" s="979">
        <v>0</v>
      </c>
      <c r="AX115" s="1327">
        <f t="shared" si="3"/>
        <v>1</v>
      </c>
      <c r="AY115" s="1313"/>
      <c r="AZ115" s="974">
        <v>0.3</v>
      </c>
      <c r="BA115" s="243" t="s">
        <v>739</v>
      </c>
      <c r="BB115" s="200" t="s">
        <v>738</v>
      </c>
      <c r="BC115" s="974">
        <v>0.37</v>
      </c>
      <c r="BD115" s="243" t="s">
        <v>701</v>
      </c>
      <c r="BE115" s="972" t="s">
        <v>701</v>
      </c>
      <c r="BF115" s="974">
        <v>0</v>
      </c>
      <c r="BG115" s="1334">
        <f t="shared" si="4"/>
        <v>0.66999999999999993</v>
      </c>
      <c r="BH115" s="974">
        <v>0.3</v>
      </c>
      <c r="BI115" s="243" t="s">
        <v>739</v>
      </c>
      <c r="BJ115" s="200" t="s">
        <v>738</v>
      </c>
      <c r="BK115" s="974">
        <v>0.2</v>
      </c>
      <c r="BL115" s="243" t="s">
        <v>701</v>
      </c>
      <c r="BM115" s="972" t="s">
        <v>701</v>
      </c>
      <c r="BN115" s="974">
        <v>0</v>
      </c>
      <c r="BO115" s="1334">
        <f t="shared" si="5"/>
        <v>0.5</v>
      </c>
      <c r="BP115" s="210"/>
      <c r="BQ115" s="1464" t="str">
        <f>IF(VLOOKUP($A115,'EZ list'!$B$4:$H$443,4,FALSE)="","","Yes")</f>
        <v/>
      </c>
      <c r="BR115" s="1465" t="s">
        <v>985</v>
      </c>
      <c r="BS115" s="1446">
        <v>0.76100000000000001</v>
      </c>
      <c r="BT115" s="1396" t="s">
        <v>1088</v>
      </c>
      <c r="BU115" s="1396" t="s">
        <v>739</v>
      </c>
      <c r="BV115" s="1396" t="s">
        <v>738</v>
      </c>
      <c r="BW115" s="1396">
        <v>0.2</v>
      </c>
      <c r="BX115" s="1396" t="s">
        <v>701</v>
      </c>
      <c r="BY115" s="1396" t="s">
        <v>701</v>
      </c>
      <c r="BZ115" s="1396">
        <v>0</v>
      </c>
      <c r="CA115" s="1330"/>
    </row>
    <row r="116" spans="1:79" s="200" customFormat="1" ht="15.75" customHeight="1" x14ac:dyDescent="0.25">
      <c r="A116" s="972" t="s">
        <v>323</v>
      </c>
      <c r="B116" s="1268" t="s">
        <v>322</v>
      </c>
      <c r="C116" s="243">
        <v>0.4</v>
      </c>
      <c r="D116" s="243" t="s">
        <v>730</v>
      </c>
      <c r="E116" s="972" t="s">
        <v>729</v>
      </c>
      <c r="F116" s="243">
        <v>0.09</v>
      </c>
      <c r="G116" s="972" t="s">
        <v>4091</v>
      </c>
      <c r="H116" s="972" t="s">
        <v>4092</v>
      </c>
      <c r="I116" s="243">
        <v>0.01</v>
      </c>
      <c r="J116" s="243">
        <v>0.5</v>
      </c>
      <c r="K116" s="973">
        <v>0.4</v>
      </c>
      <c r="L116" s="972" t="s">
        <v>730</v>
      </c>
      <c r="M116" s="972" t="s">
        <v>729</v>
      </c>
      <c r="N116" s="974">
        <v>0.09</v>
      </c>
      <c r="O116" s="972" t="s">
        <v>4091</v>
      </c>
      <c r="P116" s="972" t="s">
        <v>4092</v>
      </c>
      <c r="Q116" s="974">
        <v>0.01</v>
      </c>
      <c r="R116" s="975">
        <v>0.5</v>
      </c>
      <c r="S116" s="973">
        <v>0.4</v>
      </c>
      <c r="T116" s="972" t="s">
        <v>730</v>
      </c>
      <c r="U116" s="972" t="s">
        <v>729</v>
      </c>
      <c r="V116" s="974">
        <v>0.09</v>
      </c>
      <c r="W116" s="972" t="s">
        <v>4091</v>
      </c>
      <c r="X116" s="972" t="s">
        <v>4092</v>
      </c>
      <c r="Y116" s="974">
        <v>0.01</v>
      </c>
      <c r="Z116" s="975">
        <v>0.5</v>
      </c>
      <c r="AA116" s="973">
        <v>0.4</v>
      </c>
      <c r="AB116" s="972" t="s">
        <v>730</v>
      </c>
      <c r="AC116" s="972" t="s">
        <v>729</v>
      </c>
      <c r="AD116" s="974">
        <v>0.09</v>
      </c>
      <c r="AE116" s="972" t="s">
        <v>728</v>
      </c>
      <c r="AF116" s="972" t="s">
        <v>727</v>
      </c>
      <c r="AG116" s="974">
        <v>0.01</v>
      </c>
      <c r="AH116" s="975">
        <v>0.5</v>
      </c>
      <c r="AI116" s="973">
        <v>0.4</v>
      </c>
      <c r="AJ116" s="734" t="s">
        <v>730</v>
      </c>
      <c r="AK116" s="977" t="s">
        <v>729</v>
      </c>
      <c r="AL116" s="974">
        <v>0.09</v>
      </c>
      <c r="AM116" s="977" t="s">
        <v>728</v>
      </c>
      <c r="AN116" s="977" t="s">
        <v>727</v>
      </c>
      <c r="AO116" s="974">
        <v>0.01</v>
      </c>
      <c r="AP116" s="975">
        <v>0.5</v>
      </c>
      <c r="AQ116" s="979">
        <v>0.4</v>
      </c>
      <c r="AR116" s="980" t="s">
        <v>730</v>
      </c>
      <c r="AS116" s="980" t="s">
        <v>729</v>
      </c>
      <c r="AT116" s="979">
        <v>0.09</v>
      </c>
      <c r="AU116" s="980" t="s">
        <v>728</v>
      </c>
      <c r="AV116" s="980" t="s">
        <v>727</v>
      </c>
      <c r="AW116" s="979">
        <v>0.01</v>
      </c>
      <c r="AX116" s="1327">
        <f t="shared" si="3"/>
        <v>0.5</v>
      </c>
      <c r="AY116" s="1313"/>
      <c r="AZ116" s="974">
        <v>0.4</v>
      </c>
      <c r="BA116" s="243" t="s">
        <v>730</v>
      </c>
      <c r="BB116" s="200" t="s">
        <v>729</v>
      </c>
      <c r="BC116" s="974">
        <v>0.09</v>
      </c>
      <c r="BD116" s="243" t="s">
        <v>728</v>
      </c>
      <c r="BE116" s="972" t="s">
        <v>727</v>
      </c>
      <c r="BF116" s="974">
        <v>0.01</v>
      </c>
      <c r="BG116" s="1334">
        <f t="shared" si="4"/>
        <v>0.5</v>
      </c>
      <c r="BH116" s="974">
        <v>0.4</v>
      </c>
      <c r="BI116" s="243" t="s">
        <v>730</v>
      </c>
      <c r="BJ116" s="200" t="s">
        <v>729</v>
      </c>
      <c r="BK116" s="974">
        <v>0.09</v>
      </c>
      <c r="BL116" s="243" t="s">
        <v>728</v>
      </c>
      <c r="BM116" s="972" t="s">
        <v>727</v>
      </c>
      <c r="BN116" s="974">
        <v>0.01</v>
      </c>
      <c r="BO116" s="1334">
        <f t="shared" si="5"/>
        <v>0.5</v>
      </c>
      <c r="BP116" s="210"/>
      <c r="BQ116" s="1464" t="str">
        <f>IF(VLOOKUP($A116,'EZ list'!$B$4:$H$443,4,FALSE)="","","Yes")</f>
        <v/>
      </c>
      <c r="BR116" s="1465" t="s">
        <v>984</v>
      </c>
      <c r="BS116" s="1446">
        <v>0.74199999999999999</v>
      </c>
      <c r="BT116" s="1396" t="s">
        <v>1088</v>
      </c>
      <c r="BU116" s="1396" t="s">
        <v>730</v>
      </c>
      <c r="BV116" s="1396" t="s">
        <v>729</v>
      </c>
      <c r="BW116" s="1396">
        <v>0.59</v>
      </c>
      <c r="BX116" s="1396" t="s">
        <v>728</v>
      </c>
      <c r="BY116" s="1396" t="s">
        <v>727</v>
      </c>
      <c r="BZ116" s="1396">
        <v>0.01</v>
      </c>
      <c r="CA116" s="1330"/>
    </row>
    <row r="117" spans="1:79" s="200" customFormat="1" ht="15" x14ac:dyDescent="0.25">
      <c r="A117" s="972" t="s">
        <v>325</v>
      </c>
      <c r="B117" s="1268" t="s">
        <v>855</v>
      </c>
      <c r="C117" s="243">
        <v>0.49</v>
      </c>
      <c r="D117" s="243" t="s">
        <v>701</v>
      </c>
      <c r="E117" s="972" t="s">
        <v>700</v>
      </c>
      <c r="F117" s="243">
        <v>0</v>
      </c>
      <c r="G117" s="972" t="s">
        <v>793</v>
      </c>
      <c r="H117" s="972" t="s">
        <v>792</v>
      </c>
      <c r="I117" s="243">
        <v>0.01</v>
      </c>
      <c r="J117" s="243">
        <v>0.5</v>
      </c>
      <c r="K117" s="973">
        <v>0.49</v>
      </c>
      <c r="L117" s="972" t="s">
        <v>701</v>
      </c>
      <c r="M117" s="972" t="s">
        <v>700</v>
      </c>
      <c r="N117" s="974">
        <v>0</v>
      </c>
      <c r="O117" s="972" t="s">
        <v>793</v>
      </c>
      <c r="P117" s="972" t="s">
        <v>792</v>
      </c>
      <c r="Q117" s="974">
        <v>0.01</v>
      </c>
      <c r="R117" s="975">
        <v>0.5</v>
      </c>
      <c r="S117" s="973">
        <v>0.49</v>
      </c>
      <c r="T117" s="972" t="s">
        <v>701</v>
      </c>
      <c r="U117" s="972" t="s">
        <v>700</v>
      </c>
      <c r="V117" s="974">
        <v>0</v>
      </c>
      <c r="W117" s="972" t="s">
        <v>793</v>
      </c>
      <c r="X117" s="972" t="s">
        <v>792</v>
      </c>
      <c r="Y117" s="974">
        <v>0.01</v>
      </c>
      <c r="Z117" s="975">
        <v>0.5</v>
      </c>
      <c r="AA117" s="973">
        <v>0.49</v>
      </c>
      <c r="AB117" s="972" t="s">
        <v>701</v>
      </c>
      <c r="AC117" s="972" t="s">
        <v>700</v>
      </c>
      <c r="AD117" s="974">
        <v>0</v>
      </c>
      <c r="AE117" s="972" t="s">
        <v>793</v>
      </c>
      <c r="AF117" s="972" t="s">
        <v>792</v>
      </c>
      <c r="AG117" s="974">
        <v>0.01</v>
      </c>
      <c r="AH117" s="975">
        <v>0.5</v>
      </c>
      <c r="AI117" s="973">
        <v>0.49</v>
      </c>
      <c r="AJ117" s="734" t="s">
        <v>701</v>
      </c>
      <c r="AK117" s="977" t="s">
        <v>700</v>
      </c>
      <c r="AL117" s="974">
        <v>0</v>
      </c>
      <c r="AM117" s="977" t="s">
        <v>793</v>
      </c>
      <c r="AN117" s="977" t="s">
        <v>792</v>
      </c>
      <c r="AO117" s="974">
        <v>0.01</v>
      </c>
      <c r="AP117" s="975">
        <v>0.5</v>
      </c>
      <c r="AQ117" s="979">
        <v>0.49</v>
      </c>
      <c r="AR117" s="980" t="s">
        <v>701</v>
      </c>
      <c r="AS117" s="980" t="s">
        <v>700</v>
      </c>
      <c r="AT117" s="979">
        <v>0</v>
      </c>
      <c r="AU117" s="980" t="s">
        <v>793</v>
      </c>
      <c r="AV117" s="980" t="s">
        <v>792</v>
      </c>
      <c r="AW117" s="979">
        <v>0.01</v>
      </c>
      <c r="AX117" s="1327">
        <f t="shared" si="3"/>
        <v>0.5</v>
      </c>
      <c r="AY117" s="1313"/>
      <c r="AZ117" s="974">
        <v>0.49</v>
      </c>
      <c r="BA117" s="243" t="s">
        <v>701</v>
      </c>
      <c r="BB117" s="200" t="s">
        <v>700</v>
      </c>
      <c r="BC117" s="974">
        <v>0</v>
      </c>
      <c r="BD117" s="243" t="s">
        <v>793</v>
      </c>
      <c r="BE117" s="972" t="s">
        <v>792</v>
      </c>
      <c r="BF117" s="974">
        <v>0.01</v>
      </c>
      <c r="BG117" s="1334">
        <f t="shared" si="4"/>
        <v>0.5</v>
      </c>
      <c r="BH117" s="974">
        <v>0.49</v>
      </c>
      <c r="BI117" s="243" t="s">
        <v>701</v>
      </c>
      <c r="BJ117" s="200" t="s">
        <v>700</v>
      </c>
      <c r="BK117" s="974">
        <v>0</v>
      </c>
      <c r="BL117" s="243" t="s">
        <v>793</v>
      </c>
      <c r="BM117" s="972" t="s">
        <v>792</v>
      </c>
      <c r="BN117" s="974">
        <v>0.01</v>
      </c>
      <c r="BO117" s="1334">
        <f t="shared" si="5"/>
        <v>0.5</v>
      </c>
      <c r="BP117" s="210"/>
      <c r="BQ117" s="1464" t="str">
        <f>IF(VLOOKUP($A117,'EZ list'!$B$4:$H$443,4,FALSE)="","","Yes")</f>
        <v>Yes</v>
      </c>
      <c r="BR117" s="1465" t="s">
        <v>985</v>
      </c>
      <c r="BS117" s="1446">
        <v>0.65200000000000002</v>
      </c>
      <c r="BT117" s="1396" t="s">
        <v>1088</v>
      </c>
      <c r="BU117" s="1396" t="s">
        <v>701</v>
      </c>
      <c r="BV117" s="1396" t="s">
        <v>700</v>
      </c>
      <c r="BW117" s="1396">
        <v>0</v>
      </c>
      <c r="BX117" s="1396" t="s">
        <v>793</v>
      </c>
      <c r="BY117" s="1396" t="s">
        <v>792</v>
      </c>
      <c r="BZ117" s="1396">
        <v>0.01</v>
      </c>
      <c r="CA117" s="1330"/>
    </row>
    <row r="118" spans="1:79" s="200" customFormat="1" ht="15.75" customHeight="1" x14ac:dyDescent="0.25">
      <c r="A118" s="972" t="s">
        <v>327</v>
      </c>
      <c r="B118" s="1268" t="s">
        <v>326</v>
      </c>
      <c r="C118" s="243">
        <v>0.4</v>
      </c>
      <c r="D118" s="243" t="s">
        <v>758</v>
      </c>
      <c r="E118" s="972" t="s">
        <v>757</v>
      </c>
      <c r="F118" s="243">
        <v>0.09</v>
      </c>
      <c r="G118" s="972" t="s">
        <v>756</v>
      </c>
      <c r="H118" s="972" t="s">
        <v>755</v>
      </c>
      <c r="I118" s="243">
        <v>0.01</v>
      </c>
      <c r="J118" s="243">
        <v>0.5</v>
      </c>
      <c r="K118" s="973">
        <v>0.4</v>
      </c>
      <c r="L118" s="972" t="s">
        <v>758</v>
      </c>
      <c r="M118" s="972" t="s">
        <v>757</v>
      </c>
      <c r="N118" s="974">
        <v>0.09</v>
      </c>
      <c r="O118" s="972" t="s">
        <v>756</v>
      </c>
      <c r="P118" s="972" t="s">
        <v>755</v>
      </c>
      <c r="Q118" s="974">
        <v>0.01</v>
      </c>
      <c r="R118" s="975">
        <v>0.5</v>
      </c>
      <c r="S118" s="973">
        <v>0.4</v>
      </c>
      <c r="T118" s="972" t="s">
        <v>758</v>
      </c>
      <c r="U118" s="972" t="s">
        <v>757</v>
      </c>
      <c r="V118" s="974">
        <v>0.09</v>
      </c>
      <c r="W118" s="972" t="s">
        <v>756</v>
      </c>
      <c r="X118" s="972" t="s">
        <v>755</v>
      </c>
      <c r="Y118" s="974">
        <v>0.01</v>
      </c>
      <c r="Z118" s="975">
        <v>0.5</v>
      </c>
      <c r="AA118" s="973">
        <v>0.4</v>
      </c>
      <c r="AB118" s="972" t="s">
        <v>758</v>
      </c>
      <c r="AC118" s="972" t="s">
        <v>757</v>
      </c>
      <c r="AD118" s="974">
        <v>0.09</v>
      </c>
      <c r="AE118" s="972" t="s">
        <v>756</v>
      </c>
      <c r="AF118" s="972" t="s">
        <v>755</v>
      </c>
      <c r="AG118" s="974">
        <v>0.01</v>
      </c>
      <c r="AH118" s="975">
        <v>0.5</v>
      </c>
      <c r="AI118" s="973">
        <v>0.44</v>
      </c>
      <c r="AJ118" s="734" t="s">
        <v>758</v>
      </c>
      <c r="AK118" s="977" t="s">
        <v>757</v>
      </c>
      <c r="AL118" s="974">
        <v>0.26</v>
      </c>
      <c r="AM118" s="977" t="s">
        <v>756</v>
      </c>
      <c r="AN118" s="977" t="s">
        <v>755</v>
      </c>
      <c r="AO118" s="974">
        <v>0.05</v>
      </c>
      <c r="AP118" s="975">
        <v>0.75</v>
      </c>
      <c r="AQ118" s="979">
        <v>0.4</v>
      </c>
      <c r="AR118" s="980" t="s">
        <v>758</v>
      </c>
      <c r="AS118" s="980" t="s">
        <v>757</v>
      </c>
      <c r="AT118" s="979">
        <v>0.09</v>
      </c>
      <c r="AU118" s="980" t="s">
        <v>756</v>
      </c>
      <c r="AV118" s="980" t="s">
        <v>755</v>
      </c>
      <c r="AW118" s="979">
        <v>0.01</v>
      </c>
      <c r="AX118" s="1327">
        <f t="shared" si="3"/>
        <v>0.5</v>
      </c>
      <c r="AY118" s="1313"/>
      <c r="AZ118" s="974">
        <v>0.4</v>
      </c>
      <c r="BA118" s="243" t="s">
        <v>758</v>
      </c>
      <c r="BB118" s="200" t="s">
        <v>757</v>
      </c>
      <c r="BC118" s="974">
        <v>0.09</v>
      </c>
      <c r="BD118" s="243" t="s">
        <v>756</v>
      </c>
      <c r="BE118" s="972" t="s">
        <v>755</v>
      </c>
      <c r="BF118" s="974">
        <v>0.01</v>
      </c>
      <c r="BG118" s="1334">
        <f t="shared" si="4"/>
        <v>0.5</v>
      </c>
      <c r="BH118" s="974">
        <v>0.4</v>
      </c>
      <c r="BI118" s="243" t="s">
        <v>758</v>
      </c>
      <c r="BJ118" s="200" t="s">
        <v>757</v>
      </c>
      <c r="BK118" s="974">
        <v>0.09</v>
      </c>
      <c r="BL118" s="243" t="s">
        <v>756</v>
      </c>
      <c r="BM118" s="972" t="s">
        <v>755</v>
      </c>
      <c r="BN118" s="974">
        <v>0.01</v>
      </c>
      <c r="BO118" s="1334">
        <f t="shared" si="5"/>
        <v>0.5</v>
      </c>
      <c r="BP118" s="210"/>
      <c r="BQ118" s="1464" t="str">
        <f>IF(VLOOKUP($A118,'EZ list'!$B$4:$H$443,4,FALSE)="","","Yes")</f>
        <v/>
      </c>
      <c r="BR118" s="1465" t="s">
        <v>984</v>
      </c>
      <c r="BS118" s="1446">
        <v>0.65600000000000003</v>
      </c>
      <c r="BT118" s="1396" t="s">
        <v>1088</v>
      </c>
      <c r="BU118" s="1396" t="s">
        <v>758</v>
      </c>
      <c r="BV118" s="1396" t="s">
        <v>757</v>
      </c>
      <c r="BW118" s="1396">
        <v>0.59</v>
      </c>
      <c r="BX118" s="1396" t="s">
        <v>756</v>
      </c>
      <c r="BY118" s="1396" t="s">
        <v>755</v>
      </c>
      <c r="BZ118" s="1396">
        <v>0.01</v>
      </c>
      <c r="CA118" s="1330"/>
    </row>
    <row r="119" spans="1:79" s="200" customFormat="1" ht="15.75" customHeight="1" x14ac:dyDescent="0.25">
      <c r="A119" s="972" t="s">
        <v>329</v>
      </c>
      <c r="B119" s="1268" t="s">
        <v>328</v>
      </c>
      <c r="C119" s="243">
        <v>0.4</v>
      </c>
      <c r="D119" s="243" t="s">
        <v>730</v>
      </c>
      <c r="E119" s="972" t="s">
        <v>729</v>
      </c>
      <c r="F119" s="243">
        <v>0.09</v>
      </c>
      <c r="G119" s="972" t="s">
        <v>4091</v>
      </c>
      <c r="H119" s="972" t="s">
        <v>4092</v>
      </c>
      <c r="I119" s="243">
        <v>0.01</v>
      </c>
      <c r="J119" s="243">
        <v>0.5</v>
      </c>
      <c r="K119" s="973">
        <v>0.4</v>
      </c>
      <c r="L119" s="972" t="s">
        <v>730</v>
      </c>
      <c r="M119" s="972" t="s">
        <v>729</v>
      </c>
      <c r="N119" s="974">
        <v>0.09</v>
      </c>
      <c r="O119" s="972" t="s">
        <v>4091</v>
      </c>
      <c r="P119" s="972" t="s">
        <v>4092</v>
      </c>
      <c r="Q119" s="974">
        <v>0.01</v>
      </c>
      <c r="R119" s="975">
        <v>0.5</v>
      </c>
      <c r="S119" s="973">
        <v>0.4</v>
      </c>
      <c r="T119" s="972" t="s">
        <v>730</v>
      </c>
      <c r="U119" s="972" t="s">
        <v>729</v>
      </c>
      <c r="V119" s="974">
        <v>0.09</v>
      </c>
      <c r="W119" s="972" t="s">
        <v>4091</v>
      </c>
      <c r="X119" s="972" t="s">
        <v>4092</v>
      </c>
      <c r="Y119" s="974">
        <v>0.01</v>
      </c>
      <c r="Z119" s="975">
        <v>0.5</v>
      </c>
      <c r="AA119" s="973">
        <v>0.4</v>
      </c>
      <c r="AB119" s="972" t="s">
        <v>730</v>
      </c>
      <c r="AC119" s="972" t="s">
        <v>729</v>
      </c>
      <c r="AD119" s="974">
        <v>0.09</v>
      </c>
      <c r="AE119" s="972" t="s">
        <v>728</v>
      </c>
      <c r="AF119" s="972" t="s">
        <v>727</v>
      </c>
      <c r="AG119" s="974">
        <v>0.01</v>
      </c>
      <c r="AH119" s="975">
        <v>0.5</v>
      </c>
      <c r="AI119" s="973">
        <v>0.4</v>
      </c>
      <c r="AJ119" s="734" t="s">
        <v>730</v>
      </c>
      <c r="AK119" s="977" t="s">
        <v>729</v>
      </c>
      <c r="AL119" s="974">
        <v>0.09</v>
      </c>
      <c r="AM119" s="977" t="s">
        <v>728</v>
      </c>
      <c r="AN119" s="977" t="s">
        <v>727</v>
      </c>
      <c r="AO119" s="974">
        <v>0.01</v>
      </c>
      <c r="AP119" s="975">
        <v>0.5</v>
      </c>
      <c r="AQ119" s="979">
        <v>0.4</v>
      </c>
      <c r="AR119" s="980" t="s">
        <v>730</v>
      </c>
      <c r="AS119" s="980" t="s">
        <v>729</v>
      </c>
      <c r="AT119" s="979">
        <v>0.09</v>
      </c>
      <c r="AU119" s="980" t="s">
        <v>728</v>
      </c>
      <c r="AV119" s="980" t="s">
        <v>727</v>
      </c>
      <c r="AW119" s="979">
        <v>0.01</v>
      </c>
      <c r="AX119" s="1327">
        <f t="shared" si="3"/>
        <v>0.5</v>
      </c>
      <c r="AY119" s="1313"/>
      <c r="AZ119" s="974">
        <v>0.4</v>
      </c>
      <c r="BA119" s="243" t="s">
        <v>730</v>
      </c>
      <c r="BB119" s="200" t="s">
        <v>729</v>
      </c>
      <c r="BC119" s="974">
        <v>0.09</v>
      </c>
      <c r="BD119" s="243" t="s">
        <v>728</v>
      </c>
      <c r="BE119" s="972" t="s">
        <v>727</v>
      </c>
      <c r="BF119" s="974">
        <v>0.01</v>
      </c>
      <c r="BG119" s="1334">
        <f t="shared" si="4"/>
        <v>0.5</v>
      </c>
      <c r="BH119" s="974">
        <v>0.4</v>
      </c>
      <c r="BI119" s="243" t="s">
        <v>730</v>
      </c>
      <c r="BJ119" s="200" t="s">
        <v>729</v>
      </c>
      <c r="BK119" s="974">
        <v>0.09</v>
      </c>
      <c r="BL119" s="243" t="s">
        <v>728</v>
      </c>
      <c r="BM119" s="972" t="s">
        <v>727</v>
      </c>
      <c r="BN119" s="974">
        <v>0.01</v>
      </c>
      <c r="BO119" s="1334">
        <f t="shared" si="5"/>
        <v>0.5</v>
      </c>
      <c r="BP119" s="210"/>
      <c r="BQ119" s="1464" t="str">
        <f>IF(VLOOKUP($A119,'EZ list'!$B$4:$H$443,4,FALSE)="","","Yes")</f>
        <v>Yes</v>
      </c>
      <c r="BR119" s="1465" t="s">
        <v>984</v>
      </c>
      <c r="BS119" s="1446">
        <v>0.69</v>
      </c>
      <c r="BT119" s="1396" t="s">
        <v>1088</v>
      </c>
      <c r="BU119" s="1396" t="s">
        <v>730</v>
      </c>
      <c r="BV119" s="1396" t="s">
        <v>729</v>
      </c>
      <c r="BW119" s="1396">
        <v>0.59</v>
      </c>
      <c r="BX119" s="1396" t="s">
        <v>728</v>
      </c>
      <c r="BY119" s="1396" t="s">
        <v>727</v>
      </c>
      <c r="BZ119" s="1396">
        <v>0.01</v>
      </c>
      <c r="CA119" s="1330"/>
    </row>
    <row r="120" spans="1:79" s="200" customFormat="1" ht="15.75" customHeight="1" x14ac:dyDescent="0.25">
      <c r="A120" s="972" t="s">
        <v>331</v>
      </c>
      <c r="B120" s="1268" t="s">
        <v>330</v>
      </c>
      <c r="C120" s="243">
        <v>0.3</v>
      </c>
      <c r="D120" s="243" t="s">
        <v>739</v>
      </c>
      <c r="E120" s="972" t="s">
        <v>738</v>
      </c>
      <c r="F120" s="243">
        <v>0.37</v>
      </c>
      <c r="G120" s="972" t="s">
        <v>701</v>
      </c>
      <c r="H120" s="972" t="s">
        <v>701</v>
      </c>
      <c r="I120" s="243">
        <v>0</v>
      </c>
      <c r="J120" s="243">
        <v>0.66999999999999993</v>
      </c>
      <c r="K120" s="973">
        <v>0.3</v>
      </c>
      <c r="L120" s="972" t="s">
        <v>739</v>
      </c>
      <c r="M120" s="972" t="s">
        <v>738</v>
      </c>
      <c r="N120" s="974">
        <v>0.37</v>
      </c>
      <c r="O120" s="972" t="s">
        <v>701</v>
      </c>
      <c r="P120" s="972" t="s">
        <v>701</v>
      </c>
      <c r="Q120" s="974">
        <v>0</v>
      </c>
      <c r="R120" s="975">
        <v>0.66999999999999993</v>
      </c>
      <c r="S120" s="973">
        <v>0.3</v>
      </c>
      <c r="T120" s="972" t="s">
        <v>739</v>
      </c>
      <c r="U120" s="972" t="s">
        <v>738</v>
      </c>
      <c r="V120" s="974">
        <v>0.37</v>
      </c>
      <c r="W120" s="972" t="s">
        <v>701</v>
      </c>
      <c r="X120" s="972" t="s">
        <v>701</v>
      </c>
      <c r="Y120" s="974">
        <v>0</v>
      </c>
      <c r="Z120" s="975">
        <v>0.66999999999999993</v>
      </c>
      <c r="AA120" s="973">
        <v>0.3</v>
      </c>
      <c r="AB120" s="972" t="s">
        <v>739</v>
      </c>
      <c r="AC120" s="972" t="s">
        <v>738</v>
      </c>
      <c r="AD120" s="974">
        <v>0.37</v>
      </c>
      <c r="AE120" s="972" t="s">
        <v>701</v>
      </c>
      <c r="AF120" s="972" t="s">
        <v>701</v>
      </c>
      <c r="AG120" s="974">
        <v>0</v>
      </c>
      <c r="AH120" s="975">
        <v>0.66999999999999993</v>
      </c>
      <c r="AI120" s="973">
        <v>0.48</v>
      </c>
      <c r="AJ120" s="734" t="s">
        <v>739</v>
      </c>
      <c r="AK120" s="977" t="s">
        <v>738</v>
      </c>
      <c r="AL120" s="974">
        <v>0.27</v>
      </c>
      <c r="AM120" s="977" t="s">
        <v>701</v>
      </c>
      <c r="AN120" s="977" t="s">
        <v>701</v>
      </c>
      <c r="AO120" s="974">
        <v>0</v>
      </c>
      <c r="AP120" s="975">
        <v>0.75</v>
      </c>
      <c r="AQ120" s="979">
        <v>0.64</v>
      </c>
      <c r="AR120" s="980" t="s">
        <v>739</v>
      </c>
      <c r="AS120" s="980" t="s">
        <v>738</v>
      </c>
      <c r="AT120" s="979">
        <v>0.36</v>
      </c>
      <c r="AU120" s="980" t="s">
        <v>701</v>
      </c>
      <c r="AV120" s="980" t="s">
        <v>701</v>
      </c>
      <c r="AW120" s="979">
        <v>0</v>
      </c>
      <c r="AX120" s="1327">
        <f t="shared" si="3"/>
        <v>1</v>
      </c>
      <c r="AY120" s="1313"/>
      <c r="AZ120" s="974">
        <v>0.3</v>
      </c>
      <c r="BA120" s="243" t="s">
        <v>739</v>
      </c>
      <c r="BB120" s="200" t="s">
        <v>738</v>
      </c>
      <c r="BC120" s="974">
        <v>0.37</v>
      </c>
      <c r="BD120" s="243" t="s">
        <v>701</v>
      </c>
      <c r="BE120" s="972" t="s">
        <v>701</v>
      </c>
      <c r="BF120" s="974">
        <v>0</v>
      </c>
      <c r="BG120" s="1334">
        <f t="shared" si="4"/>
        <v>0.66999999999999993</v>
      </c>
      <c r="BH120" s="974">
        <v>0.3</v>
      </c>
      <c r="BI120" s="243" t="s">
        <v>739</v>
      </c>
      <c r="BJ120" s="200" t="s">
        <v>738</v>
      </c>
      <c r="BK120" s="974">
        <v>0.2</v>
      </c>
      <c r="BL120" s="243" t="s">
        <v>701</v>
      </c>
      <c r="BM120" s="972" t="s">
        <v>701</v>
      </c>
      <c r="BN120" s="974">
        <v>0</v>
      </c>
      <c r="BO120" s="1334">
        <f t="shared" si="5"/>
        <v>0.5</v>
      </c>
      <c r="BP120" s="210"/>
      <c r="BQ120" s="1464" t="str">
        <f>IF(VLOOKUP($A120,'EZ list'!$B$4:$H$443,4,FALSE)="","","Yes")</f>
        <v/>
      </c>
      <c r="BR120" s="1465" t="s">
        <v>985</v>
      </c>
      <c r="BS120" s="1446">
        <v>0.749</v>
      </c>
      <c r="BT120" s="1396" t="s">
        <v>1088</v>
      </c>
      <c r="BU120" s="1396" t="s">
        <v>739</v>
      </c>
      <c r="BV120" s="1396" t="s">
        <v>738</v>
      </c>
      <c r="BW120" s="1396">
        <v>0.2</v>
      </c>
      <c r="BX120" s="1396" t="s">
        <v>701</v>
      </c>
      <c r="BY120" s="1396" t="s">
        <v>701</v>
      </c>
      <c r="BZ120" s="1396">
        <v>0</v>
      </c>
      <c r="CA120" s="1330"/>
    </row>
    <row r="121" spans="1:79" s="200" customFormat="1" ht="15" x14ac:dyDescent="0.25">
      <c r="A121" s="972" t="s">
        <v>333</v>
      </c>
      <c r="B121" s="1268" t="s">
        <v>854</v>
      </c>
      <c r="C121" s="243">
        <v>0.49</v>
      </c>
      <c r="D121" s="243" t="s">
        <v>701</v>
      </c>
      <c r="E121" s="972" t="s">
        <v>700</v>
      </c>
      <c r="F121" s="243">
        <v>0</v>
      </c>
      <c r="G121" s="972" t="s">
        <v>704</v>
      </c>
      <c r="H121" s="972" t="s">
        <v>703</v>
      </c>
      <c r="I121" s="243">
        <v>0.01</v>
      </c>
      <c r="J121" s="243">
        <v>0.5</v>
      </c>
      <c r="K121" s="973">
        <v>0.49</v>
      </c>
      <c r="L121" s="972" t="s">
        <v>701</v>
      </c>
      <c r="M121" s="972" t="s">
        <v>700</v>
      </c>
      <c r="N121" s="974">
        <v>0</v>
      </c>
      <c r="O121" s="972" t="s">
        <v>704</v>
      </c>
      <c r="P121" s="972" t="s">
        <v>703</v>
      </c>
      <c r="Q121" s="974">
        <v>0.01</v>
      </c>
      <c r="R121" s="975">
        <v>0.5</v>
      </c>
      <c r="S121" s="973">
        <v>0.49</v>
      </c>
      <c r="T121" s="972" t="s">
        <v>701</v>
      </c>
      <c r="U121" s="972" t="s">
        <v>700</v>
      </c>
      <c r="V121" s="974">
        <v>0</v>
      </c>
      <c r="W121" s="972" t="s">
        <v>704</v>
      </c>
      <c r="X121" s="972" t="s">
        <v>703</v>
      </c>
      <c r="Y121" s="974">
        <v>0.01</v>
      </c>
      <c r="Z121" s="975">
        <v>0.5</v>
      </c>
      <c r="AA121" s="973">
        <v>0.49</v>
      </c>
      <c r="AB121" s="972" t="s">
        <v>701</v>
      </c>
      <c r="AC121" s="972" t="s">
        <v>700</v>
      </c>
      <c r="AD121" s="974">
        <v>0</v>
      </c>
      <c r="AE121" s="972" t="s">
        <v>704</v>
      </c>
      <c r="AF121" s="972" t="s">
        <v>703</v>
      </c>
      <c r="AG121" s="974">
        <v>0.01</v>
      </c>
      <c r="AH121" s="975">
        <v>0.5</v>
      </c>
      <c r="AI121" s="973">
        <v>0.49</v>
      </c>
      <c r="AJ121" s="734" t="s">
        <v>701</v>
      </c>
      <c r="AK121" s="977" t="s">
        <v>700</v>
      </c>
      <c r="AL121" s="974">
        <v>0</v>
      </c>
      <c r="AM121" s="977" t="s">
        <v>704</v>
      </c>
      <c r="AN121" s="977" t="s">
        <v>703</v>
      </c>
      <c r="AO121" s="974">
        <v>0.01</v>
      </c>
      <c r="AP121" s="975">
        <v>0.5</v>
      </c>
      <c r="AQ121" s="979">
        <v>0.49</v>
      </c>
      <c r="AR121" s="980" t="s">
        <v>701</v>
      </c>
      <c r="AS121" s="980" t="s">
        <v>700</v>
      </c>
      <c r="AT121" s="979">
        <v>0</v>
      </c>
      <c r="AU121" s="980" t="s">
        <v>704</v>
      </c>
      <c r="AV121" s="980" t="s">
        <v>703</v>
      </c>
      <c r="AW121" s="979">
        <v>0.01</v>
      </c>
      <c r="AX121" s="1327">
        <f t="shared" si="3"/>
        <v>0.5</v>
      </c>
      <c r="AY121" s="1313"/>
      <c r="AZ121" s="974">
        <v>0.49</v>
      </c>
      <c r="BA121" s="243" t="s">
        <v>701</v>
      </c>
      <c r="BB121" s="200" t="s">
        <v>700</v>
      </c>
      <c r="BC121" s="974">
        <v>0</v>
      </c>
      <c r="BD121" s="243" t="s">
        <v>704</v>
      </c>
      <c r="BE121" s="972" t="s">
        <v>703</v>
      </c>
      <c r="BF121" s="974">
        <v>0.01</v>
      </c>
      <c r="BG121" s="1334">
        <f t="shared" si="4"/>
        <v>0.5</v>
      </c>
      <c r="BH121" s="974">
        <v>0.49</v>
      </c>
      <c r="BI121" s="243" t="s">
        <v>701</v>
      </c>
      <c r="BJ121" s="200" t="s">
        <v>700</v>
      </c>
      <c r="BK121" s="974">
        <v>0</v>
      </c>
      <c r="BL121" s="243" t="s">
        <v>704</v>
      </c>
      <c r="BM121" s="972" t="s">
        <v>703</v>
      </c>
      <c r="BN121" s="974">
        <v>0.01</v>
      </c>
      <c r="BO121" s="1334">
        <f t="shared" si="5"/>
        <v>0.5</v>
      </c>
      <c r="BP121" s="210"/>
      <c r="BQ121" s="1464" t="str">
        <f>IF(VLOOKUP($A121,'EZ list'!$B$4:$H$443,4,FALSE)="","","Yes")</f>
        <v>Yes</v>
      </c>
      <c r="BR121" s="1465" t="s">
        <v>985</v>
      </c>
      <c r="BS121" s="1446">
        <v>0.65500000000000003</v>
      </c>
      <c r="BT121" s="1396" t="s">
        <v>1088</v>
      </c>
      <c r="BU121" s="1396" t="s">
        <v>701</v>
      </c>
      <c r="BV121" s="1396" t="s">
        <v>700</v>
      </c>
      <c r="BW121" s="1396">
        <v>0</v>
      </c>
      <c r="BX121" s="1396" t="s">
        <v>704</v>
      </c>
      <c r="BY121" s="1396" t="s">
        <v>703</v>
      </c>
      <c r="BZ121" s="1396">
        <v>0.01</v>
      </c>
      <c r="CA121" s="1330"/>
    </row>
    <row r="122" spans="1:79" s="200" customFormat="1" ht="15.75" customHeight="1" x14ac:dyDescent="0.25">
      <c r="A122" s="972" t="s">
        <v>335</v>
      </c>
      <c r="B122" s="1268" t="s">
        <v>334</v>
      </c>
      <c r="C122" s="243">
        <v>0.4</v>
      </c>
      <c r="D122" s="243" t="s">
        <v>752</v>
      </c>
      <c r="E122" s="972" t="s">
        <v>751</v>
      </c>
      <c r="F122" s="243">
        <v>0.1</v>
      </c>
      <c r="G122" s="972" t="s">
        <v>701</v>
      </c>
      <c r="H122" s="972" t="s">
        <v>713</v>
      </c>
      <c r="I122" s="243">
        <v>0</v>
      </c>
      <c r="J122" s="243">
        <v>0.5</v>
      </c>
      <c r="K122" s="973">
        <v>0.4</v>
      </c>
      <c r="L122" s="972" t="s">
        <v>752</v>
      </c>
      <c r="M122" s="972" t="s">
        <v>751</v>
      </c>
      <c r="N122" s="974">
        <v>0.1</v>
      </c>
      <c r="O122" s="972" t="s">
        <v>701</v>
      </c>
      <c r="P122" s="972" t="s">
        <v>713</v>
      </c>
      <c r="Q122" s="974">
        <v>0</v>
      </c>
      <c r="R122" s="975">
        <v>0.5</v>
      </c>
      <c r="S122" s="973">
        <v>0.4</v>
      </c>
      <c r="T122" s="972" t="s">
        <v>752</v>
      </c>
      <c r="U122" s="972" t="s">
        <v>751</v>
      </c>
      <c r="V122" s="974">
        <v>0.1</v>
      </c>
      <c r="W122" s="972" t="s">
        <v>701</v>
      </c>
      <c r="X122" s="972" t="s">
        <v>713</v>
      </c>
      <c r="Y122" s="974">
        <v>0</v>
      </c>
      <c r="Z122" s="975">
        <v>0.5</v>
      </c>
      <c r="AA122" s="973">
        <v>0.4</v>
      </c>
      <c r="AB122" s="972" t="s">
        <v>752</v>
      </c>
      <c r="AC122" s="972" t="s">
        <v>751</v>
      </c>
      <c r="AD122" s="974">
        <v>0.1</v>
      </c>
      <c r="AE122" s="972" t="s">
        <v>701</v>
      </c>
      <c r="AF122" s="972" t="s">
        <v>713</v>
      </c>
      <c r="AG122" s="974">
        <v>0</v>
      </c>
      <c r="AH122" s="975">
        <v>0.5</v>
      </c>
      <c r="AI122" s="973">
        <v>0.35</v>
      </c>
      <c r="AJ122" s="734" t="s">
        <v>752</v>
      </c>
      <c r="AK122" s="977" t="s">
        <v>751</v>
      </c>
      <c r="AL122" s="974">
        <v>0.4</v>
      </c>
      <c r="AM122" s="977" t="s">
        <v>701</v>
      </c>
      <c r="AN122" s="977" t="s">
        <v>713</v>
      </c>
      <c r="AO122" s="974">
        <v>0</v>
      </c>
      <c r="AP122" s="975">
        <v>0.75</v>
      </c>
      <c r="AQ122" s="979">
        <v>0.4</v>
      </c>
      <c r="AR122" s="980" t="s">
        <v>752</v>
      </c>
      <c r="AS122" s="980" t="s">
        <v>751</v>
      </c>
      <c r="AT122" s="979">
        <v>0.1</v>
      </c>
      <c r="AU122" s="980" t="s">
        <v>701</v>
      </c>
      <c r="AV122" s="980" t="s">
        <v>713</v>
      </c>
      <c r="AW122" s="979">
        <v>0</v>
      </c>
      <c r="AX122" s="1327">
        <f t="shared" si="3"/>
        <v>0.5</v>
      </c>
      <c r="AY122" s="1313"/>
      <c r="AZ122" s="974">
        <v>0.4</v>
      </c>
      <c r="BA122" s="243" t="s">
        <v>752</v>
      </c>
      <c r="BB122" s="200" t="s">
        <v>751</v>
      </c>
      <c r="BC122" s="974">
        <v>0.1</v>
      </c>
      <c r="BD122" s="243" t="s">
        <v>701</v>
      </c>
      <c r="BE122" s="972" t="s">
        <v>713</v>
      </c>
      <c r="BF122" s="974">
        <v>0</v>
      </c>
      <c r="BG122" s="1334">
        <f t="shared" si="4"/>
        <v>0.5</v>
      </c>
      <c r="BH122" s="974">
        <v>0.4</v>
      </c>
      <c r="BI122" s="243" t="s">
        <v>752</v>
      </c>
      <c r="BJ122" s="200" t="s">
        <v>751</v>
      </c>
      <c r="BK122" s="974">
        <v>0.1</v>
      </c>
      <c r="BL122" s="243" t="s">
        <v>701</v>
      </c>
      <c r="BM122" s="972" t="s">
        <v>713</v>
      </c>
      <c r="BN122" s="974">
        <v>0</v>
      </c>
      <c r="BO122" s="1334">
        <f t="shared" si="5"/>
        <v>0.5</v>
      </c>
      <c r="BP122" s="210"/>
      <c r="BQ122" s="1464" t="str">
        <f>IF(VLOOKUP($A122,'EZ list'!$B$4:$H$443,4,FALSE)="","","Yes")</f>
        <v/>
      </c>
      <c r="BR122" s="1465" t="s">
        <v>984</v>
      </c>
      <c r="BS122" s="1446">
        <v>0.73699999999999999</v>
      </c>
      <c r="BT122" s="1396" t="s">
        <v>1088</v>
      </c>
      <c r="BU122" s="1396" t="s">
        <v>752</v>
      </c>
      <c r="BV122" s="1396" t="s">
        <v>751</v>
      </c>
      <c r="BW122" s="1396">
        <v>0.6</v>
      </c>
      <c r="BX122" s="1396" t="s">
        <v>701</v>
      </c>
      <c r="BY122" s="1396" t="s">
        <v>713</v>
      </c>
      <c r="BZ122" s="1396">
        <v>0</v>
      </c>
      <c r="CA122" s="1330"/>
    </row>
    <row r="123" spans="1:79" s="200" customFormat="1" ht="15.75" customHeight="1" x14ac:dyDescent="0.25">
      <c r="A123" s="972" t="s">
        <v>337</v>
      </c>
      <c r="B123" s="1268" t="s">
        <v>336</v>
      </c>
      <c r="C123" s="243">
        <v>0.4</v>
      </c>
      <c r="D123" s="243" t="s">
        <v>807</v>
      </c>
      <c r="E123" s="972" t="s">
        <v>806</v>
      </c>
      <c r="F123" s="243">
        <v>0.09</v>
      </c>
      <c r="G123" s="972" t="s">
        <v>805</v>
      </c>
      <c r="H123" s="972" t="s">
        <v>804</v>
      </c>
      <c r="I123" s="243">
        <v>0.01</v>
      </c>
      <c r="J123" s="243">
        <v>0.5</v>
      </c>
      <c r="K123" s="973">
        <v>0.4</v>
      </c>
      <c r="L123" s="972" t="s">
        <v>807</v>
      </c>
      <c r="M123" s="972" t="s">
        <v>806</v>
      </c>
      <c r="N123" s="974">
        <v>0.09</v>
      </c>
      <c r="O123" s="972" t="s">
        <v>805</v>
      </c>
      <c r="P123" s="972" t="s">
        <v>804</v>
      </c>
      <c r="Q123" s="974">
        <v>0.01</v>
      </c>
      <c r="R123" s="975">
        <v>0.5</v>
      </c>
      <c r="S123" s="973">
        <v>0.4</v>
      </c>
      <c r="T123" s="972" t="s">
        <v>807</v>
      </c>
      <c r="U123" s="972" t="s">
        <v>806</v>
      </c>
      <c r="V123" s="974">
        <v>0.09</v>
      </c>
      <c r="W123" s="972" t="s">
        <v>805</v>
      </c>
      <c r="X123" s="972" t="s">
        <v>804</v>
      </c>
      <c r="Y123" s="974">
        <v>0.01</v>
      </c>
      <c r="Z123" s="975">
        <v>0.5</v>
      </c>
      <c r="AA123" s="973">
        <v>0.4</v>
      </c>
      <c r="AB123" s="972" t="s">
        <v>807</v>
      </c>
      <c r="AC123" s="972" t="s">
        <v>806</v>
      </c>
      <c r="AD123" s="974">
        <v>0.09</v>
      </c>
      <c r="AE123" s="972" t="s">
        <v>805</v>
      </c>
      <c r="AF123" s="972" t="s">
        <v>804</v>
      </c>
      <c r="AG123" s="974">
        <v>0.01</v>
      </c>
      <c r="AH123" s="975">
        <v>0.5</v>
      </c>
      <c r="AI123" s="973">
        <v>0.4</v>
      </c>
      <c r="AJ123" s="734" t="s">
        <v>807</v>
      </c>
      <c r="AK123" s="977" t="s">
        <v>806</v>
      </c>
      <c r="AL123" s="974">
        <v>0.09</v>
      </c>
      <c r="AM123" s="977" t="s">
        <v>805</v>
      </c>
      <c r="AN123" s="977" t="s">
        <v>804</v>
      </c>
      <c r="AO123" s="974">
        <v>0.01</v>
      </c>
      <c r="AP123" s="975">
        <v>0.5</v>
      </c>
      <c r="AQ123" s="979">
        <v>0.5</v>
      </c>
      <c r="AR123" s="980" t="s">
        <v>807</v>
      </c>
      <c r="AS123" s="980" t="s">
        <v>806</v>
      </c>
      <c r="AT123" s="979">
        <v>0.49</v>
      </c>
      <c r="AU123" s="980" t="s">
        <v>805</v>
      </c>
      <c r="AV123" s="980" t="s">
        <v>804</v>
      </c>
      <c r="AW123" s="979">
        <v>0.01</v>
      </c>
      <c r="AX123" s="1327">
        <f t="shared" ref="AX123:AX184" si="6">+AQ123+AT123+AW123</f>
        <v>1</v>
      </c>
      <c r="AY123" s="1313"/>
      <c r="AZ123" s="974">
        <v>0.4</v>
      </c>
      <c r="BA123" s="243" t="s">
        <v>807</v>
      </c>
      <c r="BB123" s="200" t="s">
        <v>806</v>
      </c>
      <c r="BC123" s="974">
        <v>0.09</v>
      </c>
      <c r="BD123" s="243" t="s">
        <v>805</v>
      </c>
      <c r="BE123" s="972" t="s">
        <v>804</v>
      </c>
      <c r="BF123" s="974">
        <v>0.01</v>
      </c>
      <c r="BG123" s="1334">
        <f t="shared" ref="BG123:BG184" si="7">+AZ123+BC123+BF123</f>
        <v>0.5</v>
      </c>
      <c r="BH123" s="974">
        <v>0.4</v>
      </c>
      <c r="BI123" s="243" t="s">
        <v>807</v>
      </c>
      <c r="BJ123" s="200" t="s">
        <v>806</v>
      </c>
      <c r="BK123" s="974">
        <v>0.09</v>
      </c>
      <c r="BL123" s="243" t="s">
        <v>805</v>
      </c>
      <c r="BM123" s="972" t="s">
        <v>804</v>
      </c>
      <c r="BN123" s="974">
        <v>0.01</v>
      </c>
      <c r="BO123" s="1334">
        <f t="shared" ref="BO123:BO184" si="8">+BH123+BK123+BN123</f>
        <v>0.5</v>
      </c>
      <c r="BP123" s="210"/>
      <c r="BQ123" s="1464" t="str">
        <f>IF(VLOOKUP($A123,'EZ list'!$B$4:$H$443,4,FALSE)="","","Yes")</f>
        <v/>
      </c>
      <c r="BR123" s="1465" t="s">
        <v>984</v>
      </c>
      <c r="BS123" s="1446">
        <v>0.66900000000000004</v>
      </c>
      <c r="BT123" s="1396" t="s">
        <v>1088</v>
      </c>
      <c r="BU123" s="1396" t="s">
        <v>807</v>
      </c>
      <c r="BV123" s="1396" t="s">
        <v>806</v>
      </c>
      <c r="BW123" s="1396">
        <v>0.59</v>
      </c>
      <c r="BX123" s="1396" t="s">
        <v>805</v>
      </c>
      <c r="BY123" s="1396" t="s">
        <v>804</v>
      </c>
      <c r="BZ123" s="1396">
        <v>0.01</v>
      </c>
      <c r="CA123" s="1330"/>
    </row>
    <row r="124" spans="1:79" s="200" customFormat="1" ht="15.75" customHeight="1" x14ac:dyDescent="0.25">
      <c r="A124" s="972" t="s">
        <v>339</v>
      </c>
      <c r="B124" s="1268" t="s">
        <v>338</v>
      </c>
      <c r="C124" s="243">
        <v>0.3</v>
      </c>
      <c r="D124" s="243" t="s">
        <v>739</v>
      </c>
      <c r="E124" s="972" t="s">
        <v>738</v>
      </c>
      <c r="F124" s="243">
        <v>0.37</v>
      </c>
      <c r="G124" s="972" t="s">
        <v>701</v>
      </c>
      <c r="H124" s="972" t="s">
        <v>701</v>
      </c>
      <c r="I124" s="243">
        <v>0</v>
      </c>
      <c r="J124" s="243">
        <v>0.66999999999999993</v>
      </c>
      <c r="K124" s="973">
        <v>0.3</v>
      </c>
      <c r="L124" s="972" t="s">
        <v>739</v>
      </c>
      <c r="M124" s="972" t="s">
        <v>738</v>
      </c>
      <c r="N124" s="974">
        <v>0.37</v>
      </c>
      <c r="O124" s="972" t="s">
        <v>701</v>
      </c>
      <c r="P124" s="972" t="s">
        <v>701</v>
      </c>
      <c r="Q124" s="974">
        <v>0</v>
      </c>
      <c r="R124" s="975">
        <v>0.66999999999999993</v>
      </c>
      <c r="S124" s="973">
        <v>0.3</v>
      </c>
      <c r="T124" s="972" t="s">
        <v>739</v>
      </c>
      <c r="U124" s="972" t="s">
        <v>738</v>
      </c>
      <c r="V124" s="974">
        <v>0.37</v>
      </c>
      <c r="W124" s="972" t="s">
        <v>701</v>
      </c>
      <c r="X124" s="972" t="s">
        <v>701</v>
      </c>
      <c r="Y124" s="974">
        <v>0</v>
      </c>
      <c r="Z124" s="975">
        <v>0.66999999999999993</v>
      </c>
      <c r="AA124" s="973">
        <v>0.3</v>
      </c>
      <c r="AB124" s="972" t="s">
        <v>739</v>
      </c>
      <c r="AC124" s="972" t="s">
        <v>738</v>
      </c>
      <c r="AD124" s="974">
        <v>0.37</v>
      </c>
      <c r="AE124" s="972" t="s">
        <v>701</v>
      </c>
      <c r="AF124" s="972" t="s">
        <v>701</v>
      </c>
      <c r="AG124" s="974">
        <v>0</v>
      </c>
      <c r="AH124" s="975">
        <v>0.66999999999999993</v>
      </c>
      <c r="AI124" s="973">
        <v>0.48</v>
      </c>
      <c r="AJ124" s="734" t="s">
        <v>739</v>
      </c>
      <c r="AK124" s="977" t="s">
        <v>738</v>
      </c>
      <c r="AL124" s="974">
        <v>0.27</v>
      </c>
      <c r="AM124" s="977" t="s">
        <v>701</v>
      </c>
      <c r="AN124" s="977" t="s">
        <v>701</v>
      </c>
      <c r="AO124" s="974">
        <v>0</v>
      </c>
      <c r="AP124" s="975">
        <v>0.75</v>
      </c>
      <c r="AQ124" s="979">
        <v>0.64</v>
      </c>
      <c r="AR124" s="980" t="s">
        <v>739</v>
      </c>
      <c r="AS124" s="980" t="s">
        <v>738</v>
      </c>
      <c r="AT124" s="979">
        <v>0.36</v>
      </c>
      <c r="AU124" s="980" t="s">
        <v>701</v>
      </c>
      <c r="AV124" s="980" t="s">
        <v>701</v>
      </c>
      <c r="AW124" s="979">
        <v>0</v>
      </c>
      <c r="AX124" s="1327">
        <f t="shared" si="6"/>
        <v>1</v>
      </c>
      <c r="AY124" s="1313"/>
      <c r="AZ124" s="974">
        <v>0.3</v>
      </c>
      <c r="BA124" s="243" t="s">
        <v>739</v>
      </c>
      <c r="BB124" s="200" t="s">
        <v>738</v>
      </c>
      <c r="BC124" s="974">
        <v>0.37</v>
      </c>
      <c r="BD124" s="243" t="s">
        <v>701</v>
      </c>
      <c r="BE124" s="972" t="s">
        <v>701</v>
      </c>
      <c r="BF124" s="974">
        <v>0</v>
      </c>
      <c r="BG124" s="1334">
        <f t="shared" si="7"/>
        <v>0.66999999999999993</v>
      </c>
      <c r="BH124" s="974">
        <v>0.3</v>
      </c>
      <c r="BI124" s="243" t="s">
        <v>739</v>
      </c>
      <c r="BJ124" s="200" t="s">
        <v>738</v>
      </c>
      <c r="BK124" s="974">
        <v>0.2</v>
      </c>
      <c r="BL124" s="243" t="s">
        <v>701</v>
      </c>
      <c r="BM124" s="972" t="s">
        <v>701</v>
      </c>
      <c r="BN124" s="974">
        <v>0</v>
      </c>
      <c r="BO124" s="1334">
        <f t="shared" si="8"/>
        <v>0.5</v>
      </c>
      <c r="BP124" s="210"/>
      <c r="BQ124" s="1464" t="str">
        <f>IF(VLOOKUP($A124,'EZ list'!$B$4:$H$443,4,FALSE)="","","Yes")</f>
        <v/>
      </c>
      <c r="BR124" s="1465" t="s">
        <v>985</v>
      </c>
      <c r="BS124" s="1446">
        <v>0.753</v>
      </c>
      <c r="BT124" s="1396" t="s">
        <v>1088</v>
      </c>
      <c r="BU124" s="1396" t="s">
        <v>739</v>
      </c>
      <c r="BV124" s="1396" t="s">
        <v>738</v>
      </c>
      <c r="BW124" s="1396">
        <v>0.2</v>
      </c>
      <c r="BX124" s="1396" t="s">
        <v>701</v>
      </c>
      <c r="BY124" s="1396" t="s">
        <v>701</v>
      </c>
      <c r="BZ124" s="1396">
        <v>0</v>
      </c>
      <c r="CA124" s="1330"/>
    </row>
    <row r="125" spans="1:79" s="200" customFormat="1" ht="15" x14ac:dyDescent="0.25">
      <c r="A125" s="972" t="s">
        <v>341</v>
      </c>
      <c r="B125" s="1268" t="s">
        <v>853</v>
      </c>
      <c r="C125" s="243">
        <v>0.4</v>
      </c>
      <c r="D125" s="243" t="s">
        <v>831</v>
      </c>
      <c r="E125" s="972" t="s">
        <v>830</v>
      </c>
      <c r="F125" s="243">
        <v>0.09</v>
      </c>
      <c r="G125" s="972" t="s">
        <v>818</v>
      </c>
      <c r="H125" s="972" t="s">
        <v>817</v>
      </c>
      <c r="I125" s="243">
        <v>0.01</v>
      </c>
      <c r="J125" s="243">
        <v>0.5</v>
      </c>
      <c r="K125" s="973">
        <v>0.4</v>
      </c>
      <c r="L125" s="972" t="s">
        <v>831</v>
      </c>
      <c r="M125" s="972" t="s">
        <v>830</v>
      </c>
      <c r="N125" s="974">
        <v>0.09</v>
      </c>
      <c r="O125" s="972" t="s">
        <v>818</v>
      </c>
      <c r="P125" s="972" t="s">
        <v>817</v>
      </c>
      <c r="Q125" s="974">
        <v>0.01</v>
      </c>
      <c r="R125" s="975">
        <v>0.5</v>
      </c>
      <c r="S125" s="973">
        <v>0.4</v>
      </c>
      <c r="T125" s="972" t="s">
        <v>831</v>
      </c>
      <c r="U125" s="972" t="s">
        <v>830</v>
      </c>
      <c r="V125" s="974">
        <v>0.09</v>
      </c>
      <c r="W125" s="972" t="s">
        <v>818</v>
      </c>
      <c r="X125" s="972" t="s">
        <v>817</v>
      </c>
      <c r="Y125" s="974">
        <v>0.01</v>
      </c>
      <c r="Z125" s="975">
        <v>0.5</v>
      </c>
      <c r="AA125" s="973">
        <v>0.4</v>
      </c>
      <c r="AB125" s="972" t="s">
        <v>831</v>
      </c>
      <c r="AC125" s="972" t="s">
        <v>830</v>
      </c>
      <c r="AD125" s="974">
        <v>0.09</v>
      </c>
      <c r="AE125" s="972" t="s">
        <v>818</v>
      </c>
      <c r="AF125" s="972" t="s">
        <v>817</v>
      </c>
      <c r="AG125" s="974">
        <v>0.01</v>
      </c>
      <c r="AH125" s="975">
        <v>0.5</v>
      </c>
      <c r="AI125" s="973">
        <v>0.375</v>
      </c>
      <c r="AJ125" s="734" t="s">
        <v>831</v>
      </c>
      <c r="AK125" s="977" t="s">
        <v>830</v>
      </c>
      <c r="AL125" s="974">
        <v>0.36499999999999999</v>
      </c>
      <c r="AM125" s="977" t="s">
        <v>818</v>
      </c>
      <c r="AN125" s="977" t="s">
        <v>817</v>
      </c>
      <c r="AO125" s="974">
        <v>0.01</v>
      </c>
      <c r="AP125" s="975">
        <v>0.75</v>
      </c>
      <c r="AQ125" s="979">
        <v>0.4</v>
      </c>
      <c r="AR125" s="980" t="s">
        <v>831</v>
      </c>
      <c r="AS125" s="980" t="s">
        <v>830</v>
      </c>
      <c r="AT125" s="979">
        <v>0.09</v>
      </c>
      <c r="AU125" s="980" t="s">
        <v>818</v>
      </c>
      <c r="AV125" s="980" t="s">
        <v>817</v>
      </c>
      <c r="AW125" s="979">
        <v>0.01</v>
      </c>
      <c r="AX125" s="1327">
        <f t="shared" si="6"/>
        <v>0.5</v>
      </c>
      <c r="AY125" s="1313"/>
      <c r="AZ125" s="974">
        <v>0.4</v>
      </c>
      <c r="BA125" s="243" t="s">
        <v>831</v>
      </c>
      <c r="BB125" s="200" t="s">
        <v>830</v>
      </c>
      <c r="BC125" s="974">
        <v>0.09</v>
      </c>
      <c r="BD125" s="243" t="s">
        <v>818</v>
      </c>
      <c r="BE125" s="972" t="s">
        <v>817</v>
      </c>
      <c r="BF125" s="974">
        <v>0.01</v>
      </c>
      <c r="BG125" s="1334">
        <f t="shared" si="7"/>
        <v>0.5</v>
      </c>
      <c r="BH125" s="974">
        <v>0.4</v>
      </c>
      <c r="BI125" s="243" t="s">
        <v>831</v>
      </c>
      <c r="BJ125" s="200" t="s">
        <v>830</v>
      </c>
      <c r="BK125" s="974">
        <v>0.09</v>
      </c>
      <c r="BL125" s="243" t="s">
        <v>818</v>
      </c>
      <c r="BM125" s="972" t="s">
        <v>817</v>
      </c>
      <c r="BN125" s="974">
        <v>0.01</v>
      </c>
      <c r="BO125" s="1334">
        <f t="shared" si="8"/>
        <v>0.5</v>
      </c>
      <c r="BP125" s="210"/>
      <c r="BQ125" s="1464" t="str">
        <f>IF(VLOOKUP($A125,'EZ list'!$B$4:$H$443,4,FALSE)="","","Yes")</f>
        <v>Yes</v>
      </c>
      <c r="BR125" s="1465" t="s">
        <v>984</v>
      </c>
      <c r="BS125" s="1446">
        <v>0.67900000000000005</v>
      </c>
      <c r="BT125" s="1396" t="s">
        <v>1088</v>
      </c>
      <c r="BU125" s="1396" t="s">
        <v>831</v>
      </c>
      <c r="BV125" s="1396" t="s">
        <v>830</v>
      </c>
      <c r="BW125" s="1396">
        <v>0.59</v>
      </c>
      <c r="BX125" s="1396" t="s">
        <v>818</v>
      </c>
      <c r="BY125" s="1396" t="s">
        <v>817</v>
      </c>
      <c r="BZ125" s="1396">
        <v>0.01</v>
      </c>
      <c r="CA125" s="1330"/>
    </row>
    <row r="126" spans="1:79" s="200" customFormat="1" ht="15.75" customHeight="1" x14ac:dyDescent="0.25">
      <c r="A126" s="972" t="s">
        <v>343</v>
      </c>
      <c r="B126" s="1268" t="s">
        <v>342</v>
      </c>
      <c r="C126" s="243">
        <v>0.4</v>
      </c>
      <c r="D126" s="243" t="s">
        <v>715</v>
      </c>
      <c r="E126" s="972" t="s">
        <v>714</v>
      </c>
      <c r="F126" s="243">
        <v>0.1</v>
      </c>
      <c r="G126" s="972" t="s">
        <v>701</v>
      </c>
      <c r="H126" s="972" t="s">
        <v>713</v>
      </c>
      <c r="I126" s="243">
        <v>0</v>
      </c>
      <c r="J126" s="243">
        <v>0.5</v>
      </c>
      <c r="K126" s="973">
        <v>0.4</v>
      </c>
      <c r="L126" s="972" t="s">
        <v>715</v>
      </c>
      <c r="M126" s="972" t="s">
        <v>714</v>
      </c>
      <c r="N126" s="974">
        <v>0.1</v>
      </c>
      <c r="O126" s="972" t="s">
        <v>701</v>
      </c>
      <c r="P126" s="972" t="s">
        <v>713</v>
      </c>
      <c r="Q126" s="974">
        <v>0</v>
      </c>
      <c r="R126" s="975">
        <v>0.5</v>
      </c>
      <c r="S126" s="973">
        <v>0.4</v>
      </c>
      <c r="T126" s="972" t="s">
        <v>715</v>
      </c>
      <c r="U126" s="972" t="s">
        <v>714</v>
      </c>
      <c r="V126" s="974">
        <v>0.1</v>
      </c>
      <c r="W126" s="972" t="s">
        <v>701</v>
      </c>
      <c r="X126" s="972" t="s">
        <v>713</v>
      </c>
      <c r="Y126" s="974">
        <v>0</v>
      </c>
      <c r="Z126" s="975">
        <v>0.5</v>
      </c>
      <c r="AA126" s="973">
        <v>0.4</v>
      </c>
      <c r="AB126" s="972" t="s">
        <v>715</v>
      </c>
      <c r="AC126" s="972" t="s">
        <v>714</v>
      </c>
      <c r="AD126" s="974">
        <v>0.1</v>
      </c>
      <c r="AE126" s="972" t="s">
        <v>701</v>
      </c>
      <c r="AF126" s="972" t="s">
        <v>713</v>
      </c>
      <c r="AG126" s="974">
        <v>0</v>
      </c>
      <c r="AH126" s="975">
        <v>0.5</v>
      </c>
      <c r="AI126" s="973">
        <v>0.2</v>
      </c>
      <c r="AJ126" s="734" t="s">
        <v>715</v>
      </c>
      <c r="AK126" s="977" t="s">
        <v>714</v>
      </c>
      <c r="AL126" s="974">
        <v>0.55000000000000004</v>
      </c>
      <c r="AM126" s="977" t="s">
        <v>701</v>
      </c>
      <c r="AN126" s="977" t="s">
        <v>713</v>
      </c>
      <c r="AO126" s="974">
        <v>0</v>
      </c>
      <c r="AP126" s="975">
        <v>0.75</v>
      </c>
      <c r="AQ126" s="979">
        <v>0.4</v>
      </c>
      <c r="AR126" s="980" t="s">
        <v>715</v>
      </c>
      <c r="AS126" s="980" t="s">
        <v>714</v>
      </c>
      <c r="AT126" s="979">
        <v>0.1</v>
      </c>
      <c r="AU126" s="980" t="s">
        <v>701</v>
      </c>
      <c r="AV126" s="980" t="s">
        <v>713</v>
      </c>
      <c r="AW126" s="979">
        <v>0</v>
      </c>
      <c r="AX126" s="1327">
        <f t="shared" si="6"/>
        <v>0.5</v>
      </c>
      <c r="AY126" s="1313"/>
      <c r="AZ126" s="974">
        <v>0.4</v>
      </c>
      <c r="BA126" s="243" t="s">
        <v>715</v>
      </c>
      <c r="BB126" s="200" t="s">
        <v>714</v>
      </c>
      <c r="BC126" s="974">
        <v>0.1</v>
      </c>
      <c r="BD126" s="243" t="s">
        <v>701</v>
      </c>
      <c r="BE126" s="972" t="s">
        <v>713</v>
      </c>
      <c r="BF126" s="974">
        <v>0</v>
      </c>
      <c r="BG126" s="1334">
        <f t="shared" si="7"/>
        <v>0.5</v>
      </c>
      <c r="BH126" s="974">
        <v>0.4</v>
      </c>
      <c r="BI126" s="243" t="s">
        <v>715</v>
      </c>
      <c r="BJ126" s="200" t="s">
        <v>714</v>
      </c>
      <c r="BK126" s="974">
        <v>0.1</v>
      </c>
      <c r="BL126" s="243" t="s">
        <v>701</v>
      </c>
      <c r="BM126" s="972" t="s">
        <v>713</v>
      </c>
      <c r="BN126" s="974">
        <v>0</v>
      </c>
      <c r="BO126" s="1334">
        <f t="shared" si="8"/>
        <v>0.5</v>
      </c>
      <c r="BP126" s="210"/>
      <c r="BQ126" s="1464" t="str">
        <f>IF(VLOOKUP($A126,'EZ list'!$B$4:$H$443,4,FALSE)="","","Yes")</f>
        <v/>
      </c>
      <c r="BR126" s="1465" t="s">
        <v>984</v>
      </c>
      <c r="BS126" s="1446">
        <v>0.70299999999999996</v>
      </c>
      <c r="BT126" s="1396" t="s">
        <v>1088</v>
      </c>
      <c r="BU126" s="1396" t="s">
        <v>715</v>
      </c>
      <c r="BV126" s="1396" t="s">
        <v>714</v>
      </c>
      <c r="BW126" s="1396">
        <v>0.6</v>
      </c>
      <c r="BX126" s="1396" t="s">
        <v>701</v>
      </c>
      <c r="BY126" s="1396" t="s">
        <v>713</v>
      </c>
      <c r="BZ126" s="1396">
        <v>0</v>
      </c>
      <c r="CA126" s="1330"/>
    </row>
    <row r="127" spans="1:79" s="200" customFormat="1" ht="15.75" customHeight="1" x14ac:dyDescent="0.25">
      <c r="A127" s="972" t="s">
        <v>345</v>
      </c>
      <c r="B127" s="1268" t="s">
        <v>344</v>
      </c>
      <c r="C127" s="243">
        <v>0.3</v>
      </c>
      <c r="D127" s="243" t="s">
        <v>739</v>
      </c>
      <c r="E127" s="972" t="s">
        <v>738</v>
      </c>
      <c r="F127" s="243">
        <v>0.37</v>
      </c>
      <c r="G127" s="972" t="s">
        <v>701</v>
      </c>
      <c r="H127" s="972" t="s">
        <v>701</v>
      </c>
      <c r="I127" s="243">
        <v>0</v>
      </c>
      <c r="J127" s="243">
        <v>0.66999999999999993</v>
      </c>
      <c r="K127" s="973">
        <v>0.3</v>
      </c>
      <c r="L127" s="972" t="s">
        <v>739</v>
      </c>
      <c r="M127" s="972" t="s">
        <v>738</v>
      </c>
      <c r="N127" s="974">
        <v>0.37</v>
      </c>
      <c r="O127" s="972" t="s">
        <v>701</v>
      </c>
      <c r="P127" s="972" t="s">
        <v>701</v>
      </c>
      <c r="Q127" s="974">
        <v>0</v>
      </c>
      <c r="R127" s="975">
        <v>0.66999999999999993</v>
      </c>
      <c r="S127" s="973">
        <v>0.3</v>
      </c>
      <c r="T127" s="972" t="s">
        <v>739</v>
      </c>
      <c r="U127" s="972" t="s">
        <v>738</v>
      </c>
      <c r="V127" s="974">
        <v>0.37</v>
      </c>
      <c r="W127" s="972" t="s">
        <v>701</v>
      </c>
      <c r="X127" s="972" t="s">
        <v>701</v>
      </c>
      <c r="Y127" s="974">
        <v>0</v>
      </c>
      <c r="Z127" s="975">
        <v>0.66999999999999993</v>
      </c>
      <c r="AA127" s="973">
        <v>0.3</v>
      </c>
      <c r="AB127" s="972" t="s">
        <v>739</v>
      </c>
      <c r="AC127" s="972" t="s">
        <v>738</v>
      </c>
      <c r="AD127" s="974">
        <v>0.37</v>
      </c>
      <c r="AE127" s="972" t="s">
        <v>701</v>
      </c>
      <c r="AF127" s="972" t="s">
        <v>701</v>
      </c>
      <c r="AG127" s="974">
        <v>0</v>
      </c>
      <c r="AH127" s="975">
        <v>0.66999999999999993</v>
      </c>
      <c r="AI127" s="973">
        <v>0.48</v>
      </c>
      <c r="AJ127" s="734" t="s">
        <v>739</v>
      </c>
      <c r="AK127" s="977" t="s">
        <v>738</v>
      </c>
      <c r="AL127" s="974">
        <v>0.27</v>
      </c>
      <c r="AM127" s="977" t="s">
        <v>701</v>
      </c>
      <c r="AN127" s="977" t="s">
        <v>701</v>
      </c>
      <c r="AO127" s="974">
        <v>0</v>
      </c>
      <c r="AP127" s="975">
        <v>0.75</v>
      </c>
      <c r="AQ127" s="979">
        <v>0.64</v>
      </c>
      <c r="AR127" s="980" t="s">
        <v>739</v>
      </c>
      <c r="AS127" s="980" t="s">
        <v>738</v>
      </c>
      <c r="AT127" s="979">
        <v>0.36</v>
      </c>
      <c r="AU127" s="980" t="s">
        <v>701</v>
      </c>
      <c r="AV127" s="980" t="s">
        <v>701</v>
      </c>
      <c r="AW127" s="979">
        <v>0</v>
      </c>
      <c r="AX127" s="1327">
        <f t="shared" si="6"/>
        <v>1</v>
      </c>
      <c r="AY127" s="1313"/>
      <c r="AZ127" s="974">
        <v>0.3</v>
      </c>
      <c r="BA127" s="243" t="s">
        <v>739</v>
      </c>
      <c r="BB127" s="200" t="s">
        <v>738</v>
      </c>
      <c r="BC127" s="974">
        <v>0.37</v>
      </c>
      <c r="BD127" s="243" t="s">
        <v>701</v>
      </c>
      <c r="BE127" s="972" t="s">
        <v>701</v>
      </c>
      <c r="BF127" s="974">
        <v>0</v>
      </c>
      <c r="BG127" s="1334">
        <f t="shared" si="7"/>
        <v>0.66999999999999993</v>
      </c>
      <c r="BH127" s="974">
        <v>0.3</v>
      </c>
      <c r="BI127" s="243" t="s">
        <v>739</v>
      </c>
      <c r="BJ127" s="200" t="s">
        <v>738</v>
      </c>
      <c r="BK127" s="974">
        <v>0.2</v>
      </c>
      <c r="BL127" s="243" t="s">
        <v>701</v>
      </c>
      <c r="BM127" s="972" t="s">
        <v>701</v>
      </c>
      <c r="BN127" s="974">
        <v>0</v>
      </c>
      <c r="BO127" s="1334">
        <f t="shared" si="8"/>
        <v>0.5</v>
      </c>
      <c r="BP127" s="210"/>
      <c r="BQ127" s="1464" t="str">
        <f>IF(VLOOKUP($A127,'EZ list'!$B$4:$H$443,4,FALSE)="","","Yes")</f>
        <v/>
      </c>
      <c r="BR127" s="1465" t="s">
        <v>985</v>
      </c>
      <c r="BS127" s="1446">
        <v>0.73199999999999998</v>
      </c>
      <c r="BT127" s="1396" t="s">
        <v>1088</v>
      </c>
      <c r="BU127" s="1396" t="s">
        <v>739</v>
      </c>
      <c r="BV127" s="1396" t="s">
        <v>738</v>
      </c>
      <c r="BW127" s="1396">
        <v>0.2</v>
      </c>
      <c r="BX127" s="1396" t="s">
        <v>701</v>
      </c>
      <c r="BY127" s="1396" t="s">
        <v>701</v>
      </c>
      <c r="BZ127" s="1396">
        <v>0</v>
      </c>
      <c r="CA127" s="1330"/>
    </row>
    <row r="128" spans="1:79" s="200" customFormat="1" ht="15" x14ac:dyDescent="0.25">
      <c r="A128" s="972" t="s">
        <v>347</v>
      </c>
      <c r="B128" s="1268" t="s">
        <v>346</v>
      </c>
      <c r="C128" s="243">
        <v>0.4</v>
      </c>
      <c r="D128" s="243" t="s">
        <v>811</v>
      </c>
      <c r="E128" s="972" t="s">
        <v>810</v>
      </c>
      <c r="F128" s="243">
        <v>0.09</v>
      </c>
      <c r="G128" s="972" t="s">
        <v>809</v>
      </c>
      <c r="H128" s="972" t="s">
        <v>808</v>
      </c>
      <c r="I128" s="243">
        <v>0.01</v>
      </c>
      <c r="J128" s="243">
        <v>0.5</v>
      </c>
      <c r="K128" s="973">
        <v>0.4</v>
      </c>
      <c r="L128" s="972" t="s">
        <v>811</v>
      </c>
      <c r="M128" s="972" t="s">
        <v>810</v>
      </c>
      <c r="N128" s="974">
        <v>0.09</v>
      </c>
      <c r="O128" s="972" t="s">
        <v>809</v>
      </c>
      <c r="P128" s="972" t="s">
        <v>808</v>
      </c>
      <c r="Q128" s="974">
        <v>0.01</v>
      </c>
      <c r="R128" s="975">
        <v>0.5</v>
      </c>
      <c r="S128" s="973">
        <v>0.4</v>
      </c>
      <c r="T128" s="972" t="s">
        <v>811</v>
      </c>
      <c r="U128" s="972" t="s">
        <v>810</v>
      </c>
      <c r="V128" s="974">
        <v>0.09</v>
      </c>
      <c r="W128" s="972" t="s">
        <v>809</v>
      </c>
      <c r="X128" s="972" t="s">
        <v>808</v>
      </c>
      <c r="Y128" s="974">
        <v>0.01</v>
      </c>
      <c r="Z128" s="975">
        <v>0.5</v>
      </c>
      <c r="AA128" s="973">
        <v>0.4</v>
      </c>
      <c r="AB128" s="972" t="s">
        <v>811</v>
      </c>
      <c r="AC128" s="972" t="s">
        <v>810</v>
      </c>
      <c r="AD128" s="974">
        <v>0.09</v>
      </c>
      <c r="AE128" s="972" t="s">
        <v>809</v>
      </c>
      <c r="AF128" s="972" t="s">
        <v>808</v>
      </c>
      <c r="AG128" s="974">
        <v>0.01</v>
      </c>
      <c r="AH128" s="975">
        <v>0.5</v>
      </c>
      <c r="AI128" s="973">
        <v>0.4</v>
      </c>
      <c r="AJ128" s="734" t="s">
        <v>811</v>
      </c>
      <c r="AK128" s="977" t="s">
        <v>810</v>
      </c>
      <c r="AL128" s="974">
        <v>0.09</v>
      </c>
      <c r="AM128" s="977" t="s">
        <v>809</v>
      </c>
      <c r="AN128" s="977" t="s">
        <v>808</v>
      </c>
      <c r="AO128" s="974">
        <v>0.01</v>
      </c>
      <c r="AP128" s="975">
        <v>0.5</v>
      </c>
      <c r="AQ128" s="979">
        <v>0.4</v>
      </c>
      <c r="AR128" s="980" t="s">
        <v>811</v>
      </c>
      <c r="AS128" s="980" t="s">
        <v>810</v>
      </c>
      <c r="AT128" s="979">
        <v>0.09</v>
      </c>
      <c r="AU128" s="980" t="s">
        <v>809</v>
      </c>
      <c r="AV128" s="980" t="s">
        <v>808</v>
      </c>
      <c r="AW128" s="979">
        <v>0.01</v>
      </c>
      <c r="AX128" s="1327">
        <f t="shared" si="6"/>
        <v>0.5</v>
      </c>
      <c r="AY128" s="1313"/>
      <c r="AZ128" s="974">
        <v>0.4</v>
      </c>
      <c r="BA128" s="243" t="s">
        <v>811</v>
      </c>
      <c r="BB128" s="200" t="s">
        <v>810</v>
      </c>
      <c r="BC128" s="974">
        <v>0.09</v>
      </c>
      <c r="BD128" s="243" t="s">
        <v>809</v>
      </c>
      <c r="BE128" s="972" t="s">
        <v>808</v>
      </c>
      <c r="BF128" s="974">
        <v>0.01</v>
      </c>
      <c r="BG128" s="1334">
        <f t="shared" si="7"/>
        <v>0.5</v>
      </c>
      <c r="BH128" s="974">
        <v>0.4</v>
      </c>
      <c r="BI128" s="243" t="s">
        <v>811</v>
      </c>
      <c r="BJ128" s="200" t="s">
        <v>810</v>
      </c>
      <c r="BK128" s="974">
        <v>0.09</v>
      </c>
      <c r="BL128" s="243" t="s">
        <v>809</v>
      </c>
      <c r="BM128" s="972" t="s">
        <v>808</v>
      </c>
      <c r="BN128" s="974">
        <v>0.01</v>
      </c>
      <c r="BO128" s="1334">
        <f t="shared" si="8"/>
        <v>0.5</v>
      </c>
      <c r="BP128" s="210"/>
      <c r="BQ128" s="1464" t="str">
        <f>IF(VLOOKUP($A128,'EZ list'!$B$4:$H$443,4,FALSE)="","","Yes")</f>
        <v>Yes</v>
      </c>
      <c r="BR128" s="1465" t="s">
        <v>984</v>
      </c>
      <c r="BS128" s="1446">
        <v>0.70499999999999996</v>
      </c>
      <c r="BT128" s="1396" t="s">
        <v>1088</v>
      </c>
      <c r="BU128" s="1396" t="s">
        <v>811</v>
      </c>
      <c r="BV128" s="1396" t="s">
        <v>810</v>
      </c>
      <c r="BW128" s="1396">
        <v>0.59</v>
      </c>
      <c r="BX128" s="1396" t="s">
        <v>809</v>
      </c>
      <c r="BY128" s="1396" t="s">
        <v>808</v>
      </c>
      <c r="BZ128" s="1396">
        <v>0.01</v>
      </c>
      <c r="CA128" s="1330"/>
    </row>
    <row r="129" spans="1:79" s="200" customFormat="1" ht="15.75" customHeight="1" x14ac:dyDescent="0.25">
      <c r="A129" s="972" t="s">
        <v>349</v>
      </c>
      <c r="B129" s="1268" t="s">
        <v>348</v>
      </c>
      <c r="C129" s="243">
        <v>0.4</v>
      </c>
      <c r="D129" s="243" t="s">
        <v>710</v>
      </c>
      <c r="E129" s="972" t="s">
        <v>709</v>
      </c>
      <c r="F129" s="243">
        <v>0.09</v>
      </c>
      <c r="G129" s="972" t="s">
        <v>708</v>
      </c>
      <c r="H129" s="972" t="s">
        <v>707</v>
      </c>
      <c r="I129" s="243">
        <v>0.01</v>
      </c>
      <c r="J129" s="243">
        <v>0.5</v>
      </c>
      <c r="K129" s="973">
        <v>0.4</v>
      </c>
      <c r="L129" s="972" t="s">
        <v>710</v>
      </c>
      <c r="M129" s="972" t="s">
        <v>709</v>
      </c>
      <c r="N129" s="974">
        <v>0.09</v>
      </c>
      <c r="O129" s="972" t="s">
        <v>708</v>
      </c>
      <c r="P129" s="972" t="s">
        <v>707</v>
      </c>
      <c r="Q129" s="974">
        <v>0.01</v>
      </c>
      <c r="R129" s="975">
        <v>0.5</v>
      </c>
      <c r="S129" s="973">
        <v>0.4</v>
      </c>
      <c r="T129" s="972" t="s">
        <v>710</v>
      </c>
      <c r="U129" s="972" t="s">
        <v>709</v>
      </c>
      <c r="V129" s="974">
        <v>0.09</v>
      </c>
      <c r="W129" s="972" t="s">
        <v>708</v>
      </c>
      <c r="X129" s="972" t="s">
        <v>707</v>
      </c>
      <c r="Y129" s="974">
        <v>0.01</v>
      </c>
      <c r="Z129" s="975">
        <v>0.5</v>
      </c>
      <c r="AA129" s="973">
        <v>0.4</v>
      </c>
      <c r="AB129" s="972" t="s">
        <v>710</v>
      </c>
      <c r="AC129" s="972" t="s">
        <v>709</v>
      </c>
      <c r="AD129" s="974">
        <v>0.09</v>
      </c>
      <c r="AE129" s="972" t="s">
        <v>708</v>
      </c>
      <c r="AF129" s="972" t="s">
        <v>707</v>
      </c>
      <c r="AG129" s="974">
        <v>0.01</v>
      </c>
      <c r="AH129" s="975">
        <v>0.5</v>
      </c>
      <c r="AI129" s="973">
        <v>0.56000000000000005</v>
      </c>
      <c r="AJ129" s="734" t="s">
        <v>710</v>
      </c>
      <c r="AK129" s="977" t="s">
        <v>709</v>
      </c>
      <c r="AL129" s="974">
        <v>0.17499999999999999</v>
      </c>
      <c r="AM129" s="977" t="s">
        <v>708</v>
      </c>
      <c r="AN129" s="977" t="s">
        <v>707</v>
      </c>
      <c r="AO129" s="974">
        <v>1.4999999999999999E-2</v>
      </c>
      <c r="AP129" s="975">
        <v>0.75000000000000011</v>
      </c>
      <c r="AQ129" s="979">
        <v>0.4</v>
      </c>
      <c r="AR129" s="980" t="s">
        <v>710</v>
      </c>
      <c r="AS129" s="980" t="s">
        <v>709</v>
      </c>
      <c r="AT129" s="979">
        <v>0.09</v>
      </c>
      <c r="AU129" s="980" t="s">
        <v>708</v>
      </c>
      <c r="AV129" s="980" t="s">
        <v>707</v>
      </c>
      <c r="AW129" s="979">
        <v>0.01</v>
      </c>
      <c r="AX129" s="1327">
        <f t="shared" si="6"/>
        <v>0.5</v>
      </c>
      <c r="AY129" s="1313"/>
      <c r="AZ129" s="974">
        <v>0.4</v>
      </c>
      <c r="BA129" s="243" t="s">
        <v>710</v>
      </c>
      <c r="BB129" s="200" t="s">
        <v>709</v>
      </c>
      <c r="BC129" s="974">
        <v>0.09</v>
      </c>
      <c r="BD129" s="243" t="s">
        <v>708</v>
      </c>
      <c r="BE129" s="972" t="s">
        <v>707</v>
      </c>
      <c r="BF129" s="974">
        <v>0.01</v>
      </c>
      <c r="BG129" s="1334">
        <f t="shared" si="7"/>
        <v>0.5</v>
      </c>
      <c r="BH129" s="974">
        <v>0.4</v>
      </c>
      <c r="BI129" s="243" t="s">
        <v>710</v>
      </c>
      <c r="BJ129" s="200" t="s">
        <v>709</v>
      </c>
      <c r="BK129" s="974">
        <v>0.09</v>
      </c>
      <c r="BL129" s="243" t="s">
        <v>708</v>
      </c>
      <c r="BM129" s="972" t="s">
        <v>707</v>
      </c>
      <c r="BN129" s="974">
        <v>0.01</v>
      </c>
      <c r="BO129" s="1334">
        <f t="shared" si="8"/>
        <v>0.5</v>
      </c>
      <c r="BP129" s="210"/>
      <c r="BQ129" s="1464" t="str">
        <f>IF(VLOOKUP($A129,'EZ list'!$B$4:$H$443,4,FALSE)="","","Yes")</f>
        <v/>
      </c>
      <c r="BR129" s="1465" t="s">
        <v>984</v>
      </c>
      <c r="BS129" s="1446">
        <v>0.64100000000000001</v>
      </c>
      <c r="BT129" s="1396" t="s">
        <v>985</v>
      </c>
      <c r="BU129" s="1396" t="s">
        <v>710</v>
      </c>
      <c r="BV129" s="1396" t="s">
        <v>709</v>
      </c>
      <c r="BW129" s="1396">
        <v>0.59</v>
      </c>
      <c r="BX129" s="1396" t="s">
        <v>708</v>
      </c>
      <c r="BY129" s="1396" t="s">
        <v>707</v>
      </c>
      <c r="BZ129" s="1396">
        <v>0.01</v>
      </c>
      <c r="CA129" s="1330"/>
    </row>
    <row r="130" spans="1:79" s="200" customFormat="1" ht="15.75" customHeight="1" x14ac:dyDescent="0.25">
      <c r="A130" s="972" t="s">
        <v>351</v>
      </c>
      <c r="B130" s="1268" t="s">
        <v>350</v>
      </c>
      <c r="C130" s="243">
        <v>0.4</v>
      </c>
      <c r="D130" s="243" t="s">
        <v>760</v>
      </c>
      <c r="E130" s="972" t="s">
        <v>759</v>
      </c>
      <c r="F130" s="243">
        <v>0.1</v>
      </c>
      <c r="G130" s="972" t="s">
        <v>701</v>
      </c>
      <c r="H130" s="972" t="s">
        <v>713</v>
      </c>
      <c r="I130" s="243">
        <v>0</v>
      </c>
      <c r="J130" s="243">
        <v>0.5</v>
      </c>
      <c r="K130" s="973">
        <v>0.4</v>
      </c>
      <c r="L130" s="972" t="s">
        <v>760</v>
      </c>
      <c r="M130" s="972" t="s">
        <v>759</v>
      </c>
      <c r="N130" s="974">
        <v>0.1</v>
      </c>
      <c r="O130" s="972" t="s">
        <v>701</v>
      </c>
      <c r="P130" s="972" t="s">
        <v>713</v>
      </c>
      <c r="Q130" s="974">
        <v>0</v>
      </c>
      <c r="R130" s="975">
        <v>0.5</v>
      </c>
      <c r="S130" s="973">
        <v>0.4</v>
      </c>
      <c r="T130" s="972" t="s">
        <v>760</v>
      </c>
      <c r="U130" s="972" t="s">
        <v>759</v>
      </c>
      <c r="V130" s="974">
        <v>0.1</v>
      </c>
      <c r="W130" s="972" t="s">
        <v>701</v>
      </c>
      <c r="X130" s="972" t="s">
        <v>713</v>
      </c>
      <c r="Y130" s="974">
        <v>0</v>
      </c>
      <c r="Z130" s="975">
        <v>0.5</v>
      </c>
      <c r="AA130" s="973">
        <v>0.4</v>
      </c>
      <c r="AB130" s="972" t="s">
        <v>760</v>
      </c>
      <c r="AC130" s="972" t="s">
        <v>759</v>
      </c>
      <c r="AD130" s="974">
        <v>0.1</v>
      </c>
      <c r="AE130" s="972" t="s">
        <v>701</v>
      </c>
      <c r="AF130" s="972" t="s">
        <v>713</v>
      </c>
      <c r="AG130" s="974">
        <v>0</v>
      </c>
      <c r="AH130" s="975">
        <v>0.5</v>
      </c>
      <c r="AI130" s="973">
        <v>0.4</v>
      </c>
      <c r="AJ130" s="734" t="s">
        <v>760</v>
      </c>
      <c r="AK130" s="977" t="s">
        <v>759</v>
      </c>
      <c r="AL130" s="974">
        <v>0.1</v>
      </c>
      <c r="AM130" s="977" t="s">
        <v>701</v>
      </c>
      <c r="AN130" s="977" t="s">
        <v>713</v>
      </c>
      <c r="AO130" s="974">
        <v>0</v>
      </c>
      <c r="AP130" s="975">
        <v>0.5</v>
      </c>
      <c r="AQ130" s="979">
        <v>0.8</v>
      </c>
      <c r="AR130" s="980" t="s">
        <v>760</v>
      </c>
      <c r="AS130" s="980" t="s">
        <v>759</v>
      </c>
      <c r="AT130" s="979">
        <v>0.2</v>
      </c>
      <c r="AU130" s="980" t="s">
        <v>701</v>
      </c>
      <c r="AV130" s="980" t="s">
        <v>713</v>
      </c>
      <c r="AW130" s="979">
        <v>0</v>
      </c>
      <c r="AX130" s="1327">
        <f t="shared" si="6"/>
        <v>1</v>
      </c>
      <c r="AY130" s="1313"/>
      <c r="AZ130" s="974">
        <v>0.4</v>
      </c>
      <c r="BA130" s="243" t="s">
        <v>760</v>
      </c>
      <c r="BB130" s="200" t="s">
        <v>759</v>
      </c>
      <c r="BC130" s="974">
        <v>0.1</v>
      </c>
      <c r="BD130" s="243" t="s">
        <v>701</v>
      </c>
      <c r="BE130" s="972" t="s">
        <v>713</v>
      </c>
      <c r="BF130" s="974">
        <v>0</v>
      </c>
      <c r="BG130" s="1334">
        <f t="shared" si="7"/>
        <v>0.5</v>
      </c>
      <c r="BH130" s="974">
        <v>0.4</v>
      </c>
      <c r="BI130" s="243" t="s">
        <v>760</v>
      </c>
      <c r="BJ130" s="200" t="s">
        <v>759</v>
      </c>
      <c r="BK130" s="974">
        <v>0.1</v>
      </c>
      <c r="BL130" s="243" t="s">
        <v>701</v>
      </c>
      <c r="BM130" s="972" t="s">
        <v>713</v>
      </c>
      <c r="BN130" s="974">
        <v>0</v>
      </c>
      <c r="BO130" s="1334">
        <f t="shared" si="8"/>
        <v>0.5</v>
      </c>
      <c r="BP130" s="210"/>
      <c r="BQ130" s="1464" t="str">
        <f>IF(VLOOKUP($A130,'EZ list'!$B$4:$H$443,4,FALSE)="","","Yes")</f>
        <v>Yes</v>
      </c>
      <c r="BR130" s="1465" t="s">
        <v>984</v>
      </c>
      <c r="BS130" s="1446">
        <v>0.69199999999999995</v>
      </c>
      <c r="BT130" s="1396" t="s">
        <v>1088</v>
      </c>
      <c r="BU130" s="1396" t="s">
        <v>760</v>
      </c>
      <c r="BV130" s="1396" t="s">
        <v>759</v>
      </c>
      <c r="BW130" s="1396">
        <v>0.6</v>
      </c>
      <c r="BX130" s="1396" t="s">
        <v>701</v>
      </c>
      <c r="BY130" s="1396" t="s">
        <v>713</v>
      </c>
      <c r="BZ130" s="1396">
        <v>0</v>
      </c>
      <c r="CA130" s="1330"/>
    </row>
    <row r="131" spans="1:79" s="200" customFormat="1" ht="15.75" customHeight="1" x14ac:dyDescent="0.25">
      <c r="A131" s="972" t="s">
        <v>352</v>
      </c>
      <c r="B131" s="1268" t="s">
        <v>852</v>
      </c>
      <c r="C131" s="243">
        <v>0.49</v>
      </c>
      <c r="D131" s="243" t="s">
        <v>701</v>
      </c>
      <c r="E131" s="972" t="s">
        <v>700</v>
      </c>
      <c r="F131" s="243">
        <v>0</v>
      </c>
      <c r="G131" s="972" t="s">
        <v>4091</v>
      </c>
      <c r="H131" s="972" t="s">
        <v>4092</v>
      </c>
      <c r="I131" s="243">
        <v>0.01</v>
      </c>
      <c r="J131" s="243">
        <v>0.5</v>
      </c>
      <c r="K131" s="973">
        <v>0.49</v>
      </c>
      <c r="L131" s="972" t="s">
        <v>701</v>
      </c>
      <c r="M131" s="972" t="s">
        <v>700</v>
      </c>
      <c r="N131" s="974">
        <v>0</v>
      </c>
      <c r="O131" s="972" t="s">
        <v>4091</v>
      </c>
      <c r="P131" s="972" t="s">
        <v>4092</v>
      </c>
      <c r="Q131" s="974">
        <v>0.01</v>
      </c>
      <c r="R131" s="975">
        <v>0.5</v>
      </c>
      <c r="S131" s="973">
        <v>0.49</v>
      </c>
      <c r="T131" s="972" t="s">
        <v>701</v>
      </c>
      <c r="U131" s="972" t="s">
        <v>700</v>
      </c>
      <c r="V131" s="974">
        <v>0</v>
      </c>
      <c r="W131" s="972" t="s">
        <v>4091</v>
      </c>
      <c r="X131" s="972" t="s">
        <v>4092</v>
      </c>
      <c r="Y131" s="974">
        <v>0.01</v>
      </c>
      <c r="Z131" s="975">
        <v>0.5</v>
      </c>
      <c r="AA131" s="973">
        <v>0.5</v>
      </c>
      <c r="AB131" s="972" t="s">
        <v>701</v>
      </c>
      <c r="AC131" s="972" t="s">
        <v>700</v>
      </c>
      <c r="AD131" s="974">
        <v>0</v>
      </c>
      <c r="AE131" s="972" t="s">
        <v>701</v>
      </c>
      <c r="AF131" s="972" t="s">
        <v>4092</v>
      </c>
      <c r="AG131" s="974">
        <v>0.01</v>
      </c>
      <c r="AH131" s="975">
        <v>0.5</v>
      </c>
      <c r="AI131" s="973">
        <v>0.75</v>
      </c>
      <c r="AJ131" s="734" t="s">
        <v>701</v>
      </c>
      <c r="AK131" s="977" t="s">
        <v>700</v>
      </c>
      <c r="AL131" s="974">
        <v>0</v>
      </c>
      <c r="AM131" s="977" t="s">
        <v>701</v>
      </c>
      <c r="AN131" s="977" t="s">
        <v>713</v>
      </c>
      <c r="AO131" s="974">
        <v>0</v>
      </c>
      <c r="AP131" s="975">
        <v>0.75</v>
      </c>
      <c r="AQ131" s="979">
        <v>1</v>
      </c>
      <c r="AR131" s="980" t="s">
        <v>701</v>
      </c>
      <c r="AS131" s="980" t="s">
        <v>700</v>
      </c>
      <c r="AT131" s="979">
        <v>0</v>
      </c>
      <c r="AU131" s="980" t="s">
        <v>701</v>
      </c>
      <c r="AV131" s="980" t="s">
        <v>713</v>
      </c>
      <c r="AW131" s="979">
        <v>0</v>
      </c>
      <c r="AX131" s="1327">
        <f t="shared" si="6"/>
        <v>1</v>
      </c>
      <c r="AY131" s="1313"/>
      <c r="AZ131" s="974">
        <v>0.5</v>
      </c>
      <c r="BA131" s="243" t="s">
        <v>701</v>
      </c>
      <c r="BB131" s="200" t="s">
        <v>700</v>
      </c>
      <c r="BC131" s="974">
        <v>0</v>
      </c>
      <c r="BD131" s="243" t="s">
        <v>701</v>
      </c>
      <c r="BE131" s="972" t="s">
        <v>713</v>
      </c>
      <c r="BF131" s="974">
        <v>0</v>
      </c>
      <c r="BG131" s="1334">
        <f t="shared" si="7"/>
        <v>0.5</v>
      </c>
      <c r="BH131" s="974">
        <v>0.5</v>
      </c>
      <c r="BI131" s="243" t="s">
        <v>701</v>
      </c>
      <c r="BJ131" s="200" t="s">
        <v>700</v>
      </c>
      <c r="BK131" s="974">
        <v>0</v>
      </c>
      <c r="BL131" s="243" t="s">
        <v>701</v>
      </c>
      <c r="BM131" s="972" t="s">
        <v>713</v>
      </c>
      <c r="BN131" s="974">
        <v>0</v>
      </c>
      <c r="BO131" s="1334">
        <f t="shared" si="8"/>
        <v>0.5</v>
      </c>
      <c r="BP131" s="210"/>
      <c r="BQ131" s="1464" t="str">
        <f>IF(VLOOKUP($A131,'EZ list'!$B$4:$H$443,4,FALSE)="","","Yes")</f>
        <v/>
      </c>
      <c r="BR131" s="1465" t="s">
        <v>985</v>
      </c>
      <c r="BS131" s="1446">
        <v>0.65900000000000003</v>
      </c>
      <c r="BT131" s="1396" t="s">
        <v>1088</v>
      </c>
      <c r="BU131" s="1396" t="s">
        <v>701</v>
      </c>
      <c r="BV131" s="1396" t="s">
        <v>700</v>
      </c>
      <c r="BW131" s="1396">
        <v>0</v>
      </c>
      <c r="BX131" s="1396" t="s">
        <v>701</v>
      </c>
      <c r="BY131" s="1396" t="s">
        <v>713</v>
      </c>
      <c r="BZ131" s="1396">
        <v>0</v>
      </c>
      <c r="CA131" s="1330"/>
    </row>
    <row r="132" spans="1:79" s="200" customFormat="1" ht="15.75" customHeight="1" x14ac:dyDescent="0.25">
      <c r="A132" s="972" t="s">
        <v>354</v>
      </c>
      <c r="B132" s="1268" t="s">
        <v>353</v>
      </c>
      <c r="C132" s="243">
        <v>0.5</v>
      </c>
      <c r="D132" s="243" t="s">
        <v>701</v>
      </c>
      <c r="E132" s="972" t="s">
        <v>700</v>
      </c>
      <c r="F132" s="243">
        <v>0</v>
      </c>
      <c r="G132" s="972" t="s">
        <v>701</v>
      </c>
      <c r="H132" s="972" t="s">
        <v>713</v>
      </c>
      <c r="I132" s="243">
        <v>0</v>
      </c>
      <c r="J132" s="243">
        <v>0.5</v>
      </c>
      <c r="K132" s="973">
        <v>0.5</v>
      </c>
      <c r="L132" s="972" t="s">
        <v>701</v>
      </c>
      <c r="M132" s="972" t="s">
        <v>700</v>
      </c>
      <c r="N132" s="974">
        <v>0</v>
      </c>
      <c r="O132" s="972" t="s">
        <v>701</v>
      </c>
      <c r="P132" s="972" t="s">
        <v>713</v>
      </c>
      <c r="Q132" s="974">
        <v>0</v>
      </c>
      <c r="R132" s="975">
        <v>0.5</v>
      </c>
      <c r="S132" s="973">
        <v>0.5</v>
      </c>
      <c r="T132" s="972" t="s">
        <v>701</v>
      </c>
      <c r="U132" s="972" t="s">
        <v>700</v>
      </c>
      <c r="V132" s="974">
        <v>0</v>
      </c>
      <c r="W132" s="972" t="s">
        <v>701</v>
      </c>
      <c r="X132" s="972" t="s">
        <v>713</v>
      </c>
      <c r="Y132" s="974">
        <v>0</v>
      </c>
      <c r="Z132" s="975">
        <v>0.5</v>
      </c>
      <c r="AA132" s="973">
        <v>0.5</v>
      </c>
      <c r="AB132" s="972" t="s">
        <v>701</v>
      </c>
      <c r="AC132" s="972" t="s">
        <v>700</v>
      </c>
      <c r="AD132" s="974">
        <v>0</v>
      </c>
      <c r="AE132" s="972" t="s">
        <v>701</v>
      </c>
      <c r="AF132" s="972" t="s">
        <v>713</v>
      </c>
      <c r="AG132" s="974">
        <v>0</v>
      </c>
      <c r="AH132" s="975">
        <v>0.5</v>
      </c>
      <c r="AI132" s="973">
        <v>0.5</v>
      </c>
      <c r="AJ132" s="734" t="s">
        <v>701</v>
      </c>
      <c r="AK132" s="977" t="s">
        <v>700</v>
      </c>
      <c r="AL132" s="974">
        <v>0</v>
      </c>
      <c r="AM132" s="977" t="s">
        <v>701</v>
      </c>
      <c r="AN132" s="977" t="s">
        <v>713</v>
      </c>
      <c r="AO132" s="974">
        <v>0</v>
      </c>
      <c r="AP132" s="975">
        <v>0.5</v>
      </c>
      <c r="AQ132" s="979">
        <v>0.5</v>
      </c>
      <c r="AR132" s="980" t="s">
        <v>701</v>
      </c>
      <c r="AS132" s="980" t="s">
        <v>700</v>
      </c>
      <c r="AT132" s="979">
        <v>0</v>
      </c>
      <c r="AU132" s="980" t="s">
        <v>701</v>
      </c>
      <c r="AV132" s="980" t="s">
        <v>713</v>
      </c>
      <c r="AW132" s="979">
        <v>0</v>
      </c>
      <c r="AX132" s="1327">
        <f t="shared" si="6"/>
        <v>0.5</v>
      </c>
      <c r="AY132" s="1313"/>
      <c r="AZ132" s="974">
        <v>0.5</v>
      </c>
      <c r="BA132" s="243" t="s">
        <v>701</v>
      </c>
      <c r="BB132" s="200" t="s">
        <v>700</v>
      </c>
      <c r="BC132" s="974">
        <v>0</v>
      </c>
      <c r="BD132" s="243" t="s">
        <v>701</v>
      </c>
      <c r="BE132" s="972" t="s">
        <v>713</v>
      </c>
      <c r="BF132" s="974">
        <v>0</v>
      </c>
      <c r="BG132" s="1334">
        <f t="shared" si="7"/>
        <v>0.5</v>
      </c>
      <c r="BH132" s="974">
        <v>0.5</v>
      </c>
      <c r="BI132" s="243" t="s">
        <v>701</v>
      </c>
      <c r="BJ132" s="200" t="s">
        <v>700</v>
      </c>
      <c r="BK132" s="974">
        <v>0</v>
      </c>
      <c r="BL132" s="243" t="s">
        <v>701</v>
      </c>
      <c r="BM132" s="972" t="s">
        <v>713</v>
      </c>
      <c r="BN132" s="974">
        <v>0</v>
      </c>
      <c r="BO132" s="1334">
        <f t="shared" si="8"/>
        <v>0.5</v>
      </c>
      <c r="BP132" s="210"/>
      <c r="BQ132" s="1464" t="str">
        <f>IF(VLOOKUP($A132,'EZ list'!$B$4:$H$443,4,FALSE)="","","Yes")</f>
        <v/>
      </c>
      <c r="BR132" s="1465" t="s">
        <v>985</v>
      </c>
      <c r="BS132" s="1446">
        <v>0.64400000000000002</v>
      </c>
      <c r="BT132" s="1396" t="s">
        <v>1088</v>
      </c>
      <c r="BU132" s="1396" t="s">
        <v>701</v>
      </c>
      <c r="BV132" s="1396" t="s">
        <v>700</v>
      </c>
      <c r="BW132" s="1396">
        <v>0</v>
      </c>
      <c r="BX132" s="1396" t="s">
        <v>701</v>
      </c>
      <c r="BY132" s="1396" t="s">
        <v>713</v>
      </c>
      <c r="BZ132" s="1396">
        <v>0</v>
      </c>
      <c r="CA132" s="1330"/>
    </row>
    <row r="133" spans="1:79" s="200" customFormat="1" ht="15.75" customHeight="1" x14ac:dyDescent="0.25">
      <c r="A133" s="972" t="s">
        <v>356</v>
      </c>
      <c r="B133" s="1268" t="s">
        <v>355</v>
      </c>
      <c r="C133" s="243">
        <v>0.3</v>
      </c>
      <c r="D133" s="243" t="s">
        <v>739</v>
      </c>
      <c r="E133" s="972" t="s">
        <v>738</v>
      </c>
      <c r="F133" s="243">
        <v>0.37</v>
      </c>
      <c r="G133" s="972" t="s">
        <v>701</v>
      </c>
      <c r="H133" s="972" t="s">
        <v>701</v>
      </c>
      <c r="I133" s="243">
        <v>0</v>
      </c>
      <c r="J133" s="243">
        <v>0.66999999999999993</v>
      </c>
      <c r="K133" s="973">
        <v>0.3</v>
      </c>
      <c r="L133" s="972" t="s">
        <v>739</v>
      </c>
      <c r="M133" s="972" t="s">
        <v>738</v>
      </c>
      <c r="N133" s="974">
        <v>0.37</v>
      </c>
      <c r="O133" s="972" t="s">
        <v>701</v>
      </c>
      <c r="P133" s="972" t="s">
        <v>701</v>
      </c>
      <c r="Q133" s="974">
        <v>0</v>
      </c>
      <c r="R133" s="975">
        <v>0.66999999999999993</v>
      </c>
      <c r="S133" s="973">
        <v>0.3</v>
      </c>
      <c r="T133" s="972" t="s">
        <v>739</v>
      </c>
      <c r="U133" s="972" t="s">
        <v>738</v>
      </c>
      <c r="V133" s="974">
        <v>0.37</v>
      </c>
      <c r="W133" s="972" t="s">
        <v>701</v>
      </c>
      <c r="X133" s="972" t="s">
        <v>701</v>
      </c>
      <c r="Y133" s="974">
        <v>0</v>
      </c>
      <c r="Z133" s="975">
        <v>0.66999999999999993</v>
      </c>
      <c r="AA133" s="973">
        <v>0.3</v>
      </c>
      <c r="AB133" s="972" t="s">
        <v>739</v>
      </c>
      <c r="AC133" s="972" t="s">
        <v>738</v>
      </c>
      <c r="AD133" s="974">
        <v>0.37</v>
      </c>
      <c r="AE133" s="972" t="s">
        <v>701</v>
      </c>
      <c r="AF133" s="972" t="s">
        <v>701</v>
      </c>
      <c r="AG133" s="974">
        <v>0</v>
      </c>
      <c r="AH133" s="975">
        <v>0.66999999999999993</v>
      </c>
      <c r="AI133" s="973">
        <v>0.48</v>
      </c>
      <c r="AJ133" s="734" t="s">
        <v>739</v>
      </c>
      <c r="AK133" s="977" t="s">
        <v>738</v>
      </c>
      <c r="AL133" s="974">
        <v>0.27</v>
      </c>
      <c r="AM133" s="977" t="s">
        <v>701</v>
      </c>
      <c r="AN133" s="977" t="s">
        <v>701</v>
      </c>
      <c r="AO133" s="974">
        <v>0</v>
      </c>
      <c r="AP133" s="975">
        <v>0.75</v>
      </c>
      <c r="AQ133" s="979">
        <v>0.64</v>
      </c>
      <c r="AR133" s="980" t="s">
        <v>739</v>
      </c>
      <c r="AS133" s="980" t="s">
        <v>738</v>
      </c>
      <c r="AT133" s="979">
        <v>0.36</v>
      </c>
      <c r="AU133" s="980" t="s">
        <v>701</v>
      </c>
      <c r="AV133" s="980" t="s">
        <v>701</v>
      </c>
      <c r="AW133" s="979">
        <v>0</v>
      </c>
      <c r="AX133" s="1327">
        <f t="shared" si="6"/>
        <v>1</v>
      </c>
      <c r="AY133" s="1313"/>
      <c r="AZ133" s="974">
        <v>0.3</v>
      </c>
      <c r="BA133" s="243" t="s">
        <v>739</v>
      </c>
      <c r="BB133" s="200" t="s">
        <v>738</v>
      </c>
      <c r="BC133" s="974">
        <v>0.37</v>
      </c>
      <c r="BD133" s="243" t="s">
        <v>701</v>
      </c>
      <c r="BE133" s="972" t="s">
        <v>701</v>
      </c>
      <c r="BF133" s="974">
        <v>0</v>
      </c>
      <c r="BG133" s="1334">
        <f t="shared" si="7"/>
        <v>0.66999999999999993</v>
      </c>
      <c r="BH133" s="974">
        <v>0.3</v>
      </c>
      <c r="BI133" s="243" t="s">
        <v>739</v>
      </c>
      <c r="BJ133" s="200" t="s">
        <v>738</v>
      </c>
      <c r="BK133" s="974">
        <v>0.2</v>
      </c>
      <c r="BL133" s="243" t="s">
        <v>701</v>
      </c>
      <c r="BM133" s="972" t="s">
        <v>701</v>
      </c>
      <c r="BN133" s="974">
        <v>0</v>
      </c>
      <c r="BO133" s="1334">
        <f t="shared" si="8"/>
        <v>0.5</v>
      </c>
      <c r="BP133" s="210"/>
      <c r="BQ133" s="1464" t="str">
        <f>IF(VLOOKUP($A133,'EZ list'!$B$4:$H$443,4,FALSE)="","","Yes")</f>
        <v/>
      </c>
      <c r="BR133" s="1465" t="s">
        <v>985</v>
      </c>
      <c r="BS133" s="1446">
        <v>0.77400000000000002</v>
      </c>
      <c r="BT133" s="1396" t="s">
        <v>1088</v>
      </c>
      <c r="BU133" s="1396" t="s">
        <v>739</v>
      </c>
      <c r="BV133" s="1396" t="s">
        <v>738</v>
      </c>
      <c r="BW133" s="1396">
        <v>0.2</v>
      </c>
      <c r="BX133" s="1396" t="s">
        <v>701</v>
      </c>
      <c r="BY133" s="1396" t="s">
        <v>701</v>
      </c>
      <c r="BZ133" s="1396">
        <v>0</v>
      </c>
      <c r="CA133" s="1330"/>
    </row>
    <row r="134" spans="1:79" s="200" customFormat="1" ht="15.75" customHeight="1" x14ac:dyDescent="0.25">
      <c r="A134" s="972" t="s">
        <v>358</v>
      </c>
      <c r="B134" s="1268" t="s">
        <v>851</v>
      </c>
      <c r="C134" s="243">
        <v>0.3</v>
      </c>
      <c r="D134" s="243" t="s">
        <v>739</v>
      </c>
      <c r="E134" s="972" t="s">
        <v>738</v>
      </c>
      <c r="F134" s="243">
        <v>0.37</v>
      </c>
      <c r="G134" s="972" t="s">
        <v>701</v>
      </c>
      <c r="H134" s="972" t="s">
        <v>701</v>
      </c>
      <c r="I134" s="243">
        <v>0</v>
      </c>
      <c r="J134" s="243">
        <v>0.66999999999999993</v>
      </c>
      <c r="K134" s="973">
        <v>0.3</v>
      </c>
      <c r="L134" s="972" t="s">
        <v>739</v>
      </c>
      <c r="M134" s="972" t="s">
        <v>738</v>
      </c>
      <c r="N134" s="974">
        <v>0.37</v>
      </c>
      <c r="O134" s="972" t="s">
        <v>701</v>
      </c>
      <c r="P134" s="972" t="s">
        <v>701</v>
      </c>
      <c r="Q134" s="974">
        <v>0</v>
      </c>
      <c r="R134" s="975">
        <v>0.66999999999999993</v>
      </c>
      <c r="S134" s="973">
        <v>0.3</v>
      </c>
      <c r="T134" s="972" t="s">
        <v>739</v>
      </c>
      <c r="U134" s="972" t="s">
        <v>738</v>
      </c>
      <c r="V134" s="974">
        <v>0.37</v>
      </c>
      <c r="W134" s="972" t="s">
        <v>701</v>
      </c>
      <c r="X134" s="972" t="s">
        <v>701</v>
      </c>
      <c r="Y134" s="974">
        <v>0</v>
      </c>
      <c r="Z134" s="975">
        <v>0.66999999999999993</v>
      </c>
      <c r="AA134" s="973">
        <v>0.3</v>
      </c>
      <c r="AB134" s="972" t="s">
        <v>739</v>
      </c>
      <c r="AC134" s="972" t="s">
        <v>738</v>
      </c>
      <c r="AD134" s="974">
        <v>0.37</v>
      </c>
      <c r="AE134" s="972" t="s">
        <v>701</v>
      </c>
      <c r="AF134" s="972" t="s">
        <v>701</v>
      </c>
      <c r="AG134" s="974">
        <v>0</v>
      </c>
      <c r="AH134" s="975">
        <v>0.66999999999999993</v>
      </c>
      <c r="AI134" s="973">
        <v>0.48</v>
      </c>
      <c r="AJ134" s="734" t="s">
        <v>739</v>
      </c>
      <c r="AK134" s="977" t="s">
        <v>738</v>
      </c>
      <c r="AL134" s="974">
        <v>0.27</v>
      </c>
      <c r="AM134" s="977" t="s">
        <v>701</v>
      </c>
      <c r="AN134" s="977" t="s">
        <v>701</v>
      </c>
      <c r="AO134" s="974">
        <v>0</v>
      </c>
      <c r="AP134" s="975">
        <v>0.75</v>
      </c>
      <c r="AQ134" s="979">
        <v>0.64</v>
      </c>
      <c r="AR134" s="980" t="s">
        <v>739</v>
      </c>
      <c r="AS134" s="980" t="s">
        <v>738</v>
      </c>
      <c r="AT134" s="979">
        <v>0.36</v>
      </c>
      <c r="AU134" s="980" t="s">
        <v>701</v>
      </c>
      <c r="AV134" s="980" t="s">
        <v>701</v>
      </c>
      <c r="AW134" s="979">
        <v>0</v>
      </c>
      <c r="AX134" s="1327">
        <f t="shared" si="6"/>
        <v>1</v>
      </c>
      <c r="AY134" s="1313"/>
      <c r="AZ134" s="974">
        <v>0.3</v>
      </c>
      <c r="BA134" s="243" t="s">
        <v>739</v>
      </c>
      <c r="BB134" s="200" t="s">
        <v>738</v>
      </c>
      <c r="BC134" s="974">
        <v>0.37</v>
      </c>
      <c r="BD134" s="243" t="s">
        <v>701</v>
      </c>
      <c r="BE134" s="972" t="s">
        <v>701</v>
      </c>
      <c r="BF134" s="974">
        <v>0</v>
      </c>
      <c r="BG134" s="1334">
        <f t="shared" si="7"/>
        <v>0.66999999999999993</v>
      </c>
      <c r="BH134" s="974">
        <v>0.3</v>
      </c>
      <c r="BI134" s="243" t="s">
        <v>739</v>
      </c>
      <c r="BJ134" s="200" t="s">
        <v>738</v>
      </c>
      <c r="BK134" s="974">
        <v>0.2</v>
      </c>
      <c r="BL134" s="243" t="s">
        <v>701</v>
      </c>
      <c r="BM134" s="972" t="s">
        <v>701</v>
      </c>
      <c r="BN134" s="974">
        <v>0</v>
      </c>
      <c r="BO134" s="1334">
        <f t="shared" si="8"/>
        <v>0.5</v>
      </c>
      <c r="BP134" s="210"/>
      <c r="BQ134" s="1464" t="str">
        <f>IF(VLOOKUP($A134,'EZ list'!$B$4:$H$443,4,FALSE)="","","Yes")</f>
        <v/>
      </c>
      <c r="BR134" s="1465" t="s">
        <v>985</v>
      </c>
      <c r="BS134" s="1446">
        <v>0.80600000000000005</v>
      </c>
      <c r="BT134" s="1396" t="s">
        <v>1088</v>
      </c>
      <c r="BU134" s="1396" t="s">
        <v>739</v>
      </c>
      <c r="BV134" s="1396" t="s">
        <v>738</v>
      </c>
      <c r="BW134" s="1396">
        <v>0.2</v>
      </c>
      <c r="BX134" s="1396" t="s">
        <v>701</v>
      </c>
      <c r="BY134" s="1396" t="s">
        <v>701</v>
      </c>
      <c r="BZ134" s="1396">
        <v>0</v>
      </c>
      <c r="CA134" s="1330"/>
    </row>
    <row r="135" spans="1:79" s="200" customFormat="1" ht="15.75" customHeight="1" x14ac:dyDescent="0.25">
      <c r="A135" s="972" t="s">
        <v>359</v>
      </c>
      <c r="B135" s="1268" t="s">
        <v>850</v>
      </c>
      <c r="C135" s="243">
        <v>0.4</v>
      </c>
      <c r="D135" s="243" t="s">
        <v>798</v>
      </c>
      <c r="E135" s="972" t="s">
        <v>797</v>
      </c>
      <c r="F135" s="243">
        <v>0.1</v>
      </c>
      <c r="G135" s="972" t="s">
        <v>701</v>
      </c>
      <c r="H135" s="972" t="s">
        <v>713</v>
      </c>
      <c r="I135" s="243">
        <v>0</v>
      </c>
      <c r="J135" s="243">
        <v>0.5</v>
      </c>
      <c r="K135" s="973">
        <v>0.4</v>
      </c>
      <c r="L135" s="972" t="s">
        <v>798</v>
      </c>
      <c r="M135" s="972" t="s">
        <v>797</v>
      </c>
      <c r="N135" s="974">
        <v>0.1</v>
      </c>
      <c r="O135" s="972" t="s">
        <v>701</v>
      </c>
      <c r="P135" s="972" t="s">
        <v>713</v>
      </c>
      <c r="Q135" s="974">
        <v>0</v>
      </c>
      <c r="R135" s="975">
        <v>0.5</v>
      </c>
      <c r="S135" s="973">
        <v>0.4</v>
      </c>
      <c r="T135" s="972" t="s">
        <v>798</v>
      </c>
      <c r="U135" s="972" t="s">
        <v>797</v>
      </c>
      <c r="V135" s="974">
        <v>0.1</v>
      </c>
      <c r="W135" s="972" t="s">
        <v>701</v>
      </c>
      <c r="X135" s="972" t="s">
        <v>713</v>
      </c>
      <c r="Y135" s="974">
        <v>0</v>
      </c>
      <c r="Z135" s="975">
        <v>0.5</v>
      </c>
      <c r="AA135" s="973">
        <v>0.4</v>
      </c>
      <c r="AB135" s="972" t="s">
        <v>798</v>
      </c>
      <c r="AC135" s="972" t="s">
        <v>797</v>
      </c>
      <c r="AD135" s="974">
        <v>0.1</v>
      </c>
      <c r="AE135" s="972" t="s">
        <v>701</v>
      </c>
      <c r="AF135" s="972" t="s">
        <v>713</v>
      </c>
      <c r="AG135" s="974">
        <v>0</v>
      </c>
      <c r="AH135" s="975">
        <v>0.5</v>
      </c>
      <c r="AI135" s="973">
        <v>0.42499999999999999</v>
      </c>
      <c r="AJ135" s="734" t="s">
        <v>798</v>
      </c>
      <c r="AK135" s="977" t="s">
        <v>797</v>
      </c>
      <c r="AL135" s="974">
        <v>0.32500000000000001</v>
      </c>
      <c r="AM135" s="977" t="s">
        <v>701</v>
      </c>
      <c r="AN135" s="977" t="s">
        <v>713</v>
      </c>
      <c r="AO135" s="974">
        <v>0</v>
      </c>
      <c r="AP135" s="975">
        <v>0.75</v>
      </c>
      <c r="AQ135" s="979">
        <v>0.4</v>
      </c>
      <c r="AR135" s="980" t="s">
        <v>798</v>
      </c>
      <c r="AS135" s="980" t="s">
        <v>797</v>
      </c>
      <c r="AT135" s="979">
        <v>0.1</v>
      </c>
      <c r="AU135" s="980" t="s">
        <v>701</v>
      </c>
      <c r="AV135" s="980" t="s">
        <v>713</v>
      </c>
      <c r="AW135" s="979">
        <v>0</v>
      </c>
      <c r="AX135" s="1327">
        <f t="shared" si="6"/>
        <v>0.5</v>
      </c>
      <c r="AY135" s="1313"/>
      <c r="AZ135" s="974">
        <v>0.4</v>
      </c>
      <c r="BA135" s="243" t="s">
        <v>798</v>
      </c>
      <c r="BB135" s="200" t="s">
        <v>797</v>
      </c>
      <c r="BC135" s="974">
        <v>0.1</v>
      </c>
      <c r="BD135" s="243" t="s">
        <v>701</v>
      </c>
      <c r="BE135" s="972" t="s">
        <v>713</v>
      </c>
      <c r="BF135" s="974">
        <v>0</v>
      </c>
      <c r="BG135" s="1334">
        <f t="shared" si="7"/>
        <v>0.5</v>
      </c>
      <c r="BH135" s="974">
        <v>0.4</v>
      </c>
      <c r="BI135" s="243" t="s">
        <v>798</v>
      </c>
      <c r="BJ135" s="200" t="s">
        <v>797</v>
      </c>
      <c r="BK135" s="974">
        <v>0.1</v>
      </c>
      <c r="BL135" s="243" t="s">
        <v>701</v>
      </c>
      <c r="BM135" s="972" t="s">
        <v>713</v>
      </c>
      <c r="BN135" s="974">
        <v>0</v>
      </c>
      <c r="BO135" s="1334">
        <f t="shared" si="8"/>
        <v>0.5</v>
      </c>
      <c r="BP135" s="210"/>
      <c r="BQ135" s="1464" t="str">
        <f>IF(VLOOKUP($A135,'EZ list'!$B$4:$H$443,4,FALSE)="","","Yes")</f>
        <v>Yes</v>
      </c>
      <c r="BR135" s="1465" t="s">
        <v>984</v>
      </c>
      <c r="BS135" s="1446">
        <v>0.66100000000000003</v>
      </c>
      <c r="BT135" s="1396" t="s">
        <v>1088</v>
      </c>
      <c r="BU135" s="1396" t="s">
        <v>798</v>
      </c>
      <c r="BV135" s="1396" t="s">
        <v>797</v>
      </c>
      <c r="BW135" s="1396">
        <v>0.6</v>
      </c>
      <c r="BX135" s="1396" t="s">
        <v>701</v>
      </c>
      <c r="BY135" s="1396" t="s">
        <v>713</v>
      </c>
      <c r="BZ135" s="1396">
        <v>0</v>
      </c>
      <c r="CA135" s="1330"/>
    </row>
    <row r="136" spans="1:79" s="200" customFormat="1" ht="15" x14ac:dyDescent="0.25">
      <c r="A136" s="972" t="s">
        <v>361</v>
      </c>
      <c r="B136" s="1268" t="s">
        <v>849</v>
      </c>
      <c r="C136" s="243">
        <v>0.49</v>
      </c>
      <c r="D136" s="243" t="s">
        <v>701</v>
      </c>
      <c r="E136" s="972" t="s">
        <v>700</v>
      </c>
      <c r="F136" s="243">
        <v>0</v>
      </c>
      <c r="G136" s="972" t="s">
        <v>837</v>
      </c>
      <c r="H136" s="972" t="s">
        <v>836</v>
      </c>
      <c r="I136" s="243">
        <v>0.01</v>
      </c>
      <c r="J136" s="243">
        <v>0.5</v>
      </c>
      <c r="K136" s="973">
        <v>0.49</v>
      </c>
      <c r="L136" s="972" t="s">
        <v>701</v>
      </c>
      <c r="M136" s="972" t="s">
        <v>700</v>
      </c>
      <c r="N136" s="974">
        <v>0</v>
      </c>
      <c r="O136" s="972" t="s">
        <v>837</v>
      </c>
      <c r="P136" s="972" t="s">
        <v>836</v>
      </c>
      <c r="Q136" s="974">
        <v>0.01</v>
      </c>
      <c r="R136" s="975">
        <v>0.5</v>
      </c>
      <c r="S136" s="973">
        <v>0.49</v>
      </c>
      <c r="T136" s="972" t="s">
        <v>701</v>
      </c>
      <c r="U136" s="972" t="s">
        <v>700</v>
      </c>
      <c r="V136" s="974">
        <v>0</v>
      </c>
      <c r="W136" s="972" t="s">
        <v>837</v>
      </c>
      <c r="X136" s="972" t="s">
        <v>836</v>
      </c>
      <c r="Y136" s="974">
        <v>0.01</v>
      </c>
      <c r="Z136" s="975">
        <v>0.5</v>
      </c>
      <c r="AA136" s="973">
        <v>0.49</v>
      </c>
      <c r="AB136" s="972" t="s">
        <v>701</v>
      </c>
      <c r="AC136" s="972" t="s">
        <v>700</v>
      </c>
      <c r="AD136" s="974">
        <v>0</v>
      </c>
      <c r="AE136" s="972" t="s">
        <v>837</v>
      </c>
      <c r="AF136" s="972" t="s">
        <v>836</v>
      </c>
      <c r="AG136" s="974">
        <v>0.01</v>
      </c>
      <c r="AH136" s="975">
        <v>0.5</v>
      </c>
      <c r="AI136" s="973">
        <v>0.49</v>
      </c>
      <c r="AJ136" s="734" t="s">
        <v>701</v>
      </c>
      <c r="AK136" s="977" t="s">
        <v>700</v>
      </c>
      <c r="AL136" s="974">
        <v>0</v>
      </c>
      <c r="AM136" s="977" t="s">
        <v>837</v>
      </c>
      <c r="AN136" s="977" t="s">
        <v>836</v>
      </c>
      <c r="AO136" s="974">
        <v>0.01</v>
      </c>
      <c r="AP136" s="975">
        <v>0.5</v>
      </c>
      <c r="AQ136" s="979">
        <v>0.49</v>
      </c>
      <c r="AR136" s="980" t="s">
        <v>701</v>
      </c>
      <c r="AS136" s="980" t="s">
        <v>700</v>
      </c>
      <c r="AT136" s="979">
        <v>0</v>
      </c>
      <c r="AU136" s="980" t="s">
        <v>837</v>
      </c>
      <c r="AV136" s="980" t="s">
        <v>836</v>
      </c>
      <c r="AW136" s="979">
        <v>0.01</v>
      </c>
      <c r="AX136" s="1327">
        <f t="shared" si="6"/>
        <v>0.5</v>
      </c>
      <c r="AY136" s="1313"/>
      <c r="AZ136" s="974">
        <v>0.49</v>
      </c>
      <c r="BA136" s="243" t="s">
        <v>701</v>
      </c>
      <c r="BB136" s="200" t="s">
        <v>700</v>
      </c>
      <c r="BC136" s="974">
        <v>0</v>
      </c>
      <c r="BD136" s="243" t="s">
        <v>837</v>
      </c>
      <c r="BE136" s="972" t="s">
        <v>836</v>
      </c>
      <c r="BF136" s="974">
        <v>0.01</v>
      </c>
      <c r="BG136" s="1334">
        <f t="shared" si="7"/>
        <v>0.5</v>
      </c>
      <c r="BH136" s="974">
        <v>0.49</v>
      </c>
      <c r="BI136" s="243" t="s">
        <v>701</v>
      </c>
      <c r="BJ136" s="200" t="s">
        <v>700</v>
      </c>
      <c r="BK136" s="974">
        <v>0</v>
      </c>
      <c r="BL136" s="243" t="s">
        <v>837</v>
      </c>
      <c r="BM136" s="972" t="s">
        <v>836</v>
      </c>
      <c r="BN136" s="974">
        <v>0.01</v>
      </c>
      <c r="BO136" s="1334">
        <f t="shared" si="8"/>
        <v>0.5</v>
      </c>
      <c r="BP136" s="210"/>
      <c r="BQ136" s="1464" t="str">
        <f>IF(VLOOKUP($A136,'EZ list'!$B$4:$H$443,4,FALSE)="","","Yes")</f>
        <v>Yes</v>
      </c>
      <c r="BR136" s="1465" t="s">
        <v>985</v>
      </c>
      <c r="BS136" s="1446">
        <v>0.67300000000000004</v>
      </c>
      <c r="BT136" s="1396" t="s">
        <v>1088</v>
      </c>
      <c r="BU136" s="1396" t="s">
        <v>701</v>
      </c>
      <c r="BV136" s="1396" t="s">
        <v>700</v>
      </c>
      <c r="BW136" s="1396">
        <v>0</v>
      </c>
      <c r="BX136" s="1396" t="s">
        <v>837</v>
      </c>
      <c r="BY136" s="1396" t="s">
        <v>836</v>
      </c>
      <c r="BZ136" s="1396">
        <v>0.01</v>
      </c>
      <c r="CA136" s="1330"/>
    </row>
    <row r="137" spans="1:79" s="200" customFormat="1" ht="15.75" customHeight="1" x14ac:dyDescent="0.25">
      <c r="A137" s="972" t="s">
        <v>363</v>
      </c>
      <c r="B137" s="1268" t="s">
        <v>848</v>
      </c>
      <c r="C137" s="243">
        <v>0.3</v>
      </c>
      <c r="D137" s="243" t="s">
        <v>739</v>
      </c>
      <c r="E137" s="972" t="s">
        <v>738</v>
      </c>
      <c r="F137" s="243">
        <v>0.37</v>
      </c>
      <c r="G137" s="972" t="s">
        <v>701</v>
      </c>
      <c r="H137" s="972" t="s">
        <v>701</v>
      </c>
      <c r="I137" s="243">
        <v>0</v>
      </c>
      <c r="J137" s="243">
        <v>0.66999999999999993</v>
      </c>
      <c r="K137" s="973">
        <v>0.3</v>
      </c>
      <c r="L137" s="972" t="s">
        <v>739</v>
      </c>
      <c r="M137" s="972" t="s">
        <v>738</v>
      </c>
      <c r="N137" s="974">
        <v>0.37</v>
      </c>
      <c r="O137" s="972" t="s">
        <v>701</v>
      </c>
      <c r="P137" s="972" t="s">
        <v>701</v>
      </c>
      <c r="Q137" s="974">
        <v>0</v>
      </c>
      <c r="R137" s="975">
        <v>0.66999999999999993</v>
      </c>
      <c r="S137" s="973">
        <v>0.3</v>
      </c>
      <c r="T137" s="972" t="s">
        <v>739</v>
      </c>
      <c r="U137" s="972" t="s">
        <v>738</v>
      </c>
      <c r="V137" s="974">
        <v>0.37</v>
      </c>
      <c r="W137" s="972" t="s">
        <v>701</v>
      </c>
      <c r="X137" s="972" t="s">
        <v>701</v>
      </c>
      <c r="Y137" s="974">
        <v>0</v>
      </c>
      <c r="Z137" s="975">
        <v>0.66999999999999993</v>
      </c>
      <c r="AA137" s="973">
        <v>0.3</v>
      </c>
      <c r="AB137" s="972" t="s">
        <v>739</v>
      </c>
      <c r="AC137" s="972" t="s">
        <v>738</v>
      </c>
      <c r="AD137" s="974">
        <v>0.37</v>
      </c>
      <c r="AE137" s="972" t="s">
        <v>701</v>
      </c>
      <c r="AF137" s="972" t="s">
        <v>701</v>
      </c>
      <c r="AG137" s="974">
        <v>0</v>
      </c>
      <c r="AH137" s="975">
        <v>0.66999999999999993</v>
      </c>
      <c r="AI137" s="973">
        <v>0.48</v>
      </c>
      <c r="AJ137" s="734" t="s">
        <v>739</v>
      </c>
      <c r="AK137" s="977" t="s">
        <v>738</v>
      </c>
      <c r="AL137" s="974">
        <v>0.27</v>
      </c>
      <c r="AM137" s="977" t="s">
        <v>701</v>
      </c>
      <c r="AN137" s="977" t="s">
        <v>701</v>
      </c>
      <c r="AO137" s="974">
        <v>0</v>
      </c>
      <c r="AP137" s="975">
        <v>0.75</v>
      </c>
      <c r="AQ137" s="979">
        <v>0.64</v>
      </c>
      <c r="AR137" s="980" t="s">
        <v>739</v>
      </c>
      <c r="AS137" s="980" t="s">
        <v>738</v>
      </c>
      <c r="AT137" s="979">
        <v>0.36</v>
      </c>
      <c r="AU137" s="980" t="s">
        <v>701</v>
      </c>
      <c r="AV137" s="980" t="s">
        <v>701</v>
      </c>
      <c r="AW137" s="979">
        <v>0</v>
      </c>
      <c r="AX137" s="1327">
        <f t="shared" si="6"/>
        <v>1</v>
      </c>
      <c r="AY137" s="1313"/>
      <c r="AZ137" s="974">
        <v>0.3</v>
      </c>
      <c r="BA137" s="243" t="s">
        <v>739</v>
      </c>
      <c r="BB137" s="200" t="s">
        <v>738</v>
      </c>
      <c r="BC137" s="974">
        <v>0.37</v>
      </c>
      <c r="BD137" s="243" t="s">
        <v>701</v>
      </c>
      <c r="BE137" s="972" t="s">
        <v>701</v>
      </c>
      <c r="BF137" s="974">
        <v>0</v>
      </c>
      <c r="BG137" s="1334">
        <f t="shared" si="7"/>
        <v>0.66999999999999993</v>
      </c>
      <c r="BH137" s="974">
        <v>0.3</v>
      </c>
      <c r="BI137" s="243" t="s">
        <v>739</v>
      </c>
      <c r="BJ137" s="200" t="s">
        <v>738</v>
      </c>
      <c r="BK137" s="974">
        <v>0.2</v>
      </c>
      <c r="BL137" s="243" t="s">
        <v>701</v>
      </c>
      <c r="BM137" s="972" t="s">
        <v>701</v>
      </c>
      <c r="BN137" s="974">
        <v>0</v>
      </c>
      <c r="BO137" s="1334">
        <f t="shared" si="8"/>
        <v>0.5</v>
      </c>
      <c r="BP137" s="210"/>
      <c r="BQ137" s="1464" t="str">
        <f>IF(VLOOKUP($A137,'EZ list'!$B$4:$H$443,4,FALSE)="","","Yes")</f>
        <v/>
      </c>
      <c r="BR137" s="1465" t="s">
        <v>985</v>
      </c>
      <c r="BS137" s="1446">
        <v>0.74099999999999999</v>
      </c>
      <c r="BT137" s="1396" t="s">
        <v>1088</v>
      </c>
      <c r="BU137" s="1396" t="s">
        <v>739</v>
      </c>
      <c r="BV137" s="1396" t="s">
        <v>738</v>
      </c>
      <c r="BW137" s="1396">
        <v>0.2</v>
      </c>
      <c r="BX137" s="1396" t="s">
        <v>701</v>
      </c>
      <c r="BY137" s="1396" t="s">
        <v>701</v>
      </c>
      <c r="BZ137" s="1396">
        <v>0</v>
      </c>
      <c r="CA137" s="1330"/>
    </row>
    <row r="138" spans="1:79" s="200" customFormat="1" ht="15.75" customHeight="1" x14ac:dyDescent="0.25">
      <c r="A138" s="972" t="s">
        <v>365</v>
      </c>
      <c r="B138" s="1268" t="s">
        <v>364</v>
      </c>
      <c r="C138" s="243">
        <v>0.49</v>
      </c>
      <c r="D138" s="243" t="s">
        <v>701</v>
      </c>
      <c r="E138" s="972" t="s">
        <v>718</v>
      </c>
      <c r="F138" s="243">
        <v>0</v>
      </c>
      <c r="G138" s="972" t="s">
        <v>767</v>
      </c>
      <c r="H138" s="972" t="s">
        <v>766</v>
      </c>
      <c r="I138" s="243">
        <v>0.01</v>
      </c>
      <c r="J138" s="243">
        <v>0.5</v>
      </c>
      <c r="K138" s="973">
        <v>0.49</v>
      </c>
      <c r="L138" s="972" t="s">
        <v>701</v>
      </c>
      <c r="M138" s="972" t="s">
        <v>718</v>
      </c>
      <c r="N138" s="974">
        <v>0</v>
      </c>
      <c r="O138" s="972" t="s">
        <v>767</v>
      </c>
      <c r="P138" s="972" t="s">
        <v>766</v>
      </c>
      <c r="Q138" s="974">
        <v>0.01</v>
      </c>
      <c r="R138" s="975">
        <v>0.5</v>
      </c>
      <c r="S138" s="973">
        <v>0.49</v>
      </c>
      <c r="T138" s="972" t="s">
        <v>701</v>
      </c>
      <c r="U138" s="972" t="s">
        <v>718</v>
      </c>
      <c r="V138" s="974">
        <v>0</v>
      </c>
      <c r="W138" s="972" t="s">
        <v>767</v>
      </c>
      <c r="X138" s="972" t="s">
        <v>766</v>
      </c>
      <c r="Y138" s="974">
        <v>0.01</v>
      </c>
      <c r="Z138" s="975">
        <v>0.5</v>
      </c>
      <c r="AA138" s="973">
        <v>0.49</v>
      </c>
      <c r="AB138" s="972" t="s">
        <v>701</v>
      </c>
      <c r="AC138" s="972" t="s">
        <v>718</v>
      </c>
      <c r="AD138" s="974">
        <v>0</v>
      </c>
      <c r="AE138" s="972" t="s">
        <v>767</v>
      </c>
      <c r="AF138" s="972" t="s">
        <v>766</v>
      </c>
      <c r="AG138" s="974">
        <v>0.01</v>
      </c>
      <c r="AH138" s="975">
        <v>0.5</v>
      </c>
      <c r="AI138" s="973">
        <v>0.74</v>
      </c>
      <c r="AJ138" s="734" t="s">
        <v>701</v>
      </c>
      <c r="AK138" s="977" t="s">
        <v>718</v>
      </c>
      <c r="AL138" s="974">
        <v>0</v>
      </c>
      <c r="AM138" s="977" t="s">
        <v>767</v>
      </c>
      <c r="AN138" s="977" t="s">
        <v>766</v>
      </c>
      <c r="AO138" s="974">
        <v>0.01</v>
      </c>
      <c r="AP138" s="975">
        <v>0.75</v>
      </c>
      <c r="AQ138" s="979">
        <v>0.99</v>
      </c>
      <c r="AR138" s="980" t="s">
        <v>701</v>
      </c>
      <c r="AS138" s="980" t="s">
        <v>718</v>
      </c>
      <c r="AT138" s="979">
        <v>0</v>
      </c>
      <c r="AU138" s="980" t="s">
        <v>767</v>
      </c>
      <c r="AV138" s="980" t="s">
        <v>766</v>
      </c>
      <c r="AW138" s="979">
        <v>0.01</v>
      </c>
      <c r="AX138" s="1327">
        <f t="shared" si="6"/>
        <v>1</v>
      </c>
      <c r="AY138" s="1313"/>
      <c r="AZ138" s="974">
        <v>0.49</v>
      </c>
      <c r="BA138" s="243" t="s">
        <v>701</v>
      </c>
      <c r="BB138" s="200" t="s">
        <v>718</v>
      </c>
      <c r="BC138" s="974">
        <v>0</v>
      </c>
      <c r="BD138" s="243" t="s">
        <v>767</v>
      </c>
      <c r="BE138" s="972" t="s">
        <v>766</v>
      </c>
      <c r="BF138" s="974">
        <v>0.01</v>
      </c>
      <c r="BG138" s="1334">
        <f t="shared" si="7"/>
        <v>0.5</v>
      </c>
      <c r="BH138" s="974">
        <v>0.49</v>
      </c>
      <c r="BI138" s="243" t="s">
        <v>701</v>
      </c>
      <c r="BJ138" s="200" t="s">
        <v>718</v>
      </c>
      <c r="BK138" s="974">
        <v>0</v>
      </c>
      <c r="BL138" s="243" t="s">
        <v>767</v>
      </c>
      <c r="BM138" s="972" t="s">
        <v>766</v>
      </c>
      <c r="BN138" s="974">
        <v>0.01</v>
      </c>
      <c r="BO138" s="1334">
        <f t="shared" si="8"/>
        <v>0.5</v>
      </c>
      <c r="BP138" s="210"/>
      <c r="BQ138" s="1464" t="str">
        <f>IF(VLOOKUP($A138,'EZ list'!$B$4:$H$443,4,FALSE)="","","Yes")</f>
        <v>Yes</v>
      </c>
      <c r="BR138" s="1465" t="s">
        <v>985</v>
      </c>
      <c r="BS138" s="1446">
        <v>0.65300000000000002</v>
      </c>
      <c r="BT138" s="1396" t="s">
        <v>1088</v>
      </c>
      <c r="BU138" s="1396" t="s">
        <v>701</v>
      </c>
      <c r="BV138" s="1396" t="s">
        <v>718</v>
      </c>
      <c r="BW138" s="1396">
        <v>0</v>
      </c>
      <c r="BX138" s="1396" t="s">
        <v>767</v>
      </c>
      <c r="BY138" s="1396" t="s">
        <v>766</v>
      </c>
      <c r="BZ138" s="1396">
        <v>0.01</v>
      </c>
      <c r="CA138" s="1330"/>
    </row>
    <row r="139" spans="1:79" s="200" customFormat="1" ht="15.75" customHeight="1" x14ac:dyDescent="0.25">
      <c r="A139" s="972" t="s">
        <v>367</v>
      </c>
      <c r="B139" s="1268" t="s">
        <v>366</v>
      </c>
      <c r="C139" s="243">
        <v>0.99</v>
      </c>
      <c r="D139" s="243" t="s">
        <v>701</v>
      </c>
      <c r="E139" s="972" t="s">
        <v>718</v>
      </c>
      <c r="F139" s="243">
        <v>0</v>
      </c>
      <c r="G139" s="972" t="s">
        <v>725</v>
      </c>
      <c r="H139" s="972" t="s">
        <v>724</v>
      </c>
      <c r="I139" s="243">
        <v>0.01</v>
      </c>
      <c r="J139" s="243">
        <v>1</v>
      </c>
      <c r="K139" s="973">
        <v>0.99</v>
      </c>
      <c r="L139" s="972" t="s">
        <v>701</v>
      </c>
      <c r="M139" s="972" t="s">
        <v>718</v>
      </c>
      <c r="N139" s="974">
        <v>0</v>
      </c>
      <c r="O139" s="972" t="s">
        <v>725</v>
      </c>
      <c r="P139" s="972" t="s">
        <v>724</v>
      </c>
      <c r="Q139" s="974">
        <v>0.01</v>
      </c>
      <c r="R139" s="975">
        <v>1</v>
      </c>
      <c r="S139" s="973">
        <v>0.99</v>
      </c>
      <c r="T139" s="972" t="s">
        <v>701</v>
      </c>
      <c r="U139" s="972" t="s">
        <v>718</v>
      </c>
      <c r="V139" s="974">
        <v>0</v>
      </c>
      <c r="W139" s="972" t="s">
        <v>725</v>
      </c>
      <c r="X139" s="972" t="s">
        <v>724</v>
      </c>
      <c r="Y139" s="974">
        <v>0.01</v>
      </c>
      <c r="Z139" s="975">
        <v>1</v>
      </c>
      <c r="AA139" s="973">
        <v>0.99</v>
      </c>
      <c r="AB139" s="972" t="s">
        <v>701</v>
      </c>
      <c r="AC139" s="972" t="s">
        <v>718</v>
      </c>
      <c r="AD139" s="974">
        <v>0</v>
      </c>
      <c r="AE139" s="972" t="s">
        <v>725</v>
      </c>
      <c r="AF139" s="972" t="s">
        <v>724</v>
      </c>
      <c r="AG139" s="974">
        <v>0.01</v>
      </c>
      <c r="AH139" s="975">
        <v>1</v>
      </c>
      <c r="AI139" s="973">
        <v>0.99</v>
      </c>
      <c r="AJ139" s="734" t="s">
        <v>701</v>
      </c>
      <c r="AK139" s="977" t="s">
        <v>718</v>
      </c>
      <c r="AL139" s="974">
        <v>0</v>
      </c>
      <c r="AM139" s="977" t="s">
        <v>725</v>
      </c>
      <c r="AN139" s="977" t="s">
        <v>724</v>
      </c>
      <c r="AO139" s="974">
        <v>0.01</v>
      </c>
      <c r="AP139" s="975">
        <v>1</v>
      </c>
      <c r="AQ139" s="979">
        <v>0.99</v>
      </c>
      <c r="AR139" s="980" t="s">
        <v>701</v>
      </c>
      <c r="AS139" s="980" t="s">
        <v>718</v>
      </c>
      <c r="AT139" s="979">
        <v>0</v>
      </c>
      <c r="AU139" s="980" t="s">
        <v>725</v>
      </c>
      <c r="AV139" s="980" t="s">
        <v>724</v>
      </c>
      <c r="AW139" s="979">
        <v>0.01</v>
      </c>
      <c r="AX139" s="1327">
        <f t="shared" si="6"/>
        <v>1</v>
      </c>
      <c r="AY139" s="1313"/>
      <c r="AZ139" s="974">
        <v>0.99</v>
      </c>
      <c r="BA139" s="243" t="s">
        <v>701</v>
      </c>
      <c r="BB139" s="200" t="s">
        <v>718</v>
      </c>
      <c r="BC139" s="974">
        <v>0</v>
      </c>
      <c r="BD139" s="243" t="s">
        <v>725</v>
      </c>
      <c r="BE139" s="972" t="s">
        <v>724</v>
      </c>
      <c r="BF139" s="974">
        <v>0.01</v>
      </c>
      <c r="BG139" s="1334">
        <f t="shared" si="7"/>
        <v>1</v>
      </c>
      <c r="BH139" s="974">
        <v>0.49</v>
      </c>
      <c r="BI139" s="243" t="s">
        <v>701</v>
      </c>
      <c r="BJ139" s="200" t="s">
        <v>718</v>
      </c>
      <c r="BK139" s="974">
        <v>0</v>
      </c>
      <c r="BL139" s="243" t="s">
        <v>725</v>
      </c>
      <c r="BM139" s="972" t="s">
        <v>724</v>
      </c>
      <c r="BN139" s="974">
        <v>0.01</v>
      </c>
      <c r="BO139" s="1334">
        <f t="shared" si="8"/>
        <v>0.5</v>
      </c>
      <c r="BP139" s="210"/>
      <c r="BQ139" s="1464" t="str">
        <f>IF(VLOOKUP($A139,'EZ list'!$B$4:$H$443,4,FALSE)="","","Yes")</f>
        <v/>
      </c>
      <c r="BR139" s="1465" t="s">
        <v>985</v>
      </c>
      <c r="BS139" s="1446">
        <v>0.68400000000000005</v>
      </c>
      <c r="BT139" s="1396" t="s">
        <v>1088</v>
      </c>
      <c r="BU139" s="1396" t="s">
        <v>701</v>
      </c>
      <c r="BV139" s="1396" t="s">
        <v>718</v>
      </c>
      <c r="BW139" s="1396">
        <v>0</v>
      </c>
      <c r="BX139" s="1396" t="s">
        <v>725</v>
      </c>
      <c r="BY139" s="1396" t="s">
        <v>724</v>
      </c>
      <c r="BZ139" s="1396">
        <v>0.01</v>
      </c>
      <c r="CA139" s="1330"/>
    </row>
    <row r="140" spans="1:79" s="200" customFormat="1" ht="15.75" customHeight="1" x14ac:dyDescent="0.25">
      <c r="A140" s="972" t="s">
        <v>369</v>
      </c>
      <c r="B140" s="1268" t="s">
        <v>368</v>
      </c>
      <c r="C140" s="243">
        <v>0.3</v>
      </c>
      <c r="D140" s="243" t="s">
        <v>739</v>
      </c>
      <c r="E140" s="972" t="s">
        <v>738</v>
      </c>
      <c r="F140" s="243">
        <v>0.37</v>
      </c>
      <c r="G140" s="972" t="s">
        <v>701</v>
      </c>
      <c r="H140" s="972" t="s">
        <v>701</v>
      </c>
      <c r="I140" s="243">
        <v>0</v>
      </c>
      <c r="J140" s="243">
        <v>0.66999999999999993</v>
      </c>
      <c r="K140" s="973">
        <v>0.3</v>
      </c>
      <c r="L140" s="972" t="s">
        <v>739</v>
      </c>
      <c r="M140" s="972" t="s">
        <v>738</v>
      </c>
      <c r="N140" s="974">
        <v>0.37</v>
      </c>
      <c r="O140" s="972" t="s">
        <v>701</v>
      </c>
      <c r="P140" s="972" t="s">
        <v>701</v>
      </c>
      <c r="Q140" s="974">
        <v>0</v>
      </c>
      <c r="R140" s="975">
        <v>0.66999999999999993</v>
      </c>
      <c r="S140" s="973">
        <v>0.3</v>
      </c>
      <c r="T140" s="972" t="s">
        <v>739</v>
      </c>
      <c r="U140" s="972" t="s">
        <v>738</v>
      </c>
      <c r="V140" s="974">
        <v>0.37</v>
      </c>
      <c r="W140" s="972" t="s">
        <v>701</v>
      </c>
      <c r="X140" s="972" t="s">
        <v>701</v>
      </c>
      <c r="Y140" s="974">
        <v>0</v>
      </c>
      <c r="Z140" s="975">
        <v>0.66999999999999993</v>
      </c>
      <c r="AA140" s="973">
        <v>0.3</v>
      </c>
      <c r="AB140" s="972" t="s">
        <v>739</v>
      </c>
      <c r="AC140" s="972" t="s">
        <v>738</v>
      </c>
      <c r="AD140" s="974">
        <v>0.37</v>
      </c>
      <c r="AE140" s="972" t="s">
        <v>701</v>
      </c>
      <c r="AF140" s="972" t="s">
        <v>701</v>
      </c>
      <c r="AG140" s="974">
        <v>0</v>
      </c>
      <c r="AH140" s="975">
        <v>0.66999999999999993</v>
      </c>
      <c r="AI140" s="973">
        <v>0.48</v>
      </c>
      <c r="AJ140" s="734" t="s">
        <v>739</v>
      </c>
      <c r="AK140" s="977" t="s">
        <v>738</v>
      </c>
      <c r="AL140" s="974">
        <v>0.27</v>
      </c>
      <c r="AM140" s="977" t="s">
        <v>701</v>
      </c>
      <c r="AN140" s="977" t="s">
        <v>701</v>
      </c>
      <c r="AO140" s="974">
        <v>0</v>
      </c>
      <c r="AP140" s="975">
        <v>0.75</v>
      </c>
      <c r="AQ140" s="979">
        <v>0.64</v>
      </c>
      <c r="AR140" s="980" t="s">
        <v>739</v>
      </c>
      <c r="AS140" s="980" t="s">
        <v>738</v>
      </c>
      <c r="AT140" s="979">
        <v>0.36</v>
      </c>
      <c r="AU140" s="980" t="s">
        <v>701</v>
      </c>
      <c r="AV140" s="980" t="s">
        <v>701</v>
      </c>
      <c r="AW140" s="979">
        <v>0</v>
      </c>
      <c r="AX140" s="1327">
        <f t="shared" si="6"/>
        <v>1</v>
      </c>
      <c r="AY140" s="1313"/>
      <c r="AZ140" s="974">
        <v>0.3</v>
      </c>
      <c r="BA140" s="243" t="s">
        <v>739</v>
      </c>
      <c r="BB140" s="200" t="s">
        <v>738</v>
      </c>
      <c r="BC140" s="974">
        <v>0.37</v>
      </c>
      <c r="BD140" s="243" t="s">
        <v>701</v>
      </c>
      <c r="BE140" s="972" t="s">
        <v>701</v>
      </c>
      <c r="BF140" s="974">
        <v>0</v>
      </c>
      <c r="BG140" s="1334">
        <f t="shared" si="7"/>
        <v>0.66999999999999993</v>
      </c>
      <c r="BH140" s="974">
        <v>0.3</v>
      </c>
      <c r="BI140" s="243" t="s">
        <v>739</v>
      </c>
      <c r="BJ140" s="200" t="s">
        <v>738</v>
      </c>
      <c r="BK140" s="974">
        <v>0.2</v>
      </c>
      <c r="BL140" s="243" t="s">
        <v>701</v>
      </c>
      <c r="BM140" s="972" t="s">
        <v>701</v>
      </c>
      <c r="BN140" s="974">
        <v>0</v>
      </c>
      <c r="BO140" s="1334">
        <f t="shared" si="8"/>
        <v>0.5</v>
      </c>
      <c r="BP140" s="210"/>
      <c r="BQ140" s="1464" t="str">
        <f>IF(VLOOKUP($A140,'EZ list'!$B$4:$H$443,4,FALSE)="","","Yes")</f>
        <v>Yes</v>
      </c>
      <c r="BR140" s="1465" t="s">
        <v>985</v>
      </c>
      <c r="BS140" s="1446">
        <v>0.751</v>
      </c>
      <c r="BT140" s="1396" t="s">
        <v>1088</v>
      </c>
      <c r="BU140" s="1396" t="s">
        <v>739</v>
      </c>
      <c r="BV140" s="1396" t="s">
        <v>738</v>
      </c>
      <c r="BW140" s="1396">
        <v>0.2</v>
      </c>
      <c r="BX140" s="1396" t="s">
        <v>701</v>
      </c>
      <c r="BY140" s="1396" t="s">
        <v>701</v>
      </c>
      <c r="BZ140" s="1396">
        <v>0</v>
      </c>
      <c r="CA140" s="1330"/>
    </row>
    <row r="141" spans="1:79" s="200" customFormat="1" ht="15.75" customHeight="1" x14ac:dyDescent="0.25">
      <c r="A141" s="972" t="s">
        <v>371</v>
      </c>
      <c r="B141" s="1268" t="s">
        <v>370</v>
      </c>
      <c r="C141" s="243">
        <v>0.4</v>
      </c>
      <c r="D141" s="243" t="s">
        <v>710</v>
      </c>
      <c r="E141" s="972" t="s">
        <v>709</v>
      </c>
      <c r="F141" s="243">
        <v>0.09</v>
      </c>
      <c r="G141" s="972" t="s">
        <v>708</v>
      </c>
      <c r="H141" s="972" t="s">
        <v>707</v>
      </c>
      <c r="I141" s="243">
        <v>0.01</v>
      </c>
      <c r="J141" s="243">
        <v>0.5</v>
      </c>
      <c r="K141" s="973">
        <v>0.4</v>
      </c>
      <c r="L141" s="972" t="s">
        <v>710</v>
      </c>
      <c r="M141" s="972" t="s">
        <v>709</v>
      </c>
      <c r="N141" s="974">
        <v>0.09</v>
      </c>
      <c r="O141" s="972" t="s">
        <v>708</v>
      </c>
      <c r="P141" s="972" t="s">
        <v>707</v>
      </c>
      <c r="Q141" s="974">
        <v>0.01</v>
      </c>
      <c r="R141" s="975">
        <v>0.5</v>
      </c>
      <c r="S141" s="973">
        <v>0.4</v>
      </c>
      <c r="T141" s="972" t="s">
        <v>710</v>
      </c>
      <c r="U141" s="972" t="s">
        <v>709</v>
      </c>
      <c r="V141" s="974">
        <v>0.09</v>
      </c>
      <c r="W141" s="972" t="s">
        <v>708</v>
      </c>
      <c r="X141" s="972" t="s">
        <v>707</v>
      </c>
      <c r="Y141" s="974">
        <v>0.01</v>
      </c>
      <c r="Z141" s="975">
        <v>0.5</v>
      </c>
      <c r="AA141" s="973">
        <v>0.4</v>
      </c>
      <c r="AB141" s="972" t="s">
        <v>710</v>
      </c>
      <c r="AC141" s="972" t="s">
        <v>709</v>
      </c>
      <c r="AD141" s="974">
        <v>0.09</v>
      </c>
      <c r="AE141" s="972" t="s">
        <v>708</v>
      </c>
      <c r="AF141" s="972" t="s">
        <v>707</v>
      </c>
      <c r="AG141" s="974">
        <v>0.01</v>
      </c>
      <c r="AH141" s="975">
        <v>0.5</v>
      </c>
      <c r="AI141" s="973">
        <v>0.4</v>
      </c>
      <c r="AJ141" s="734" t="s">
        <v>710</v>
      </c>
      <c r="AK141" s="977" t="s">
        <v>709</v>
      </c>
      <c r="AL141" s="974">
        <v>0.09</v>
      </c>
      <c r="AM141" s="977" t="s">
        <v>708</v>
      </c>
      <c r="AN141" s="977" t="s">
        <v>707</v>
      </c>
      <c r="AO141" s="974">
        <v>0.01</v>
      </c>
      <c r="AP141" s="975">
        <v>0.5</v>
      </c>
      <c r="AQ141" s="979">
        <v>0.4</v>
      </c>
      <c r="AR141" s="980" t="s">
        <v>710</v>
      </c>
      <c r="AS141" s="980" t="s">
        <v>709</v>
      </c>
      <c r="AT141" s="979">
        <v>0.09</v>
      </c>
      <c r="AU141" s="980" t="s">
        <v>708</v>
      </c>
      <c r="AV141" s="980" t="s">
        <v>707</v>
      </c>
      <c r="AW141" s="979">
        <v>0.01</v>
      </c>
      <c r="AX141" s="1327">
        <f t="shared" si="6"/>
        <v>0.5</v>
      </c>
      <c r="AY141" s="1313"/>
      <c r="AZ141" s="974">
        <v>0.4</v>
      </c>
      <c r="BA141" s="243" t="s">
        <v>710</v>
      </c>
      <c r="BB141" s="200" t="s">
        <v>709</v>
      </c>
      <c r="BC141" s="974">
        <v>0.09</v>
      </c>
      <c r="BD141" s="243" t="s">
        <v>708</v>
      </c>
      <c r="BE141" s="972" t="s">
        <v>707</v>
      </c>
      <c r="BF141" s="974">
        <v>0.01</v>
      </c>
      <c r="BG141" s="1334">
        <f t="shared" si="7"/>
        <v>0.5</v>
      </c>
      <c r="BH141" s="974">
        <v>0.4</v>
      </c>
      <c r="BI141" s="243" t="s">
        <v>710</v>
      </c>
      <c r="BJ141" s="200" t="s">
        <v>709</v>
      </c>
      <c r="BK141" s="974">
        <v>0.09</v>
      </c>
      <c r="BL141" s="243" t="s">
        <v>708</v>
      </c>
      <c r="BM141" s="972" t="s">
        <v>707</v>
      </c>
      <c r="BN141" s="974">
        <v>0.01</v>
      </c>
      <c r="BO141" s="1334">
        <f t="shared" si="8"/>
        <v>0.5</v>
      </c>
      <c r="BP141" s="210"/>
      <c r="BQ141" s="1464" t="str">
        <f>IF(VLOOKUP($A141,'EZ list'!$B$4:$H$443,4,FALSE)="","","Yes")</f>
        <v/>
      </c>
      <c r="BR141" s="1465" t="s">
        <v>984</v>
      </c>
      <c r="BS141" s="1446">
        <v>0.64700000000000002</v>
      </c>
      <c r="BT141" s="1396" t="s">
        <v>985</v>
      </c>
      <c r="BU141" s="1396" t="s">
        <v>710</v>
      </c>
      <c r="BV141" s="1396" t="s">
        <v>709</v>
      </c>
      <c r="BW141" s="1396">
        <v>0.59</v>
      </c>
      <c r="BX141" s="1396" t="s">
        <v>708</v>
      </c>
      <c r="BY141" s="1396" t="s">
        <v>707</v>
      </c>
      <c r="BZ141" s="1396">
        <v>0.01</v>
      </c>
      <c r="CA141" s="1330"/>
    </row>
    <row r="142" spans="1:79" s="200" customFormat="1" ht="15" x14ac:dyDescent="0.25">
      <c r="A142" s="972" t="s">
        <v>373</v>
      </c>
      <c r="B142" s="1268" t="s">
        <v>372</v>
      </c>
      <c r="C142" s="243">
        <v>0.49</v>
      </c>
      <c r="D142" s="243" t="s">
        <v>701</v>
      </c>
      <c r="E142" s="972" t="s">
        <v>718</v>
      </c>
      <c r="F142" s="243">
        <v>0</v>
      </c>
      <c r="G142" s="972" t="s">
        <v>767</v>
      </c>
      <c r="H142" s="972" t="s">
        <v>766</v>
      </c>
      <c r="I142" s="243">
        <v>0.01</v>
      </c>
      <c r="J142" s="243">
        <v>0.5</v>
      </c>
      <c r="K142" s="973">
        <v>0.49</v>
      </c>
      <c r="L142" s="972" t="s">
        <v>701</v>
      </c>
      <c r="M142" s="972" t="s">
        <v>718</v>
      </c>
      <c r="N142" s="974">
        <v>0</v>
      </c>
      <c r="O142" s="972" t="s">
        <v>767</v>
      </c>
      <c r="P142" s="972" t="s">
        <v>766</v>
      </c>
      <c r="Q142" s="974">
        <v>0.01</v>
      </c>
      <c r="R142" s="975">
        <v>0.5</v>
      </c>
      <c r="S142" s="973">
        <v>0.49</v>
      </c>
      <c r="T142" s="972" t="s">
        <v>701</v>
      </c>
      <c r="U142" s="972" t="s">
        <v>718</v>
      </c>
      <c r="V142" s="974">
        <v>0</v>
      </c>
      <c r="W142" s="972" t="s">
        <v>767</v>
      </c>
      <c r="X142" s="972" t="s">
        <v>766</v>
      </c>
      <c r="Y142" s="974">
        <v>0.01</v>
      </c>
      <c r="Z142" s="975">
        <v>0.5</v>
      </c>
      <c r="AA142" s="973">
        <v>0.49</v>
      </c>
      <c r="AB142" s="972" t="s">
        <v>701</v>
      </c>
      <c r="AC142" s="972" t="s">
        <v>718</v>
      </c>
      <c r="AD142" s="974">
        <v>0</v>
      </c>
      <c r="AE142" s="972" t="s">
        <v>767</v>
      </c>
      <c r="AF142" s="972" t="s">
        <v>766</v>
      </c>
      <c r="AG142" s="974">
        <v>0.01</v>
      </c>
      <c r="AH142" s="975">
        <v>0.5</v>
      </c>
      <c r="AI142" s="973">
        <v>0.74</v>
      </c>
      <c r="AJ142" s="734" t="s">
        <v>701</v>
      </c>
      <c r="AK142" s="977" t="s">
        <v>718</v>
      </c>
      <c r="AL142" s="974">
        <v>0</v>
      </c>
      <c r="AM142" s="977" t="s">
        <v>767</v>
      </c>
      <c r="AN142" s="977" t="s">
        <v>766</v>
      </c>
      <c r="AO142" s="974">
        <v>0.01</v>
      </c>
      <c r="AP142" s="975">
        <v>0.75</v>
      </c>
      <c r="AQ142" s="979">
        <v>0.99</v>
      </c>
      <c r="AR142" s="980" t="s">
        <v>701</v>
      </c>
      <c r="AS142" s="980" t="s">
        <v>718</v>
      </c>
      <c r="AT142" s="979">
        <v>0</v>
      </c>
      <c r="AU142" s="980" t="s">
        <v>767</v>
      </c>
      <c r="AV142" s="980" t="s">
        <v>766</v>
      </c>
      <c r="AW142" s="979">
        <v>0.01</v>
      </c>
      <c r="AX142" s="1327">
        <f t="shared" si="6"/>
        <v>1</v>
      </c>
      <c r="AY142" s="1313"/>
      <c r="AZ142" s="974">
        <v>0.49</v>
      </c>
      <c r="BA142" s="243" t="s">
        <v>701</v>
      </c>
      <c r="BB142" s="200" t="s">
        <v>718</v>
      </c>
      <c r="BC142" s="974">
        <v>0</v>
      </c>
      <c r="BD142" s="243" t="s">
        <v>767</v>
      </c>
      <c r="BE142" s="972" t="s">
        <v>766</v>
      </c>
      <c r="BF142" s="974">
        <v>0.01</v>
      </c>
      <c r="BG142" s="1334">
        <f t="shared" si="7"/>
        <v>0.5</v>
      </c>
      <c r="BH142" s="974">
        <v>0.49</v>
      </c>
      <c r="BI142" s="243" t="s">
        <v>701</v>
      </c>
      <c r="BJ142" s="200" t="s">
        <v>718</v>
      </c>
      <c r="BK142" s="974">
        <v>0</v>
      </c>
      <c r="BL142" s="243" t="s">
        <v>767</v>
      </c>
      <c r="BM142" s="972" t="s">
        <v>766</v>
      </c>
      <c r="BN142" s="974">
        <v>0.01</v>
      </c>
      <c r="BO142" s="1334">
        <f t="shared" si="8"/>
        <v>0.5</v>
      </c>
      <c r="BP142" s="210"/>
      <c r="BQ142" s="1464" t="str">
        <f>IF(VLOOKUP($A142,'EZ list'!$B$4:$H$443,4,FALSE)="","","Yes")</f>
        <v>Yes</v>
      </c>
      <c r="BR142" s="1465" t="s">
        <v>985</v>
      </c>
      <c r="BS142" s="1446">
        <v>0.69099999999999995</v>
      </c>
      <c r="BT142" s="1396" t="s">
        <v>1088</v>
      </c>
      <c r="BU142" s="1396" t="s">
        <v>701</v>
      </c>
      <c r="BV142" s="1396" t="s">
        <v>718</v>
      </c>
      <c r="BW142" s="1396">
        <v>0</v>
      </c>
      <c r="BX142" s="1396" t="s">
        <v>767</v>
      </c>
      <c r="BY142" s="1396" t="s">
        <v>766</v>
      </c>
      <c r="BZ142" s="1396">
        <v>0.01</v>
      </c>
      <c r="CA142" s="1330"/>
    </row>
    <row r="143" spans="1:79" s="200" customFormat="1" ht="15.75" customHeight="1" x14ac:dyDescent="0.25">
      <c r="A143" s="972" t="s">
        <v>375</v>
      </c>
      <c r="B143" s="1268" t="s">
        <v>847</v>
      </c>
      <c r="C143" s="243">
        <v>0.49</v>
      </c>
      <c r="D143" s="243" t="s">
        <v>701</v>
      </c>
      <c r="E143" s="972" t="s">
        <v>700</v>
      </c>
      <c r="F143" s="243">
        <v>0</v>
      </c>
      <c r="G143" s="972" t="s">
        <v>818</v>
      </c>
      <c r="H143" s="972" t="s">
        <v>817</v>
      </c>
      <c r="I143" s="243">
        <v>0.01</v>
      </c>
      <c r="J143" s="243">
        <v>0.5</v>
      </c>
      <c r="K143" s="973">
        <v>0.49</v>
      </c>
      <c r="L143" s="972" t="s">
        <v>701</v>
      </c>
      <c r="M143" s="972" t="s">
        <v>700</v>
      </c>
      <c r="N143" s="974">
        <v>0</v>
      </c>
      <c r="O143" s="972" t="s">
        <v>818</v>
      </c>
      <c r="P143" s="972" t="s">
        <v>817</v>
      </c>
      <c r="Q143" s="974">
        <v>0.01</v>
      </c>
      <c r="R143" s="975">
        <v>0.5</v>
      </c>
      <c r="S143" s="973">
        <v>0.49</v>
      </c>
      <c r="T143" s="972" t="s">
        <v>701</v>
      </c>
      <c r="U143" s="972" t="s">
        <v>700</v>
      </c>
      <c r="V143" s="974">
        <v>0</v>
      </c>
      <c r="W143" s="972" t="s">
        <v>818</v>
      </c>
      <c r="X143" s="972" t="s">
        <v>817</v>
      </c>
      <c r="Y143" s="974">
        <v>0.01</v>
      </c>
      <c r="Z143" s="975">
        <v>0.5</v>
      </c>
      <c r="AA143" s="973">
        <v>0.49</v>
      </c>
      <c r="AB143" s="972" t="s">
        <v>701</v>
      </c>
      <c r="AC143" s="972" t="s">
        <v>700</v>
      </c>
      <c r="AD143" s="974">
        <v>0</v>
      </c>
      <c r="AE143" s="972" t="s">
        <v>818</v>
      </c>
      <c r="AF143" s="972" t="s">
        <v>817</v>
      </c>
      <c r="AG143" s="974">
        <v>0.01</v>
      </c>
      <c r="AH143" s="975">
        <v>0.5</v>
      </c>
      <c r="AI143" s="973">
        <v>0.74</v>
      </c>
      <c r="AJ143" s="734" t="s">
        <v>701</v>
      </c>
      <c r="AK143" s="977" t="s">
        <v>700</v>
      </c>
      <c r="AL143" s="974">
        <v>0</v>
      </c>
      <c r="AM143" s="977" t="s">
        <v>818</v>
      </c>
      <c r="AN143" s="977" t="s">
        <v>817</v>
      </c>
      <c r="AO143" s="974">
        <v>0.01</v>
      </c>
      <c r="AP143" s="975">
        <v>0.75</v>
      </c>
      <c r="AQ143" s="979">
        <v>0.49</v>
      </c>
      <c r="AR143" s="980" t="s">
        <v>701</v>
      </c>
      <c r="AS143" s="980" t="s">
        <v>700</v>
      </c>
      <c r="AT143" s="979">
        <v>0</v>
      </c>
      <c r="AU143" s="980" t="s">
        <v>818</v>
      </c>
      <c r="AV143" s="980" t="s">
        <v>817</v>
      </c>
      <c r="AW143" s="979">
        <v>0.01</v>
      </c>
      <c r="AX143" s="1327">
        <f t="shared" si="6"/>
        <v>0.5</v>
      </c>
      <c r="AY143" s="1313"/>
      <c r="AZ143" s="974">
        <v>0.49</v>
      </c>
      <c r="BA143" s="243" t="s">
        <v>701</v>
      </c>
      <c r="BB143" s="200" t="s">
        <v>700</v>
      </c>
      <c r="BC143" s="974">
        <v>0</v>
      </c>
      <c r="BD143" s="243" t="s">
        <v>818</v>
      </c>
      <c r="BE143" s="972" t="s">
        <v>817</v>
      </c>
      <c r="BF143" s="974">
        <v>0.01</v>
      </c>
      <c r="BG143" s="1334">
        <f t="shared" si="7"/>
        <v>0.5</v>
      </c>
      <c r="BH143" s="974">
        <v>0.49</v>
      </c>
      <c r="BI143" s="243" t="s">
        <v>701</v>
      </c>
      <c r="BJ143" s="200" t="s">
        <v>700</v>
      </c>
      <c r="BK143" s="974">
        <v>0</v>
      </c>
      <c r="BL143" s="243" t="s">
        <v>818</v>
      </c>
      <c r="BM143" s="972" t="s">
        <v>817</v>
      </c>
      <c r="BN143" s="974">
        <v>0.01</v>
      </c>
      <c r="BO143" s="1334">
        <f t="shared" si="8"/>
        <v>0.5</v>
      </c>
      <c r="BP143" s="210"/>
      <c r="BQ143" s="1464" t="str">
        <f>IF(VLOOKUP($A143,'EZ list'!$B$4:$H$443,4,FALSE)="","","Yes")</f>
        <v>Yes</v>
      </c>
      <c r="BR143" s="1465" t="s">
        <v>985</v>
      </c>
      <c r="BS143" s="1446">
        <v>0.68799999999999994</v>
      </c>
      <c r="BT143" s="1396" t="s">
        <v>1088</v>
      </c>
      <c r="BU143" s="1396" t="s">
        <v>701</v>
      </c>
      <c r="BV143" s="1396" t="s">
        <v>700</v>
      </c>
      <c r="BW143" s="1396">
        <v>0</v>
      </c>
      <c r="BX143" s="1396" t="s">
        <v>818</v>
      </c>
      <c r="BY143" s="1396" t="s">
        <v>817</v>
      </c>
      <c r="BZ143" s="1396">
        <v>0.01</v>
      </c>
      <c r="CA143" s="1330"/>
    </row>
    <row r="144" spans="1:79" s="200" customFormat="1" ht="15.75" customHeight="1" x14ac:dyDescent="0.25">
      <c r="A144" s="972" t="s">
        <v>377</v>
      </c>
      <c r="B144" s="1268" t="s">
        <v>376</v>
      </c>
      <c r="C144" s="243">
        <v>0.4</v>
      </c>
      <c r="D144" s="243" t="s">
        <v>758</v>
      </c>
      <c r="E144" s="972" t="s">
        <v>757</v>
      </c>
      <c r="F144" s="243">
        <v>0.09</v>
      </c>
      <c r="G144" s="972" t="s">
        <v>756</v>
      </c>
      <c r="H144" s="972" t="s">
        <v>755</v>
      </c>
      <c r="I144" s="243">
        <v>0.01</v>
      </c>
      <c r="J144" s="243">
        <v>0.5</v>
      </c>
      <c r="K144" s="973">
        <v>0.4</v>
      </c>
      <c r="L144" s="972" t="s">
        <v>758</v>
      </c>
      <c r="M144" s="972" t="s">
        <v>757</v>
      </c>
      <c r="N144" s="974">
        <v>0.09</v>
      </c>
      <c r="O144" s="972" t="s">
        <v>756</v>
      </c>
      <c r="P144" s="972" t="s">
        <v>755</v>
      </c>
      <c r="Q144" s="974">
        <v>0.01</v>
      </c>
      <c r="R144" s="975">
        <v>0.5</v>
      </c>
      <c r="S144" s="973">
        <v>0.4</v>
      </c>
      <c r="T144" s="972" t="s">
        <v>758</v>
      </c>
      <c r="U144" s="972" t="s">
        <v>757</v>
      </c>
      <c r="V144" s="974">
        <v>0.09</v>
      </c>
      <c r="W144" s="972" t="s">
        <v>756</v>
      </c>
      <c r="X144" s="972" t="s">
        <v>755</v>
      </c>
      <c r="Y144" s="974">
        <v>0.01</v>
      </c>
      <c r="Z144" s="975">
        <v>0.5</v>
      </c>
      <c r="AA144" s="973">
        <v>0.4</v>
      </c>
      <c r="AB144" s="972" t="s">
        <v>758</v>
      </c>
      <c r="AC144" s="972" t="s">
        <v>757</v>
      </c>
      <c r="AD144" s="974">
        <v>0.09</v>
      </c>
      <c r="AE144" s="972" t="s">
        <v>756</v>
      </c>
      <c r="AF144" s="972" t="s">
        <v>755</v>
      </c>
      <c r="AG144" s="974">
        <v>0.01</v>
      </c>
      <c r="AH144" s="975">
        <v>0.5</v>
      </c>
      <c r="AI144" s="973">
        <v>0.44</v>
      </c>
      <c r="AJ144" s="734" t="s">
        <v>758</v>
      </c>
      <c r="AK144" s="977" t="s">
        <v>757</v>
      </c>
      <c r="AL144" s="974">
        <v>0.26</v>
      </c>
      <c r="AM144" s="977" t="s">
        <v>756</v>
      </c>
      <c r="AN144" s="977" t="s">
        <v>755</v>
      </c>
      <c r="AO144" s="974">
        <v>0.05</v>
      </c>
      <c r="AP144" s="975">
        <v>0.75</v>
      </c>
      <c r="AQ144" s="979">
        <v>0.4</v>
      </c>
      <c r="AR144" s="980" t="s">
        <v>758</v>
      </c>
      <c r="AS144" s="980" t="s">
        <v>757</v>
      </c>
      <c r="AT144" s="979">
        <v>0.09</v>
      </c>
      <c r="AU144" s="980" t="s">
        <v>756</v>
      </c>
      <c r="AV144" s="980" t="s">
        <v>755</v>
      </c>
      <c r="AW144" s="979">
        <v>0.01</v>
      </c>
      <c r="AX144" s="1327">
        <f t="shared" si="6"/>
        <v>0.5</v>
      </c>
      <c r="AY144" s="1313"/>
      <c r="AZ144" s="974">
        <v>0.4</v>
      </c>
      <c r="BA144" s="243" t="s">
        <v>758</v>
      </c>
      <c r="BB144" s="200" t="s">
        <v>757</v>
      </c>
      <c r="BC144" s="974">
        <v>0.09</v>
      </c>
      <c r="BD144" s="243" t="s">
        <v>756</v>
      </c>
      <c r="BE144" s="972" t="s">
        <v>755</v>
      </c>
      <c r="BF144" s="974">
        <v>0.01</v>
      </c>
      <c r="BG144" s="1334">
        <f t="shared" si="7"/>
        <v>0.5</v>
      </c>
      <c r="BH144" s="974">
        <v>0.4</v>
      </c>
      <c r="BI144" s="243" t="s">
        <v>758</v>
      </c>
      <c r="BJ144" s="200" t="s">
        <v>757</v>
      </c>
      <c r="BK144" s="974">
        <v>0.09</v>
      </c>
      <c r="BL144" s="243" t="s">
        <v>756</v>
      </c>
      <c r="BM144" s="972" t="s">
        <v>755</v>
      </c>
      <c r="BN144" s="974">
        <v>0.01</v>
      </c>
      <c r="BO144" s="1334">
        <f t="shared" si="8"/>
        <v>0.5</v>
      </c>
      <c r="BP144" s="210"/>
      <c r="BQ144" s="1464" t="str">
        <f>IF(VLOOKUP($A144,'EZ list'!$B$4:$H$443,4,FALSE)="","","Yes")</f>
        <v>Yes</v>
      </c>
      <c r="BR144" s="1465" t="s">
        <v>984</v>
      </c>
      <c r="BS144" s="1446">
        <v>0.68200000000000005</v>
      </c>
      <c r="BT144" s="1396" t="s">
        <v>1088</v>
      </c>
      <c r="BU144" s="1396" t="s">
        <v>758</v>
      </c>
      <c r="BV144" s="1396" t="s">
        <v>757</v>
      </c>
      <c r="BW144" s="1396">
        <v>0.59</v>
      </c>
      <c r="BX144" s="1396" t="s">
        <v>756</v>
      </c>
      <c r="BY144" s="1396" t="s">
        <v>755</v>
      </c>
      <c r="BZ144" s="1396">
        <v>0.01</v>
      </c>
      <c r="CA144" s="1330"/>
    </row>
    <row r="145" spans="1:79" s="200" customFormat="1" ht="15.75" customHeight="1" x14ac:dyDescent="0.25">
      <c r="A145" s="972" t="s">
        <v>379</v>
      </c>
      <c r="B145" s="1268" t="s">
        <v>378</v>
      </c>
      <c r="C145" s="243">
        <v>0.3</v>
      </c>
      <c r="D145" s="243" t="s">
        <v>739</v>
      </c>
      <c r="E145" s="972" t="s">
        <v>738</v>
      </c>
      <c r="F145" s="243">
        <v>0.37</v>
      </c>
      <c r="G145" s="972" t="s">
        <v>701</v>
      </c>
      <c r="H145" s="972" t="s">
        <v>701</v>
      </c>
      <c r="I145" s="243">
        <v>0</v>
      </c>
      <c r="J145" s="243">
        <v>0.66999999999999993</v>
      </c>
      <c r="K145" s="973">
        <v>0.3</v>
      </c>
      <c r="L145" s="972" t="s">
        <v>739</v>
      </c>
      <c r="M145" s="972" t="s">
        <v>738</v>
      </c>
      <c r="N145" s="974">
        <v>0.37</v>
      </c>
      <c r="O145" s="972" t="s">
        <v>701</v>
      </c>
      <c r="P145" s="972" t="s">
        <v>701</v>
      </c>
      <c r="Q145" s="974">
        <v>0</v>
      </c>
      <c r="R145" s="975">
        <v>0.66999999999999993</v>
      </c>
      <c r="S145" s="973">
        <v>0.3</v>
      </c>
      <c r="T145" s="972" t="s">
        <v>739</v>
      </c>
      <c r="U145" s="972" t="s">
        <v>738</v>
      </c>
      <c r="V145" s="974">
        <v>0.37</v>
      </c>
      <c r="W145" s="972" t="s">
        <v>701</v>
      </c>
      <c r="X145" s="972" t="s">
        <v>701</v>
      </c>
      <c r="Y145" s="974">
        <v>0</v>
      </c>
      <c r="Z145" s="975">
        <v>0.66999999999999993</v>
      </c>
      <c r="AA145" s="973">
        <v>0.3</v>
      </c>
      <c r="AB145" s="972" t="s">
        <v>739</v>
      </c>
      <c r="AC145" s="972" t="s">
        <v>738</v>
      </c>
      <c r="AD145" s="974">
        <v>0.37</v>
      </c>
      <c r="AE145" s="972" t="s">
        <v>701</v>
      </c>
      <c r="AF145" s="972" t="s">
        <v>701</v>
      </c>
      <c r="AG145" s="974">
        <v>0</v>
      </c>
      <c r="AH145" s="975">
        <v>0.66999999999999993</v>
      </c>
      <c r="AI145" s="973">
        <v>0.48</v>
      </c>
      <c r="AJ145" s="734" t="s">
        <v>739</v>
      </c>
      <c r="AK145" s="977" t="s">
        <v>738</v>
      </c>
      <c r="AL145" s="974">
        <v>0.27</v>
      </c>
      <c r="AM145" s="977" t="s">
        <v>701</v>
      </c>
      <c r="AN145" s="977" t="s">
        <v>701</v>
      </c>
      <c r="AO145" s="974">
        <v>0</v>
      </c>
      <c r="AP145" s="975">
        <v>0.75</v>
      </c>
      <c r="AQ145" s="979">
        <v>0.64</v>
      </c>
      <c r="AR145" s="980" t="s">
        <v>739</v>
      </c>
      <c r="AS145" s="980" t="s">
        <v>738</v>
      </c>
      <c r="AT145" s="979">
        <v>0.36</v>
      </c>
      <c r="AU145" s="980" t="s">
        <v>701</v>
      </c>
      <c r="AV145" s="980" t="s">
        <v>701</v>
      </c>
      <c r="AW145" s="979">
        <v>0</v>
      </c>
      <c r="AX145" s="1327">
        <f t="shared" si="6"/>
        <v>1</v>
      </c>
      <c r="AY145" s="1313"/>
      <c r="AZ145" s="974">
        <v>0.3</v>
      </c>
      <c r="BA145" s="243" t="s">
        <v>739</v>
      </c>
      <c r="BB145" s="200" t="s">
        <v>738</v>
      </c>
      <c r="BC145" s="974">
        <v>0.37</v>
      </c>
      <c r="BD145" s="243" t="s">
        <v>701</v>
      </c>
      <c r="BE145" s="972" t="s">
        <v>701</v>
      </c>
      <c r="BF145" s="974">
        <v>0</v>
      </c>
      <c r="BG145" s="1334">
        <f t="shared" si="7"/>
        <v>0.66999999999999993</v>
      </c>
      <c r="BH145" s="974">
        <v>0.3</v>
      </c>
      <c r="BI145" s="243" t="s">
        <v>739</v>
      </c>
      <c r="BJ145" s="200" t="s">
        <v>738</v>
      </c>
      <c r="BK145" s="974">
        <v>0.2</v>
      </c>
      <c r="BL145" s="243" t="s">
        <v>701</v>
      </c>
      <c r="BM145" s="972" t="s">
        <v>701</v>
      </c>
      <c r="BN145" s="974">
        <v>0</v>
      </c>
      <c r="BO145" s="1334">
        <f t="shared" si="8"/>
        <v>0.5</v>
      </c>
      <c r="BP145" s="210"/>
      <c r="BQ145" s="1464" t="str">
        <f>IF(VLOOKUP($A145,'EZ list'!$B$4:$H$443,4,FALSE)="","","Yes")</f>
        <v/>
      </c>
      <c r="BR145" s="1465" t="s">
        <v>985</v>
      </c>
      <c r="BS145" s="1446">
        <v>0.749</v>
      </c>
      <c r="BT145" s="1396" t="s">
        <v>1088</v>
      </c>
      <c r="BU145" s="1396" t="s">
        <v>739</v>
      </c>
      <c r="BV145" s="1396" t="s">
        <v>738</v>
      </c>
      <c r="BW145" s="1396">
        <v>0.2</v>
      </c>
      <c r="BX145" s="1396" t="s">
        <v>701</v>
      </c>
      <c r="BY145" s="1396" t="s">
        <v>701</v>
      </c>
      <c r="BZ145" s="1396">
        <v>0</v>
      </c>
      <c r="CA145" s="1330"/>
    </row>
    <row r="146" spans="1:79" s="200" customFormat="1" ht="15.75" customHeight="1" x14ac:dyDescent="0.25">
      <c r="A146" s="972" t="s">
        <v>381</v>
      </c>
      <c r="B146" s="1268" t="s">
        <v>380</v>
      </c>
      <c r="C146" s="243">
        <v>0.4</v>
      </c>
      <c r="D146" s="243" t="s">
        <v>787</v>
      </c>
      <c r="E146" s="972" t="s">
        <v>786</v>
      </c>
      <c r="F146" s="243">
        <v>0.09</v>
      </c>
      <c r="G146" s="972" t="s">
        <v>785</v>
      </c>
      <c r="H146" s="972" t="s">
        <v>1409</v>
      </c>
      <c r="I146" s="243">
        <v>0.01</v>
      </c>
      <c r="J146" s="243">
        <v>0.5</v>
      </c>
      <c r="K146" s="973">
        <v>0.4</v>
      </c>
      <c r="L146" s="972" t="s">
        <v>787</v>
      </c>
      <c r="M146" s="972" t="s">
        <v>786</v>
      </c>
      <c r="N146" s="974">
        <v>0.09</v>
      </c>
      <c r="O146" s="972" t="s">
        <v>785</v>
      </c>
      <c r="P146" s="972" t="s">
        <v>1409</v>
      </c>
      <c r="Q146" s="974">
        <v>0.01</v>
      </c>
      <c r="R146" s="975">
        <v>0.5</v>
      </c>
      <c r="S146" s="973">
        <v>0.4</v>
      </c>
      <c r="T146" s="972" t="s">
        <v>787</v>
      </c>
      <c r="U146" s="972" t="s">
        <v>786</v>
      </c>
      <c r="V146" s="974">
        <v>0.09</v>
      </c>
      <c r="W146" s="972" t="s">
        <v>785</v>
      </c>
      <c r="X146" s="972" t="s">
        <v>1409</v>
      </c>
      <c r="Y146" s="974">
        <v>0.01</v>
      </c>
      <c r="Z146" s="975">
        <v>0.5</v>
      </c>
      <c r="AA146" s="973">
        <v>0.4</v>
      </c>
      <c r="AB146" s="972" t="s">
        <v>787</v>
      </c>
      <c r="AC146" s="972" t="s">
        <v>786</v>
      </c>
      <c r="AD146" s="974">
        <v>0.09</v>
      </c>
      <c r="AE146" s="972" t="s">
        <v>785</v>
      </c>
      <c r="AF146" s="972" t="s">
        <v>1409</v>
      </c>
      <c r="AG146" s="974">
        <v>0.01</v>
      </c>
      <c r="AH146" s="975">
        <v>0.5</v>
      </c>
      <c r="AI146" s="973">
        <v>0.4</v>
      </c>
      <c r="AJ146" s="734" t="s">
        <v>787</v>
      </c>
      <c r="AK146" s="977" t="s">
        <v>786</v>
      </c>
      <c r="AL146" s="974">
        <v>0.33999999999999997</v>
      </c>
      <c r="AM146" s="977" t="s">
        <v>785</v>
      </c>
      <c r="AN146" s="977" t="s">
        <v>1409</v>
      </c>
      <c r="AO146" s="974">
        <v>0.01</v>
      </c>
      <c r="AP146" s="975">
        <v>0.75</v>
      </c>
      <c r="AQ146" s="979">
        <v>0.4</v>
      </c>
      <c r="AR146" s="980" t="s">
        <v>787</v>
      </c>
      <c r="AS146" s="980" t="s">
        <v>786</v>
      </c>
      <c r="AT146" s="979">
        <v>0.09</v>
      </c>
      <c r="AU146" s="980" t="s">
        <v>785</v>
      </c>
      <c r="AV146" s="980" t="s">
        <v>784</v>
      </c>
      <c r="AW146" s="979">
        <v>0.01</v>
      </c>
      <c r="AX146" s="1327">
        <f t="shared" si="6"/>
        <v>0.5</v>
      </c>
      <c r="AY146" s="1313"/>
      <c r="AZ146" s="974">
        <v>0.4</v>
      </c>
      <c r="BA146" s="243" t="s">
        <v>787</v>
      </c>
      <c r="BB146" s="200" t="s">
        <v>786</v>
      </c>
      <c r="BC146" s="974">
        <v>0.09</v>
      </c>
      <c r="BD146" s="243" t="s">
        <v>785</v>
      </c>
      <c r="BE146" s="972" t="s">
        <v>784</v>
      </c>
      <c r="BF146" s="974">
        <v>0.01</v>
      </c>
      <c r="BG146" s="1334">
        <f t="shared" si="7"/>
        <v>0.5</v>
      </c>
      <c r="BH146" s="974">
        <v>0.4</v>
      </c>
      <c r="BI146" s="243" t="s">
        <v>787</v>
      </c>
      <c r="BJ146" s="200" t="s">
        <v>786</v>
      </c>
      <c r="BK146" s="974">
        <v>0.09</v>
      </c>
      <c r="BL146" s="243" t="s">
        <v>785</v>
      </c>
      <c r="BM146" s="972" t="s">
        <v>784</v>
      </c>
      <c r="BN146" s="974">
        <v>0.01</v>
      </c>
      <c r="BO146" s="1334">
        <f t="shared" si="8"/>
        <v>0.5</v>
      </c>
      <c r="BP146" s="210"/>
      <c r="BQ146" s="1464" t="str">
        <f>IF(VLOOKUP($A146,'EZ list'!$B$4:$H$443,4,FALSE)="","","Yes")</f>
        <v/>
      </c>
      <c r="BR146" s="1465" t="s">
        <v>984</v>
      </c>
      <c r="BS146" s="1446">
        <v>0.71099999999999997</v>
      </c>
      <c r="BT146" s="1396" t="s">
        <v>1088</v>
      </c>
      <c r="BU146" s="1396" t="s">
        <v>787</v>
      </c>
      <c r="BV146" s="1396" t="s">
        <v>786</v>
      </c>
      <c r="BW146" s="1396">
        <v>0.59</v>
      </c>
      <c r="BX146" s="1396" t="s">
        <v>785</v>
      </c>
      <c r="BY146" s="1396" t="s">
        <v>784</v>
      </c>
      <c r="BZ146" s="1396">
        <v>0.01</v>
      </c>
      <c r="CA146" s="1330"/>
    </row>
    <row r="147" spans="1:79" s="200" customFormat="1" ht="15.75" customHeight="1" x14ac:dyDescent="0.25">
      <c r="A147" s="972" t="s">
        <v>383</v>
      </c>
      <c r="B147" s="1268" t="s">
        <v>382</v>
      </c>
      <c r="C147" s="243">
        <v>0.4</v>
      </c>
      <c r="D147" s="243" t="s">
        <v>747</v>
      </c>
      <c r="E147" s="972" t="s">
        <v>746</v>
      </c>
      <c r="F147" s="243">
        <v>0.1</v>
      </c>
      <c r="G147" s="972" t="s">
        <v>701</v>
      </c>
      <c r="H147" s="972" t="s">
        <v>713</v>
      </c>
      <c r="I147" s="243">
        <v>0</v>
      </c>
      <c r="J147" s="243">
        <v>0.5</v>
      </c>
      <c r="K147" s="973">
        <v>0.4</v>
      </c>
      <c r="L147" s="972" t="s">
        <v>747</v>
      </c>
      <c r="M147" s="972" t="s">
        <v>746</v>
      </c>
      <c r="N147" s="974">
        <v>0.1</v>
      </c>
      <c r="O147" s="972" t="s">
        <v>701</v>
      </c>
      <c r="P147" s="972" t="s">
        <v>713</v>
      </c>
      <c r="Q147" s="974">
        <v>0</v>
      </c>
      <c r="R147" s="975">
        <v>0.5</v>
      </c>
      <c r="S147" s="973">
        <v>0.4</v>
      </c>
      <c r="T147" s="972" t="s">
        <v>747</v>
      </c>
      <c r="U147" s="972" t="s">
        <v>746</v>
      </c>
      <c r="V147" s="974">
        <v>0.1</v>
      </c>
      <c r="W147" s="972" t="s">
        <v>701</v>
      </c>
      <c r="X147" s="972" t="s">
        <v>713</v>
      </c>
      <c r="Y147" s="974">
        <v>0</v>
      </c>
      <c r="Z147" s="975">
        <v>0.5</v>
      </c>
      <c r="AA147" s="973">
        <v>0.4</v>
      </c>
      <c r="AB147" s="972" t="s">
        <v>747</v>
      </c>
      <c r="AC147" s="972" t="s">
        <v>746</v>
      </c>
      <c r="AD147" s="974">
        <v>0.1</v>
      </c>
      <c r="AE147" s="972" t="s">
        <v>701</v>
      </c>
      <c r="AF147" s="972" t="s">
        <v>713</v>
      </c>
      <c r="AG147" s="974">
        <v>0</v>
      </c>
      <c r="AH147" s="975">
        <v>0.5</v>
      </c>
      <c r="AI147" s="973">
        <v>0.4</v>
      </c>
      <c r="AJ147" s="734" t="s">
        <v>747</v>
      </c>
      <c r="AK147" s="977" t="s">
        <v>746</v>
      </c>
      <c r="AL147" s="974">
        <v>0.1</v>
      </c>
      <c r="AM147" s="977" t="s">
        <v>701</v>
      </c>
      <c r="AN147" s="977" t="s">
        <v>713</v>
      </c>
      <c r="AO147" s="974">
        <v>0</v>
      </c>
      <c r="AP147" s="975">
        <v>0.5</v>
      </c>
      <c r="AQ147" s="979">
        <v>0.6</v>
      </c>
      <c r="AR147" s="980" t="s">
        <v>747</v>
      </c>
      <c r="AS147" s="980" t="s">
        <v>746</v>
      </c>
      <c r="AT147" s="979">
        <v>0.4</v>
      </c>
      <c r="AU147" s="980" t="s">
        <v>701</v>
      </c>
      <c r="AV147" s="980" t="s">
        <v>713</v>
      </c>
      <c r="AW147" s="979">
        <v>0</v>
      </c>
      <c r="AX147" s="1327">
        <f t="shared" si="6"/>
        <v>1</v>
      </c>
      <c r="AY147" s="1313"/>
      <c r="AZ147" s="974">
        <v>0.4</v>
      </c>
      <c r="BA147" s="243" t="s">
        <v>747</v>
      </c>
      <c r="BB147" s="200" t="s">
        <v>746</v>
      </c>
      <c r="BC147" s="974">
        <v>0.1</v>
      </c>
      <c r="BD147" s="243" t="s">
        <v>701</v>
      </c>
      <c r="BE147" s="972" t="s">
        <v>713</v>
      </c>
      <c r="BF147" s="974">
        <v>0</v>
      </c>
      <c r="BG147" s="1334">
        <f t="shared" si="7"/>
        <v>0.5</v>
      </c>
      <c r="BH147" s="974">
        <v>0.4</v>
      </c>
      <c r="BI147" s="243" t="s">
        <v>747</v>
      </c>
      <c r="BJ147" s="200" t="s">
        <v>746</v>
      </c>
      <c r="BK147" s="974">
        <v>0.1</v>
      </c>
      <c r="BL147" s="243" t="s">
        <v>701</v>
      </c>
      <c r="BM147" s="972" t="s">
        <v>713</v>
      </c>
      <c r="BN147" s="974">
        <v>0</v>
      </c>
      <c r="BO147" s="1334">
        <f t="shared" si="8"/>
        <v>0.5</v>
      </c>
      <c r="BP147" s="210"/>
      <c r="BQ147" s="1464" t="str">
        <f>IF(VLOOKUP($A147,'EZ list'!$B$4:$H$443,4,FALSE)="","","Yes")</f>
        <v/>
      </c>
      <c r="BR147" s="1465" t="s">
        <v>984</v>
      </c>
      <c r="BS147" s="1446">
        <v>0.7</v>
      </c>
      <c r="BT147" s="1396" t="s">
        <v>1088</v>
      </c>
      <c r="BU147" s="1396" t="s">
        <v>747</v>
      </c>
      <c r="BV147" s="1396" t="s">
        <v>746</v>
      </c>
      <c r="BW147" s="1396">
        <v>0.6</v>
      </c>
      <c r="BX147" s="1396" t="s">
        <v>701</v>
      </c>
      <c r="BY147" s="1396" t="s">
        <v>713</v>
      </c>
      <c r="BZ147" s="1396">
        <v>0</v>
      </c>
      <c r="CA147" s="1330"/>
    </row>
    <row r="148" spans="1:79" s="200" customFormat="1" ht="15" x14ac:dyDescent="0.25">
      <c r="A148" s="972" t="s">
        <v>385</v>
      </c>
      <c r="B148" s="1268" t="s">
        <v>384</v>
      </c>
      <c r="C148" s="243">
        <v>0.99</v>
      </c>
      <c r="D148" s="243" t="s">
        <v>701</v>
      </c>
      <c r="E148" s="972" t="s">
        <v>718</v>
      </c>
      <c r="F148" s="243">
        <v>0</v>
      </c>
      <c r="G148" s="972" t="s">
        <v>725</v>
      </c>
      <c r="H148" s="972" t="s">
        <v>724</v>
      </c>
      <c r="I148" s="243">
        <v>0.01</v>
      </c>
      <c r="J148" s="243">
        <v>1</v>
      </c>
      <c r="K148" s="973">
        <v>0.99</v>
      </c>
      <c r="L148" s="972" t="s">
        <v>701</v>
      </c>
      <c r="M148" s="972" t="s">
        <v>718</v>
      </c>
      <c r="N148" s="974">
        <v>0</v>
      </c>
      <c r="O148" s="972" t="s">
        <v>725</v>
      </c>
      <c r="P148" s="972" t="s">
        <v>724</v>
      </c>
      <c r="Q148" s="974">
        <v>0.01</v>
      </c>
      <c r="R148" s="975">
        <v>1</v>
      </c>
      <c r="S148" s="973">
        <v>0.99</v>
      </c>
      <c r="T148" s="972" t="s">
        <v>701</v>
      </c>
      <c r="U148" s="972" t="s">
        <v>718</v>
      </c>
      <c r="V148" s="974">
        <v>0</v>
      </c>
      <c r="W148" s="972" t="s">
        <v>725</v>
      </c>
      <c r="X148" s="972" t="s">
        <v>724</v>
      </c>
      <c r="Y148" s="974">
        <v>0.01</v>
      </c>
      <c r="Z148" s="975">
        <v>1</v>
      </c>
      <c r="AA148" s="973">
        <v>0.99</v>
      </c>
      <c r="AB148" s="972" t="s">
        <v>701</v>
      </c>
      <c r="AC148" s="972" t="s">
        <v>718</v>
      </c>
      <c r="AD148" s="974">
        <v>0</v>
      </c>
      <c r="AE148" s="972" t="s">
        <v>725</v>
      </c>
      <c r="AF148" s="972" t="s">
        <v>724</v>
      </c>
      <c r="AG148" s="974">
        <v>0.01</v>
      </c>
      <c r="AH148" s="975">
        <v>1</v>
      </c>
      <c r="AI148" s="973">
        <v>0.99</v>
      </c>
      <c r="AJ148" s="734" t="s">
        <v>701</v>
      </c>
      <c r="AK148" s="977" t="s">
        <v>718</v>
      </c>
      <c r="AL148" s="974">
        <v>0</v>
      </c>
      <c r="AM148" s="977" t="s">
        <v>725</v>
      </c>
      <c r="AN148" s="977" t="s">
        <v>724</v>
      </c>
      <c r="AO148" s="974">
        <v>0.01</v>
      </c>
      <c r="AP148" s="975">
        <v>1</v>
      </c>
      <c r="AQ148" s="979">
        <v>0.99</v>
      </c>
      <c r="AR148" s="980" t="s">
        <v>701</v>
      </c>
      <c r="AS148" s="980" t="s">
        <v>718</v>
      </c>
      <c r="AT148" s="979">
        <v>0</v>
      </c>
      <c r="AU148" s="980" t="s">
        <v>725</v>
      </c>
      <c r="AV148" s="980" t="s">
        <v>724</v>
      </c>
      <c r="AW148" s="979">
        <v>0.01</v>
      </c>
      <c r="AX148" s="1327">
        <f t="shared" si="6"/>
        <v>1</v>
      </c>
      <c r="AY148" s="1313"/>
      <c r="AZ148" s="974">
        <v>0.99</v>
      </c>
      <c r="BA148" s="243" t="s">
        <v>701</v>
      </c>
      <c r="BB148" s="200" t="s">
        <v>718</v>
      </c>
      <c r="BC148" s="974">
        <v>0</v>
      </c>
      <c r="BD148" s="243" t="s">
        <v>725</v>
      </c>
      <c r="BE148" s="972" t="s">
        <v>724</v>
      </c>
      <c r="BF148" s="974">
        <v>0.01</v>
      </c>
      <c r="BG148" s="1334">
        <f t="shared" si="7"/>
        <v>1</v>
      </c>
      <c r="BH148" s="974">
        <v>0.49</v>
      </c>
      <c r="BI148" s="243" t="s">
        <v>701</v>
      </c>
      <c r="BJ148" s="200" t="s">
        <v>718</v>
      </c>
      <c r="BK148" s="974">
        <v>0</v>
      </c>
      <c r="BL148" s="243" t="s">
        <v>725</v>
      </c>
      <c r="BM148" s="972" t="s">
        <v>724</v>
      </c>
      <c r="BN148" s="974">
        <v>0.01</v>
      </c>
      <c r="BO148" s="1334">
        <f t="shared" si="8"/>
        <v>0.5</v>
      </c>
      <c r="BP148" s="210"/>
      <c r="BQ148" s="1464" t="str">
        <f>IF(VLOOKUP($A148,'EZ list'!$B$4:$H$443,4,FALSE)="","","Yes")</f>
        <v>Yes</v>
      </c>
      <c r="BR148" s="1465" t="s">
        <v>985</v>
      </c>
      <c r="BS148" s="1446">
        <v>0.66100000000000003</v>
      </c>
      <c r="BT148" s="1396" t="s">
        <v>1088</v>
      </c>
      <c r="BU148" s="1396" t="s">
        <v>701</v>
      </c>
      <c r="BV148" s="1396" t="s">
        <v>718</v>
      </c>
      <c r="BW148" s="1396">
        <v>0</v>
      </c>
      <c r="BX148" s="1396" t="s">
        <v>725</v>
      </c>
      <c r="BY148" s="1396" t="s">
        <v>724</v>
      </c>
      <c r="BZ148" s="1396">
        <v>0.01</v>
      </c>
      <c r="CA148" s="1330"/>
    </row>
    <row r="149" spans="1:79" s="200" customFormat="1" ht="15.75" customHeight="1" x14ac:dyDescent="0.25">
      <c r="A149" s="972" t="s">
        <v>387</v>
      </c>
      <c r="B149" s="1268" t="s">
        <v>846</v>
      </c>
      <c r="C149" s="243">
        <v>0.49</v>
      </c>
      <c r="D149" s="243" t="s">
        <v>701</v>
      </c>
      <c r="E149" s="972" t="s">
        <v>700</v>
      </c>
      <c r="F149" s="243">
        <v>0</v>
      </c>
      <c r="G149" s="972" t="s">
        <v>845</v>
      </c>
      <c r="H149" s="972" t="s">
        <v>844</v>
      </c>
      <c r="I149" s="243">
        <v>0.01</v>
      </c>
      <c r="J149" s="243">
        <v>0.5</v>
      </c>
      <c r="K149" s="973">
        <v>0.49</v>
      </c>
      <c r="L149" s="972" t="s">
        <v>701</v>
      </c>
      <c r="M149" s="972" t="s">
        <v>700</v>
      </c>
      <c r="N149" s="974">
        <v>0</v>
      </c>
      <c r="O149" s="972" t="s">
        <v>845</v>
      </c>
      <c r="P149" s="972" t="s">
        <v>844</v>
      </c>
      <c r="Q149" s="974">
        <v>0.01</v>
      </c>
      <c r="R149" s="975">
        <v>0.5</v>
      </c>
      <c r="S149" s="973">
        <v>0.49</v>
      </c>
      <c r="T149" s="972" t="s">
        <v>701</v>
      </c>
      <c r="U149" s="972" t="s">
        <v>700</v>
      </c>
      <c r="V149" s="974">
        <v>0</v>
      </c>
      <c r="W149" s="972" t="s">
        <v>845</v>
      </c>
      <c r="X149" s="972" t="s">
        <v>844</v>
      </c>
      <c r="Y149" s="974">
        <v>0.01</v>
      </c>
      <c r="Z149" s="975">
        <v>0.5</v>
      </c>
      <c r="AA149" s="973">
        <v>0.49</v>
      </c>
      <c r="AB149" s="972" t="s">
        <v>701</v>
      </c>
      <c r="AC149" s="972" t="s">
        <v>700</v>
      </c>
      <c r="AD149" s="974">
        <v>0</v>
      </c>
      <c r="AE149" s="972" t="s">
        <v>845</v>
      </c>
      <c r="AF149" s="972" t="s">
        <v>844</v>
      </c>
      <c r="AG149" s="974">
        <v>0.01</v>
      </c>
      <c r="AH149" s="975">
        <v>0.5</v>
      </c>
      <c r="AI149" s="973">
        <v>0.49</v>
      </c>
      <c r="AJ149" s="734" t="s">
        <v>701</v>
      </c>
      <c r="AK149" s="977" t="s">
        <v>700</v>
      </c>
      <c r="AL149" s="974">
        <v>0</v>
      </c>
      <c r="AM149" s="977" t="s">
        <v>845</v>
      </c>
      <c r="AN149" s="977" t="s">
        <v>844</v>
      </c>
      <c r="AO149" s="974">
        <v>0.01</v>
      </c>
      <c r="AP149" s="975">
        <v>0.5</v>
      </c>
      <c r="AQ149" s="979">
        <v>0.49</v>
      </c>
      <c r="AR149" s="980" t="s">
        <v>701</v>
      </c>
      <c r="AS149" s="980" t="s">
        <v>700</v>
      </c>
      <c r="AT149" s="979">
        <v>0</v>
      </c>
      <c r="AU149" s="980" t="s">
        <v>845</v>
      </c>
      <c r="AV149" s="980" t="s">
        <v>844</v>
      </c>
      <c r="AW149" s="979">
        <v>0.01</v>
      </c>
      <c r="AX149" s="1327">
        <f t="shared" si="6"/>
        <v>0.5</v>
      </c>
      <c r="AY149" s="1313"/>
      <c r="AZ149" s="974">
        <v>0.49</v>
      </c>
      <c r="BA149" s="243" t="s">
        <v>701</v>
      </c>
      <c r="BB149" s="200" t="s">
        <v>700</v>
      </c>
      <c r="BC149" s="974">
        <v>0</v>
      </c>
      <c r="BD149" s="243" t="s">
        <v>845</v>
      </c>
      <c r="BE149" s="972" t="s">
        <v>844</v>
      </c>
      <c r="BF149" s="974">
        <v>0.01</v>
      </c>
      <c r="BG149" s="1334">
        <f t="shared" si="7"/>
        <v>0.5</v>
      </c>
      <c r="BH149" s="974">
        <v>0.49</v>
      </c>
      <c r="BI149" s="243" t="s">
        <v>701</v>
      </c>
      <c r="BJ149" s="200" t="s">
        <v>700</v>
      </c>
      <c r="BK149" s="974">
        <v>0</v>
      </c>
      <c r="BL149" s="243" t="s">
        <v>845</v>
      </c>
      <c r="BM149" s="972" t="s">
        <v>844</v>
      </c>
      <c r="BN149" s="974">
        <v>0.01</v>
      </c>
      <c r="BO149" s="1334">
        <f t="shared" si="8"/>
        <v>0.5</v>
      </c>
      <c r="BP149" s="210"/>
      <c r="BQ149" s="1464" t="str">
        <f>IF(VLOOKUP($A149,'EZ list'!$B$4:$H$443,4,FALSE)="","","Yes")</f>
        <v>Yes</v>
      </c>
      <c r="BR149" s="1465" t="s">
        <v>985</v>
      </c>
      <c r="BS149" s="1446">
        <v>0.71599999999999997</v>
      </c>
      <c r="BT149" s="1396" t="s">
        <v>1088</v>
      </c>
      <c r="BU149" s="1396" t="s">
        <v>701</v>
      </c>
      <c r="BV149" s="1396" t="s">
        <v>700</v>
      </c>
      <c r="BW149" s="1396">
        <v>0</v>
      </c>
      <c r="BX149" s="1396" t="s">
        <v>845</v>
      </c>
      <c r="BY149" s="1396" t="s">
        <v>844</v>
      </c>
      <c r="BZ149" s="1396">
        <v>0.01</v>
      </c>
      <c r="CA149" s="1330"/>
    </row>
    <row r="150" spans="1:79" s="200" customFormat="1" ht="15.75" customHeight="1" x14ac:dyDescent="0.25">
      <c r="A150" s="972" t="s">
        <v>389</v>
      </c>
      <c r="B150" s="1268" t="s">
        <v>388</v>
      </c>
      <c r="C150" s="243">
        <v>0.4</v>
      </c>
      <c r="D150" s="243" t="s">
        <v>775</v>
      </c>
      <c r="E150" s="972" t="s">
        <v>774</v>
      </c>
      <c r="F150" s="243">
        <v>0.09</v>
      </c>
      <c r="G150" s="972" t="s">
        <v>773</v>
      </c>
      <c r="H150" s="972" t="s">
        <v>772</v>
      </c>
      <c r="I150" s="243">
        <v>0.01</v>
      </c>
      <c r="J150" s="243">
        <v>0.5</v>
      </c>
      <c r="K150" s="973">
        <v>0.4</v>
      </c>
      <c r="L150" s="972" t="s">
        <v>775</v>
      </c>
      <c r="M150" s="972" t="s">
        <v>774</v>
      </c>
      <c r="N150" s="974">
        <v>0.09</v>
      </c>
      <c r="O150" s="972" t="s">
        <v>773</v>
      </c>
      <c r="P150" s="972" t="s">
        <v>772</v>
      </c>
      <c r="Q150" s="974">
        <v>0.01</v>
      </c>
      <c r="R150" s="975">
        <v>0.5</v>
      </c>
      <c r="S150" s="973">
        <v>0.4</v>
      </c>
      <c r="T150" s="972" t="s">
        <v>775</v>
      </c>
      <c r="U150" s="972" t="s">
        <v>774</v>
      </c>
      <c r="V150" s="974">
        <v>0.09</v>
      </c>
      <c r="W150" s="972" t="s">
        <v>773</v>
      </c>
      <c r="X150" s="972" t="s">
        <v>772</v>
      </c>
      <c r="Y150" s="974">
        <v>0.01</v>
      </c>
      <c r="Z150" s="975">
        <v>0.5</v>
      </c>
      <c r="AA150" s="973">
        <v>0.4</v>
      </c>
      <c r="AB150" s="972" t="s">
        <v>775</v>
      </c>
      <c r="AC150" s="972" t="s">
        <v>774</v>
      </c>
      <c r="AD150" s="974">
        <v>0.09</v>
      </c>
      <c r="AE150" s="972" t="s">
        <v>773</v>
      </c>
      <c r="AF150" s="972" t="s">
        <v>772</v>
      </c>
      <c r="AG150" s="974">
        <v>0.01</v>
      </c>
      <c r="AH150" s="975">
        <v>0.5</v>
      </c>
      <c r="AI150" s="973">
        <v>0.4</v>
      </c>
      <c r="AJ150" s="734" t="s">
        <v>775</v>
      </c>
      <c r="AK150" s="977" t="s">
        <v>774</v>
      </c>
      <c r="AL150" s="974">
        <v>0.09</v>
      </c>
      <c r="AM150" s="977" t="s">
        <v>773</v>
      </c>
      <c r="AN150" s="977" t="s">
        <v>772</v>
      </c>
      <c r="AO150" s="974">
        <v>0.01</v>
      </c>
      <c r="AP150" s="975">
        <v>0.5</v>
      </c>
      <c r="AQ150" s="979">
        <v>0.4</v>
      </c>
      <c r="AR150" s="980" t="s">
        <v>775</v>
      </c>
      <c r="AS150" s="980" t="s">
        <v>774</v>
      </c>
      <c r="AT150" s="979">
        <v>0.59</v>
      </c>
      <c r="AU150" s="980" t="s">
        <v>773</v>
      </c>
      <c r="AV150" s="980" t="s">
        <v>772</v>
      </c>
      <c r="AW150" s="979">
        <v>0.01</v>
      </c>
      <c r="AX150" s="1327">
        <f t="shared" si="6"/>
        <v>1</v>
      </c>
      <c r="AY150" s="1313"/>
      <c r="AZ150" s="974">
        <v>0.4</v>
      </c>
      <c r="BA150" s="243" t="s">
        <v>775</v>
      </c>
      <c r="BB150" s="200" t="s">
        <v>774</v>
      </c>
      <c r="BC150" s="974">
        <v>0.09</v>
      </c>
      <c r="BD150" s="243" t="s">
        <v>773</v>
      </c>
      <c r="BE150" s="972" t="s">
        <v>772</v>
      </c>
      <c r="BF150" s="974">
        <v>0.01</v>
      </c>
      <c r="BG150" s="1334">
        <f t="shared" si="7"/>
        <v>0.5</v>
      </c>
      <c r="BH150" s="974">
        <v>0.4</v>
      </c>
      <c r="BI150" s="243" t="s">
        <v>775</v>
      </c>
      <c r="BJ150" s="200" t="s">
        <v>774</v>
      </c>
      <c r="BK150" s="974">
        <v>0.09</v>
      </c>
      <c r="BL150" s="243" t="s">
        <v>773</v>
      </c>
      <c r="BM150" s="972" t="s">
        <v>772</v>
      </c>
      <c r="BN150" s="974">
        <v>0.01</v>
      </c>
      <c r="BO150" s="1334">
        <f t="shared" si="8"/>
        <v>0.5</v>
      </c>
      <c r="BP150" s="210"/>
      <c r="BQ150" s="1464" t="str">
        <f>IF(VLOOKUP($A150,'EZ list'!$B$4:$H$443,4,FALSE)="","","Yes")</f>
        <v>Yes</v>
      </c>
      <c r="BR150" s="1465" t="s">
        <v>984</v>
      </c>
      <c r="BS150" s="1446">
        <v>0.70499999999999996</v>
      </c>
      <c r="BT150" s="1396" t="s">
        <v>1088</v>
      </c>
      <c r="BU150" s="1396" t="s">
        <v>775</v>
      </c>
      <c r="BV150" s="1396" t="s">
        <v>774</v>
      </c>
      <c r="BW150" s="1396">
        <v>0.59</v>
      </c>
      <c r="BX150" s="1396" t="s">
        <v>773</v>
      </c>
      <c r="BY150" s="1396" t="s">
        <v>772</v>
      </c>
      <c r="BZ150" s="1396">
        <v>0.01</v>
      </c>
      <c r="CA150" s="1330"/>
    </row>
    <row r="151" spans="1:79" s="200" customFormat="1" ht="15.75" customHeight="1" x14ac:dyDescent="0.25">
      <c r="A151" s="972" t="s">
        <v>391</v>
      </c>
      <c r="B151" s="1268" t="s">
        <v>390</v>
      </c>
      <c r="C151" s="243">
        <v>0.4</v>
      </c>
      <c r="D151" s="243" t="s">
        <v>771</v>
      </c>
      <c r="E151" s="972" t="s">
        <v>770</v>
      </c>
      <c r="F151" s="243">
        <v>0.09</v>
      </c>
      <c r="G151" s="972" t="s">
        <v>769</v>
      </c>
      <c r="H151" s="972" t="s">
        <v>1407</v>
      </c>
      <c r="I151" s="243">
        <v>0.01</v>
      </c>
      <c r="J151" s="243">
        <v>0.5</v>
      </c>
      <c r="K151" s="973">
        <v>0.4</v>
      </c>
      <c r="L151" s="972" t="s">
        <v>771</v>
      </c>
      <c r="M151" s="972" t="s">
        <v>770</v>
      </c>
      <c r="N151" s="974">
        <v>0.09</v>
      </c>
      <c r="O151" s="972" t="s">
        <v>769</v>
      </c>
      <c r="P151" s="972" t="s">
        <v>1407</v>
      </c>
      <c r="Q151" s="974">
        <v>0.01</v>
      </c>
      <c r="R151" s="975">
        <v>0.5</v>
      </c>
      <c r="S151" s="973">
        <v>0.4</v>
      </c>
      <c r="T151" s="972" t="s">
        <v>771</v>
      </c>
      <c r="U151" s="972" t="s">
        <v>770</v>
      </c>
      <c r="V151" s="974">
        <v>0.09</v>
      </c>
      <c r="W151" s="972" t="s">
        <v>769</v>
      </c>
      <c r="X151" s="972" t="s">
        <v>1407</v>
      </c>
      <c r="Y151" s="974">
        <v>0.01</v>
      </c>
      <c r="Z151" s="975">
        <v>0.5</v>
      </c>
      <c r="AA151" s="973">
        <v>0.4</v>
      </c>
      <c r="AB151" s="972" t="s">
        <v>771</v>
      </c>
      <c r="AC151" s="972" t="s">
        <v>770</v>
      </c>
      <c r="AD151" s="974">
        <v>0.09</v>
      </c>
      <c r="AE151" s="972" t="s">
        <v>769</v>
      </c>
      <c r="AF151" s="972" t="s">
        <v>1407</v>
      </c>
      <c r="AG151" s="974">
        <v>0.01</v>
      </c>
      <c r="AH151" s="975">
        <v>0.5</v>
      </c>
      <c r="AI151" s="973">
        <v>0.4</v>
      </c>
      <c r="AJ151" s="734" t="s">
        <v>771</v>
      </c>
      <c r="AK151" s="977" t="s">
        <v>770</v>
      </c>
      <c r="AL151" s="974">
        <v>0.09</v>
      </c>
      <c r="AM151" s="977" t="s">
        <v>769</v>
      </c>
      <c r="AN151" s="977" t="s">
        <v>1407</v>
      </c>
      <c r="AO151" s="974">
        <v>0.01</v>
      </c>
      <c r="AP151" s="975">
        <v>0.5</v>
      </c>
      <c r="AQ151" s="979">
        <v>0.4</v>
      </c>
      <c r="AR151" s="980" t="s">
        <v>771</v>
      </c>
      <c r="AS151" s="980" t="s">
        <v>770</v>
      </c>
      <c r="AT151" s="979">
        <v>0.09</v>
      </c>
      <c r="AU151" s="980" t="s">
        <v>769</v>
      </c>
      <c r="AV151" s="980" t="s">
        <v>768</v>
      </c>
      <c r="AW151" s="979">
        <v>0.01</v>
      </c>
      <c r="AX151" s="1327">
        <f t="shared" si="6"/>
        <v>0.5</v>
      </c>
      <c r="AY151" s="1313"/>
      <c r="AZ151" s="974">
        <v>0.4</v>
      </c>
      <c r="BA151" s="243" t="s">
        <v>771</v>
      </c>
      <c r="BB151" s="200" t="s">
        <v>770</v>
      </c>
      <c r="BC151" s="974">
        <v>0.09</v>
      </c>
      <c r="BD151" s="243" t="s">
        <v>769</v>
      </c>
      <c r="BE151" s="972" t="s">
        <v>768</v>
      </c>
      <c r="BF151" s="974">
        <v>0.01</v>
      </c>
      <c r="BG151" s="1334">
        <f t="shared" si="7"/>
        <v>0.5</v>
      </c>
      <c r="BH151" s="974">
        <v>0.4</v>
      </c>
      <c r="BI151" s="243" t="s">
        <v>771</v>
      </c>
      <c r="BJ151" s="200" t="s">
        <v>770</v>
      </c>
      <c r="BK151" s="974">
        <v>0.09</v>
      </c>
      <c r="BL151" s="243" t="s">
        <v>769</v>
      </c>
      <c r="BM151" s="972" t="s">
        <v>768</v>
      </c>
      <c r="BN151" s="974">
        <v>0.01</v>
      </c>
      <c r="BO151" s="1334">
        <f t="shared" si="8"/>
        <v>0.5</v>
      </c>
      <c r="BP151" s="210"/>
      <c r="BQ151" s="1464" t="str">
        <f>IF(VLOOKUP($A151,'EZ list'!$B$4:$H$443,4,FALSE)="","","Yes")</f>
        <v/>
      </c>
      <c r="BR151" s="1465" t="s">
        <v>984</v>
      </c>
      <c r="BS151" s="1446">
        <v>0.68600000000000005</v>
      </c>
      <c r="BT151" s="1396" t="s">
        <v>1088</v>
      </c>
      <c r="BU151" s="1396" t="s">
        <v>771</v>
      </c>
      <c r="BV151" s="1396" t="s">
        <v>770</v>
      </c>
      <c r="BW151" s="1396">
        <v>0.59</v>
      </c>
      <c r="BX151" s="1396" t="s">
        <v>769</v>
      </c>
      <c r="BY151" s="1396" t="s">
        <v>768</v>
      </c>
      <c r="BZ151" s="1396">
        <v>0.01</v>
      </c>
      <c r="CA151" s="1330"/>
    </row>
    <row r="152" spans="1:79" s="200" customFormat="1" ht="15.75" customHeight="1" x14ac:dyDescent="0.25">
      <c r="A152" s="972" t="s">
        <v>393</v>
      </c>
      <c r="B152" s="1268" t="s">
        <v>392</v>
      </c>
      <c r="C152" s="243">
        <v>0.4</v>
      </c>
      <c r="D152" s="243" t="s">
        <v>706</v>
      </c>
      <c r="E152" s="972" t="s">
        <v>705</v>
      </c>
      <c r="F152" s="243">
        <v>0.09</v>
      </c>
      <c r="G152" s="972" t="s">
        <v>704</v>
      </c>
      <c r="H152" s="972" t="s">
        <v>703</v>
      </c>
      <c r="I152" s="243">
        <v>0.01</v>
      </c>
      <c r="J152" s="243">
        <v>0.5</v>
      </c>
      <c r="K152" s="973">
        <v>0.4</v>
      </c>
      <c r="L152" s="972" t="s">
        <v>706</v>
      </c>
      <c r="M152" s="972" t="s">
        <v>705</v>
      </c>
      <c r="N152" s="974">
        <v>0.09</v>
      </c>
      <c r="O152" s="972" t="s">
        <v>704</v>
      </c>
      <c r="P152" s="972" t="s">
        <v>703</v>
      </c>
      <c r="Q152" s="974">
        <v>0.01</v>
      </c>
      <c r="R152" s="975">
        <v>0.5</v>
      </c>
      <c r="S152" s="973">
        <v>0.4</v>
      </c>
      <c r="T152" s="972" t="s">
        <v>706</v>
      </c>
      <c r="U152" s="972" t="s">
        <v>705</v>
      </c>
      <c r="V152" s="974">
        <v>0.09</v>
      </c>
      <c r="W152" s="972" t="s">
        <v>704</v>
      </c>
      <c r="X152" s="972" t="s">
        <v>703</v>
      </c>
      <c r="Y152" s="974">
        <v>0.01</v>
      </c>
      <c r="Z152" s="975">
        <v>0.5</v>
      </c>
      <c r="AA152" s="973">
        <v>0.4</v>
      </c>
      <c r="AB152" s="972" t="s">
        <v>706</v>
      </c>
      <c r="AC152" s="972" t="s">
        <v>705</v>
      </c>
      <c r="AD152" s="974">
        <v>0.09</v>
      </c>
      <c r="AE152" s="972" t="s">
        <v>704</v>
      </c>
      <c r="AF152" s="972" t="s">
        <v>703</v>
      </c>
      <c r="AG152" s="974">
        <v>0.01</v>
      </c>
      <c r="AH152" s="975">
        <v>0.5</v>
      </c>
      <c r="AI152" s="973">
        <v>0</v>
      </c>
      <c r="AJ152" s="734" t="s">
        <v>706</v>
      </c>
      <c r="AK152" s="977" t="s">
        <v>705</v>
      </c>
      <c r="AL152" s="974">
        <v>0.74</v>
      </c>
      <c r="AM152" s="977" t="s">
        <v>704</v>
      </c>
      <c r="AN152" s="977" t="s">
        <v>703</v>
      </c>
      <c r="AO152" s="974">
        <v>0.01</v>
      </c>
      <c r="AP152" s="975">
        <v>0.75</v>
      </c>
      <c r="AQ152" s="979">
        <v>0.4</v>
      </c>
      <c r="AR152" s="980" t="s">
        <v>706</v>
      </c>
      <c r="AS152" s="980" t="s">
        <v>705</v>
      </c>
      <c r="AT152" s="979">
        <v>0.09</v>
      </c>
      <c r="AU152" s="980" t="s">
        <v>704</v>
      </c>
      <c r="AV152" s="980" t="s">
        <v>703</v>
      </c>
      <c r="AW152" s="979">
        <v>0.01</v>
      </c>
      <c r="AX152" s="1327">
        <f t="shared" si="6"/>
        <v>0.5</v>
      </c>
      <c r="AY152" s="1313"/>
      <c r="AZ152" s="974">
        <v>0.4</v>
      </c>
      <c r="BA152" s="243" t="s">
        <v>706</v>
      </c>
      <c r="BB152" s="200" t="s">
        <v>705</v>
      </c>
      <c r="BC152" s="974">
        <v>0.09</v>
      </c>
      <c r="BD152" s="243" t="s">
        <v>704</v>
      </c>
      <c r="BE152" s="972" t="s">
        <v>703</v>
      </c>
      <c r="BF152" s="974">
        <v>0.01</v>
      </c>
      <c r="BG152" s="1334">
        <f t="shared" si="7"/>
        <v>0.5</v>
      </c>
      <c r="BH152" s="974">
        <v>0.4</v>
      </c>
      <c r="BI152" s="243" t="s">
        <v>706</v>
      </c>
      <c r="BJ152" s="200" t="s">
        <v>705</v>
      </c>
      <c r="BK152" s="974">
        <v>0.09</v>
      </c>
      <c r="BL152" s="243" t="s">
        <v>704</v>
      </c>
      <c r="BM152" s="972" t="s">
        <v>703</v>
      </c>
      <c r="BN152" s="974">
        <v>0.01</v>
      </c>
      <c r="BO152" s="1334">
        <f t="shared" si="8"/>
        <v>0.5</v>
      </c>
      <c r="BP152" s="210"/>
      <c r="BQ152" s="1464" t="str">
        <f>IF(VLOOKUP($A152,'EZ list'!$B$4:$H$443,4,FALSE)="","","Yes")</f>
        <v/>
      </c>
      <c r="BR152" s="1465" t="s">
        <v>984</v>
      </c>
      <c r="BS152" s="1446">
        <v>0.65800000000000003</v>
      </c>
      <c r="BT152" s="1396" t="s">
        <v>1088</v>
      </c>
      <c r="BU152" s="1396" t="s">
        <v>706</v>
      </c>
      <c r="BV152" s="1396" t="s">
        <v>705</v>
      </c>
      <c r="BW152" s="1396">
        <v>0.59</v>
      </c>
      <c r="BX152" s="1396" t="s">
        <v>704</v>
      </c>
      <c r="BY152" s="1396" t="s">
        <v>703</v>
      </c>
      <c r="BZ152" s="1396">
        <v>0.01</v>
      </c>
      <c r="CA152" s="1330"/>
    </row>
    <row r="153" spans="1:79" s="200" customFormat="1" ht="15" x14ac:dyDescent="0.25">
      <c r="A153" s="972" t="s">
        <v>395</v>
      </c>
      <c r="B153" s="1268" t="s">
        <v>394</v>
      </c>
      <c r="C153" s="243">
        <v>0.99</v>
      </c>
      <c r="D153" s="243" t="s">
        <v>701</v>
      </c>
      <c r="E153" s="972" t="s">
        <v>718</v>
      </c>
      <c r="F153" s="243">
        <v>0</v>
      </c>
      <c r="G153" s="972" t="s">
        <v>1447</v>
      </c>
      <c r="H153" s="972" t="s">
        <v>1408</v>
      </c>
      <c r="I153" s="243">
        <v>0.01</v>
      </c>
      <c r="J153" s="243">
        <v>1</v>
      </c>
      <c r="K153" s="973">
        <v>0.99</v>
      </c>
      <c r="L153" s="972" t="s">
        <v>701</v>
      </c>
      <c r="M153" s="972" t="s">
        <v>718</v>
      </c>
      <c r="N153" s="974">
        <v>0</v>
      </c>
      <c r="O153" s="972" t="s">
        <v>1447</v>
      </c>
      <c r="P153" s="972" t="s">
        <v>1408</v>
      </c>
      <c r="Q153" s="974">
        <v>0.01</v>
      </c>
      <c r="R153" s="975">
        <v>1</v>
      </c>
      <c r="S153" s="973">
        <v>0.99</v>
      </c>
      <c r="T153" s="972" t="s">
        <v>701</v>
      </c>
      <c r="U153" s="972" t="s">
        <v>718</v>
      </c>
      <c r="V153" s="974">
        <v>0</v>
      </c>
      <c r="W153" s="972" t="s">
        <v>1447</v>
      </c>
      <c r="X153" s="972" t="s">
        <v>1408</v>
      </c>
      <c r="Y153" s="974">
        <v>0.01</v>
      </c>
      <c r="Z153" s="975">
        <v>1</v>
      </c>
      <c r="AA153" s="973">
        <v>0.99</v>
      </c>
      <c r="AB153" s="972" t="s">
        <v>701</v>
      </c>
      <c r="AC153" s="972" t="s">
        <v>718</v>
      </c>
      <c r="AD153" s="974">
        <v>0</v>
      </c>
      <c r="AE153" s="972" t="s">
        <v>1447</v>
      </c>
      <c r="AF153" s="972" t="s">
        <v>1408</v>
      </c>
      <c r="AG153" s="974">
        <v>0.01</v>
      </c>
      <c r="AH153" s="975">
        <v>1</v>
      </c>
      <c r="AI153" s="973">
        <v>0.99</v>
      </c>
      <c r="AJ153" s="734" t="s">
        <v>701</v>
      </c>
      <c r="AK153" s="977" t="s">
        <v>718</v>
      </c>
      <c r="AL153" s="974">
        <v>0</v>
      </c>
      <c r="AM153" s="977" t="s">
        <v>1447</v>
      </c>
      <c r="AN153" s="977" t="s">
        <v>1408</v>
      </c>
      <c r="AO153" s="974">
        <v>0.01</v>
      </c>
      <c r="AP153" s="975">
        <v>1</v>
      </c>
      <c r="AQ153" s="979">
        <v>0.99</v>
      </c>
      <c r="AR153" s="980" t="s">
        <v>701</v>
      </c>
      <c r="AS153" s="980" t="s">
        <v>718</v>
      </c>
      <c r="AT153" s="979">
        <v>0</v>
      </c>
      <c r="AU153" s="980" t="s">
        <v>734</v>
      </c>
      <c r="AV153" s="980" t="s">
        <v>733</v>
      </c>
      <c r="AW153" s="979">
        <v>0.01</v>
      </c>
      <c r="AX153" s="1327">
        <f t="shared" si="6"/>
        <v>1</v>
      </c>
      <c r="AY153" s="1313"/>
      <c r="AZ153" s="974">
        <v>0.99</v>
      </c>
      <c r="BA153" s="243" t="s">
        <v>701</v>
      </c>
      <c r="BB153" s="200" t="s">
        <v>718</v>
      </c>
      <c r="BC153" s="974">
        <v>0</v>
      </c>
      <c r="BD153" s="243" t="s">
        <v>734</v>
      </c>
      <c r="BE153" s="972" t="s">
        <v>733</v>
      </c>
      <c r="BF153" s="974">
        <v>0.01</v>
      </c>
      <c r="BG153" s="1334">
        <f t="shared" si="7"/>
        <v>1</v>
      </c>
      <c r="BH153" s="974">
        <v>0.49</v>
      </c>
      <c r="BI153" s="243" t="s">
        <v>701</v>
      </c>
      <c r="BJ153" s="200" t="s">
        <v>718</v>
      </c>
      <c r="BK153" s="974">
        <v>0</v>
      </c>
      <c r="BL153" s="243" t="s">
        <v>734</v>
      </c>
      <c r="BM153" s="972" t="s">
        <v>733</v>
      </c>
      <c r="BN153" s="974">
        <v>0.01</v>
      </c>
      <c r="BO153" s="1334">
        <f t="shared" si="8"/>
        <v>0.5</v>
      </c>
      <c r="BP153" s="210"/>
      <c r="BQ153" s="1464" t="str">
        <f>IF(VLOOKUP($A153,'EZ list'!$B$4:$H$443,4,FALSE)="","","Yes")</f>
        <v>Yes</v>
      </c>
      <c r="BR153" s="1465" t="s">
        <v>985</v>
      </c>
      <c r="BS153" s="1446">
        <v>0.67900000000000005</v>
      </c>
      <c r="BT153" s="1396" t="s">
        <v>1088</v>
      </c>
      <c r="BU153" s="1396" t="s">
        <v>701</v>
      </c>
      <c r="BV153" s="1396" t="s">
        <v>718</v>
      </c>
      <c r="BW153" s="1396">
        <v>0</v>
      </c>
      <c r="BX153" s="1396" t="s">
        <v>734</v>
      </c>
      <c r="BY153" s="1396" t="s">
        <v>733</v>
      </c>
      <c r="BZ153" s="1396">
        <v>0.01</v>
      </c>
      <c r="CA153" s="1330"/>
    </row>
    <row r="154" spans="1:79" s="200" customFormat="1" ht="15.75" customHeight="1" x14ac:dyDescent="0.25">
      <c r="A154" s="972" t="s">
        <v>397</v>
      </c>
      <c r="B154" s="1268" t="s">
        <v>396</v>
      </c>
      <c r="C154" s="243">
        <v>0.4</v>
      </c>
      <c r="D154" s="243" t="s">
        <v>823</v>
      </c>
      <c r="E154" s="972" t="s">
        <v>822</v>
      </c>
      <c r="F154" s="243">
        <v>0.09</v>
      </c>
      <c r="G154" s="972" t="s">
        <v>821</v>
      </c>
      <c r="H154" s="972" t="s">
        <v>820</v>
      </c>
      <c r="I154" s="243">
        <v>0.01</v>
      </c>
      <c r="J154" s="243">
        <v>0.5</v>
      </c>
      <c r="K154" s="973">
        <v>0.4</v>
      </c>
      <c r="L154" s="972" t="s">
        <v>823</v>
      </c>
      <c r="M154" s="972" t="s">
        <v>822</v>
      </c>
      <c r="N154" s="974">
        <v>0.09</v>
      </c>
      <c r="O154" s="972" t="s">
        <v>821</v>
      </c>
      <c r="P154" s="972" t="s">
        <v>820</v>
      </c>
      <c r="Q154" s="974">
        <v>0.01</v>
      </c>
      <c r="R154" s="975">
        <v>0.5</v>
      </c>
      <c r="S154" s="973">
        <v>0.4</v>
      </c>
      <c r="T154" s="972" t="s">
        <v>823</v>
      </c>
      <c r="U154" s="972" t="s">
        <v>822</v>
      </c>
      <c r="V154" s="974">
        <v>0.09</v>
      </c>
      <c r="W154" s="972" t="s">
        <v>821</v>
      </c>
      <c r="X154" s="972" t="s">
        <v>820</v>
      </c>
      <c r="Y154" s="974">
        <v>0.01</v>
      </c>
      <c r="Z154" s="975">
        <v>0.5</v>
      </c>
      <c r="AA154" s="973">
        <v>0.4</v>
      </c>
      <c r="AB154" s="972" t="s">
        <v>823</v>
      </c>
      <c r="AC154" s="972" t="s">
        <v>822</v>
      </c>
      <c r="AD154" s="974">
        <v>0.09</v>
      </c>
      <c r="AE154" s="972" t="s">
        <v>821</v>
      </c>
      <c r="AF154" s="972" t="s">
        <v>820</v>
      </c>
      <c r="AG154" s="974">
        <v>0.01</v>
      </c>
      <c r="AH154" s="975">
        <v>0.5</v>
      </c>
      <c r="AI154" s="973">
        <v>0.4</v>
      </c>
      <c r="AJ154" s="734" t="s">
        <v>823</v>
      </c>
      <c r="AK154" s="977" t="s">
        <v>822</v>
      </c>
      <c r="AL154" s="974">
        <v>0.09</v>
      </c>
      <c r="AM154" s="977" t="s">
        <v>821</v>
      </c>
      <c r="AN154" s="977" t="s">
        <v>820</v>
      </c>
      <c r="AO154" s="974">
        <v>0.01</v>
      </c>
      <c r="AP154" s="975">
        <v>0.5</v>
      </c>
      <c r="AQ154" s="979">
        <v>0.4</v>
      </c>
      <c r="AR154" s="980" t="s">
        <v>823</v>
      </c>
      <c r="AS154" s="980" t="s">
        <v>822</v>
      </c>
      <c r="AT154" s="979">
        <v>0.09</v>
      </c>
      <c r="AU154" s="980" t="s">
        <v>821</v>
      </c>
      <c r="AV154" s="980" t="s">
        <v>820</v>
      </c>
      <c r="AW154" s="979">
        <v>0.01</v>
      </c>
      <c r="AX154" s="1327">
        <f t="shared" si="6"/>
        <v>0.5</v>
      </c>
      <c r="AY154" s="1313"/>
      <c r="AZ154" s="974">
        <v>0.4</v>
      </c>
      <c r="BA154" s="243" t="s">
        <v>823</v>
      </c>
      <c r="BB154" s="200" t="s">
        <v>822</v>
      </c>
      <c r="BC154" s="974">
        <v>0.09</v>
      </c>
      <c r="BD154" s="243" t="s">
        <v>821</v>
      </c>
      <c r="BE154" s="972" t="s">
        <v>820</v>
      </c>
      <c r="BF154" s="974">
        <v>0.01</v>
      </c>
      <c r="BG154" s="1334">
        <f t="shared" si="7"/>
        <v>0.5</v>
      </c>
      <c r="BH154" s="974">
        <v>0.4</v>
      </c>
      <c r="BI154" s="243" t="s">
        <v>823</v>
      </c>
      <c r="BJ154" s="200" t="s">
        <v>822</v>
      </c>
      <c r="BK154" s="974">
        <v>0.09</v>
      </c>
      <c r="BL154" s="243" t="s">
        <v>821</v>
      </c>
      <c r="BM154" s="972" t="s">
        <v>820</v>
      </c>
      <c r="BN154" s="974">
        <v>0.01</v>
      </c>
      <c r="BO154" s="1334">
        <f t="shared" si="8"/>
        <v>0.5</v>
      </c>
      <c r="BP154" s="210"/>
      <c r="BQ154" s="1464" t="str">
        <f>IF(VLOOKUP($A154,'EZ list'!$B$4:$H$443,4,FALSE)="","","Yes")</f>
        <v/>
      </c>
      <c r="BR154" s="1465" t="s">
        <v>984</v>
      </c>
      <c r="BS154" s="1446">
        <v>0.67400000000000004</v>
      </c>
      <c r="BT154" s="1396" t="s">
        <v>1088</v>
      </c>
      <c r="BU154" s="1396" t="s">
        <v>823</v>
      </c>
      <c r="BV154" s="1396" t="s">
        <v>822</v>
      </c>
      <c r="BW154" s="1396">
        <v>0.59</v>
      </c>
      <c r="BX154" s="1396" t="s">
        <v>821</v>
      </c>
      <c r="BY154" s="1396" t="s">
        <v>820</v>
      </c>
      <c r="BZ154" s="1396">
        <v>0.01</v>
      </c>
      <c r="CA154" s="1330"/>
    </row>
    <row r="155" spans="1:79" s="200" customFormat="1" ht="15.75" customHeight="1" x14ac:dyDescent="0.25">
      <c r="A155" s="972" t="s">
        <v>399</v>
      </c>
      <c r="B155" s="1268" t="s">
        <v>843</v>
      </c>
      <c r="C155" s="243">
        <v>0.49</v>
      </c>
      <c r="D155" s="243" t="s">
        <v>701</v>
      </c>
      <c r="E155" s="972" t="s">
        <v>700</v>
      </c>
      <c r="F155" s="243">
        <v>0</v>
      </c>
      <c r="G155" s="972" t="s">
        <v>773</v>
      </c>
      <c r="H155" s="972" t="s">
        <v>772</v>
      </c>
      <c r="I155" s="243">
        <v>0.01</v>
      </c>
      <c r="J155" s="243">
        <v>0.5</v>
      </c>
      <c r="K155" s="973">
        <v>0.49</v>
      </c>
      <c r="L155" s="972" t="s">
        <v>701</v>
      </c>
      <c r="M155" s="972" t="s">
        <v>700</v>
      </c>
      <c r="N155" s="974">
        <v>0</v>
      </c>
      <c r="O155" s="972" t="s">
        <v>773</v>
      </c>
      <c r="P155" s="972" t="s">
        <v>772</v>
      </c>
      <c r="Q155" s="974">
        <v>0.01</v>
      </c>
      <c r="R155" s="975">
        <v>0.5</v>
      </c>
      <c r="S155" s="973">
        <v>0.49</v>
      </c>
      <c r="T155" s="972" t="s">
        <v>701</v>
      </c>
      <c r="U155" s="972" t="s">
        <v>700</v>
      </c>
      <c r="V155" s="974">
        <v>0</v>
      </c>
      <c r="W155" s="972" t="s">
        <v>773</v>
      </c>
      <c r="X155" s="972" t="s">
        <v>772</v>
      </c>
      <c r="Y155" s="974">
        <v>0.01</v>
      </c>
      <c r="Z155" s="975">
        <v>0.5</v>
      </c>
      <c r="AA155" s="973">
        <v>0.49</v>
      </c>
      <c r="AB155" s="972" t="s">
        <v>701</v>
      </c>
      <c r="AC155" s="972" t="s">
        <v>700</v>
      </c>
      <c r="AD155" s="974">
        <v>0</v>
      </c>
      <c r="AE155" s="972" t="s">
        <v>773</v>
      </c>
      <c r="AF155" s="972" t="s">
        <v>772</v>
      </c>
      <c r="AG155" s="974">
        <v>0.01</v>
      </c>
      <c r="AH155" s="975">
        <v>0.5</v>
      </c>
      <c r="AI155" s="973">
        <v>0.49</v>
      </c>
      <c r="AJ155" s="734" t="s">
        <v>701</v>
      </c>
      <c r="AK155" s="977" t="s">
        <v>700</v>
      </c>
      <c r="AL155" s="974">
        <v>0</v>
      </c>
      <c r="AM155" s="977" t="s">
        <v>773</v>
      </c>
      <c r="AN155" s="977" t="s">
        <v>772</v>
      </c>
      <c r="AO155" s="974">
        <v>0.01</v>
      </c>
      <c r="AP155" s="975">
        <v>0.5</v>
      </c>
      <c r="AQ155" s="979">
        <v>0.99</v>
      </c>
      <c r="AR155" s="980" t="s">
        <v>701</v>
      </c>
      <c r="AS155" s="980" t="s">
        <v>700</v>
      </c>
      <c r="AT155" s="979">
        <v>0</v>
      </c>
      <c r="AU155" s="980" t="s">
        <v>773</v>
      </c>
      <c r="AV155" s="980" t="s">
        <v>772</v>
      </c>
      <c r="AW155" s="979">
        <v>0.01</v>
      </c>
      <c r="AX155" s="1327">
        <f t="shared" si="6"/>
        <v>1</v>
      </c>
      <c r="AY155" s="1313"/>
      <c r="AZ155" s="974">
        <v>0.49</v>
      </c>
      <c r="BA155" s="243" t="s">
        <v>701</v>
      </c>
      <c r="BB155" s="200" t="s">
        <v>700</v>
      </c>
      <c r="BC155" s="974">
        <v>0</v>
      </c>
      <c r="BD155" s="243" t="s">
        <v>773</v>
      </c>
      <c r="BE155" s="972" t="s">
        <v>772</v>
      </c>
      <c r="BF155" s="974">
        <v>0.01</v>
      </c>
      <c r="BG155" s="1334">
        <f t="shared" si="7"/>
        <v>0.5</v>
      </c>
      <c r="BH155" s="974">
        <v>0.49</v>
      </c>
      <c r="BI155" s="243" t="s">
        <v>701</v>
      </c>
      <c r="BJ155" s="200" t="s">
        <v>700</v>
      </c>
      <c r="BK155" s="974">
        <v>0</v>
      </c>
      <c r="BL155" s="243" t="s">
        <v>773</v>
      </c>
      <c r="BM155" s="972" t="s">
        <v>772</v>
      </c>
      <c r="BN155" s="974">
        <v>0.01</v>
      </c>
      <c r="BO155" s="1334">
        <f t="shared" si="8"/>
        <v>0.5</v>
      </c>
      <c r="BP155" s="210"/>
      <c r="BQ155" s="1464" t="str">
        <f>IF(VLOOKUP($A155,'EZ list'!$B$4:$H$443,4,FALSE)="","","Yes")</f>
        <v>Yes</v>
      </c>
      <c r="BR155" s="1465" t="s">
        <v>985</v>
      </c>
      <c r="BS155" s="1446">
        <v>0.71099999999999997</v>
      </c>
      <c r="BT155" s="1396" t="s">
        <v>1088</v>
      </c>
      <c r="BU155" s="1396" t="s">
        <v>701</v>
      </c>
      <c r="BV155" s="1396" t="s">
        <v>700</v>
      </c>
      <c r="BW155" s="1396">
        <v>0</v>
      </c>
      <c r="BX155" s="1396" t="s">
        <v>773</v>
      </c>
      <c r="BY155" s="1396" t="s">
        <v>772</v>
      </c>
      <c r="BZ155" s="1396">
        <v>0.01</v>
      </c>
      <c r="CA155" s="1330"/>
    </row>
    <row r="156" spans="1:79" s="200" customFormat="1" ht="15.75" customHeight="1" x14ac:dyDescent="0.25">
      <c r="A156" s="972" t="s">
        <v>401</v>
      </c>
      <c r="B156" s="1268" t="s">
        <v>400</v>
      </c>
      <c r="C156" s="243">
        <v>0.4</v>
      </c>
      <c r="D156" s="243" t="s">
        <v>831</v>
      </c>
      <c r="E156" s="972" t="s">
        <v>830</v>
      </c>
      <c r="F156" s="243">
        <v>0.09</v>
      </c>
      <c r="G156" s="972" t="s">
        <v>818</v>
      </c>
      <c r="H156" s="972" t="s">
        <v>817</v>
      </c>
      <c r="I156" s="243">
        <v>0.01</v>
      </c>
      <c r="J156" s="243">
        <v>0.5</v>
      </c>
      <c r="K156" s="973">
        <v>0.4</v>
      </c>
      <c r="L156" s="972" t="s">
        <v>831</v>
      </c>
      <c r="M156" s="972" t="s">
        <v>830</v>
      </c>
      <c r="N156" s="974">
        <v>0.09</v>
      </c>
      <c r="O156" s="972" t="s">
        <v>818</v>
      </c>
      <c r="P156" s="972" t="s">
        <v>817</v>
      </c>
      <c r="Q156" s="974">
        <v>0.01</v>
      </c>
      <c r="R156" s="975">
        <v>0.5</v>
      </c>
      <c r="S156" s="973">
        <v>0.4</v>
      </c>
      <c r="T156" s="972" t="s">
        <v>831</v>
      </c>
      <c r="U156" s="972" t="s">
        <v>830</v>
      </c>
      <c r="V156" s="974">
        <v>0.09</v>
      </c>
      <c r="W156" s="972" t="s">
        <v>818</v>
      </c>
      <c r="X156" s="972" t="s">
        <v>817</v>
      </c>
      <c r="Y156" s="974">
        <v>0.01</v>
      </c>
      <c r="Z156" s="975">
        <v>0.5</v>
      </c>
      <c r="AA156" s="973">
        <v>0.4</v>
      </c>
      <c r="AB156" s="972" t="s">
        <v>831</v>
      </c>
      <c r="AC156" s="972" t="s">
        <v>830</v>
      </c>
      <c r="AD156" s="974">
        <v>0.09</v>
      </c>
      <c r="AE156" s="972" t="s">
        <v>818</v>
      </c>
      <c r="AF156" s="972" t="s">
        <v>817</v>
      </c>
      <c r="AG156" s="974">
        <v>0.01</v>
      </c>
      <c r="AH156" s="975">
        <v>0.5</v>
      </c>
      <c r="AI156" s="973">
        <v>0.375</v>
      </c>
      <c r="AJ156" s="734" t="s">
        <v>831</v>
      </c>
      <c r="AK156" s="977" t="s">
        <v>830</v>
      </c>
      <c r="AL156" s="974">
        <v>0.36499999999999999</v>
      </c>
      <c r="AM156" s="977" t="s">
        <v>818</v>
      </c>
      <c r="AN156" s="977" t="s">
        <v>817</v>
      </c>
      <c r="AO156" s="974">
        <v>0.01</v>
      </c>
      <c r="AP156" s="975">
        <v>0.75</v>
      </c>
      <c r="AQ156" s="979">
        <v>0.4</v>
      </c>
      <c r="AR156" s="980" t="s">
        <v>831</v>
      </c>
      <c r="AS156" s="980" t="s">
        <v>830</v>
      </c>
      <c r="AT156" s="979">
        <v>0.09</v>
      </c>
      <c r="AU156" s="980" t="s">
        <v>818</v>
      </c>
      <c r="AV156" s="980" t="s">
        <v>817</v>
      </c>
      <c r="AW156" s="979">
        <v>0.01</v>
      </c>
      <c r="AX156" s="1327">
        <f t="shared" si="6"/>
        <v>0.5</v>
      </c>
      <c r="AY156" s="1313"/>
      <c r="AZ156" s="974">
        <v>0.4</v>
      </c>
      <c r="BA156" s="243" t="s">
        <v>831</v>
      </c>
      <c r="BB156" s="200" t="s">
        <v>830</v>
      </c>
      <c r="BC156" s="974">
        <v>0.09</v>
      </c>
      <c r="BD156" s="243" t="s">
        <v>818</v>
      </c>
      <c r="BE156" s="972" t="s">
        <v>817</v>
      </c>
      <c r="BF156" s="974">
        <v>0.01</v>
      </c>
      <c r="BG156" s="1334">
        <f t="shared" si="7"/>
        <v>0.5</v>
      </c>
      <c r="BH156" s="974">
        <v>0.4</v>
      </c>
      <c r="BI156" s="243" t="s">
        <v>831</v>
      </c>
      <c r="BJ156" s="200" t="s">
        <v>830</v>
      </c>
      <c r="BK156" s="974">
        <v>0.09</v>
      </c>
      <c r="BL156" s="243" t="s">
        <v>818</v>
      </c>
      <c r="BM156" s="972" t="s">
        <v>817</v>
      </c>
      <c r="BN156" s="974">
        <v>0.01</v>
      </c>
      <c r="BO156" s="1334">
        <f t="shared" si="8"/>
        <v>0.5</v>
      </c>
      <c r="BP156" s="210"/>
      <c r="BQ156" s="1464" t="str">
        <f>IF(VLOOKUP($A156,'EZ list'!$B$4:$H$443,4,FALSE)="","","Yes")</f>
        <v/>
      </c>
      <c r="BR156" s="1465" t="s">
        <v>984</v>
      </c>
      <c r="BS156" s="1446">
        <v>0.69</v>
      </c>
      <c r="BT156" s="1396" t="s">
        <v>1088</v>
      </c>
      <c r="BU156" s="1396" t="s">
        <v>831</v>
      </c>
      <c r="BV156" s="1396" t="s">
        <v>830</v>
      </c>
      <c r="BW156" s="1396">
        <v>0.59</v>
      </c>
      <c r="BX156" s="1396" t="s">
        <v>818</v>
      </c>
      <c r="BY156" s="1396" t="s">
        <v>817</v>
      </c>
      <c r="BZ156" s="1396">
        <v>0.01</v>
      </c>
      <c r="CA156" s="1330"/>
    </row>
    <row r="157" spans="1:79" s="200" customFormat="1" ht="15.75" customHeight="1" x14ac:dyDescent="0.25">
      <c r="A157" s="972" t="s">
        <v>405</v>
      </c>
      <c r="B157" s="1268" t="s">
        <v>404</v>
      </c>
      <c r="C157" s="243">
        <v>0.3</v>
      </c>
      <c r="D157" s="243" t="s">
        <v>739</v>
      </c>
      <c r="E157" s="972" t="s">
        <v>738</v>
      </c>
      <c r="F157" s="243">
        <v>0.37</v>
      </c>
      <c r="G157" s="972" t="s">
        <v>701</v>
      </c>
      <c r="H157" s="972" t="s">
        <v>701</v>
      </c>
      <c r="I157" s="243">
        <v>0</v>
      </c>
      <c r="J157" s="243">
        <v>0.66999999999999993</v>
      </c>
      <c r="K157" s="973">
        <v>0.3</v>
      </c>
      <c r="L157" s="972" t="s">
        <v>739</v>
      </c>
      <c r="M157" s="972" t="s">
        <v>738</v>
      </c>
      <c r="N157" s="974">
        <v>0.37</v>
      </c>
      <c r="O157" s="972" t="s">
        <v>701</v>
      </c>
      <c r="P157" s="972" t="s">
        <v>701</v>
      </c>
      <c r="Q157" s="974">
        <v>0</v>
      </c>
      <c r="R157" s="975">
        <v>0.66999999999999993</v>
      </c>
      <c r="S157" s="973">
        <v>0.3</v>
      </c>
      <c r="T157" s="972" t="s">
        <v>739</v>
      </c>
      <c r="U157" s="972" t="s">
        <v>738</v>
      </c>
      <c r="V157" s="974">
        <v>0.37</v>
      </c>
      <c r="W157" s="972" t="s">
        <v>701</v>
      </c>
      <c r="X157" s="972" t="s">
        <v>701</v>
      </c>
      <c r="Y157" s="974">
        <v>0</v>
      </c>
      <c r="Z157" s="975">
        <v>0.66999999999999993</v>
      </c>
      <c r="AA157" s="973">
        <v>0.3</v>
      </c>
      <c r="AB157" s="972" t="s">
        <v>739</v>
      </c>
      <c r="AC157" s="972" t="s">
        <v>738</v>
      </c>
      <c r="AD157" s="974">
        <v>0.37</v>
      </c>
      <c r="AE157" s="972" t="s">
        <v>701</v>
      </c>
      <c r="AF157" s="972" t="s">
        <v>701</v>
      </c>
      <c r="AG157" s="974">
        <v>0</v>
      </c>
      <c r="AH157" s="975">
        <v>0.66999999999999993</v>
      </c>
      <c r="AI157" s="973">
        <v>0.48</v>
      </c>
      <c r="AJ157" s="734" t="s">
        <v>739</v>
      </c>
      <c r="AK157" s="977" t="s">
        <v>738</v>
      </c>
      <c r="AL157" s="974">
        <v>0.27</v>
      </c>
      <c r="AM157" s="977" t="s">
        <v>701</v>
      </c>
      <c r="AN157" s="977" t="s">
        <v>701</v>
      </c>
      <c r="AO157" s="974">
        <v>0</v>
      </c>
      <c r="AP157" s="975">
        <v>0.75</v>
      </c>
      <c r="AQ157" s="979">
        <v>0.64</v>
      </c>
      <c r="AR157" s="980" t="s">
        <v>739</v>
      </c>
      <c r="AS157" s="980" t="s">
        <v>738</v>
      </c>
      <c r="AT157" s="979">
        <v>0.36</v>
      </c>
      <c r="AU157" s="980" t="s">
        <v>701</v>
      </c>
      <c r="AV157" s="980" t="s">
        <v>701</v>
      </c>
      <c r="AW157" s="979">
        <v>0</v>
      </c>
      <c r="AX157" s="1327">
        <f t="shared" si="6"/>
        <v>1</v>
      </c>
      <c r="AY157" s="1313"/>
      <c r="AZ157" s="974">
        <v>0.3</v>
      </c>
      <c r="BA157" s="243" t="s">
        <v>739</v>
      </c>
      <c r="BB157" s="200" t="s">
        <v>738</v>
      </c>
      <c r="BC157" s="974">
        <v>0.37</v>
      </c>
      <c r="BD157" s="243" t="s">
        <v>701</v>
      </c>
      <c r="BE157" s="972" t="s">
        <v>701</v>
      </c>
      <c r="BF157" s="974">
        <v>0</v>
      </c>
      <c r="BG157" s="1334">
        <f t="shared" si="7"/>
        <v>0.66999999999999993</v>
      </c>
      <c r="BH157" s="974">
        <v>0.3</v>
      </c>
      <c r="BI157" s="243" t="s">
        <v>739</v>
      </c>
      <c r="BJ157" s="200" t="s">
        <v>738</v>
      </c>
      <c r="BK157" s="974">
        <v>0.2</v>
      </c>
      <c r="BL157" s="243" t="s">
        <v>701</v>
      </c>
      <c r="BM157" s="972" t="s">
        <v>701</v>
      </c>
      <c r="BN157" s="974">
        <v>0</v>
      </c>
      <c r="BO157" s="1334">
        <f t="shared" si="8"/>
        <v>0.5</v>
      </c>
      <c r="BP157" s="210"/>
      <c r="BQ157" s="1464" t="str">
        <f>IF(VLOOKUP($A157,'EZ list'!$B$4:$H$443,4,FALSE)="","","Yes")</f>
        <v/>
      </c>
      <c r="BR157" s="1465" t="s">
        <v>985</v>
      </c>
      <c r="BS157" s="1446">
        <v>0.72899999999999998</v>
      </c>
      <c r="BT157" s="1396" t="s">
        <v>1088</v>
      </c>
      <c r="BU157" s="1396" t="s">
        <v>739</v>
      </c>
      <c r="BV157" s="1396" t="s">
        <v>738</v>
      </c>
      <c r="BW157" s="1396">
        <v>0.2</v>
      </c>
      <c r="BX157" s="1396" t="s">
        <v>701</v>
      </c>
      <c r="BY157" s="1396" t="s">
        <v>701</v>
      </c>
      <c r="BZ157" s="1396">
        <v>0</v>
      </c>
      <c r="CA157" s="1330"/>
    </row>
    <row r="158" spans="1:79" s="200" customFormat="1" ht="15.75" customHeight="1" x14ac:dyDescent="0.25">
      <c r="A158" s="972" t="s">
        <v>407</v>
      </c>
      <c r="B158" s="1268" t="s">
        <v>406</v>
      </c>
      <c r="C158" s="243">
        <v>0.4</v>
      </c>
      <c r="D158" s="243" t="s">
        <v>749</v>
      </c>
      <c r="E158" s="972" t="s">
        <v>748</v>
      </c>
      <c r="F158" s="243">
        <v>0.09</v>
      </c>
      <c r="G158" s="972" t="s">
        <v>741</v>
      </c>
      <c r="H158" s="972" t="s">
        <v>740</v>
      </c>
      <c r="I158" s="243">
        <v>0.01</v>
      </c>
      <c r="J158" s="243">
        <v>0.5</v>
      </c>
      <c r="K158" s="973">
        <v>0.4</v>
      </c>
      <c r="L158" s="972" t="s">
        <v>749</v>
      </c>
      <c r="M158" s="972" t="s">
        <v>748</v>
      </c>
      <c r="N158" s="974">
        <v>0.09</v>
      </c>
      <c r="O158" s="972" t="s">
        <v>741</v>
      </c>
      <c r="P158" s="972" t="s">
        <v>740</v>
      </c>
      <c r="Q158" s="974">
        <v>0.01</v>
      </c>
      <c r="R158" s="975">
        <v>0.5</v>
      </c>
      <c r="S158" s="973">
        <v>0.4</v>
      </c>
      <c r="T158" s="972" t="s">
        <v>749</v>
      </c>
      <c r="U158" s="972" t="s">
        <v>748</v>
      </c>
      <c r="V158" s="974">
        <v>0.09</v>
      </c>
      <c r="W158" s="972" t="s">
        <v>741</v>
      </c>
      <c r="X158" s="972" t="s">
        <v>740</v>
      </c>
      <c r="Y158" s="974">
        <v>0.01</v>
      </c>
      <c r="Z158" s="975">
        <v>0.5</v>
      </c>
      <c r="AA158" s="973">
        <v>0.4</v>
      </c>
      <c r="AB158" s="972" t="s">
        <v>749</v>
      </c>
      <c r="AC158" s="972" t="s">
        <v>748</v>
      </c>
      <c r="AD158" s="974">
        <v>0.09</v>
      </c>
      <c r="AE158" s="972" t="s">
        <v>741</v>
      </c>
      <c r="AF158" s="972" t="s">
        <v>740</v>
      </c>
      <c r="AG158" s="974">
        <v>0.01</v>
      </c>
      <c r="AH158" s="975">
        <v>0.5</v>
      </c>
      <c r="AI158" s="973">
        <v>0.4</v>
      </c>
      <c r="AJ158" s="734" t="s">
        <v>749</v>
      </c>
      <c r="AK158" s="977" t="s">
        <v>748</v>
      </c>
      <c r="AL158" s="974">
        <v>0.09</v>
      </c>
      <c r="AM158" s="977" t="s">
        <v>741</v>
      </c>
      <c r="AN158" s="977" t="s">
        <v>740</v>
      </c>
      <c r="AO158" s="974">
        <v>0.01</v>
      </c>
      <c r="AP158" s="975">
        <v>0.5</v>
      </c>
      <c r="AQ158" s="979">
        <v>0.4</v>
      </c>
      <c r="AR158" s="980" t="s">
        <v>749</v>
      </c>
      <c r="AS158" s="980" t="s">
        <v>748</v>
      </c>
      <c r="AT158" s="979">
        <v>0.59</v>
      </c>
      <c r="AU158" s="980" t="s">
        <v>741</v>
      </c>
      <c r="AV158" s="980" t="s">
        <v>740</v>
      </c>
      <c r="AW158" s="979">
        <v>0.01</v>
      </c>
      <c r="AX158" s="1327">
        <f t="shared" si="6"/>
        <v>1</v>
      </c>
      <c r="AY158" s="1313"/>
      <c r="AZ158" s="974">
        <v>0.4</v>
      </c>
      <c r="BA158" s="243" t="s">
        <v>749</v>
      </c>
      <c r="BB158" s="200" t="s">
        <v>748</v>
      </c>
      <c r="BC158" s="974">
        <v>0.09</v>
      </c>
      <c r="BD158" s="243" t="s">
        <v>741</v>
      </c>
      <c r="BE158" s="972" t="s">
        <v>740</v>
      </c>
      <c r="BF158" s="974">
        <v>0.01</v>
      </c>
      <c r="BG158" s="1334">
        <f t="shared" si="7"/>
        <v>0.5</v>
      </c>
      <c r="BH158" s="974">
        <v>0.4</v>
      </c>
      <c r="BI158" s="243" t="s">
        <v>749</v>
      </c>
      <c r="BJ158" s="200" t="s">
        <v>748</v>
      </c>
      <c r="BK158" s="974">
        <v>0.09</v>
      </c>
      <c r="BL158" s="243" t="s">
        <v>741</v>
      </c>
      <c r="BM158" s="972" t="s">
        <v>740</v>
      </c>
      <c r="BN158" s="974">
        <v>0.01</v>
      </c>
      <c r="BO158" s="1334">
        <f t="shared" si="8"/>
        <v>0.5</v>
      </c>
      <c r="BP158" s="210"/>
      <c r="BQ158" s="1464" t="str">
        <f>IF(VLOOKUP($A158,'EZ list'!$B$4:$H$443,4,FALSE)="","","Yes")</f>
        <v/>
      </c>
      <c r="BR158" s="1465" t="s">
        <v>984</v>
      </c>
      <c r="BS158" s="1446">
        <v>0.66</v>
      </c>
      <c r="BT158" s="1396" t="s">
        <v>1088</v>
      </c>
      <c r="BU158" s="1396" t="s">
        <v>749</v>
      </c>
      <c r="BV158" s="1396" t="s">
        <v>748</v>
      </c>
      <c r="BW158" s="1396">
        <v>0.59</v>
      </c>
      <c r="BX158" s="1396" t="s">
        <v>741</v>
      </c>
      <c r="BY158" s="1396" t="s">
        <v>740</v>
      </c>
      <c r="BZ158" s="1396">
        <v>0.01</v>
      </c>
      <c r="CA158" s="1330"/>
    </row>
    <row r="159" spans="1:79" s="200" customFormat="1" ht="15.75" customHeight="1" x14ac:dyDescent="0.25">
      <c r="A159" s="972" t="s">
        <v>409</v>
      </c>
      <c r="B159" s="1268" t="s">
        <v>408</v>
      </c>
      <c r="C159" s="243">
        <v>0.4</v>
      </c>
      <c r="D159" s="243" t="s">
        <v>760</v>
      </c>
      <c r="E159" s="972" t="s">
        <v>759</v>
      </c>
      <c r="F159" s="243">
        <v>0.1</v>
      </c>
      <c r="G159" s="972" t="s">
        <v>701</v>
      </c>
      <c r="H159" s="972" t="s">
        <v>713</v>
      </c>
      <c r="I159" s="243">
        <v>0</v>
      </c>
      <c r="J159" s="243">
        <v>0.5</v>
      </c>
      <c r="K159" s="973">
        <v>0.4</v>
      </c>
      <c r="L159" s="972" t="s">
        <v>760</v>
      </c>
      <c r="M159" s="972" t="s">
        <v>759</v>
      </c>
      <c r="N159" s="974">
        <v>0.1</v>
      </c>
      <c r="O159" s="972" t="s">
        <v>701</v>
      </c>
      <c r="P159" s="972" t="s">
        <v>713</v>
      </c>
      <c r="Q159" s="974">
        <v>0</v>
      </c>
      <c r="R159" s="975">
        <v>0.5</v>
      </c>
      <c r="S159" s="973">
        <v>0.4</v>
      </c>
      <c r="T159" s="972" t="s">
        <v>760</v>
      </c>
      <c r="U159" s="972" t="s">
        <v>759</v>
      </c>
      <c r="V159" s="974">
        <v>0.1</v>
      </c>
      <c r="W159" s="972" t="s">
        <v>701</v>
      </c>
      <c r="X159" s="972" t="s">
        <v>713</v>
      </c>
      <c r="Y159" s="974">
        <v>0</v>
      </c>
      <c r="Z159" s="975">
        <v>0.5</v>
      </c>
      <c r="AA159" s="973">
        <v>0.4</v>
      </c>
      <c r="AB159" s="972" t="s">
        <v>760</v>
      </c>
      <c r="AC159" s="972" t="s">
        <v>759</v>
      </c>
      <c r="AD159" s="974">
        <v>0.1</v>
      </c>
      <c r="AE159" s="972" t="s">
        <v>701</v>
      </c>
      <c r="AF159" s="972" t="s">
        <v>713</v>
      </c>
      <c r="AG159" s="974">
        <v>0</v>
      </c>
      <c r="AH159" s="975">
        <v>0.5</v>
      </c>
      <c r="AI159" s="973">
        <v>0.4</v>
      </c>
      <c r="AJ159" s="734" t="s">
        <v>760</v>
      </c>
      <c r="AK159" s="977" t="s">
        <v>759</v>
      </c>
      <c r="AL159" s="974">
        <v>0.1</v>
      </c>
      <c r="AM159" s="977" t="s">
        <v>701</v>
      </c>
      <c r="AN159" s="977" t="s">
        <v>713</v>
      </c>
      <c r="AO159" s="974">
        <v>0</v>
      </c>
      <c r="AP159" s="975">
        <v>0.5</v>
      </c>
      <c r="AQ159" s="979">
        <v>0.8</v>
      </c>
      <c r="AR159" s="980" t="s">
        <v>760</v>
      </c>
      <c r="AS159" s="980" t="s">
        <v>759</v>
      </c>
      <c r="AT159" s="979">
        <v>0.2</v>
      </c>
      <c r="AU159" s="980" t="s">
        <v>701</v>
      </c>
      <c r="AV159" s="980" t="s">
        <v>713</v>
      </c>
      <c r="AW159" s="979">
        <v>0</v>
      </c>
      <c r="AX159" s="1327">
        <f t="shared" si="6"/>
        <v>1</v>
      </c>
      <c r="AY159" s="1313"/>
      <c r="AZ159" s="974">
        <v>0.4</v>
      </c>
      <c r="BA159" s="243" t="s">
        <v>760</v>
      </c>
      <c r="BB159" s="200" t="s">
        <v>759</v>
      </c>
      <c r="BC159" s="974">
        <v>0.1</v>
      </c>
      <c r="BD159" s="243" t="s">
        <v>701</v>
      </c>
      <c r="BE159" s="972" t="s">
        <v>713</v>
      </c>
      <c r="BF159" s="974">
        <v>0</v>
      </c>
      <c r="BG159" s="1334">
        <f t="shared" si="7"/>
        <v>0.5</v>
      </c>
      <c r="BH159" s="974">
        <v>0.4</v>
      </c>
      <c r="BI159" s="243" t="s">
        <v>760</v>
      </c>
      <c r="BJ159" s="200" t="s">
        <v>759</v>
      </c>
      <c r="BK159" s="974">
        <v>0.1</v>
      </c>
      <c r="BL159" s="243" t="s">
        <v>701</v>
      </c>
      <c r="BM159" s="972" t="s">
        <v>713</v>
      </c>
      <c r="BN159" s="974">
        <v>0</v>
      </c>
      <c r="BO159" s="1334">
        <f t="shared" si="8"/>
        <v>0.5</v>
      </c>
      <c r="BP159" s="210"/>
      <c r="BQ159" s="1464" t="str">
        <f>IF(VLOOKUP($A159,'EZ list'!$B$4:$H$443,4,FALSE)="","","Yes")</f>
        <v>Yes</v>
      </c>
      <c r="BR159" s="1465" t="s">
        <v>984</v>
      </c>
      <c r="BS159" s="1446">
        <v>0.65500000000000003</v>
      </c>
      <c r="BT159" s="1396" t="s">
        <v>1088</v>
      </c>
      <c r="BU159" s="1396" t="s">
        <v>760</v>
      </c>
      <c r="BV159" s="1396" t="s">
        <v>759</v>
      </c>
      <c r="BW159" s="1396">
        <v>0.6</v>
      </c>
      <c r="BX159" s="1396" t="s">
        <v>701</v>
      </c>
      <c r="BY159" s="1396" t="s">
        <v>713</v>
      </c>
      <c r="BZ159" s="1396">
        <v>0</v>
      </c>
      <c r="CA159" s="1330"/>
    </row>
    <row r="160" spans="1:79" s="200" customFormat="1" ht="15.75" customHeight="1" x14ac:dyDescent="0.25">
      <c r="A160" s="972" t="s">
        <v>411</v>
      </c>
      <c r="B160" s="1268" t="s">
        <v>410</v>
      </c>
      <c r="C160" s="243">
        <v>0.4</v>
      </c>
      <c r="D160" s="243" t="s">
        <v>715</v>
      </c>
      <c r="E160" s="972" t="s">
        <v>714</v>
      </c>
      <c r="F160" s="243">
        <v>0.1</v>
      </c>
      <c r="G160" s="972" t="s">
        <v>701</v>
      </c>
      <c r="H160" s="972" t="s">
        <v>713</v>
      </c>
      <c r="I160" s="243">
        <v>0</v>
      </c>
      <c r="J160" s="243">
        <v>0.5</v>
      </c>
      <c r="K160" s="973">
        <v>0.4</v>
      </c>
      <c r="L160" s="972" t="s">
        <v>715</v>
      </c>
      <c r="M160" s="972" t="s">
        <v>714</v>
      </c>
      <c r="N160" s="974">
        <v>0.1</v>
      </c>
      <c r="O160" s="972" t="s">
        <v>701</v>
      </c>
      <c r="P160" s="972" t="s">
        <v>713</v>
      </c>
      <c r="Q160" s="974">
        <v>0</v>
      </c>
      <c r="R160" s="975">
        <v>0.5</v>
      </c>
      <c r="S160" s="973">
        <v>0.4</v>
      </c>
      <c r="T160" s="972" t="s">
        <v>715</v>
      </c>
      <c r="U160" s="972" t="s">
        <v>714</v>
      </c>
      <c r="V160" s="974">
        <v>0.1</v>
      </c>
      <c r="W160" s="972" t="s">
        <v>701</v>
      </c>
      <c r="X160" s="972" t="s">
        <v>713</v>
      </c>
      <c r="Y160" s="974">
        <v>0</v>
      </c>
      <c r="Z160" s="975">
        <v>0.5</v>
      </c>
      <c r="AA160" s="973">
        <v>0.4</v>
      </c>
      <c r="AB160" s="972" t="s">
        <v>715</v>
      </c>
      <c r="AC160" s="972" t="s">
        <v>714</v>
      </c>
      <c r="AD160" s="974">
        <v>0.1</v>
      </c>
      <c r="AE160" s="972" t="s">
        <v>701</v>
      </c>
      <c r="AF160" s="972" t="s">
        <v>713</v>
      </c>
      <c r="AG160" s="974">
        <v>0</v>
      </c>
      <c r="AH160" s="975">
        <v>0.5</v>
      </c>
      <c r="AI160" s="973">
        <v>0.2</v>
      </c>
      <c r="AJ160" s="734" t="s">
        <v>715</v>
      </c>
      <c r="AK160" s="977" t="s">
        <v>714</v>
      </c>
      <c r="AL160" s="974">
        <v>0.55000000000000004</v>
      </c>
      <c r="AM160" s="977" t="s">
        <v>701</v>
      </c>
      <c r="AN160" s="977" t="s">
        <v>713</v>
      </c>
      <c r="AO160" s="974">
        <v>0</v>
      </c>
      <c r="AP160" s="975">
        <v>0.75</v>
      </c>
      <c r="AQ160" s="979">
        <v>0.4</v>
      </c>
      <c r="AR160" s="980" t="s">
        <v>715</v>
      </c>
      <c r="AS160" s="980" t="s">
        <v>714</v>
      </c>
      <c r="AT160" s="979">
        <v>0.1</v>
      </c>
      <c r="AU160" s="980" t="s">
        <v>701</v>
      </c>
      <c r="AV160" s="980" t="s">
        <v>713</v>
      </c>
      <c r="AW160" s="979">
        <v>0</v>
      </c>
      <c r="AX160" s="1327">
        <f t="shared" si="6"/>
        <v>0.5</v>
      </c>
      <c r="AY160" s="1313"/>
      <c r="AZ160" s="974">
        <v>0.4</v>
      </c>
      <c r="BA160" s="243" t="s">
        <v>715</v>
      </c>
      <c r="BB160" s="200" t="s">
        <v>714</v>
      </c>
      <c r="BC160" s="974">
        <v>0.1</v>
      </c>
      <c r="BD160" s="243" t="s">
        <v>701</v>
      </c>
      <c r="BE160" s="972" t="s">
        <v>713</v>
      </c>
      <c r="BF160" s="974">
        <v>0</v>
      </c>
      <c r="BG160" s="1334">
        <f t="shared" si="7"/>
        <v>0.5</v>
      </c>
      <c r="BH160" s="974">
        <v>0.4</v>
      </c>
      <c r="BI160" s="243" t="s">
        <v>715</v>
      </c>
      <c r="BJ160" s="200" t="s">
        <v>714</v>
      </c>
      <c r="BK160" s="974">
        <v>0.1</v>
      </c>
      <c r="BL160" s="243" t="s">
        <v>701</v>
      </c>
      <c r="BM160" s="972" t="s">
        <v>713</v>
      </c>
      <c r="BN160" s="974">
        <v>0</v>
      </c>
      <c r="BO160" s="1334">
        <f t="shared" si="8"/>
        <v>0.5</v>
      </c>
      <c r="BP160" s="210"/>
      <c r="BQ160" s="1464" t="str">
        <f>IF(VLOOKUP($A160,'EZ list'!$B$4:$H$443,4,FALSE)="","","Yes")</f>
        <v/>
      </c>
      <c r="BR160" s="1465" t="s">
        <v>984</v>
      </c>
      <c r="BS160" s="1446">
        <v>0.71699999999999997</v>
      </c>
      <c r="BT160" s="1396" t="s">
        <v>1088</v>
      </c>
      <c r="BU160" s="1396" t="s">
        <v>715</v>
      </c>
      <c r="BV160" s="1396" t="s">
        <v>714</v>
      </c>
      <c r="BW160" s="1396">
        <v>0.6</v>
      </c>
      <c r="BX160" s="1396" t="s">
        <v>701</v>
      </c>
      <c r="BY160" s="1396" t="s">
        <v>713</v>
      </c>
      <c r="BZ160" s="1396">
        <v>0</v>
      </c>
      <c r="CA160" s="1330"/>
    </row>
    <row r="161" spans="1:79" s="200" customFormat="1" ht="15" x14ac:dyDescent="0.25">
      <c r="A161" s="972" t="s">
        <v>413</v>
      </c>
      <c r="B161" s="1268" t="s">
        <v>842</v>
      </c>
      <c r="C161" s="243">
        <v>0.49</v>
      </c>
      <c r="D161" s="243" t="s">
        <v>701</v>
      </c>
      <c r="E161" s="972" t="s">
        <v>700</v>
      </c>
      <c r="F161" s="243">
        <v>0</v>
      </c>
      <c r="G161" s="972" t="s">
        <v>793</v>
      </c>
      <c r="H161" s="972" t="s">
        <v>792</v>
      </c>
      <c r="I161" s="243">
        <v>0.01</v>
      </c>
      <c r="J161" s="243">
        <v>0.5</v>
      </c>
      <c r="K161" s="973">
        <v>0.49</v>
      </c>
      <c r="L161" s="972" t="s">
        <v>701</v>
      </c>
      <c r="M161" s="972" t="s">
        <v>700</v>
      </c>
      <c r="N161" s="974">
        <v>0</v>
      </c>
      <c r="O161" s="972" t="s">
        <v>793</v>
      </c>
      <c r="P161" s="972" t="s">
        <v>792</v>
      </c>
      <c r="Q161" s="974">
        <v>0.01</v>
      </c>
      <c r="R161" s="975">
        <v>0.5</v>
      </c>
      <c r="S161" s="973">
        <v>0.49</v>
      </c>
      <c r="T161" s="972" t="s">
        <v>701</v>
      </c>
      <c r="U161" s="972" t="s">
        <v>700</v>
      </c>
      <c r="V161" s="974">
        <v>0</v>
      </c>
      <c r="W161" s="972" t="s">
        <v>793</v>
      </c>
      <c r="X161" s="972" t="s">
        <v>792</v>
      </c>
      <c r="Y161" s="974">
        <v>0.01</v>
      </c>
      <c r="Z161" s="975">
        <v>0.5</v>
      </c>
      <c r="AA161" s="973">
        <v>0.49</v>
      </c>
      <c r="AB161" s="972" t="s">
        <v>701</v>
      </c>
      <c r="AC161" s="972" t="s">
        <v>700</v>
      </c>
      <c r="AD161" s="974">
        <v>0</v>
      </c>
      <c r="AE161" s="972" t="s">
        <v>793</v>
      </c>
      <c r="AF161" s="972" t="s">
        <v>792</v>
      </c>
      <c r="AG161" s="974">
        <v>0.01</v>
      </c>
      <c r="AH161" s="975">
        <v>0.5</v>
      </c>
      <c r="AI161" s="973">
        <v>0.49</v>
      </c>
      <c r="AJ161" s="734" t="s">
        <v>701</v>
      </c>
      <c r="AK161" s="977" t="s">
        <v>700</v>
      </c>
      <c r="AL161" s="974">
        <v>0</v>
      </c>
      <c r="AM161" s="977" t="s">
        <v>793</v>
      </c>
      <c r="AN161" s="977" t="s">
        <v>792</v>
      </c>
      <c r="AO161" s="974">
        <v>0.01</v>
      </c>
      <c r="AP161" s="975">
        <v>0.5</v>
      </c>
      <c r="AQ161" s="979">
        <v>0.49</v>
      </c>
      <c r="AR161" s="980" t="s">
        <v>701</v>
      </c>
      <c r="AS161" s="980" t="s">
        <v>700</v>
      </c>
      <c r="AT161" s="979">
        <v>0</v>
      </c>
      <c r="AU161" s="980" t="s">
        <v>793</v>
      </c>
      <c r="AV161" s="980" t="s">
        <v>792</v>
      </c>
      <c r="AW161" s="979">
        <v>0.01</v>
      </c>
      <c r="AX161" s="1327">
        <f t="shared" si="6"/>
        <v>0.5</v>
      </c>
      <c r="AY161" s="1313"/>
      <c r="AZ161" s="974">
        <v>0.49</v>
      </c>
      <c r="BA161" s="243" t="s">
        <v>701</v>
      </c>
      <c r="BB161" s="200" t="s">
        <v>700</v>
      </c>
      <c r="BC161" s="974">
        <v>0</v>
      </c>
      <c r="BD161" s="243" t="s">
        <v>793</v>
      </c>
      <c r="BE161" s="972" t="s">
        <v>792</v>
      </c>
      <c r="BF161" s="974">
        <v>0.01</v>
      </c>
      <c r="BG161" s="1334">
        <f t="shared" si="7"/>
        <v>0.5</v>
      </c>
      <c r="BH161" s="974">
        <v>0.49</v>
      </c>
      <c r="BI161" s="243" t="s">
        <v>701</v>
      </c>
      <c r="BJ161" s="200" t="s">
        <v>700</v>
      </c>
      <c r="BK161" s="974">
        <v>0</v>
      </c>
      <c r="BL161" s="243" t="s">
        <v>793</v>
      </c>
      <c r="BM161" s="972" t="s">
        <v>792</v>
      </c>
      <c r="BN161" s="974">
        <v>0.01</v>
      </c>
      <c r="BO161" s="1334">
        <f t="shared" si="8"/>
        <v>0.5</v>
      </c>
      <c r="BP161" s="210"/>
      <c r="BQ161" s="1464" t="str">
        <f>IF(VLOOKUP($A161,'EZ list'!$B$4:$H$443,4,FALSE)="","","Yes")</f>
        <v>Yes</v>
      </c>
      <c r="BR161" s="1465" t="s">
        <v>985</v>
      </c>
      <c r="BS161" s="1446">
        <v>0.67800000000000005</v>
      </c>
      <c r="BT161" s="1396" t="s">
        <v>1088</v>
      </c>
      <c r="BU161" s="1396" t="s">
        <v>701</v>
      </c>
      <c r="BV161" s="1396" t="s">
        <v>700</v>
      </c>
      <c r="BW161" s="1396">
        <v>0</v>
      </c>
      <c r="BX161" s="1396" t="s">
        <v>793</v>
      </c>
      <c r="BY161" s="1396" t="s">
        <v>792</v>
      </c>
      <c r="BZ161" s="1396">
        <v>0.01</v>
      </c>
      <c r="CA161" s="1330"/>
    </row>
    <row r="162" spans="1:79" s="200" customFormat="1" ht="15.75" customHeight="1" x14ac:dyDescent="0.25">
      <c r="A162" s="972" t="s">
        <v>415</v>
      </c>
      <c r="B162" s="1268" t="s">
        <v>841</v>
      </c>
      <c r="C162" s="243">
        <v>0.49</v>
      </c>
      <c r="D162" s="243" t="s">
        <v>701</v>
      </c>
      <c r="E162" s="972" t="s">
        <v>700</v>
      </c>
      <c r="F162" s="243">
        <v>0</v>
      </c>
      <c r="G162" s="972" t="s">
        <v>712</v>
      </c>
      <c r="H162" s="972" t="s">
        <v>711</v>
      </c>
      <c r="I162" s="243">
        <v>0.01</v>
      </c>
      <c r="J162" s="243">
        <v>0.5</v>
      </c>
      <c r="K162" s="973">
        <v>0.49</v>
      </c>
      <c r="L162" s="972" t="s">
        <v>701</v>
      </c>
      <c r="M162" s="972" t="s">
        <v>700</v>
      </c>
      <c r="N162" s="974">
        <v>0</v>
      </c>
      <c r="O162" s="972" t="s">
        <v>712</v>
      </c>
      <c r="P162" s="972" t="s">
        <v>711</v>
      </c>
      <c r="Q162" s="974">
        <v>0.01</v>
      </c>
      <c r="R162" s="975">
        <v>0.5</v>
      </c>
      <c r="S162" s="973">
        <v>0.49</v>
      </c>
      <c r="T162" s="972" t="s">
        <v>701</v>
      </c>
      <c r="U162" s="972" t="s">
        <v>700</v>
      </c>
      <c r="V162" s="974">
        <v>0</v>
      </c>
      <c r="W162" s="972" t="s">
        <v>712</v>
      </c>
      <c r="X162" s="972" t="s">
        <v>711</v>
      </c>
      <c r="Y162" s="974">
        <v>0.01</v>
      </c>
      <c r="Z162" s="975">
        <v>0.5</v>
      </c>
      <c r="AA162" s="973">
        <v>0.49</v>
      </c>
      <c r="AB162" s="972" t="s">
        <v>701</v>
      </c>
      <c r="AC162" s="972" t="s">
        <v>700</v>
      </c>
      <c r="AD162" s="974">
        <v>0</v>
      </c>
      <c r="AE162" s="972" t="s">
        <v>712</v>
      </c>
      <c r="AF162" s="972" t="s">
        <v>711</v>
      </c>
      <c r="AG162" s="974">
        <v>0.01</v>
      </c>
      <c r="AH162" s="975">
        <v>0.5</v>
      </c>
      <c r="AI162" s="973">
        <v>0.49</v>
      </c>
      <c r="AJ162" s="734" t="s">
        <v>701</v>
      </c>
      <c r="AK162" s="977" t="s">
        <v>700</v>
      </c>
      <c r="AL162" s="974">
        <v>0</v>
      </c>
      <c r="AM162" s="977" t="s">
        <v>712</v>
      </c>
      <c r="AN162" s="977" t="s">
        <v>711</v>
      </c>
      <c r="AO162" s="974">
        <v>0.01</v>
      </c>
      <c r="AP162" s="975">
        <v>0.5</v>
      </c>
      <c r="AQ162" s="979">
        <v>0.49</v>
      </c>
      <c r="AR162" s="980" t="s">
        <v>701</v>
      </c>
      <c r="AS162" s="980" t="s">
        <v>700</v>
      </c>
      <c r="AT162" s="979">
        <v>0</v>
      </c>
      <c r="AU162" s="980" t="s">
        <v>712</v>
      </c>
      <c r="AV162" s="980" t="s">
        <v>711</v>
      </c>
      <c r="AW162" s="979">
        <v>0.01</v>
      </c>
      <c r="AX162" s="1327">
        <f t="shared" si="6"/>
        <v>0.5</v>
      </c>
      <c r="AY162" s="1313"/>
      <c r="AZ162" s="974">
        <v>0.49</v>
      </c>
      <c r="BA162" s="243" t="s">
        <v>701</v>
      </c>
      <c r="BB162" s="200" t="s">
        <v>700</v>
      </c>
      <c r="BC162" s="974">
        <v>0</v>
      </c>
      <c r="BD162" s="243" t="s">
        <v>712</v>
      </c>
      <c r="BE162" s="972" t="s">
        <v>711</v>
      </c>
      <c r="BF162" s="974">
        <v>0.01</v>
      </c>
      <c r="BG162" s="1334">
        <f t="shared" si="7"/>
        <v>0.5</v>
      </c>
      <c r="BH162" s="974">
        <v>0.49</v>
      </c>
      <c r="BI162" s="243" t="s">
        <v>701</v>
      </c>
      <c r="BJ162" s="200" t="s">
        <v>700</v>
      </c>
      <c r="BK162" s="974">
        <v>0</v>
      </c>
      <c r="BL162" s="243" t="s">
        <v>712</v>
      </c>
      <c r="BM162" s="972" t="s">
        <v>711</v>
      </c>
      <c r="BN162" s="974">
        <v>0.01</v>
      </c>
      <c r="BO162" s="1334">
        <f t="shared" si="8"/>
        <v>0.5</v>
      </c>
      <c r="BP162" s="210"/>
      <c r="BQ162" s="1464" t="str">
        <f>IF(VLOOKUP($A162,'EZ list'!$B$4:$H$443,4,FALSE)="","","Yes")</f>
        <v/>
      </c>
      <c r="BR162" s="1465" t="s">
        <v>985</v>
      </c>
      <c r="BS162" s="1446">
        <v>0.72199999999999998</v>
      </c>
      <c r="BT162" s="1396" t="s">
        <v>1088</v>
      </c>
      <c r="BU162" s="1396" t="s">
        <v>701</v>
      </c>
      <c r="BV162" s="1396" t="s">
        <v>700</v>
      </c>
      <c r="BW162" s="1396">
        <v>0</v>
      </c>
      <c r="BX162" s="1396" t="s">
        <v>712</v>
      </c>
      <c r="BY162" s="1396" t="s">
        <v>711</v>
      </c>
      <c r="BZ162" s="1396">
        <v>0.01</v>
      </c>
      <c r="CA162" s="1330"/>
    </row>
    <row r="163" spans="1:79" s="200" customFormat="1" ht="15.75" customHeight="1" x14ac:dyDescent="0.25">
      <c r="A163" s="972" t="s">
        <v>417</v>
      </c>
      <c r="B163" s="1268" t="s">
        <v>416</v>
      </c>
      <c r="C163" s="243">
        <v>0.4</v>
      </c>
      <c r="D163" s="243" t="s">
        <v>723</v>
      </c>
      <c r="E163" s="972" t="s">
        <v>722</v>
      </c>
      <c r="F163" s="243">
        <v>0.1</v>
      </c>
      <c r="G163" s="972" t="s">
        <v>701</v>
      </c>
      <c r="H163" s="972" t="s">
        <v>713</v>
      </c>
      <c r="I163" s="243">
        <v>0</v>
      </c>
      <c r="J163" s="243">
        <v>0.5</v>
      </c>
      <c r="K163" s="973">
        <v>0.4</v>
      </c>
      <c r="L163" s="972" t="s">
        <v>723</v>
      </c>
      <c r="M163" s="972" t="s">
        <v>722</v>
      </c>
      <c r="N163" s="974">
        <v>0.1</v>
      </c>
      <c r="O163" s="972" t="s">
        <v>701</v>
      </c>
      <c r="P163" s="972" t="s">
        <v>713</v>
      </c>
      <c r="Q163" s="974">
        <v>0</v>
      </c>
      <c r="R163" s="975">
        <v>0.5</v>
      </c>
      <c r="S163" s="973">
        <v>0.4</v>
      </c>
      <c r="T163" s="972" t="s">
        <v>723</v>
      </c>
      <c r="U163" s="972" t="s">
        <v>722</v>
      </c>
      <c r="V163" s="974">
        <v>0.1</v>
      </c>
      <c r="W163" s="972" t="s">
        <v>701</v>
      </c>
      <c r="X163" s="972" t="s">
        <v>713</v>
      </c>
      <c r="Y163" s="974">
        <v>0</v>
      </c>
      <c r="Z163" s="975">
        <v>0.5</v>
      </c>
      <c r="AA163" s="973">
        <v>0.4</v>
      </c>
      <c r="AB163" s="972" t="s">
        <v>723</v>
      </c>
      <c r="AC163" s="972" t="s">
        <v>722</v>
      </c>
      <c r="AD163" s="974">
        <v>0.1</v>
      </c>
      <c r="AE163" s="972" t="s">
        <v>701</v>
      </c>
      <c r="AF163" s="972" t="s">
        <v>713</v>
      </c>
      <c r="AG163" s="974">
        <v>0</v>
      </c>
      <c r="AH163" s="975">
        <v>0.5</v>
      </c>
      <c r="AI163" s="973">
        <v>0.4</v>
      </c>
      <c r="AJ163" s="734" t="s">
        <v>723</v>
      </c>
      <c r="AK163" s="977" t="s">
        <v>722</v>
      </c>
      <c r="AL163" s="974">
        <v>0.1</v>
      </c>
      <c r="AM163" s="977" t="s">
        <v>701</v>
      </c>
      <c r="AN163" s="977" t="s">
        <v>713</v>
      </c>
      <c r="AO163" s="974">
        <v>0</v>
      </c>
      <c r="AP163" s="975">
        <v>0.5</v>
      </c>
      <c r="AQ163" s="979">
        <v>0.3</v>
      </c>
      <c r="AR163" s="980" t="s">
        <v>723</v>
      </c>
      <c r="AS163" s="980" t="s">
        <v>722</v>
      </c>
      <c r="AT163" s="979">
        <v>0.7</v>
      </c>
      <c r="AU163" s="980" t="s">
        <v>701</v>
      </c>
      <c r="AV163" s="980" t="s">
        <v>713</v>
      </c>
      <c r="AW163" s="979">
        <v>0</v>
      </c>
      <c r="AX163" s="1327">
        <f t="shared" si="6"/>
        <v>1</v>
      </c>
      <c r="AY163" s="1313"/>
      <c r="AZ163" s="974">
        <v>0.4</v>
      </c>
      <c r="BA163" s="243" t="s">
        <v>723</v>
      </c>
      <c r="BB163" s="200" t="s">
        <v>722</v>
      </c>
      <c r="BC163" s="974">
        <v>0.1</v>
      </c>
      <c r="BD163" s="243" t="s">
        <v>701</v>
      </c>
      <c r="BE163" s="972" t="s">
        <v>713</v>
      </c>
      <c r="BF163" s="974">
        <v>0</v>
      </c>
      <c r="BG163" s="1334">
        <f t="shared" si="7"/>
        <v>0.5</v>
      </c>
      <c r="BH163" s="974">
        <v>0.4</v>
      </c>
      <c r="BI163" s="243" t="s">
        <v>723</v>
      </c>
      <c r="BJ163" s="200" t="s">
        <v>722</v>
      </c>
      <c r="BK163" s="974">
        <v>0.1</v>
      </c>
      <c r="BL163" s="243" t="s">
        <v>701</v>
      </c>
      <c r="BM163" s="972" t="s">
        <v>713</v>
      </c>
      <c r="BN163" s="974">
        <v>0</v>
      </c>
      <c r="BO163" s="1334">
        <f t="shared" si="8"/>
        <v>0.5</v>
      </c>
      <c r="BP163" s="210"/>
      <c r="BQ163" s="1464" t="str">
        <f>IF(VLOOKUP($A163,'EZ list'!$B$4:$H$443,4,FALSE)="","","Yes")</f>
        <v/>
      </c>
      <c r="BR163" s="1465" t="s">
        <v>984</v>
      </c>
      <c r="BS163" s="1446">
        <v>0.70699999999999996</v>
      </c>
      <c r="BT163" s="1396" t="s">
        <v>1088</v>
      </c>
      <c r="BU163" s="1396" t="s">
        <v>723</v>
      </c>
      <c r="BV163" s="1396" t="s">
        <v>722</v>
      </c>
      <c r="BW163" s="1396">
        <v>0.6</v>
      </c>
      <c r="BX163" s="1396" t="s">
        <v>701</v>
      </c>
      <c r="BY163" s="1396" t="s">
        <v>713</v>
      </c>
      <c r="BZ163" s="1396">
        <v>0</v>
      </c>
      <c r="CA163" s="1330"/>
    </row>
    <row r="164" spans="1:79" s="200" customFormat="1" ht="15.75" customHeight="1" x14ac:dyDescent="0.25">
      <c r="A164" s="972" t="s">
        <v>419</v>
      </c>
      <c r="B164" s="1268" t="s">
        <v>418</v>
      </c>
      <c r="C164" s="243">
        <v>0.4</v>
      </c>
      <c r="D164" s="243" t="s">
        <v>730</v>
      </c>
      <c r="E164" s="972" t="s">
        <v>729</v>
      </c>
      <c r="F164" s="243">
        <v>0.09</v>
      </c>
      <c r="G164" s="972" t="s">
        <v>4091</v>
      </c>
      <c r="H164" s="972" t="s">
        <v>4092</v>
      </c>
      <c r="I164" s="243">
        <v>0.01</v>
      </c>
      <c r="J164" s="243">
        <v>0.5</v>
      </c>
      <c r="K164" s="973">
        <v>0.4</v>
      </c>
      <c r="L164" s="972" t="s">
        <v>730</v>
      </c>
      <c r="M164" s="972" t="s">
        <v>729</v>
      </c>
      <c r="N164" s="974">
        <v>0.09</v>
      </c>
      <c r="O164" s="972" t="s">
        <v>4091</v>
      </c>
      <c r="P164" s="972" t="s">
        <v>4092</v>
      </c>
      <c r="Q164" s="974">
        <v>0.01</v>
      </c>
      <c r="R164" s="975">
        <v>0.5</v>
      </c>
      <c r="S164" s="973">
        <v>0.4</v>
      </c>
      <c r="T164" s="972" t="s">
        <v>730</v>
      </c>
      <c r="U164" s="972" t="s">
        <v>729</v>
      </c>
      <c r="V164" s="974">
        <v>0.09</v>
      </c>
      <c r="W164" s="972" t="s">
        <v>4091</v>
      </c>
      <c r="X164" s="972" t="s">
        <v>4092</v>
      </c>
      <c r="Y164" s="974">
        <v>0.01</v>
      </c>
      <c r="Z164" s="975">
        <v>0.5</v>
      </c>
      <c r="AA164" s="973">
        <v>0.4</v>
      </c>
      <c r="AB164" s="972" t="s">
        <v>730</v>
      </c>
      <c r="AC164" s="972" t="s">
        <v>729</v>
      </c>
      <c r="AD164" s="974">
        <v>0.09</v>
      </c>
      <c r="AE164" s="972" t="s">
        <v>728</v>
      </c>
      <c r="AF164" s="972" t="s">
        <v>727</v>
      </c>
      <c r="AG164" s="974">
        <v>0.01</v>
      </c>
      <c r="AH164" s="975">
        <v>0.5</v>
      </c>
      <c r="AI164" s="973">
        <v>0.4</v>
      </c>
      <c r="AJ164" s="734" t="s">
        <v>730</v>
      </c>
      <c r="AK164" s="977" t="s">
        <v>729</v>
      </c>
      <c r="AL164" s="974">
        <v>0.09</v>
      </c>
      <c r="AM164" s="977" t="s">
        <v>728</v>
      </c>
      <c r="AN164" s="977" t="s">
        <v>727</v>
      </c>
      <c r="AO164" s="974">
        <v>0.01</v>
      </c>
      <c r="AP164" s="975">
        <v>0.5</v>
      </c>
      <c r="AQ164" s="979">
        <v>0.4</v>
      </c>
      <c r="AR164" s="980" t="s">
        <v>730</v>
      </c>
      <c r="AS164" s="980" t="s">
        <v>729</v>
      </c>
      <c r="AT164" s="979">
        <v>0.09</v>
      </c>
      <c r="AU164" s="980" t="s">
        <v>728</v>
      </c>
      <c r="AV164" s="980" t="s">
        <v>727</v>
      </c>
      <c r="AW164" s="979">
        <v>0.01</v>
      </c>
      <c r="AX164" s="1327">
        <f t="shared" si="6"/>
        <v>0.5</v>
      </c>
      <c r="AY164" s="1313"/>
      <c r="AZ164" s="974">
        <v>0.4</v>
      </c>
      <c r="BA164" s="243" t="s">
        <v>730</v>
      </c>
      <c r="BB164" s="200" t="s">
        <v>729</v>
      </c>
      <c r="BC164" s="974">
        <v>0.09</v>
      </c>
      <c r="BD164" s="243" t="s">
        <v>728</v>
      </c>
      <c r="BE164" s="972" t="s">
        <v>727</v>
      </c>
      <c r="BF164" s="974">
        <v>0.01</v>
      </c>
      <c r="BG164" s="1334">
        <f t="shared" si="7"/>
        <v>0.5</v>
      </c>
      <c r="BH164" s="974">
        <v>0.4</v>
      </c>
      <c r="BI164" s="243" t="s">
        <v>730</v>
      </c>
      <c r="BJ164" s="200" t="s">
        <v>729</v>
      </c>
      <c r="BK164" s="974">
        <v>0.09</v>
      </c>
      <c r="BL164" s="243" t="s">
        <v>728</v>
      </c>
      <c r="BM164" s="972" t="s">
        <v>727</v>
      </c>
      <c r="BN164" s="974">
        <v>0.01</v>
      </c>
      <c r="BO164" s="1334">
        <f t="shared" si="8"/>
        <v>0.5</v>
      </c>
      <c r="BP164" s="210"/>
      <c r="BQ164" s="1464" t="str">
        <f>IF(VLOOKUP($A164,'EZ list'!$B$4:$H$443,4,FALSE)="","","Yes")</f>
        <v>Yes</v>
      </c>
      <c r="BR164" s="1465" t="s">
        <v>984</v>
      </c>
      <c r="BS164" s="1446">
        <v>0.69899999999999995</v>
      </c>
      <c r="BT164" s="1396" t="s">
        <v>1088</v>
      </c>
      <c r="BU164" s="1396" t="s">
        <v>730</v>
      </c>
      <c r="BV164" s="1396" t="s">
        <v>729</v>
      </c>
      <c r="BW164" s="1396">
        <v>0.59</v>
      </c>
      <c r="BX164" s="1396" t="s">
        <v>728</v>
      </c>
      <c r="BY164" s="1396" t="s">
        <v>727</v>
      </c>
      <c r="BZ164" s="1396">
        <v>0.01</v>
      </c>
      <c r="CA164" s="1330"/>
    </row>
    <row r="165" spans="1:79" s="200" customFormat="1" ht="15.75" customHeight="1" x14ac:dyDescent="0.25">
      <c r="A165" s="972" t="s">
        <v>421</v>
      </c>
      <c r="B165" s="1268" t="s">
        <v>840</v>
      </c>
      <c r="C165" s="243">
        <v>0.4</v>
      </c>
      <c r="D165" s="243" t="s">
        <v>823</v>
      </c>
      <c r="E165" s="972" t="s">
        <v>822</v>
      </c>
      <c r="F165" s="243">
        <v>0.09</v>
      </c>
      <c r="G165" s="972" t="s">
        <v>821</v>
      </c>
      <c r="H165" s="972" t="s">
        <v>820</v>
      </c>
      <c r="I165" s="243">
        <v>0.01</v>
      </c>
      <c r="J165" s="243">
        <v>0.5</v>
      </c>
      <c r="K165" s="973">
        <v>0.4</v>
      </c>
      <c r="L165" s="972" t="s">
        <v>823</v>
      </c>
      <c r="M165" s="972" t="s">
        <v>822</v>
      </c>
      <c r="N165" s="974">
        <v>0.09</v>
      </c>
      <c r="O165" s="972" t="s">
        <v>821</v>
      </c>
      <c r="P165" s="972" t="s">
        <v>820</v>
      </c>
      <c r="Q165" s="974">
        <v>0.01</v>
      </c>
      <c r="R165" s="975">
        <v>0.5</v>
      </c>
      <c r="S165" s="973">
        <v>0.4</v>
      </c>
      <c r="T165" s="972" t="s">
        <v>823</v>
      </c>
      <c r="U165" s="972" t="s">
        <v>822</v>
      </c>
      <c r="V165" s="974">
        <v>0.09</v>
      </c>
      <c r="W165" s="972" t="s">
        <v>821</v>
      </c>
      <c r="X165" s="972" t="s">
        <v>820</v>
      </c>
      <c r="Y165" s="974">
        <v>0.01</v>
      </c>
      <c r="Z165" s="975">
        <v>0.5</v>
      </c>
      <c r="AA165" s="973">
        <v>0.4</v>
      </c>
      <c r="AB165" s="972" t="s">
        <v>823</v>
      </c>
      <c r="AC165" s="972" t="s">
        <v>822</v>
      </c>
      <c r="AD165" s="974">
        <v>0.09</v>
      </c>
      <c r="AE165" s="972" t="s">
        <v>821</v>
      </c>
      <c r="AF165" s="972" t="s">
        <v>820</v>
      </c>
      <c r="AG165" s="974">
        <v>0.01</v>
      </c>
      <c r="AH165" s="975">
        <v>0.5</v>
      </c>
      <c r="AI165" s="973">
        <v>0.4</v>
      </c>
      <c r="AJ165" s="734" t="s">
        <v>823</v>
      </c>
      <c r="AK165" s="977" t="s">
        <v>822</v>
      </c>
      <c r="AL165" s="974">
        <v>0.09</v>
      </c>
      <c r="AM165" s="977" t="s">
        <v>821</v>
      </c>
      <c r="AN165" s="977" t="s">
        <v>820</v>
      </c>
      <c r="AO165" s="974">
        <v>0.01</v>
      </c>
      <c r="AP165" s="975">
        <v>0.5</v>
      </c>
      <c r="AQ165" s="979">
        <v>0.4</v>
      </c>
      <c r="AR165" s="980" t="s">
        <v>823</v>
      </c>
      <c r="AS165" s="980" t="s">
        <v>822</v>
      </c>
      <c r="AT165" s="979">
        <v>0.09</v>
      </c>
      <c r="AU165" s="980" t="s">
        <v>821</v>
      </c>
      <c r="AV165" s="980" t="s">
        <v>820</v>
      </c>
      <c r="AW165" s="979">
        <v>0.01</v>
      </c>
      <c r="AX165" s="1327">
        <f t="shared" si="6"/>
        <v>0.5</v>
      </c>
      <c r="AY165" s="1313"/>
      <c r="AZ165" s="974">
        <v>0.4</v>
      </c>
      <c r="BA165" s="243" t="s">
        <v>823</v>
      </c>
      <c r="BB165" s="200" t="s">
        <v>822</v>
      </c>
      <c r="BC165" s="974">
        <v>0.09</v>
      </c>
      <c r="BD165" s="243" t="s">
        <v>821</v>
      </c>
      <c r="BE165" s="972" t="s">
        <v>820</v>
      </c>
      <c r="BF165" s="974">
        <v>0.01</v>
      </c>
      <c r="BG165" s="1334">
        <f t="shared" si="7"/>
        <v>0.5</v>
      </c>
      <c r="BH165" s="974">
        <v>0.4</v>
      </c>
      <c r="BI165" s="243" t="s">
        <v>823</v>
      </c>
      <c r="BJ165" s="200" t="s">
        <v>822</v>
      </c>
      <c r="BK165" s="974">
        <v>0.09</v>
      </c>
      <c r="BL165" s="243" t="s">
        <v>821</v>
      </c>
      <c r="BM165" s="972" t="s">
        <v>820</v>
      </c>
      <c r="BN165" s="974">
        <v>0.01</v>
      </c>
      <c r="BO165" s="1334">
        <f t="shared" si="8"/>
        <v>0.5</v>
      </c>
      <c r="BP165" s="210"/>
      <c r="BQ165" s="1464" t="str">
        <f>IF(VLOOKUP($A165,'EZ list'!$B$4:$H$443,4,FALSE)="","","Yes")</f>
        <v/>
      </c>
      <c r="BR165" s="1465" t="s">
        <v>984</v>
      </c>
      <c r="BS165" s="1446">
        <v>0.67300000000000004</v>
      </c>
      <c r="BT165" s="1396" t="s">
        <v>1088</v>
      </c>
      <c r="BU165" s="1396" t="s">
        <v>823</v>
      </c>
      <c r="BV165" s="1396" t="s">
        <v>822</v>
      </c>
      <c r="BW165" s="1396">
        <v>0.59</v>
      </c>
      <c r="BX165" s="1396" t="s">
        <v>821</v>
      </c>
      <c r="BY165" s="1396" t="s">
        <v>820</v>
      </c>
      <c r="BZ165" s="1396">
        <v>0.01</v>
      </c>
      <c r="CA165" s="1330"/>
    </row>
    <row r="166" spans="1:79" s="200" customFormat="1" ht="15.75" customHeight="1" x14ac:dyDescent="0.25">
      <c r="A166" s="972" t="s">
        <v>425</v>
      </c>
      <c r="B166" s="1268" t="s">
        <v>424</v>
      </c>
      <c r="C166" s="243">
        <v>0.4</v>
      </c>
      <c r="D166" s="243" t="s">
        <v>787</v>
      </c>
      <c r="E166" s="972" t="s">
        <v>786</v>
      </c>
      <c r="F166" s="243">
        <v>0.09</v>
      </c>
      <c r="G166" s="972" t="s">
        <v>785</v>
      </c>
      <c r="H166" s="972" t="s">
        <v>1409</v>
      </c>
      <c r="I166" s="243">
        <v>0.01</v>
      </c>
      <c r="J166" s="243">
        <v>0.5</v>
      </c>
      <c r="K166" s="973">
        <v>0.4</v>
      </c>
      <c r="L166" s="972" t="s">
        <v>787</v>
      </c>
      <c r="M166" s="972" t="s">
        <v>786</v>
      </c>
      <c r="N166" s="974">
        <v>0.09</v>
      </c>
      <c r="O166" s="972" t="s">
        <v>785</v>
      </c>
      <c r="P166" s="972" t="s">
        <v>1409</v>
      </c>
      <c r="Q166" s="974">
        <v>0.01</v>
      </c>
      <c r="R166" s="975">
        <v>0.5</v>
      </c>
      <c r="S166" s="973">
        <v>0.4</v>
      </c>
      <c r="T166" s="972" t="s">
        <v>787</v>
      </c>
      <c r="U166" s="972" t="s">
        <v>786</v>
      </c>
      <c r="V166" s="974">
        <v>0.09</v>
      </c>
      <c r="W166" s="972" t="s">
        <v>785</v>
      </c>
      <c r="X166" s="972" t="s">
        <v>1409</v>
      </c>
      <c r="Y166" s="974">
        <v>0.01</v>
      </c>
      <c r="Z166" s="975">
        <v>0.5</v>
      </c>
      <c r="AA166" s="973">
        <v>0.4</v>
      </c>
      <c r="AB166" s="972" t="s">
        <v>787</v>
      </c>
      <c r="AC166" s="972" t="s">
        <v>786</v>
      </c>
      <c r="AD166" s="974">
        <v>0.09</v>
      </c>
      <c r="AE166" s="972" t="s">
        <v>785</v>
      </c>
      <c r="AF166" s="972" t="s">
        <v>1409</v>
      </c>
      <c r="AG166" s="974">
        <v>0.01</v>
      </c>
      <c r="AH166" s="975">
        <v>0.5</v>
      </c>
      <c r="AI166" s="973">
        <v>0.4</v>
      </c>
      <c r="AJ166" s="734" t="s">
        <v>787</v>
      </c>
      <c r="AK166" s="977" t="s">
        <v>786</v>
      </c>
      <c r="AL166" s="974">
        <v>0.33999999999999997</v>
      </c>
      <c r="AM166" s="977" t="s">
        <v>785</v>
      </c>
      <c r="AN166" s="977" t="s">
        <v>1409</v>
      </c>
      <c r="AO166" s="974">
        <v>0.01</v>
      </c>
      <c r="AP166" s="975">
        <v>0.75</v>
      </c>
      <c r="AQ166" s="979">
        <v>0.4</v>
      </c>
      <c r="AR166" s="980" t="s">
        <v>787</v>
      </c>
      <c r="AS166" s="980" t="s">
        <v>786</v>
      </c>
      <c r="AT166" s="979">
        <v>0.09</v>
      </c>
      <c r="AU166" s="980" t="s">
        <v>785</v>
      </c>
      <c r="AV166" s="980" t="s">
        <v>784</v>
      </c>
      <c r="AW166" s="979">
        <v>0.01</v>
      </c>
      <c r="AX166" s="1327">
        <f>+AQ166+AT166+AW166</f>
        <v>0.5</v>
      </c>
      <c r="AY166" s="1313"/>
      <c r="AZ166" s="974">
        <v>0.4</v>
      </c>
      <c r="BA166" s="243" t="s">
        <v>787</v>
      </c>
      <c r="BB166" s="200" t="s">
        <v>786</v>
      </c>
      <c r="BC166" s="974">
        <v>0.09</v>
      </c>
      <c r="BD166" s="243" t="s">
        <v>785</v>
      </c>
      <c r="BE166" s="972" t="s">
        <v>784</v>
      </c>
      <c r="BF166" s="974">
        <v>0.01</v>
      </c>
      <c r="BG166" s="1334">
        <f>+AZ166+BC166+BF166</f>
        <v>0.5</v>
      </c>
      <c r="BH166" s="974">
        <v>0.4</v>
      </c>
      <c r="BI166" s="243" t="s">
        <v>787</v>
      </c>
      <c r="BJ166" s="200" t="s">
        <v>786</v>
      </c>
      <c r="BK166" s="974">
        <v>0.09</v>
      </c>
      <c r="BL166" s="243" t="s">
        <v>785</v>
      </c>
      <c r="BM166" s="972" t="s">
        <v>784</v>
      </c>
      <c r="BN166" s="974">
        <v>0.01</v>
      </c>
      <c r="BO166" s="1334">
        <f>+BH166+BK166+BN166</f>
        <v>0.5</v>
      </c>
      <c r="BP166" s="210"/>
      <c r="BQ166" s="1464" t="str">
        <f>IF(VLOOKUP($A166,'EZ list'!$B$4:$H$443,4,FALSE)="","","Yes")</f>
        <v>Yes</v>
      </c>
      <c r="BR166" s="1465" t="s">
        <v>984</v>
      </c>
      <c r="BS166" s="1446">
        <v>0.66500000000000004</v>
      </c>
      <c r="BT166" s="1396" t="s">
        <v>1088</v>
      </c>
      <c r="BU166" s="1396" t="s">
        <v>787</v>
      </c>
      <c r="BV166" s="1396" t="s">
        <v>786</v>
      </c>
      <c r="BW166" s="1396">
        <v>0.59</v>
      </c>
      <c r="BX166" s="1396" t="s">
        <v>785</v>
      </c>
      <c r="BY166" s="1396" t="s">
        <v>784</v>
      </c>
      <c r="BZ166" s="1396">
        <v>0.01</v>
      </c>
      <c r="CA166" s="1330"/>
    </row>
    <row r="167" spans="1:79" s="200" customFormat="1" ht="15" x14ac:dyDescent="0.25">
      <c r="A167" s="972" t="s">
        <v>423</v>
      </c>
      <c r="B167" s="1268" t="s">
        <v>1047</v>
      </c>
      <c r="C167" s="243">
        <v>0.49</v>
      </c>
      <c r="D167" s="243" t="s">
        <v>701</v>
      </c>
      <c r="E167" s="972" t="s">
        <v>718</v>
      </c>
      <c r="F167" s="243">
        <v>0</v>
      </c>
      <c r="G167" s="972" t="s">
        <v>790</v>
      </c>
      <c r="H167" s="972" t="s">
        <v>789</v>
      </c>
      <c r="I167" s="243">
        <v>0.01</v>
      </c>
      <c r="J167" s="243">
        <v>0.5</v>
      </c>
      <c r="K167" s="973">
        <v>0.49</v>
      </c>
      <c r="L167" s="972" t="s">
        <v>701</v>
      </c>
      <c r="M167" s="972" t="s">
        <v>718</v>
      </c>
      <c r="N167" s="974">
        <v>0</v>
      </c>
      <c r="O167" s="972" t="s">
        <v>790</v>
      </c>
      <c r="P167" s="972" t="s">
        <v>789</v>
      </c>
      <c r="Q167" s="974">
        <v>0.01</v>
      </c>
      <c r="R167" s="975">
        <v>0.5</v>
      </c>
      <c r="S167" s="973">
        <v>0.49</v>
      </c>
      <c r="T167" s="972" t="s">
        <v>701</v>
      </c>
      <c r="U167" s="972" t="s">
        <v>718</v>
      </c>
      <c r="V167" s="974">
        <v>0</v>
      </c>
      <c r="W167" s="972" t="s">
        <v>790</v>
      </c>
      <c r="X167" s="972" t="s">
        <v>789</v>
      </c>
      <c r="Y167" s="974">
        <v>0.01</v>
      </c>
      <c r="Z167" s="975">
        <v>0.5</v>
      </c>
      <c r="AA167" s="973">
        <v>0.49</v>
      </c>
      <c r="AB167" s="972" t="s">
        <v>701</v>
      </c>
      <c r="AC167" s="972" t="s">
        <v>718</v>
      </c>
      <c r="AD167" s="974">
        <v>0</v>
      </c>
      <c r="AE167" s="972" t="s">
        <v>790</v>
      </c>
      <c r="AF167" s="972" t="s">
        <v>789</v>
      </c>
      <c r="AG167" s="974">
        <v>0.01</v>
      </c>
      <c r="AH167" s="975">
        <v>0.5</v>
      </c>
      <c r="AI167" s="973">
        <v>0.74</v>
      </c>
      <c r="AJ167" s="734" t="s">
        <v>701</v>
      </c>
      <c r="AK167" s="977" t="s">
        <v>718</v>
      </c>
      <c r="AL167" s="974">
        <v>0</v>
      </c>
      <c r="AM167" s="977" t="s">
        <v>790</v>
      </c>
      <c r="AN167" s="977" t="s">
        <v>789</v>
      </c>
      <c r="AO167" s="974">
        <v>0.01</v>
      </c>
      <c r="AP167" s="975">
        <v>0.75</v>
      </c>
      <c r="AQ167" s="979">
        <v>0.49</v>
      </c>
      <c r="AR167" s="980" t="s">
        <v>701</v>
      </c>
      <c r="AS167" s="980" t="s">
        <v>718</v>
      </c>
      <c r="AT167" s="979">
        <v>0</v>
      </c>
      <c r="AU167" s="980" t="s">
        <v>790</v>
      </c>
      <c r="AV167" s="980" t="s">
        <v>789</v>
      </c>
      <c r="AW167" s="979">
        <v>0.01</v>
      </c>
      <c r="AX167" s="1327">
        <f>+AQ167+AT167+AW167</f>
        <v>0.5</v>
      </c>
      <c r="AY167" s="1313"/>
      <c r="AZ167" s="974">
        <v>0.49</v>
      </c>
      <c r="BA167" s="243" t="s">
        <v>701</v>
      </c>
      <c r="BB167" s="200" t="s">
        <v>718</v>
      </c>
      <c r="BC167" s="974">
        <v>0</v>
      </c>
      <c r="BD167" s="243" t="s">
        <v>790</v>
      </c>
      <c r="BE167" s="972" t="s">
        <v>789</v>
      </c>
      <c r="BF167" s="974">
        <v>0.01</v>
      </c>
      <c r="BG167" s="1334">
        <f>+AZ167+BC167+BF167</f>
        <v>0.5</v>
      </c>
      <c r="BH167" s="974">
        <v>0.49</v>
      </c>
      <c r="BI167" s="243" t="s">
        <v>701</v>
      </c>
      <c r="BJ167" s="200" t="s">
        <v>718</v>
      </c>
      <c r="BK167" s="974">
        <v>0</v>
      </c>
      <c r="BL167" s="243" t="s">
        <v>790</v>
      </c>
      <c r="BM167" s="972" t="s">
        <v>789</v>
      </c>
      <c r="BN167" s="974">
        <v>0.01</v>
      </c>
      <c r="BO167" s="1334">
        <f>+BH167+BK167+BN167</f>
        <v>0.5</v>
      </c>
      <c r="BP167" s="210"/>
      <c r="BQ167" s="1464" t="str">
        <f>IF(VLOOKUP($A167,'EZ list'!$B$4:$H$443,4,FALSE)="","","Yes")</f>
        <v>Yes</v>
      </c>
      <c r="BR167" s="1465" t="s">
        <v>985</v>
      </c>
      <c r="BS167" s="1446">
        <v>0.69199999999999995</v>
      </c>
      <c r="BT167" s="1396" t="s">
        <v>1088</v>
      </c>
      <c r="BU167" s="1396" t="s">
        <v>701</v>
      </c>
      <c r="BV167" s="1396" t="s">
        <v>718</v>
      </c>
      <c r="BW167" s="1396">
        <v>0</v>
      </c>
      <c r="BX167" s="1396" t="s">
        <v>790</v>
      </c>
      <c r="BY167" s="1396" t="s">
        <v>789</v>
      </c>
      <c r="BZ167" s="1396">
        <v>0.01</v>
      </c>
      <c r="CA167" s="1330"/>
    </row>
    <row r="168" spans="1:79" s="200" customFormat="1" ht="15" x14ac:dyDescent="0.25">
      <c r="A168" s="972" t="s">
        <v>427</v>
      </c>
      <c r="B168" s="1268" t="s">
        <v>426</v>
      </c>
      <c r="C168" s="243">
        <v>0.3</v>
      </c>
      <c r="D168" s="243" t="s">
        <v>739</v>
      </c>
      <c r="E168" s="972" t="s">
        <v>738</v>
      </c>
      <c r="F168" s="243">
        <v>0.37</v>
      </c>
      <c r="G168" s="972" t="s">
        <v>701</v>
      </c>
      <c r="H168" s="972" t="s">
        <v>701</v>
      </c>
      <c r="I168" s="243">
        <v>0</v>
      </c>
      <c r="J168" s="243">
        <v>0.66999999999999993</v>
      </c>
      <c r="K168" s="973">
        <v>0.3</v>
      </c>
      <c r="L168" s="972" t="s">
        <v>739</v>
      </c>
      <c r="M168" s="972" t="s">
        <v>738</v>
      </c>
      <c r="N168" s="974">
        <v>0.37</v>
      </c>
      <c r="O168" s="972" t="s">
        <v>701</v>
      </c>
      <c r="P168" s="972" t="s">
        <v>701</v>
      </c>
      <c r="Q168" s="974">
        <v>0</v>
      </c>
      <c r="R168" s="975">
        <v>0.66999999999999993</v>
      </c>
      <c r="S168" s="973">
        <v>0.3</v>
      </c>
      <c r="T168" s="972" t="s">
        <v>739</v>
      </c>
      <c r="U168" s="972" t="s">
        <v>738</v>
      </c>
      <c r="V168" s="974">
        <v>0.37</v>
      </c>
      <c r="W168" s="972" t="s">
        <v>701</v>
      </c>
      <c r="X168" s="972" t="s">
        <v>701</v>
      </c>
      <c r="Y168" s="974">
        <v>0</v>
      </c>
      <c r="Z168" s="975">
        <v>0.66999999999999993</v>
      </c>
      <c r="AA168" s="973">
        <v>0.3</v>
      </c>
      <c r="AB168" s="972" t="s">
        <v>739</v>
      </c>
      <c r="AC168" s="972" t="s">
        <v>738</v>
      </c>
      <c r="AD168" s="974">
        <v>0.37</v>
      </c>
      <c r="AE168" s="972" t="s">
        <v>701</v>
      </c>
      <c r="AF168" s="972" t="s">
        <v>701</v>
      </c>
      <c r="AG168" s="974">
        <v>0</v>
      </c>
      <c r="AH168" s="975">
        <v>0.66999999999999993</v>
      </c>
      <c r="AI168" s="973">
        <v>0.48</v>
      </c>
      <c r="AJ168" s="734" t="s">
        <v>739</v>
      </c>
      <c r="AK168" s="977" t="s">
        <v>738</v>
      </c>
      <c r="AL168" s="974">
        <v>0.27</v>
      </c>
      <c r="AM168" s="977" t="s">
        <v>701</v>
      </c>
      <c r="AN168" s="977" t="s">
        <v>701</v>
      </c>
      <c r="AO168" s="974">
        <v>0</v>
      </c>
      <c r="AP168" s="975">
        <v>0.75</v>
      </c>
      <c r="AQ168" s="979">
        <v>0.64</v>
      </c>
      <c r="AR168" s="980" t="s">
        <v>739</v>
      </c>
      <c r="AS168" s="980" t="s">
        <v>738</v>
      </c>
      <c r="AT168" s="979">
        <v>0.36</v>
      </c>
      <c r="AU168" s="980" t="s">
        <v>701</v>
      </c>
      <c r="AV168" s="980" t="s">
        <v>701</v>
      </c>
      <c r="AW168" s="979">
        <v>0</v>
      </c>
      <c r="AX168" s="1327">
        <f t="shared" si="6"/>
        <v>1</v>
      </c>
      <c r="AY168" s="1313"/>
      <c r="AZ168" s="974">
        <v>0.3</v>
      </c>
      <c r="BA168" s="243" t="s">
        <v>739</v>
      </c>
      <c r="BB168" s="200" t="s">
        <v>738</v>
      </c>
      <c r="BC168" s="974">
        <v>0.37</v>
      </c>
      <c r="BD168" s="243" t="s">
        <v>701</v>
      </c>
      <c r="BE168" s="972" t="s">
        <v>701</v>
      </c>
      <c r="BF168" s="974">
        <v>0</v>
      </c>
      <c r="BG168" s="1334">
        <f t="shared" si="7"/>
        <v>0.66999999999999993</v>
      </c>
      <c r="BH168" s="974">
        <v>0.3</v>
      </c>
      <c r="BI168" s="243" t="s">
        <v>739</v>
      </c>
      <c r="BJ168" s="200" t="s">
        <v>738</v>
      </c>
      <c r="BK168" s="974">
        <v>0.2</v>
      </c>
      <c r="BL168" s="243" t="s">
        <v>701</v>
      </c>
      <c r="BM168" s="972" t="s">
        <v>701</v>
      </c>
      <c r="BN168" s="974">
        <v>0</v>
      </c>
      <c r="BO168" s="1334">
        <f t="shared" si="8"/>
        <v>0.5</v>
      </c>
      <c r="BP168" s="210"/>
      <c r="BQ168" s="1464" t="str">
        <f>IF(VLOOKUP($A168,'EZ list'!$B$4:$H$443,4,FALSE)="","","Yes")</f>
        <v>Yes</v>
      </c>
      <c r="BR168" s="1465" t="s">
        <v>985</v>
      </c>
      <c r="BS168" s="1446">
        <v>0.74399999999999999</v>
      </c>
      <c r="BT168" s="1396" t="s">
        <v>1088</v>
      </c>
      <c r="BU168" s="1396" t="s">
        <v>739</v>
      </c>
      <c r="BV168" s="1396" t="s">
        <v>738</v>
      </c>
      <c r="BW168" s="1396">
        <v>0.2</v>
      </c>
      <c r="BX168" s="1396" t="s">
        <v>701</v>
      </c>
      <c r="BY168" s="1396" t="s">
        <v>701</v>
      </c>
      <c r="BZ168" s="1396">
        <v>0</v>
      </c>
      <c r="CA168" s="1330"/>
    </row>
    <row r="169" spans="1:79" s="200" customFormat="1" ht="15.75" customHeight="1" x14ac:dyDescent="0.25">
      <c r="A169" s="972" t="s">
        <v>429</v>
      </c>
      <c r="B169" s="1268" t="s">
        <v>428</v>
      </c>
      <c r="C169" s="243">
        <v>0.4</v>
      </c>
      <c r="D169" s="243" t="s">
        <v>749</v>
      </c>
      <c r="E169" s="972" t="s">
        <v>748</v>
      </c>
      <c r="F169" s="243">
        <v>0.09</v>
      </c>
      <c r="G169" s="972" t="s">
        <v>741</v>
      </c>
      <c r="H169" s="972" t="s">
        <v>740</v>
      </c>
      <c r="I169" s="243">
        <v>0.01</v>
      </c>
      <c r="J169" s="243">
        <v>0.5</v>
      </c>
      <c r="K169" s="973">
        <v>0.4</v>
      </c>
      <c r="L169" s="972" t="s">
        <v>749</v>
      </c>
      <c r="M169" s="972" t="s">
        <v>748</v>
      </c>
      <c r="N169" s="974">
        <v>0.09</v>
      </c>
      <c r="O169" s="972" t="s">
        <v>741</v>
      </c>
      <c r="P169" s="972" t="s">
        <v>740</v>
      </c>
      <c r="Q169" s="974">
        <v>0.01</v>
      </c>
      <c r="R169" s="975">
        <v>0.5</v>
      </c>
      <c r="S169" s="973">
        <v>0.4</v>
      </c>
      <c r="T169" s="972" t="s">
        <v>749</v>
      </c>
      <c r="U169" s="972" t="s">
        <v>748</v>
      </c>
      <c r="V169" s="974">
        <v>0.09</v>
      </c>
      <c r="W169" s="972" t="s">
        <v>741</v>
      </c>
      <c r="X169" s="972" t="s">
        <v>740</v>
      </c>
      <c r="Y169" s="974">
        <v>0.01</v>
      </c>
      <c r="Z169" s="975">
        <v>0.5</v>
      </c>
      <c r="AA169" s="973">
        <v>0.4</v>
      </c>
      <c r="AB169" s="972" t="s">
        <v>749</v>
      </c>
      <c r="AC169" s="972" t="s">
        <v>748</v>
      </c>
      <c r="AD169" s="974">
        <v>0.09</v>
      </c>
      <c r="AE169" s="972" t="s">
        <v>741</v>
      </c>
      <c r="AF169" s="972" t="s">
        <v>740</v>
      </c>
      <c r="AG169" s="974">
        <v>0.01</v>
      </c>
      <c r="AH169" s="975">
        <v>0.5</v>
      </c>
      <c r="AI169" s="973">
        <v>0.4</v>
      </c>
      <c r="AJ169" s="734" t="s">
        <v>749</v>
      </c>
      <c r="AK169" s="977" t="s">
        <v>748</v>
      </c>
      <c r="AL169" s="974">
        <v>0.09</v>
      </c>
      <c r="AM169" s="977" t="s">
        <v>741</v>
      </c>
      <c r="AN169" s="977" t="s">
        <v>740</v>
      </c>
      <c r="AO169" s="974">
        <v>0.01</v>
      </c>
      <c r="AP169" s="975">
        <v>0.5</v>
      </c>
      <c r="AQ169" s="979">
        <v>0.4</v>
      </c>
      <c r="AR169" s="980" t="s">
        <v>749</v>
      </c>
      <c r="AS169" s="980" t="s">
        <v>748</v>
      </c>
      <c r="AT169" s="979">
        <v>0.59</v>
      </c>
      <c r="AU169" s="980" t="s">
        <v>741</v>
      </c>
      <c r="AV169" s="980" t="s">
        <v>740</v>
      </c>
      <c r="AW169" s="979">
        <v>0.01</v>
      </c>
      <c r="AX169" s="1327">
        <f t="shared" si="6"/>
        <v>1</v>
      </c>
      <c r="AY169" s="1313"/>
      <c r="AZ169" s="974">
        <v>0.4</v>
      </c>
      <c r="BA169" s="243" t="s">
        <v>749</v>
      </c>
      <c r="BB169" s="200" t="s">
        <v>748</v>
      </c>
      <c r="BC169" s="974">
        <v>0.09</v>
      </c>
      <c r="BD169" s="243" t="s">
        <v>741</v>
      </c>
      <c r="BE169" s="972" t="s">
        <v>740</v>
      </c>
      <c r="BF169" s="974">
        <v>0.01</v>
      </c>
      <c r="BG169" s="1334">
        <f t="shared" si="7"/>
        <v>0.5</v>
      </c>
      <c r="BH169" s="974">
        <v>0.4</v>
      </c>
      <c r="BI169" s="243" t="s">
        <v>749</v>
      </c>
      <c r="BJ169" s="200" t="s">
        <v>748</v>
      </c>
      <c r="BK169" s="974">
        <v>0.09</v>
      </c>
      <c r="BL169" s="243" t="s">
        <v>741</v>
      </c>
      <c r="BM169" s="972" t="s">
        <v>740</v>
      </c>
      <c r="BN169" s="974">
        <v>0.01</v>
      </c>
      <c r="BO169" s="1334">
        <f t="shared" si="8"/>
        <v>0.5</v>
      </c>
      <c r="BP169" s="210"/>
      <c r="BQ169" s="1464" t="str">
        <f>IF(VLOOKUP($A169,'EZ list'!$B$4:$H$443,4,FALSE)="","","Yes")</f>
        <v/>
      </c>
      <c r="BR169" s="1465" t="s">
        <v>984</v>
      </c>
      <c r="BS169" s="1446">
        <v>0.64700000000000002</v>
      </c>
      <c r="BT169" s="1396" t="s">
        <v>1088</v>
      </c>
      <c r="BU169" s="1396" t="s">
        <v>749</v>
      </c>
      <c r="BV169" s="1396" t="s">
        <v>748</v>
      </c>
      <c r="BW169" s="1396">
        <v>0.59</v>
      </c>
      <c r="BX169" s="1396" t="s">
        <v>741</v>
      </c>
      <c r="BY169" s="1396" t="s">
        <v>740</v>
      </c>
      <c r="BZ169" s="1396">
        <v>0.01</v>
      </c>
      <c r="CA169" s="1330"/>
    </row>
    <row r="170" spans="1:79" s="200" customFormat="1" ht="15.75" customHeight="1" x14ac:dyDescent="0.25">
      <c r="A170" s="972" t="s">
        <v>431</v>
      </c>
      <c r="B170" s="1268" t="s">
        <v>430</v>
      </c>
      <c r="C170" s="243">
        <v>0.4</v>
      </c>
      <c r="D170" s="243" t="s">
        <v>807</v>
      </c>
      <c r="E170" s="972" t="s">
        <v>806</v>
      </c>
      <c r="F170" s="243">
        <v>0.09</v>
      </c>
      <c r="G170" s="972" t="s">
        <v>805</v>
      </c>
      <c r="H170" s="972" t="s">
        <v>804</v>
      </c>
      <c r="I170" s="243">
        <v>0.01</v>
      </c>
      <c r="J170" s="243">
        <v>0.5</v>
      </c>
      <c r="K170" s="973">
        <v>0.4</v>
      </c>
      <c r="L170" s="972" t="s">
        <v>807</v>
      </c>
      <c r="M170" s="972" t="s">
        <v>806</v>
      </c>
      <c r="N170" s="974">
        <v>0.09</v>
      </c>
      <c r="O170" s="972" t="s">
        <v>805</v>
      </c>
      <c r="P170" s="972" t="s">
        <v>804</v>
      </c>
      <c r="Q170" s="974">
        <v>0.01</v>
      </c>
      <c r="R170" s="975">
        <v>0.5</v>
      </c>
      <c r="S170" s="973">
        <v>0.4</v>
      </c>
      <c r="T170" s="972" t="s">
        <v>807</v>
      </c>
      <c r="U170" s="972" t="s">
        <v>806</v>
      </c>
      <c r="V170" s="974">
        <v>0.09</v>
      </c>
      <c r="W170" s="972" t="s">
        <v>805</v>
      </c>
      <c r="X170" s="972" t="s">
        <v>804</v>
      </c>
      <c r="Y170" s="974">
        <v>0.01</v>
      </c>
      <c r="Z170" s="975">
        <v>0.5</v>
      </c>
      <c r="AA170" s="973">
        <v>0.4</v>
      </c>
      <c r="AB170" s="972" t="s">
        <v>807</v>
      </c>
      <c r="AC170" s="972" t="s">
        <v>806</v>
      </c>
      <c r="AD170" s="974">
        <v>0.09</v>
      </c>
      <c r="AE170" s="972" t="s">
        <v>805</v>
      </c>
      <c r="AF170" s="972" t="s">
        <v>804</v>
      </c>
      <c r="AG170" s="974">
        <v>0.01</v>
      </c>
      <c r="AH170" s="975">
        <v>0.5</v>
      </c>
      <c r="AI170" s="973">
        <v>0.4</v>
      </c>
      <c r="AJ170" s="734" t="s">
        <v>807</v>
      </c>
      <c r="AK170" s="977" t="s">
        <v>806</v>
      </c>
      <c r="AL170" s="974">
        <v>0.09</v>
      </c>
      <c r="AM170" s="977" t="s">
        <v>805</v>
      </c>
      <c r="AN170" s="977" t="s">
        <v>804</v>
      </c>
      <c r="AO170" s="974">
        <v>0.01</v>
      </c>
      <c r="AP170" s="975">
        <v>0.5</v>
      </c>
      <c r="AQ170" s="979">
        <v>0.5</v>
      </c>
      <c r="AR170" s="980" t="s">
        <v>807</v>
      </c>
      <c r="AS170" s="980" t="s">
        <v>806</v>
      </c>
      <c r="AT170" s="979">
        <v>0.49</v>
      </c>
      <c r="AU170" s="980" t="s">
        <v>805</v>
      </c>
      <c r="AV170" s="980" t="s">
        <v>804</v>
      </c>
      <c r="AW170" s="979">
        <v>0.01</v>
      </c>
      <c r="AX170" s="1327">
        <f t="shared" si="6"/>
        <v>1</v>
      </c>
      <c r="AY170" s="1313"/>
      <c r="AZ170" s="974">
        <v>0.4</v>
      </c>
      <c r="BA170" s="243" t="s">
        <v>807</v>
      </c>
      <c r="BB170" s="200" t="s">
        <v>806</v>
      </c>
      <c r="BC170" s="974">
        <v>0.09</v>
      </c>
      <c r="BD170" s="243" t="s">
        <v>805</v>
      </c>
      <c r="BE170" s="972" t="s">
        <v>804</v>
      </c>
      <c r="BF170" s="974">
        <v>0.01</v>
      </c>
      <c r="BG170" s="1334">
        <f t="shared" si="7"/>
        <v>0.5</v>
      </c>
      <c r="BH170" s="974">
        <v>0.4</v>
      </c>
      <c r="BI170" s="243" t="s">
        <v>807</v>
      </c>
      <c r="BJ170" s="200" t="s">
        <v>806</v>
      </c>
      <c r="BK170" s="974">
        <v>0.09</v>
      </c>
      <c r="BL170" s="243" t="s">
        <v>805</v>
      </c>
      <c r="BM170" s="972" t="s">
        <v>804</v>
      </c>
      <c r="BN170" s="974">
        <v>0.01</v>
      </c>
      <c r="BO170" s="1334">
        <f t="shared" si="8"/>
        <v>0.5</v>
      </c>
      <c r="BP170" s="210"/>
      <c r="BQ170" s="1464" t="str">
        <f>IF(VLOOKUP($A170,'EZ list'!$B$4:$H$443,4,FALSE)="","","Yes")</f>
        <v/>
      </c>
      <c r="BR170" s="1465" t="s">
        <v>984</v>
      </c>
      <c r="BS170" s="1446">
        <v>0.65600000000000003</v>
      </c>
      <c r="BT170" s="1396" t="s">
        <v>1088</v>
      </c>
      <c r="BU170" s="1396" t="s">
        <v>807</v>
      </c>
      <c r="BV170" s="1396" t="s">
        <v>806</v>
      </c>
      <c r="BW170" s="1396">
        <v>0.59</v>
      </c>
      <c r="BX170" s="1396" t="s">
        <v>805</v>
      </c>
      <c r="BY170" s="1396" t="s">
        <v>804</v>
      </c>
      <c r="BZ170" s="1396">
        <v>0.01</v>
      </c>
      <c r="CA170" s="1330"/>
    </row>
    <row r="171" spans="1:79" s="200" customFormat="1" ht="15" x14ac:dyDescent="0.25">
      <c r="A171" s="972" t="s">
        <v>433</v>
      </c>
      <c r="B171" s="1268" t="s">
        <v>839</v>
      </c>
      <c r="C171" s="243">
        <v>0.49</v>
      </c>
      <c r="D171" s="243" t="s">
        <v>701</v>
      </c>
      <c r="E171" s="972" t="s">
        <v>700</v>
      </c>
      <c r="F171" s="243">
        <v>0</v>
      </c>
      <c r="G171" s="972" t="s">
        <v>837</v>
      </c>
      <c r="H171" s="972" t="s">
        <v>836</v>
      </c>
      <c r="I171" s="243">
        <v>0.01</v>
      </c>
      <c r="J171" s="243">
        <v>0.5</v>
      </c>
      <c r="K171" s="973">
        <v>0.49</v>
      </c>
      <c r="L171" s="972" t="s">
        <v>701</v>
      </c>
      <c r="M171" s="972" t="s">
        <v>700</v>
      </c>
      <c r="N171" s="974">
        <v>0</v>
      </c>
      <c r="O171" s="972" t="s">
        <v>837</v>
      </c>
      <c r="P171" s="972" t="s">
        <v>836</v>
      </c>
      <c r="Q171" s="974">
        <v>0.01</v>
      </c>
      <c r="R171" s="975">
        <v>0.5</v>
      </c>
      <c r="S171" s="973">
        <v>0.49</v>
      </c>
      <c r="T171" s="972" t="s">
        <v>701</v>
      </c>
      <c r="U171" s="972" t="s">
        <v>700</v>
      </c>
      <c r="V171" s="974">
        <v>0</v>
      </c>
      <c r="W171" s="972" t="s">
        <v>837</v>
      </c>
      <c r="X171" s="972" t="s">
        <v>836</v>
      </c>
      <c r="Y171" s="974">
        <v>0.01</v>
      </c>
      <c r="Z171" s="975">
        <v>0.5</v>
      </c>
      <c r="AA171" s="973">
        <v>0.49</v>
      </c>
      <c r="AB171" s="972" t="s">
        <v>701</v>
      </c>
      <c r="AC171" s="972" t="s">
        <v>700</v>
      </c>
      <c r="AD171" s="974">
        <v>0</v>
      </c>
      <c r="AE171" s="972" t="s">
        <v>837</v>
      </c>
      <c r="AF171" s="972" t="s">
        <v>836</v>
      </c>
      <c r="AG171" s="974">
        <v>0.01</v>
      </c>
      <c r="AH171" s="975">
        <v>0.5</v>
      </c>
      <c r="AI171" s="973">
        <v>0.49</v>
      </c>
      <c r="AJ171" s="734" t="s">
        <v>701</v>
      </c>
      <c r="AK171" s="977" t="s">
        <v>700</v>
      </c>
      <c r="AL171" s="974">
        <v>0</v>
      </c>
      <c r="AM171" s="977" t="s">
        <v>837</v>
      </c>
      <c r="AN171" s="977" t="s">
        <v>836</v>
      </c>
      <c r="AO171" s="974">
        <v>0.01</v>
      </c>
      <c r="AP171" s="975">
        <v>0.5</v>
      </c>
      <c r="AQ171" s="979">
        <v>0.49</v>
      </c>
      <c r="AR171" s="980" t="s">
        <v>701</v>
      </c>
      <c r="AS171" s="980" t="s">
        <v>700</v>
      </c>
      <c r="AT171" s="979">
        <v>0</v>
      </c>
      <c r="AU171" s="980" t="s">
        <v>837</v>
      </c>
      <c r="AV171" s="980" t="s">
        <v>836</v>
      </c>
      <c r="AW171" s="979">
        <v>0.01</v>
      </c>
      <c r="AX171" s="1327">
        <f t="shared" si="6"/>
        <v>0.5</v>
      </c>
      <c r="AY171" s="1313"/>
      <c r="AZ171" s="974">
        <v>0.49</v>
      </c>
      <c r="BA171" s="243" t="s">
        <v>701</v>
      </c>
      <c r="BB171" s="200" t="s">
        <v>700</v>
      </c>
      <c r="BC171" s="974">
        <v>0</v>
      </c>
      <c r="BD171" s="243" t="s">
        <v>837</v>
      </c>
      <c r="BE171" s="972" t="s">
        <v>836</v>
      </c>
      <c r="BF171" s="974">
        <v>0.01</v>
      </c>
      <c r="BG171" s="1334">
        <f t="shared" si="7"/>
        <v>0.5</v>
      </c>
      <c r="BH171" s="974">
        <v>0.49</v>
      </c>
      <c r="BI171" s="243" t="s">
        <v>701</v>
      </c>
      <c r="BJ171" s="200" t="s">
        <v>700</v>
      </c>
      <c r="BK171" s="974">
        <v>0</v>
      </c>
      <c r="BL171" s="243" t="s">
        <v>837</v>
      </c>
      <c r="BM171" s="972" t="s">
        <v>836</v>
      </c>
      <c r="BN171" s="974">
        <v>0.01</v>
      </c>
      <c r="BO171" s="1334">
        <f t="shared" si="8"/>
        <v>0.5</v>
      </c>
      <c r="BP171" s="210"/>
      <c r="BQ171" s="1464" t="str">
        <f>IF(VLOOKUP($A171,'EZ list'!$B$4:$H$443,4,FALSE)="","","Yes")</f>
        <v>Yes</v>
      </c>
      <c r="BR171" s="1465" t="s">
        <v>985</v>
      </c>
      <c r="BS171" s="1446">
        <v>0.65600000000000003</v>
      </c>
      <c r="BT171" s="1396" t="s">
        <v>1088</v>
      </c>
      <c r="BU171" s="1396" t="s">
        <v>701</v>
      </c>
      <c r="BV171" s="1396" t="s">
        <v>700</v>
      </c>
      <c r="BW171" s="1396">
        <v>0</v>
      </c>
      <c r="BX171" s="1396" t="s">
        <v>837</v>
      </c>
      <c r="BY171" s="1396" t="s">
        <v>836</v>
      </c>
      <c r="BZ171" s="1396">
        <v>0.01</v>
      </c>
      <c r="CA171" s="1330"/>
    </row>
    <row r="172" spans="1:79" s="200" customFormat="1" ht="15.75" customHeight="1" x14ac:dyDescent="0.25">
      <c r="A172" s="972" t="s">
        <v>435</v>
      </c>
      <c r="B172" s="1268" t="s">
        <v>434</v>
      </c>
      <c r="C172" s="243">
        <v>0.4</v>
      </c>
      <c r="D172" s="243" t="s">
        <v>752</v>
      </c>
      <c r="E172" s="972" t="s">
        <v>751</v>
      </c>
      <c r="F172" s="243">
        <v>0.1</v>
      </c>
      <c r="G172" s="972" t="s">
        <v>701</v>
      </c>
      <c r="H172" s="972" t="s">
        <v>713</v>
      </c>
      <c r="I172" s="243">
        <v>0</v>
      </c>
      <c r="J172" s="243">
        <v>0.5</v>
      </c>
      <c r="K172" s="973">
        <v>0.4</v>
      </c>
      <c r="L172" s="972" t="s">
        <v>752</v>
      </c>
      <c r="M172" s="972" t="s">
        <v>751</v>
      </c>
      <c r="N172" s="974">
        <v>0.1</v>
      </c>
      <c r="O172" s="972" t="s">
        <v>701</v>
      </c>
      <c r="P172" s="972" t="s">
        <v>713</v>
      </c>
      <c r="Q172" s="974">
        <v>0</v>
      </c>
      <c r="R172" s="975">
        <v>0.5</v>
      </c>
      <c r="S172" s="973">
        <v>0.4</v>
      </c>
      <c r="T172" s="972" t="s">
        <v>752</v>
      </c>
      <c r="U172" s="972" t="s">
        <v>751</v>
      </c>
      <c r="V172" s="974">
        <v>0.1</v>
      </c>
      <c r="W172" s="972" t="s">
        <v>701</v>
      </c>
      <c r="X172" s="972" t="s">
        <v>713</v>
      </c>
      <c r="Y172" s="974">
        <v>0</v>
      </c>
      <c r="Z172" s="975">
        <v>0.5</v>
      </c>
      <c r="AA172" s="973">
        <v>0.4</v>
      </c>
      <c r="AB172" s="972" t="s">
        <v>752</v>
      </c>
      <c r="AC172" s="972" t="s">
        <v>751</v>
      </c>
      <c r="AD172" s="974">
        <v>0.1</v>
      </c>
      <c r="AE172" s="972" t="s">
        <v>701</v>
      </c>
      <c r="AF172" s="972" t="s">
        <v>713</v>
      </c>
      <c r="AG172" s="974">
        <v>0</v>
      </c>
      <c r="AH172" s="975">
        <v>0.5</v>
      </c>
      <c r="AI172" s="973">
        <v>0.35</v>
      </c>
      <c r="AJ172" s="734" t="s">
        <v>752</v>
      </c>
      <c r="AK172" s="977" t="s">
        <v>751</v>
      </c>
      <c r="AL172" s="974">
        <v>0.4</v>
      </c>
      <c r="AM172" s="977" t="s">
        <v>701</v>
      </c>
      <c r="AN172" s="977" t="s">
        <v>713</v>
      </c>
      <c r="AO172" s="974">
        <v>0</v>
      </c>
      <c r="AP172" s="975">
        <v>0.75</v>
      </c>
      <c r="AQ172" s="979">
        <v>0.4</v>
      </c>
      <c r="AR172" s="980" t="s">
        <v>752</v>
      </c>
      <c r="AS172" s="980" t="s">
        <v>751</v>
      </c>
      <c r="AT172" s="979">
        <v>0.1</v>
      </c>
      <c r="AU172" s="980" t="s">
        <v>701</v>
      </c>
      <c r="AV172" s="980" t="s">
        <v>713</v>
      </c>
      <c r="AW172" s="979">
        <v>0</v>
      </c>
      <c r="AX172" s="1327">
        <f t="shared" si="6"/>
        <v>0.5</v>
      </c>
      <c r="AY172" s="1313"/>
      <c r="AZ172" s="974">
        <v>0.4</v>
      </c>
      <c r="BA172" s="243" t="s">
        <v>752</v>
      </c>
      <c r="BB172" s="200" t="s">
        <v>751</v>
      </c>
      <c r="BC172" s="974">
        <v>0.1</v>
      </c>
      <c r="BD172" s="243" t="s">
        <v>701</v>
      </c>
      <c r="BE172" s="972" t="s">
        <v>713</v>
      </c>
      <c r="BF172" s="974">
        <v>0</v>
      </c>
      <c r="BG172" s="1334">
        <f t="shared" si="7"/>
        <v>0.5</v>
      </c>
      <c r="BH172" s="974">
        <v>0.4</v>
      </c>
      <c r="BI172" s="243" t="s">
        <v>752</v>
      </c>
      <c r="BJ172" s="200" t="s">
        <v>751</v>
      </c>
      <c r="BK172" s="974">
        <v>0.1</v>
      </c>
      <c r="BL172" s="243" t="s">
        <v>701</v>
      </c>
      <c r="BM172" s="972" t="s">
        <v>713</v>
      </c>
      <c r="BN172" s="974">
        <v>0</v>
      </c>
      <c r="BO172" s="1334">
        <f t="shared" si="8"/>
        <v>0.5</v>
      </c>
      <c r="BP172" s="210"/>
      <c r="BQ172" s="1464" t="str">
        <f>IF(VLOOKUP($A172,'EZ list'!$B$4:$H$443,4,FALSE)="","","Yes")</f>
        <v/>
      </c>
      <c r="BR172" s="1465" t="s">
        <v>984</v>
      </c>
      <c r="BS172" s="1446">
        <v>0.70699999999999996</v>
      </c>
      <c r="BT172" s="1396" t="s">
        <v>1088</v>
      </c>
      <c r="BU172" s="1396" t="s">
        <v>752</v>
      </c>
      <c r="BV172" s="1396" t="s">
        <v>751</v>
      </c>
      <c r="BW172" s="1396">
        <v>0.6</v>
      </c>
      <c r="BX172" s="1396" t="s">
        <v>701</v>
      </c>
      <c r="BY172" s="1396" t="s">
        <v>713</v>
      </c>
      <c r="BZ172" s="1396">
        <v>0</v>
      </c>
      <c r="CA172" s="1330"/>
    </row>
    <row r="173" spans="1:79" s="200" customFormat="1" ht="15.75" customHeight="1" x14ac:dyDescent="0.25">
      <c r="A173" s="972" t="s">
        <v>437</v>
      </c>
      <c r="B173" s="1268" t="s">
        <v>436</v>
      </c>
      <c r="C173" s="243">
        <v>0.4</v>
      </c>
      <c r="D173" s="243" t="s">
        <v>747</v>
      </c>
      <c r="E173" s="972" t="s">
        <v>746</v>
      </c>
      <c r="F173" s="243">
        <v>0.1</v>
      </c>
      <c r="G173" s="972" t="s">
        <v>701</v>
      </c>
      <c r="H173" s="972" t="s">
        <v>713</v>
      </c>
      <c r="I173" s="243">
        <v>0</v>
      </c>
      <c r="J173" s="243">
        <v>0.5</v>
      </c>
      <c r="K173" s="973">
        <v>0.4</v>
      </c>
      <c r="L173" s="972" t="s">
        <v>747</v>
      </c>
      <c r="M173" s="972" t="s">
        <v>746</v>
      </c>
      <c r="N173" s="974">
        <v>0.1</v>
      </c>
      <c r="O173" s="972" t="s">
        <v>701</v>
      </c>
      <c r="P173" s="972" t="s">
        <v>713</v>
      </c>
      <c r="Q173" s="974">
        <v>0</v>
      </c>
      <c r="R173" s="975">
        <v>0.5</v>
      </c>
      <c r="S173" s="973">
        <v>0.4</v>
      </c>
      <c r="T173" s="972" t="s">
        <v>747</v>
      </c>
      <c r="U173" s="972" t="s">
        <v>746</v>
      </c>
      <c r="V173" s="974">
        <v>0.1</v>
      </c>
      <c r="W173" s="972" t="s">
        <v>701</v>
      </c>
      <c r="X173" s="972" t="s">
        <v>713</v>
      </c>
      <c r="Y173" s="974">
        <v>0</v>
      </c>
      <c r="Z173" s="975">
        <v>0.5</v>
      </c>
      <c r="AA173" s="973">
        <v>0.4</v>
      </c>
      <c r="AB173" s="972" t="s">
        <v>747</v>
      </c>
      <c r="AC173" s="972" t="s">
        <v>746</v>
      </c>
      <c r="AD173" s="974">
        <v>0.1</v>
      </c>
      <c r="AE173" s="972" t="s">
        <v>701</v>
      </c>
      <c r="AF173" s="972" t="s">
        <v>713</v>
      </c>
      <c r="AG173" s="974">
        <v>0</v>
      </c>
      <c r="AH173" s="975">
        <v>0.5</v>
      </c>
      <c r="AI173" s="973">
        <v>0.4</v>
      </c>
      <c r="AJ173" s="734" t="s">
        <v>747</v>
      </c>
      <c r="AK173" s="977" t="s">
        <v>746</v>
      </c>
      <c r="AL173" s="974">
        <v>0.1</v>
      </c>
      <c r="AM173" s="977" t="s">
        <v>701</v>
      </c>
      <c r="AN173" s="977" t="s">
        <v>713</v>
      </c>
      <c r="AO173" s="974">
        <v>0</v>
      </c>
      <c r="AP173" s="975">
        <v>0.5</v>
      </c>
      <c r="AQ173" s="979">
        <v>0.6</v>
      </c>
      <c r="AR173" s="980" t="s">
        <v>747</v>
      </c>
      <c r="AS173" s="980" t="s">
        <v>746</v>
      </c>
      <c r="AT173" s="979">
        <v>0.4</v>
      </c>
      <c r="AU173" s="980" t="s">
        <v>701</v>
      </c>
      <c r="AV173" s="980" t="s">
        <v>713</v>
      </c>
      <c r="AW173" s="979">
        <v>0</v>
      </c>
      <c r="AX173" s="1327">
        <f t="shared" si="6"/>
        <v>1</v>
      </c>
      <c r="AY173" s="1313"/>
      <c r="AZ173" s="974">
        <v>0.4</v>
      </c>
      <c r="BA173" s="243" t="s">
        <v>747</v>
      </c>
      <c r="BB173" s="200" t="s">
        <v>746</v>
      </c>
      <c r="BC173" s="974">
        <v>0.1</v>
      </c>
      <c r="BD173" s="243" t="s">
        <v>701</v>
      </c>
      <c r="BE173" s="972" t="s">
        <v>713</v>
      </c>
      <c r="BF173" s="974">
        <v>0</v>
      </c>
      <c r="BG173" s="1334">
        <f t="shared" si="7"/>
        <v>0.5</v>
      </c>
      <c r="BH173" s="974">
        <v>0.4</v>
      </c>
      <c r="BI173" s="243" t="s">
        <v>747</v>
      </c>
      <c r="BJ173" s="200" t="s">
        <v>746</v>
      </c>
      <c r="BK173" s="974">
        <v>0.1</v>
      </c>
      <c r="BL173" s="243" t="s">
        <v>701</v>
      </c>
      <c r="BM173" s="972" t="s">
        <v>713</v>
      </c>
      <c r="BN173" s="974">
        <v>0</v>
      </c>
      <c r="BO173" s="1334">
        <f t="shared" si="8"/>
        <v>0.5</v>
      </c>
      <c r="BP173" s="210"/>
      <c r="BQ173" s="1464" t="str">
        <f>IF(VLOOKUP($A173,'EZ list'!$B$4:$H$443,4,FALSE)="","","Yes")</f>
        <v/>
      </c>
      <c r="BR173" s="1465" t="s">
        <v>984</v>
      </c>
      <c r="BS173" s="1446">
        <v>0.66200000000000003</v>
      </c>
      <c r="BT173" s="1396" t="s">
        <v>1088</v>
      </c>
      <c r="BU173" s="1396" t="s">
        <v>747</v>
      </c>
      <c r="BV173" s="1396" t="s">
        <v>746</v>
      </c>
      <c r="BW173" s="1396">
        <v>0.6</v>
      </c>
      <c r="BX173" s="1396" t="s">
        <v>701</v>
      </c>
      <c r="BY173" s="1396" t="s">
        <v>713</v>
      </c>
      <c r="BZ173" s="1396">
        <v>0</v>
      </c>
      <c r="CA173" s="1330"/>
    </row>
    <row r="174" spans="1:79" s="200" customFormat="1" ht="15" x14ac:dyDescent="0.25">
      <c r="A174" s="972" t="s">
        <v>439</v>
      </c>
      <c r="B174" s="1268" t="s">
        <v>838</v>
      </c>
      <c r="C174" s="243">
        <v>0.49</v>
      </c>
      <c r="D174" s="243" t="s">
        <v>701</v>
      </c>
      <c r="E174" s="972" t="s">
        <v>700</v>
      </c>
      <c r="F174" s="243">
        <v>0</v>
      </c>
      <c r="G174" s="972" t="s">
        <v>837</v>
      </c>
      <c r="H174" s="972" t="s">
        <v>836</v>
      </c>
      <c r="I174" s="243">
        <v>0.01</v>
      </c>
      <c r="J174" s="243">
        <v>0.5</v>
      </c>
      <c r="K174" s="973">
        <v>0.49</v>
      </c>
      <c r="L174" s="972" t="s">
        <v>701</v>
      </c>
      <c r="M174" s="972" t="s">
        <v>700</v>
      </c>
      <c r="N174" s="974">
        <v>0</v>
      </c>
      <c r="O174" s="972" t="s">
        <v>837</v>
      </c>
      <c r="P174" s="972" t="s">
        <v>836</v>
      </c>
      <c r="Q174" s="974">
        <v>0.01</v>
      </c>
      <c r="R174" s="975">
        <v>0.5</v>
      </c>
      <c r="S174" s="973">
        <v>0.49</v>
      </c>
      <c r="T174" s="972" t="s">
        <v>701</v>
      </c>
      <c r="U174" s="972" t="s">
        <v>700</v>
      </c>
      <c r="V174" s="974">
        <v>0</v>
      </c>
      <c r="W174" s="972" t="s">
        <v>837</v>
      </c>
      <c r="X174" s="972" t="s">
        <v>836</v>
      </c>
      <c r="Y174" s="974">
        <v>0.01</v>
      </c>
      <c r="Z174" s="975">
        <v>0.5</v>
      </c>
      <c r="AA174" s="973">
        <v>0.49</v>
      </c>
      <c r="AB174" s="972" t="s">
        <v>701</v>
      </c>
      <c r="AC174" s="972" t="s">
        <v>700</v>
      </c>
      <c r="AD174" s="974">
        <v>0</v>
      </c>
      <c r="AE174" s="972" t="s">
        <v>837</v>
      </c>
      <c r="AF174" s="972" t="s">
        <v>836</v>
      </c>
      <c r="AG174" s="974">
        <v>0.01</v>
      </c>
      <c r="AH174" s="975">
        <v>0.5</v>
      </c>
      <c r="AI174" s="973">
        <v>0.49</v>
      </c>
      <c r="AJ174" s="734" t="s">
        <v>701</v>
      </c>
      <c r="AK174" s="977" t="s">
        <v>700</v>
      </c>
      <c r="AL174" s="974">
        <v>0</v>
      </c>
      <c r="AM174" s="977" t="s">
        <v>837</v>
      </c>
      <c r="AN174" s="977" t="s">
        <v>836</v>
      </c>
      <c r="AO174" s="974">
        <v>0.01</v>
      </c>
      <c r="AP174" s="975">
        <v>0.5</v>
      </c>
      <c r="AQ174" s="979">
        <v>0.99</v>
      </c>
      <c r="AR174" s="980" t="s">
        <v>701</v>
      </c>
      <c r="AS174" s="980" t="s">
        <v>700</v>
      </c>
      <c r="AT174" s="979">
        <v>0</v>
      </c>
      <c r="AU174" s="980" t="s">
        <v>837</v>
      </c>
      <c r="AV174" s="980" t="s">
        <v>836</v>
      </c>
      <c r="AW174" s="979">
        <v>0.01</v>
      </c>
      <c r="AX174" s="1327">
        <f t="shared" si="6"/>
        <v>1</v>
      </c>
      <c r="AY174" s="1313"/>
      <c r="AZ174" s="974">
        <v>0.49</v>
      </c>
      <c r="BA174" s="243" t="s">
        <v>701</v>
      </c>
      <c r="BB174" s="200" t="s">
        <v>700</v>
      </c>
      <c r="BC174" s="974">
        <v>0</v>
      </c>
      <c r="BD174" s="243" t="s">
        <v>837</v>
      </c>
      <c r="BE174" s="972" t="s">
        <v>836</v>
      </c>
      <c r="BF174" s="974">
        <v>0.01</v>
      </c>
      <c r="BG174" s="1334">
        <f t="shared" si="7"/>
        <v>0.5</v>
      </c>
      <c r="BH174" s="974">
        <v>0.49</v>
      </c>
      <c r="BI174" s="243" t="s">
        <v>701</v>
      </c>
      <c r="BJ174" s="200" t="s">
        <v>700</v>
      </c>
      <c r="BK174" s="974">
        <v>0</v>
      </c>
      <c r="BL174" s="243" t="s">
        <v>837</v>
      </c>
      <c r="BM174" s="972" t="s">
        <v>836</v>
      </c>
      <c r="BN174" s="974">
        <v>0.01</v>
      </c>
      <c r="BO174" s="1334">
        <f t="shared" si="8"/>
        <v>0.5</v>
      </c>
      <c r="BP174" s="210"/>
      <c r="BQ174" s="1464" t="str">
        <f>IF(VLOOKUP($A174,'EZ list'!$B$4:$H$443,4,FALSE)="","","Yes")</f>
        <v>Yes</v>
      </c>
      <c r="BR174" s="1465" t="s">
        <v>985</v>
      </c>
      <c r="BS174" s="1446">
        <v>0.65800000000000003</v>
      </c>
      <c r="BT174" s="1396" t="s">
        <v>1088</v>
      </c>
      <c r="BU174" s="1396" t="s">
        <v>701</v>
      </c>
      <c r="BV174" s="1396" t="s">
        <v>700</v>
      </c>
      <c r="BW174" s="1396">
        <v>0</v>
      </c>
      <c r="BX174" s="1396" t="s">
        <v>837</v>
      </c>
      <c r="BY174" s="1396" t="s">
        <v>836</v>
      </c>
      <c r="BZ174" s="1396">
        <v>0.01</v>
      </c>
      <c r="CA174" s="1330"/>
    </row>
    <row r="175" spans="1:79" s="200" customFormat="1" ht="15.75" customHeight="1" x14ac:dyDescent="0.25">
      <c r="A175" s="972" t="s">
        <v>441</v>
      </c>
      <c r="B175" s="1268" t="s">
        <v>440</v>
      </c>
      <c r="C175" s="243">
        <v>0.4</v>
      </c>
      <c r="D175" s="243" t="s">
        <v>798</v>
      </c>
      <c r="E175" s="972" t="s">
        <v>797</v>
      </c>
      <c r="F175" s="243">
        <v>0.1</v>
      </c>
      <c r="G175" s="972" t="s">
        <v>701</v>
      </c>
      <c r="H175" s="972" t="s">
        <v>713</v>
      </c>
      <c r="I175" s="243">
        <v>0</v>
      </c>
      <c r="J175" s="243">
        <v>0.5</v>
      </c>
      <c r="K175" s="973">
        <v>0.4</v>
      </c>
      <c r="L175" s="972" t="s">
        <v>798</v>
      </c>
      <c r="M175" s="972" t="s">
        <v>797</v>
      </c>
      <c r="N175" s="974">
        <v>0.1</v>
      </c>
      <c r="O175" s="972" t="s">
        <v>701</v>
      </c>
      <c r="P175" s="972" t="s">
        <v>713</v>
      </c>
      <c r="Q175" s="974">
        <v>0</v>
      </c>
      <c r="R175" s="975">
        <v>0.5</v>
      </c>
      <c r="S175" s="973">
        <v>0.4</v>
      </c>
      <c r="T175" s="972" t="s">
        <v>798</v>
      </c>
      <c r="U175" s="972" t="s">
        <v>797</v>
      </c>
      <c r="V175" s="974">
        <v>0.1</v>
      </c>
      <c r="W175" s="972" t="s">
        <v>701</v>
      </c>
      <c r="X175" s="972" t="s">
        <v>713</v>
      </c>
      <c r="Y175" s="974">
        <v>0</v>
      </c>
      <c r="Z175" s="975">
        <v>0.5</v>
      </c>
      <c r="AA175" s="973">
        <v>0.4</v>
      </c>
      <c r="AB175" s="972" t="s">
        <v>798</v>
      </c>
      <c r="AC175" s="972" t="s">
        <v>797</v>
      </c>
      <c r="AD175" s="974">
        <v>0.1</v>
      </c>
      <c r="AE175" s="972" t="s">
        <v>701</v>
      </c>
      <c r="AF175" s="972" t="s">
        <v>713</v>
      </c>
      <c r="AG175" s="974">
        <v>0</v>
      </c>
      <c r="AH175" s="975">
        <v>0.5</v>
      </c>
      <c r="AI175" s="973">
        <v>0.42499999999999999</v>
      </c>
      <c r="AJ175" s="734" t="s">
        <v>798</v>
      </c>
      <c r="AK175" s="977" t="s">
        <v>797</v>
      </c>
      <c r="AL175" s="974">
        <v>0.32500000000000001</v>
      </c>
      <c r="AM175" s="977" t="s">
        <v>701</v>
      </c>
      <c r="AN175" s="977" t="s">
        <v>713</v>
      </c>
      <c r="AO175" s="974">
        <v>0</v>
      </c>
      <c r="AP175" s="975">
        <v>0.75</v>
      </c>
      <c r="AQ175" s="979">
        <v>0.4</v>
      </c>
      <c r="AR175" s="980" t="s">
        <v>798</v>
      </c>
      <c r="AS175" s="980" t="s">
        <v>797</v>
      </c>
      <c r="AT175" s="979">
        <v>0.1</v>
      </c>
      <c r="AU175" s="980" t="s">
        <v>701</v>
      </c>
      <c r="AV175" s="980" t="s">
        <v>713</v>
      </c>
      <c r="AW175" s="979">
        <v>0</v>
      </c>
      <c r="AX175" s="1327">
        <f t="shared" si="6"/>
        <v>0.5</v>
      </c>
      <c r="AY175" s="1313"/>
      <c r="AZ175" s="974">
        <v>0.4</v>
      </c>
      <c r="BA175" s="243" t="s">
        <v>798</v>
      </c>
      <c r="BB175" s="200" t="s">
        <v>797</v>
      </c>
      <c r="BC175" s="974">
        <v>0.1</v>
      </c>
      <c r="BD175" s="243" t="s">
        <v>701</v>
      </c>
      <c r="BE175" s="972" t="s">
        <v>713</v>
      </c>
      <c r="BF175" s="974">
        <v>0</v>
      </c>
      <c r="BG175" s="1334">
        <f t="shared" si="7"/>
        <v>0.5</v>
      </c>
      <c r="BH175" s="974">
        <v>0.4</v>
      </c>
      <c r="BI175" s="243" t="s">
        <v>798</v>
      </c>
      <c r="BJ175" s="200" t="s">
        <v>797</v>
      </c>
      <c r="BK175" s="974">
        <v>0.1</v>
      </c>
      <c r="BL175" s="243" t="s">
        <v>701</v>
      </c>
      <c r="BM175" s="972" t="s">
        <v>713</v>
      </c>
      <c r="BN175" s="974">
        <v>0</v>
      </c>
      <c r="BO175" s="1334">
        <f t="shared" si="8"/>
        <v>0.5</v>
      </c>
      <c r="BP175" s="210"/>
      <c r="BQ175" s="1464" t="str">
        <f>IF(VLOOKUP($A175,'EZ list'!$B$4:$H$443,4,FALSE)="","","Yes")</f>
        <v>Yes</v>
      </c>
      <c r="BR175" s="1465" t="s">
        <v>984</v>
      </c>
      <c r="BS175" s="1446">
        <v>0.63</v>
      </c>
      <c r="BT175" s="1396" t="s">
        <v>1088</v>
      </c>
      <c r="BU175" s="1396" t="s">
        <v>798</v>
      </c>
      <c r="BV175" s="1396" t="s">
        <v>797</v>
      </c>
      <c r="BW175" s="1396">
        <v>0.6</v>
      </c>
      <c r="BX175" s="1396" t="s">
        <v>701</v>
      </c>
      <c r="BY175" s="1396" t="s">
        <v>713</v>
      </c>
      <c r="BZ175" s="1396">
        <v>0</v>
      </c>
      <c r="CA175" s="1330"/>
    </row>
    <row r="176" spans="1:79" s="200" customFormat="1" ht="15.75" customHeight="1" x14ac:dyDescent="0.25">
      <c r="A176" s="972" t="s">
        <v>4084</v>
      </c>
      <c r="B176" s="1268" t="s">
        <v>4083</v>
      </c>
      <c r="C176" s="243">
        <v>0.49</v>
      </c>
      <c r="D176" s="243" t="s">
        <v>701</v>
      </c>
      <c r="E176" s="972" t="s">
        <v>700</v>
      </c>
      <c r="F176" s="243">
        <v>0</v>
      </c>
      <c r="G176" s="972" t="s">
        <v>4210</v>
      </c>
      <c r="H176" s="972" t="s">
        <v>1410</v>
      </c>
      <c r="I176" s="243">
        <v>0.01</v>
      </c>
      <c r="J176" s="243">
        <v>0.5</v>
      </c>
      <c r="K176" s="973">
        <v>0.49</v>
      </c>
      <c r="L176" s="972" t="s">
        <v>701</v>
      </c>
      <c r="M176" s="972" t="s">
        <v>700</v>
      </c>
      <c r="N176" s="974">
        <v>0</v>
      </c>
      <c r="O176" s="972" t="s">
        <v>4210</v>
      </c>
      <c r="P176" s="972" t="s">
        <v>1410</v>
      </c>
      <c r="Q176" s="974">
        <v>0.01</v>
      </c>
      <c r="R176" s="975">
        <v>0.5</v>
      </c>
      <c r="S176" s="1278">
        <v>0.49</v>
      </c>
      <c r="T176" s="972" t="s">
        <v>701</v>
      </c>
      <c r="U176" s="972" t="s">
        <v>700</v>
      </c>
      <c r="V176" s="974">
        <v>0</v>
      </c>
      <c r="W176" s="972" t="s">
        <v>4210</v>
      </c>
      <c r="X176" s="972" t="s">
        <v>1410</v>
      </c>
      <c r="Y176" s="974">
        <v>0.01</v>
      </c>
      <c r="Z176" s="1279">
        <v>0.5</v>
      </c>
      <c r="AA176" s="1278">
        <v>0.49</v>
      </c>
      <c r="AB176" s="972" t="s">
        <v>701</v>
      </c>
      <c r="AC176" s="972" t="s">
        <v>700</v>
      </c>
      <c r="AD176" s="974">
        <v>0</v>
      </c>
      <c r="AE176" s="972" t="s">
        <v>4093</v>
      </c>
      <c r="AF176" s="972" t="s">
        <v>1410</v>
      </c>
      <c r="AG176" s="974">
        <v>0.01</v>
      </c>
      <c r="AH176" s="1279">
        <v>0.5</v>
      </c>
      <c r="AI176" s="1278">
        <v>0.74</v>
      </c>
      <c r="AJ176" s="734" t="s">
        <v>701</v>
      </c>
      <c r="AK176" s="977" t="s">
        <v>700</v>
      </c>
      <c r="AL176" s="974">
        <v>0</v>
      </c>
      <c r="AM176" s="977" t="s">
        <v>4093</v>
      </c>
      <c r="AN176" s="977" t="s">
        <v>1410</v>
      </c>
      <c r="AO176" s="974">
        <v>0.01</v>
      </c>
      <c r="AP176" s="1279">
        <v>0.75</v>
      </c>
      <c r="AQ176" s="979">
        <v>0.49</v>
      </c>
      <c r="AR176" s="980" t="s">
        <v>701</v>
      </c>
      <c r="AS176" s="980" t="s">
        <v>700</v>
      </c>
      <c r="AT176" s="979">
        <v>0</v>
      </c>
      <c r="AU176" s="980" t="s">
        <v>4093</v>
      </c>
      <c r="AV176" s="980" t="s">
        <v>1410</v>
      </c>
      <c r="AW176" s="979">
        <v>0.01</v>
      </c>
      <c r="AX176" s="1327">
        <v>0.5</v>
      </c>
      <c r="AY176" s="1313"/>
      <c r="AZ176" s="974">
        <v>0.49</v>
      </c>
      <c r="BA176" s="243" t="s">
        <v>701</v>
      </c>
      <c r="BB176" s="200" t="s">
        <v>700</v>
      </c>
      <c r="BC176" s="974">
        <v>0</v>
      </c>
      <c r="BD176" s="243" t="s">
        <v>4093</v>
      </c>
      <c r="BE176" s="972" t="s">
        <v>1410</v>
      </c>
      <c r="BF176" s="974">
        <v>0.01</v>
      </c>
      <c r="BG176" s="1334">
        <v>0.5</v>
      </c>
      <c r="BH176" s="974">
        <v>0.49</v>
      </c>
      <c r="BI176" s="243" t="s">
        <v>701</v>
      </c>
      <c r="BJ176" s="200" t="s">
        <v>700</v>
      </c>
      <c r="BK176" s="974">
        <v>0</v>
      </c>
      <c r="BL176" s="243" t="s">
        <v>4093</v>
      </c>
      <c r="BM176" s="972" t="s">
        <v>1410</v>
      </c>
      <c r="BN176" s="974">
        <v>0.01</v>
      </c>
      <c r="BO176" s="1334">
        <v>0.5</v>
      </c>
      <c r="BP176" s="210"/>
      <c r="BQ176" s="1464" t="str">
        <f>IF(VLOOKUP($A176,'EZ list'!$B$4:$H$443,4,FALSE)="","","Yes")</f>
        <v/>
      </c>
      <c r="BR176" s="1465" t="s">
        <v>985</v>
      </c>
      <c r="BS176" s="1396">
        <v>0.67800000000000005</v>
      </c>
      <c r="BT176" s="1396" t="s">
        <v>1088</v>
      </c>
      <c r="BU176" s="1396" t="s">
        <v>754</v>
      </c>
      <c r="BV176" s="1396" t="s">
        <v>753</v>
      </c>
      <c r="BW176" s="1396">
        <v>0.59</v>
      </c>
      <c r="BX176" s="1396" t="s">
        <v>4093</v>
      </c>
      <c r="BY176" s="1396" t="s">
        <v>1410</v>
      </c>
      <c r="BZ176" s="1396">
        <v>0.01</v>
      </c>
      <c r="CA176" s="1330"/>
    </row>
    <row r="177" spans="1:79" s="200" customFormat="1" ht="15" x14ac:dyDescent="0.25">
      <c r="A177" s="972" t="s">
        <v>443</v>
      </c>
      <c r="B177" s="1268" t="s">
        <v>835</v>
      </c>
      <c r="C177" s="243">
        <v>0.49</v>
      </c>
      <c r="D177" s="243" t="s">
        <v>701</v>
      </c>
      <c r="E177" s="972" t="s">
        <v>700</v>
      </c>
      <c r="F177" s="243">
        <v>0</v>
      </c>
      <c r="G177" s="972" t="s">
        <v>802</v>
      </c>
      <c r="H177" s="972" t="s">
        <v>801</v>
      </c>
      <c r="I177" s="243">
        <v>0.01</v>
      </c>
      <c r="J177" s="243">
        <v>0.5</v>
      </c>
      <c r="K177" s="973">
        <v>0.49</v>
      </c>
      <c r="L177" s="972" t="s">
        <v>701</v>
      </c>
      <c r="M177" s="972" t="s">
        <v>700</v>
      </c>
      <c r="N177" s="974">
        <v>0</v>
      </c>
      <c r="O177" s="972" t="s">
        <v>802</v>
      </c>
      <c r="P177" s="972" t="s">
        <v>801</v>
      </c>
      <c r="Q177" s="974">
        <v>0.01</v>
      </c>
      <c r="R177" s="975">
        <v>0.5</v>
      </c>
      <c r="S177" s="973">
        <v>0.49</v>
      </c>
      <c r="T177" s="972" t="s">
        <v>701</v>
      </c>
      <c r="U177" s="972" t="s">
        <v>700</v>
      </c>
      <c r="V177" s="974">
        <v>0</v>
      </c>
      <c r="W177" s="972" t="s">
        <v>802</v>
      </c>
      <c r="X177" s="972" t="s">
        <v>801</v>
      </c>
      <c r="Y177" s="974">
        <v>0.01</v>
      </c>
      <c r="Z177" s="975">
        <v>0.5</v>
      </c>
      <c r="AA177" s="973">
        <v>0.49</v>
      </c>
      <c r="AB177" s="972" t="s">
        <v>701</v>
      </c>
      <c r="AC177" s="972" t="s">
        <v>700</v>
      </c>
      <c r="AD177" s="974">
        <v>0</v>
      </c>
      <c r="AE177" s="972" t="s">
        <v>802</v>
      </c>
      <c r="AF177" s="972" t="s">
        <v>801</v>
      </c>
      <c r="AG177" s="974">
        <v>0.01</v>
      </c>
      <c r="AH177" s="975">
        <v>0.5</v>
      </c>
      <c r="AI177" s="973">
        <v>0.49</v>
      </c>
      <c r="AJ177" s="734" t="s">
        <v>701</v>
      </c>
      <c r="AK177" s="977" t="s">
        <v>700</v>
      </c>
      <c r="AL177" s="974">
        <v>0</v>
      </c>
      <c r="AM177" s="977" t="s">
        <v>802</v>
      </c>
      <c r="AN177" s="977" t="s">
        <v>801</v>
      </c>
      <c r="AO177" s="974">
        <v>0.01</v>
      </c>
      <c r="AP177" s="975">
        <v>0.5</v>
      </c>
      <c r="AQ177" s="979">
        <v>0.49</v>
      </c>
      <c r="AR177" s="980" t="s">
        <v>701</v>
      </c>
      <c r="AS177" s="980" t="s">
        <v>700</v>
      </c>
      <c r="AT177" s="979">
        <v>0</v>
      </c>
      <c r="AU177" s="980" t="s">
        <v>802</v>
      </c>
      <c r="AV177" s="980" t="s">
        <v>801</v>
      </c>
      <c r="AW177" s="979">
        <v>0.01</v>
      </c>
      <c r="AX177" s="1327">
        <f t="shared" si="6"/>
        <v>0.5</v>
      </c>
      <c r="AY177" s="1313"/>
      <c r="AZ177" s="974">
        <v>0.49</v>
      </c>
      <c r="BA177" s="243" t="s">
        <v>701</v>
      </c>
      <c r="BB177" s="200" t="s">
        <v>700</v>
      </c>
      <c r="BC177" s="974">
        <v>0</v>
      </c>
      <c r="BD177" s="243" t="s">
        <v>802</v>
      </c>
      <c r="BE177" s="972" t="s">
        <v>801</v>
      </c>
      <c r="BF177" s="974">
        <v>0.01</v>
      </c>
      <c r="BG177" s="1334">
        <f t="shared" si="7"/>
        <v>0.5</v>
      </c>
      <c r="BH177" s="974">
        <v>0.49</v>
      </c>
      <c r="BI177" s="243" t="s">
        <v>701</v>
      </c>
      <c r="BJ177" s="200" t="s">
        <v>700</v>
      </c>
      <c r="BK177" s="974">
        <v>0</v>
      </c>
      <c r="BL177" s="243" t="s">
        <v>802</v>
      </c>
      <c r="BM177" s="972" t="s">
        <v>801</v>
      </c>
      <c r="BN177" s="974">
        <v>0.01</v>
      </c>
      <c r="BO177" s="1334">
        <f t="shared" si="8"/>
        <v>0.5</v>
      </c>
      <c r="BP177" s="210"/>
      <c r="BQ177" s="1464" t="str">
        <f>IF(VLOOKUP($A177,'EZ list'!$B$4:$H$443,4,FALSE)="","","Yes")</f>
        <v>Yes</v>
      </c>
      <c r="BR177" s="1465" t="s">
        <v>985</v>
      </c>
      <c r="BS177" s="1446">
        <v>0.69199999999999995</v>
      </c>
      <c r="BT177" s="1396" t="s">
        <v>1088</v>
      </c>
      <c r="BU177" s="1396" t="s">
        <v>701</v>
      </c>
      <c r="BV177" s="1396" t="s">
        <v>700</v>
      </c>
      <c r="BW177" s="1396">
        <v>0</v>
      </c>
      <c r="BX177" s="1396" t="s">
        <v>802</v>
      </c>
      <c r="BY177" s="1396" t="s">
        <v>801</v>
      </c>
      <c r="BZ177" s="1396">
        <v>0.01</v>
      </c>
      <c r="CA177" s="1330"/>
    </row>
    <row r="178" spans="1:79" s="200" customFormat="1" ht="15" x14ac:dyDescent="0.25">
      <c r="A178" s="972" t="s">
        <v>445</v>
      </c>
      <c r="B178" s="1268" t="s">
        <v>444</v>
      </c>
      <c r="C178" s="243">
        <v>0.49</v>
      </c>
      <c r="D178" s="243" t="s">
        <v>701</v>
      </c>
      <c r="E178" s="972" t="s">
        <v>718</v>
      </c>
      <c r="F178" s="243">
        <v>0</v>
      </c>
      <c r="G178" s="972" t="s">
        <v>790</v>
      </c>
      <c r="H178" s="972" t="s">
        <v>789</v>
      </c>
      <c r="I178" s="243">
        <v>0.01</v>
      </c>
      <c r="J178" s="243">
        <v>0.5</v>
      </c>
      <c r="K178" s="973">
        <v>0.49</v>
      </c>
      <c r="L178" s="972" t="s">
        <v>701</v>
      </c>
      <c r="M178" s="972" t="s">
        <v>718</v>
      </c>
      <c r="N178" s="974">
        <v>0</v>
      </c>
      <c r="O178" s="972" t="s">
        <v>790</v>
      </c>
      <c r="P178" s="972" t="s">
        <v>789</v>
      </c>
      <c r="Q178" s="974">
        <v>0.01</v>
      </c>
      <c r="R178" s="975">
        <v>0.5</v>
      </c>
      <c r="S178" s="973">
        <v>0.49</v>
      </c>
      <c r="T178" s="972" t="s">
        <v>701</v>
      </c>
      <c r="U178" s="972" t="s">
        <v>718</v>
      </c>
      <c r="V178" s="974">
        <v>0</v>
      </c>
      <c r="W178" s="972" t="s">
        <v>790</v>
      </c>
      <c r="X178" s="972" t="s">
        <v>789</v>
      </c>
      <c r="Y178" s="974">
        <v>0.01</v>
      </c>
      <c r="Z178" s="975">
        <v>0.5</v>
      </c>
      <c r="AA178" s="973">
        <v>0.49</v>
      </c>
      <c r="AB178" s="972" t="s">
        <v>701</v>
      </c>
      <c r="AC178" s="972" t="s">
        <v>718</v>
      </c>
      <c r="AD178" s="974">
        <v>0</v>
      </c>
      <c r="AE178" s="972" t="s">
        <v>790</v>
      </c>
      <c r="AF178" s="972" t="s">
        <v>789</v>
      </c>
      <c r="AG178" s="974">
        <v>0.01</v>
      </c>
      <c r="AH178" s="975">
        <v>0.5</v>
      </c>
      <c r="AI178" s="973">
        <v>0.74</v>
      </c>
      <c r="AJ178" s="734" t="s">
        <v>701</v>
      </c>
      <c r="AK178" s="977" t="s">
        <v>718</v>
      </c>
      <c r="AL178" s="974">
        <v>0</v>
      </c>
      <c r="AM178" s="977" t="s">
        <v>790</v>
      </c>
      <c r="AN178" s="977" t="s">
        <v>789</v>
      </c>
      <c r="AO178" s="974">
        <v>0.01</v>
      </c>
      <c r="AP178" s="975">
        <v>0.75</v>
      </c>
      <c r="AQ178" s="979">
        <v>0.49</v>
      </c>
      <c r="AR178" s="980" t="s">
        <v>701</v>
      </c>
      <c r="AS178" s="980" t="s">
        <v>718</v>
      </c>
      <c r="AT178" s="979">
        <v>0</v>
      </c>
      <c r="AU178" s="980" t="s">
        <v>790</v>
      </c>
      <c r="AV178" s="980" t="s">
        <v>789</v>
      </c>
      <c r="AW178" s="979">
        <v>0.01</v>
      </c>
      <c r="AX178" s="1327">
        <f t="shared" si="6"/>
        <v>0.5</v>
      </c>
      <c r="AY178" s="1313"/>
      <c r="AZ178" s="974">
        <v>0.49</v>
      </c>
      <c r="BA178" s="243" t="s">
        <v>701</v>
      </c>
      <c r="BB178" s="200" t="s">
        <v>718</v>
      </c>
      <c r="BC178" s="974">
        <v>0</v>
      </c>
      <c r="BD178" s="243" t="s">
        <v>790</v>
      </c>
      <c r="BE178" s="972" t="s">
        <v>789</v>
      </c>
      <c r="BF178" s="974">
        <v>0.01</v>
      </c>
      <c r="BG178" s="1334">
        <f t="shared" si="7"/>
        <v>0.5</v>
      </c>
      <c r="BH178" s="974">
        <v>0.49</v>
      </c>
      <c r="BI178" s="243" t="s">
        <v>701</v>
      </c>
      <c r="BJ178" s="200" t="s">
        <v>718</v>
      </c>
      <c r="BK178" s="974">
        <v>0</v>
      </c>
      <c r="BL178" s="243" t="s">
        <v>790</v>
      </c>
      <c r="BM178" s="972" t="s">
        <v>789</v>
      </c>
      <c r="BN178" s="974">
        <v>0.01</v>
      </c>
      <c r="BO178" s="1334">
        <f t="shared" si="8"/>
        <v>0.5</v>
      </c>
      <c r="BP178" s="210"/>
      <c r="BQ178" s="1464" t="str">
        <f>IF(VLOOKUP($A178,'EZ list'!$B$4:$H$443,4,FALSE)="","","Yes")</f>
        <v>Yes</v>
      </c>
      <c r="BR178" s="1465" t="s">
        <v>985</v>
      </c>
      <c r="BS178" s="1446">
        <v>0.68500000000000005</v>
      </c>
      <c r="BT178" s="1396" t="s">
        <v>1088</v>
      </c>
      <c r="BU178" s="1396" t="s">
        <v>701</v>
      </c>
      <c r="BV178" s="1396" t="s">
        <v>718</v>
      </c>
      <c r="BW178" s="1396">
        <v>0</v>
      </c>
      <c r="BX178" s="1396" t="s">
        <v>790</v>
      </c>
      <c r="BY178" s="1396" t="s">
        <v>789</v>
      </c>
      <c r="BZ178" s="1396">
        <v>0.01</v>
      </c>
      <c r="CA178" s="1330"/>
    </row>
    <row r="179" spans="1:79" s="200" customFormat="1" ht="15.75" customHeight="1" x14ac:dyDescent="0.25">
      <c r="A179" s="972" t="s">
        <v>447</v>
      </c>
      <c r="B179" s="1268" t="s">
        <v>446</v>
      </c>
      <c r="C179" s="243">
        <v>0.4</v>
      </c>
      <c r="D179" s="243" t="s">
        <v>762</v>
      </c>
      <c r="E179" s="972" t="s">
        <v>761</v>
      </c>
      <c r="F179" s="243">
        <v>0.1</v>
      </c>
      <c r="G179" s="972" t="s">
        <v>701</v>
      </c>
      <c r="H179" s="972" t="s">
        <v>713</v>
      </c>
      <c r="I179" s="243">
        <v>0</v>
      </c>
      <c r="J179" s="243">
        <v>0.5</v>
      </c>
      <c r="K179" s="973">
        <v>0.4</v>
      </c>
      <c r="L179" s="972" t="s">
        <v>762</v>
      </c>
      <c r="M179" s="972" t="s">
        <v>761</v>
      </c>
      <c r="N179" s="974">
        <v>0.1</v>
      </c>
      <c r="O179" s="972" t="s">
        <v>701</v>
      </c>
      <c r="P179" s="972" t="s">
        <v>713</v>
      </c>
      <c r="Q179" s="974">
        <v>0</v>
      </c>
      <c r="R179" s="975">
        <v>0.5</v>
      </c>
      <c r="S179" s="973">
        <v>0.4</v>
      </c>
      <c r="T179" s="972" t="s">
        <v>762</v>
      </c>
      <c r="U179" s="972" t="s">
        <v>761</v>
      </c>
      <c r="V179" s="974">
        <v>0.1</v>
      </c>
      <c r="W179" s="972" t="s">
        <v>701</v>
      </c>
      <c r="X179" s="972" t="s">
        <v>713</v>
      </c>
      <c r="Y179" s="974">
        <v>0</v>
      </c>
      <c r="Z179" s="975">
        <v>0.5</v>
      </c>
      <c r="AA179" s="973">
        <v>0.4</v>
      </c>
      <c r="AB179" s="972" t="s">
        <v>762</v>
      </c>
      <c r="AC179" s="972" t="s">
        <v>761</v>
      </c>
      <c r="AD179" s="974">
        <v>0.1</v>
      </c>
      <c r="AE179" s="972" t="s">
        <v>701</v>
      </c>
      <c r="AF179" s="972" t="s">
        <v>713</v>
      </c>
      <c r="AG179" s="974">
        <v>0</v>
      </c>
      <c r="AH179" s="975">
        <v>0.5</v>
      </c>
      <c r="AI179" s="973">
        <v>0.4</v>
      </c>
      <c r="AJ179" s="734" t="s">
        <v>762</v>
      </c>
      <c r="AK179" s="977" t="s">
        <v>761</v>
      </c>
      <c r="AL179" s="974">
        <v>0.1</v>
      </c>
      <c r="AM179" s="977" t="s">
        <v>701</v>
      </c>
      <c r="AN179" s="977" t="s">
        <v>713</v>
      </c>
      <c r="AO179" s="974">
        <v>0</v>
      </c>
      <c r="AP179" s="975">
        <v>0.5</v>
      </c>
      <c r="AQ179" s="979">
        <v>0.4</v>
      </c>
      <c r="AR179" s="980" t="s">
        <v>762</v>
      </c>
      <c r="AS179" s="980" t="s">
        <v>761</v>
      </c>
      <c r="AT179" s="979">
        <v>0.1</v>
      </c>
      <c r="AU179" s="980" t="s">
        <v>701</v>
      </c>
      <c r="AV179" s="980" t="s">
        <v>713</v>
      </c>
      <c r="AW179" s="979">
        <v>0</v>
      </c>
      <c r="AX179" s="1327">
        <f t="shared" si="6"/>
        <v>0.5</v>
      </c>
      <c r="AY179" s="1313"/>
      <c r="AZ179" s="974">
        <v>0.4</v>
      </c>
      <c r="BA179" s="243" t="s">
        <v>762</v>
      </c>
      <c r="BB179" s="200" t="s">
        <v>761</v>
      </c>
      <c r="BC179" s="974">
        <v>0.1</v>
      </c>
      <c r="BD179" s="243" t="s">
        <v>701</v>
      </c>
      <c r="BE179" s="972" t="s">
        <v>713</v>
      </c>
      <c r="BF179" s="974">
        <v>0</v>
      </c>
      <c r="BG179" s="1334">
        <f t="shared" si="7"/>
        <v>0.5</v>
      </c>
      <c r="BH179" s="974">
        <v>0.4</v>
      </c>
      <c r="BI179" s="243" t="s">
        <v>762</v>
      </c>
      <c r="BJ179" s="200" t="s">
        <v>761</v>
      </c>
      <c r="BK179" s="974">
        <v>0.1</v>
      </c>
      <c r="BL179" s="243" t="s">
        <v>701</v>
      </c>
      <c r="BM179" s="972" t="s">
        <v>713</v>
      </c>
      <c r="BN179" s="974">
        <v>0</v>
      </c>
      <c r="BO179" s="1334">
        <f t="shared" si="8"/>
        <v>0.5</v>
      </c>
      <c r="BP179" s="210"/>
      <c r="BQ179" s="1464" t="str">
        <f>IF(VLOOKUP($A179,'EZ list'!$B$4:$H$443,4,FALSE)="","","Yes")</f>
        <v/>
      </c>
      <c r="BR179" s="1465" t="s">
        <v>984</v>
      </c>
      <c r="BS179" s="1446">
        <v>0.68</v>
      </c>
      <c r="BT179" s="1396" t="s">
        <v>1088</v>
      </c>
      <c r="BU179" s="1396" t="s">
        <v>762</v>
      </c>
      <c r="BV179" s="1396" t="s">
        <v>761</v>
      </c>
      <c r="BW179" s="1396">
        <v>0.6</v>
      </c>
      <c r="BX179" s="1396" t="s">
        <v>701</v>
      </c>
      <c r="BY179" s="1396" t="s">
        <v>713</v>
      </c>
      <c r="BZ179" s="1396">
        <v>0</v>
      </c>
      <c r="CA179" s="1330"/>
    </row>
    <row r="180" spans="1:79" s="200" customFormat="1" ht="15.75" customHeight="1" x14ac:dyDescent="0.25">
      <c r="A180" s="972" t="s">
        <v>449</v>
      </c>
      <c r="B180" s="1268" t="s">
        <v>448</v>
      </c>
      <c r="C180" s="243">
        <v>0.4</v>
      </c>
      <c r="D180" s="243" t="s">
        <v>831</v>
      </c>
      <c r="E180" s="972" t="s">
        <v>830</v>
      </c>
      <c r="F180" s="243">
        <v>0.09</v>
      </c>
      <c r="G180" s="972" t="s">
        <v>818</v>
      </c>
      <c r="H180" s="972" t="s">
        <v>817</v>
      </c>
      <c r="I180" s="243">
        <v>0.01</v>
      </c>
      <c r="J180" s="243">
        <v>0.5</v>
      </c>
      <c r="K180" s="973">
        <v>0.4</v>
      </c>
      <c r="L180" s="972" t="s">
        <v>831</v>
      </c>
      <c r="M180" s="972" t="s">
        <v>830</v>
      </c>
      <c r="N180" s="974">
        <v>0.09</v>
      </c>
      <c r="O180" s="972" t="s">
        <v>818</v>
      </c>
      <c r="P180" s="972" t="s">
        <v>817</v>
      </c>
      <c r="Q180" s="974">
        <v>0.01</v>
      </c>
      <c r="R180" s="975">
        <v>0.5</v>
      </c>
      <c r="S180" s="973">
        <v>0.4</v>
      </c>
      <c r="T180" s="972" t="s">
        <v>831</v>
      </c>
      <c r="U180" s="972" t="s">
        <v>830</v>
      </c>
      <c r="V180" s="974">
        <v>0.09</v>
      </c>
      <c r="W180" s="972" t="s">
        <v>818</v>
      </c>
      <c r="X180" s="972" t="s">
        <v>817</v>
      </c>
      <c r="Y180" s="974">
        <v>0.01</v>
      </c>
      <c r="Z180" s="975">
        <v>0.5</v>
      </c>
      <c r="AA180" s="973">
        <v>0.4</v>
      </c>
      <c r="AB180" s="972" t="s">
        <v>831</v>
      </c>
      <c r="AC180" s="972" t="s">
        <v>830</v>
      </c>
      <c r="AD180" s="974">
        <v>0.09</v>
      </c>
      <c r="AE180" s="972" t="s">
        <v>818</v>
      </c>
      <c r="AF180" s="972" t="s">
        <v>817</v>
      </c>
      <c r="AG180" s="974">
        <v>0.01</v>
      </c>
      <c r="AH180" s="975">
        <v>0.5</v>
      </c>
      <c r="AI180" s="973">
        <v>0.375</v>
      </c>
      <c r="AJ180" s="734" t="s">
        <v>831</v>
      </c>
      <c r="AK180" s="977" t="s">
        <v>830</v>
      </c>
      <c r="AL180" s="974">
        <v>0.36499999999999999</v>
      </c>
      <c r="AM180" s="977" t="s">
        <v>818</v>
      </c>
      <c r="AN180" s="977" t="s">
        <v>817</v>
      </c>
      <c r="AO180" s="974">
        <v>0.01</v>
      </c>
      <c r="AP180" s="975">
        <v>0.75</v>
      </c>
      <c r="AQ180" s="979">
        <v>0.4</v>
      </c>
      <c r="AR180" s="980" t="s">
        <v>831</v>
      </c>
      <c r="AS180" s="980" t="s">
        <v>830</v>
      </c>
      <c r="AT180" s="979">
        <v>0.09</v>
      </c>
      <c r="AU180" s="980" t="s">
        <v>818</v>
      </c>
      <c r="AV180" s="980" t="s">
        <v>817</v>
      </c>
      <c r="AW180" s="979">
        <v>0.01</v>
      </c>
      <c r="AX180" s="1327">
        <f t="shared" si="6"/>
        <v>0.5</v>
      </c>
      <c r="AY180" s="1313"/>
      <c r="AZ180" s="974">
        <v>0.4</v>
      </c>
      <c r="BA180" s="243" t="s">
        <v>831</v>
      </c>
      <c r="BB180" s="200" t="s">
        <v>830</v>
      </c>
      <c r="BC180" s="974">
        <v>0.09</v>
      </c>
      <c r="BD180" s="243" t="s">
        <v>818</v>
      </c>
      <c r="BE180" s="972" t="s">
        <v>817</v>
      </c>
      <c r="BF180" s="974">
        <v>0.01</v>
      </c>
      <c r="BG180" s="1334">
        <f t="shared" si="7"/>
        <v>0.5</v>
      </c>
      <c r="BH180" s="974">
        <v>0.4</v>
      </c>
      <c r="BI180" s="243" t="s">
        <v>831</v>
      </c>
      <c r="BJ180" s="200" t="s">
        <v>830</v>
      </c>
      <c r="BK180" s="974">
        <v>0.09</v>
      </c>
      <c r="BL180" s="243" t="s">
        <v>818</v>
      </c>
      <c r="BM180" s="972" t="s">
        <v>817</v>
      </c>
      <c r="BN180" s="974">
        <v>0.01</v>
      </c>
      <c r="BO180" s="1334">
        <f t="shared" si="8"/>
        <v>0.5</v>
      </c>
      <c r="BP180" s="210"/>
      <c r="BQ180" s="1464" t="str">
        <f>IF(VLOOKUP($A180,'EZ list'!$B$4:$H$443,4,FALSE)="","","Yes")</f>
        <v>Yes</v>
      </c>
      <c r="BR180" s="1465" t="s">
        <v>984</v>
      </c>
      <c r="BS180" s="1446">
        <v>0.66300000000000003</v>
      </c>
      <c r="BT180" s="1396" t="s">
        <v>1088</v>
      </c>
      <c r="BU180" s="1396" t="s">
        <v>831</v>
      </c>
      <c r="BV180" s="1396" t="s">
        <v>830</v>
      </c>
      <c r="BW180" s="1396">
        <v>0.59</v>
      </c>
      <c r="BX180" s="1396" t="s">
        <v>818</v>
      </c>
      <c r="BY180" s="1396" t="s">
        <v>817</v>
      </c>
      <c r="BZ180" s="1396">
        <v>0.01</v>
      </c>
      <c r="CA180" s="1330"/>
    </row>
    <row r="181" spans="1:79" s="200" customFormat="1" ht="15.75" customHeight="1" x14ac:dyDescent="0.2">
      <c r="A181" s="1295" t="s">
        <v>4487</v>
      </c>
      <c r="B181" s="1296" t="s">
        <v>815</v>
      </c>
      <c r="C181" s="1297">
        <v>0.49</v>
      </c>
      <c r="D181" s="1297" t="s">
        <v>701</v>
      </c>
      <c r="E181" s="1295" t="s">
        <v>700</v>
      </c>
      <c r="F181" s="1297">
        <v>0</v>
      </c>
      <c r="G181" s="1295" t="s">
        <v>699</v>
      </c>
      <c r="H181" s="1295" t="s">
        <v>698</v>
      </c>
      <c r="I181" s="1297">
        <v>0.01</v>
      </c>
      <c r="J181" s="1297">
        <v>0.5</v>
      </c>
      <c r="K181" s="1298">
        <v>0.49</v>
      </c>
      <c r="L181" s="1295" t="s">
        <v>701</v>
      </c>
      <c r="M181" s="1295" t="s">
        <v>700</v>
      </c>
      <c r="N181" s="1299">
        <v>0</v>
      </c>
      <c r="O181" s="1295" t="s">
        <v>699</v>
      </c>
      <c r="P181" s="1295" t="s">
        <v>698</v>
      </c>
      <c r="Q181" s="1299">
        <v>0.01</v>
      </c>
      <c r="R181" s="1300">
        <v>0.5</v>
      </c>
      <c r="S181" s="1298">
        <v>0.49</v>
      </c>
      <c r="T181" s="1295" t="s">
        <v>701</v>
      </c>
      <c r="U181" s="1295" t="s">
        <v>700</v>
      </c>
      <c r="V181" s="1299">
        <v>0</v>
      </c>
      <c r="W181" s="1295" t="s">
        <v>699</v>
      </c>
      <c r="X181" s="1295" t="s">
        <v>698</v>
      </c>
      <c r="Y181" s="1299">
        <v>0.01</v>
      </c>
      <c r="Z181" s="1300">
        <v>0.5</v>
      </c>
      <c r="AA181" s="1298">
        <v>0.49</v>
      </c>
      <c r="AB181" s="1295" t="s">
        <v>701</v>
      </c>
      <c r="AC181" s="1295" t="s">
        <v>700</v>
      </c>
      <c r="AD181" s="1299">
        <v>0</v>
      </c>
      <c r="AE181" s="1295" t="s">
        <v>699</v>
      </c>
      <c r="AF181" s="1295" t="s">
        <v>698</v>
      </c>
      <c r="AG181" s="1299">
        <v>0.01</v>
      </c>
      <c r="AH181" s="1300">
        <v>0.5</v>
      </c>
      <c r="AI181" s="1298">
        <v>0.74</v>
      </c>
      <c r="AJ181" s="1301" t="s">
        <v>701</v>
      </c>
      <c r="AK181" s="1302" t="s">
        <v>700</v>
      </c>
      <c r="AL181" s="1299">
        <v>0</v>
      </c>
      <c r="AM181" s="1302" t="s">
        <v>699</v>
      </c>
      <c r="AN181" s="1302" t="s">
        <v>698</v>
      </c>
      <c r="AO181" s="1299">
        <v>0.01</v>
      </c>
      <c r="AP181" s="1300">
        <v>0.75</v>
      </c>
      <c r="AQ181" s="1303">
        <v>0.49</v>
      </c>
      <c r="AR181" s="1304" t="s">
        <v>701</v>
      </c>
      <c r="AS181" s="1304" t="s">
        <v>700</v>
      </c>
      <c r="AT181" s="1303">
        <v>0</v>
      </c>
      <c r="AU181" s="1304" t="s">
        <v>699</v>
      </c>
      <c r="AV181" s="1304" t="s">
        <v>698</v>
      </c>
      <c r="AW181" s="1303">
        <v>0.01</v>
      </c>
      <c r="AX181" s="1346">
        <v>0.5</v>
      </c>
      <c r="AY181" s="1343"/>
      <c r="AZ181" s="1299">
        <v>0.49</v>
      </c>
      <c r="BA181" s="1297" t="s">
        <v>701</v>
      </c>
      <c r="BB181" s="1305" t="s">
        <v>700</v>
      </c>
      <c r="BC181" s="1299">
        <v>0</v>
      </c>
      <c r="BD181" s="1297" t="s">
        <v>699</v>
      </c>
      <c r="BE181" s="1295" t="s">
        <v>698</v>
      </c>
      <c r="BF181" s="1299">
        <v>0.01</v>
      </c>
      <c r="BG181" s="1335">
        <v>0.5</v>
      </c>
      <c r="BH181" s="1299">
        <v>0.49</v>
      </c>
      <c r="BI181" s="1297" t="s">
        <v>701</v>
      </c>
      <c r="BJ181" s="1305" t="s">
        <v>700</v>
      </c>
      <c r="BK181" s="1299">
        <v>0</v>
      </c>
      <c r="BL181" s="1297" t="s">
        <v>699</v>
      </c>
      <c r="BM181" s="1295" t="s">
        <v>698</v>
      </c>
      <c r="BN181" s="1299">
        <v>0.01</v>
      </c>
      <c r="BO181" s="1335">
        <v>0.5</v>
      </c>
      <c r="BP181" s="1306"/>
      <c r="BQ181" s="1467" t="str">
        <f>IF(VLOOKUP($A181,'EZ list'!$B$4:$H$443,4,FALSE)="","","Yes")</f>
        <v/>
      </c>
      <c r="BR181" s="1468" t="s">
        <v>985</v>
      </c>
      <c r="BS181" s="1449">
        <v>0.66</v>
      </c>
      <c r="BT181" s="1448" t="s">
        <v>1088</v>
      </c>
      <c r="BU181" s="1448" t="s">
        <v>701</v>
      </c>
      <c r="BV181" s="1448" t="s">
        <v>700</v>
      </c>
      <c r="BW181" s="1448">
        <v>0</v>
      </c>
      <c r="BX181" s="1448" t="s">
        <v>699</v>
      </c>
      <c r="BY181" s="1448" t="s">
        <v>698</v>
      </c>
      <c r="BZ181" s="1448">
        <v>0.01</v>
      </c>
      <c r="CA181" s="1330"/>
    </row>
    <row r="182" spans="1:79" s="200" customFormat="1" ht="15" x14ac:dyDescent="0.25">
      <c r="A182" s="972" t="s">
        <v>451</v>
      </c>
      <c r="B182" s="1268" t="s">
        <v>450</v>
      </c>
      <c r="C182" s="243">
        <v>0.5</v>
      </c>
      <c r="D182" s="243" t="s">
        <v>701</v>
      </c>
      <c r="E182" s="972" t="s">
        <v>700</v>
      </c>
      <c r="F182" s="243">
        <v>0</v>
      </c>
      <c r="G182" s="972" t="s">
        <v>701</v>
      </c>
      <c r="H182" s="972" t="s">
        <v>713</v>
      </c>
      <c r="I182" s="243">
        <v>0</v>
      </c>
      <c r="J182" s="243">
        <v>0.5</v>
      </c>
      <c r="K182" s="973">
        <v>0.5</v>
      </c>
      <c r="L182" s="972" t="s">
        <v>701</v>
      </c>
      <c r="M182" s="972" t="s">
        <v>700</v>
      </c>
      <c r="N182" s="974">
        <v>0</v>
      </c>
      <c r="O182" s="972" t="s">
        <v>701</v>
      </c>
      <c r="P182" s="972" t="s">
        <v>713</v>
      </c>
      <c r="Q182" s="974">
        <v>0</v>
      </c>
      <c r="R182" s="975">
        <v>0.5</v>
      </c>
      <c r="S182" s="973">
        <v>0.5</v>
      </c>
      <c r="T182" s="972" t="s">
        <v>701</v>
      </c>
      <c r="U182" s="972" t="s">
        <v>700</v>
      </c>
      <c r="V182" s="974">
        <v>0</v>
      </c>
      <c r="W182" s="972" t="s">
        <v>701</v>
      </c>
      <c r="X182" s="972" t="s">
        <v>713</v>
      </c>
      <c r="Y182" s="974">
        <v>0</v>
      </c>
      <c r="Z182" s="975">
        <v>0.5</v>
      </c>
      <c r="AA182" s="973">
        <v>0.5</v>
      </c>
      <c r="AB182" s="972" t="s">
        <v>701</v>
      </c>
      <c r="AC182" s="972" t="s">
        <v>700</v>
      </c>
      <c r="AD182" s="974">
        <v>0</v>
      </c>
      <c r="AE182" s="972" t="s">
        <v>701</v>
      </c>
      <c r="AF182" s="972" t="s">
        <v>713</v>
      </c>
      <c r="AG182" s="974">
        <v>0</v>
      </c>
      <c r="AH182" s="975">
        <v>0.5</v>
      </c>
      <c r="AI182" s="973">
        <v>0.75</v>
      </c>
      <c r="AJ182" s="734" t="s">
        <v>701</v>
      </c>
      <c r="AK182" s="977" t="s">
        <v>700</v>
      </c>
      <c r="AL182" s="974">
        <v>0</v>
      </c>
      <c r="AM182" s="977" t="s">
        <v>701</v>
      </c>
      <c r="AN182" s="977" t="s">
        <v>713</v>
      </c>
      <c r="AO182" s="974">
        <v>0</v>
      </c>
      <c r="AP182" s="975">
        <v>0.75</v>
      </c>
      <c r="AQ182" s="979">
        <v>0.5</v>
      </c>
      <c r="AR182" s="980" t="s">
        <v>701</v>
      </c>
      <c r="AS182" s="980" t="s">
        <v>700</v>
      </c>
      <c r="AT182" s="979">
        <v>0</v>
      </c>
      <c r="AU182" s="980" t="s">
        <v>701</v>
      </c>
      <c r="AV182" s="980" t="s">
        <v>713</v>
      </c>
      <c r="AW182" s="979">
        <v>0</v>
      </c>
      <c r="AX182" s="1327">
        <f t="shared" si="6"/>
        <v>0.5</v>
      </c>
      <c r="AY182" s="1313"/>
      <c r="AZ182" s="974">
        <v>0.5</v>
      </c>
      <c r="BA182" s="243" t="s">
        <v>701</v>
      </c>
      <c r="BB182" s="200" t="s">
        <v>700</v>
      </c>
      <c r="BC182" s="974">
        <v>0</v>
      </c>
      <c r="BD182" s="243" t="s">
        <v>701</v>
      </c>
      <c r="BE182" s="972" t="s">
        <v>713</v>
      </c>
      <c r="BF182" s="974">
        <v>0</v>
      </c>
      <c r="BG182" s="1334">
        <f t="shared" si="7"/>
        <v>0.5</v>
      </c>
      <c r="BH182" s="974">
        <v>0.5</v>
      </c>
      <c r="BI182" s="243" t="s">
        <v>701</v>
      </c>
      <c r="BJ182" s="200" t="s">
        <v>700</v>
      </c>
      <c r="BK182" s="974">
        <v>0</v>
      </c>
      <c r="BL182" s="243" t="s">
        <v>701</v>
      </c>
      <c r="BM182" s="972" t="s">
        <v>713</v>
      </c>
      <c r="BN182" s="974">
        <v>0</v>
      </c>
      <c r="BO182" s="1334">
        <f t="shared" si="8"/>
        <v>0.5</v>
      </c>
      <c r="BP182" s="210"/>
      <c r="BQ182" s="1464" t="str">
        <f>IF(VLOOKUP($A182,'EZ list'!$B$4:$H$443,4,FALSE)="","","Yes")</f>
        <v>Yes</v>
      </c>
      <c r="BR182" s="1465" t="s">
        <v>985</v>
      </c>
      <c r="BS182" s="1446">
        <v>0.65700000000000003</v>
      </c>
      <c r="BT182" s="1396" t="s">
        <v>1088</v>
      </c>
      <c r="BU182" s="1396" t="s">
        <v>701</v>
      </c>
      <c r="BV182" s="1396" t="s">
        <v>700</v>
      </c>
      <c r="BW182" s="1396">
        <v>0</v>
      </c>
      <c r="BX182" s="1396" t="s">
        <v>701</v>
      </c>
      <c r="BY182" s="1396" t="s">
        <v>713</v>
      </c>
      <c r="BZ182" s="1396">
        <v>0</v>
      </c>
      <c r="CA182" s="1330"/>
    </row>
    <row r="183" spans="1:79" s="200" customFormat="1" ht="15.75" customHeight="1" x14ac:dyDescent="0.25">
      <c r="A183" s="972" t="s">
        <v>453</v>
      </c>
      <c r="B183" s="1268" t="s">
        <v>452</v>
      </c>
      <c r="C183" s="243">
        <v>0.4</v>
      </c>
      <c r="D183" s="243" t="s">
        <v>798</v>
      </c>
      <c r="E183" s="972" t="s">
        <v>797</v>
      </c>
      <c r="F183" s="243">
        <v>0.1</v>
      </c>
      <c r="G183" s="972" t="s">
        <v>701</v>
      </c>
      <c r="H183" s="972" t="s">
        <v>713</v>
      </c>
      <c r="I183" s="243">
        <v>0</v>
      </c>
      <c r="J183" s="243">
        <v>0.5</v>
      </c>
      <c r="K183" s="973">
        <v>0.4</v>
      </c>
      <c r="L183" s="972" t="s">
        <v>798</v>
      </c>
      <c r="M183" s="972" t="s">
        <v>797</v>
      </c>
      <c r="N183" s="974">
        <v>0.1</v>
      </c>
      <c r="O183" s="972" t="s">
        <v>701</v>
      </c>
      <c r="P183" s="972" t="s">
        <v>713</v>
      </c>
      <c r="Q183" s="974">
        <v>0</v>
      </c>
      <c r="R183" s="975">
        <v>0.5</v>
      </c>
      <c r="S183" s="973">
        <v>0.4</v>
      </c>
      <c r="T183" s="972" t="s">
        <v>798</v>
      </c>
      <c r="U183" s="972" t="s">
        <v>797</v>
      </c>
      <c r="V183" s="974">
        <v>0.1</v>
      </c>
      <c r="W183" s="972" t="s">
        <v>701</v>
      </c>
      <c r="X183" s="972" t="s">
        <v>713</v>
      </c>
      <c r="Y183" s="974">
        <v>0</v>
      </c>
      <c r="Z183" s="975">
        <v>0.5</v>
      </c>
      <c r="AA183" s="973">
        <v>0.4</v>
      </c>
      <c r="AB183" s="972" t="s">
        <v>798</v>
      </c>
      <c r="AC183" s="972" t="s">
        <v>797</v>
      </c>
      <c r="AD183" s="974">
        <v>0.1</v>
      </c>
      <c r="AE183" s="972" t="s">
        <v>701</v>
      </c>
      <c r="AF183" s="972" t="s">
        <v>713</v>
      </c>
      <c r="AG183" s="974">
        <v>0</v>
      </c>
      <c r="AH183" s="975">
        <v>0.5</v>
      </c>
      <c r="AI183" s="973">
        <v>0.42499999999999999</v>
      </c>
      <c r="AJ183" s="734" t="s">
        <v>798</v>
      </c>
      <c r="AK183" s="977" t="s">
        <v>797</v>
      </c>
      <c r="AL183" s="974">
        <v>0.32500000000000001</v>
      </c>
      <c r="AM183" s="977" t="s">
        <v>701</v>
      </c>
      <c r="AN183" s="977" t="s">
        <v>713</v>
      </c>
      <c r="AO183" s="974">
        <v>0</v>
      </c>
      <c r="AP183" s="975">
        <v>0.75</v>
      </c>
      <c r="AQ183" s="979">
        <v>0.4</v>
      </c>
      <c r="AR183" s="980" t="s">
        <v>798</v>
      </c>
      <c r="AS183" s="980" t="s">
        <v>797</v>
      </c>
      <c r="AT183" s="979">
        <v>0.1</v>
      </c>
      <c r="AU183" s="980" t="s">
        <v>701</v>
      </c>
      <c r="AV183" s="980" t="s">
        <v>713</v>
      </c>
      <c r="AW183" s="979">
        <v>0</v>
      </c>
      <c r="AX183" s="1327">
        <f t="shared" si="6"/>
        <v>0.5</v>
      </c>
      <c r="AY183" s="1313"/>
      <c r="AZ183" s="974">
        <v>0.4</v>
      </c>
      <c r="BA183" s="243" t="s">
        <v>798</v>
      </c>
      <c r="BB183" s="200" t="s">
        <v>797</v>
      </c>
      <c r="BC183" s="974">
        <v>0.1</v>
      </c>
      <c r="BD183" s="243" t="s">
        <v>701</v>
      </c>
      <c r="BE183" s="972" t="s">
        <v>713</v>
      </c>
      <c r="BF183" s="974">
        <v>0</v>
      </c>
      <c r="BG183" s="1334">
        <f t="shared" si="7"/>
        <v>0.5</v>
      </c>
      <c r="BH183" s="974">
        <v>0.4</v>
      </c>
      <c r="BI183" s="243" t="s">
        <v>798</v>
      </c>
      <c r="BJ183" s="200" t="s">
        <v>797</v>
      </c>
      <c r="BK183" s="974">
        <v>0.1</v>
      </c>
      <c r="BL183" s="243" t="s">
        <v>701</v>
      </c>
      <c r="BM183" s="972" t="s">
        <v>713</v>
      </c>
      <c r="BN183" s="974">
        <v>0</v>
      </c>
      <c r="BO183" s="1334">
        <f t="shared" si="8"/>
        <v>0.5</v>
      </c>
      <c r="BP183" s="210"/>
      <c r="BQ183" s="1464" t="str">
        <f>IF(VLOOKUP($A183,'EZ list'!$B$4:$H$443,4,FALSE)="","","Yes")</f>
        <v/>
      </c>
      <c r="BR183" s="1465" t="s">
        <v>984</v>
      </c>
      <c r="BS183" s="1446">
        <v>0.69799999999999995</v>
      </c>
      <c r="BT183" s="1396" t="s">
        <v>1088</v>
      </c>
      <c r="BU183" s="1396" t="s">
        <v>798</v>
      </c>
      <c r="BV183" s="1396" t="s">
        <v>797</v>
      </c>
      <c r="BW183" s="1396">
        <v>0.6</v>
      </c>
      <c r="BX183" s="1396" t="s">
        <v>701</v>
      </c>
      <c r="BY183" s="1396" t="s">
        <v>713</v>
      </c>
      <c r="BZ183" s="1396">
        <v>0</v>
      </c>
      <c r="CA183" s="1330"/>
    </row>
    <row r="184" spans="1:79" s="200" customFormat="1" ht="15" x14ac:dyDescent="0.25">
      <c r="A184" s="972" t="s">
        <v>455</v>
      </c>
      <c r="B184" s="1268" t="s">
        <v>834</v>
      </c>
      <c r="C184" s="243">
        <v>0.49</v>
      </c>
      <c r="D184" s="243" t="s">
        <v>701</v>
      </c>
      <c r="E184" s="972" t="s">
        <v>700</v>
      </c>
      <c r="F184" s="243">
        <v>0</v>
      </c>
      <c r="G184" s="972" t="s">
        <v>821</v>
      </c>
      <c r="H184" s="972" t="s">
        <v>820</v>
      </c>
      <c r="I184" s="243">
        <v>0.01</v>
      </c>
      <c r="J184" s="243">
        <v>0.5</v>
      </c>
      <c r="K184" s="973">
        <v>0.49</v>
      </c>
      <c r="L184" s="972" t="s">
        <v>701</v>
      </c>
      <c r="M184" s="972" t="s">
        <v>700</v>
      </c>
      <c r="N184" s="974">
        <v>0</v>
      </c>
      <c r="O184" s="972" t="s">
        <v>821</v>
      </c>
      <c r="P184" s="972" t="s">
        <v>820</v>
      </c>
      <c r="Q184" s="974">
        <v>0.01</v>
      </c>
      <c r="R184" s="975">
        <v>0.5</v>
      </c>
      <c r="S184" s="973">
        <v>0.49</v>
      </c>
      <c r="T184" s="972" t="s">
        <v>701</v>
      </c>
      <c r="U184" s="972" t="s">
        <v>700</v>
      </c>
      <c r="V184" s="974">
        <v>0</v>
      </c>
      <c r="W184" s="972" t="s">
        <v>821</v>
      </c>
      <c r="X184" s="972" t="s">
        <v>820</v>
      </c>
      <c r="Y184" s="974">
        <v>0.01</v>
      </c>
      <c r="Z184" s="975">
        <v>0.5</v>
      </c>
      <c r="AA184" s="973">
        <v>0.49</v>
      </c>
      <c r="AB184" s="972" t="s">
        <v>701</v>
      </c>
      <c r="AC184" s="972" t="s">
        <v>700</v>
      </c>
      <c r="AD184" s="974">
        <v>0</v>
      </c>
      <c r="AE184" s="972" t="s">
        <v>821</v>
      </c>
      <c r="AF184" s="972" t="s">
        <v>820</v>
      </c>
      <c r="AG184" s="974">
        <v>0.01</v>
      </c>
      <c r="AH184" s="975">
        <v>0.5</v>
      </c>
      <c r="AI184" s="973">
        <v>0.49</v>
      </c>
      <c r="AJ184" s="734" t="s">
        <v>701</v>
      </c>
      <c r="AK184" s="977" t="s">
        <v>700</v>
      </c>
      <c r="AL184" s="974">
        <v>0</v>
      </c>
      <c r="AM184" s="977" t="s">
        <v>821</v>
      </c>
      <c r="AN184" s="977" t="s">
        <v>820</v>
      </c>
      <c r="AO184" s="974">
        <v>0.01</v>
      </c>
      <c r="AP184" s="975">
        <v>0.5</v>
      </c>
      <c r="AQ184" s="979">
        <v>0.49</v>
      </c>
      <c r="AR184" s="980" t="s">
        <v>701</v>
      </c>
      <c r="AS184" s="980" t="s">
        <v>700</v>
      </c>
      <c r="AT184" s="979">
        <v>0</v>
      </c>
      <c r="AU184" s="980" t="s">
        <v>821</v>
      </c>
      <c r="AV184" s="980" t="s">
        <v>820</v>
      </c>
      <c r="AW184" s="979">
        <v>0.01</v>
      </c>
      <c r="AX184" s="1327">
        <f t="shared" si="6"/>
        <v>0.5</v>
      </c>
      <c r="AY184" s="1313"/>
      <c r="AZ184" s="974">
        <v>0.49</v>
      </c>
      <c r="BA184" s="243" t="s">
        <v>701</v>
      </c>
      <c r="BB184" s="200" t="s">
        <v>700</v>
      </c>
      <c r="BC184" s="974">
        <v>0</v>
      </c>
      <c r="BD184" s="243" t="s">
        <v>821</v>
      </c>
      <c r="BE184" s="972" t="s">
        <v>820</v>
      </c>
      <c r="BF184" s="974">
        <v>0.01</v>
      </c>
      <c r="BG184" s="1334">
        <f t="shared" si="7"/>
        <v>0.5</v>
      </c>
      <c r="BH184" s="974">
        <v>0.49</v>
      </c>
      <c r="BI184" s="243" t="s">
        <v>701</v>
      </c>
      <c r="BJ184" s="200" t="s">
        <v>700</v>
      </c>
      <c r="BK184" s="974">
        <v>0</v>
      </c>
      <c r="BL184" s="243" t="s">
        <v>821</v>
      </c>
      <c r="BM184" s="972" t="s">
        <v>820</v>
      </c>
      <c r="BN184" s="974">
        <v>0.01</v>
      </c>
      <c r="BO184" s="1334">
        <f t="shared" si="8"/>
        <v>0.5</v>
      </c>
      <c r="BP184" s="210"/>
      <c r="BQ184" s="1464" t="str">
        <f>IF(VLOOKUP($A184,'EZ list'!$B$4:$H$443,4,FALSE)="","","Yes")</f>
        <v>Yes</v>
      </c>
      <c r="BR184" s="1465" t="s">
        <v>985</v>
      </c>
      <c r="BS184" s="1446">
        <v>0.67100000000000004</v>
      </c>
      <c r="BT184" s="1396" t="s">
        <v>1088</v>
      </c>
      <c r="BU184" s="1396" t="s">
        <v>701</v>
      </c>
      <c r="BV184" s="1396" t="s">
        <v>700</v>
      </c>
      <c r="BW184" s="1396">
        <v>0</v>
      </c>
      <c r="BX184" s="1396" t="s">
        <v>821</v>
      </c>
      <c r="BY184" s="1396" t="s">
        <v>820</v>
      </c>
      <c r="BZ184" s="1396">
        <v>0.01</v>
      </c>
      <c r="CA184" s="1330"/>
    </row>
    <row r="185" spans="1:79" s="200" customFormat="1" ht="15.75" customHeight="1" x14ac:dyDescent="0.25">
      <c r="A185" s="972" t="s">
        <v>457</v>
      </c>
      <c r="B185" s="1268" t="s">
        <v>833</v>
      </c>
      <c r="C185" s="243">
        <v>0.4</v>
      </c>
      <c r="D185" s="243" t="s">
        <v>762</v>
      </c>
      <c r="E185" s="972" t="s">
        <v>761</v>
      </c>
      <c r="F185" s="243">
        <v>0.1</v>
      </c>
      <c r="G185" s="972" t="s">
        <v>701</v>
      </c>
      <c r="H185" s="972" t="s">
        <v>713</v>
      </c>
      <c r="I185" s="243">
        <v>0</v>
      </c>
      <c r="J185" s="243">
        <v>0.5</v>
      </c>
      <c r="K185" s="973">
        <v>0.4</v>
      </c>
      <c r="L185" s="972" t="s">
        <v>762</v>
      </c>
      <c r="M185" s="972" t="s">
        <v>761</v>
      </c>
      <c r="N185" s="974">
        <v>0.1</v>
      </c>
      <c r="O185" s="972" t="s">
        <v>701</v>
      </c>
      <c r="P185" s="972" t="s">
        <v>713</v>
      </c>
      <c r="Q185" s="974">
        <v>0</v>
      </c>
      <c r="R185" s="975">
        <v>0.5</v>
      </c>
      <c r="S185" s="973">
        <v>0.4</v>
      </c>
      <c r="T185" s="972" t="s">
        <v>762</v>
      </c>
      <c r="U185" s="972" t="s">
        <v>761</v>
      </c>
      <c r="V185" s="974">
        <v>0.1</v>
      </c>
      <c r="W185" s="972" t="s">
        <v>701</v>
      </c>
      <c r="X185" s="972" t="s">
        <v>713</v>
      </c>
      <c r="Y185" s="974">
        <v>0</v>
      </c>
      <c r="Z185" s="975">
        <v>0.5</v>
      </c>
      <c r="AA185" s="973">
        <v>0.4</v>
      </c>
      <c r="AB185" s="972" t="s">
        <v>762</v>
      </c>
      <c r="AC185" s="972" t="s">
        <v>761</v>
      </c>
      <c r="AD185" s="974">
        <v>0.1</v>
      </c>
      <c r="AE185" s="972" t="s">
        <v>701</v>
      </c>
      <c r="AF185" s="972" t="s">
        <v>713</v>
      </c>
      <c r="AG185" s="974">
        <v>0</v>
      </c>
      <c r="AH185" s="975">
        <v>0.5</v>
      </c>
      <c r="AI185" s="973">
        <v>0.4</v>
      </c>
      <c r="AJ185" s="734" t="s">
        <v>762</v>
      </c>
      <c r="AK185" s="977" t="s">
        <v>761</v>
      </c>
      <c r="AL185" s="974">
        <v>0.1</v>
      </c>
      <c r="AM185" s="977" t="s">
        <v>701</v>
      </c>
      <c r="AN185" s="977" t="s">
        <v>713</v>
      </c>
      <c r="AO185" s="974">
        <v>0</v>
      </c>
      <c r="AP185" s="975">
        <v>0.5</v>
      </c>
      <c r="AQ185" s="979">
        <v>0.4</v>
      </c>
      <c r="AR185" s="980" t="s">
        <v>762</v>
      </c>
      <c r="AS185" s="980" t="s">
        <v>761</v>
      </c>
      <c r="AT185" s="979">
        <v>0.1</v>
      </c>
      <c r="AU185" s="980" t="s">
        <v>701</v>
      </c>
      <c r="AV185" s="980" t="s">
        <v>713</v>
      </c>
      <c r="AW185" s="979">
        <v>0</v>
      </c>
      <c r="AX185" s="1327">
        <f t="shared" ref="AX185:AX236" si="9">+AQ185+AT185+AW185</f>
        <v>0.5</v>
      </c>
      <c r="AY185" s="1313"/>
      <c r="AZ185" s="974">
        <v>0.4</v>
      </c>
      <c r="BA185" s="243" t="s">
        <v>762</v>
      </c>
      <c r="BB185" s="200" t="s">
        <v>761</v>
      </c>
      <c r="BC185" s="974">
        <v>0.1</v>
      </c>
      <c r="BD185" s="243" t="s">
        <v>701</v>
      </c>
      <c r="BE185" s="972" t="s">
        <v>713</v>
      </c>
      <c r="BF185" s="974">
        <v>0</v>
      </c>
      <c r="BG185" s="1334">
        <f t="shared" ref="BG185:BG236" si="10">+AZ185+BC185+BF185</f>
        <v>0.5</v>
      </c>
      <c r="BH185" s="974">
        <v>0.4</v>
      </c>
      <c r="BI185" s="243" t="s">
        <v>762</v>
      </c>
      <c r="BJ185" s="200" t="s">
        <v>761</v>
      </c>
      <c r="BK185" s="974">
        <v>0.1</v>
      </c>
      <c r="BL185" s="243" t="s">
        <v>701</v>
      </c>
      <c r="BM185" s="972" t="s">
        <v>713</v>
      </c>
      <c r="BN185" s="974">
        <v>0</v>
      </c>
      <c r="BO185" s="1334">
        <f t="shared" ref="BO185:BO236" si="11">+BH185+BK185+BN185</f>
        <v>0.5</v>
      </c>
      <c r="BP185" s="210"/>
      <c r="BQ185" s="1464" t="str">
        <f>IF(VLOOKUP($A185,'EZ list'!$B$4:$H$443,4,FALSE)="","","Yes")</f>
        <v/>
      </c>
      <c r="BR185" s="1465" t="s">
        <v>984</v>
      </c>
      <c r="BS185" s="1446">
        <v>0.69799999999999995</v>
      </c>
      <c r="BT185" s="1396" t="s">
        <v>1088</v>
      </c>
      <c r="BU185" s="1396" t="s">
        <v>762</v>
      </c>
      <c r="BV185" s="1396" t="s">
        <v>761</v>
      </c>
      <c r="BW185" s="1396">
        <v>0.6</v>
      </c>
      <c r="BX185" s="1396" t="s">
        <v>701</v>
      </c>
      <c r="BY185" s="1396" t="s">
        <v>713</v>
      </c>
      <c r="BZ185" s="1396">
        <v>0</v>
      </c>
      <c r="CA185" s="1330"/>
    </row>
    <row r="186" spans="1:79" s="200" customFormat="1" ht="15.75" customHeight="1" x14ac:dyDescent="0.25">
      <c r="A186" s="972" t="s">
        <v>459</v>
      </c>
      <c r="B186" s="1268" t="s">
        <v>832</v>
      </c>
      <c r="C186" s="243">
        <v>0.4</v>
      </c>
      <c r="D186" s="243" t="s">
        <v>831</v>
      </c>
      <c r="E186" s="972" t="s">
        <v>830</v>
      </c>
      <c r="F186" s="243">
        <v>0.09</v>
      </c>
      <c r="G186" s="972" t="s">
        <v>818</v>
      </c>
      <c r="H186" s="972" t="s">
        <v>817</v>
      </c>
      <c r="I186" s="243">
        <v>0.01</v>
      </c>
      <c r="J186" s="243">
        <v>0.5</v>
      </c>
      <c r="K186" s="973">
        <v>0.4</v>
      </c>
      <c r="L186" s="972" t="s">
        <v>831</v>
      </c>
      <c r="M186" s="972" t="s">
        <v>830</v>
      </c>
      <c r="N186" s="974">
        <v>0.09</v>
      </c>
      <c r="O186" s="972" t="s">
        <v>818</v>
      </c>
      <c r="P186" s="972" t="s">
        <v>817</v>
      </c>
      <c r="Q186" s="974">
        <v>0.01</v>
      </c>
      <c r="R186" s="975">
        <v>0.5</v>
      </c>
      <c r="S186" s="973">
        <v>0.4</v>
      </c>
      <c r="T186" s="972" t="s">
        <v>831</v>
      </c>
      <c r="U186" s="972" t="s">
        <v>830</v>
      </c>
      <c r="V186" s="974">
        <v>0.09</v>
      </c>
      <c r="W186" s="972" t="s">
        <v>818</v>
      </c>
      <c r="X186" s="972" t="s">
        <v>817</v>
      </c>
      <c r="Y186" s="974">
        <v>0.01</v>
      </c>
      <c r="Z186" s="975">
        <v>0.5</v>
      </c>
      <c r="AA186" s="973">
        <v>0.4</v>
      </c>
      <c r="AB186" s="972" t="s">
        <v>831</v>
      </c>
      <c r="AC186" s="972" t="s">
        <v>830</v>
      </c>
      <c r="AD186" s="974">
        <v>0.09</v>
      </c>
      <c r="AE186" s="972" t="s">
        <v>818</v>
      </c>
      <c r="AF186" s="972" t="s">
        <v>817</v>
      </c>
      <c r="AG186" s="974">
        <v>0.01</v>
      </c>
      <c r="AH186" s="975">
        <v>0.5</v>
      </c>
      <c r="AI186" s="973">
        <v>0.375</v>
      </c>
      <c r="AJ186" s="734" t="s">
        <v>831</v>
      </c>
      <c r="AK186" s="977" t="s">
        <v>830</v>
      </c>
      <c r="AL186" s="974">
        <v>0.36499999999999999</v>
      </c>
      <c r="AM186" s="977" t="s">
        <v>818</v>
      </c>
      <c r="AN186" s="977" t="s">
        <v>817</v>
      </c>
      <c r="AO186" s="974">
        <v>0.01</v>
      </c>
      <c r="AP186" s="975">
        <v>0.75</v>
      </c>
      <c r="AQ186" s="979">
        <v>0.4</v>
      </c>
      <c r="AR186" s="980" t="s">
        <v>831</v>
      </c>
      <c r="AS186" s="980" t="s">
        <v>830</v>
      </c>
      <c r="AT186" s="979">
        <v>0.09</v>
      </c>
      <c r="AU186" s="980" t="s">
        <v>818</v>
      </c>
      <c r="AV186" s="980" t="s">
        <v>817</v>
      </c>
      <c r="AW186" s="979">
        <v>0.01</v>
      </c>
      <c r="AX186" s="1327">
        <f t="shared" si="9"/>
        <v>0.5</v>
      </c>
      <c r="AY186" s="1313"/>
      <c r="AZ186" s="974">
        <v>0.4</v>
      </c>
      <c r="BA186" s="243" t="s">
        <v>831</v>
      </c>
      <c r="BB186" s="200" t="s">
        <v>830</v>
      </c>
      <c r="BC186" s="974">
        <v>0.09</v>
      </c>
      <c r="BD186" s="243" t="s">
        <v>818</v>
      </c>
      <c r="BE186" s="972" t="s">
        <v>817</v>
      </c>
      <c r="BF186" s="974">
        <v>0.01</v>
      </c>
      <c r="BG186" s="1334">
        <f t="shared" si="10"/>
        <v>0.5</v>
      </c>
      <c r="BH186" s="974">
        <v>0.4</v>
      </c>
      <c r="BI186" s="243" t="s">
        <v>831</v>
      </c>
      <c r="BJ186" s="200" t="s">
        <v>830</v>
      </c>
      <c r="BK186" s="974">
        <v>0.09</v>
      </c>
      <c r="BL186" s="243" t="s">
        <v>818</v>
      </c>
      <c r="BM186" s="972" t="s">
        <v>817</v>
      </c>
      <c r="BN186" s="974">
        <v>0.01</v>
      </c>
      <c r="BO186" s="1334">
        <f t="shared" si="11"/>
        <v>0.5</v>
      </c>
      <c r="BP186" s="210"/>
      <c r="BQ186" s="1464" t="str">
        <f>IF(VLOOKUP($A186,'EZ list'!$B$4:$H$443,4,FALSE)="","","Yes")</f>
        <v/>
      </c>
      <c r="BR186" s="1465" t="s">
        <v>984</v>
      </c>
      <c r="BS186" s="1446">
        <v>0.71699999999999997</v>
      </c>
      <c r="BT186" s="1396" t="s">
        <v>1088</v>
      </c>
      <c r="BU186" s="1396" t="s">
        <v>831</v>
      </c>
      <c r="BV186" s="1396" t="s">
        <v>830</v>
      </c>
      <c r="BW186" s="1396">
        <v>0.59</v>
      </c>
      <c r="BX186" s="1396" t="s">
        <v>818</v>
      </c>
      <c r="BY186" s="1396" t="s">
        <v>817</v>
      </c>
      <c r="BZ186" s="1396">
        <v>0.01</v>
      </c>
      <c r="CA186" s="1330"/>
    </row>
    <row r="187" spans="1:79" s="200" customFormat="1" ht="15.75" customHeight="1" x14ac:dyDescent="0.25">
      <c r="A187" s="972" t="s">
        <v>461</v>
      </c>
      <c r="B187" s="1268" t="s">
        <v>460</v>
      </c>
      <c r="C187" s="243">
        <v>0.99</v>
      </c>
      <c r="D187" s="243" t="s">
        <v>701</v>
      </c>
      <c r="E187" s="972" t="s">
        <v>718</v>
      </c>
      <c r="F187" s="243">
        <v>0</v>
      </c>
      <c r="G187" s="972" t="s">
        <v>1447</v>
      </c>
      <c r="H187" s="972" t="s">
        <v>1408</v>
      </c>
      <c r="I187" s="243">
        <v>0.01</v>
      </c>
      <c r="J187" s="243">
        <v>1</v>
      </c>
      <c r="K187" s="973">
        <v>0.99</v>
      </c>
      <c r="L187" s="972" t="s">
        <v>701</v>
      </c>
      <c r="M187" s="972" t="s">
        <v>718</v>
      </c>
      <c r="N187" s="974">
        <v>0</v>
      </c>
      <c r="O187" s="972" t="s">
        <v>1447</v>
      </c>
      <c r="P187" s="972" t="s">
        <v>1408</v>
      </c>
      <c r="Q187" s="974">
        <v>0.01</v>
      </c>
      <c r="R187" s="975">
        <v>1</v>
      </c>
      <c r="S187" s="973">
        <v>0.99</v>
      </c>
      <c r="T187" s="972" t="s">
        <v>701</v>
      </c>
      <c r="U187" s="972" t="s">
        <v>718</v>
      </c>
      <c r="V187" s="974">
        <v>0</v>
      </c>
      <c r="W187" s="972" t="s">
        <v>1447</v>
      </c>
      <c r="X187" s="972" t="s">
        <v>1408</v>
      </c>
      <c r="Y187" s="974">
        <v>0.01</v>
      </c>
      <c r="Z187" s="975">
        <v>1</v>
      </c>
      <c r="AA187" s="973">
        <v>0.99</v>
      </c>
      <c r="AB187" s="972" t="s">
        <v>701</v>
      </c>
      <c r="AC187" s="972" t="s">
        <v>718</v>
      </c>
      <c r="AD187" s="974">
        <v>0</v>
      </c>
      <c r="AE187" s="972" t="s">
        <v>1447</v>
      </c>
      <c r="AF187" s="972" t="s">
        <v>1408</v>
      </c>
      <c r="AG187" s="974">
        <v>0.01</v>
      </c>
      <c r="AH187" s="975">
        <v>1</v>
      </c>
      <c r="AI187" s="973">
        <v>0.99</v>
      </c>
      <c r="AJ187" s="734" t="s">
        <v>701</v>
      </c>
      <c r="AK187" s="977" t="s">
        <v>718</v>
      </c>
      <c r="AL187" s="974">
        <v>0</v>
      </c>
      <c r="AM187" s="977" t="s">
        <v>1447</v>
      </c>
      <c r="AN187" s="977" t="s">
        <v>1408</v>
      </c>
      <c r="AO187" s="974">
        <v>0.01</v>
      </c>
      <c r="AP187" s="975">
        <v>1</v>
      </c>
      <c r="AQ187" s="979">
        <v>0.99</v>
      </c>
      <c r="AR187" s="980" t="s">
        <v>701</v>
      </c>
      <c r="AS187" s="980" t="s">
        <v>718</v>
      </c>
      <c r="AT187" s="979">
        <v>0</v>
      </c>
      <c r="AU187" s="980" t="s">
        <v>734</v>
      </c>
      <c r="AV187" s="980" t="s">
        <v>733</v>
      </c>
      <c r="AW187" s="979">
        <v>0.01</v>
      </c>
      <c r="AX187" s="1327">
        <f t="shared" si="9"/>
        <v>1</v>
      </c>
      <c r="AY187" s="1313"/>
      <c r="AZ187" s="974">
        <v>0.99</v>
      </c>
      <c r="BA187" s="243" t="s">
        <v>701</v>
      </c>
      <c r="BB187" s="200" t="s">
        <v>718</v>
      </c>
      <c r="BC187" s="974">
        <v>0</v>
      </c>
      <c r="BD187" s="243" t="s">
        <v>734</v>
      </c>
      <c r="BE187" s="972" t="s">
        <v>733</v>
      </c>
      <c r="BF187" s="974">
        <v>0.01</v>
      </c>
      <c r="BG187" s="1334">
        <f t="shared" si="10"/>
        <v>1</v>
      </c>
      <c r="BH187" s="974">
        <v>0.49</v>
      </c>
      <c r="BI187" s="243" t="s">
        <v>701</v>
      </c>
      <c r="BJ187" s="200" t="s">
        <v>718</v>
      </c>
      <c r="BK187" s="974">
        <v>0</v>
      </c>
      <c r="BL187" s="243" t="s">
        <v>734</v>
      </c>
      <c r="BM187" s="972" t="s">
        <v>733</v>
      </c>
      <c r="BN187" s="974">
        <v>0.01</v>
      </c>
      <c r="BO187" s="1334">
        <f t="shared" si="11"/>
        <v>0.5</v>
      </c>
      <c r="BP187" s="210"/>
      <c r="BQ187" s="1464" t="str">
        <f>IF(VLOOKUP($A187,'EZ list'!$B$4:$H$443,4,FALSE)="","","Yes")</f>
        <v/>
      </c>
      <c r="BR187" s="1465" t="s">
        <v>985</v>
      </c>
      <c r="BS187" s="1446">
        <v>0.66</v>
      </c>
      <c r="BT187" s="1396" t="s">
        <v>1088</v>
      </c>
      <c r="BU187" s="1396" t="s">
        <v>701</v>
      </c>
      <c r="BV187" s="1396" t="s">
        <v>718</v>
      </c>
      <c r="BW187" s="1396">
        <v>0</v>
      </c>
      <c r="BX187" s="1396" t="s">
        <v>734</v>
      </c>
      <c r="BY187" s="1396" t="s">
        <v>733</v>
      </c>
      <c r="BZ187" s="1396">
        <v>0.01</v>
      </c>
      <c r="CA187" s="1330"/>
    </row>
    <row r="188" spans="1:79" s="200" customFormat="1" ht="15.75" customHeight="1" x14ac:dyDescent="0.25">
      <c r="A188" s="972" t="s">
        <v>463</v>
      </c>
      <c r="B188" s="1268" t="s">
        <v>462</v>
      </c>
      <c r="C188" s="243">
        <v>0.4</v>
      </c>
      <c r="D188" s="243" t="s">
        <v>745</v>
      </c>
      <c r="E188" s="972" t="s">
        <v>744</v>
      </c>
      <c r="F188" s="243">
        <v>0.1</v>
      </c>
      <c r="G188" s="972" t="s">
        <v>701</v>
      </c>
      <c r="H188" s="972" t="s">
        <v>713</v>
      </c>
      <c r="I188" s="243">
        <v>0</v>
      </c>
      <c r="J188" s="243">
        <v>0.5</v>
      </c>
      <c r="K188" s="973">
        <v>0.4</v>
      </c>
      <c r="L188" s="972" t="s">
        <v>745</v>
      </c>
      <c r="M188" s="972" t="s">
        <v>744</v>
      </c>
      <c r="N188" s="974">
        <v>0.1</v>
      </c>
      <c r="O188" s="972" t="s">
        <v>701</v>
      </c>
      <c r="P188" s="972" t="s">
        <v>713</v>
      </c>
      <c r="Q188" s="974">
        <v>0</v>
      </c>
      <c r="R188" s="975">
        <v>0.5</v>
      </c>
      <c r="S188" s="973">
        <v>0.4</v>
      </c>
      <c r="T188" s="972" t="s">
        <v>745</v>
      </c>
      <c r="U188" s="972" t="s">
        <v>744</v>
      </c>
      <c r="V188" s="974">
        <v>0.1</v>
      </c>
      <c r="W188" s="972" t="s">
        <v>701</v>
      </c>
      <c r="X188" s="972" t="s">
        <v>713</v>
      </c>
      <c r="Y188" s="974">
        <v>0</v>
      </c>
      <c r="Z188" s="975">
        <v>0.5</v>
      </c>
      <c r="AA188" s="973">
        <v>0.4</v>
      </c>
      <c r="AB188" s="972" t="s">
        <v>745</v>
      </c>
      <c r="AC188" s="972" t="s">
        <v>744</v>
      </c>
      <c r="AD188" s="974">
        <v>0.1</v>
      </c>
      <c r="AE188" s="972" t="s">
        <v>701</v>
      </c>
      <c r="AF188" s="972" t="s">
        <v>713</v>
      </c>
      <c r="AG188" s="974">
        <v>0</v>
      </c>
      <c r="AH188" s="975">
        <v>0.5</v>
      </c>
      <c r="AI188" s="973">
        <v>0.4</v>
      </c>
      <c r="AJ188" s="734" t="s">
        <v>745</v>
      </c>
      <c r="AK188" s="977" t="s">
        <v>744</v>
      </c>
      <c r="AL188" s="974">
        <v>0.1</v>
      </c>
      <c r="AM188" s="977" t="s">
        <v>701</v>
      </c>
      <c r="AN188" s="977" t="s">
        <v>713</v>
      </c>
      <c r="AO188" s="974">
        <v>0</v>
      </c>
      <c r="AP188" s="975">
        <v>0.5</v>
      </c>
      <c r="AQ188" s="979">
        <v>0.4</v>
      </c>
      <c r="AR188" s="980" t="s">
        <v>745</v>
      </c>
      <c r="AS188" s="980" t="s">
        <v>744</v>
      </c>
      <c r="AT188" s="979">
        <v>0.1</v>
      </c>
      <c r="AU188" s="980" t="s">
        <v>701</v>
      </c>
      <c r="AV188" s="980" t="s">
        <v>713</v>
      </c>
      <c r="AW188" s="979">
        <v>0</v>
      </c>
      <c r="AX188" s="1327">
        <f t="shared" si="9"/>
        <v>0.5</v>
      </c>
      <c r="AY188" s="1313"/>
      <c r="AZ188" s="974">
        <v>0.4</v>
      </c>
      <c r="BA188" s="243" t="s">
        <v>745</v>
      </c>
      <c r="BB188" s="200" t="s">
        <v>744</v>
      </c>
      <c r="BC188" s="974">
        <v>0.1</v>
      </c>
      <c r="BD188" s="243" t="s">
        <v>701</v>
      </c>
      <c r="BE188" s="972" t="s">
        <v>713</v>
      </c>
      <c r="BF188" s="974">
        <v>0</v>
      </c>
      <c r="BG188" s="1334">
        <f t="shared" si="10"/>
        <v>0.5</v>
      </c>
      <c r="BH188" s="974">
        <v>0.4</v>
      </c>
      <c r="BI188" s="243" t="s">
        <v>745</v>
      </c>
      <c r="BJ188" s="200" t="s">
        <v>744</v>
      </c>
      <c r="BK188" s="974">
        <v>0.1</v>
      </c>
      <c r="BL188" s="243" t="s">
        <v>701</v>
      </c>
      <c r="BM188" s="972" t="s">
        <v>713</v>
      </c>
      <c r="BN188" s="974">
        <v>0</v>
      </c>
      <c r="BO188" s="1334">
        <f t="shared" si="11"/>
        <v>0.5</v>
      </c>
      <c r="BP188" s="210"/>
      <c r="BQ188" s="1464" t="str">
        <f>IF(VLOOKUP($A188,'EZ list'!$B$4:$H$443,4,FALSE)="","","Yes")</f>
        <v/>
      </c>
      <c r="BR188" s="1465" t="s">
        <v>984</v>
      </c>
      <c r="BS188" s="1446">
        <v>0.72699999999999998</v>
      </c>
      <c r="BT188" s="1396" t="s">
        <v>1088</v>
      </c>
      <c r="BU188" s="1396" t="s">
        <v>745</v>
      </c>
      <c r="BV188" s="1396" t="s">
        <v>744</v>
      </c>
      <c r="BW188" s="1396">
        <v>0.6</v>
      </c>
      <c r="BX188" s="1396" t="s">
        <v>701</v>
      </c>
      <c r="BY188" s="1396" t="s">
        <v>713</v>
      </c>
      <c r="BZ188" s="1396">
        <v>0</v>
      </c>
      <c r="CA188" s="1330"/>
    </row>
    <row r="189" spans="1:79" s="200" customFormat="1" ht="15.75" customHeight="1" x14ac:dyDescent="0.25">
      <c r="A189" s="972" t="s">
        <v>465</v>
      </c>
      <c r="B189" s="1268" t="s">
        <v>464</v>
      </c>
      <c r="C189" s="243">
        <v>0.4</v>
      </c>
      <c r="D189" s="243" t="s">
        <v>710</v>
      </c>
      <c r="E189" s="972" t="s">
        <v>709</v>
      </c>
      <c r="F189" s="243">
        <v>0.09</v>
      </c>
      <c r="G189" s="972" t="s">
        <v>708</v>
      </c>
      <c r="H189" s="972" t="s">
        <v>707</v>
      </c>
      <c r="I189" s="243">
        <v>0.01</v>
      </c>
      <c r="J189" s="243">
        <v>0.5</v>
      </c>
      <c r="K189" s="973">
        <v>0.4</v>
      </c>
      <c r="L189" s="972" t="s">
        <v>710</v>
      </c>
      <c r="M189" s="972" t="s">
        <v>709</v>
      </c>
      <c r="N189" s="974">
        <v>0.09</v>
      </c>
      <c r="O189" s="972" t="s">
        <v>708</v>
      </c>
      <c r="P189" s="972" t="s">
        <v>707</v>
      </c>
      <c r="Q189" s="974">
        <v>0.01</v>
      </c>
      <c r="R189" s="975">
        <v>0.5</v>
      </c>
      <c r="S189" s="973">
        <v>0.4</v>
      </c>
      <c r="T189" s="972" t="s">
        <v>710</v>
      </c>
      <c r="U189" s="972" t="s">
        <v>709</v>
      </c>
      <c r="V189" s="974">
        <v>0.09</v>
      </c>
      <c r="W189" s="972" t="s">
        <v>708</v>
      </c>
      <c r="X189" s="972" t="s">
        <v>707</v>
      </c>
      <c r="Y189" s="974">
        <v>0.01</v>
      </c>
      <c r="Z189" s="975">
        <v>0.5</v>
      </c>
      <c r="AA189" s="973">
        <v>0.4</v>
      </c>
      <c r="AB189" s="972" t="s">
        <v>710</v>
      </c>
      <c r="AC189" s="972" t="s">
        <v>709</v>
      </c>
      <c r="AD189" s="974">
        <v>0.09</v>
      </c>
      <c r="AE189" s="972" t="s">
        <v>708</v>
      </c>
      <c r="AF189" s="972" t="s">
        <v>707</v>
      </c>
      <c r="AG189" s="974">
        <v>0.01</v>
      </c>
      <c r="AH189" s="975">
        <v>0.5</v>
      </c>
      <c r="AI189" s="973">
        <v>0.56000000000000005</v>
      </c>
      <c r="AJ189" s="734" t="s">
        <v>710</v>
      </c>
      <c r="AK189" s="977" t="s">
        <v>709</v>
      </c>
      <c r="AL189" s="974">
        <v>0.17499999999999999</v>
      </c>
      <c r="AM189" s="977" t="s">
        <v>708</v>
      </c>
      <c r="AN189" s="977" t="s">
        <v>707</v>
      </c>
      <c r="AO189" s="974">
        <v>1.4999999999999999E-2</v>
      </c>
      <c r="AP189" s="975">
        <v>0.75000000000000011</v>
      </c>
      <c r="AQ189" s="979">
        <v>0.4</v>
      </c>
      <c r="AR189" s="980" t="s">
        <v>710</v>
      </c>
      <c r="AS189" s="980" t="s">
        <v>709</v>
      </c>
      <c r="AT189" s="979">
        <v>0.09</v>
      </c>
      <c r="AU189" s="980" t="s">
        <v>708</v>
      </c>
      <c r="AV189" s="980" t="s">
        <v>707</v>
      </c>
      <c r="AW189" s="979">
        <v>0.01</v>
      </c>
      <c r="AX189" s="1327">
        <f t="shared" si="9"/>
        <v>0.5</v>
      </c>
      <c r="AY189" s="1313"/>
      <c r="AZ189" s="974">
        <v>0.4</v>
      </c>
      <c r="BA189" s="243" t="s">
        <v>710</v>
      </c>
      <c r="BB189" s="200" t="s">
        <v>709</v>
      </c>
      <c r="BC189" s="974">
        <v>0.09</v>
      </c>
      <c r="BD189" s="243" t="s">
        <v>708</v>
      </c>
      <c r="BE189" s="972" t="s">
        <v>707</v>
      </c>
      <c r="BF189" s="974">
        <v>0.01</v>
      </c>
      <c r="BG189" s="1334">
        <f t="shared" si="10"/>
        <v>0.5</v>
      </c>
      <c r="BH189" s="974">
        <v>0.4</v>
      </c>
      <c r="BI189" s="243" t="s">
        <v>710</v>
      </c>
      <c r="BJ189" s="200" t="s">
        <v>709</v>
      </c>
      <c r="BK189" s="974">
        <v>0.09</v>
      </c>
      <c r="BL189" s="243" t="s">
        <v>708</v>
      </c>
      <c r="BM189" s="972" t="s">
        <v>707</v>
      </c>
      <c r="BN189" s="974">
        <v>0.01</v>
      </c>
      <c r="BO189" s="1334">
        <f t="shared" si="11"/>
        <v>0.5</v>
      </c>
      <c r="BP189" s="210"/>
      <c r="BQ189" s="1464" t="str">
        <f>IF(VLOOKUP($A189,'EZ list'!$B$4:$H$443,4,FALSE)="","","Yes")</f>
        <v/>
      </c>
      <c r="BR189" s="1465" t="s">
        <v>984</v>
      </c>
      <c r="BS189" s="1446">
        <v>0.61399999999999999</v>
      </c>
      <c r="BT189" s="1396" t="s">
        <v>985</v>
      </c>
      <c r="BU189" s="1396" t="s">
        <v>710</v>
      </c>
      <c r="BV189" s="1396" t="s">
        <v>709</v>
      </c>
      <c r="BW189" s="1396">
        <v>0.59</v>
      </c>
      <c r="BX189" s="1396" t="s">
        <v>708</v>
      </c>
      <c r="BY189" s="1396" t="s">
        <v>707</v>
      </c>
      <c r="BZ189" s="1396">
        <v>0.01</v>
      </c>
      <c r="CA189" s="1330"/>
    </row>
    <row r="190" spans="1:79" s="200" customFormat="1" ht="15.75" customHeight="1" x14ac:dyDescent="0.25">
      <c r="A190" s="972" t="s">
        <v>467</v>
      </c>
      <c r="B190" s="1268" t="s">
        <v>829</v>
      </c>
      <c r="C190" s="243">
        <v>0.49</v>
      </c>
      <c r="D190" s="243" t="s">
        <v>701</v>
      </c>
      <c r="E190" s="972" t="s">
        <v>700</v>
      </c>
      <c r="F190" s="243">
        <v>0</v>
      </c>
      <c r="G190" s="972" t="s">
        <v>809</v>
      </c>
      <c r="H190" s="972" t="s">
        <v>808</v>
      </c>
      <c r="I190" s="243">
        <v>0.01</v>
      </c>
      <c r="J190" s="243">
        <v>0.5</v>
      </c>
      <c r="K190" s="973">
        <v>0.49</v>
      </c>
      <c r="L190" s="972" t="s">
        <v>701</v>
      </c>
      <c r="M190" s="972" t="s">
        <v>700</v>
      </c>
      <c r="N190" s="974">
        <v>0</v>
      </c>
      <c r="O190" s="972" t="s">
        <v>809</v>
      </c>
      <c r="P190" s="972" t="s">
        <v>808</v>
      </c>
      <c r="Q190" s="974">
        <v>0.01</v>
      </c>
      <c r="R190" s="975">
        <v>0.5</v>
      </c>
      <c r="S190" s="973">
        <v>0.49</v>
      </c>
      <c r="T190" s="972" t="s">
        <v>701</v>
      </c>
      <c r="U190" s="972" t="s">
        <v>700</v>
      </c>
      <c r="V190" s="974">
        <v>0</v>
      </c>
      <c r="W190" s="972" t="s">
        <v>809</v>
      </c>
      <c r="X190" s="972" t="s">
        <v>808</v>
      </c>
      <c r="Y190" s="974">
        <v>0.01</v>
      </c>
      <c r="Z190" s="975">
        <v>0.5</v>
      </c>
      <c r="AA190" s="973">
        <v>0.49</v>
      </c>
      <c r="AB190" s="972" t="s">
        <v>701</v>
      </c>
      <c r="AC190" s="972" t="s">
        <v>700</v>
      </c>
      <c r="AD190" s="974">
        <v>0</v>
      </c>
      <c r="AE190" s="972" t="s">
        <v>809</v>
      </c>
      <c r="AF190" s="972" t="s">
        <v>808</v>
      </c>
      <c r="AG190" s="974">
        <v>0.01</v>
      </c>
      <c r="AH190" s="975">
        <v>0.5</v>
      </c>
      <c r="AI190" s="973">
        <v>0.49</v>
      </c>
      <c r="AJ190" s="734" t="s">
        <v>701</v>
      </c>
      <c r="AK190" s="977" t="s">
        <v>700</v>
      </c>
      <c r="AL190" s="974">
        <v>0</v>
      </c>
      <c r="AM190" s="977" t="s">
        <v>809</v>
      </c>
      <c r="AN190" s="977" t="s">
        <v>808</v>
      </c>
      <c r="AO190" s="974">
        <v>0.01</v>
      </c>
      <c r="AP190" s="975">
        <v>0.5</v>
      </c>
      <c r="AQ190" s="979">
        <v>0.49</v>
      </c>
      <c r="AR190" s="980" t="s">
        <v>701</v>
      </c>
      <c r="AS190" s="980" t="s">
        <v>700</v>
      </c>
      <c r="AT190" s="979">
        <v>0</v>
      </c>
      <c r="AU190" s="980" t="s">
        <v>809</v>
      </c>
      <c r="AV190" s="980" t="s">
        <v>808</v>
      </c>
      <c r="AW190" s="979">
        <v>0.01</v>
      </c>
      <c r="AX190" s="1327">
        <f t="shared" si="9"/>
        <v>0.5</v>
      </c>
      <c r="AY190" s="1313"/>
      <c r="AZ190" s="974">
        <v>0.49</v>
      </c>
      <c r="BA190" s="243" t="s">
        <v>701</v>
      </c>
      <c r="BB190" s="200" t="s">
        <v>700</v>
      </c>
      <c r="BC190" s="974">
        <v>0</v>
      </c>
      <c r="BD190" s="243" t="s">
        <v>809</v>
      </c>
      <c r="BE190" s="972" t="s">
        <v>808</v>
      </c>
      <c r="BF190" s="974">
        <v>0.01</v>
      </c>
      <c r="BG190" s="1334">
        <f t="shared" si="10"/>
        <v>0.5</v>
      </c>
      <c r="BH190" s="974">
        <v>0.49</v>
      </c>
      <c r="BI190" s="243" t="s">
        <v>701</v>
      </c>
      <c r="BJ190" s="200" t="s">
        <v>700</v>
      </c>
      <c r="BK190" s="974">
        <v>0</v>
      </c>
      <c r="BL190" s="243" t="s">
        <v>809</v>
      </c>
      <c r="BM190" s="972" t="s">
        <v>808</v>
      </c>
      <c r="BN190" s="974">
        <v>0.01</v>
      </c>
      <c r="BO190" s="1334">
        <f t="shared" si="11"/>
        <v>0.5</v>
      </c>
      <c r="BP190" s="210"/>
      <c r="BQ190" s="1464" t="str">
        <f>IF(VLOOKUP($A190,'EZ list'!$B$4:$H$443,4,FALSE)="","","Yes")</f>
        <v/>
      </c>
      <c r="BR190" s="1465" t="s">
        <v>985</v>
      </c>
      <c r="BS190" s="1446">
        <v>0.71099999999999997</v>
      </c>
      <c r="BT190" s="1396" t="s">
        <v>1088</v>
      </c>
      <c r="BU190" s="1396" t="s">
        <v>701</v>
      </c>
      <c r="BV190" s="1396" t="s">
        <v>700</v>
      </c>
      <c r="BW190" s="1396">
        <v>0</v>
      </c>
      <c r="BX190" s="1396" t="s">
        <v>809</v>
      </c>
      <c r="BY190" s="1396" t="s">
        <v>808</v>
      </c>
      <c r="BZ190" s="1396">
        <v>0.01</v>
      </c>
      <c r="CA190" s="1330"/>
    </row>
    <row r="191" spans="1:79" s="200" customFormat="1" ht="15.75" customHeight="1" x14ac:dyDescent="0.25">
      <c r="A191" s="972" t="s">
        <v>469</v>
      </c>
      <c r="B191" s="1268" t="s">
        <v>828</v>
      </c>
      <c r="C191" s="243">
        <v>0.49</v>
      </c>
      <c r="D191" s="243" t="s">
        <v>701</v>
      </c>
      <c r="E191" s="972" t="s">
        <v>700</v>
      </c>
      <c r="F191" s="243">
        <v>0</v>
      </c>
      <c r="G191" s="972" t="s">
        <v>741</v>
      </c>
      <c r="H191" s="972" t="s">
        <v>740</v>
      </c>
      <c r="I191" s="243">
        <v>0.01</v>
      </c>
      <c r="J191" s="243">
        <v>0.5</v>
      </c>
      <c r="K191" s="973">
        <v>0.49</v>
      </c>
      <c r="L191" s="972" t="s">
        <v>701</v>
      </c>
      <c r="M191" s="972" t="s">
        <v>700</v>
      </c>
      <c r="N191" s="974">
        <v>0</v>
      </c>
      <c r="O191" s="972" t="s">
        <v>741</v>
      </c>
      <c r="P191" s="972" t="s">
        <v>740</v>
      </c>
      <c r="Q191" s="974">
        <v>0.01</v>
      </c>
      <c r="R191" s="975">
        <v>0.5</v>
      </c>
      <c r="S191" s="973">
        <v>0.49</v>
      </c>
      <c r="T191" s="972" t="s">
        <v>701</v>
      </c>
      <c r="U191" s="972" t="s">
        <v>700</v>
      </c>
      <c r="V191" s="974">
        <v>0</v>
      </c>
      <c r="W191" s="972" t="s">
        <v>741</v>
      </c>
      <c r="X191" s="972" t="s">
        <v>740</v>
      </c>
      <c r="Y191" s="974">
        <v>0.01</v>
      </c>
      <c r="Z191" s="975">
        <v>0.5</v>
      </c>
      <c r="AA191" s="973">
        <v>0.49</v>
      </c>
      <c r="AB191" s="972" t="s">
        <v>701</v>
      </c>
      <c r="AC191" s="972" t="s">
        <v>700</v>
      </c>
      <c r="AD191" s="974">
        <v>0</v>
      </c>
      <c r="AE191" s="972" t="s">
        <v>741</v>
      </c>
      <c r="AF191" s="972" t="s">
        <v>740</v>
      </c>
      <c r="AG191" s="974">
        <v>0.01</v>
      </c>
      <c r="AH191" s="975">
        <v>0.5</v>
      </c>
      <c r="AI191" s="973">
        <v>0.49</v>
      </c>
      <c r="AJ191" s="734" t="s">
        <v>701</v>
      </c>
      <c r="AK191" s="977" t="s">
        <v>700</v>
      </c>
      <c r="AL191" s="974">
        <v>0</v>
      </c>
      <c r="AM191" s="977" t="s">
        <v>741</v>
      </c>
      <c r="AN191" s="977" t="s">
        <v>740</v>
      </c>
      <c r="AO191" s="974">
        <v>0.01</v>
      </c>
      <c r="AP191" s="975">
        <v>0.5</v>
      </c>
      <c r="AQ191" s="979">
        <v>0.99</v>
      </c>
      <c r="AR191" s="980" t="s">
        <v>701</v>
      </c>
      <c r="AS191" s="980" t="s">
        <v>700</v>
      </c>
      <c r="AT191" s="979">
        <v>0</v>
      </c>
      <c r="AU191" s="980" t="s">
        <v>741</v>
      </c>
      <c r="AV191" s="980" t="s">
        <v>740</v>
      </c>
      <c r="AW191" s="979">
        <v>0.01</v>
      </c>
      <c r="AX191" s="1327">
        <f t="shared" si="9"/>
        <v>1</v>
      </c>
      <c r="AY191" s="1313"/>
      <c r="AZ191" s="974">
        <v>0.49</v>
      </c>
      <c r="BA191" s="243" t="s">
        <v>701</v>
      </c>
      <c r="BB191" s="200" t="s">
        <v>700</v>
      </c>
      <c r="BC191" s="974">
        <v>0</v>
      </c>
      <c r="BD191" s="243" t="s">
        <v>741</v>
      </c>
      <c r="BE191" s="972" t="s">
        <v>740</v>
      </c>
      <c r="BF191" s="974">
        <v>0.01</v>
      </c>
      <c r="BG191" s="1334">
        <f t="shared" si="10"/>
        <v>0.5</v>
      </c>
      <c r="BH191" s="974">
        <v>0.49</v>
      </c>
      <c r="BI191" s="243" t="s">
        <v>701</v>
      </c>
      <c r="BJ191" s="200" t="s">
        <v>700</v>
      </c>
      <c r="BK191" s="974">
        <v>0</v>
      </c>
      <c r="BL191" s="243" t="s">
        <v>741</v>
      </c>
      <c r="BM191" s="972" t="s">
        <v>740</v>
      </c>
      <c r="BN191" s="974">
        <v>0.01</v>
      </c>
      <c r="BO191" s="1334">
        <f t="shared" si="11"/>
        <v>0.5</v>
      </c>
      <c r="BP191" s="210"/>
      <c r="BQ191" s="1464" t="str">
        <f>IF(VLOOKUP($A191,'EZ list'!$B$4:$H$443,4,FALSE)="","","Yes")</f>
        <v>Yes</v>
      </c>
      <c r="BR191" s="1465" t="s">
        <v>985</v>
      </c>
      <c r="BS191" s="1446">
        <v>0.69399999999999995</v>
      </c>
      <c r="BT191" s="1396" t="s">
        <v>1088</v>
      </c>
      <c r="BU191" s="1396" t="s">
        <v>701</v>
      </c>
      <c r="BV191" s="1396" t="s">
        <v>700</v>
      </c>
      <c r="BW191" s="1396">
        <v>0</v>
      </c>
      <c r="BX191" s="1396" t="s">
        <v>741</v>
      </c>
      <c r="BY191" s="1396" t="s">
        <v>740</v>
      </c>
      <c r="BZ191" s="1396">
        <v>0.01</v>
      </c>
      <c r="CA191" s="1330"/>
    </row>
    <row r="192" spans="1:79" s="200" customFormat="1" ht="15.75" customHeight="1" x14ac:dyDescent="0.25">
      <c r="A192" s="972" t="s">
        <v>471</v>
      </c>
      <c r="B192" s="1268" t="s">
        <v>827</v>
      </c>
      <c r="C192" s="243">
        <v>0.49</v>
      </c>
      <c r="D192" s="243" t="s">
        <v>701</v>
      </c>
      <c r="E192" s="972" t="s">
        <v>700</v>
      </c>
      <c r="F192" s="243">
        <v>0</v>
      </c>
      <c r="G192" s="972" t="s">
        <v>4091</v>
      </c>
      <c r="H192" s="972" t="s">
        <v>4092</v>
      </c>
      <c r="I192" s="243">
        <v>0.01</v>
      </c>
      <c r="J192" s="243">
        <v>0.5</v>
      </c>
      <c r="K192" s="973">
        <v>0.49</v>
      </c>
      <c r="L192" s="972" t="s">
        <v>701</v>
      </c>
      <c r="M192" s="972" t="s">
        <v>700</v>
      </c>
      <c r="N192" s="974">
        <v>0</v>
      </c>
      <c r="O192" s="972" t="s">
        <v>4091</v>
      </c>
      <c r="P192" s="972" t="s">
        <v>4092</v>
      </c>
      <c r="Q192" s="974">
        <v>0.01</v>
      </c>
      <c r="R192" s="975">
        <v>0.5</v>
      </c>
      <c r="S192" s="973">
        <v>0.49</v>
      </c>
      <c r="T192" s="972" t="s">
        <v>701</v>
      </c>
      <c r="U192" s="972" t="s">
        <v>700</v>
      </c>
      <c r="V192" s="974">
        <v>0</v>
      </c>
      <c r="W192" s="972" t="s">
        <v>4091</v>
      </c>
      <c r="X192" s="972" t="s">
        <v>4092</v>
      </c>
      <c r="Y192" s="974">
        <v>0.01</v>
      </c>
      <c r="Z192" s="975">
        <v>0.5</v>
      </c>
      <c r="AA192" s="973">
        <v>0.49</v>
      </c>
      <c r="AB192" s="972" t="s">
        <v>701</v>
      </c>
      <c r="AC192" s="972" t="s">
        <v>700</v>
      </c>
      <c r="AD192" s="974">
        <v>0</v>
      </c>
      <c r="AE192" s="972" t="s">
        <v>728</v>
      </c>
      <c r="AF192" s="972" t="s">
        <v>727</v>
      </c>
      <c r="AG192" s="974">
        <v>0.01</v>
      </c>
      <c r="AH192" s="975">
        <v>0.5</v>
      </c>
      <c r="AI192" s="973">
        <v>0.74</v>
      </c>
      <c r="AJ192" s="734" t="s">
        <v>701</v>
      </c>
      <c r="AK192" s="977" t="s">
        <v>700</v>
      </c>
      <c r="AL192" s="974">
        <v>0</v>
      </c>
      <c r="AM192" s="977" t="s">
        <v>728</v>
      </c>
      <c r="AN192" s="977" t="s">
        <v>727</v>
      </c>
      <c r="AO192" s="974">
        <v>0.01</v>
      </c>
      <c r="AP192" s="975">
        <v>0.75</v>
      </c>
      <c r="AQ192" s="979">
        <v>0.99</v>
      </c>
      <c r="AR192" s="980" t="s">
        <v>701</v>
      </c>
      <c r="AS192" s="980" t="s">
        <v>700</v>
      </c>
      <c r="AT192" s="979">
        <v>0</v>
      </c>
      <c r="AU192" s="980" t="s">
        <v>728</v>
      </c>
      <c r="AV192" s="980" t="s">
        <v>727</v>
      </c>
      <c r="AW192" s="979">
        <v>0.01</v>
      </c>
      <c r="AX192" s="1327">
        <f t="shared" si="9"/>
        <v>1</v>
      </c>
      <c r="AY192" s="1313"/>
      <c r="AZ192" s="974">
        <v>0.49</v>
      </c>
      <c r="BA192" s="243" t="s">
        <v>701</v>
      </c>
      <c r="BB192" s="200" t="s">
        <v>700</v>
      </c>
      <c r="BC192" s="974">
        <v>0</v>
      </c>
      <c r="BD192" s="243" t="s">
        <v>728</v>
      </c>
      <c r="BE192" s="972" t="s">
        <v>727</v>
      </c>
      <c r="BF192" s="974">
        <v>0.01</v>
      </c>
      <c r="BG192" s="1334">
        <f t="shared" si="10"/>
        <v>0.5</v>
      </c>
      <c r="BH192" s="974">
        <v>0.49</v>
      </c>
      <c r="BI192" s="243" t="s">
        <v>701</v>
      </c>
      <c r="BJ192" s="200" t="s">
        <v>700</v>
      </c>
      <c r="BK192" s="974">
        <v>0</v>
      </c>
      <c r="BL192" s="243" t="s">
        <v>728</v>
      </c>
      <c r="BM192" s="972" t="s">
        <v>727</v>
      </c>
      <c r="BN192" s="974">
        <v>0.01</v>
      </c>
      <c r="BO192" s="1334">
        <f t="shared" si="11"/>
        <v>0.5</v>
      </c>
      <c r="BP192" s="210"/>
      <c r="BQ192" s="1464" t="str">
        <f>IF(VLOOKUP($A192,'EZ list'!$B$4:$H$443,4,FALSE)="","","Yes")</f>
        <v/>
      </c>
      <c r="BR192" s="1465" t="s">
        <v>985</v>
      </c>
      <c r="BS192" s="1446">
        <v>0.70199999999999996</v>
      </c>
      <c r="BT192" s="1396" t="s">
        <v>1088</v>
      </c>
      <c r="BU192" s="1396" t="s">
        <v>701</v>
      </c>
      <c r="BV192" s="1396" t="s">
        <v>700</v>
      </c>
      <c r="BW192" s="1396">
        <v>0</v>
      </c>
      <c r="BX192" s="1396" t="s">
        <v>728</v>
      </c>
      <c r="BY192" s="1396" t="s">
        <v>727</v>
      </c>
      <c r="BZ192" s="1396">
        <v>0.01</v>
      </c>
      <c r="CA192" s="1330"/>
    </row>
    <row r="193" spans="1:79" s="200" customFormat="1" ht="15.75" customHeight="1" x14ac:dyDescent="0.25">
      <c r="A193" s="972" t="s">
        <v>473</v>
      </c>
      <c r="B193" s="1268" t="s">
        <v>472</v>
      </c>
      <c r="C193" s="243">
        <v>0.4</v>
      </c>
      <c r="D193" s="243" t="s">
        <v>710</v>
      </c>
      <c r="E193" s="972" t="s">
        <v>709</v>
      </c>
      <c r="F193" s="243">
        <v>0.09</v>
      </c>
      <c r="G193" s="972" t="s">
        <v>708</v>
      </c>
      <c r="H193" s="972" t="s">
        <v>707</v>
      </c>
      <c r="I193" s="243">
        <v>0.01</v>
      </c>
      <c r="J193" s="243">
        <v>0.5</v>
      </c>
      <c r="K193" s="973">
        <v>0.4</v>
      </c>
      <c r="L193" s="972" t="s">
        <v>710</v>
      </c>
      <c r="M193" s="972" t="s">
        <v>709</v>
      </c>
      <c r="N193" s="974">
        <v>0.09</v>
      </c>
      <c r="O193" s="972" t="s">
        <v>708</v>
      </c>
      <c r="P193" s="972" t="s">
        <v>707</v>
      </c>
      <c r="Q193" s="974">
        <v>0.01</v>
      </c>
      <c r="R193" s="975">
        <v>0.5</v>
      </c>
      <c r="S193" s="973">
        <v>0.4</v>
      </c>
      <c r="T193" s="972" t="s">
        <v>710</v>
      </c>
      <c r="U193" s="972" t="s">
        <v>709</v>
      </c>
      <c r="V193" s="974">
        <v>0.09</v>
      </c>
      <c r="W193" s="972" t="s">
        <v>708</v>
      </c>
      <c r="X193" s="972" t="s">
        <v>707</v>
      </c>
      <c r="Y193" s="974">
        <v>0.01</v>
      </c>
      <c r="Z193" s="975">
        <v>0.5</v>
      </c>
      <c r="AA193" s="973">
        <v>0.4</v>
      </c>
      <c r="AB193" s="972" t="s">
        <v>710</v>
      </c>
      <c r="AC193" s="972" t="s">
        <v>709</v>
      </c>
      <c r="AD193" s="974">
        <v>0.09</v>
      </c>
      <c r="AE193" s="972" t="s">
        <v>708</v>
      </c>
      <c r="AF193" s="972" t="s">
        <v>707</v>
      </c>
      <c r="AG193" s="974">
        <v>0.01</v>
      </c>
      <c r="AH193" s="975">
        <v>0.5</v>
      </c>
      <c r="AI193" s="973">
        <v>0.56000000000000005</v>
      </c>
      <c r="AJ193" s="734" t="s">
        <v>710</v>
      </c>
      <c r="AK193" s="977" t="s">
        <v>709</v>
      </c>
      <c r="AL193" s="974">
        <v>0.17499999999999999</v>
      </c>
      <c r="AM193" s="977" t="s">
        <v>708</v>
      </c>
      <c r="AN193" s="977" t="s">
        <v>707</v>
      </c>
      <c r="AO193" s="974">
        <v>1.4999999999999999E-2</v>
      </c>
      <c r="AP193" s="975">
        <v>0.75000000000000011</v>
      </c>
      <c r="AQ193" s="979">
        <v>0.4</v>
      </c>
      <c r="AR193" s="980" t="s">
        <v>710</v>
      </c>
      <c r="AS193" s="980" t="s">
        <v>709</v>
      </c>
      <c r="AT193" s="979">
        <v>0.09</v>
      </c>
      <c r="AU193" s="980" t="s">
        <v>708</v>
      </c>
      <c r="AV193" s="980" t="s">
        <v>707</v>
      </c>
      <c r="AW193" s="979">
        <v>0.01</v>
      </c>
      <c r="AX193" s="1327">
        <f t="shared" si="9"/>
        <v>0.5</v>
      </c>
      <c r="AY193" s="1313"/>
      <c r="AZ193" s="974">
        <v>0.4</v>
      </c>
      <c r="BA193" s="243" t="s">
        <v>710</v>
      </c>
      <c r="BB193" s="200" t="s">
        <v>709</v>
      </c>
      <c r="BC193" s="974">
        <v>0.09</v>
      </c>
      <c r="BD193" s="243" t="s">
        <v>708</v>
      </c>
      <c r="BE193" s="972" t="s">
        <v>707</v>
      </c>
      <c r="BF193" s="974">
        <v>0.01</v>
      </c>
      <c r="BG193" s="1334">
        <f t="shared" si="10"/>
        <v>0.5</v>
      </c>
      <c r="BH193" s="974">
        <v>0.4</v>
      </c>
      <c r="BI193" s="243" t="s">
        <v>710</v>
      </c>
      <c r="BJ193" s="200" t="s">
        <v>709</v>
      </c>
      <c r="BK193" s="974">
        <v>0.09</v>
      </c>
      <c r="BL193" s="243" t="s">
        <v>708</v>
      </c>
      <c r="BM193" s="972" t="s">
        <v>707</v>
      </c>
      <c r="BN193" s="974">
        <v>0.01</v>
      </c>
      <c r="BO193" s="1334">
        <f t="shared" si="11"/>
        <v>0.5</v>
      </c>
      <c r="BP193" s="210"/>
      <c r="BQ193" s="1464" t="str">
        <f>IF(VLOOKUP($A193,'EZ list'!$B$4:$H$443,4,FALSE)="","","Yes")</f>
        <v/>
      </c>
      <c r="BR193" s="1465" t="s">
        <v>984</v>
      </c>
      <c r="BS193" s="1446">
        <v>0.67</v>
      </c>
      <c r="BT193" s="1396" t="s">
        <v>985</v>
      </c>
      <c r="BU193" s="1396" t="s">
        <v>710</v>
      </c>
      <c r="BV193" s="1396" t="s">
        <v>709</v>
      </c>
      <c r="BW193" s="1396">
        <v>0.59</v>
      </c>
      <c r="BX193" s="1396" t="s">
        <v>708</v>
      </c>
      <c r="BY193" s="1396" t="s">
        <v>707</v>
      </c>
      <c r="BZ193" s="1396">
        <v>0.01</v>
      </c>
      <c r="CA193" s="1330"/>
    </row>
    <row r="194" spans="1:79" s="200" customFormat="1" ht="15.75" customHeight="1" x14ac:dyDescent="0.25">
      <c r="A194" s="972" t="s">
        <v>475</v>
      </c>
      <c r="B194" s="1268" t="s">
        <v>826</v>
      </c>
      <c r="C194" s="243">
        <v>0.49</v>
      </c>
      <c r="D194" s="243" t="s">
        <v>701</v>
      </c>
      <c r="E194" s="972" t="s">
        <v>700</v>
      </c>
      <c r="F194" s="243">
        <v>0</v>
      </c>
      <c r="G194" s="972" t="s">
        <v>720</v>
      </c>
      <c r="H194" s="972" t="s">
        <v>719</v>
      </c>
      <c r="I194" s="243">
        <v>0.01</v>
      </c>
      <c r="J194" s="243">
        <v>0.5</v>
      </c>
      <c r="K194" s="973">
        <v>0.49</v>
      </c>
      <c r="L194" s="972" t="s">
        <v>701</v>
      </c>
      <c r="M194" s="972" t="s">
        <v>700</v>
      </c>
      <c r="N194" s="974">
        <v>0</v>
      </c>
      <c r="O194" s="972" t="s">
        <v>720</v>
      </c>
      <c r="P194" s="972" t="s">
        <v>719</v>
      </c>
      <c r="Q194" s="974">
        <v>0.01</v>
      </c>
      <c r="R194" s="975">
        <v>0.5</v>
      </c>
      <c r="S194" s="973">
        <v>0.49</v>
      </c>
      <c r="T194" s="972" t="s">
        <v>701</v>
      </c>
      <c r="U194" s="972" t="s">
        <v>700</v>
      </c>
      <c r="V194" s="974">
        <v>0</v>
      </c>
      <c r="W194" s="972" t="s">
        <v>720</v>
      </c>
      <c r="X194" s="972" t="s">
        <v>719</v>
      </c>
      <c r="Y194" s="974">
        <v>0.01</v>
      </c>
      <c r="Z194" s="975">
        <v>0.5</v>
      </c>
      <c r="AA194" s="973">
        <v>0.49</v>
      </c>
      <c r="AB194" s="972" t="s">
        <v>701</v>
      </c>
      <c r="AC194" s="972" t="s">
        <v>700</v>
      </c>
      <c r="AD194" s="974">
        <v>0</v>
      </c>
      <c r="AE194" s="972" t="s">
        <v>720</v>
      </c>
      <c r="AF194" s="972" t="s">
        <v>719</v>
      </c>
      <c r="AG194" s="974">
        <v>0.01</v>
      </c>
      <c r="AH194" s="975">
        <v>0.5</v>
      </c>
      <c r="AI194" s="973">
        <v>0.74</v>
      </c>
      <c r="AJ194" s="734" t="s">
        <v>701</v>
      </c>
      <c r="AK194" s="977" t="s">
        <v>700</v>
      </c>
      <c r="AL194" s="974">
        <v>0</v>
      </c>
      <c r="AM194" s="977" t="s">
        <v>720</v>
      </c>
      <c r="AN194" s="977" t="s">
        <v>719</v>
      </c>
      <c r="AO194" s="974">
        <v>0.01</v>
      </c>
      <c r="AP194" s="975">
        <v>0.75</v>
      </c>
      <c r="AQ194" s="979">
        <v>0.99</v>
      </c>
      <c r="AR194" s="980" t="s">
        <v>701</v>
      </c>
      <c r="AS194" s="980" t="s">
        <v>700</v>
      </c>
      <c r="AT194" s="979">
        <v>0</v>
      </c>
      <c r="AU194" s="980" t="s">
        <v>720</v>
      </c>
      <c r="AV194" s="980" t="s">
        <v>719</v>
      </c>
      <c r="AW194" s="979">
        <v>0.01</v>
      </c>
      <c r="AX194" s="1327">
        <f t="shared" si="9"/>
        <v>1</v>
      </c>
      <c r="AY194" s="1313"/>
      <c r="AZ194" s="974">
        <v>0.49</v>
      </c>
      <c r="BA194" s="243" t="s">
        <v>701</v>
      </c>
      <c r="BB194" s="200" t="s">
        <v>700</v>
      </c>
      <c r="BC194" s="974">
        <v>0</v>
      </c>
      <c r="BD194" s="243" t="s">
        <v>720</v>
      </c>
      <c r="BE194" s="972" t="s">
        <v>719</v>
      </c>
      <c r="BF194" s="974">
        <v>0.01</v>
      </c>
      <c r="BG194" s="1334">
        <f t="shared" si="10"/>
        <v>0.5</v>
      </c>
      <c r="BH194" s="974">
        <v>0.49</v>
      </c>
      <c r="BI194" s="243" t="s">
        <v>701</v>
      </c>
      <c r="BJ194" s="200" t="s">
        <v>700</v>
      </c>
      <c r="BK194" s="974">
        <v>0</v>
      </c>
      <c r="BL194" s="243" t="s">
        <v>720</v>
      </c>
      <c r="BM194" s="972" t="s">
        <v>719</v>
      </c>
      <c r="BN194" s="974">
        <v>0.01</v>
      </c>
      <c r="BO194" s="1334">
        <f t="shared" si="11"/>
        <v>0.5</v>
      </c>
      <c r="BP194" s="210"/>
      <c r="BQ194" s="1464" t="str">
        <f>IF(VLOOKUP($A194,'EZ list'!$B$4:$H$443,4,FALSE)="","","Yes")</f>
        <v/>
      </c>
      <c r="BR194" s="1465" t="s">
        <v>985</v>
      </c>
      <c r="BS194" s="1446">
        <v>0.72</v>
      </c>
      <c r="BT194" s="1396" t="s">
        <v>1088</v>
      </c>
      <c r="BU194" s="1396" t="s">
        <v>701</v>
      </c>
      <c r="BV194" s="1396" t="s">
        <v>700</v>
      </c>
      <c r="BW194" s="1396">
        <v>0</v>
      </c>
      <c r="BX194" s="1396" t="s">
        <v>720</v>
      </c>
      <c r="BY194" s="1396" t="s">
        <v>719</v>
      </c>
      <c r="BZ194" s="1396">
        <v>0.01</v>
      </c>
      <c r="CA194" s="1330"/>
    </row>
    <row r="195" spans="1:79" s="200" customFormat="1" ht="15.75" customHeight="1" x14ac:dyDescent="0.25">
      <c r="A195" s="972" t="s">
        <v>477</v>
      </c>
      <c r="B195" s="1268" t="s">
        <v>476</v>
      </c>
      <c r="C195" s="243">
        <v>0.3</v>
      </c>
      <c r="D195" s="243" t="s">
        <v>739</v>
      </c>
      <c r="E195" s="972" t="s">
        <v>738</v>
      </c>
      <c r="F195" s="243">
        <v>0.37</v>
      </c>
      <c r="G195" s="972" t="s">
        <v>701</v>
      </c>
      <c r="H195" s="972" t="s">
        <v>701</v>
      </c>
      <c r="I195" s="243">
        <v>0</v>
      </c>
      <c r="J195" s="243">
        <v>0.66999999999999993</v>
      </c>
      <c r="K195" s="973">
        <v>0.3</v>
      </c>
      <c r="L195" s="972" t="s">
        <v>739</v>
      </c>
      <c r="M195" s="972" t="s">
        <v>738</v>
      </c>
      <c r="N195" s="974">
        <v>0.37</v>
      </c>
      <c r="O195" s="972" t="s">
        <v>701</v>
      </c>
      <c r="P195" s="972" t="s">
        <v>701</v>
      </c>
      <c r="Q195" s="974">
        <v>0</v>
      </c>
      <c r="R195" s="975">
        <v>0.66999999999999993</v>
      </c>
      <c r="S195" s="973">
        <v>0.3</v>
      </c>
      <c r="T195" s="972" t="s">
        <v>739</v>
      </c>
      <c r="U195" s="972" t="s">
        <v>738</v>
      </c>
      <c r="V195" s="974">
        <v>0.37</v>
      </c>
      <c r="W195" s="972" t="s">
        <v>701</v>
      </c>
      <c r="X195" s="972" t="s">
        <v>701</v>
      </c>
      <c r="Y195" s="974">
        <v>0</v>
      </c>
      <c r="Z195" s="975">
        <v>0.66999999999999993</v>
      </c>
      <c r="AA195" s="973">
        <v>0.3</v>
      </c>
      <c r="AB195" s="972" t="s">
        <v>739</v>
      </c>
      <c r="AC195" s="972" t="s">
        <v>738</v>
      </c>
      <c r="AD195" s="974">
        <v>0.37</v>
      </c>
      <c r="AE195" s="972" t="s">
        <v>701</v>
      </c>
      <c r="AF195" s="972" t="s">
        <v>701</v>
      </c>
      <c r="AG195" s="974">
        <v>0</v>
      </c>
      <c r="AH195" s="975">
        <v>0.66999999999999993</v>
      </c>
      <c r="AI195" s="973">
        <v>0.48</v>
      </c>
      <c r="AJ195" s="734" t="s">
        <v>739</v>
      </c>
      <c r="AK195" s="977" t="s">
        <v>738</v>
      </c>
      <c r="AL195" s="974">
        <v>0.27</v>
      </c>
      <c r="AM195" s="977" t="s">
        <v>701</v>
      </c>
      <c r="AN195" s="977" t="s">
        <v>701</v>
      </c>
      <c r="AO195" s="974">
        <v>0</v>
      </c>
      <c r="AP195" s="975">
        <v>0.75</v>
      </c>
      <c r="AQ195" s="979">
        <v>0.64</v>
      </c>
      <c r="AR195" s="980" t="s">
        <v>739</v>
      </c>
      <c r="AS195" s="980" t="s">
        <v>738</v>
      </c>
      <c r="AT195" s="979">
        <v>0.36</v>
      </c>
      <c r="AU195" s="980" t="s">
        <v>701</v>
      </c>
      <c r="AV195" s="980" t="s">
        <v>701</v>
      </c>
      <c r="AW195" s="979">
        <v>0</v>
      </c>
      <c r="AX195" s="1327">
        <f t="shared" si="9"/>
        <v>1</v>
      </c>
      <c r="AY195" s="1313"/>
      <c r="AZ195" s="974">
        <v>0.3</v>
      </c>
      <c r="BA195" s="243" t="s">
        <v>739</v>
      </c>
      <c r="BB195" s="200" t="s">
        <v>738</v>
      </c>
      <c r="BC195" s="974">
        <v>0.37</v>
      </c>
      <c r="BD195" s="243" t="s">
        <v>701</v>
      </c>
      <c r="BE195" s="972" t="s">
        <v>701</v>
      </c>
      <c r="BF195" s="974">
        <v>0</v>
      </c>
      <c r="BG195" s="1334">
        <f t="shared" si="10"/>
        <v>0.66999999999999993</v>
      </c>
      <c r="BH195" s="974">
        <v>0.3</v>
      </c>
      <c r="BI195" s="243" t="s">
        <v>739</v>
      </c>
      <c r="BJ195" s="200" t="s">
        <v>738</v>
      </c>
      <c r="BK195" s="974">
        <v>0.2</v>
      </c>
      <c r="BL195" s="243" t="s">
        <v>701</v>
      </c>
      <c r="BM195" s="972" t="s">
        <v>701</v>
      </c>
      <c r="BN195" s="974">
        <v>0</v>
      </c>
      <c r="BO195" s="1334">
        <f t="shared" si="11"/>
        <v>0.5</v>
      </c>
      <c r="BP195" s="210"/>
      <c r="BQ195" s="1464" t="str">
        <f>IF(VLOOKUP($A195,'EZ list'!$B$4:$H$443,4,FALSE)="","","Yes")</f>
        <v/>
      </c>
      <c r="BR195" s="1465" t="s">
        <v>985</v>
      </c>
      <c r="BS195" s="1446">
        <v>0.76100000000000001</v>
      </c>
      <c r="BT195" s="1396" t="s">
        <v>1088</v>
      </c>
      <c r="BU195" s="1396" t="s">
        <v>739</v>
      </c>
      <c r="BV195" s="1396" t="s">
        <v>738</v>
      </c>
      <c r="BW195" s="1396">
        <v>0.2</v>
      </c>
      <c r="BX195" s="1396" t="s">
        <v>701</v>
      </c>
      <c r="BY195" s="1396" t="s">
        <v>701</v>
      </c>
      <c r="BZ195" s="1396">
        <v>0</v>
      </c>
      <c r="CA195" s="1330"/>
    </row>
    <row r="196" spans="1:79" s="200" customFormat="1" ht="15" x14ac:dyDescent="0.25">
      <c r="A196" s="972" t="s">
        <v>479</v>
      </c>
      <c r="B196" s="1268" t="s">
        <v>825</v>
      </c>
      <c r="C196" s="243">
        <v>0.49</v>
      </c>
      <c r="D196" s="243" t="s">
        <v>701</v>
      </c>
      <c r="E196" s="972" t="s">
        <v>700</v>
      </c>
      <c r="F196" s="243">
        <v>0</v>
      </c>
      <c r="G196" s="972" t="s">
        <v>793</v>
      </c>
      <c r="H196" s="972" t="s">
        <v>792</v>
      </c>
      <c r="I196" s="243">
        <v>0.01</v>
      </c>
      <c r="J196" s="243">
        <v>0.5</v>
      </c>
      <c r="K196" s="973">
        <v>0.49</v>
      </c>
      <c r="L196" s="972" t="s">
        <v>701</v>
      </c>
      <c r="M196" s="972" t="s">
        <v>700</v>
      </c>
      <c r="N196" s="974">
        <v>0</v>
      </c>
      <c r="O196" s="972" t="s">
        <v>793</v>
      </c>
      <c r="P196" s="972" t="s">
        <v>792</v>
      </c>
      <c r="Q196" s="974">
        <v>0.01</v>
      </c>
      <c r="R196" s="975">
        <v>0.5</v>
      </c>
      <c r="S196" s="973">
        <v>0.49</v>
      </c>
      <c r="T196" s="972" t="s">
        <v>701</v>
      </c>
      <c r="U196" s="972" t="s">
        <v>700</v>
      </c>
      <c r="V196" s="974">
        <v>0</v>
      </c>
      <c r="W196" s="972" t="s">
        <v>793</v>
      </c>
      <c r="X196" s="972" t="s">
        <v>792</v>
      </c>
      <c r="Y196" s="974">
        <v>0.01</v>
      </c>
      <c r="Z196" s="975">
        <v>0.5</v>
      </c>
      <c r="AA196" s="973">
        <v>0.49</v>
      </c>
      <c r="AB196" s="972" t="s">
        <v>701</v>
      </c>
      <c r="AC196" s="972" t="s">
        <v>700</v>
      </c>
      <c r="AD196" s="974">
        <v>0</v>
      </c>
      <c r="AE196" s="972" t="s">
        <v>793</v>
      </c>
      <c r="AF196" s="972" t="s">
        <v>792</v>
      </c>
      <c r="AG196" s="974">
        <v>0.01</v>
      </c>
      <c r="AH196" s="975">
        <v>0.5</v>
      </c>
      <c r="AI196" s="973">
        <v>0.49</v>
      </c>
      <c r="AJ196" s="734" t="s">
        <v>701</v>
      </c>
      <c r="AK196" s="977" t="s">
        <v>700</v>
      </c>
      <c r="AL196" s="974">
        <v>0</v>
      </c>
      <c r="AM196" s="977" t="s">
        <v>793</v>
      </c>
      <c r="AN196" s="977" t="s">
        <v>792</v>
      </c>
      <c r="AO196" s="974">
        <v>0.01</v>
      </c>
      <c r="AP196" s="975">
        <v>0.5</v>
      </c>
      <c r="AQ196" s="979">
        <v>0.49</v>
      </c>
      <c r="AR196" s="980" t="s">
        <v>701</v>
      </c>
      <c r="AS196" s="980" t="s">
        <v>700</v>
      </c>
      <c r="AT196" s="979">
        <v>0</v>
      </c>
      <c r="AU196" s="980" t="s">
        <v>793</v>
      </c>
      <c r="AV196" s="980" t="s">
        <v>792</v>
      </c>
      <c r="AW196" s="979">
        <v>0.01</v>
      </c>
      <c r="AX196" s="1327">
        <f t="shared" si="9"/>
        <v>0.5</v>
      </c>
      <c r="AY196" s="1313"/>
      <c r="AZ196" s="974">
        <v>0.49</v>
      </c>
      <c r="BA196" s="243" t="s">
        <v>701</v>
      </c>
      <c r="BB196" s="200" t="s">
        <v>700</v>
      </c>
      <c r="BC196" s="974">
        <v>0</v>
      </c>
      <c r="BD196" s="243" t="s">
        <v>793</v>
      </c>
      <c r="BE196" s="972" t="s">
        <v>792</v>
      </c>
      <c r="BF196" s="974">
        <v>0.01</v>
      </c>
      <c r="BG196" s="1334">
        <f t="shared" si="10"/>
        <v>0.5</v>
      </c>
      <c r="BH196" s="974">
        <v>0.49</v>
      </c>
      <c r="BI196" s="243" t="s">
        <v>701</v>
      </c>
      <c r="BJ196" s="200" t="s">
        <v>700</v>
      </c>
      <c r="BK196" s="974">
        <v>0</v>
      </c>
      <c r="BL196" s="243" t="s">
        <v>793</v>
      </c>
      <c r="BM196" s="972" t="s">
        <v>792</v>
      </c>
      <c r="BN196" s="974">
        <v>0.01</v>
      </c>
      <c r="BO196" s="1334">
        <f t="shared" si="11"/>
        <v>0.5</v>
      </c>
      <c r="BP196" s="210"/>
      <c r="BQ196" s="1464" t="str">
        <f>IF(VLOOKUP($A196,'EZ list'!$B$4:$H$443,4,FALSE)="","","Yes")</f>
        <v>Yes</v>
      </c>
      <c r="BR196" s="1465" t="s">
        <v>985</v>
      </c>
      <c r="BS196" s="1446">
        <v>0.63900000000000001</v>
      </c>
      <c r="BT196" s="1396" t="s">
        <v>1088</v>
      </c>
      <c r="BU196" s="1396" t="s">
        <v>701</v>
      </c>
      <c r="BV196" s="1396" t="s">
        <v>700</v>
      </c>
      <c r="BW196" s="1396">
        <v>0</v>
      </c>
      <c r="BX196" s="1396" t="s">
        <v>793</v>
      </c>
      <c r="BY196" s="1396" t="s">
        <v>792</v>
      </c>
      <c r="BZ196" s="1396">
        <v>0.01</v>
      </c>
      <c r="CA196" s="1330"/>
    </row>
    <row r="197" spans="1:79" s="200" customFormat="1" ht="15.75" customHeight="1" x14ac:dyDescent="0.25">
      <c r="A197" s="972" t="s">
        <v>481</v>
      </c>
      <c r="B197" s="1268" t="s">
        <v>480</v>
      </c>
      <c r="C197" s="243">
        <v>0.4</v>
      </c>
      <c r="D197" s="243" t="s">
        <v>706</v>
      </c>
      <c r="E197" s="972" t="s">
        <v>705</v>
      </c>
      <c r="F197" s="243">
        <v>0.09</v>
      </c>
      <c r="G197" s="972" t="s">
        <v>704</v>
      </c>
      <c r="H197" s="972" t="s">
        <v>703</v>
      </c>
      <c r="I197" s="243">
        <v>0.01</v>
      </c>
      <c r="J197" s="243">
        <v>0.5</v>
      </c>
      <c r="K197" s="973">
        <v>0.4</v>
      </c>
      <c r="L197" s="972" t="s">
        <v>706</v>
      </c>
      <c r="M197" s="972" t="s">
        <v>705</v>
      </c>
      <c r="N197" s="974">
        <v>0.09</v>
      </c>
      <c r="O197" s="972" t="s">
        <v>704</v>
      </c>
      <c r="P197" s="972" t="s">
        <v>703</v>
      </c>
      <c r="Q197" s="974">
        <v>0.01</v>
      </c>
      <c r="R197" s="975">
        <v>0.5</v>
      </c>
      <c r="S197" s="973">
        <v>0.4</v>
      </c>
      <c r="T197" s="972" t="s">
        <v>706</v>
      </c>
      <c r="U197" s="972" t="s">
        <v>705</v>
      </c>
      <c r="V197" s="974">
        <v>0.09</v>
      </c>
      <c r="W197" s="972" t="s">
        <v>704</v>
      </c>
      <c r="X197" s="972" t="s">
        <v>703</v>
      </c>
      <c r="Y197" s="974">
        <v>0.01</v>
      </c>
      <c r="Z197" s="975">
        <v>0.5</v>
      </c>
      <c r="AA197" s="973">
        <v>0.4</v>
      </c>
      <c r="AB197" s="972" t="s">
        <v>706</v>
      </c>
      <c r="AC197" s="972" t="s">
        <v>705</v>
      </c>
      <c r="AD197" s="974">
        <v>0.09</v>
      </c>
      <c r="AE197" s="972" t="s">
        <v>704</v>
      </c>
      <c r="AF197" s="972" t="s">
        <v>703</v>
      </c>
      <c r="AG197" s="974">
        <v>0.01</v>
      </c>
      <c r="AH197" s="975">
        <v>0.5</v>
      </c>
      <c r="AI197" s="973">
        <v>0</v>
      </c>
      <c r="AJ197" s="734" t="s">
        <v>706</v>
      </c>
      <c r="AK197" s="977" t="s">
        <v>705</v>
      </c>
      <c r="AL197" s="974">
        <v>0.74</v>
      </c>
      <c r="AM197" s="977" t="s">
        <v>704</v>
      </c>
      <c r="AN197" s="977" t="s">
        <v>703</v>
      </c>
      <c r="AO197" s="974">
        <v>0.01</v>
      </c>
      <c r="AP197" s="975">
        <v>0.75</v>
      </c>
      <c r="AQ197" s="979">
        <v>0.4</v>
      </c>
      <c r="AR197" s="980" t="s">
        <v>706</v>
      </c>
      <c r="AS197" s="980" t="s">
        <v>705</v>
      </c>
      <c r="AT197" s="979">
        <v>0.09</v>
      </c>
      <c r="AU197" s="980" t="s">
        <v>704</v>
      </c>
      <c r="AV197" s="980" t="s">
        <v>703</v>
      </c>
      <c r="AW197" s="979">
        <v>0.01</v>
      </c>
      <c r="AX197" s="1327">
        <f t="shared" si="9"/>
        <v>0.5</v>
      </c>
      <c r="AY197" s="1313"/>
      <c r="AZ197" s="974">
        <v>0.4</v>
      </c>
      <c r="BA197" s="243" t="s">
        <v>706</v>
      </c>
      <c r="BB197" s="200" t="s">
        <v>705</v>
      </c>
      <c r="BC197" s="974">
        <v>0.09</v>
      </c>
      <c r="BD197" s="243" t="s">
        <v>704</v>
      </c>
      <c r="BE197" s="972" t="s">
        <v>703</v>
      </c>
      <c r="BF197" s="974">
        <v>0.01</v>
      </c>
      <c r="BG197" s="1334">
        <f t="shared" si="10"/>
        <v>0.5</v>
      </c>
      <c r="BH197" s="974">
        <v>0.4</v>
      </c>
      <c r="BI197" s="243" t="s">
        <v>706</v>
      </c>
      <c r="BJ197" s="200" t="s">
        <v>705</v>
      </c>
      <c r="BK197" s="974">
        <v>0.09</v>
      </c>
      <c r="BL197" s="243" t="s">
        <v>704</v>
      </c>
      <c r="BM197" s="972" t="s">
        <v>703</v>
      </c>
      <c r="BN197" s="974">
        <v>0.01</v>
      </c>
      <c r="BO197" s="1334">
        <f t="shared" si="11"/>
        <v>0.5</v>
      </c>
      <c r="BP197" s="210"/>
      <c r="BQ197" s="1464" t="str">
        <f>IF(VLOOKUP($A197,'EZ list'!$B$4:$H$443,4,FALSE)="","","Yes")</f>
        <v/>
      </c>
      <c r="BR197" s="1465" t="s">
        <v>984</v>
      </c>
      <c r="BS197" s="1446">
        <v>0.68899999999999995</v>
      </c>
      <c r="BT197" s="1396" t="s">
        <v>1088</v>
      </c>
      <c r="BU197" s="1396" t="s">
        <v>706</v>
      </c>
      <c r="BV197" s="1396" t="s">
        <v>705</v>
      </c>
      <c r="BW197" s="1396">
        <v>0.59</v>
      </c>
      <c r="BX197" s="1396" t="s">
        <v>704</v>
      </c>
      <c r="BY197" s="1396" t="s">
        <v>703</v>
      </c>
      <c r="BZ197" s="1396">
        <v>0.01</v>
      </c>
      <c r="CA197" s="1330"/>
    </row>
    <row r="198" spans="1:79" s="200" customFormat="1" ht="15.75" customHeight="1" x14ac:dyDescent="0.25">
      <c r="A198" s="972" t="s">
        <v>483</v>
      </c>
      <c r="B198" s="1268" t="s">
        <v>824</v>
      </c>
      <c r="C198" s="243">
        <v>0.4</v>
      </c>
      <c r="D198" s="243" t="s">
        <v>723</v>
      </c>
      <c r="E198" s="972" t="s">
        <v>722</v>
      </c>
      <c r="F198" s="243">
        <v>0.1</v>
      </c>
      <c r="G198" s="972" t="s">
        <v>701</v>
      </c>
      <c r="H198" s="972" t="s">
        <v>713</v>
      </c>
      <c r="I198" s="243">
        <v>0</v>
      </c>
      <c r="J198" s="243">
        <v>0.5</v>
      </c>
      <c r="K198" s="973">
        <v>0.4</v>
      </c>
      <c r="L198" s="972" t="s">
        <v>723</v>
      </c>
      <c r="M198" s="972" t="s">
        <v>722</v>
      </c>
      <c r="N198" s="974">
        <v>0.1</v>
      </c>
      <c r="O198" s="972" t="s">
        <v>701</v>
      </c>
      <c r="P198" s="972" t="s">
        <v>713</v>
      </c>
      <c r="Q198" s="974">
        <v>0</v>
      </c>
      <c r="R198" s="975">
        <v>0.5</v>
      </c>
      <c r="S198" s="973">
        <v>0.4</v>
      </c>
      <c r="T198" s="972" t="s">
        <v>723</v>
      </c>
      <c r="U198" s="972" t="s">
        <v>722</v>
      </c>
      <c r="V198" s="974">
        <v>0.1</v>
      </c>
      <c r="W198" s="972" t="s">
        <v>701</v>
      </c>
      <c r="X198" s="972" t="s">
        <v>713</v>
      </c>
      <c r="Y198" s="974">
        <v>0</v>
      </c>
      <c r="Z198" s="975">
        <v>0.5</v>
      </c>
      <c r="AA198" s="973">
        <v>0.4</v>
      </c>
      <c r="AB198" s="972" t="s">
        <v>723</v>
      </c>
      <c r="AC198" s="972" t="s">
        <v>722</v>
      </c>
      <c r="AD198" s="974">
        <v>0.1</v>
      </c>
      <c r="AE198" s="972" t="s">
        <v>701</v>
      </c>
      <c r="AF198" s="972" t="s">
        <v>713</v>
      </c>
      <c r="AG198" s="974">
        <v>0</v>
      </c>
      <c r="AH198" s="975">
        <v>0.5</v>
      </c>
      <c r="AI198" s="973">
        <v>0.4</v>
      </c>
      <c r="AJ198" s="734" t="s">
        <v>723</v>
      </c>
      <c r="AK198" s="977" t="s">
        <v>722</v>
      </c>
      <c r="AL198" s="974">
        <v>0.1</v>
      </c>
      <c r="AM198" s="977" t="s">
        <v>701</v>
      </c>
      <c r="AN198" s="977" t="s">
        <v>713</v>
      </c>
      <c r="AO198" s="974">
        <v>0</v>
      </c>
      <c r="AP198" s="975">
        <v>0.5</v>
      </c>
      <c r="AQ198" s="979">
        <v>0.3</v>
      </c>
      <c r="AR198" s="980" t="s">
        <v>723</v>
      </c>
      <c r="AS198" s="980" t="s">
        <v>722</v>
      </c>
      <c r="AT198" s="979">
        <v>0.7</v>
      </c>
      <c r="AU198" s="980" t="s">
        <v>701</v>
      </c>
      <c r="AV198" s="980" t="s">
        <v>713</v>
      </c>
      <c r="AW198" s="979">
        <v>0</v>
      </c>
      <c r="AX198" s="1327">
        <f t="shared" si="9"/>
        <v>1</v>
      </c>
      <c r="AY198" s="1313"/>
      <c r="AZ198" s="974">
        <v>0.4</v>
      </c>
      <c r="BA198" s="243" t="s">
        <v>723</v>
      </c>
      <c r="BB198" s="200" t="s">
        <v>722</v>
      </c>
      <c r="BC198" s="974">
        <v>0.1</v>
      </c>
      <c r="BD198" s="243" t="s">
        <v>701</v>
      </c>
      <c r="BE198" s="972" t="s">
        <v>713</v>
      </c>
      <c r="BF198" s="974">
        <v>0</v>
      </c>
      <c r="BG198" s="1334">
        <f t="shared" si="10"/>
        <v>0.5</v>
      </c>
      <c r="BH198" s="974">
        <v>0.4</v>
      </c>
      <c r="BI198" s="243" t="s">
        <v>723</v>
      </c>
      <c r="BJ198" s="200" t="s">
        <v>722</v>
      </c>
      <c r="BK198" s="974">
        <v>0.1</v>
      </c>
      <c r="BL198" s="243" t="s">
        <v>701</v>
      </c>
      <c r="BM198" s="972" t="s">
        <v>713</v>
      </c>
      <c r="BN198" s="974">
        <v>0</v>
      </c>
      <c r="BO198" s="1334">
        <f t="shared" si="11"/>
        <v>0.5</v>
      </c>
      <c r="BP198" s="210"/>
      <c r="BQ198" s="1464" t="str">
        <f>IF(VLOOKUP($A198,'EZ list'!$B$4:$H$443,4,FALSE)="","","Yes")</f>
        <v/>
      </c>
      <c r="BR198" s="1465" t="s">
        <v>984</v>
      </c>
      <c r="BS198" s="1446">
        <v>0.70699999999999996</v>
      </c>
      <c r="BT198" s="1396" t="s">
        <v>1088</v>
      </c>
      <c r="BU198" s="1396" t="s">
        <v>723</v>
      </c>
      <c r="BV198" s="1396" t="s">
        <v>722</v>
      </c>
      <c r="BW198" s="1396">
        <v>0.6</v>
      </c>
      <c r="BX198" s="1396" t="s">
        <v>701</v>
      </c>
      <c r="BY198" s="1396" t="s">
        <v>713</v>
      </c>
      <c r="BZ198" s="1396">
        <v>0</v>
      </c>
      <c r="CA198" s="1330"/>
    </row>
    <row r="199" spans="1:79" s="200" customFormat="1" ht="15" x14ac:dyDescent="0.25">
      <c r="A199" s="972" t="s">
        <v>485</v>
      </c>
      <c r="B199" s="1268" t="s">
        <v>484</v>
      </c>
      <c r="C199" s="243">
        <v>0.4</v>
      </c>
      <c r="D199" s="243" t="s">
        <v>710</v>
      </c>
      <c r="E199" s="972" t="s">
        <v>709</v>
      </c>
      <c r="F199" s="243">
        <v>0.09</v>
      </c>
      <c r="G199" s="972" t="s">
        <v>708</v>
      </c>
      <c r="H199" s="972" t="s">
        <v>707</v>
      </c>
      <c r="I199" s="243">
        <v>0.01</v>
      </c>
      <c r="J199" s="243">
        <v>0.5</v>
      </c>
      <c r="K199" s="973">
        <v>0.4</v>
      </c>
      <c r="L199" s="972" t="s">
        <v>710</v>
      </c>
      <c r="M199" s="972" t="s">
        <v>709</v>
      </c>
      <c r="N199" s="974">
        <v>0.09</v>
      </c>
      <c r="O199" s="972" t="s">
        <v>708</v>
      </c>
      <c r="P199" s="972" t="s">
        <v>707</v>
      </c>
      <c r="Q199" s="974">
        <v>0.01</v>
      </c>
      <c r="R199" s="975">
        <v>0.5</v>
      </c>
      <c r="S199" s="973">
        <v>0.4</v>
      </c>
      <c r="T199" s="972" t="s">
        <v>710</v>
      </c>
      <c r="U199" s="972" t="s">
        <v>709</v>
      </c>
      <c r="V199" s="974">
        <v>0.09</v>
      </c>
      <c r="W199" s="972" t="s">
        <v>708</v>
      </c>
      <c r="X199" s="972" t="s">
        <v>707</v>
      </c>
      <c r="Y199" s="974">
        <v>0.01</v>
      </c>
      <c r="Z199" s="975">
        <v>0.5</v>
      </c>
      <c r="AA199" s="973">
        <v>0.4</v>
      </c>
      <c r="AB199" s="972" t="s">
        <v>710</v>
      </c>
      <c r="AC199" s="972" t="s">
        <v>709</v>
      </c>
      <c r="AD199" s="974">
        <v>0.09</v>
      </c>
      <c r="AE199" s="972" t="s">
        <v>708</v>
      </c>
      <c r="AF199" s="972" t="s">
        <v>707</v>
      </c>
      <c r="AG199" s="974">
        <v>0.01</v>
      </c>
      <c r="AH199" s="975">
        <v>0.5</v>
      </c>
      <c r="AI199" s="973">
        <v>0.56000000000000005</v>
      </c>
      <c r="AJ199" s="734" t="s">
        <v>710</v>
      </c>
      <c r="AK199" s="977" t="s">
        <v>709</v>
      </c>
      <c r="AL199" s="974">
        <v>0.17499999999999999</v>
      </c>
      <c r="AM199" s="977" t="s">
        <v>708</v>
      </c>
      <c r="AN199" s="977" t="s">
        <v>707</v>
      </c>
      <c r="AO199" s="974">
        <v>1.4999999999999999E-2</v>
      </c>
      <c r="AP199" s="975">
        <v>0.75000000000000011</v>
      </c>
      <c r="AQ199" s="979">
        <v>0.4</v>
      </c>
      <c r="AR199" s="980" t="s">
        <v>710</v>
      </c>
      <c r="AS199" s="980" t="s">
        <v>709</v>
      </c>
      <c r="AT199" s="979">
        <v>0.09</v>
      </c>
      <c r="AU199" s="980" t="s">
        <v>708</v>
      </c>
      <c r="AV199" s="980" t="s">
        <v>707</v>
      </c>
      <c r="AW199" s="979">
        <v>0.01</v>
      </c>
      <c r="AX199" s="1327">
        <f t="shared" si="9"/>
        <v>0.5</v>
      </c>
      <c r="AY199" s="1313"/>
      <c r="AZ199" s="974">
        <v>0.4</v>
      </c>
      <c r="BA199" s="243" t="s">
        <v>710</v>
      </c>
      <c r="BB199" s="200" t="s">
        <v>709</v>
      </c>
      <c r="BC199" s="974">
        <v>0.09</v>
      </c>
      <c r="BD199" s="243" t="s">
        <v>708</v>
      </c>
      <c r="BE199" s="972" t="s">
        <v>707</v>
      </c>
      <c r="BF199" s="974">
        <v>0.01</v>
      </c>
      <c r="BG199" s="1334">
        <f t="shared" si="10"/>
        <v>0.5</v>
      </c>
      <c r="BH199" s="974">
        <v>0.4</v>
      </c>
      <c r="BI199" s="243" t="s">
        <v>710</v>
      </c>
      <c r="BJ199" s="200" t="s">
        <v>709</v>
      </c>
      <c r="BK199" s="974">
        <v>0.09</v>
      </c>
      <c r="BL199" s="243" t="s">
        <v>708</v>
      </c>
      <c r="BM199" s="972" t="s">
        <v>707</v>
      </c>
      <c r="BN199" s="974">
        <v>0.01</v>
      </c>
      <c r="BO199" s="1334">
        <f t="shared" si="11"/>
        <v>0.5</v>
      </c>
      <c r="BP199" s="210"/>
      <c r="BQ199" s="1464" t="str">
        <f>IF(VLOOKUP($A199,'EZ list'!$B$4:$H$443,4,FALSE)="","","Yes")</f>
        <v>Yes</v>
      </c>
      <c r="BR199" s="1465" t="s">
        <v>984</v>
      </c>
      <c r="BS199" s="1446">
        <v>0.66400000000000003</v>
      </c>
      <c r="BT199" s="1396" t="s">
        <v>985</v>
      </c>
      <c r="BU199" s="1396" t="s">
        <v>710</v>
      </c>
      <c r="BV199" s="1396" t="s">
        <v>709</v>
      </c>
      <c r="BW199" s="1396">
        <v>0.59</v>
      </c>
      <c r="BX199" s="1396" t="s">
        <v>708</v>
      </c>
      <c r="BY199" s="1396" t="s">
        <v>707</v>
      </c>
      <c r="BZ199" s="1396">
        <v>0.01</v>
      </c>
      <c r="CA199" s="1330"/>
    </row>
    <row r="200" spans="1:79" s="200" customFormat="1" ht="15.75" customHeight="1" x14ac:dyDescent="0.25">
      <c r="A200" s="972" t="s">
        <v>487</v>
      </c>
      <c r="B200" s="1268" t="s">
        <v>486</v>
      </c>
      <c r="C200" s="243">
        <v>0.3</v>
      </c>
      <c r="D200" s="243" t="s">
        <v>739</v>
      </c>
      <c r="E200" s="972" t="s">
        <v>738</v>
      </c>
      <c r="F200" s="243">
        <v>0.37</v>
      </c>
      <c r="G200" s="972" t="s">
        <v>701</v>
      </c>
      <c r="H200" s="972" t="s">
        <v>701</v>
      </c>
      <c r="I200" s="243">
        <v>0</v>
      </c>
      <c r="J200" s="243">
        <v>0.66999999999999993</v>
      </c>
      <c r="K200" s="973">
        <v>0.3</v>
      </c>
      <c r="L200" s="972" t="s">
        <v>739</v>
      </c>
      <c r="M200" s="972" t="s">
        <v>738</v>
      </c>
      <c r="N200" s="974">
        <v>0.37</v>
      </c>
      <c r="O200" s="972" t="s">
        <v>701</v>
      </c>
      <c r="P200" s="972" t="s">
        <v>701</v>
      </c>
      <c r="Q200" s="974">
        <v>0</v>
      </c>
      <c r="R200" s="975">
        <v>0.66999999999999993</v>
      </c>
      <c r="S200" s="973">
        <v>0.3</v>
      </c>
      <c r="T200" s="972" t="s">
        <v>739</v>
      </c>
      <c r="U200" s="972" t="s">
        <v>738</v>
      </c>
      <c r="V200" s="974">
        <v>0.37</v>
      </c>
      <c r="W200" s="972" t="s">
        <v>701</v>
      </c>
      <c r="X200" s="972" t="s">
        <v>701</v>
      </c>
      <c r="Y200" s="974">
        <v>0</v>
      </c>
      <c r="Z200" s="975">
        <v>0.66999999999999993</v>
      </c>
      <c r="AA200" s="973">
        <v>0.3</v>
      </c>
      <c r="AB200" s="972" t="s">
        <v>739</v>
      </c>
      <c r="AC200" s="972" t="s">
        <v>738</v>
      </c>
      <c r="AD200" s="974">
        <v>0.37</v>
      </c>
      <c r="AE200" s="972" t="s">
        <v>701</v>
      </c>
      <c r="AF200" s="972" t="s">
        <v>701</v>
      </c>
      <c r="AG200" s="974">
        <v>0</v>
      </c>
      <c r="AH200" s="975">
        <v>0.66999999999999993</v>
      </c>
      <c r="AI200" s="973">
        <v>0.48</v>
      </c>
      <c r="AJ200" s="734" t="s">
        <v>739</v>
      </c>
      <c r="AK200" s="977" t="s">
        <v>738</v>
      </c>
      <c r="AL200" s="974">
        <v>0.27</v>
      </c>
      <c r="AM200" s="977" t="s">
        <v>701</v>
      </c>
      <c r="AN200" s="977" t="s">
        <v>701</v>
      </c>
      <c r="AO200" s="974">
        <v>0</v>
      </c>
      <c r="AP200" s="975">
        <v>0.75</v>
      </c>
      <c r="AQ200" s="979">
        <v>0.64</v>
      </c>
      <c r="AR200" s="980" t="s">
        <v>739</v>
      </c>
      <c r="AS200" s="980" t="s">
        <v>738</v>
      </c>
      <c r="AT200" s="979">
        <v>0.36</v>
      </c>
      <c r="AU200" s="980" t="s">
        <v>701</v>
      </c>
      <c r="AV200" s="980" t="s">
        <v>701</v>
      </c>
      <c r="AW200" s="979">
        <v>0</v>
      </c>
      <c r="AX200" s="1327">
        <f>+AQ200+AT200+AW200</f>
        <v>1</v>
      </c>
      <c r="AY200" s="1313"/>
      <c r="AZ200" s="974">
        <v>0.3</v>
      </c>
      <c r="BA200" s="243" t="s">
        <v>739</v>
      </c>
      <c r="BB200" s="200" t="s">
        <v>738</v>
      </c>
      <c r="BC200" s="974">
        <v>0.37</v>
      </c>
      <c r="BD200" s="243" t="s">
        <v>701</v>
      </c>
      <c r="BE200" s="972" t="s">
        <v>701</v>
      </c>
      <c r="BF200" s="974">
        <v>0</v>
      </c>
      <c r="BG200" s="1334">
        <f>+AZ200+BC200+BF200</f>
        <v>0.66999999999999993</v>
      </c>
      <c r="BH200" s="974">
        <v>0.3</v>
      </c>
      <c r="BI200" s="243" t="s">
        <v>739</v>
      </c>
      <c r="BJ200" s="200" t="s">
        <v>738</v>
      </c>
      <c r="BK200" s="974">
        <v>0.2</v>
      </c>
      <c r="BL200" s="243" t="s">
        <v>701</v>
      </c>
      <c r="BM200" s="972" t="s">
        <v>701</v>
      </c>
      <c r="BN200" s="974">
        <v>0</v>
      </c>
      <c r="BO200" s="1334">
        <f>+BH200+BK200+BN200</f>
        <v>0.5</v>
      </c>
      <c r="BP200" s="210"/>
      <c r="BQ200" s="1464" t="str">
        <f>IF(VLOOKUP($A200,'EZ list'!$B$4:$H$443,4,FALSE)="","","Yes")</f>
        <v/>
      </c>
      <c r="BR200" s="1465" t="s">
        <v>985</v>
      </c>
      <c r="BS200" s="1446">
        <v>0.76900000000000002</v>
      </c>
      <c r="BT200" s="1396" t="s">
        <v>1088</v>
      </c>
      <c r="BU200" s="1396" t="s">
        <v>739</v>
      </c>
      <c r="BV200" s="1396" t="s">
        <v>738</v>
      </c>
      <c r="BW200" s="1396">
        <v>0.2</v>
      </c>
      <c r="BX200" s="1396" t="s">
        <v>701</v>
      </c>
      <c r="BY200" s="1396" t="s">
        <v>701</v>
      </c>
      <c r="BZ200" s="1396">
        <v>0</v>
      </c>
      <c r="CA200" s="1330"/>
    </row>
    <row r="201" spans="1:79" s="200" customFormat="1" ht="15.75" customHeight="1" x14ac:dyDescent="0.25">
      <c r="A201" s="972" t="s">
        <v>491</v>
      </c>
      <c r="B201" s="1268" t="s">
        <v>490</v>
      </c>
      <c r="C201" s="243">
        <v>0.99</v>
      </c>
      <c r="D201" s="243" t="s">
        <v>701</v>
      </c>
      <c r="E201" s="972" t="s">
        <v>718</v>
      </c>
      <c r="F201" s="243">
        <v>0</v>
      </c>
      <c r="G201" s="972" t="s">
        <v>1447</v>
      </c>
      <c r="H201" s="972" t="s">
        <v>1408</v>
      </c>
      <c r="I201" s="243">
        <v>0.01</v>
      </c>
      <c r="J201" s="243">
        <v>1</v>
      </c>
      <c r="K201" s="973">
        <v>0.99</v>
      </c>
      <c r="L201" s="972" t="s">
        <v>701</v>
      </c>
      <c r="M201" s="972" t="s">
        <v>718</v>
      </c>
      <c r="N201" s="974">
        <v>0</v>
      </c>
      <c r="O201" s="972" t="s">
        <v>1447</v>
      </c>
      <c r="P201" s="972" t="s">
        <v>1408</v>
      </c>
      <c r="Q201" s="974">
        <v>0.01</v>
      </c>
      <c r="R201" s="975">
        <v>1</v>
      </c>
      <c r="S201" s="973">
        <v>0.99</v>
      </c>
      <c r="T201" s="972" t="s">
        <v>701</v>
      </c>
      <c r="U201" s="972" t="s">
        <v>718</v>
      </c>
      <c r="V201" s="974">
        <v>0</v>
      </c>
      <c r="W201" s="972" t="s">
        <v>1447</v>
      </c>
      <c r="X201" s="972" t="s">
        <v>1408</v>
      </c>
      <c r="Y201" s="974">
        <v>0.01</v>
      </c>
      <c r="Z201" s="975">
        <v>1</v>
      </c>
      <c r="AA201" s="973">
        <v>0.99</v>
      </c>
      <c r="AB201" s="972" t="s">
        <v>701</v>
      </c>
      <c r="AC201" s="972" t="s">
        <v>718</v>
      </c>
      <c r="AD201" s="974">
        <v>0</v>
      </c>
      <c r="AE201" s="972" t="s">
        <v>1447</v>
      </c>
      <c r="AF201" s="972" t="s">
        <v>1408</v>
      </c>
      <c r="AG201" s="974">
        <v>0.01</v>
      </c>
      <c r="AH201" s="975">
        <v>1</v>
      </c>
      <c r="AI201" s="973">
        <v>0.99</v>
      </c>
      <c r="AJ201" s="734" t="s">
        <v>701</v>
      </c>
      <c r="AK201" s="977" t="s">
        <v>718</v>
      </c>
      <c r="AL201" s="974">
        <v>0</v>
      </c>
      <c r="AM201" s="977" t="s">
        <v>1447</v>
      </c>
      <c r="AN201" s="977" t="s">
        <v>1408</v>
      </c>
      <c r="AO201" s="974">
        <v>0.01</v>
      </c>
      <c r="AP201" s="975">
        <v>1</v>
      </c>
      <c r="AQ201" s="979">
        <v>0.99</v>
      </c>
      <c r="AR201" s="980" t="s">
        <v>701</v>
      </c>
      <c r="AS201" s="980" t="s">
        <v>718</v>
      </c>
      <c r="AT201" s="979">
        <v>0</v>
      </c>
      <c r="AU201" s="980" t="s">
        <v>734</v>
      </c>
      <c r="AV201" s="980" t="s">
        <v>733</v>
      </c>
      <c r="AW201" s="979">
        <v>0.01</v>
      </c>
      <c r="AX201" s="1327">
        <f t="shared" si="9"/>
        <v>1</v>
      </c>
      <c r="AY201" s="1313"/>
      <c r="AZ201" s="974">
        <v>0.99</v>
      </c>
      <c r="BA201" s="243" t="s">
        <v>701</v>
      </c>
      <c r="BB201" s="200" t="s">
        <v>718</v>
      </c>
      <c r="BC201" s="974">
        <v>0</v>
      </c>
      <c r="BD201" s="243" t="s">
        <v>734</v>
      </c>
      <c r="BE201" s="972" t="s">
        <v>733</v>
      </c>
      <c r="BF201" s="974">
        <v>0.01</v>
      </c>
      <c r="BG201" s="1334">
        <f t="shared" si="10"/>
        <v>1</v>
      </c>
      <c r="BH201" s="974">
        <v>0.49</v>
      </c>
      <c r="BI201" s="243" t="s">
        <v>701</v>
      </c>
      <c r="BJ201" s="200" t="s">
        <v>718</v>
      </c>
      <c r="BK201" s="974">
        <v>0</v>
      </c>
      <c r="BL201" s="243" t="s">
        <v>734</v>
      </c>
      <c r="BM201" s="972" t="s">
        <v>733</v>
      </c>
      <c r="BN201" s="974">
        <v>0.01</v>
      </c>
      <c r="BO201" s="1334">
        <f t="shared" si="11"/>
        <v>0.5</v>
      </c>
      <c r="BP201" s="210"/>
      <c r="BQ201" s="1464" t="str">
        <f>IF(VLOOKUP($A201,'EZ list'!$B$4:$H$443,4,FALSE)="","","Yes")</f>
        <v/>
      </c>
      <c r="BR201" s="1465" t="s">
        <v>985</v>
      </c>
      <c r="BS201" s="1446">
        <v>0.65300000000000002</v>
      </c>
      <c r="BT201" s="1396" t="s">
        <v>1088</v>
      </c>
      <c r="BU201" s="1396" t="s">
        <v>701</v>
      </c>
      <c r="BV201" s="1396" t="s">
        <v>718</v>
      </c>
      <c r="BW201" s="1396">
        <v>0</v>
      </c>
      <c r="BX201" s="1396" t="s">
        <v>734</v>
      </c>
      <c r="BY201" s="1396" t="s">
        <v>733</v>
      </c>
      <c r="BZ201" s="1396">
        <v>0.01</v>
      </c>
      <c r="CA201" s="1330"/>
    </row>
    <row r="202" spans="1:79" s="200" customFormat="1" ht="15.75" customHeight="1" x14ac:dyDescent="0.25">
      <c r="A202" s="972" t="s">
        <v>493</v>
      </c>
      <c r="B202" s="1268" t="s">
        <v>492</v>
      </c>
      <c r="C202" s="243">
        <v>0.4</v>
      </c>
      <c r="D202" s="243" t="s">
        <v>771</v>
      </c>
      <c r="E202" s="972" t="s">
        <v>770</v>
      </c>
      <c r="F202" s="243">
        <v>0.09</v>
      </c>
      <c r="G202" s="972" t="s">
        <v>769</v>
      </c>
      <c r="H202" s="972" t="s">
        <v>1407</v>
      </c>
      <c r="I202" s="243">
        <v>0.01</v>
      </c>
      <c r="J202" s="243">
        <v>0.5</v>
      </c>
      <c r="K202" s="973">
        <v>0.4</v>
      </c>
      <c r="L202" s="972" t="s">
        <v>771</v>
      </c>
      <c r="M202" s="972" t="s">
        <v>770</v>
      </c>
      <c r="N202" s="974">
        <v>0.09</v>
      </c>
      <c r="O202" s="972" t="s">
        <v>769</v>
      </c>
      <c r="P202" s="972" t="s">
        <v>1407</v>
      </c>
      <c r="Q202" s="974">
        <v>0.01</v>
      </c>
      <c r="R202" s="975">
        <v>0.5</v>
      </c>
      <c r="S202" s="973">
        <v>0.4</v>
      </c>
      <c r="T202" s="972" t="s">
        <v>771</v>
      </c>
      <c r="U202" s="972" t="s">
        <v>770</v>
      </c>
      <c r="V202" s="974">
        <v>0.09</v>
      </c>
      <c r="W202" s="972" t="s">
        <v>769</v>
      </c>
      <c r="X202" s="972" t="s">
        <v>1407</v>
      </c>
      <c r="Y202" s="974">
        <v>0.01</v>
      </c>
      <c r="Z202" s="975">
        <v>0.5</v>
      </c>
      <c r="AA202" s="973">
        <v>0.4</v>
      </c>
      <c r="AB202" s="972" t="s">
        <v>771</v>
      </c>
      <c r="AC202" s="972" t="s">
        <v>770</v>
      </c>
      <c r="AD202" s="974">
        <v>0.09</v>
      </c>
      <c r="AE202" s="972" t="s">
        <v>769</v>
      </c>
      <c r="AF202" s="972" t="s">
        <v>1407</v>
      </c>
      <c r="AG202" s="974">
        <v>0.01</v>
      </c>
      <c r="AH202" s="975">
        <v>0.5</v>
      </c>
      <c r="AI202" s="973">
        <v>0.4</v>
      </c>
      <c r="AJ202" s="734" t="s">
        <v>771</v>
      </c>
      <c r="AK202" s="977" t="s">
        <v>770</v>
      </c>
      <c r="AL202" s="974">
        <v>0.09</v>
      </c>
      <c r="AM202" s="977" t="s">
        <v>769</v>
      </c>
      <c r="AN202" s="977" t="s">
        <v>1407</v>
      </c>
      <c r="AO202" s="974">
        <v>0.01</v>
      </c>
      <c r="AP202" s="975">
        <v>0.5</v>
      </c>
      <c r="AQ202" s="979">
        <v>0.4</v>
      </c>
      <c r="AR202" s="980" t="s">
        <v>771</v>
      </c>
      <c r="AS202" s="980" t="s">
        <v>770</v>
      </c>
      <c r="AT202" s="979">
        <v>0.09</v>
      </c>
      <c r="AU202" s="980" t="s">
        <v>769</v>
      </c>
      <c r="AV202" s="980" t="s">
        <v>768</v>
      </c>
      <c r="AW202" s="979">
        <v>0.01</v>
      </c>
      <c r="AX202" s="1327">
        <f t="shared" si="9"/>
        <v>0.5</v>
      </c>
      <c r="AY202" s="1313"/>
      <c r="AZ202" s="974">
        <v>0.4</v>
      </c>
      <c r="BA202" s="243" t="s">
        <v>771</v>
      </c>
      <c r="BB202" s="200" t="s">
        <v>770</v>
      </c>
      <c r="BC202" s="974">
        <v>0.09</v>
      </c>
      <c r="BD202" s="243" t="s">
        <v>769</v>
      </c>
      <c r="BE202" s="972" t="s">
        <v>768</v>
      </c>
      <c r="BF202" s="974">
        <v>0.01</v>
      </c>
      <c r="BG202" s="1334">
        <f t="shared" si="10"/>
        <v>0.5</v>
      </c>
      <c r="BH202" s="974">
        <v>0.4</v>
      </c>
      <c r="BI202" s="243" t="s">
        <v>771</v>
      </c>
      <c r="BJ202" s="200" t="s">
        <v>770</v>
      </c>
      <c r="BK202" s="974">
        <v>0.09</v>
      </c>
      <c r="BL202" s="243" t="s">
        <v>769</v>
      </c>
      <c r="BM202" s="972" t="s">
        <v>768</v>
      </c>
      <c r="BN202" s="974">
        <v>0.01</v>
      </c>
      <c r="BO202" s="1334">
        <f t="shared" si="11"/>
        <v>0.5</v>
      </c>
      <c r="BP202" s="210"/>
      <c r="BQ202" s="1464" t="str">
        <f>IF(VLOOKUP($A202,'EZ list'!$B$4:$H$443,4,FALSE)="","","Yes")</f>
        <v/>
      </c>
      <c r="BR202" s="1465" t="s">
        <v>984</v>
      </c>
      <c r="BS202" s="1446">
        <v>0.70599999999999996</v>
      </c>
      <c r="BT202" s="1396" t="s">
        <v>1088</v>
      </c>
      <c r="BU202" s="1396" t="s">
        <v>771</v>
      </c>
      <c r="BV202" s="1396" t="s">
        <v>770</v>
      </c>
      <c r="BW202" s="1396">
        <v>0.59</v>
      </c>
      <c r="BX202" s="1396" t="s">
        <v>769</v>
      </c>
      <c r="BY202" s="1396" t="s">
        <v>768</v>
      </c>
      <c r="BZ202" s="1396">
        <v>0.01</v>
      </c>
      <c r="CA202" s="1330"/>
    </row>
    <row r="203" spans="1:79" s="200" customFormat="1" ht="15.75" customHeight="1" x14ac:dyDescent="0.25">
      <c r="A203" s="972" t="s">
        <v>495</v>
      </c>
      <c r="B203" s="1268" t="s">
        <v>494</v>
      </c>
      <c r="C203" s="243">
        <v>0.4</v>
      </c>
      <c r="D203" s="243" t="s">
        <v>710</v>
      </c>
      <c r="E203" s="972" t="s">
        <v>709</v>
      </c>
      <c r="F203" s="243">
        <v>0.09</v>
      </c>
      <c r="G203" s="972" t="s">
        <v>708</v>
      </c>
      <c r="H203" s="972" t="s">
        <v>707</v>
      </c>
      <c r="I203" s="243">
        <v>0.01</v>
      </c>
      <c r="J203" s="243">
        <v>0.5</v>
      </c>
      <c r="K203" s="973">
        <v>0.4</v>
      </c>
      <c r="L203" s="972" t="s">
        <v>710</v>
      </c>
      <c r="M203" s="972" t="s">
        <v>709</v>
      </c>
      <c r="N203" s="974">
        <v>0.09</v>
      </c>
      <c r="O203" s="972" t="s">
        <v>708</v>
      </c>
      <c r="P203" s="972" t="s">
        <v>707</v>
      </c>
      <c r="Q203" s="974">
        <v>0.01</v>
      </c>
      <c r="R203" s="975">
        <v>0.5</v>
      </c>
      <c r="S203" s="973">
        <v>0.4</v>
      </c>
      <c r="T203" s="972" t="s">
        <v>710</v>
      </c>
      <c r="U203" s="972" t="s">
        <v>709</v>
      </c>
      <c r="V203" s="974">
        <v>0.09</v>
      </c>
      <c r="W203" s="972" t="s">
        <v>708</v>
      </c>
      <c r="X203" s="972" t="s">
        <v>707</v>
      </c>
      <c r="Y203" s="974">
        <v>0.01</v>
      </c>
      <c r="Z203" s="975">
        <v>0.5</v>
      </c>
      <c r="AA203" s="973">
        <v>0.4</v>
      </c>
      <c r="AB203" s="972" t="s">
        <v>710</v>
      </c>
      <c r="AC203" s="972" t="s">
        <v>709</v>
      </c>
      <c r="AD203" s="974">
        <v>0.09</v>
      </c>
      <c r="AE203" s="972" t="s">
        <v>708</v>
      </c>
      <c r="AF203" s="972" t="s">
        <v>707</v>
      </c>
      <c r="AG203" s="974">
        <v>0.01</v>
      </c>
      <c r="AH203" s="975">
        <v>0.5</v>
      </c>
      <c r="AI203" s="973">
        <v>0.56000000000000005</v>
      </c>
      <c r="AJ203" s="734" t="s">
        <v>710</v>
      </c>
      <c r="AK203" s="977" t="s">
        <v>709</v>
      </c>
      <c r="AL203" s="974">
        <v>0.17499999999999999</v>
      </c>
      <c r="AM203" s="977" t="s">
        <v>708</v>
      </c>
      <c r="AN203" s="977" t="s">
        <v>707</v>
      </c>
      <c r="AO203" s="974">
        <v>1.4999999999999999E-2</v>
      </c>
      <c r="AP203" s="975">
        <v>0.75000000000000011</v>
      </c>
      <c r="AQ203" s="979">
        <v>0.4</v>
      </c>
      <c r="AR203" s="980" t="s">
        <v>710</v>
      </c>
      <c r="AS203" s="980" t="s">
        <v>709</v>
      </c>
      <c r="AT203" s="979">
        <v>0.09</v>
      </c>
      <c r="AU203" s="980" t="s">
        <v>708</v>
      </c>
      <c r="AV203" s="980" t="s">
        <v>707</v>
      </c>
      <c r="AW203" s="979">
        <v>0.01</v>
      </c>
      <c r="AX203" s="1327">
        <f t="shared" si="9"/>
        <v>0.5</v>
      </c>
      <c r="AY203" s="1313"/>
      <c r="AZ203" s="974">
        <v>0.4</v>
      </c>
      <c r="BA203" s="243" t="s">
        <v>710</v>
      </c>
      <c r="BB203" s="200" t="s">
        <v>709</v>
      </c>
      <c r="BC203" s="974">
        <v>0.09</v>
      </c>
      <c r="BD203" s="243" t="s">
        <v>708</v>
      </c>
      <c r="BE203" s="972" t="s">
        <v>707</v>
      </c>
      <c r="BF203" s="974">
        <v>0.01</v>
      </c>
      <c r="BG203" s="1334">
        <f t="shared" si="10"/>
        <v>0.5</v>
      </c>
      <c r="BH203" s="974">
        <v>0.4</v>
      </c>
      <c r="BI203" s="243" t="s">
        <v>710</v>
      </c>
      <c r="BJ203" s="200" t="s">
        <v>709</v>
      </c>
      <c r="BK203" s="974">
        <v>0.09</v>
      </c>
      <c r="BL203" s="243" t="s">
        <v>708</v>
      </c>
      <c r="BM203" s="972" t="s">
        <v>707</v>
      </c>
      <c r="BN203" s="974">
        <v>0.01</v>
      </c>
      <c r="BO203" s="1334">
        <f t="shared" si="11"/>
        <v>0.5</v>
      </c>
      <c r="BP203" s="210"/>
      <c r="BQ203" s="1464" t="str">
        <f>IF(VLOOKUP($A203,'EZ list'!$B$4:$H$443,4,FALSE)="","","Yes")</f>
        <v/>
      </c>
      <c r="BR203" s="1465" t="s">
        <v>984</v>
      </c>
      <c r="BS203" s="1446">
        <v>0.63300000000000001</v>
      </c>
      <c r="BT203" s="1396" t="s">
        <v>985</v>
      </c>
      <c r="BU203" s="1396" t="s">
        <v>710</v>
      </c>
      <c r="BV203" s="1396" t="s">
        <v>709</v>
      </c>
      <c r="BW203" s="1396">
        <v>0.59</v>
      </c>
      <c r="BX203" s="1396" t="s">
        <v>708</v>
      </c>
      <c r="BY203" s="1396" t="s">
        <v>707</v>
      </c>
      <c r="BZ203" s="1396">
        <v>0.01</v>
      </c>
      <c r="CA203" s="1330"/>
    </row>
    <row r="204" spans="1:79" s="200" customFormat="1" ht="15.75" customHeight="1" x14ac:dyDescent="0.25">
      <c r="A204" s="972" t="s">
        <v>497</v>
      </c>
      <c r="B204" s="1268" t="s">
        <v>496</v>
      </c>
      <c r="C204" s="243">
        <v>0.4</v>
      </c>
      <c r="D204" s="243" t="s">
        <v>758</v>
      </c>
      <c r="E204" s="972" t="s">
        <v>757</v>
      </c>
      <c r="F204" s="243">
        <v>0.09</v>
      </c>
      <c r="G204" s="972" t="s">
        <v>756</v>
      </c>
      <c r="H204" s="972" t="s">
        <v>755</v>
      </c>
      <c r="I204" s="243">
        <v>0.01</v>
      </c>
      <c r="J204" s="243">
        <v>0.5</v>
      </c>
      <c r="K204" s="973">
        <v>0.4</v>
      </c>
      <c r="L204" s="972" t="s">
        <v>758</v>
      </c>
      <c r="M204" s="972" t="s">
        <v>757</v>
      </c>
      <c r="N204" s="974">
        <v>0.09</v>
      </c>
      <c r="O204" s="972" t="s">
        <v>756</v>
      </c>
      <c r="P204" s="972" t="s">
        <v>755</v>
      </c>
      <c r="Q204" s="974">
        <v>0.01</v>
      </c>
      <c r="R204" s="975">
        <v>0.5</v>
      </c>
      <c r="S204" s="973">
        <v>0.4</v>
      </c>
      <c r="T204" s="972" t="s">
        <v>758</v>
      </c>
      <c r="U204" s="972" t="s">
        <v>757</v>
      </c>
      <c r="V204" s="974">
        <v>0.09</v>
      </c>
      <c r="W204" s="972" t="s">
        <v>756</v>
      </c>
      <c r="X204" s="972" t="s">
        <v>755</v>
      </c>
      <c r="Y204" s="974">
        <v>0.01</v>
      </c>
      <c r="Z204" s="975">
        <v>0.5</v>
      </c>
      <c r="AA204" s="973">
        <v>0.4</v>
      </c>
      <c r="AB204" s="972" t="s">
        <v>758</v>
      </c>
      <c r="AC204" s="972" t="s">
        <v>757</v>
      </c>
      <c r="AD204" s="974">
        <v>0.09</v>
      </c>
      <c r="AE204" s="972" t="s">
        <v>756</v>
      </c>
      <c r="AF204" s="972" t="s">
        <v>755</v>
      </c>
      <c r="AG204" s="974">
        <v>0.01</v>
      </c>
      <c r="AH204" s="975">
        <v>0.5</v>
      </c>
      <c r="AI204" s="973">
        <v>0.44</v>
      </c>
      <c r="AJ204" s="734" t="s">
        <v>758</v>
      </c>
      <c r="AK204" s="977" t="s">
        <v>757</v>
      </c>
      <c r="AL204" s="974">
        <v>0.26</v>
      </c>
      <c r="AM204" s="977" t="s">
        <v>756</v>
      </c>
      <c r="AN204" s="977" t="s">
        <v>755</v>
      </c>
      <c r="AO204" s="974">
        <v>0.05</v>
      </c>
      <c r="AP204" s="975">
        <v>0.75</v>
      </c>
      <c r="AQ204" s="979">
        <v>0.4</v>
      </c>
      <c r="AR204" s="980" t="s">
        <v>758</v>
      </c>
      <c r="AS204" s="980" t="s">
        <v>757</v>
      </c>
      <c r="AT204" s="979">
        <v>0.09</v>
      </c>
      <c r="AU204" s="980" t="s">
        <v>756</v>
      </c>
      <c r="AV204" s="980" t="s">
        <v>755</v>
      </c>
      <c r="AW204" s="979">
        <v>0.01</v>
      </c>
      <c r="AX204" s="1327">
        <f t="shared" si="9"/>
        <v>0.5</v>
      </c>
      <c r="AY204" s="1313"/>
      <c r="AZ204" s="974">
        <v>0.4</v>
      </c>
      <c r="BA204" s="243" t="s">
        <v>758</v>
      </c>
      <c r="BB204" s="200" t="s">
        <v>757</v>
      </c>
      <c r="BC204" s="974">
        <v>0.09</v>
      </c>
      <c r="BD204" s="243" t="s">
        <v>756</v>
      </c>
      <c r="BE204" s="972" t="s">
        <v>755</v>
      </c>
      <c r="BF204" s="974">
        <v>0.01</v>
      </c>
      <c r="BG204" s="1334">
        <f t="shared" si="10"/>
        <v>0.5</v>
      </c>
      <c r="BH204" s="974">
        <v>0.4</v>
      </c>
      <c r="BI204" s="243" t="s">
        <v>758</v>
      </c>
      <c r="BJ204" s="200" t="s">
        <v>757</v>
      </c>
      <c r="BK204" s="974">
        <v>0.09</v>
      </c>
      <c r="BL204" s="243" t="s">
        <v>756</v>
      </c>
      <c r="BM204" s="972" t="s">
        <v>755</v>
      </c>
      <c r="BN204" s="974">
        <v>0.01</v>
      </c>
      <c r="BO204" s="1334">
        <f t="shared" si="11"/>
        <v>0.5</v>
      </c>
      <c r="BP204" s="210"/>
      <c r="BQ204" s="1464" t="str">
        <f>IF(VLOOKUP($A204,'EZ list'!$B$4:$H$443,4,FALSE)="","","Yes")</f>
        <v/>
      </c>
      <c r="BR204" s="1465" t="s">
        <v>984</v>
      </c>
      <c r="BS204" s="1446">
        <v>0.66200000000000003</v>
      </c>
      <c r="BT204" s="1396" t="s">
        <v>1088</v>
      </c>
      <c r="BU204" s="1396" t="s">
        <v>758</v>
      </c>
      <c r="BV204" s="1396" t="s">
        <v>757</v>
      </c>
      <c r="BW204" s="1396">
        <v>0.59</v>
      </c>
      <c r="BX204" s="1396" t="s">
        <v>756</v>
      </c>
      <c r="BY204" s="1396" t="s">
        <v>755</v>
      </c>
      <c r="BZ204" s="1396">
        <v>0.01</v>
      </c>
      <c r="CA204" s="1330"/>
    </row>
    <row r="205" spans="1:79" s="200" customFormat="1" ht="15" x14ac:dyDescent="0.25">
      <c r="A205" s="972" t="s">
        <v>499</v>
      </c>
      <c r="B205" s="1268" t="s">
        <v>498</v>
      </c>
      <c r="C205" s="243">
        <v>0.49</v>
      </c>
      <c r="D205" s="243" t="s">
        <v>701</v>
      </c>
      <c r="E205" s="972" t="s">
        <v>718</v>
      </c>
      <c r="F205" s="243">
        <v>0</v>
      </c>
      <c r="G205" s="972" t="s">
        <v>814</v>
      </c>
      <c r="H205" s="972" t="s">
        <v>813</v>
      </c>
      <c r="I205" s="243">
        <v>0.01</v>
      </c>
      <c r="J205" s="243">
        <v>0.5</v>
      </c>
      <c r="K205" s="973">
        <v>0.49</v>
      </c>
      <c r="L205" s="972" t="s">
        <v>701</v>
      </c>
      <c r="M205" s="972" t="s">
        <v>718</v>
      </c>
      <c r="N205" s="974">
        <v>0</v>
      </c>
      <c r="O205" s="972" t="s">
        <v>814</v>
      </c>
      <c r="P205" s="972" t="s">
        <v>813</v>
      </c>
      <c r="Q205" s="974">
        <v>0.01</v>
      </c>
      <c r="R205" s="975">
        <v>0.5</v>
      </c>
      <c r="S205" s="973">
        <v>0.49</v>
      </c>
      <c r="T205" s="972" t="s">
        <v>701</v>
      </c>
      <c r="U205" s="972" t="s">
        <v>718</v>
      </c>
      <c r="V205" s="974">
        <v>0</v>
      </c>
      <c r="W205" s="972" t="s">
        <v>814</v>
      </c>
      <c r="X205" s="972" t="s">
        <v>813</v>
      </c>
      <c r="Y205" s="974">
        <v>0.01</v>
      </c>
      <c r="Z205" s="975">
        <v>0.5</v>
      </c>
      <c r="AA205" s="973">
        <v>0.49</v>
      </c>
      <c r="AB205" s="972" t="s">
        <v>701</v>
      </c>
      <c r="AC205" s="972" t="s">
        <v>718</v>
      </c>
      <c r="AD205" s="974">
        <v>0</v>
      </c>
      <c r="AE205" s="972" t="s">
        <v>814</v>
      </c>
      <c r="AF205" s="972" t="s">
        <v>813</v>
      </c>
      <c r="AG205" s="974">
        <v>0.01</v>
      </c>
      <c r="AH205" s="975">
        <v>0.5</v>
      </c>
      <c r="AI205" s="973">
        <v>0.49</v>
      </c>
      <c r="AJ205" s="734" t="s">
        <v>701</v>
      </c>
      <c r="AK205" s="977" t="s">
        <v>718</v>
      </c>
      <c r="AL205" s="974">
        <v>0</v>
      </c>
      <c r="AM205" s="977" t="s">
        <v>814</v>
      </c>
      <c r="AN205" s="977" t="s">
        <v>813</v>
      </c>
      <c r="AO205" s="974">
        <v>0.01</v>
      </c>
      <c r="AP205" s="975">
        <v>0.5</v>
      </c>
      <c r="AQ205" s="979">
        <v>0.49</v>
      </c>
      <c r="AR205" s="980" t="s">
        <v>701</v>
      </c>
      <c r="AS205" s="980" t="s">
        <v>718</v>
      </c>
      <c r="AT205" s="979">
        <v>0</v>
      </c>
      <c r="AU205" s="980" t="s">
        <v>814</v>
      </c>
      <c r="AV205" s="980" t="s">
        <v>813</v>
      </c>
      <c r="AW205" s="979">
        <v>0.01</v>
      </c>
      <c r="AX205" s="1327">
        <f t="shared" si="9"/>
        <v>0.5</v>
      </c>
      <c r="AY205" s="1313"/>
      <c r="AZ205" s="974">
        <v>0.49</v>
      </c>
      <c r="BA205" s="243" t="s">
        <v>701</v>
      </c>
      <c r="BB205" s="200" t="s">
        <v>718</v>
      </c>
      <c r="BC205" s="974">
        <v>0</v>
      </c>
      <c r="BD205" s="243" t="s">
        <v>814</v>
      </c>
      <c r="BE205" s="972" t="s">
        <v>813</v>
      </c>
      <c r="BF205" s="974">
        <v>0.01</v>
      </c>
      <c r="BG205" s="1334">
        <f t="shared" si="10"/>
        <v>0.5</v>
      </c>
      <c r="BH205" s="974">
        <v>0.49</v>
      </c>
      <c r="BI205" s="243" t="s">
        <v>701</v>
      </c>
      <c r="BJ205" s="200" t="s">
        <v>718</v>
      </c>
      <c r="BK205" s="974">
        <v>0</v>
      </c>
      <c r="BL205" s="243" t="s">
        <v>814</v>
      </c>
      <c r="BM205" s="972" t="s">
        <v>813</v>
      </c>
      <c r="BN205" s="974">
        <v>0.01</v>
      </c>
      <c r="BO205" s="1334">
        <f t="shared" si="11"/>
        <v>0.5</v>
      </c>
      <c r="BP205" s="210"/>
      <c r="BQ205" s="1464" t="str">
        <f>IF(VLOOKUP($A205,'EZ list'!$B$4:$H$443,4,FALSE)="","","Yes")</f>
        <v>Yes</v>
      </c>
      <c r="BR205" s="1465" t="s">
        <v>985</v>
      </c>
      <c r="BS205" s="1446">
        <v>0.66</v>
      </c>
      <c r="BT205" s="1396" t="s">
        <v>1088</v>
      </c>
      <c r="BU205" s="1396" t="s">
        <v>701</v>
      </c>
      <c r="BV205" s="1396" t="s">
        <v>718</v>
      </c>
      <c r="BW205" s="1396">
        <v>0</v>
      </c>
      <c r="BX205" s="1396" t="s">
        <v>814</v>
      </c>
      <c r="BY205" s="1396" t="s">
        <v>813</v>
      </c>
      <c r="BZ205" s="1396">
        <v>0.01</v>
      </c>
      <c r="CA205" s="1330"/>
    </row>
    <row r="206" spans="1:79" s="200" customFormat="1" ht="15.75" customHeight="1" x14ac:dyDescent="0.25">
      <c r="A206" s="972" t="s">
        <v>501</v>
      </c>
      <c r="B206" s="1268" t="s">
        <v>500</v>
      </c>
      <c r="C206" s="243">
        <v>0.4</v>
      </c>
      <c r="D206" s="243" t="s">
        <v>762</v>
      </c>
      <c r="E206" s="972" t="s">
        <v>761</v>
      </c>
      <c r="F206" s="243">
        <v>0.1</v>
      </c>
      <c r="G206" s="972" t="s">
        <v>701</v>
      </c>
      <c r="H206" s="972" t="s">
        <v>713</v>
      </c>
      <c r="I206" s="243">
        <v>0</v>
      </c>
      <c r="J206" s="243">
        <v>0.5</v>
      </c>
      <c r="K206" s="973">
        <v>0.4</v>
      </c>
      <c r="L206" s="972" t="s">
        <v>762</v>
      </c>
      <c r="M206" s="972" t="s">
        <v>761</v>
      </c>
      <c r="N206" s="974">
        <v>0.1</v>
      </c>
      <c r="O206" s="972" t="s">
        <v>701</v>
      </c>
      <c r="P206" s="972" t="s">
        <v>713</v>
      </c>
      <c r="Q206" s="974">
        <v>0</v>
      </c>
      <c r="R206" s="975">
        <v>0.5</v>
      </c>
      <c r="S206" s="973">
        <v>0.4</v>
      </c>
      <c r="T206" s="972" t="s">
        <v>762</v>
      </c>
      <c r="U206" s="972" t="s">
        <v>761</v>
      </c>
      <c r="V206" s="974">
        <v>0.1</v>
      </c>
      <c r="W206" s="972" t="s">
        <v>701</v>
      </c>
      <c r="X206" s="972" t="s">
        <v>713</v>
      </c>
      <c r="Y206" s="974">
        <v>0</v>
      </c>
      <c r="Z206" s="975">
        <v>0.5</v>
      </c>
      <c r="AA206" s="973">
        <v>0.4</v>
      </c>
      <c r="AB206" s="972" t="s">
        <v>762</v>
      </c>
      <c r="AC206" s="972" t="s">
        <v>761</v>
      </c>
      <c r="AD206" s="974">
        <v>0.1</v>
      </c>
      <c r="AE206" s="972" t="s">
        <v>701</v>
      </c>
      <c r="AF206" s="972" t="s">
        <v>713</v>
      </c>
      <c r="AG206" s="974">
        <v>0</v>
      </c>
      <c r="AH206" s="975">
        <v>0.5</v>
      </c>
      <c r="AI206" s="973">
        <v>0.4</v>
      </c>
      <c r="AJ206" s="734" t="s">
        <v>762</v>
      </c>
      <c r="AK206" s="977" t="s">
        <v>761</v>
      </c>
      <c r="AL206" s="974">
        <v>0.1</v>
      </c>
      <c r="AM206" s="977" t="s">
        <v>701</v>
      </c>
      <c r="AN206" s="977" t="s">
        <v>713</v>
      </c>
      <c r="AO206" s="974">
        <v>0</v>
      </c>
      <c r="AP206" s="975">
        <v>0.5</v>
      </c>
      <c r="AQ206" s="979">
        <v>0.4</v>
      </c>
      <c r="AR206" s="980" t="s">
        <v>762</v>
      </c>
      <c r="AS206" s="980" t="s">
        <v>761</v>
      </c>
      <c r="AT206" s="979">
        <v>0.1</v>
      </c>
      <c r="AU206" s="980" t="s">
        <v>701</v>
      </c>
      <c r="AV206" s="980" t="s">
        <v>713</v>
      </c>
      <c r="AW206" s="979">
        <v>0</v>
      </c>
      <c r="AX206" s="1327">
        <f t="shared" si="9"/>
        <v>0.5</v>
      </c>
      <c r="AY206" s="1313"/>
      <c r="AZ206" s="974">
        <v>0.4</v>
      </c>
      <c r="BA206" s="243" t="s">
        <v>762</v>
      </c>
      <c r="BB206" s="200" t="s">
        <v>761</v>
      </c>
      <c r="BC206" s="974">
        <v>0.1</v>
      </c>
      <c r="BD206" s="243" t="s">
        <v>701</v>
      </c>
      <c r="BE206" s="972" t="s">
        <v>713</v>
      </c>
      <c r="BF206" s="974">
        <v>0</v>
      </c>
      <c r="BG206" s="1334">
        <f t="shared" si="10"/>
        <v>0.5</v>
      </c>
      <c r="BH206" s="974">
        <v>0.4</v>
      </c>
      <c r="BI206" s="243" t="s">
        <v>762</v>
      </c>
      <c r="BJ206" s="200" t="s">
        <v>761</v>
      </c>
      <c r="BK206" s="974">
        <v>0.1</v>
      </c>
      <c r="BL206" s="243" t="s">
        <v>701</v>
      </c>
      <c r="BM206" s="972" t="s">
        <v>713</v>
      </c>
      <c r="BN206" s="974">
        <v>0</v>
      </c>
      <c r="BO206" s="1334">
        <f t="shared" si="11"/>
        <v>0.5</v>
      </c>
      <c r="BP206" s="210"/>
      <c r="BQ206" s="1464" t="str">
        <f>IF(VLOOKUP($A206,'EZ list'!$B$4:$H$443,4,FALSE)="","","Yes")</f>
        <v/>
      </c>
      <c r="BR206" s="1465" t="s">
        <v>984</v>
      </c>
      <c r="BS206" s="1446">
        <v>0.7</v>
      </c>
      <c r="BT206" s="1396" t="s">
        <v>1088</v>
      </c>
      <c r="BU206" s="1396" t="s">
        <v>762</v>
      </c>
      <c r="BV206" s="1396" t="s">
        <v>761</v>
      </c>
      <c r="BW206" s="1396">
        <v>0.6</v>
      </c>
      <c r="BX206" s="1396" t="s">
        <v>701</v>
      </c>
      <c r="BY206" s="1396" t="s">
        <v>713</v>
      </c>
      <c r="BZ206" s="1396">
        <v>0</v>
      </c>
      <c r="CA206" s="1330"/>
    </row>
    <row r="207" spans="1:79" s="200" customFormat="1" ht="15.75" customHeight="1" x14ac:dyDescent="0.25">
      <c r="A207" s="972" t="s">
        <v>503</v>
      </c>
      <c r="B207" s="1268" t="s">
        <v>502</v>
      </c>
      <c r="C207" s="243">
        <v>0.4</v>
      </c>
      <c r="D207" s="243" t="s">
        <v>723</v>
      </c>
      <c r="E207" s="972" t="s">
        <v>722</v>
      </c>
      <c r="F207" s="243">
        <v>0.1</v>
      </c>
      <c r="G207" s="972" t="s">
        <v>701</v>
      </c>
      <c r="H207" s="972" t="s">
        <v>713</v>
      </c>
      <c r="I207" s="243">
        <v>0</v>
      </c>
      <c r="J207" s="243">
        <v>0.5</v>
      </c>
      <c r="K207" s="973">
        <v>0.4</v>
      </c>
      <c r="L207" s="972" t="s">
        <v>723</v>
      </c>
      <c r="M207" s="972" t="s">
        <v>722</v>
      </c>
      <c r="N207" s="974">
        <v>0.1</v>
      </c>
      <c r="O207" s="972" t="s">
        <v>701</v>
      </c>
      <c r="P207" s="972" t="s">
        <v>713</v>
      </c>
      <c r="Q207" s="974">
        <v>0</v>
      </c>
      <c r="R207" s="975">
        <v>0.5</v>
      </c>
      <c r="S207" s="973">
        <v>0.4</v>
      </c>
      <c r="T207" s="972" t="s">
        <v>723</v>
      </c>
      <c r="U207" s="972" t="s">
        <v>722</v>
      </c>
      <c r="V207" s="974">
        <v>0.1</v>
      </c>
      <c r="W207" s="972" t="s">
        <v>701</v>
      </c>
      <c r="X207" s="972" t="s">
        <v>713</v>
      </c>
      <c r="Y207" s="974">
        <v>0</v>
      </c>
      <c r="Z207" s="975">
        <v>0.5</v>
      </c>
      <c r="AA207" s="973">
        <v>0.4</v>
      </c>
      <c r="AB207" s="972" t="s">
        <v>723</v>
      </c>
      <c r="AC207" s="972" t="s">
        <v>722</v>
      </c>
      <c r="AD207" s="974">
        <v>0.1</v>
      </c>
      <c r="AE207" s="972" t="s">
        <v>701</v>
      </c>
      <c r="AF207" s="972" t="s">
        <v>713</v>
      </c>
      <c r="AG207" s="974">
        <v>0</v>
      </c>
      <c r="AH207" s="975">
        <v>0.5</v>
      </c>
      <c r="AI207" s="973">
        <v>0.4</v>
      </c>
      <c r="AJ207" s="734" t="s">
        <v>723</v>
      </c>
      <c r="AK207" s="977" t="s">
        <v>722</v>
      </c>
      <c r="AL207" s="974">
        <v>0.1</v>
      </c>
      <c r="AM207" s="977" t="s">
        <v>701</v>
      </c>
      <c r="AN207" s="977" t="s">
        <v>713</v>
      </c>
      <c r="AO207" s="974">
        <v>0</v>
      </c>
      <c r="AP207" s="975">
        <v>0.5</v>
      </c>
      <c r="AQ207" s="979">
        <v>0.3</v>
      </c>
      <c r="AR207" s="980" t="s">
        <v>723</v>
      </c>
      <c r="AS207" s="980" t="s">
        <v>722</v>
      </c>
      <c r="AT207" s="979">
        <v>0.7</v>
      </c>
      <c r="AU207" s="980" t="s">
        <v>701</v>
      </c>
      <c r="AV207" s="980" t="s">
        <v>713</v>
      </c>
      <c r="AW207" s="979">
        <v>0</v>
      </c>
      <c r="AX207" s="1327">
        <f t="shared" si="9"/>
        <v>1</v>
      </c>
      <c r="AY207" s="1313"/>
      <c r="AZ207" s="974">
        <v>0.4</v>
      </c>
      <c r="BA207" s="243" t="s">
        <v>723</v>
      </c>
      <c r="BB207" s="200" t="s">
        <v>722</v>
      </c>
      <c r="BC207" s="974">
        <v>0.1</v>
      </c>
      <c r="BD207" s="243" t="s">
        <v>701</v>
      </c>
      <c r="BE207" s="972" t="s">
        <v>713</v>
      </c>
      <c r="BF207" s="974">
        <v>0</v>
      </c>
      <c r="BG207" s="1334">
        <f t="shared" si="10"/>
        <v>0.5</v>
      </c>
      <c r="BH207" s="974">
        <v>0.4</v>
      </c>
      <c r="BI207" s="243" t="s">
        <v>723</v>
      </c>
      <c r="BJ207" s="200" t="s">
        <v>722</v>
      </c>
      <c r="BK207" s="974">
        <v>0.1</v>
      </c>
      <c r="BL207" s="243" t="s">
        <v>701</v>
      </c>
      <c r="BM207" s="972" t="s">
        <v>713</v>
      </c>
      <c r="BN207" s="974">
        <v>0</v>
      </c>
      <c r="BO207" s="1334">
        <f t="shared" si="11"/>
        <v>0.5</v>
      </c>
      <c r="BP207" s="210"/>
      <c r="BQ207" s="1464" t="str">
        <f>IF(VLOOKUP($A207,'EZ list'!$B$4:$H$443,4,FALSE)="","","Yes")</f>
        <v>Yes</v>
      </c>
      <c r="BR207" s="1465" t="s">
        <v>984</v>
      </c>
      <c r="BS207" s="1446">
        <v>0.73099999999999998</v>
      </c>
      <c r="BT207" s="1396" t="s">
        <v>1088</v>
      </c>
      <c r="BU207" s="1396" t="s">
        <v>723</v>
      </c>
      <c r="BV207" s="1396" t="s">
        <v>722</v>
      </c>
      <c r="BW207" s="1396">
        <v>0.6</v>
      </c>
      <c r="BX207" s="1396" t="s">
        <v>701</v>
      </c>
      <c r="BY207" s="1396" t="s">
        <v>713</v>
      </c>
      <c r="BZ207" s="1396">
        <v>0</v>
      </c>
      <c r="CA207" s="1330"/>
    </row>
    <row r="208" spans="1:79" s="200" customFormat="1" ht="15.75" customHeight="1" x14ac:dyDescent="0.25">
      <c r="A208" s="972" t="s">
        <v>505</v>
      </c>
      <c r="B208" s="1268" t="s">
        <v>504</v>
      </c>
      <c r="C208" s="243">
        <v>0.4</v>
      </c>
      <c r="D208" s="243" t="s">
        <v>823</v>
      </c>
      <c r="E208" s="972" t="s">
        <v>822</v>
      </c>
      <c r="F208" s="243">
        <v>0.09</v>
      </c>
      <c r="G208" s="972" t="s">
        <v>821</v>
      </c>
      <c r="H208" s="972" t="s">
        <v>820</v>
      </c>
      <c r="I208" s="243">
        <v>0.01</v>
      </c>
      <c r="J208" s="243">
        <v>0.5</v>
      </c>
      <c r="K208" s="973">
        <v>0.4</v>
      </c>
      <c r="L208" s="972" t="s">
        <v>823</v>
      </c>
      <c r="M208" s="972" t="s">
        <v>822</v>
      </c>
      <c r="N208" s="974">
        <v>0.09</v>
      </c>
      <c r="O208" s="972" t="s">
        <v>821</v>
      </c>
      <c r="P208" s="972" t="s">
        <v>820</v>
      </c>
      <c r="Q208" s="974">
        <v>0.01</v>
      </c>
      <c r="R208" s="975">
        <v>0.5</v>
      </c>
      <c r="S208" s="973">
        <v>0.4</v>
      </c>
      <c r="T208" s="972" t="s">
        <v>823</v>
      </c>
      <c r="U208" s="972" t="s">
        <v>822</v>
      </c>
      <c r="V208" s="974">
        <v>0.09</v>
      </c>
      <c r="W208" s="972" t="s">
        <v>821</v>
      </c>
      <c r="X208" s="972" t="s">
        <v>820</v>
      </c>
      <c r="Y208" s="974">
        <v>0.01</v>
      </c>
      <c r="Z208" s="975">
        <v>0.5</v>
      </c>
      <c r="AA208" s="973">
        <v>0.4</v>
      </c>
      <c r="AB208" s="972" t="s">
        <v>823</v>
      </c>
      <c r="AC208" s="972" t="s">
        <v>822</v>
      </c>
      <c r="AD208" s="974">
        <v>0.09</v>
      </c>
      <c r="AE208" s="972" t="s">
        <v>821</v>
      </c>
      <c r="AF208" s="972" t="s">
        <v>820</v>
      </c>
      <c r="AG208" s="974">
        <v>0.01</v>
      </c>
      <c r="AH208" s="975">
        <v>0.5</v>
      </c>
      <c r="AI208" s="973">
        <v>0.4</v>
      </c>
      <c r="AJ208" s="734" t="s">
        <v>823</v>
      </c>
      <c r="AK208" s="977" t="s">
        <v>822</v>
      </c>
      <c r="AL208" s="974">
        <v>0.09</v>
      </c>
      <c r="AM208" s="977" t="s">
        <v>821</v>
      </c>
      <c r="AN208" s="977" t="s">
        <v>820</v>
      </c>
      <c r="AO208" s="974">
        <v>0.01</v>
      </c>
      <c r="AP208" s="975">
        <v>0.5</v>
      </c>
      <c r="AQ208" s="979">
        <v>0.4</v>
      </c>
      <c r="AR208" s="980" t="s">
        <v>823</v>
      </c>
      <c r="AS208" s="980" t="s">
        <v>822</v>
      </c>
      <c r="AT208" s="979">
        <v>0.09</v>
      </c>
      <c r="AU208" s="980" t="s">
        <v>821</v>
      </c>
      <c r="AV208" s="980" t="s">
        <v>820</v>
      </c>
      <c r="AW208" s="979">
        <v>0.01</v>
      </c>
      <c r="AX208" s="1327">
        <f t="shared" si="9"/>
        <v>0.5</v>
      </c>
      <c r="AY208" s="1313"/>
      <c r="AZ208" s="974">
        <v>0.4</v>
      </c>
      <c r="BA208" s="243" t="s">
        <v>823</v>
      </c>
      <c r="BB208" s="200" t="s">
        <v>822</v>
      </c>
      <c r="BC208" s="974">
        <v>0.09</v>
      </c>
      <c r="BD208" s="243" t="s">
        <v>821</v>
      </c>
      <c r="BE208" s="972" t="s">
        <v>820</v>
      </c>
      <c r="BF208" s="974">
        <v>0.01</v>
      </c>
      <c r="BG208" s="1334">
        <f t="shared" si="10"/>
        <v>0.5</v>
      </c>
      <c r="BH208" s="974">
        <v>0.4</v>
      </c>
      <c r="BI208" s="243" t="s">
        <v>823</v>
      </c>
      <c r="BJ208" s="200" t="s">
        <v>822</v>
      </c>
      <c r="BK208" s="974">
        <v>0.09</v>
      </c>
      <c r="BL208" s="243" t="s">
        <v>821</v>
      </c>
      <c r="BM208" s="972" t="s">
        <v>820</v>
      </c>
      <c r="BN208" s="974">
        <v>0.01</v>
      </c>
      <c r="BO208" s="1334">
        <f t="shared" si="11"/>
        <v>0.5</v>
      </c>
      <c r="BP208" s="210"/>
      <c r="BQ208" s="1464" t="str">
        <f>IF(VLOOKUP($A208,'EZ list'!$B$4:$H$443,4,FALSE)="","","Yes")</f>
        <v>Yes</v>
      </c>
      <c r="BR208" s="1465" t="s">
        <v>984</v>
      </c>
      <c r="BS208" s="1446">
        <v>0.68100000000000005</v>
      </c>
      <c r="BT208" s="1396" t="s">
        <v>1088</v>
      </c>
      <c r="BU208" s="1396" t="s">
        <v>823</v>
      </c>
      <c r="BV208" s="1396" t="s">
        <v>822</v>
      </c>
      <c r="BW208" s="1396">
        <v>0.59</v>
      </c>
      <c r="BX208" s="1396" t="s">
        <v>821</v>
      </c>
      <c r="BY208" s="1396" t="s">
        <v>820</v>
      </c>
      <c r="BZ208" s="1396">
        <v>0.01</v>
      </c>
      <c r="CA208" s="1330"/>
    </row>
    <row r="209" spans="1:79" s="200" customFormat="1" ht="15.75" customHeight="1" x14ac:dyDescent="0.25">
      <c r="A209" s="972" t="s">
        <v>507</v>
      </c>
      <c r="B209" s="1268" t="s">
        <v>506</v>
      </c>
      <c r="C209" s="243">
        <v>0.4</v>
      </c>
      <c r="D209" s="243" t="s">
        <v>730</v>
      </c>
      <c r="E209" s="972" t="s">
        <v>729</v>
      </c>
      <c r="F209" s="243">
        <v>0.09</v>
      </c>
      <c r="G209" s="972" t="s">
        <v>4091</v>
      </c>
      <c r="H209" s="972" t="s">
        <v>4092</v>
      </c>
      <c r="I209" s="243">
        <v>0.01</v>
      </c>
      <c r="J209" s="243">
        <v>0.5</v>
      </c>
      <c r="K209" s="973">
        <v>0.4</v>
      </c>
      <c r="L209" s="972" t="s">
        <v>730</v>
      </c>
      <c r="M209" s="972" t="s">
        <v>729</v>
      </c>
      <c r="N209" s="974">
        <v>0.09</v>
      </c>
      <c r="O209" s="972" t="s">
        <v>4091</v>
      </c>
      <c r="P209" s="972" t="s">
        <v>4092</v>
      </c>
      <c r="Q209" s="974">
        <v>0.01</v>
      </c>
      <c r="R209" s="975">
        <v>0.5</v>
      </c>
      <c r="S209" s="973">
        <v>0.4</v>
      </c>
      <c r="T209" s="972" t="s">
        <v>730</v>
      </c>
      <c r="U209" s="972" t="s">
        <v>729</v>
      </c>
      <c r="V209" s="974">
        <v>0.09</v>
      </c>
      <c r="W209" s="972" t="s">
        <v>4091</v>
      </c>
      <c r="X209" s="972" t="s">
        <v>4092</v>
      </c>
      <c r="Y209" s="974">
        <v>0.01</v>
      </c>
      <c r="Z209" s="975">
        <v>0.5</v>
      </c>
      <c r="AA209" s="973">
        <v>0.4</v>
      </c>
      <c r="AB209" s="972" t="s">
        <v>730</v>
      </c>
      <c r="AC209" s="972" t="s">
        <v>729</v>
      </c>
      <c r="AD209" s="974">
        <v>0.09</v>
      </c>
      <c r="AE209" s="972" t="s">
        <v>728</v>
      </c>
      <c r="AF209" s="972" t="s">
        <v>727</v>
      </c>
      <c r="AG209" s="974">
        <v>0.01</v>
      </c>
      <c r="AH209" s="975">
        <v>0.5</v>
      </c>
      <c r="AI209" s="973">
        <v>0.4</v>
      </c>
      <c r="AJ209" s="734" t="s">
        <v>730</v>
      </c>
      <c r="AK209" s="977" t="s">
        <v>729</v>
      </c>
      <c r="AL209" s="974">
        <v>0.09</v>
      </c>
      <c r="AM209" s="977" t="s">
        <v>728</v>
      </c>
      <c r="AN209" s="977" t="s">
        <v>727</v>
      </c>
      <c r="AO209" s="974">
        <v>0.01</v>
      </c>
      <c r="AP209" s="975">
        <v>0.5</v>
      </c>
      <c r="AQ209" s="979">
        <v>0.4</v>
      </c>
      <c r="AR209" s="980" t="s">
        <v>730</v>
      </c>
      <c r="AS209" s="980" t="s">
        <v>729</v>
      </c>
      <c r="AT209" s="979">
        <v>0.09</v>
      </c>
      <c r="AU209" s="980" t="s">
        <v>728</v>
      </c>
      <c r="AV209" s="980" t="s">
        <v>727</v>
      </c>
      <c r="AW209" s="979">
        <v>0.01</v>
      </c>
      <c r="AX209" s="1327">
        <f t="shared" si="9"/>
        <v>0.5</v>
      </c>
      <c r="AY209" s="1313"/>
      <c r="AZ209" s="974">
        <v>0.4</v>
      </c>
      <c r="BA209" s="243" t="s">
        <v>730</v>
      </c>
      <c r="BB209" s="200" t="s">
        <v>729</v>
      </c>
      <c r="BC209" s="974">
        <v>0.09</v>
      </c>
      <c r="BD209" s="243" t="s">
        <v>728</v>
      </c>
      <c r="BE209" s="972" t="s">
        <v>727</v>
      </c>
      <c r="BF209" s="974">
        <v>0.01</v>
      </c>
      <c r="BG209" s="1334">
        <f t="shared" si="10"/>
        <v>0.5</v>
      </c>
      <c r="BH209" s="974">
        <v>0.4</v>
      </c>
      <c r="BI209" s="243" t="s">
        <v>730</v>
      </c>
      <c r="BJ209" s="200" t="s">
        <v>729</v>
      </c>
      <c r="BK209" s="974">
        <v>0.09</v>
      </c>
      <c r="BL209" s="243" t="s">
        <v>728</v>
      </c>
      <c r="BM209" s="972" t="s">
        <v>727</v>
      </c>
      <c r="BN209" s="974">
        <v>0.01</v>
      </c>
      <c r="BO209" s="1334">
        <f t="shared" si="11"/>
        <v>0.5</v>
      </c>
      <c r="BP209" s="210"/>
      <c r="BQ209" s="1464" t="str">
        <f>IF(VLOOKUP($A209,'EZ list'!$B$4:$H$443,4,FALSE)="","","Yes")</f>
        <v/>
      </c>
      <c r="BR209" s="1465" t="s">
        <v>984</v>
      </c>
      <c r="BS209" s="1446">
        <v>0.73099999999999998</v>
      </c>
      <c r="BT209" s="1396" t="s">
        <v>1088</v>
      </c>
      <c r="BU209" s="1396" t="s">
        <v>730</v>
      </c>
      <c r="BV209" s="1396" t="s">
        <v>729</v>
      </c>
      <c r="BW209" s="1396">
        <v>0.59</v>
      </c>
      <c r="BX209" s="1396" t="s">
        <v>728</v>
      </c>
      <c r="BY209" s="1396" t="s">
        <v>727</v>
      </c>
      <c r="BZ209" s="1396">
        <v>0.01</v>
      </c>
      <c r="CA209" s="1330"/>
    </row>
    <row r="210" spans="1:79" s="200" customFormat="1" ht="15.75" customHeight="1" x14ac:dyDescent="0.25">
      <c r="A210" s="972" t="s">
        <v>509</v>
      </c>
      <c r="B210" s="1268" t="s">
        <v>819</v>
      </c>
      <c r="C210" s="243">
        <v>0.49</v>
      </c>
      <c r="D210" s="243" t="s">
        <v>701</v>
      </c>
      <c r="E210" s="972" t="s">
        <v>700</v>
      </c>
      <c r="F210" s="243">
        <v>0</v>
      </c>
      <c r="G210" s="972" t="s">
        <v>818</v>
      </c>
      <c r="H210" s="972" t="s">
        <v>817</v>
      </c>
      <c r="I210" s="243">
        <v>0.01</v>
      </c>
      <c r="J210" s="243">
        <v>0.5</v>
      </c>
      <c r="K210" s="973">
        <v>0.49</v>
      </c>
      <c r="L210" s="972" t="s">
        <v>701</v>
      </c>
      <c r="M210" s="972" t="s">
        <v>700</v>
      </c>
      <c r="N210" s="974">
        <v>0</v>
      </c>
      <c r="O210" s="972" t="s">
        <v>818</v>
      </c>
      <c r="P210" s="972" t="s">
        <v>817</v>
      </c>
      <c r="Q210" s="974">
        <v>0.01</v>
      </c>
      <c r="R210" s="975">
        <v>0.5</v>
      </c>
      <c r="S210" s="973">
        <v>0.49</v>
      </c>
      <c r="T210" s="972" t="s">
        <v>701</v>
      </c>
      <c r="U210" s="972" t="s">
        <v>700</v>
      </c>
      <c r="V210" s="974">
        <v>0</v>
      </c>
      <c r="W210" s="972" t="s">
        <v>818</v>
      </c>
      <c r="X210" s="972" t="s">
        <v>817</v>
      </c>
      <c r="Y210" s="974">
        <v>0.01</v>
      </c>
      <c r="Z210" s="975">
        <v>0.5</v>
      </c>
      <c r="AA210" s="973">
        <v>0.49</v>
      </c>
      <c r="AB210" s="972" t="s">
        <v>701</v>
      </c>
      <c r="AC210" s="972" t="s">
        <v>700</v>
      </c>
      <c r="AD210" s="974">
        <v>0</v>
      </c>
      <c r="AE210" s="972" t="s">
        <v>818</v>
      </c>
      <c r="AF210" s="972" t="s">
        <v>817</v>
      </c>
      <c r="AG210" s="974">
        <v>0.01</v>
      </c>
      <c r="AH210" s="975">
        <v>0.5</v>
      </c>
      <c r="AI210" s="973">
        <v>0.49</v>
      </c>
      <c r="AJ210" s="734" t="s">
        <v>701</v>
      </c>
      <c r="AK210" s="977" t="s">
        <v>700</v>
      </c>
      <c r="AL210" s="974">
        <v>0</v>
      </c>
      <c r="AM210" s="977" t="s">
        <v>818</v>
      </c>
      <c r="AN210" s="977" t="s">
        <v>817</v>
      </c>
      <c r="AO210" s="974">
        <v>0.01</v>
      </c>
      <c r="AP210" s="975">
        <v>0.5</v>
      </c>
      <c r="AQ210" s="979">
        <v>0.49</v>
      </c>
      <c r="AR210" s="980" t="s">
        <v>701</v>
      </c>
      <c r="AS210" s="980" t="s">
        <v>700</v>
      </c>
      <c r="AT210" s="979">
        <v>0</v>
      </c>
      <c r="AU210" s="980" t="s">
        <v>818</v>
      </c>
      <c r="AV210" s="980" t="s">
        <v>817</v>
      </c>
      <c r="AW210" s="979">
        <v>0.01</v>
      </c>
      <c r="AX210" s="1327">
        <f t="shared" si="9"/>
        <v>0.5</v>
      </c>
      <c r="AY210" s="1313"/>
      <c r="AZ210" s="974">
        <v>0.49</v>
      </c>
      <c r="BA210" s="243" t="s">
        <v>701</v>
      </c>
      <c r="BB210" s="200" t="s">
        <v>700</v>
      </c>
      <c r="BC210" s="974">
        <v>0</v>
      </c>
      <c r="BD210" s="243" t="s">
        <v>818</v>
      </c>
      <c r="BE210" s="972" t="s">
        <v>817</v>
      </c>
      <c r="BF210" s="974">
        <v>0.01</v>
      </c>
      <c r="BG210" s="1334">
        <f t="shared" si="10"/>
        <v>0.5</v>
      </c>
      <c r="BH210" s="974">
        <v>0.49</v>
      </c>
      <c r="BI210" s="243" t="s">
        <v>701</v>
      </c>
      <c r="BJ210" s="200" t="s">
        <v>700</v>
      </c>
      <c r="BK210" s="974">
        <v>0</v>
      </c>
      <c r="BL210" s="243" t="s">
        <v>818</v>
      </c>
      <c r="BM210" s="972" t="s">
        <v>817</v>
      </c>
      <c r="BN210" s="974">
        <v>0.01</v>
      </c>
      <c r="BO210" s="1334">
        <f t="shared" si="11"/>
        <v>0.5</v>
      </c>
      <c r="BP210" s="210"/>
      <c r="BQ210" s="1464" t="str">
        <f>IF(VLOOKUP($A210,'EZ list'!$B$4:$H$443,4,FALSE)="","","Yes")</f>
        <v/>
      </c>
      <c r="BR210" s="1465" t="s">
        <v>985</v>
      </c>
      <c r="BS210" s="1446">
        <v>0.67200000000000004</v>
      </c>
      <c r="BT210" s="1396" t="s">
        <v>1088</v>
      </c>
      <c r="BU210" s="1396" t="s">
        <v>701</v>
      </c>
      <c r="BV210" s="1396" t="s">
        <v>700</v>
      </c>
      <c r="BW210" s="1396">
        <v>0</v>
      </c>
      <c r="BX210" s="1396" t="s">
        <v>818</v>
      </c>
      <c r="BY210" s="1396" t="s">
        <v>817</v>
      </c>
      <c r="BZ210" s="1396">
        <v>0.01</v>
      </c>
      <c r="CA210" s="1330"/>
    </row>
    <row r="211" spans="1:79" s="200" customFormat="1" ht="15.75" customHeight="1" x14ac:dyDescent="0.25">
      <c r="A211" s="972" t="s">
        <v>513</v>
      </c>
      <c r="B211" s="1268" t="s">
        <v>512</v>
      </c>
      <c r="C211" s="243">
        <v>0.99</v>
      </c>
      <c r="D211" s="243" t="s">
        <v>701</v>
      </c>
      <c r="E211" s="972" t="s">
        <v>718</v>
      </c>
      <c r="F211" s="243">
        <v>0</v>
      </c>
      <c r="G211" s="972" t="s">
        <v>1447</v>
      </c>
      <c r="H211" s="972" t="s">
        <v>1408</v>
      </c>
      <c r="I211" s="243">
        <v>0.01</v>
      </c>
      <c r="J211" s="243">
        <v>1</v>
      </c>
      <c r="K211" s="973">
        <v>0.99</v>
      </c>
      <c r="L211" s="972" t="s">
        <v>701</v>
      </c>
      <c r="M211" s="972" t="s">
        <v>718</v>
      </c>
      <c r="N211" s="974">
        <v>0</v>
      </c>
      <c r="O211" s="972" t="s">
        <v>1447</v>
      </c>
      <c r="P211" s="972" t="s">
        <v>1408</v>
      </c>
      <c r="Q211" s="974">
        <v>0.01</v>
      </c>
      <c r="R211" s="975">
        <v>1</v>
      </c>
      <c r="S211" s="973">
        <v>0.99</v>
      </c>
      <c r="T211" s="972" t="s">
        <v>701</v>
      </c>
      <c r="U211" s="972" t="s">
        <v>718</v>
      </c>
      <c r="V211" s="974">
        <v>0</v>
      </c>
      <c r="W211" s="972" t="s">
        <v>1447</v>
      </c>
      <c r="X211" s="972" t="s">
        <v>1408</v>
      </c>
      <c r="Y211" s="974">
        <v>0.01</v>
      </c>
      <c r="Z211" s="975">
        <v>1</v>
      </c>
      <c r="AA211" s="973">
        <v>0.99</v>
      </c>
      <c r="AB211" s="972" t="s">
        <v>701</v>
      </c>
      <c r="AC211" s="972" t="s">
        <v>718</v>
      </c>
      <c r="AD211" s="974">
        <v>0</v>
      </c>
      <c r="AE211" s="972" t="s">
        <v>1447</v>
      </c>
      <c r="AF211" s="972" t="s">
        <v>1408</v>
      </c>
      <c r="AG211" s="974">
        <v>0.01</v>
      </c>
      <c r="AH211" s="975">
        <v>1</v>
      </c>
      <c r="AI211" s="973">
        <v>0.99</v>
      </c>
      <c r="AJ211" s="734" t="s">
        <v>701</v>
      </c>
      <c r="AK211" s="977" t="s">
        <v>718</v>
      </c>
      <c r="AL211" s="974">
        <v>0</v>
      </c>
      <c r="AM211" s="977" t="s">
        <v>1447</v>
      </c>
      <c r="AN211" s="977" t="s">
        <v>1408</v>
      </c>
      <c r="AO211" s="974">
        <v>0.01</v>
      </c>
      <c r="AP211" s="975">
        <v>1</v>
      </c>
      <c r="AQ211" s="979">
        <v>0.99</v>
      </c>
      <c r="AR211" s="980" t="s">
        <v>701</v>
      </c>
      <c r="AS211" s="980" t="s">
        <v>718</v>
      </c>
      <c r="AT211" s="979">
        <v>0</v>
      </c>
      <c r="AU211" s="980" t="s">
        <v>734</v>
      </c>
      <c r="AV211" s="980" t="s">
        <v>733</v>
      </c>
      <c r="AW211" s="979">
        <v>0.01</v>
      </c>
      <c r="AX211" s="1327">
        <f t="shared" si="9"/>
        <v>1</v>
      </c>
      <c r="AY211" s="1313"/>
      <c r="AZ211" s="974">
        <v>0.99</v>
      </c>
      <c r="BA211" s="243" t="s">
        <v>701</v>
      </c>
      <c r="BB211" s="200" t="s">
        <v>718</v>
      </c>
      <c r="BC211" s="974">
        <v>0</v>
      </c>
      <c r="BD211" s="243" t="s">
        <v>734</v>
      </c>
      <c r="BE211" s="972" t="s">
        <v>733</v>
      </c>
      <c r="BF211" s="974">
        <v>0.01</v>
      </c>
      <c r="BG211" s="1334">
        <f t="shared" si="10"/>
        <v>1</v>
      </c>
      <c r="BH211" s="974">
        <v>0.49</v>
      </c>
      <c r="BI211" s="243" t="s">
        <v>701</v>
      </c>
      <c r="BJ211" s="200" t="s">
        <v>718</v>
      </c>
      <c r="BK211" s="974">
        <v>0</v>
      </c>
      <c r="BL211" s="243" t="s">
        <v>734</v>
      </c>
      <c r="BM211" s="972" t="s">
        <v>733</v>
      </c>
      <c r="BN211" s="974">
        <v>0.01</v>
      </c>
      <c r="BO211" s="1334">
        <f t="shared" si="11"/>
        <v>0.5</v>
      </c>
      <c r="BP211" s="210"/>
      <c r="BQ211" s="1464" t="str">
        <f>IF(VLOOKUP($A211,'EZ list'!$B$4:$H$443,4,FALSE)="","","Yes")</f>
        <v/>
      </c>
      <c r="BR211" s="1465" t="s">
        <v>985</v>
      </c>
      <c r="BS211" s="1446">
        <v>0.66800000000000004</v>
      </c>
      <c r="BT211" s="1396" t="s">
        <v>1088</v>
      </c>
      <c r="BU211" s="1396" t="s">
        <v>701</v>
      </c>
      <c r="BV211" s="1396" t="s">
        <v>718</v>
      </c>
      <c r="BW211" s="1396">
        <v>0</v>
      </c>
      <c r="BX211" s="1396" t="s">
        <v>734</v>
      </c>
      <c r="BY211" s="1396" t="s">
        <v>733</v>
      </c>
      <c r="BZ211" s="1396">
        <v>0.01</v>
      </c>
      <c r="CA211" s="1330"/>
    </row>
    <row r="212" spans="1:79" s="200" customFormat="1" ht="15.75" customHeight="1" x14ac:dyDescent="0.25">
      <c r="A212" s="972" t="s">
        <v>515</v>
      </c>
      <c r="B212" s="1268" t="s">
        <v>514</v>
      </c>
      <c r="C212" s="243">
        <v>0.99</v>
      </c>
      <c r="D212" s="243" t="s">
        <v>701</v>
      </c>
      <c r="E212" s="972" t="s">
        <v>718</v>
      </c>
      <c r="F212" s="243">
        <v>0</v>
      </c>
      <c r="G212" s="972" t="s">
        <v>717</v>
      </c>
      <c r="H212" s="972" t="s">
        <v>716</v>
      </c>
      <c r="I212" s="243">
        <v>0.01</v>
      </c>
      <c r="J212" s="243">
        <v>1</v>
      </c>
      <c r="K212" s="973">
        <v>0.99</v>
      </c>
      <c r="L212" s="972" t="s">
        <v>701</v>
      </c>
      <c r="M212" s="972" t="s">
        <v>718</v>
      </c>
      <c r="N212" s="974">
        <v>0</v>
      </c>
      <c r="O212" s="972" t="s">
        <v>717</v>
      </c>
      <c r="P212" s="972" t="s">
        <v>716</v>
      </c>
      <c r="Q212" s="974">
        <v>0.01</v>
      </c>
      <c r="R212" s="975">
        <v>1</v>
      </c>
      <c r="S212" s="973">
        <v>0.99</v>
      </c>
      <c r="T212" s="972" t="s">
        <v>701</v>
      </c>
      <c r="U212" s="972" t="s">
        <v>718</v>
      </c>
      <c r="V212" s="974">
        <v>0</v>
      </c>
      <c r="W212" s="972" t="s">
        <v>717</v>
      </c>
      <c r="X212" s="972" t="s">
        <v>716</v>
      </c>
      <c r="Y212" s="974">
        <v>0.01</v>
      </c>
      <c r="Z212" s="975">
        <v>1</v>
      </c>
      <c r="AA212" s="973">
        <v>0.99</v>
      </c>
      <c r="AB212" s="972" t="s">
        <v>701</v>
      </c>
      <c r="AC212" s="972" t="s">
        <v>718</v>
      </c>
      <c r="AD212" s="974">
        <v>0</v>
      </c>
      <c r="AE212" s="972" t="s">
        <v>717</v>
      </c>
      <c r="AF212" s="972" t="s">
        <v>716</v>
      </c>
      <c r="AG212" s="974">
        <v>0.01</v>
      </c>
      <c r="AH212" s="975">
        <v>1</v>
      </c>
      <c r="AI212" s="973">
        <v>0.99</v>
      </c>
      <c r="AJ212" s="734" t="s">
        <v>701</v>
      </c>
      <c r="AK212" s="977" t="s">
        <v>718</v>
      </c>
      <c r="AL212" s="974">
        <v>0</v>
      </c>
      <c r="AM212" s="977" t="s">
        <v>717</v>
      </c>
      <c r="AN212" s="977" t="s">
        <v>716</v>
      </c>
      <c r="AO212" s="974">
        <v>0.01</v>
      </c>
      <c r="AP212" s="975">
        <v>1</v>
      </c>
      <c r="AQ212" s="979">
        <v>0.99</v>
      </c>
      <c r="AR212" s="980" t="s">
        <v>701</v>
      </c>
      <c r="AS212" s="980" t="s">
        <v>718</v>
      </c>
      <c r="AT212" s="979">
        <v>0</v>
      </c>
      <c r="AU212" s="980" t="s">
        <v>717</v>
      </c>
      <c r="AV212" s="980" t="s">
        <v>716</v>
      </c>
      <c r="AW212" s="979">
        <v>0.01</v>
      </c>
      <c r="AX212" s="1327">
        <f t="shared" si="9"/>
        <v>1</v>
      </c>
      <c r="AY212" s="1313"/>
      <c r="AZ212" s="974">
        <v>0.99</v>
      </c>
      <c r="BA212" s="243" t="s">
        <v>701</v>
      </c>
      <c r="BB212" s="200" t="s">
        <v>718</v>
      </c>
      <c r="BC212" s="974">
        <v>0</v>
      </c>
      <c r="BD212" s="243" t="s">
        <v>717</v>
      </c>
      <c r="BE212" s="972" t="s">
        <v>716</v>
      </c>
      <c r="BF212" s="974">
        <v>0.01</v>
      </c>
      <c r="BG212" s="1334">
        <f t="shared" si="10"/>
        <v>1</v>
      </c>
      <c r="BH212" s="974">
        <v>0.49</v>
      </c>
      <c r="BI212" s="243" t="s">
        <v>701</v>
      </c>
      <c r="BJ212" s="200" t="s">
        <v>718</v>
      </c>
      <c r="BK212" s="974">
        <v>0</v>
      </c>
      <c r="BL212" s="243" t="s">
        <v>717</v>
      </c>
      <c r="BM212" s="972" t="s">
        <v>716</v>
      </c>
      <c r="BN212" s="974">
        <v>0.01</v>
      </c>
      <c r="BO212" s="1334">
        <f t="shared" si="11"/>
        <v>0.5</v>
      </c>
      <c r="BP212" s="210"/>
      <c r="BQ212" s="1464" t="str">
        <f>IF(VLOOKUP($A212,'EZ list'!$B$4:$H$443,4,FALSE)="","","Yes")</f>
        <v/>
      </c>
      <c r="BR212" s="1465" t="s">
        <v>985</v>
      </c>
      <c r="BS212" s="1446">
        <v>0.67300000000000004</v>
      </c>
      <c r="BT212" s="1396" t="s">
        <v>1088</v>
      </c>
      <c r="BU212" s="1396" t="s">
        <v>701</v>
      </c>
      <c r="BV212" s="1396" t="s">
        <v>718</v>
      </c>
      <c r="BW212" s="1396">
        <v>0</v>
      </c>
      <c r="BX212" s="1396" t="s">
        <v>717</v>
      </c>
      <c r="BY212" s="1396" t="s">
        <v>716</v>
      </c>
      <c r="BZ212" s="1396">
        <v>0.01</v>
      </c>
      <c r="CA212" s="1330"/>
    </row>
    <row r="213" spans="1:79" s="200" customFormat="1" ht="15.75" customHeight="1" x14ac:dyDescent="0.25">
      <c r="A213" s="972" t="s">
        <v>521</v>
      </c>
      <c r="B213" s="1268" t="s">
        <v>520</v>
      </c>
      <c r="C213" s="243">
        <v>0.99</v>
      </c>
      <c r="D213" s="243" t="s">
        <v>701</v>
      </c>
      <c r="E213" s="972" t="s">
        <v>718</v>
      </c>
      <c r="F213" s="243">
        <v>0</v>
      </c>
      <c r="G213" s="972" t="s">
        <v>725</v>
      </c>
      <c r="H213" s="972" t="s">
        <v>724</v>
      </c>
      <c r="I213" s="243">
        <v>0.01</v>
      </c>
      <c r="J213" s="243">
        <v>1</v>
      </c>
      <c r="K213" s="973">
        <v>0.99</v>
      </c>
      <c r="L213" s="972" t="s">
        <v>701</v>
      </c>
      <c r="M213" s="972" t="s">
        <v>718</v>
      </c>
      <c r="N213" s="974">
        <v>0</v>
      </c>
      <c r="O213" s="972" t="s">
        <v>725</v>
      </c>
      <c r="P213" s="972" t="s">
        <v>724</v>
      </c>
      <c r="Q213" s="974">
        <v>0.01</v>
      </c>
      <c r="R213" s="975">
        <v>1</v>
      </c>
      <c r="S213" s="973">
        <v>0.99</v>
      </c>
      <c r="T213" s="972" t="s">
        <v>701</v>
      </c>
      <c r="U213" s="972" t="s">
        <v>718</v>
      </c>
      <c r="V213" s="974">
        <v>0</v>
      </c>
      <c r="W213" s="972" t="s">
        <v>725</v>
      </c>
      <c r="X213" s="972" t="s">
        <v>724</v>
      </c>
      <c r="Y213" s="974">
        <v>0.01</v>
      </c>
      <c r="Z213" s="975">
        <v>1</v>
      </c>
      <c r="AA213" s="973">
        <v>0.99</v>
      </c>
      <c r="AB213" s="972" t="s">
        <v>701</v>
      </c>
      <c r="AC213" s="972" t="s">
        <v>718</v>
      </c>
      <c r="AD213" s="974">
        <v>0</v>
      </c>
      <c r="AE213" s="972" t="s">
        <v>725</v>
      </c>
      <c r="AF213" s="972" t="s">
        <v>724</v>
      </c>
      <c r="AG213" s="974">
        <v>0.01</v>
      </c>
      <c r="AH213" s="975">
        <v>1</v>
      </c>
      <c r="AI213" s="973">
        <v>0.99</v>
      </c>
      <c r="AJ213" s="734" t="s">
        <v>701</v>
      </c>
      <c r="AK213" s="977" t="s">
        <v>718</v>
      </c>
      <c r="AL213" s="974">
        <v>0</v>
      </c>
      <c r="AM213" s="977" t="s">
        <v>725</v>
      </c>
      <c r="AN213" s="977" t="s">
        <v>724</v>
      </c>
      <c r="AO213" s="974">
        <v>0.01</v>
      </c>
      <c r="AP213" s="975">
        <v>1</v>
      </c>
      <c r="AQ213" s="979">
        <v>0.99</v>
      </c>
      <c r="AR213" s="980" t="s">
        <v>701</v>
      </c>
      <c r="AS213" s="980" t="s">
        <v>718</v>
      </c>
      <c r="AT213" s="979">
        <v>0</v>
      </c>
      <c r="AU213" s="980" t="s">
        <v>725</v>
      </c>
      <c r="AV213" s="980" t="s">
        <v>724</v>
      </c>
      <c r="AW213" s="979">
        <v>0.01</v>
      </c>
      <c r="AX213" s="1327">
        <f t="shared" si="9"/>
        <v>1</v>
      </c>
      <c r="AY213" s="1313"/>
      <c r="AZ213" s="974">
        <v>0.99</v>
      </c>
      <c r="BA213" s="243" t="s">
        <v>701</v>
      </c>
      <c r="BB213" s="200" t="s">
        <v>718</v>
      </c>
      <c r="BC213" s="974">
        <v>0</v>
      </c>
      <c r="BD213" s="243" t="s">
        <v>725</v>
      </c>
      <c r="BE213" s="972" t="s">
        <v>724</v>
      </c>
      <c r="BF213" s="974">
        <v>0.01</v>
      </c>
      <c r="BG213" s="1334">
        <f t="shared" si="10"/>
        <v>1</v>
      </c>
      <c r="BH213" s="974">
        <v>0.49</v>
      </c>
      <c r="BI213" s="243" t="s">
        <v>701</v>
      </c>
      <c r="BJ213" s="200" t="s">
        <v>718</v>
      </c>
      <c r="BK213" s="974">
        <v>0</v>
      </c>
      <c r="BL213" s="243" t="s">
        <v>725</v>
      </c>
      <c r="BM213" s="972" t="s">
        <v>724</v>
      </c>
      <c r="BN213" s="974">
        <v>0.01</v>
      </c>
      <c r="BO213" s="1334">
        <f t="shared" si="11"/>
        <v>0.5</v>
      </c>
      <c r="BP213" s="210"/>
      <c r="BQ213" s="1464" t="str">
        <f>IF(VLOOKUP($A213,'EZ list'!$B$4:$H$443,4,FALSE)="","","Yes")</f>
        <v/>
      </c>
      <c r="BR213" s="1465" t="s">
        <v>985</v>
      </c>
      <c r="BS213" s="1446">
        <v>0.67300000000000004</v>
      </c>
      <c r="BT213" s="1396" t="s">
        <v>1088</v>
      </c>
      <c r="BU213" s="1396" t="s">
        <v>701</v>
      </c>
      <c r="BV213" s="1396" t="s">
        <v>718</v>
      </c>
      <c r="BW213" s="1396">
        <v>0</v>
      </c>
      <c r="BX213" s="1396" t="s">
        <v>725</v>
      </c>
      <c r="BY213" s="1396" t="s">
        <v>724</v>
      </c>
      <c r="BZ213" s="1396">
        <v>0.01</v>
      </c>
      <c r="CA213" s="1330"/>
    </row>
    <row r="214" spans="1:79" s="200" customFormat="1" ht="15.75" customHeight="1" x14ac:dyDescent="0.25">
      <c r="A214" s="972" t="s">
        <v>525</v>
      </c>
      <c r="B214" s="1268" t="s">
        <v>524</v>
      </c>
      <c r="C214" s="243">
        <v>0.4</v>
      </c>
      <c r="D214" s="243" t="s">
        <v>775</v>
      </c>
      <c r="E214" s="972" t="s">
        <v>774</v>
      </c>
      <c r="F214" s="243">
        <v>0.09</v>
      </c>
      <c r="G214" s="972" t="s">
        <v>773</v>
      </c>
      <c r="H214" s="972" t="s">
        <v>772</v>
      </c>
      <c r="I214" s="243">
        <v>0.01</v>
      </c>
      <c r="J214" s="243">
        <v>0.5</v>
      </c>
      <c r="K214" s="973">
        <v>0.4</v>
      </c>
      <c r="L214" s="972" t="s">
        <v>775</v>
      </c>
      <c r="M214" s="972" t="s">
        <v>774</v>
      </c>
      <c r="N214" s="974">
        <v>0.09</v>
      </c>
      <c r="O214" s="972" t="s">
        <v>773</v>
      </c>
      <c r="P214" s="972" t="s">
        <v>772</v>
      </c>
      <c r="Q214" s="974">
        <v>0.01</v>
      </c>
      <c r="R214" s="975">
        <v>0.5</v>
      </c>
      <c r="S214" s="973">
        <v>0.4</v>
      </c>
      <c r="T214" s="972" t="s">
        <v>775</v>
      </c>
      <c r="U214" s="972" t="s">
        <v>774</v>
      </c>
      <c r="V214" s="974">
        <v>0.09</v>
      </c>
      <c r="W214" s="972" t="s">
        <v>773</v>
      </c>
      <c r="X214" s="972" t="s">
        <v>772</v>
      </c>
      <c r="Y214" s="974">
        <v>0.01</v>
      </c>
      <c r="Z214" s="975">
        <v>0.5</v>
      </c>
      <c r="AA214" s="973">
        <v>0.4</v>
      </c>
      <c r="AB214" s="972" t="s">
        <v>775</v>
      </c>
      <c r="AC214" s="972" t="s">
        <v>774</v>
      </c>
      <c r="AD214" s="974">
        <v>0.09</v>
      </c>
      <c r="AE214" s="972" t="s">
        <v>773</v>
      </c>
      <c r="AF214" s="972" t="s">
        <v>772</v>
      </c>
      <c r="AG214" s="974">
        <v>0.01</v>
      </c>
      <c r="AH214" s="975">
        <v>0.5</v>
      </c>
      <c r="AI214" s="973">
        <v>0.4</v>
      </c>
      <c r="AJ214" s="734" t="s">
        <v>775</v>
      </c>
      <c r="AK214" s="977" t="s">
        <v>774</v>
      </c>
      <c r="AL214" s="974">
        <v>0.09</v>
      </c>
      <c r="AM214" s="977" t="s">
        <v>773</v>
      </c>
      <c r="AN214" s="977" t="s">
        <v>772</v>
      </c>
      <c r="AO214" s="974">
        <v>0.01</v>
      </c>
      <c r="AP214" s="975">
        <v>0.5</v>
      </c>
      <c r="AQ214" s="979">
        <v>0.4</v>
      </c>
      <c r="AR214" s="980" t="s">
        <v>775</v>
      </c>
      <c r="AS214" s="980" t="s">
        <v>774</v>
      </c>
      <c r="AT214" s="979">
        <v>0.59</v>
      </c>
      <c r="AU214" s="980" t="s">
        <v>773</v>
      </c>
      <c r="AV214" s="980" t="s">
        <v>772</v>
      </c>
      <c r="AW214" s="979">
        <v>0.01</v>
      </c>
      <c r="AX214" s="1327">
        <f t="shared" si="9"/>
        <v>1</v>
      </c>
      <c r="AY214" s="1313"/>
      <c r="AZ214" s="974">
        <v>0.4</v>
      </c>
      <c r="BA214" s="243" t="s">
        <v>775</v>
      </c>
      <c r="BB214" s="200" t="s">
        <v>774</v>
      </c>
      <c r="BC214" s="974">
        <v>0.09</v>
      </c>
      <c r="BD214" s="243" t="s">
        <v>773</v>
      </c>
      <c r="BE214" s="972" t="s">
        <v>772</v>
      </c>
      <c r="BF214" s="974">
        <v>0.01</v>
      </c>
      <c r="BG214" s="1334">
        <f t="shared" si="10"/>
        <v>0.5</v>
      </c>
      <c r="BH214" s="974">
        <v>0.4</v>
      </c>
      <c r="BI214" s="243" t="s">
        <v>775</v>
      </c>
      <c r="BJ214" s="200" t="s">
        <v>774</v>
      </c>
      <c r="BK214" s="974">
        <v>0.09</v>
      </c>
      <c r="BL214" s="243" t="s">
        <v>773</v>
      </c>
      <c r="BM214" s="972" t="s">
        <v>772</v>
      </c>
      <c r="BN214" s="974">
        <v>0.01</v>
      </c>
      <c r="BO214" s="1334">
        <f t="shared" si="11"/>
        <v>0.5</v>
      </c>
      <c r="BP214" s="210"/>
      <c r="BQ214" s="1464" t="str">
        <f>IF(VLOOKUP($A214,'EZ list'!$B$4:$H$443,4,FALSE)="","","Yes")</f>
        <v/>
      </c>
      <c r="BR214" s="1465" t="s">
        <v>984</v>
      </c>
      <c r="BS214" s="1446">
        <v>0.70299999999999996</v>
      </c>
      <c r="BT214" s="1396" t="s">
        <v>1088</v>
      </c>
      <c r="BU214" s="1396" t="s">
        <v>775</v>
      </c>
      <c r="BV214" s="1396" t="s">
        <v>774</v>
      </c>
      <c r="BW214" s="1396">
        <v>0.59</v>
      </c>
      <c r="BX214" s="1396" t="s">
        <v>773</v>
      </c>
      <c r="BY214" s="1396" t="s">
        <v>772</v>
      </c>
      <c r="BZ214" s="1396">
        <v>0.01</v>
      </c>
      <c r="CA214" s="1330"/>
    </row>
    <row r="215" spans="1:79" s="200" customFormat="1" ht="15" x14ac:dyDescent="0.25">
      <c r="A215" s="972" t="s">
        <v>527</v>
      </c>
      <c r="B215" s="1268" t="s">
        <v>526</v>
      </c>
      <c r="C215" s="243">
        <v>0.49</v>
      </c>
      <c r="D215" s="243" t="s">
        <v>701</v>
      </c>
      <c r="E215" s="972" t="s">
        <v>718</v>
      </c>
      <c r="F215" s="243">
        <v>0</v>
      </c>
      <c r="G215" s="972" t="s">
        <v>814</v>
      </c>
      <c r="H215" s="972" t="s">
        <v>813</v>
      </c>
      <c r="I215" s="243">
        <v>0.01</v>
      </c>
      <c r="J215" s="243">
        <v>0.5</v>
      </c>
      <c r="K215" s="973">
        <v>0.49</v>
      </c>
      <c r="L215" s="972" t="s">
        <v>701</v>
      </c>
      <c r="M215" s="972" t="s">
        <v>718</v>
      </c>
      <c r="N215" s="974">
        <v>0</v>
      </c>
      <c r="O215" s="972" t="s">
        <v>814</v>
      </c>
      <c r="P215" s="972" t="s">
        <v>813</v>
      </c>
      <c r="Q215" s="974">
        <v>0.01</v>
      </c>
      <c r="R215" s="975">
        <v>0.5</v>
      </c>
      <c r="S215" s="973">
        <v>0.49</v>
      </c>
      <c r="T215" s="972" t="s">
        <v>701</v>
      </c>
      <c r="U215" s="972" t="s">
        <v>718</v>
      </c>
      <c r="V215" s="974">
        <v>0</v>
      </c>
      <c r="W215" s="972" t="s">
        <v>814</v>
      </c>
      <c r="X215" s="972" t="s">
        <v>813</v>
      </c>
      <c r="Y215" s="974">
        <v>0.01</v>
      </c>
      <c r="Z215" s="975">
        <v>0.5</v>
      </c>
      <c r="AA215" s="973">
        <v>0.49</v>
      </c>
      <c r="AB215" s="972" t="s">
        <v>701</v>
      </c>
      <c r="AC215" s="972" t="s">
        <v>718</v>
      </c>
      <c r="AD215" s="974">
        <v>0</v>
      </c>
      <c r="AE215" s="972" t="s">
        <v>814</v>
      </c>
      <c r="AF215" s="972" t="s">
        <v>813</v>
      </c>
      <c r="AG215" s="974">
        <v>0.01</v>
      </c>
      <c r="AH215" s="975">
        <v>0.5</v>
      </c>
      <c r="AI215" s="973">
        <v>0.49</v>
      </c>
      <c r="AJ215" s="734" t="s">
        <v>701</v>
      </c>
      <c r="AK215" s="977" t="s">
        <v>718</v>
      </c>
      <c r="AL215" s="974">
        <v>0</v>
      </c>
      <c r="AM215" s="977" t="s">
        <v>814</v>
      </c>
      <c r="AN215" s="977" t="s">
        <v>813</v>
      </c>
      <c r="AO215" s="974">
        <v>0.01</v>
      </c>
      <c r="AP215" s="975">
        <v>0.5</v>
      </c>
      <c r="AQ215" s="979">
        <v>0.49</v>
      </c>
      <c r="AR215" s="980" t="s">
        <v>701</v>
      </c>
      <c r="AS215" s="980" t="s">
        <v>718</v>
      </c>
      <c r="AT215" s="979">
        <v>0</v>
      </c>
      <c r="AU215" s="980" t="s">
        <v>814</v>
      </c>
      <c r="AV215" s="980" t="s">
        <v>813</v>
      </c>
      <c r="AW215" s="979">
        <v>0.01</v>
      </c>
      <c r="AX215" s="1327">
        <f t="shared" si="9"/>
        <v>0.5</v>
      </c>
      <c r="AY215" s="1313"/>
      <c r="AZ215" s="974">
        <v>0.49</v>
      </c>
      <c r="BA215" s="243" t="s">
        <v>701</v>
      </c>
      <c r="BB215" s="200" t="s">
        <v>718</v>
      </c>
      <c r="BC215" s="974">
        <v>0</v>
      </c>
      <c r="BD215" s="243" t="s">
        <v>814</v>
      </c>
      <c r="BE215" s="972" t="s">
        <v>813</v>
      </c>
      <c r="BF215" s="974">
        <v>0.01</v>
      </c>
      <c r="BG215" s="1334">
        <f t="shared" si="10"/>
        <v>0.5</v>
      </c>
      <c r="BH215" s="974">
        <v>0.49</v>
      </c>
      <c r="BI215" s="243" t="s">
        <v>701</v>
      </c>
      <c r="BJ215" s="200" t="s">
        <v>718</v>
      </c>
      <c r="BK215" s="974">
        <v>0</v>
      </c>
      <c r="BL215" s="243" t="s">
        <v>814</v>
      </c>
      <c r="BM215" s="972" t="s">
        <v>813</v>
      </c>
      <c r="BN215" s="974">
        <v>0.01</v>
      </c>
      <c r="BO215" s="1334">
        <f t="shared" si="11"/>
        <v>0.5</v>
      </c>
      <c r="BP215" s="210"/>
      <c r="BQ215" s="1464" t="str">
        <f>IF(VLOOKUP($A215,'EZ list'!$B$4:$H$443,4,FALSE)="","","Yes")</f>
        <v>Yes</v>
      </c>
      <c r="BR215" s="1465" t="s">
        <v>985</v>
      </c>
      <c r="BS215" s="1446">
        <v>0.67600000000000005</v>
      </c>
      <c r="BT215" s="1396" t="s">
        <v>1088</v>
      </c>
      <c r="BU215" s="1396" t="s">
        <v>701</v>
      </c>
      <c r="BV215" s="1396" t="s">
        <v>718</v>
      </c>
      <c r="BW215" s="1396">
        <v>0</v>
      </c>
      <c r="BX215" s="1396" t="s">
        <v>814</v>
      </c>
      <c r="BY215" s="1396" t="s">
        <v>813</v>
      </c>
      <c r="BZ215" s="1396">
        <v>0.01</v>
      </c>
      <c r="CA215" s="1330"/>
    </row>
    <row r="216" spans="1:79" s="200" customFormat="1" ht="15.75" customHeight="1" x14ac:dyDescent="0.25">
      <c r="A216" s="972" t="s">
        <v>530</v>
      </c>
      <c r="B216" s="1268" t="s">
        <v>529</v>
      </c>
      <c r="C216" s="243">
        <v>0.49</v>
      </c>
      <c r="D216" s="243" t="s">
        <v>701</v>
      </c>
      <c r="E216" s="972" t="s">
        <v>700</v>
      </c>
      <c r="F216" s="243">
        <v>0</v>
      </c>
      <c r="G216" s="972" t="s">
        <v>782</v>
      </c>
      <c r="H216" s="972" t="s">
        <v>781</v>
      </c>
      <c r="I216" s="243">
        <v>0.01</v>
      </c>
      <c r="J216" s="243">
        <v>0.5</v>
      </c>
      <c r="K216" s="973">
        <v>0.49</v>
      </c>
      <c r="L216" s="972" t="s">
        <v>701</v>
      </c>
      <c r="M216" s="972" t="s">
        <v>700</v>
      </c>
      <c r="N216" s="974">
        <v>0</v>
      </c>
      <c r="O216" s="972" t="s">
        <v>782</v>
      </c>
      <c r="P216" s="972" t="s">
        <v>781</v>
      </c>
      <c r="Q216" s="974">
        <v>0.01</v>
      </c>
      <c r="R216" s="975">
        <v>0.5</v>
      </c>
      <c r="S216" s="973">
        <v>0.49</v>
      </c>
      <c r="T216" s="972" t="s">
        <v>701</v>
      </c>
      <c r="U216" s="972" t="s">
        <v>700</v>
      </c>
      <c r="V216" s="974">
        <v>0</v>
      </c>
      <c r="W216" s="972" t="s">
        <v>782</v>
      </c>
      <c r="X216" s="972" t="s">
        <v>781</v>
      </c>
      <c r="Y216" s="974">
        <v>0.01</v>
      </c>
      <c r="Z216" s="975">
        <v>0.5</v>
      </c>
      <c r="AA216" s="973">
        <v>0.49</v>
      </c>
      <c r="AB216" s="972" t="s">
        <v>701</v>
      </c>
      <c r="AC216" s="972" t="s">
        <v>700</v>
      </c>
      <c r="AD216" s="974">
        <v>0</v>
      </c>
      <c r="AE216" s="972" t="s">
        <v>782</v>
      </c>
      <c r="AF216" s="972" t="s">
        <v>781</v>
      </c>
      <c r="AG216" s="974">
        <v>0.01</v>
      </c>
      <c r="AH216" s="975">
        <v>0.5</v>
      </c>
      <c r="AI216" s="973">
        <v>0.49</v>
      </c>
      <c r="AJ216" s="734" t="s">
        <v>701</v>
      </c>
      <c r="AK216" s="977" t="s">
        <v>700</v>
      </c>
      <c r="AL216" s="974">
        <v>0</v>
      </c>
      <c r="AM216" s="977" t="s">
        <v>782</v>
      </c>
      <c r="AN216" s="977" t="s">
        <v>781</v>
      </c>
      <c r="AO216" s="974">
        <v>0.01</v>
      </c>
      <c r="AP216" s="975">
        <v>0.5</v>
      </c>
      <c r="AQ216" s="979">
        <v>0.49</v>
      </c>
      <c r="AR216" s="980" t="s">
        <v>701</v>
      </c>
      <c r="AS216" s="980" t="s">
        <v>700</v>
      </c>
      <c r="AT216" s="979">
        <v>0</v>
      </c>
      <c r="AU216" s="980" t="s">
        <v>782</v>
      </c>
      <c r="AV216" s="980" t="s">
        <v>781</v>
      </c>
      <c r="AW216" s="979">
        <v>0.01</v>
      </c>
      <c r="AX216" s="1327">
        <f t="shared" si="9"/>
        <v>0.5</v>
      </c>
      <c r="AY216" s="1313"/>
      <c r="AZ216" s="974">
        <v>0.49</v>
      </c>
      <c r="BA216" s="243" t="s">
        <v>701</v>
      </c>
      <c r="BB216" s="200" t="s">
        <v>700</v>
      </c>
      <c r="BC216" s="974">
        <v>0</v>
      </c>
      <c r="BD216" s="243" t="s">
        <v>782</v>
      </c>
      <c r="BE216" s="972" t="s">
        <v>781</v>
      </c>
      <c r="BF216" s="974">
        <v>0.01</v>
      </c>
      <c r="BG216" s="1334">
        <f t="shared" si="10"/>
        <v>0.5</v>
      </c>
      <c r="BH216" s="974">
        <v>0.49</v>
      </c>
      <c r="BI216" s="243" t="s">
        <v>701</v>
      </c>
      <c r="BJ216" s="200" t="s">
        <v>700</v>
      </c>
      <c r="BK216" s="974">
        <v>0</v>
      </c>
      <c r="BL216" s="243" t="s">
        <v>782</v>
      </c>
      <c r="BM216" s="972" t="s">
        <v>781</v>
      </c>
      <c r="BN216" s="974">
        <v>0.01</v>
      </c>
      <c r="BO216" s="1334">
        <f t="shared" si="11"/>
        <v>0.5</v>
      </c>
      <c r="BP216" s="210"/>
      <c r="BQ216" s="1464" t="str">
        <f>IF(VLOOKUP($A216,'EZ list'!$B$4:$H$443,4,FALSE)="","","Yes")</f>
        <v/>
      </c>
      <c r="BR216" s="1465" t="s">
        <v>985</v>
      </c>
      <c r="BS216" s="1446">
        <v>0.67600000000000005</v>
      </c>
      <c r="BT216" s="1396" t="s">
        <v>1088</v>
      </c>
      <c r="BU216" s="1396" t="s">
        <v>701</v>
      </c>
      <c r="BV216" s="1396" t="s">
        <v>700</v>
      </c>
      <c r="BW216" s="1396">
        <v>0</v>
      </c>
      <c r="BX216" s="1396" t="s">
        <v>782</v>
      </c>
      <c r="BY216" s="1396" t="s">
        <v>781</v>
      </c>
      <c r="BZ216" s="1396">
        <v>0.01</v>
      </c>
      <c r="CA216" s="1330"/>
    </row>
    <row r="217" spans="1:79" s="200" customFormat="1" ht="15.75" customHeight="1" x14ac:dyDescent="0.25">
      <c r="A217" s="972" t="s">
        <v>532</v>
      </c>
      <c r="B217" s="1268" t="s">
        <v>812</v>
      </c>
      <c r="C217" s="243">
        <v>0.49</v>
      </c>
      <c r="D217" s="243" t="s">
        <v>701</v>
      </c>
      <c r="E217" s="972" t="s">
        <v>700</v>
      </c>
      <c r="F217" s="243">
        <v>0</v>
      </c>
      <c r="G217" s="972" t="s">
        <v>720</v>
      </c>
      <c r="H217" s="972" t="s">
        <v>719</v>
      </c>
      <c r="I217" s="243">
        <v>0.01</v>
      </c>
      <c r="J217" s="243">
        <v>0.5</v>
      </c>
      <c r="K217" s="973">
        <v>0.49</v>
      </c>
      <c r="L217" s="972" t="s">
        <v>701</v>
      </c>
      <c r="M217" s="972" t="s">
        <v>700</v>
      </c>
      <c r="N217" s="974">
        <v>0</v>
      </c>
      <c r="O217" s="972" t="s">
        <v>720</v>
      </c>
      <c r="P217" s="972" t="s">
        <v>719</v>
      </c>
      <c r="Q217" s="974">
        <v>0.01</v>
      </c>
      <c r="R217" s="975">
        <v>0.5</v>
      </c>
      <c r="S217" s="973">
        <v>0.49</v>
      </c>
      <c r="T217" s="972" t="s">
        <v>701</v>
      </c>
      <c r="U217" s="972" t="s">
        <v>700</v>
      </c>
      <c r="V217" s="974">
        <v>0</v>
      </c>
      <c r="W217" s="972" t="s">
        <v>720</v>
      </c>
      <c r="X217" s="972" t="s">
        <v>719</v>
      </c>
      <c r="Y217" s="974">
        <v>0.01</v>
      </c>
      <c r="Z217" s="975">
        <v>0.5</v>
      </c>
      <c r="AA217" s="973">
        <v>0.49</v>
      </c>
      <c r="AB217" s="972" t="s">
        <v>701</v>
      </c>
      <c r="AC217" s="972" t="s">
        <v>700</v>
      </c>
      <c r="AD217" s="974">
        <v>0</v>
      </c>
      <c r="AE217" s="972" t="s">
        <v>720</v>
      </c>
      <c r="AF217" s="972" t="s">
        <v>719</v>
      </c>
      <c r="AG217" s="974">
        <v>0.01</v>
      </c>
      <c r="AH217" s="975">
        <v>0.5</v>
      </c>
      <c r="AI217" s="973">
        <v>0.74</v>
      </c>
      <c r="AJ217" s="734" t="s">
        <v>701</v>
      </c>
      <c r="AK217" s="977" t="s">
        <v>700</v>
      </c>
      <c r="AL217" s="974">
        <v>0</v>
      </c>
      <c r="AM217" s="977" t="s">
        <v>720</v>
      </c>
      <c r="AN217" s="977" t="s">
        <v>719</v>
      </c>
      <c r="AO217" s="974">
        <v>0.01</v>
      </c>
      <c r="AP217" s="975">
        <v>0.75</v>
      </c>
      <c r="AQ217" s="979">
        <v>0.99</v>
      </c>
      <c r="AR217" s="980" t="s">
        <v>701</v>
      </c>
      <c r="AS217" s="980" t="s">
        <v>700</v>
      </c>
      <c r="AT217" s="979">
        <v>0</v>
      </c>
      <c r="AU217" s="980" t="s">
        <v>720</v>
      </c>
      <c r="AV217" s="980" t="s">
        <v>719</v>
      </c>
      <c r="AW217" s="979">
        <v>0.01</v>
      </c>
      <c r="AX217" s="1327">
        <f t="shared" si="9"/>
        <v>1</v>
      </c>
      <c r="AY217" s="1313"/>
      <c r="AZ217" s="974">
        <v>0.49</v>
      </c>
      <c r="BA217" s="243" t="s">
        <v>701</v>
      </c>
      <c r="BB217" s="200" t="s">
        <v>700</v>
      </c>
      <c r="BC217" s="974">
        <v>0</v>
      </c>
      <c r="BD217" s="243" t="s">
        <v>720</v>
      </c>
      <c r="BE217" s="972" t="s">
        <v>719</v>
      </c>
      <c r="BF217" s="974">
        <v>0.01</v>
      </c>
      <c r="BG217" s="1334">
        <f t="shared" si="10"/>
        <v>0.5</v>
      </c>
      <c r="BH217" s="974">
        <v>0.49</v>
      </c>
      <c r="BI217" s="243" t="s">
        <v>701</v>
      </c>
      <c r="BJ217" s="200" t="s">
        <v>700</v>
      </c>
      <c r="BK217" s="974">
        <v>0</v>
      </c>
      <c r="BL217" s="243" t="s">
        <v>720</v>
      </c>
      <c r="BM217" s="972" t="s">
        <v>719</v>
      </c>
      <c r="BN217" s="974">
        <v>0.01</v>
      </c>
      <c r="BO217" s="1334">
        <f t="shared" si="11"/>
        <v>0.5</v>
      </c>
      <c r="BP217" s="210"/>
      <c r="BQ217" s="1464" t="str">
        <f>IF(VLOOKUP($A217,'EZ list'!$B$4:$H$443,4,FALSE)="","","Yes")</f>
        <v/>
      </c>
      <c r="BR217" s="1465" t="s">
        <v>985</v>
      </c>
      <c r="BS217" s="1446">
        <v>0.76300000000000001</v>
      </c>
      <c r="BT217" s="1396" t="s">
        <v>1088</v>
      </c>
      <c r="BU217" s="1396" t="s">
        <v>701</v>
      </c>
      <c r="BV217" s="1396" t="s">
        <v>700</v>
      </c>
      <c r="BW217" s="1396">
        <v>0</v>
      </c>
      <c r="BX217" s="1396" t="s">
        <v>720</v>
      </c>
      <c r="BY217" s="1396" t="s">
        <v>719</v>
      </c>
      <c r="BZ217" s="1396">
        <v>0.01</v>
      </c>
      <c r="CA217" s="1330"/>
    </row>
    <row r="218" spans="1:79" s="200" customFormat="1" ht="15.75" customHeight="1" x14ac:dyDescent="0.25">
      <c r="A218" s="972" t="s">
        <v>534</v>
      </c>
      <c r="B218" s="1268" t="s">
        <v>533</v>
      </c>
      <c r="C218" s="243">
        <v>0.99</v>
      </c>
      <c r="D218" s="243" t="s">
        <v>701</v>
      </c>
      <c r="E218" s="972" t="s">
        <v>718</v>
      </c>
      <c r="F218" s="243">
        <v>0</v>
      </c>
      <c r="G218" s="972" t="s">
        <v>717</v>
      </c>
      <c r="H218" s="972" t="s">
        <v>716</v>
      </c>
      <c r="I218" s="243">
        <v>0.01</v>
      </c>
      <c r="J218" s="243">
        <v>1</v>
      </c>
      <c r="K218" s="973">
        <v>0.99</v>
      </c>
      <c r="L218" s="972" t="s">
        <v>701</v>
      </c>
      <c r="M218" s="972" t="s">
        <v>718</v>
      </c>
      <c r="N218" s="974">
        <v>0</v>
      </c>
      <c r="O218" s="972" t="s">
        <v>717</v>
      </c>
      <c r="P218" s="972" t="s">
        <v>716</v>
      </c>
      <c r="Q218" s="974">
        <v>0.01</v>
      </c>
      <c r="R218" s="975">
        <v>1</v>
      </c>
      <c r="S218" s="973">
        <v>0.99</v>
      </c>
      <c r="T218" s="972" t="s">
        <v>701</v>
      </c>
      <c r="U218" s="972" t="s">
        <v>718</v>
      </c>
      <c r="V218" s="974">
        <v>0</v>
      </c>
      <c r="W218" s="972" t="s">
        <v>717</v>
      </c>
      <c r="X218" s="972" t="s">
        <v>716</v>
      </c>
      <c r="Y218" s="974">
        <v>0.01</v>
      </c>
      <c r="Z218" s="975">
        <v>1</v>
      </c>
      <c r="AA218" s="973">
        <v>0.99</v>
      </c>
      <c r="AB218" s="972" t="s">
        <v>701</v>
      </c>
      <c r="AC218" s="972" t="s">
        <v>718</v>
      </c>
      <c r="AD218" s="974">
        <v>0</v>
      </c>
      <c r="AE218" s="972" t="s">
        <v>717</v>
      </c>
      <c r="AF218" s="972" t="s">
        <v>716</v>
      </c>
      <c r="AG218" s="974">
        <v>0.01</v>
      </c>
      <c r="AH218" s="975">
        <v>1</v>
      </c>
      <c r="AI218" s="973">
        <v>0.99</v>
      </c>
      <c r="AJ218" s="734" t="s">
        <v>701</v>
      </c>
      <c r="AK218" s="977" t="s">
        <v>718</v>
      </c>
      <c r="AL218" s="974">
        <v>0</v>
      </c>
      <c r="AM218" s="977" t="s">
        <v>717</v>
      </c>
      <c r="AN218" s="977" t="s">
        <v>716</v>
      </c>
      <c r="AO218" s="974">
        <v>0.01</v>
      </c>
      <c r="AP218" s="975">
        <v>1</v>
      </c>
      <c r="AQ218" s="979">
        <v>0.99</v>
      </c>
      <c r="AR218" s="980" t="s">
        <v>701</v>
      </c>
      <c r="AS218" s="980" t="s">
        <v>718</v>
      </c>
      <c r="AT218" s="979">
        <v>0</v>
      </c>
      <c r="AU218" s="980" t="s">
        <v>717</v>
      </c>
      <c r="AV218" s="980" t="s">
        <v>716</v>
      </c>
      <c r="AW218" s="979">
        <v>0.01</v>
      </c>
      <c r="AX218" s="1327">
        <f t="shared" si="9"/>
        <v>1</v>
      </c>
      <c r="AY218" s="1313"/>
      <c r="AZ218" s="974">
        <v>0.99</v>
      </c>
      <c r="BA218" s="243" t="s">
        <v>701</v>
      </c>
      <c r="BB218" s="200" t="s">
        <v>718</v>
      </c>
      <c r="BC218" s="974">
        <v>0</v>
      </c>
      <c r="BD218" s="243" t="s">
        <v>717</v>
      </c>
      <c r="BE218" s="972" t="s">
        <v>716</v>
      </c>
      <c r="BF218" s="974">
        <v>0.01</v>
      </c>
      <c r="BG218" s="1334">
        <f t="shared" si="10"/>
        <v>1</v>
      </c>
      <c r="BH218" s="974">
        <v>0.49</v>
      </c>
      <c r="BI218" s="243" t="s">
        <v>701</v>
      </c>
      <c r="BJ218" s="200" t="s">
        <v>718</v>
      </c>
      <c r="BK218" s="974">
        <v>0</v>
      </c>
      <c r="BL218" s="243" t="s">
        <v>717</v>
      </c>
      <c r="BM218" s="972" t="s">
        <v>716</v>
      </c>
      <c r="BN218" s="974">
        <v>0.01</v>
      </c>
      <c r="BO218" s="1334">
        <f t="shared" si="11"/>
        <v>0.5</v>
      </c>
      <c r="BP218" s="210"/>
      <c r="BQ218" s="1464" t="str">
        <f>IF(VLOOKUP($A218,'EZ list'!$B$4:$H$443,4,FALSE)="","","Yes")</f>
        <v/>
      </c>
      <c r="BR218" s="1465" t="s">
        <v>985</v>
      </c>
      <c r="BS218" s="1446">
        <v>0.71199999999999997</v>
      </c>
      <c r="BT218" s="1396" t="s">
        <v>1088</v>
      </c>
      <c r="BU218" s="1396" t="s">
        <v>701</v>
      </c>
      <c r="BV218" s="1396" t="s">
        <v>718</v>
      </c>
      <c r="BW218" s="1396">
        <v>0</v>
      </c>
      <c r="BX218" s="1396" t="s">
        <v>717</v>
      </c>
      <c r="BY218" s="1396" t="s">
        <v>716</v>
      </c>
      <c r="BZ218" s="1396">
        <v>0.01</v>
      </c>
      <c r="CA218" s="1330"/>
    </row>
    <row r="219" spans="1:79" s="200" customFormat="1" ht="15.75" customHeight="1" x14ac:dyDescent="0.2">
      <c r="A219" s="1295" t="s">
        <v>4488</v>
      </c>
      <c r="B219" s="1296" t="s">
        <v>742</v>
      </c>
      <c r="C219" s="1297">
        <v>0.49</v>
      </c>
      <c r="D219" s="1297" t="s">
        <v>701</v>
      </c>
      <c r="E219" s="1295" t="s">
        <v>700</v>
      </c>
      <c r="F219" s="1297">
        <v>0</v>
      </c>
      <c r="G219" s="1295" t="s">
        <v>741</v>
      </c>
      <c r="H219" s="1295" t="s">
        <v>740</v>
      </c>
      <c r="I219" s="1297">
        <v>0.01</v>
      </c>
      <c r="J219" s="1297">
        <v>0.5</v>
      </c>
      <c r="K219" s="1298">
        <v>0.49</v>
      </c>
      <c r="L219" s="1295" t="s">
        <v>701</v>
      </c>
      <c r="M219" s="1295" t="s">
        <v>700</v>
      </c>
      <c r="N219" s="1299">
        <v>0</v>
      </c>
      <c r="O219" s="1295" t="s">
        <v>741</v>
      </c>
      <c r="P219" s="1295" t="s">
        <v>740</v>
      </c>
      <c r="Q219" s="1299">
        <v>0.01</v>
      </c>
      <c r="R219" s="1300">
        <v>0.5</v>
      </c>
      <c r="S219" s="1298">
        <v>0.49</v>
      </c>
      <c r="T219" s="1295" t="s">
        <v>701</v>
      </c>
      <c r="U219" s="1295" t="s">
        <v>700</v>
      </c>
      <c r="V219" s="1299">
        <v>0</v>
      </c>
      <c r="W219" s="1295" t="s">
        <v>741</v>
      </c>
      <c r="X219" s="1295" t="s">
        <v>740</v>
      </c>
      <c r="Y219" s="1299">
        <v>0.01</v>
      </c>
      <c r="Z219" s="1300">
        <v>0.5</v>
      </c>
      <c r="AA219" s="1298">
        <v>0.49</v>
      </c>
      <c r="AB219" s="1295" t="s">
        <v>701</v>
      </c>
      <c r="AC219" s="1295" t="s">
        <v>700</v>
      </c>
      <c r="AD219" s="1299">
        <v>0</v>
      </c>
      <c r="AE219" s="1295" t="s">
        <v>741</v>
      </c>
      <c r="AF219" s="1295" t="s">
        <v>740</v>
      </c>
      <c r="AG219" s="1299">
        <v>0.01</v>
      </c>
      <c r="AH219" s="1300">
        <v>0.5</v>
      </c>
      <c r="AI219" s="1298">
        <v>0.74</v>
      </c>
      <c r="AJ219" s="1301" t="s">
        <v>701</v>
      </c>
      <c r="AK219" s="1302" t="s">
        <v>700</v>
      </c>
      <c r="AL219" s="1299">
        <v>0</v>
      </c>
      <c r="AM219" s="1302" t="s">
        <v>741</v>
      </c>
      <c r="AN219" s="1302" t="s">
        <v>740</v>
      </c>
      <c r="AO219" s="1299">
        <v>0.01</v>
      </c>
      <c r="AP219" s="1300">
        <v>0.75</v>
      </c>
      <c r="AQ219" s="1303">
        <v>0.49</v>
      </c>
      <c r="AR219" s="1304" t="s">
        <v>701</v>
      </c>
      <c r="AS219" s="1304" t="s">
        <v>700</v>
      </c>
      <c r="AT219" s="1303">
        <v>0</v>
      </c>
      <c r="AU219" s="1304" t="s">
        <v>741</v>
      </c>
      <c r="AV219" s="1304" t="s">
        <v>740</v>
      </c>
      <c r="AW219" s="1303">
        <v>0.01</v>
      </c>
      <c r="AX219" s="1346">
        <v>0.5</v>
      </c>
      <c r="AY219" s="1343"/>
      <c r="AZ219" s="1299">
        <v>0.49</v>
      </c>
      <c r="BA219" s="1297" t="s">
        <v>701</v>
      </c>
      <c r="BB219" s="1305" t="s">
        <v>700</v>
      </c>
      <c r="BC219" s="1299">
        <v>0</v>
      </c>
      <c r="BD219" s="1297" t="s">
        <v>741</v>
      </c>
      <c r="BE219" s="1295" t="s">
        <v>740</v>
      </c>
      <c r="BF219" s="1299">
        <v>0.01</v>
      </c>
      <c r="BG219" s="1335">
        <v>0.5</v>
      </c>
      <c r="BH219" s="1299">
        <v>0.49</v>
      </c>
      <c r="BI219" s="1297" t="s">
        <v>701</v>
      </c>
      <c r="BJ219" s="1305" t="s">
        <v>700</v>
      </c>
      <c r="BK219" s="1299">
        <v>0</v>
      </c>
      <c r="BL219" s="1297" t="s">
        <v>741</v>
      </c>
      <c r="BM219" s="1295" t="s">
        <v>740</v>
      </c>
      <c r="BN219" s="1299">
        <v>0.01</v>
      </c>
      <c r="BO219" s="1335">
        <v>0.5</v>
      </c>
      <c r="BP219" s="1306"/>
      <c r="BQ219" s="1467" t="str">
        <f>IF(VLOOKUP($A219,'EZ list'!$B$4:$H$443,4,FALSE)="","","Yes")</f>
        <v>Yes</v>
      </c>
      <c r="BR219" s="1468" t="s">
        <v>985</v>
      </c>
      <c r="BS219" s="1450">
        <v>0.67</v>
      </c>
      <c r="BT219" s="1448" t="s">
        <v>1088</v>
      </c>
      <c r="BU219" s="1448" t="s">
        <v>701</v>
      </c>
      <c r="BV219" s="1448" t="s">
        <v>700</v>
      </c>
      <c r="BW219" s="1447">
        <v>0</v>
      </c>
      <c r="BX219" s="1448" t="s">
        <v>741</v>
      </c>
      <c r="BY219" s="1448" t="s">
        <v>740</v>
      </c>
      <c r="BZ219" s="1448">
        <v>0.01</v>
      </c>
      <c r="CA219" s="1330"/>
    </row>
    <row r="220" spans="1:79" s="200" customFormat="1" ht="15.75" customHeight="1" x14ac:dyDescent="0.25">
      <c r="A220" s="972" t="s">
        <v>536</v>
      </c>
      <c r="B220" s="1268" t="s">
        <v>535</v>
      </c>
      <c r="C220" s="243">
        <v>0.4</v>
      </c>
      <c r="D220" s="243" t="s">
        <v>811</v>
      </c>
      <c r="E220" s="972" t="s">
        <v>810</v>
      </c>
      <c r="F220" s="243">
        <v>0.09</v>
      </c>
      <c r="G220" s="972" t="s">
        <v>809</v>
      </c>
      <c r="H220" s="972" t="s">
        <v>808</v>
      </c>
      <c r="I220" s="243">
        <v>0.01</v>
      </c>
      <c r="J220" s="243">
        <v>0.5</v>
      </c>
      <c r="K220" s="973">
        <v>0.4</v>
      </c>
      <c r="L220" s="972" t="s">
        <v>811</v>
      </c>
      <c r="M220" s="972" t="s">
        <v>810</v>
      </c>
      <c r="N220" s="974">
        <v>0.09</v>
      </c>
      <c r="O220" s="972" t="s">
        <v>809</v>
      </c>
      <c r="P220" s="972" t="s">
        <v>808</v>
      </c>
      <c r="Q220" s="974">
        <v>0.01</v>
      </c>
      <c r="R220" s="975">
        <v>0.5</v>
      </c>
      <c r="S220" s="973">
        <v>0.4</v>
      </c>
      <c r="T220" s="972" t="s">
        <v>811</v>
      </c>
      <c r="U220" s="972" t="s">
        <v>810</v>
      </c>
      <c r="V220" s="974">
        <v>0.09</v>
      </c>
      <c r="W220" s="972" t="s">
        <v>809</v>
      </c>
      <c r="X220" s="972" t="s">
        <v>808</v>
      </c>
      <c r="Y220" s="974">
        <v>0.01</v>
      </c>
      <c r="Z220" s="975">
        <v>0.5</v>
      </c>
      <c r="AA220" s="973">
        <v>0.4</v>
      </c>
      <c r="AB220" s="972" t="s">
        <v>811</v>
      </c>
      <c r="AC220" s="972" t="s">
        <v>810</v>
      </c>
      <c r="AD220" s="974">
        <v>0.09</v>
      </c>
      <c r="AE220" s="972" t="s">
        <v>809</v>
      </c>
      <c r="AF220" s="972" t="s">
        <v>808</v>
      </c>
      <c r="AG220" s="974">
        <v>0.01</v>
      </c>
      <c r="AH220" s="975">
        <v>0.5</v>
      </c>
      <c r="AI220" s="973">
        <v>0.4</v>
      </c>
      <c r="AJ220" s="734" t="s">
        <v>811</v>
      </c>
      <c r="AK220" s="977" t="s">
        <v>810</v>
      </c>
      <c r="AL220" s="974">
        <v>0.09</v>
      </c>
      <c r="AM220" s="977" t="s">
        <v>809</v>
      </c>
      <c r="AN220" s="977" t="s">
        <v>808</v>
      </c>
      <c r="AO220" s="974">
        <v>0.01</v>
      </c>
      <c r="AP220" s="975">
        <v>0.5</v>
      </c>
      <c r="AQ220" s="979">
        <v>0.4</v>
      </c>
      <c r="AR220" s="980" t="s">
        <v>811</v>
      </c>
      <c r="AS220" s="980" t="s">
        <v>810</v>
      </c>
      <c r="AT220" s="979">
        <v>0.09</v>
      </c>
      <c r="AU220" s="980" t="s">
        <v>809</v>
      </c>
      <c r="AV220" s="980" t="s">
        <v>808</v>
      </c>
      <c r="AW220" s="979">
        <v>0.01</v>
      </c>
      <c r="AX220" s="1327">
        <f t="shared" si="9"/>
        <v>0.5</v>
      </c>
      <c r="AY220" s="1313"/>
      <c r="AZ220" s="974">
        <v>0.4</v>
      </c>
      <c r="BA220" s="243" t="s">
        <v>811</v>
      </c>
      <c r="BB220" s="200" t="s">
        <v>810</v>
      </c>
      <c r="BC220" s="974">
        <v>0.09</v>
      </c>
      <c r="BD220" s="243" t="s">
        <v>809</v>
      </c>
      <c r="BE220" s="972" t="s">
        <v>808</v>
      </c>
      <c r="BF220" s="974">
        <v>0.01</v>
      </c>
      <c r="BG220" s="1334">
        <f t="shared" si="10"/>
        <v>0.5</v>
      </c>
      <c r="BH220" s="974">
        <v>0.4</v>
      </c>
      <c r="BI220" s="243" t="s">
        <v>811</v>
      </c>
      <c r="BJ220" s="200" t="s">
        <v>810</v>
      </c>
      <c r="BK220" s="974">
        <v>0.09</v>
      </c>
      <c r="BL220" s="243" t="s">
        <v>809</v>
      </c>
      <c r="BM220" s="972" t="s">
        <v>808</v>
      </c>
      <c r="BN220" s="974">
        <v>0.01</v>
      </c>
      <c r="BO220" s="1334">
        <f t="shared" si="11"/>
        <v>0.5</v>
      </c>
      <c r="BP220" s="210"/>
      <c r="BQ220" s="1464" t="str">
        <f>IF(VLOOKUP($A220,'EZ list'!$B$4:$H$443,4,FALSE)="","","Yes")</f>
        <v>Yes</v>
      </c>
      <c r="BR220" s="1465" t="s">
        <v>984</v>
      </c>
      <c r="BS220" s="1446">
        <v>0.69199999999999995</v>
      </c>
      <c r="BT220" s="1396" t="s">
        <v>1088</v>
      </c>
      <c r="BU220" s="1396" t="s">
        <v>811</v>
      </c>
      <c r="BV220" s="1396" t="s">
        <v>810</v>
      </c>
      <c r="BW220" s="1396">
        <v>0.59</v>
      </c>
      <c r="BX220" s="1396" t="s">
        <v>809</v>
      </c>
      <c r="BY220" s="1396" t="s">
        <v>808</v>
      </c>
      <c r="BZ220" s="1396">
        <v>0.01</v>
      </c>
      <c r="CA220" s="1330"/>
    </row>
    <row r="221" spans="1:79" s="200" customFormat="1" ht="15.75" customHeight="1" x14ac:dyDescent="0.25">
      <c r="A221" s="972" t="s">
        <v>538</v>
      </c>
      <c r="B221" s="1268" t="s">
        <v>537</v>
      </c>
      <c r="C221" s="243">
        <v>0.4</v>
      </c>
      <c r="D221" s="243" t="s">
        <v>807</v>
      </c>
      <c r="E221" s="972" t="s">
        <v>806</v>
      </c>
      <c r="F221" s="243">
        <v>0.09</v>
      </c>
      <c r="G221" s="972" t="s">
        <v>805</v>
      </c>
      <c r="H221" s="972" t="s">
        <v>804</v>
      </c>
      <c r="I221" s="243">
        <v>0.01</v>
      </c>
      <c r="J221" s="243">
        <v>0.5</v>
      </c>
      <c r="K221" s="973">
        <v>0.4</v>
      </c>
      <c r="L221" s="972" t="s">
        <v>807</v>
      </c>
      <c r="M221" s="972" t="s">
        <v>806</v>
      </c>
      <c r="N221" s="974">
        <v>0.09</v>
      </c>
      <c r="O221" s="972" t="s">
        <v>805</v>
      </c>
      <c r="P221" s="972" t="s">
        <v>804</v>
      </c>
      <c r="Q221" s="974">
        <v>0.01</v>
      </c>
      <c r="R221" s="975">
        <v>0.5</v>
      </c>
      <c r="S221" s="973">
        <v>0.4</v>
      </c>
      <c r="T221" s="972" t="s">
        <v>807</v>
      </c>
      <c r="U221" s="972" t="s">
        <v>806</v>
      </c>
      <c r="V221" s="974">
        <v>0.09</v>
      </c>
      <c r="W221" s="972" t="s">
        <v>805</v>
      </c>
      <c r="X221" s="972" t="s">
        <v>804</v>
      </c>
      <c r="Y221" s="974">
        <v>0.01</v>
      </c>
      <c r="Z221" s="975">
        <v>0.5</v>
      </c>
      <c r="AA221" s="973">
        <v>0.4</v>
      </c>
      <c r="AB221" s="972" t="s">
        <v>807</v>
      </c>
      <c r="AC221" s="972" t="s">
        <v>806</v>
      </c>
      <c r="AD221" s="974">
        <v>0.09</v>
      </c>
      <c r="AE221" s="972" t="s">
        <v>805</v>
      </c>
      <c r="AF221" s="972" t="s">
        <v>804</v>
      </c>
      <c r="AG221" s="974">
        <v>0.01</v>
      </c>
      <c r="AH221" s="975">
        <v>0.5</v>
      </c>
      <c r="AI221" s="973">
        <v>0.4</v>
      </c>
      <c r="AJ221" s="734" t="s">
        <v>807</v>
      </c>
      <c r="AK221" s="977" t="s">
        <v>806</v>
      </c>
      <c r="AL221" s="974">
        <v>0.09</v>
      </c>
      <c r="AM221" s="977" t="s">
        <v>805</v>
      </c>
      <c r="AN221" s="977" t="s">
        <v>804</v>
      </c>
      <c r="AO221" s="974">
        <v>0.01</v>
      </c>
      <c r="AP221" s="975">
        <v>0.5</v>
      </c>
      <c r="AQ221" s="979">
        <v>0.5</v>
      </c>
      <c r="AR221" s="980" t="s">
        <v>807</v>
      </c>
      <c r="AS221" s="980" t="s">
        <v>806</v>
      </c>
      <c r="AT221" s="979">
        <v>0.49</v>
      </c>
      <c r="AU221" s="980" t="s">
        <v>805</v>
      </c>
      <c r="AV221" s="980" t="s">
        <v>804</v>
      </c>
      <c r="AW221" s="979">
        <v>0.01</v>
      </c>
      <c r="AX221" s="1327">
        <f t="shared" si="9"/>
        <v>1</v>
      </c>
      <c r="AY221" s="1313"/>
      <c r="AZ221" s="974">
        <v>0.4</v>
      </c>
      <c r="BA221" s="243" t="s">
        <v>807</v>
      </c>
      <c r="BB221" s="200" t="s">
        <v>806</v>
      </c>
      <c r="BC221" s="974">
        <v>0.09</v>
      </c>
      <c r="BD221" s="243" t="s">
        <v>805</v>
      </c>
      <c r="BE221" s="972" t="s">
        <v>804</v>
      </c>
      <c r="BF221" s="974">
        <v>0.01</v>
      </c>
      <c r="BG221" s="1334">
        <f t="shared" si="10"/>
        <v>0.5</v>
      </c>
      <c r="BH221" s="974">
        <v>0.4</v>
      </c>
      <c r="BI221" s="243" t="s">
        <v>807</v>
      </c>
      <c r="BJ221" s="200" t="s">
        <v>806</v>
      </c>
      <c r="BK221" s="974">
        <v>0.09</v>
      </c>
      <c r="BL221" s="243" t="s">
        <v>805</v>
      </c>
      <c r="BM221" s="972" t="s">
        <v>804</v>
      </c>
      <c r="BN221" s="974">
        <v>0.01</v>
      </c>
      <c r="BO221" s="1334">
        <f t="shared" si="11"/>
        <v>0.5</v>
      </c>
      <c r="BP221" s="210"/>
      <c r="BQ221" s="1464" t="str">
        <f>IF(VLOOKUP($A221,'EZ list'!$B$4:$H$443,4,FALSE)="","","Yes")</f>
        <v>Yes</v>
      </c>
      <c r="BR221" s="1465" t="s">
        <v>984</v>
      </c>
      <c r="BS221" s="1446">
        <v>0.69399999999999995</v>
      </c>
      <c r="BT221" s="1396" t="s">
        <v>1088</v>
      </c>
      <c r="BU221" s="1396" t="s">
        <v>807</v>
      </c>
      <c r="BV221" s="1396" t="s">
        <v>806</v>
      </c>
      <c r="BW221" s="1396">
        <v>0.59</v>
      </c>
      <c r="BX221" s="1396" t="s">
        <v>805</v>
      </c>
      <c r="BY221" s="1396" t="s">
        <v>804</v>
      </c>
      <c r="BZ221" s="1396">
        <v>0.01</v>
      </c>
      <c r="CA221" s="1330"/>
    </row>
    <row r="222" spans="1:79" s="200" customFormat="1" ht="15" x14ac:dyDescent="0.25">
      <c r="A222" s="972" t="s">
        <v>540</v>
      </c>
      <c r="B222" s="1268" t="s">
        <v>803</v>
      </c>
      <c r="C222" s="243">
        <v>0.94</v>
      </c>
      <c r="D222" s="243" t="s">
        <v>1086</v>
      </c>
      <c r="E222" s="972" t="s">
        <v>1087</v>
      </c>
      <c r="F222" s="243">
        <v>0.05</v>
      </c>
      <c r="G222" s="972" t="s">
        <v>802</v>
      </c>
      <c r="H222" s="972" t="s">
        <v>801</v>
      </c>
      <c r="I222" s="243">
        <v>0.01</v>
      </c>
      <c r="J222" s="243">
        <v>1</v>
      </c>
      <c r="K222" s="973">
        <v>0.94</v>
      </c>
      <c r="L222" s="972" t="s">
        <v>1086</v>
      </c>
      <c r="M222" s="972" t="s">
        <v>1087</v>
      </c>
      <c r="N222" s="974">
        <v>0.05</v>
      </c>
      <c r="O222" s="972" t="s">
        <v>802</v>
      </c>
      <c r="P222" s="972" t="s">
        <v>801</v>
      </c>
      <c r="Q222" s="974">
        <v>0.01</v>
      </c>
      <c r="R222" s="975">
        <v>1</v>
      </c>
      <c r="S222" s="973">
        <v>0.94</v>
      </c>
      <c r="T222" s="972" t="s">
        <v>1086</v>
      </c>
      <c r="U222" s="972" t="s">
        <v>1087</v>
      </c>
      <c r="V222" s="974">
        <v>0.05</v>
      </c>
      <c r="W222" s="972" t="s">
        <v>802</v>
      </c>
      <c r="X222" s="972" t="s">
        <v>801</v>
      </c>
      <c r="Y222" s="974">
        <v>0.01</v>
      </c>
      <c r="Z222" s="975">
        <v>1</v>
      </c>
      <c r="AA222" s="973">
        <v>0.94</v>
      </c>
      <c r="AB222" s="972" t="s">
        <v>1086</v>
      </c>
      <c r="AC222" s="972" t="s">
        <v>1087</v>
      </c>
      <c r="AD222" s="974">
        <v>0.05</v>
      </c>
      <c r="AE222" s="972" t="s">
        <v>802</v>
      </c>
      <c r="AF222" s="972" t="s">
        <v>801</v>
      </c>
      <c r="AG222" s="974">
        <v>0.01</v>
      </c>
      <c r="AH222" s="975">
        <v>1</v>
      </c>
      <c r="AI222" s="973">
        <v>0.94</v>
      </c>
      <c r="AJ222" s="734" t="s">
        <v>1086</v>
      </c>
      <c r="AK222" s="977" t="s">
        <v>1087</v>
      </c>
      <c r="AL222" s="974">
        <v>0.05</v>
      </c>
      <c r="AM222" s="977" t="s">
        <v>802</v>
      </c>
      <c r="AN222" s="977" t="s">
        <v>801</v>
      </c>
      <c r="AO222" s="974">
        <v>0.01</v>
      </c>
      <c r="AP222" s="975">
        <v>1</v>
      </c>
      <c r="AQ222" s="979">
        <v>0.94</v>
      </c>
      <c r="AR222" s="980" t="s">
        <v>1086</v>
      </c>
      <c r="AS222" s="980" t="s">
        <v>1087</v>
      </c>
      <c r="AT222" s="979">
        <v>0.05</v>
      </c>
      <c r="AU222" s="980" t="s">
        <v>802</v>
      </c>
      <c r="AV222" s="980" t="s">
        <v>801</v>
      </c>
      <c r="AW222" s="979">
        <v>0.01</v>
      </c>
      <c r="AX222" s="1327">
        <f t="shared" si="9"/>
        <v>1</v>
      </c>
      <c r="AY222" s="1313"/>
      <c r="AZ222" s="974">
        <v>0.94</v>
      </c>
      <c r="BA222" s="243" t="s">
        <v>1086</v>
      </c>
      <c r="BB222" s="200" t="s">
        <v>1087</v>
      </c>
      <c r="BC222" s="974">
        <v>0.05</v>
      </c>
      <c r="BD222" s="243" t="s">
        <v>802</v>
      </c>
      <c r="BE222" s="972" t="s">
        <v>801</v>
      </c>
      <c r="BF222" s="974">
        <v>0.01</v>
      </c>
      <c r="BG222" s="1334">
        <f t="shared" si="10"/>
        <v>1</v>
      </c>
      <c r="BH222" s="974">
        <v>0.49</v>
      </c>
      <c r="BI222" s="243" t="s">
        <v>701</v>
      </c>
      <c r="BJ222" s="200" t="s">
        <v>700</v>
      </c>
      <c r="BK222" s="974">
        <v>0</v>
      </c>
      <c r="BL222" s="243" t="s">
        <v>802</v>
      </c>
      <c r="BM222" s="972" t="s">
        <v>801</v>
      </c>
      <c r="BN222" s="974">
        <v>0.01</v>
      </c>
      <c r="BO222" s="1334">
        <f t="shared" si="11"/>
        <v>0.5</v>
      </c>
      <c r="BP222" s="210"/>
      <c r="BQ222" s="1464" t="str">
        <f>IF(VLOOKUP($A222,'EZ list'!$B$4:$H$443,4,FALSE)="","","Yes")</f>
        <v>Yes</v>
      </c>
      <c r="BR222" s="1465" t="s">
        <v>985</v>
      </c>
      <c r="BS222" s="1446">
        <v>0.68500000000000005</v>
      </c>
      <c r="BT222" s="1396" t="s">
        <v>1088</v>
      </c>
      <c r="BU222" s="1396" t="s">
        <v>1086</v>
      </c>
      <c r="BV222" s="1396" t="s">
        <v>1087</v>
      </c>
      <c r="BW222" s="1396">
        <v>0.59</v>
      </c>
      <c r="BX222" s="1396" t="s">
        <v>802</v>
      </c>
      <c r="BY222" s="1396" t="s">
        <v>801</v>
      </c>
      <c r="BZ222" s="1396">
        <v>0.01</v>
      </c>
      <c r="CA222" s="1330"/>
    </row>
    <row r="223" spans="1:79" s="200" customFormat="1" ht="15.75" customHeight="1" x14ac:dyDescent="0.25">
      <c r="A223" s="972" t="s">
        <v>542</v>
      </c>
      <c r="B223" s="1268" t="s">
        <v>541</v>
      </c>
      <c r="C223" s="243">
        <v>0.4</v>
      </c>
      <c r="D223" s="243" t="s">
        <v>749</v>
      </c>
      <c r="E223" s="972" t="s">
        <v>748</v>
      </c>
      <c r="F223" s="243">
        <v>0.09</v>
      </c>
      <c r="G223" s="972" t="s">
        <v>741</v>
      </c>
      <c r="H223" s="972" t="s">
        <v>740</v>
      </c>
      <c r="I223" s="243">
        <v>0.01</v>
      </c>
      <c r="J223" s="243">
        <v>0.5</v>
      </c>
      <c r="K223" s="973">
        <v>0.4</v>
      </c>
      <c r="L223" s="972" t="s">
        <v>749</v>
      </c>
      <c r="M223" s="972" t="s">
        <v>748</v>
      </c>
      <c r="N223" s="974">
        <v>0.09</v>
      </c>
      <c r="O223" s="972" t="s">
        <v>741</v>
      </c>
      <c r="P223" s="972" t="s">
        <v>740</v>
      </c>
      <c r="Q223" s="974">
        <v>0.01</v>
      </c>
      <c r="R223" s="975">
        <v>0.5</v>
      </c>
      <c r="S223" s="973">
        <v>0.4</v>
      </c>
      <c r="T223" s="972" t="s">
        <v>749</v>
      </c>
      <c r="U223" s="972" t="s">
        <v>748</v>
      </c>
      <c r="V223" s="974">
        <v>0.09</v>
      </c>
      <c r="W223" s="972" t="s">
        <v>741</v>
      </c>
      <c r="X223" s="972" t="s">
        <v>740</v>
      </c>
      <c r="Y223" s="974">
        <v>0.01</v>
      </c>
      <c r="Z223" s="975">
        <v>0.5</v>
      </c>
      <c r="AA223" s="973">
        <v>0.4</v>
      </c>
      <c r="AB223" s="972" t="s">
        <v>749</v>
      </c>
      <c r="AC223" s="972" t="s">
        <v>748</v>
      </c>
      <c r="AD223" s="974">
        <v>0.09</v>
      </c>
      <c r="AE223" s="972" t="s">
        <v>741</v>
      </c>
      <c r="AF223" s="972" t="s">
        <v>740</v>
      </c>
      <c r="AG223" s="974">
        <v>0.01</v>
      </c>
      <c r="AH223" s="975">
        <v>0.5</v>
      </c>
      <c r="AI223" s="973">
        <v>0.4</v>
      </c>
      <c r="AJ223" s="734" t="s">
        <v>749</v>
      </c>
      <c r="AK223" s="977" t="s">
        <v>748</v>
      </c>
      <c r="AL223" s="974">
        <v>0.09</v>
      </c>
      <c r="AM223" s="977" t="s">
        <v>741</v>
      </c>
      <c r="AN223" s="977" t="s">
        <v>740</v>
      </c>
      <c r="AO223" s="974">
        <v>0.01</v>
      </c>
      <c r="AP223" s="975">
        <v>0.5</v>
      </c>
      <c r="AQ223" s="979">
        <v>0.4</v>
      </c>
      <c r="AR223" s="980" t="s">
        <v>749</v>
      </c>
      <c r="AS223" s="980" t="s">
        <v>748</v>
      </c>
      <c r="AT223" s="979">
        <v>0.59</v>
      </c>
      <c r="AU223" s="980" t="s">
        <v>741</v>
      </c>
      <c r="AV223" s="980" t="s">
        <v>740</v>
      </c>
      <c r="AW223" s="979">
        <v>0.01</v>
      </c>
      <c r="AX223" s="1327">
        <f t="shared" si="9"/>
        <v>1</v>
      </c>
      <c r="AY223" s="1313"/>
      <c r="AZ223" s="974">
        <v>0.4</v>
      </c>
      <c r="BA223" s="243" t="s">
        <v>749</v>
      </c>
      <c r="BB223" s="200" t="s">
        <v>748</v>
      </c>
      <c r="BC223" s="974">
        <v>0.09</v>
      </c>
      <c r="BD223" s="243" t="s">
        <v>741</v>
      </c>
      <c r="BE223" s="972" t="s">
        <v>740</v>
      </c>
      <c r="BF223" s="974">
        <v>0.01</v>
      </c>
      <c r="BG223" s="1334">
        <f t="shared" si="10"/>
        <v>0.5</v>
      </c>
      <c r="BH223" s="974">
        <v>0.4</v>
      </c>
      <c r="BI223" s="243" t="s">
        <v>749</v>
      </c>
      <c r="BJ223" s="200" t="s">
        <v>748</v>
      </c>
      <c r="BK223" s="974">
        <v>0.09</v>
      </c>
      <c r="BL223" s="243" t="s">
        <v>741</v>
      </c>
      <c r="BM223" s="972" t="s">
        <v>740</v>
      </c>
      <c r="BN223" s="974">
        <v>0.01</v>
      </c>
      <c r="BO223" s="1334">
        <f t="shared" si="11"/>
        <v>0.5</v>
      </c>
      <c r="BP223" s="210"/>
      <c r="BQ223" s="1464" t="str">
        <f>IF(VLOOKUP($A223,'EZ list'!$B$4:$H$443,4,FALSE)="","","Yes")</f>
        <v>Yes</v>
      </c>
      <c r="BR223" s="1465" t="s">
        <v>984</v>
      </c>
      <c r="BS223" s="1446">
        <v>0.64500000000000002</v>
      </c>
      <c r="BT223" s="1396" t="s">
        <v>1088</v>
      </c>
      <c r="BU223" s="1396" t="s">
        <v>749</v>
      </c>
      <c r="BV223" s="1396" t="s">
        <v>748</v>
      </c>
      <c r="BW223" s="1396">
        <v>0.59</v>
      </c>
      <c r="BX223" s="1396" t="s">
        <v>741</v>
      </c>
      <c r="BY223" s="1396" t="s">
        <v>740</v>
      </c>
      <c r="BZ223" s="1396">
        <v>0.01</v>
      </c>
      <c r="CA223" s="1330"/>
    </row>
    <row r="224" spans="1:79" s="200" customFormat="1" ht="15.75" customHeight="1" x14ac:dyDescent="0.25">
      <c r="A224" s="972" t="s">
        <v>544</v>
      </c>
      <c r="B224" s="1268" t="s">
        <v>543</v>
      </c>
      <c r="C224" s="243">
        <v>0.4</v>
      </c>
      <c r="D224" s="243" t="s">
        <v>747</v>
      </c>
      <c r="E224" s="972" t="s">
        <v>746</v>
      </c>
      <c r="F224" s="243">
        <v>0.1</v>
      </c>
      <c r="G224" s="972" t="s">
        <v>701</v>
      </c>
      <c r="H224" s="972" t="s">
        <v>713</v>
      </c>
      <c r="I224" s="243">
        <v>0</v>
      </c>
      <c r="J224" s="243">
        <v>0.5</v>
      </c>
      <c r="K224" s="973">
        <v>0.4</v>
      </c>
      <c r="L224" s="972" t="s">
        <v>747</v>
      </c>
      <c r="M224" s="972" t="s">
        <v>746</v>
      </c>
      <c r="N224" s="974">
        <v>0.1</v>
      </c>
      <c r="O224" s="972" t="s">
        <v>701</v>
      </c>
      <c r="P224" s="972" t="s">
        <v>713</v>
      </c>
      <c r="Q224" s="974">
        <v>0</v>
      </c>
      <c r="R224" s="975">
        <v>0.5</v>
      </c>
      <c r="S224" s="973">
        <v>0.4</v>
      </c>
      <c r="T224" s="972" t="s">
        <v>747</v>
      </c>
      <c r="U224" s="972" t="s">
        <v>746</v>
      </c>
      <c r="V224" s="974">
        <v>0.1</v>
      </c>
      <c r="W224" s="972" t="s">
        <v>701</v>
      </c>
      <c r="X224" s="972" t="s">
        <v>713</v>
      </c>
      <c r="Y224" s="974">
        <v>0</v>
      </c>
      <c r="Z224" s="975">
        <v>0.5</v>
      </c>
      <c r="AA224" s="973">
        <v>0.4</v>
      </c>
      <c r="AB224" s="972" t="s">
        <v>747</v>
      </c>
      <c r="AC224" s="972" t="s">
        <v>746</v>
      </c>
      <c r="AD224" s="974">
        <v>0.1</v>
      </c>
      <c r="AE224" s="972" t="s">
        <v>701</v>
      </c>
      <c r="AF224" s="972" t="s">
        <v>713</v>
      </c>
      <c r="AG224" s="974">
        <v>0</v>
      </c>
      <c r="AH224" s="975">
        <v>0.5</v>
      </c>
      <c r="AI224" s="973">
        <v>0.4</v>
      </c>
      <c r="AJ224" s="734" t="s">
        <v>747</v>
      </c>
      <c r="AK224" s="977" t="s">
        <v>746</v>
      </c>
      <c r="AL224" s="974">
        <v>0.1</v>
      </c>
      <c r="AM224" s="977" t="s">
        <v>701</v>
      </c>
      <c r="AN224" s="977" t="s">
        <v>713</v>
      </c>
      <c r="AO224" s="974">
        <v>0</v>
      </c>
      <c r="AP224" s="975">
        <v>0.5</v>
      </c>
      <c r="AQ224" s="979">
        <v>0.6</v>
      </c>
      <c r="AR224" s="980" t="s">
        <v>747</v>
      </c>
      <c r="AS224" s="980" t="s">
        <v>746</v>
      </c>
      <c r="AT224" s="979">
        <v>0.4</v>
      </c>
      <c r="AU224" s="980" t="s">
        <v>701</v>
      </c>
      <c r="AV224" s="980" t="s">
        <v>713</v>
      </c>
      <c r="AW224" s="979">
        <v>0</v>
      </c>
      <c r="AX224" s="1327">
        <f t="shared" si="9"/>
        <v>1</v>
      </c>
      <c r="AY224" s="1313"/>
      <c r="AZ224" s="974">
        <v>0.4</v>
      </c>
      <c r="BA224" s="243" t="s">
        <v>747</v>
      </c>
      <c r="BB224" s="200" t="s">
        <v>746</v>
      </c>
      <c r="BC224" s="974">
        <v>0.1</v>
      </c>
      <c r="BD224" s="243" t="s">
        <v>701</v>
      </c>
      <c r="BE224" s="972" t="s">
        <v>713</v>
      </c>
      <c r="BF224" s="974">
        <v>0</v>
      </c>
      <c r="BG224" s="1334">
        <f t="shared" si="10"/>
        <v>0.5</v>
      </c>
      <c r="BH224" s="974">
        <v>0.4</v>
      </c>
      <c r="BI224" s="243" t="s">
        <v>747</v>
      </c>
      <c r="BJ224" s="200" t="s">
        <v>746</v>
      </c>
      <c r="BK224" s="974">
        <v>0.1</v>
      </c>
      <c r="BL224" s="243" t="s">
        <v>701</v>
      </c>
      <c r="BM224" s="972" t="s">
        <v>713</v>
      </c>
      <c r="BN224" s="974">
        <v>0</v>
      </c>
      <c r="BO224" s="1334">
        <f t="shared" si="11"/>
        <v>0.5</v>
      </c>
      <c r="BP224" s="210"/>
      <c r="BQ224" s="1464" t="str">
        <f>IF(VLOOKUP($A224,'EZ list'!$B$4:$H$443,4,FALSE)="","","Yes")</f>
        <v/>
      </c>
      <c r="BR224" s="1465" t="s">
        <v>984</v>
      </c>
      <c r="BS224" s="1446">
        <v>0.65800000000000003</v>
      </c>
      <c r="BT224" s="1396" t="s">
        <v>1088</v>
      </c>
      <c r="BU224" s="1396" t="s">
        <v>747</v>
      </c>
      <c r="BV224" s="1396" t="s">
        <v>746</v>
      </c>
      <c r="BW224" s="1396">
        <v>0.6</v>
      </c>
      <c r="BX224" s="1396" t="s">
        <v>701</v>
      </c>
      <c r="BY224" s="1396" t="s">
        <v>713</v>
      </c>
      <c r="BZ224" s="1396">
        <v>0</v>
      </c>
      <c r="CA224" s="1330"/>
    </row>
    <row r="225" spans="1:79" s="200" customFormat="1" ht="15.75" customHeight="1" x14ac:dyDescent="0.25">
      <c r="A225" s="972" t="s">
        <v>546</v>
      </c>
      <c r="B225" s="1268" t="s">
        <v>545</v>
      </c>
      <c r="C225" s="243">
        <v>0.4</v>
      </c>
      <c r="D225" s="243" t="s">
        <v>747</v>
      </c>
      <c r="E225" s="972" t="s">
        <v>746</v>
      </c>
      <c r="F225" s="243">
        <v>0.1</v>
      </c>
      <c r="G225" s="972" t="s">
        <v>701</v>
      </c>
      <c r="H225" s="972" t="s">
        <v>713</v>
      </c>
      <c r="I225" s="243">
        <v>0</v>
      </c>
      <c r="J225" s="243">
        <v>0.5</v>
      </c>
      <c r="K225" s="973">
        <v>0.4</v>
      </c>
      <c r="L225" s="972" t="s">
        <v>747</v>
      </c>
      <c r="M225" s="972" t="s">
        <v>746</v>
      </c>
      <c r="N225" s="974">
        <v>0.1</v>
      </c>
      <c r="O225" s="972" t="s">
        <v>701</v>
      </c>
      <c r="P225" s="972" t="s">
        <v>713</v>
      </c>
      <c r="Q225" s="974">
        <v>0</v>
      </c>
      <c r="R225" s="975">
        <v>0.5</v>
      </c>
      <c r="S225" s="973">
        <v>0.4</v>
      </c>
      <c r="T225" s="972" t="s">
        <v>747</v>
      </c>
      <c r="U225" s="972" t="s">
        <v>746</v>
      </c>
      <c r="V225" s="974">
        <v>0.1</v>
      </c>
      <c r="W225" s="972" t="s">
        <v>701</v>
      </c>
      <c r="X225" s="972" t="s">
        <v>713</v>
      </c>
      <c r="Y225" s="974">
        <v>0</v>
      </c>
      <c r="Z225" s="975">
        <v>0.5</v>
      </c>
      <c r="AA225" s="973">
        <v>0.4</v>
      </c>
      <c r="AB225" s="972" t="s">
        <v>747</v>
      </c>
      <c r="AC225" s="972" t="s">
        <v>746</v>
      </c>
      <c r="AD225" s="974">
        <v>0.1</v>
      </c>
      <c r="AE225" s="972" t="s">
        <v>701</v>
      </c>
      <c r="AF225" s="972" t="s">
        <v>713</v>
      </c>
      <c r="AG225" s="974">
        <v>0</v>
      </c>
      <c r="AH225" s="975">
        <v>0.5</v>
      </c>
      <c r="AI225" s="973">
        <v>0.4</v>
      </c>
      <c r="AJ225" s="734" t="s">
        <v>747</v>
      </c>
      <c r="AK225" s="977" t="s">
        <v>746</v>
      </c>
      <c r="AL225" s="974">
        <v>0.1</v>
      </c>
      <c r="AM225" s="977" t="s">
        <v>701</v>
      </c>
      <c r="AN225" s="977" t="s">
        <v>713</v>
      </c>
      <c r="AO225" s="974">
        <v>0</v>
      </c>
      <c r="AP225" s="975">
        <v>0.5</v>
      </c>
      <c r="AQ225" s="979">
        <v>0.6</v>
      </c>
      <c r="AR225" s="980" t="s">
        <v>747</v>
      </c>
      <c r="AS225" s="980" t="s">
        <v>746</v>
      </c>
      <c r="AT225" s="979">
        <v>0.4</v>
      </c>
      <c r="AU225" s="980" t="s">
        <v>701</v>
      </c>
      <c r="AV225" s="980" t="s">
        <v>713</v>
      </c>
      <c r="AW225" s="979">
        <v>0</v>
      </c>
      <c r="AX225" s="1327">
        <f t="shared" si="9"/>
        <v>1</v>
      </c>
      <c r="AY225" s="1313"/>
      <c r="AZ225" s="974">
        <v>0.4</v>
      </c>
      <c r="BA225" s="243" t="s">
        <v>747</v>
      </c>
      <c r="BB225" s="200" t="s">
        <v>746</v>
      </c>
      <c r="BC225" s="974">
        <v>0.1</v>
      </c>
      <c r="BD225" s="243" t="s">
        <v>701</v>
      </c>
      <c r="BE225" s="972" t="s">
        <v>713</v>
      </c>
      <c r="BF225" s="974">
        <v>0</v>
      </c>
      <c r="BG225" s="1334">
        <f t="shared" si="10"/>
        <v>0.5</v>
      </c>
      <c r="BH225" s="974">
        <v>0.4</v>
      </c>
      <c r="BI225" s="243" t="s">
        <v>747</v>
      </c>
      <c r="BJ225" s="200" t="s">
        <v>746</v>
      </c>
      <c r="BK225" s="974">
        <v>0.1</v>
      </c>
      <c r="BL225" s="243" t="s">
        <v>701</v>
      </c>
      <c r="BM225" s="972" t="s">
        <v>713</v>
      </c>
      <c r="BN225" s="974">
        <v>0</v>
      </c>
      <c r="BO225" s="1334">
        <f t="shared" si="11"/>
        <v>0.5</v>
      </c>
      <c r="BP225" s="210"/>
      <c r="BQ225" s="1464" t="str">
        <f>IF(VLOOKUP($A225,'EZ list'!$B$4:$H$443,4,FALSE)="","","Yes")</f>
        <v/>
      </c>
      <c r="BR225" s="1465" t="s">
        <v>984</v>
      </c>
      <c r="BS225" s="1446">
        <v>0.70099999999999996</v>
      </c>
      <c r="BT225" s="1396" t="s">
        <v>1088</v>
      </c>
      <c r="BU225" s="1396" t="s">
        <v>747</v>
      </c>
      <c r="BV225" s="1396" t="s">
        <v>746</v>
      </c>
      <c r="BW225" s="1396">
        <v>0.6</v>
      </c>
      <c r="BX225" s="1396" t="s">
        <v>701</v>
      </c>
      <c r="BY225" s="1396" t="s">
        <v>713</v>
      </c>
      <c r="BZ225" s="1396">
        <v>0</v>
      </c>
      <c r="CA225" s="1330"/>
    </row>
    <row r="226" spans="1:79" s="200" customFormat="1" ht="15.75" customHeight="1" x14ac:dyDescent="0.25">
      <c r="A226" s="972" t="s">
        <v>550</v>
      </c>
      <c r="B226" s="1268" t="s">
        <v>549</v>
      </c>
      <c r="C226" s="243">
        <v>0.4</v>
      </c>
      <c r="D226" s="243" t="s">
        <v>798</v>
      </c>
      <c r="E226" s="972" t="s">
        <v>797</v>
      </c>
      <c r="F226" s="243">
        <v>0.1</v>
      </c>
      <c r="G226" s="972" t="s">
        <v>701</v>
      </c>
      <c r="H226" s="972" t="s">
        <v>713</v>
      </c>
      <c r="I226" s="243">
        <v>0</v>
      </c>
      <c r="J226" s="243">
        <v>0.5</v>
      </c>
      <c r="K226" s="973">
        <v>0.4</v>
      </c>
      <c r="L226" s="972" t="s">
        <v>798</v>
      </c>
      <c r="M226" s="972" t="s">
        <v>797</v>
      </c>
      <c r="N226" s="974">
        <v>0.1</v>
      </c>
      <c r="O226" s="972" t="s">
        <v>701</v>
      </c>
      <c r="P226" s="972" t="s">
        <v>713</v>
      </c>
      <c r="Q226" s="974">
        <v>0</v>
      </c>
      <c r="R226" s="975">
        <v>0.5</v>
      </c>
      <c r="S226" s="973">
        <v>0.4</v>
      </c>
      <c r="T226" s="972" t="s">
        <v>798</v>
      </c>
      <c r="U226" s="972" t="s">
        <v>797</v>
      </c>
      <c r="V226" s="974">
        <v>0.1</v>
      </c>
      <c r="W226" s="972" t="s">
        <v>701</v>
      </c>
      <c r="X226" s="972" t="s">
        <v>713</v>
      </c>
      <c r="Y226" s="974">
        <v>0</v>
      </c>
      <c r="Z226" s="975">
        <v>0.5</v>
      </c>
      <c r="AA226" s="973">
        <v>0.4</v>
      </c>
      <c r="AB226" s="972" t="s">
        <v>798</v>
      </c>
      <c r="AC226" s="972" t="s">
        <v>797</v>
      </c>
      <c r="AD226" s="974">
        <v>0.1</v>
      </c>
      <c r="AE226" s="972" t="s">
        <v>701</v>
      </c>
      <c r="AF226" s="972" t="s">
        <v>713</v>
      </c>
      <c r="AG226" s="974">
        <v>0</v>
      </c>
      <c r="AH226" s="975">
        <v>0.5</v>
      </c>
      <c r="AI226" s="973">
        <v>0.42499999999999999</v>
      </c>
      <c r="AJ226" s="734" t="s">
        <v>798</v>
      </c>
      <c r="AK226" s="977" t="s">
        <v>797</v>
      </c>
      <c r="AL226" s="974">
        <v>0.32500000000000001</v>
      </c>
      <c r="AM226" s="977" t="s">
        <v>701</v>
      </c>
      <c r="AN226" s="977" t="s">
        <v>713</v>
      </c>
      <c r="AO226" s="974">
        <v>0</v>
      </c>
      <c r="AP226" s="975">
        <v>0.75</v>
      </c>
      <c r="AQ226" s="979">
        <v>0.4</v>
      </c>
      <c r="AR226" s="980" t="s">
        <v>798</v>
      </c>
      <c r="AS226" s="980" t="s">
        <v>797</v>
      </c>
      <c r="AT226" s="979">
        <v>0.1</v>
      </c>
      <c r="AU226" s="980" t="s">
        <v>701</v>
      </c>
      <c r="AV226" s="980" t="s">
        <v>713</v>
      </c>
      <c r="AW226" s="979">
        <v>0</v>
      </c>
      <c r="AX226" s="1327">
        <f t="shared" si="9"/>
        <v>0.5</v>
      </c>
      <c r="AY226" s="1313"/>
      <c r="AZ226" s="974">
        <v>0.4</v>
      </c>
      <c r="BA226" s="243" t="s">
        <v>798</v>
      </c>
      <c r="BB226" s="200" t="s">
        <v>797</v>
      </c>
      <c r="BC226" s="974">
        <v>0.1</v>
      </c>
      <c r="BD226" s="243" t="s">
        <v>701</v>
      </c>
      <c r="BE226" s="972" t="s">
        <v>713</v>
      </c>
      <c r="BF226" s="974">
        <v>0</v>
      </c>
      <c r="BG226" s="1334">
        <f t="shared" si="10"/>
        <v>0.5</v>
      </c>
      <c r="BH226" s="974">
        <v>0.4</v>
      </c>
      <c r="BI226" s="243" t="s">
        <v>798</v>
      </c>
      <c r="BJ226" s="200" t="s">
        <v>797</v>
      </c>
      <c r="BK226" s="974">
        <v>0.1</v>
      </c>
      <c r="BL226" s="243" t="s">
        <v>701</v>
      </c>
      <c r="BM226" s="972" t="s">
        <v>713</v>
      </c>
      <c r="BN226" s="974">
        <v>0</v>
      </c>
      <c r="BO226" s="1334">
        <f t="shared" si="11"/>
        <v>0.5</v>
      </c>
      <c r="BP226" s="210"/>
      <c r="BQ226" s="1464" t="str">
        <f>IF(VLOOKUP($A226,'EZ list'!$B$4:$H$443,4,FALSE)="","","Yes")</f>
        <v>Yes</v>
      </c>
      <c r="BR226" s="1465" t="s">
        <v>984</v>
      </c>
      <c r="BS226" s="1446">
        <v>0.67200000000000004</v>
      </c>
      <c r="BT226" s="1396" t="s">
        <v>1088</v>
      </c>
      <c r="BU226" s="1396" t="s">
        <v>798</v>
      </c>
      <c r="BV226" s="1396" t="s">
        <v>797</v>
      </c>
      <c r="BW226" s="1396">
        <v>0.6</v>
      </c>
      <c r="BX226" s="1396" t="s">
        <v>701</v>
      </c>
      <c r="BY226" s="1396" t="s">
        <v>713</v>
      </c>
      <c r="BZ226" s="1396">
        <v>0</v>
      </c>
      <c r="CA226" s="1330"/>
    </row>
    <row r="227" spans="1:79" s="200" customFormat="1" ht="15.75" customHeight="1" x14ac:dyDescent="0.25">
      <c r="A227" s="972" t="s">
        <v>552</v>
      </c>
      <c r="B227" s="1268" t="s">
        <v>551</v>
      </c>
      <c r="C227" s="243">
        <v>0.4</v>
      </c>
      <c r="D227" s="243" t="s">
        <v>745</v>
      </c>
      <c r="E227" s="972" t="s">
        <v>744</v>
      </c>
      <c r="F227" s="243">
        <v>0.1</v>
      </c>
      <c r="G227" s="972" t="s">
        <v>701</v>
      </c>
      <c r="H227" s="972" t="s">
        <v>713</v>
      </c>
      <c r="I227" s="243">
        <v>0</v>
      </c>
      <c r="J227" s="243">
        <v>0.5</v>
      </c>
      <c r="K227" s="973">
        <v>0.4</v>
      </c>
      <c r="L227" s="972" t="s">
        <v>745</v>
      </c>
      <c r="M227" s="972" t="s">
        <v>744</v>
      </c>
      <c r="N227" s="974">
        <v>0.1</v>
      </c>
      <c r="O227" s="972" t="s">
        <v>701</v>
      </c>
      <c r="P227" s="972" t="s">
        <v>713</v>
      </c>
      <c r="Q227" s="974">
        <v>0</v>
      </c>
      <c r="R227" s="975">
        <v>0.5</v>
      </c>
      <c r="S227" s="973">
        <v>0.4</v>
      </c>
      <c r="T227" s="972" t="s">
        <v>745</v>
      </c>
      <c r="U227" s="972" t="s">
        <v>744</v>
      </c>
      <c r="V227" s="974">
        <v>0.1</v>
      </c>
      <c r="W227" s="972" t="s">
        <v>701</v>
      </c>
      <c r="X227" s="972" t="s">
        <v>713</v>
      </c>
      <c r="Y227" s="974">
        <v>0</v>
      </c>
      <c r="Z227" s="975">
        <v>0.5</v>
      </c>
      <c r="AA227" s="973">
        <v>0.4</v>
      </c>
      <c r="AB227" s="972" t="s">
        <v>745</v>
      </c>
      <c r="AC227" s="972" t="s">
        <v>744</v>
      </c>
      <c r="AD227" s="974">
        <v>0.1</v>
      </c>
      <c r="AE227" s="972" t="s">
        <v>701</v>
      </c>
      <c r="AF227" s="972" t="s">
        <v>713</v>
      </c>
      <c r="AG227" s="974">
        <v>0</v>
      </c>
      <c r="AH227" s="975">
        <v>0.5</v>
      </c>
      <c r="AI227" s="973">
        <v>0.4</v>
      </c>
      <c r="AJ227" s="734" t="s">
        <v>745</v>
      </c>
      <c r="AK227" s="977" t="s">
        <v>744</v>
      </c>
      <c r="AL227" s="974">
        <v>0.1</v>
      </c>
      <c r="AM227" s="977" t="s">
        <v>701</v>
      </c>
      <c r="AN227" s="977" t="s">
        <v>713</v>
      </c>
      <c r="AO227" s="974">
        <v>0</v>
      </c>
      <c r="AP227" s="975">
        <v>0.5</v>
      </c>
      <c r="AQ227" s="979">
        <v>0.4</v>
      </c>
      <c r="AR227" s="980" t="s">
        <v>745</v>
      </c>
      <c r="AS227" s="980" t="s">
        <v>744</v>
      </c>
      <c r="AT227" s="979">
        <v>0.1</v>
      </c>
      <c r="AU227" s="980" t="s">
        <v>701</v>
      </c>
      <c r="AV227" s="980" t="s">
        <v>713</v>
      </c>
      <c r="AW227" s="979">
        <v>0</v>
      </c>
      <c r="AX227" s="1327">
        <f t="shared" si="9"/>
        <v>0.5</v>
      </c>
      <c r="AY227" s="1313"/>
      <c r="AZ227" s="974">
        <v>0.4</v>
      </c>
      <c r="BA227" s="243" t="s">
        <v>745</v>
      </c>
      <c r="BB227" s="200" t="s">
        <v>744</v>
      </c>
      <c r="BC227" s="974">
        <v>0.1</v>
      </c>
      <c r="BD227" s="243" t="s">
        <v>701</v>
      </c>
      <c r="BE227" s="972" t="s">
        <v>713</v>
      </c>
      <c r="BF227" s="974">
        <v>0</v>
      </c>
      <c r="BG227" s="1334">
        <f t="shared" si="10"/>
        <v>0.5</v>
      </c>
      <c r="BH227" s="974">
        <v>0.4</v>
      </c>
      <c r="BI227" s="243" t="s">
        <v>745</v>
      </c>
      <c r="BJ227" s="200" t="s">
        <v>744</v>
      </c>
      <c r="BK227" s="974">
        <v>0.1</v>
      </c>
      <c r="BL227" s="243" t="s">
        <v>701</v>
      </c>
      <c r="BM227" s="972" t="s">
        <v>713</v>
      </c>
      <c r="BN227" s="974">
        <v>0</v>
      </c>
      <c r="BO227" s="1334">
        <f t="shared" si="11"/>
        <v>0.5</v>
      </c>
      <c r="BP227" s="210"/>
      <c r="BQ227" s="1464" t="str">
        <f>IF(VLOOKUP($A227,'EZ list'!$B$4:$H$443,4,FALSE)="","","Yes")</f>
        <v>Yes</v>
      </c>
      <c r="BR227" s="1465" t="s">
        <v>984</v>
      </c>
      <c r="BS227" s="1446">
        <v>0.70599999999999996</v>
      </c>
      <c r="BT227" s="1396" t="s">
        <v>1088</v>
      </c>
      <c r="BU227" s="1396" t="s">
        <v>745</v>
      </c>
      <c r="BV227" s="1396" t="s">
        <v>744</v>
      </c>
      <c r="BW227" s="1396">
        <v>0.6</v>
      </c>
      <c r="BX227" s="1396" t="s">
        <v>701</v>
      </c>
      <c r="BY227" s="1396" t="s">
        <v>713</v>
      </c>
      <c r="BZ227" s="1396">
        <v>0</v>
      </c>
      <c r="CA227" s="1330"/>
    </row>
    <row r="228" spans="1:79" s="200" customFormat="1" ht="15.75" customHeight="1" x14ac:dyDescent="0.25">
      <c r="A228" s="972" t="s">
        <v>554</v>
      </c>
      <c r="B228" s="1268" t="s">
        <v>553</v>
      </c>
      <c r="C228" s="243">
        <v>0.4</v>
      </c>
      <c r="D228" s="243" t="s">
        <v>710</v>
      </c>
      <c r="E228" s="972" t="s">
        <v>709</v>
      </c>
      <c r="F228" s="243">
        <v>0.09</v>
      </c>
      <c r="G228" s="972" t="s">
        <v>708</v>
      </c>
      <c r="H228" s="972" t="s">
        <v>707</v>
      </c>
      <c r="I228" s="243">
        <v>0.01</v>
      </c>
      <c r="J228" s="243">
        <v>0.5</v>
      </c>
      <c r="K228" s="973">
        <v>0.4</v>
      </c>
      <c r="L228" s="972" t="s">
        <v>710</v>
      </c>
      <c r="M228" s="972" t="s">
        <v>709</v>
      </c>
      <c r="N228" s="974">
        <v>0.09</v>
      </c>
      <c r="O228" s="972" t="s">
        <v>708</v>
      </c>
      <c r="P228" s="972" t="s">
        <v>707</v>
      </c>
      <c r="Q228" s="974">
        <v>0.01</v>
      </c>
      <c r="R228" s="975">
        <v>0.5</v>
      </c>
      <c r="S228" s="973">
        <v>0.4</v>
      </c>
      <c r="T228" s="972" t="s">
        <v>710</v>
      </c>
      <c r="U228" s="972" t="s">
        <v>709</v>
      </c>
      <c r="V228" s="974">
        <v>0.09</v>
      </c>
      <c r="W228" s="972" t="s">
        <v>708</v>
      </c>
      <c r="X228" s="972" t="s">
        <v>707</v>
      </c>
      <c r="Y228" s="974">
        <v>0.01</v>
      </c>
      <c r="Z228" s="975">
        <v>0.5</v>
      </c>
      <c r="AA228" s="973">
        <v>0.4</v>
      </c>
      <c r="AB228" s="972" t="s">
        <v>710</v>
      </c>
      <c r="AC228" s="972" t="s">
        <v>709</v>
      </c>
      <c r="AD228" s="974">
        <v>0.09</v>
      </c>
      <c r="AE228" s="972" t="s">
        <v>708</v>
      </c>
      <c r="AF228" s="972" t="s">
        <v>707</v>
      </c>
      <c r="AG228" s="974">
        <v>0.01</v>
      </c>
      <c r="AH228" s="975">
        <v>0.5</v>
      </c>
      <c r="AI228" s="973">
        <v>0.56000000000000005</v>
      </c>
      <c r="AJ228" s="734" t="s">
        <v>710</v>
      </c>
      <c r="AK228" s="977" t="s">
        <v>709</v>
      </c>
      <c r="AL228" s="974">
        <v>0.17499999999999999</v>
      </c>
      <c r="AM228" s="977" t="s">
        <v>708</v>
      </c>
      <c r="AN228" s="977" t="s">
        <v>707</v>
      </c>
      <c r="AO228" s="974">
        <v>1.4999999999999999E-2</v>
      </c>
      <c r="AP228" s="975">
        <v>0.75000000000000011</v>
      </c>
      <c r="AQ228" s="979">
        <v>0.4</v>
      </c>
      <c r="AR228" s="980" t="s">
        <v>710</v>
      </c>
      <c r="AS228" s="980" t="s">
        <v>709</v>
      </c>
      <c r="AT228" s="979">
        <v>0.09</v>
      </c>
      <c r="AU228" s="980" t="s">
        <v>708</v>
      </c>
      <c r="AV228" s="980" t="s">
        <v>707</v>
      </c>
      <c r="AW228" s="979">
        <v>0.01</v>
      </c>
      <c r="AX228" s="1327">
        <f t="shared" si="9"/>
        <v>0.5</v>
      </c>
      <c r="AY228" s="1313"/>
      <c r="AZ228" s="974">
        <v>0.4</v>
      </c>
      <c r="BA228" s="243" t="s">
        <v>710</v>
      </c>
      <c r="BB228" s="200" t="s">
        <v>709</v>
      </c>
      <c r="BC228" s="974">
        <v>0.09</v>
      </c>
      <c r="BD228" s="243" t="s">
        <v>708</v>
      </c>
      <c r="BE228" s="972" t="s">
        <v>707</v>
      </c>
      <c r="BF228" s="974">
        <v>0.01</v>
      </c>
      <c r="BG228" s="1334">
        <f t="shared" si="10"/>
        <v>0.5</v>
      </c>
      <c r="BH228" s="974">
        <v>0.4</v>
      </c>
      <c r="BI228" s="243" t="s">
        <v>710</v>
      </c>
      <c r="BJ228" s="200" t="s">
        <v>709</v>
      </c>
      <c r="BK228" s="974">
        <v>0.09</v>
      </c>
      <c r="BL228" s="243" t="s">
        <v>708</v>
      </c>
      <c r="BM228" s="972" t="s">
        <v>707</v>
      </c>
      <c r="BN228" s="974">
        <v>0.01</v>
      </c>
      <c r="BO228" s="1334">
        <f t="shared" si="11"/>
        <v>0.5</v>
      </c>
      <c r="BP228" s="210"/>
      <c r="BQ228" s="1464" t="str">
        <f>IF(VLOOKUP($A228,'EZ list'!$B$4:$H$443,4,FALSE)="","","Yes")</f>
        <v>Yes</v>
      </c>
      <c r="BR228" s="1465" t="s">
        <v>984</v>
      </c>
      <c r="BS228" s="1446">
        <v>0.67200000000000004</v>
      </c>
      <c r="BT228" s="1396" t="s">
        <v>985</v>
      </c>
      <c r="BU228" s="1396" t="s">
        <v>710</v>
      </c>
      <c r="BV228" s="1396" t="s">
        <v>709</v>
      </c>
      <c r="BW228" s="1396">
        <v>0.59</v>
      </c>
      <c r="BX228" s="1396" t="s">
        <v>708</v>
      </c>
      <c r="BY228" s="1396" t="s">
        <v>707</v>
      </c>
      <c r="BZ228" s="1396">
        <v>0.01</v>
      </c>
      <c r="CA228" s="1330"/>
    </row>
    <row r="229" spans="1:79" s="200" customFormat="1" ht="15" x14ac:dyDescent="0.25">
      <c r="A229" s="972" t="s">
        <v>558</v>
      </c>
      <c r="B229" s="1268" t="s">
        <v>557</v>
      </c>
      <c r="C229" s="243">
        <v>0.4</v>
      </c>
      <c r="D229" s="243" t="s">
        <v>787</v>
      </c>
      <c r="E229" s="972" t="s">
        <v>786</v>
      </c>
      <c r="F229" s="243">
        <v>0.09</v>
      </c>
      <c r="G229" s="972" t="s">
        <v>785</v>
      </c>
      <c r="H229" s="972" t="s">
        <v>1409</v>
      </c>
      <c r="I229" s="243">
        <v>0.01</v>
      </c>
      <c r="J229" s="243">
        <v>0.5</v>
      </c>
      <c r="K229" s="973">
        <v>0.4</v>
      </c>
      <c r="L229" s="972" t="s">
        <v>787</v>
      </c>
      <c r="M229" s="972" t="s">
        <v>786</v>
      </c>
      <c r="N229" s="974">
        <v>0.09</v>
      </c>
      <c r="O229" s="972" t="s">
        <v>785</v>
      </c>
      <c r="P229" s="972" t="s">
        <v>1409</v>
      </c>
      <c r="Q229" s="974">
        <v>0.01</v>
      </c>
      <c r="R229" s="975">
        <v>0.5</v>
      </c>
      <c r="S229" s="973">
        <v>0.4</v>
      </c>
      <c r="T229" s="972" t="s">
        <v>787</v>
      </c>
      <c r="U229" s="972" t="s">
        <v>786</v>
      </c>
      <c r="V229" s="974">
        <v>0.09</v>
      </c>
      <c r="W229" s="972" t="s">
        <v>785</v>
      </c>
      <c r="X229" s="972" t="s">
        <v>1409</v>
      </c>
      <c r="Y229" s="974">
        <v>0.01</v>
      </c>
      <c r="Z229" s="975">
        <v>0.5</v>
      </c>
      <c r="AA229" s="973">
        <v>0.4</v>
      </c>
      <c r="AB229" s="972" t="s">
        <v>787</v>
      </c>
      <c r="AC229" s="972" t="s">
        <v>786</v>
      </c>
      <c r="AD229" s="974">
        <v>0.09</v>
      </c>
      <c r="AE229" s="972" t="s">
        <v>785</v>
      </c>
      <c r="AF229" s="972" t="s">
        <v>1409</v>
      </c>
      <c r="AG229" s="974">
        <v>0.01</v>
      </c>
      <c r="AH229" s="975">
        <v>0.5</v>
      </c>
      <c r="AI229" s="973">
        <v>0.4</v>
      </c>
      <c r="AJ229" s="734" t="s">
        <v>787</v>
      </c>
      <c r="AK229" s="977" t="s">
        <v>786</v>
      </c>
      <c r="AL229" s="974">
        <v>0.33999999999999997</v>
      </c>
      <c r="AM229" s="977" t="s">
        <v>785</v>
      </c>
      <c r="AN229" s="977" t="s">
        <v>1409</v>
      </c>
      <c r="AO229" s="974">
        <v>0.01</v>
      </c>
      <c r="AP229" s="975">
        <v>0.75</v>
      </c>
      <c r="AQ229" s="979">
        <v>0.4</v>
      </c>
      <c r="AR229" s="980" t="s">
        <v>787</v>
      </c>
      <c r="AS229" s="980" t="s">
        <v>786</v>
      </c>
      <c r="AT229" s="979">
        <v>0.09</v>
      </c>
      <c r="AU229" s="980" t="s">
        <v>785</v>
      </c>
      <c r="AV229" s="980" t="s">
        <v>784</v>
      </c>
      <c r="AW229" s="979">
        <v>0.01</v>
      </c>
      <c r="AX229" s="1327">
        <f t="shared" si="9"/>
        <v>0.5</v>
      </c>
      <c r="AY229" s="1313"/>
      <c r="AZ229" s="974">
        <v>0.4</v>
      </c>
      <c r="BA229" s="243" t="s">
        <v>787</v>
      </c>
      <c r="BB229" s="200" t="s">
        <v>786</v>
      </c>
      <c r="BC229" s="974">
        <v>0.09</v>
      </c>
      <c r="BD229" s="243" t="s">
        <v>785</v>
      </c>
      <c r="BE229" s="972" t="s">
        <v>784</v>
      </c>
      <c r="BF229" s="974">
        <v>0.01</v>
      </c>
      <c r="BG229" s="1334">
        <f t="shared" si="10"/>
        <v>0.5</v>
      </c>
      <c r="BH229" s="974">
        <v>0.4</v>
      </c>
      <c r="BI229" s="243" t="s">
        <v>787</v>
      </c>
      <c r="BJ229" s="200" t="s">
        <v>786</v>
      </c>
      <c r="BK229" s="974">
        <v>0.09</v>
      </c>
      <c r="BL229" s="243" t="s">
        <v>785</v>
      </c>
      <c r="BM229" s="972" t="s">
        <v>784</v>
      </c>
      <c r="BN229" s="974">
        <v>0.01</v>
      </c>
      <c r="BO229" s="1334">
        <f t="shared" si="11"/>
        <v>0.5</v>
      </c>
      <c r="BP229" s="210"/>
      <c r="BQ229" s="1464" t="str">
        <f>IF(VLOOKUP($A229,'EZ list'!$B$4:$H$443,4,FALSE)="","","Yes")</f>
        <v>Yes</v>
      </c>
      <c r="BR229" s="1465" t="s">
        <v>984</v>
      </c>
      <c r="BS229" s="1446">
        <v>0.67200000000000004</v>
      </c>
      <c r="BT229" s="1396" t="s">
        <v>1088</v>
      </c>
      <c r="BU229" s="1396" t="s">
        <v>787</v>
      </c>
      <c r="BV229" s="1396" t="s">
        <v>786</v>
      </c>
      <c r="BW229" s="1396">
        <v>0.59</v>
      </c>
      <c r="BX229" s="1396" t="s">
        <v>785</v>
      </c>
      <c r="BY229" s="1396" t="s">
        <v>784</v>
      </c>
      <c r="BZ229" s="1396">
        <v>0.01</v>
      </c>
      <c r="CA229" s="1330"/>
    </row>
    <row r="230" spans="1:79" s="200" customFormat="1" ht="15.75" customHeight="1" x14ac:dyDescent="0.25">
      <c r="A230" s="972" t="s">
        <v>560</v>
      </c>
      <c r="B230" s="1268" t="s">
        <v>559</v>
      </c>
      <c r="C230" s="243">
        <v>0.49</v>
      </c>
      <c r="D230" s="243" t="s">
        <v>701</v>
      </c>
      <c r="E230" s="972" t="s">
        <v>718</v>
      </c>
      <c r="F230" s="243">
        <v>0</v>
      </c>
      <c r="G230" s="972" t="s">
        <v>790</v>
      </c>
      <c r="H230" s="972" t="s">
        <v>789</v>
      </c>
      <c r="I230" s="243">
        <v>0.01</v>
      </c>
      <c r="J230" s="243">
        <v>0.5</v>
      </c>
      <c r="K230" s="973">
        <v>0.49</v>
      </c>
      <c r="L230" s="972" t="s">
        <v>701</v>
      </c>
      <c r="M230" s="972" t="s">
        <v>718</v>
      </c>
      <c r="N230" s="974">
        <v>0</v>
      </c>
      <c r="O230" s="972" t="s">
        <v>790</v>
      </c>
      <c r="P230" s="972" t="s">
        <v>789</v>
      </c>
      <c r="Q230" s="974">
        <v>0.01</v>
      </c>
      <c r="R230" s="975">
        <v>0.5</v>
      </c>
      <c r="S230" s="973">
        <v>0.49</v>
      </c>
      <c r="T230" s="972" t="s">
        <v>701</v>
      </c>
      <c r="U230" s="972" t="s">
        <v>718</v>
      </c>
      <c r="V230" s="974">
        <v>0</v>
      </c>
      <c r="W230" s="972" t="s">
        <v>790</v>
      </c>
      <c r="X230" s="972" t="s">
        <v>789</v>
      </c>
      <c r="Y230" s="974">
        <v>0.01</v>
      </c>
      <c r="Z230" s="975">
        <v>0.5</v>
      </c>
      <c r="AA230" s="973">
        <v>0.49</v>
      </c>
      <c r="AB230" s="972" t="s">
        <v>701</v>
      </c>
      <c r="AC230" s="972" t="s">
        <v>718</v>
      </c>
      <c r="AD230" s="974">
        <v>0</v>
      </c>
      <c r="AE230" s="972" t="s">
        <v>790</v>
      </c>
      <c r="AF230" s="972" t="s">
        <v>789</v>
      </c>
      <c r="AG230" s="974">
        <v>0.01</v>
      </c>
      <c r="AH230" s="975">
        <v>0.5</v>
      </c>
      <c r="AI230" s="973">
        <v>0.49</v>
      </c>
      <c r="AJ230" s="734" t="s">
        <v>701</v>
      </c>
      <c r="AK230" s="977" t="s">
        <v>718</v>
      </c>
      <c r="AL230" s="974">
        <v>0</v>
      </c>
      <c r="AM230" s="977" t="s">
        <v>790</v>
      </c>
      <c r="AN230" s="977" t="s">
        <v>789</v>
      </c>
      <c r="AO230" s="974">
        <v>0.01</v>
      </c>
      <c r="AP230" s="975">
        <v>0.5</v>
      </c>
      <c r="AQ230" s="979">
        <v>0.49</v>
      </c>
      <c r="AR230" s="980" t="s">
        <v>701</v>
      </c>
      <c r="AS230" s="980" t="s">
        <v>718</v>
      </c>
      <c r="AT230" s="979">
        <v>0</v>
      </c>
      <c r="AU230" s="980" t="s">
        <v>790</v>
      </c>
      <c r="AV230" s="980" t="s">
        <v>789</v>
      </c>
      <c r="AW230" s="979">
        <v>0.01</v>
      </c>
      <c r="AX230" s="1327">
        <f t="shared" si="9"/>
        <v>0.5</v>
      </c>
      <c r="AY230" s="1313"/>
      <c r="AZ230" s="974">
        <v>0.49</v>
      </c>
      <c r="BA230" s="243" t="s">
        <v>701</v>
      </c>
      <c r="BB230" s="200" t="s">
        <v>718</v>
      </c>
      <c r="BC230" s="974">
        <v>0</v>
      </c>
      <c r="BD230" s="243" t="s">
        <v>790</v>
      </c>
      <c r="BE230" s="972" t="s">
        <v>789</v>
      </c>
      <c r="BF230" s="974">
        <v>0.01</v>
      </c>
      <c r="BG230" s="1334">
        <f t="shared" si="10"/>
        <v>0.5</v>
      </c>
      <c r="BH230" s="974">
        <v>0.49</v>
      </c>
      <c r="BI230" s="243" t="s">
        <v>701</v>
      </c>
      <c r="BJ230" s="200" t="s">
        <v>718</v>
      </c>
      <c r="BK230" s="974">
        <v>0</v>
      </c>
      <c r="BL230" s="243" t="s">
        <v>790</v>
      </c>
      <c r="BM230" s="972" t="s">
        <v>789</v>
      </c>
      <c r="BN230" s="974">
        <v>0.01</v>
      </c>
      <c r="BO230" s="1334">
        <f t="shared" si="11"/>
        <v>0.5</v>
      </c>
      <c r="BP230" s="210"/>
      <c r="BQ230" s="1464" t="str">
        <f>IF(VLOOKUP($A230,'EZ list'!$B$4:$H$443,4,FALSE)="","","Yes")</f>
        <v>Yes</v>
      </c>
      <c r="BR230" s="1465" t="s">
        <v>985</v>
      </c>
      <c r="BS230" s="1446">
        <v>0.66200000000000003</v>
      </c>
      <c r="BT230" s="1396" t="s">
        <v>1088</v>
      </c>
      <c r="BU230" s="1396" t="s">
        <v>701</v>
      </c>
      <c r="BV230" s="1396" t="s">
        <v>718</v>
      </c>
      <c r="BW230" s="1396">
        <v>0</v>
      </c>
      <c r="BX230" s="1396" t="s">
        <v>790</v>
      </c>
      <c r="BY230" s="1396" t="s">
        <v>789</v>
      </c>
      <c r="BZ230" s="1396">
        <v>0.01</v>
      </c>
      <c r="CA230" s="1330"/>
    </row>
    <row r="231" spans="1:79" s="200" customFormat="1" ht="15.75" customHeight="1" x14ac:dyDescent="0.25">
      <c r="A231" s="972" t="s">
        <v>562</v>
      </c>
      <c r="B231" s="1268" t="s">
        <v>796</v>
      </c>
      <c r="C231" s="243">
        <v>0.49</v>
      </c>
      <c r="D231" s="243" t="s">
        <v>701</v>
      </c>
      <c r="E231" s="972" t="s">
        <v>700</v>
      </c>
      <c r="F231" s="243">
        <v>0</v>
      </c>
      <c r="G231" s="972" t="s">
        <v>4091</v>
      </c>
      <c r="H231" s="972" t="s">
        <v>4092</v>
      </c>
      <c r="I231" s="243">
        <v>0.01</v>
      </c>
      <c r="J231" s="243">
        <v>0.5</v>
      </c>
      <c r="K231" s="973">
        <v>0.49</v>
      </c>
      <c r="L231" s="972" t="s">
        <v>701</v>
      </c>
      <c r="M231" s="972" t="s">
        <v>700</v>
      </c>
      <c r="N231" s="974">
        <v>0</v>
      </c>
      <c r="O231" s="972" t="s">
        <v>4091</v>
      </c>
      <c r="P231" s="972" t="s">
        <v>4092</v>
      </c>
      <c r="Q231" s="974">
        <v>0.01</v>
      </c>
      <c r="R231" s="975">
        <v>0.5</v>
      </c>
      <c r="S231" s="973">
        <v>0.49</v>
      </c>
      <c r="T231" s="972" t="s">
        <v>701</v>
      </c>
      <c r="U231" s="972" t="s">
        <v>700</v>
      </c>
      <c r="V231" s="974">
        <v>0</v>
      </c>
      <c r="W231" s="972" t="s">
        <v>4091</v>
      </c>
      <c r="X231" s="972" t="s">
        <v>4092</v>
      </c>
      <c r="Y231" s="974">
        <v>0.01</v>
      </c>
      <c r="Z231" s="975">
        <v>0.5</v>
      </c>
      <c r="AA231" s="973">
        <v>0.49</v>
      </c>
      <c r="AB231" s="972" t="s">
        <v>701</v>
      </c>
      <c r="AC231" s="972" t="s">
        <v>700</v>
      </c>
      <c r="AD231" s="974">
        <v>0</v>
      </c>
      <c r="AE231" s="972" t="s">
        <v>728</v>
      </c>
      <c r="AF231" s="972" t="s">
        <v>727</v>
      </c>
      <c r="AG231" s="974">
        <v>0.01</v>
      </c>
      <c r="AH231" s="975">
        <v>0.5</v>
      </c>
      <c r="AI231" s="973">
        <v>0.74</v>
      </c>
      <c r="AJ231" s="734" t="s">
        <v>701</v>
      </c>
      <c r="AK231" s="977" t="s">
        <v>700</v>
      </c>
      <c r="AL231" s="974">
        <v>0</v>
      </c>
      <c r="AM231" s="977" t="s">
        <v>728</v>
      </c>
      <c r="AN231" s="977" t="s">
        <v>727</v>
      </c>
      <c r="AO231" s="974">
        <v>0.01</v>
      </c>
      <c r="AP231" s="975">
        <v>0.75</v>
      </c>
      <c r="AQ231" s="979">
        <v>0.99</v>
      </c>
      <c r="AR231" s="980" t="s">
        <v>701</v>
      </c>
      <c r="AS231" s="980" t="s">
        <v>700</v>
      </c>
      <c r="AT231" s="979">
        <v>0</v>
      </c>
      <c r="AU231" s="980" t="s">
        <v>728</v>
      </c>
      <c r="AV231" s="980" t="s">
        <v>727</v>
      </c>
      <c r="AW231" s="979">
        <v>0.01</v>
      </c>
      <c r="AX231" s="1327">
        <f t="shared" si="9"/>
        <v>1</v>
      </c>
      <c r="AY231" s="1313"/>
      <c r="AZ231" s="974">
        <v>0.49</v>
      </c>
      <c r="BA231" s="243" t="s">
        <v>701</v>
      </c>
      <c r="BB231" s="200" t="s">
        <v>700</v>
      </c>
      <c r="BC231" s="974">
        <v>0</v>
      </c>
      <c r="BD231" s="243" t="s">
        <v>728</v>
      </c>
      <c r="BE231" s="972" t="s">
        <v>727</v>
      </c>
      <c r="BF231" s="974">
        <v>0.01</v>
      </c>
      <c r="BG231" s="1334">
        <f t="shared" si="10"/>
        <v>0.5</v>
      </c>
      <c r="BH231" s="974">
        <v>0.49</v>
      </c>
      <c r="BI231" s="243" t="s">
        <v>701</v>
      </c>
      <c r="BJ231" s="200" t="s">
        <v>700</v>
      </c>
      <c r="BK231" s="974">
        <v>0</v>
      </c>
      <c r="BL231" s="243" t="s">
        <v>728</v>
      </c>
      <c r="BM231" s="972" t="s">
        <v>727</v>
      </c>
      <c r="BN231" s="974">
        <v>0.01</v>
      </c>
      <c r="BO231" s="1334">
        <f t="shared" si="11"/>
        <v>0.5</v>
      </c>
      <c r="BP231" s="210"/>
      <c r="BQ231" s="1464" t="str">
        <f>IF(VLOOKUP($A231,'EZ list'!$B$4:$H$443,4,FALSE)="","","Yes")</f>
        <v>Yes</v>
      </c>
      <c r="BR231" s="1465" t="s">
        <v>985</v>
      </c>
      <c r="BS231" s="1446">
        <v>0.70399999999999996</v>
      </c>
      <c r="BT231" s="1396" t="s">
        <v>1088</v>
      </c>
      <c r="BU231" s="1396" t="s">
        <v>701</v>
      </c>
      <c r="BV231" s="1396" t="s">
        <v>700</v>
      </c>
      <c r="BW231" s="1396">
        <v>0</v>
      </c>
      <c r="BX231" s="1396" t="s">
        <v>728</v>
      </c>
      <c r="BY231" s="1396" t="s">
        <v>727</v>
      </c>
      <c r="BZ231" s="1396">
        <v>0.01</v>
      </c>
      <c r="CA231" s="1330"/>
    </row>
    <row r="232" spans="1:79" s="200" customFormat="1" ht="15.75" customHeight="1" x14ac:dyDescent="0.25">
      <c r="A232" s="972" t="s">
        <v>564</v>
      </c>
      <c r="B232" s="1268" t="s">
        <v>795</v>
      </c>
      <c r="C232" s="243">
        <v>0.49</v>
      </c>
      <c r="D232" s="243" t="s">
        <v>701</v>
      </c>
      <c r="E232" s="972" t="s">
        <v>700</v>
      </c>
      <c r="F232" s="243">
        <v>0</v>
      </c>
      <c r="G232" s="972" t="s">
        <v>769</v>
      </c>
      <c r="H232" s="972" t="s">
        <v>1407</v>
      </c>
      <c r="I232" s="243">
        <v>0.01</v>
      </c>
      <c r="J232" s="243">
        <v>0.5</v>
      </c>
      <c r="K232" s="973">
        <v>0.49</v>
      </c>
      <c r="L232" s="972" t="s">
        <v>701</v>
      </c>
      <c r="M232" s="972" t="s">
        <v>700</v>
      </c>
      <c r="N232" s="974">
        <v>0</v>
      </c>
      <c r="O232" s="972" t="s">
        <v>769</v>
      </c>
      <c r="P232" s="972" t="s">
        <v>1407</v>
      </c>
      <c r="Q232" s="974">
        <v>0.01</v>
      </c>
      <c r="R232" s="975">
        <v>0.5</v>
      </c>
      <c r="S232" s="973">
        <v>0.49</v>
      </c>
      <c r="T232" s="972" t="s">
        <v>701</v>
      </c>
      <c r="U232" s="972" t="s">
        <v>700</v>
      </c>
      <c r="V232" s="974">
        <v>0</v>
      </c>
      <c r="W232" s="972" t="s">
        <v>769</v>
      </c>
      <c r="X232" s="972" t="s">
        <v>1407</v>
      </c>
      <c r="Y232" s="974">
        <v>0.01</v>
      </c>
      <c r="Z232" s="975">
        <v>0.5</v>
      </c>
      <c r="AA232" s="973">
        <v>0.49</v>
      </c>
      <c r="AB232" s="972" t="s">
        <v>701</v>
      </c>
      <c r="AC232" s="972" t="s">
        <v>700</v>
      </c>
      <c r="AD232" s="974">
        <v>0</v>
      </c>
      <c r="AE232" s="972" t="s">
        <v>769</v>
      </c>
      <c r="AF232" s="972" t="s">
        <v>1407</v>
      </c>
      <c r="AG232" s="974">
        <v>0.01</v>
      </c>
      <c r="AH232" s="975">
        <v>0.5</v>
      </c>
      <c r="AI232" s="973">
        <v>0.49</v>
      </c>
      <c r="AJ232" s="734" t="s">
        <v>701</v>
      </c>
      <c r="AK232" s="977" t="s">
        <v>700</v>
      </c>
      <c r="AL232" s="974">
        <v>0</v>
      </c>
      <c r="AM232" s="977" t="s">
        <v>769</v>
      </c>
      <c r="AN232" s="977" t="s">
        <v>1407</v>
      </c>
      <c r="AO232" s="974">
        <v>0.01</v>
      </c>
      <c r="AP232" s="975">
        <v>0.5</v>
      </c>
      <c r="AQ232" s="979">
        <v>0.49</v>
      </c>
      <c r="AR232" s="980" t="s">
        <v>701</v>
      </c>
      <c r="AS232" s="980" t="s">
        <v>700</v>
      </c>
      <c r="AT232" s="979">
        <v>0</v>
      </c>
      <c r="AU232" s="980" t="s">
        <v>769</v>
      </c>
      <c r="AV232" s="980" t="s">
        <v>768</v>
      </c>
      <c r="AW232" s="979">
        <v>0.01</v>
      </c>
      <c r="AX232" s="1327">
        <f t="shared" si="9"/>
        <v>0.5</v>
      </c>
      <c r="AY232" s="1313"/>
      <c r="AZ232" s="974">
        <v>0.49</v>
      </c>
      <c r="BA232" s="243" t="s">
        <v>701</v>
      </c>
      <c r="BB232" s="200" t="s">
        <v>700</v>
      </c>
      <c r="BC232" s="974">
        <v>0</v>
      </c>
      <c r="BD232" s="243" t="s">
        <v>769</v>
      </c>
      <c r="BE232" s="972" t="s">
        <v>768</v>
      </c>
      <c r="BF232" s="974">
        <v>0.01</v>
      </c>
      <c r="BG232" s="1334">
        <f t="shared" si="10"/>
        <v>0.5</v>
      </c>
      <c r="BH232" s="974">
        <v>0.49</v>
      </c>
      <c r="BI232" s="243" t="s">
        <v>701</v>
      </c>
      <c r="BJ232" s="200" t="s">
        <v>700</v>
      </c>
      <c r="BK232" s="974">
        <v>0</v>
      </c>
      <c r="BL232" s="243" t="s">
        <v>769</v>
      </c>
      <c r="BM232" s="972" t="s">
        <v>768</v>
      </c>
      <c r="BN232" s="974">
        <v>0.01</v>
      </c>
      <c r="BO232" s="1334">
        <f t="shared" si="11"/>
        <v>0.5</v>
      </c>
      <c r="BP232" s="210"/>
      <c r="BQ232" s="1464" t="str">
        <f>IF(VLOOKUP($A232,'EZ list'!$B$4:$H$443,4,FALSE)="","","Yes")</f>
        <v/>
      </c>
      <c r="BR232" s="1465" t="s">
        <v>985</v>
      </c>
      <c r="BS232" s="1446">
        <v>0.68400000000000005</v>
      </c>
      <c r="BT232" s="1396" t="s">
        <v>1088</v>
      </c>
      <c r="BU232" s="1396" t="s">
        <v>701</v>
      </c>
      <c r="BV232" s="1396" t="s">
        <v>700</v>
      </c>
      <c r="BW232" s="1396">
        <v>0</v>
      </c>
      <c r="BX232" s="1396" t="s">
        <v>769</v>
      </c>
      <c r="BY232" s="1396" t="s">
        <v>768</v>
      </c>
      <c r="BZ232" s="1396">
        <v>0.01</v>
      </c>
      <c r="CA232" s="1330"/>
    </row>
    <row r="233" spans="1:79" s="200" customFormat="1" ht="15.75" customHeight="1" x14ac:dyDescent="0.25">
      <c r="A233" s="972" t="s">
        <v>566</v>
      </c>
      <c r="B233" s="1268" t="s">
        <v>565</v>
      </c>
      <c r="C233" s="243">
        <v>0.3</v>
      </c>
      <c r="D233" s="243" t="s">
        <v>739</v>
      </c>
      <c r="E233" s="972" t="s">
        <v>738</v>
      </c>
      <c r="F233" s="243">
        <v>0.37</v>
      </c>
      <c r="G233" s="972" t="s">
        <v>701</v>
      </c>
      <c r="H233" s="972" t="s">
        <v>701</v>
      </c>
      <c r="I233" s="243">
        <v>0</v>
      </c>
      <c r="J233" s="243">
        <v>0.66999999999999993</v>
      </c>
      <c r="K233" s="973">
        <v>0.3</v>
      </c>
      <c r="L233" s="972" t="s">
        <v>739</v>
      </c>
      <c r="M233" s="972" t="s">
        <v>738</v>
      </c>
      <c r="N233" s="974">
        <v>0.37</v>
      </c>
      <c r="O233" s="972" t="s">
        <v>701</v>
      </c>
      <c r="P233" s="972" t="s">
        <v>701</v>
      </c>
      <c r="Q233" s="974">
        <v>0</v>
      </c>
      <c r="R233" s="975">
        <v>0.66999999999999993</v>
      </c>
      <c r="S233" s="973">
        <v>0.3</v>
      </c>
      <c r="T233" s="972" t="s">
        <v>739</v>
      </c>
      <c r="U233" s="972" t="s">
        <v>738</v>
      </c>
      <c r="V233" s="974">
        <v>0.37</v>
      </c>
      <c r="W233" s="972" t="s">
        <v>701</v>
      </c>
      <c r="X233" s="972" t="s">
        <v>701</v>
      </c>
      <c r="Y233" s="974">
        <v>0</v>
      </c>
      <c r="Z233" s="975">
        <v>0.66999999999999993</v>
      </c>
      <c r="AA233" s="973">
        <v>0.3</v>
      </c>
      <c r="AB233" s="972" t="s">
        <v>739</v>
      </c>
      <c r="AC233" s="972" t="s">
        <v>738</v>
      </c>
      <c r="AD233" s="974">
        <v>0.37</v>
      </c>
      <c r="AE233" s="972" t="s">
        <v>701</v>
      </c>
      <c r="AF233" s="972" t="s">
        <v>701</v>
      </c>
      <c r="AG233" s="974">
        <v>0</v>
      </c>
      <c r="AH233" s="975">
        <v>0.66999999999999993</v>
      </c>
      <c r="AI233" s="973">
        <v>0.48</v>
      </c>
      <c r="AJ233" s="734" t="s">
        <v>739</v>
      </c>
      <c r="AK233" s="977" t="s">
        <v>738</v>
      </c>
      <c r="AL233" s="974">
        <v>0.27</v>
      </c>
      <c r="AM233" s="977" t="s">
        <v>701</v>
      </c>
      <c r="AN233" s="977" t="s">
        <v>701</v>
      </c>
      <c r="AO233" s="974">
        <v>0</v>
      </c>
      <c r="AP233" s="975">
        <v>0.75</v>
      </c>
      <c r="AQ233" s="979">
        <v>0.64</v>
      </c>
      <c r="AR233" s="980" t="s">
        <v>739</v>
      </c>
      <c r="AS233" s="980" t="s">
        <v>738</v>
      </c>
      <c r="AT233" s="979">
        <v>0.36</v>
      </c>
      <c r="AU233" s="980" t="s">
        <v>701</v>
      </c>
      <c r="AV233" s="980" t="s">
        <v>701</v>
      </c>
      <c r="AW233" s="979">
        <v>0</v>
      </c>
      <c r="AX233" s="1327">
        <f t="shared" si="9"/>
        <v>1</v>
      </c>
      <c r="AY233" s="1313"/>
      <c r="AZ233" s="974">
        <v>0.3</v>
      </c>
      <c r="BA233" s="243" t="s">
        <v>739</v>
      </c>
      <c r="BB233" s="200" t="s">
        <v>738</v>
      </c>
      <c r="BC233" s="974">
        <v>0.37</v>
      </c>
      <c r="BD233" s="243" t="s">
        <v>701</v>
      </c>
      <c r="BE233" s="972" t="s">
        <v>701</v>
      </c>
      <c r="BF233" s="974">
        <v>0</v>
      </c>
      <c r="BG233" s="1334">
        <f t="shared" si="10"/>
        <v>0.66999999999999993</v>
      </c>
      <c r="BH233" s="974">
        <v>0.3</v>
      </c>
      <c r="BI233" s="243" t="s">
        <v>739</v>
      </c>
      <c r="BJ233" s="200" t="s">
        <v>738</v>
      </c>
      <c r="BK233" s="974">
        <v>0.2</v>
      </c>
      <c r="BL233" s="243" t="s">
        <v>701</v>
      </c>
      <c r="BM233" s="972" t="s">
        <v>701</v>
      </c>
      <c r="BN233" s="974">
        <v>0</v>
      </c>
      <c r="BO233" s="1334">
        <f t="shared" si="11"/>
        <v>0.5</v>
      </c>
      <c r="BP233" s="210"/>
      <c r="BQ233" s="1464" t="str">
        <f>IF(VLOOKUP($A233,'EZ list'!$B$4:$H$443,4,FALSE)="","","Yes")</f>
        <v/>
      </c>
      <c r="BR233" s="1465" t="s">
        <v>985</v>
      </c>
      <c r="BS233" s="1446">
        <v>0.75900000000000001</v>
      </c>
      <c r="BT233" s="1396" t="s">
        <v>1088</v>
      </c>
      <c r="BU233" s="1396" t="s">
        <v>739</v>
      </c>
      <c r="BV233" s="1396" t="s">
        <v>738</v>
      </c>
      <c r="BW233" s="1396">
        <v>0.2</v>
      </c>
      <c r="BX233" s="1396" t="s">
        <v>701</v>
      </c>
      <c r="BY233" s="1396" t="s">
        <v>701</v>
      </c>
      <c r="BZ233" s="1396">
        <v>0</v>
      </c>
      <c r="CA233" s="1330"/>
    </row>
    <row r="234" spans="1:79" s="200" customFormat="1" ht="15.75" customHeight="1" x14ac:dyDescent="0.25">
      <c r="A234" s="972" t="s">
        <v>568</v>
      </c>
      <c r="B234" s="1268" t="s">
        <v>567</v>
      </c>
      <c r="C234" s="243">
        <v>0.4</v>
      </c>
      <c r="D234" s="243" t="s">
        <v>723</v>
      </c>
      <c r="E234" s="972" t="s">
        <v>722</v>
      </c>
      <c r="F234" s="243">
        <v>0.1</v>
      </c>
      <c r="G234" s="972" t="s">
        <v>701</v>
      </c>
      <c r="H234" s="972" t="s">
        <v>713</v>
      </c>
      <c r="I234" s="243">
        <v>0</v>
      </c>
      <c r="J234" s="243">
        <v>0.5</v>
      </c>
      <c r="K234" s="973">
        <v>0.4</v>
      </c>
      <c r="L234" s="972" t="s">
        <v>723</v>
      </c>
      <c r="M234" s="972" t="s">
        <v>722</v>
      </c>
      <c r="N234" s="974">
        <v>0.1</v>
      </c>
      <c r="O234" s="972" t="s">
        <v>701</v>
      </c>
      <c r="P234" s="972" t="s">
        <v>713</v>
      </c>
      <c r="Q234" s="974">
        <v>0</v>
      </c>
      <c r="R234" s="975">
        <v>0.5</v>
      </c>
      <c r="S234" s="973">
        <v>0.4</v>
      </c>
      <c r="T234" s="972" t="s">
        <v>723</v>
      </c>
      <c r="U234" s="972" t="s">
        <v>722</v>
      </c>
      <c r="V234" s="974">
        <v>0.1</v>
      </c>
      <c r="W234" s="972" t="s">
        <v>701</v>
      </c>
      <c r="X234" s="972" t="s">
        <v>713</v>
      </c>
      <c r="Y234" s="974">
        <v>0</v>
      </c>
      <c r="Z234" s="975">
        <v>0.5</v>
      </c>
      <c r="AA234" s="973">
        <v>0.4</v>
      </c>
      <c r="AB234" s="972" t="s">
        <v>723</v>
      </c>
      <c r="AC234" s="972" t="s">
        <v>722</v>
      </c>
      <c r="AD234" s="974">
        <v>0.1</v>
      </c>
      <c r="AE234" s="972" t="s">
        <v>701</v>
      </c>
      <c r="AF234" s="972" t="s">
        <v>713</v>
      </c>
      <c r="AG234" s="974">
        <v>0</v>
      </c>
      <c r="AH234" s="975">
        <v>0.5</v>
      </c>
      <c r="AI234" s="973">
        <v>0.4</v>
      </c>
      <c r="AJ234" s="734" t="s">
        <v>723</v>
      </c>
      <c r="AK234" s="977" t="s">
        <v>722</v>
      </c>
      <c r="AL234" s="974">
        <v>0.1</v>
      </c>
      <c r="AM234" s="977" t="s">
        <v>701</v>
      </c>
      <c r="AN234" s="977" t="s">
        <v>713</v>
      </c>
      <c r="AO234" s="974">
        <v>0</v>
      </c>
      <c r="AP234" s="975">
        <v>0.5</v>
      </c>
      <c r="AQ234" s="979">
        <v>0.3</v>
      </c>
      <c r="AR234" s="980" t="s">
        <v>723</v>
      </c>
      <c r="AS234" s="980" t="s">
        <v>722</v>
      </c>
      <c r="AT234" s="979">
        <v>0.7</v>
      </c>
      <c r="AU234" s="980" t="s">
        <v>701</v>
      </c>
      <c r="AV234" s="980" t="s">
        <v>713</v>
      </c>
      <c r="AW234" s="979">
        <v>0</v>
      </c>
      <c r="AX234" s="1327">
        <f t="shared" si="9"/>
        <v>1</v>
      </c>
      <c r="AY234" s="1313"/>
      <c r="AZ234" s="974">
        <v>0.4</v>
      </c>
      <c r="BA234" s="243" t="s">
        <v>723</v>
      </c>
      <c r="BB234" s="200" t="s">
        <v>722</v>
      </c>
      <c r="BC234" s="974">
        <v>0.1</v>
      </c>
      <c r="BD234" s="243" t="s">
        <v>701</v>
      </c>
      <c r="BE234" s="972" t="s">
        <v>713</v>
      </c>
      <c r="BF234" s="974">
        <v>0</v>
      </c>
      <c r="BG234" s="1334">
        <f t="shared" si="10"/>
        <v>0.5</v>
      </c>
      <c r="BH234" s="974">
        <v>0.4</v>
      </c>
      <c r="BI234" s="243" t="s">
        <v>723</v>
      </c>
      <c r="BJ234" s="200" t="s">
        <v>722</v>
      </c>
      <c r="BK234" s="974">
        <v>0.1</v>
      </c>
      <c r="BL234" s="243" t="s">
        <v>701</v>
      </c>
      <c r="BM234" s="972" t="s">
        <v>713</v>
      </c>
      <c r="BN234" s="974">
        <v>0</v>
      </c>
      <c r="BO234" s="1334">
        <f t="shared" si="11"/>
        <v>0.5</v>
      </c>
      <c r="BP234" s="210"/>
      <c r="BQ234" s="1464" t="str">
        <f>IF(VLOOKUP($A234,'EZ list'!$B$4:$H$443,4,FALSE)="","","Yes")</f>
        <v/>
      </c>
      <c r="BR234" s="1465" t="s">
        <v>984</v>
      </c>
      <c r="BS234" s="1446">
        <v>0.72399999999999998</v>
      </c>
      <c r="BT234" s="1396" t="s">
        <v>1088</v>
      </c>
      <c r="BU234" s="1396" t="s">
        <v>723</v>
      </c>
      <c r="BV234" s="1396" t="s">
        <v>722</v>
      </c>
      <c r="BW234" s="1396">
        <v>0.6</v>
      </c>
      <c r="BX234" s="1396" t="s">
        <v>701</v>
      </c>
      <c r="BY234" s="1396" t="s">
        <v>713</v>
      </c>
      <c r="BZ234" s="1396">
        <v>0</v>
      </c>
      <c r="CA234" s="1330"/>
    </row>
    <row r="235" spans="1:79" s="200" customFormat="1" ht="15.75" customHeight="1" x14ac:dyDescent="0.25">
      <c r="A235" s="972" t="s">
        <v>570</v>
      </c>
      <c r="B235" s="1268" t="s">
        <v>569</v>
      </c>
      <c r="C235" s="243">
        <v>0.4</v>
      </c>
      <c r="D235" s="243" t="s">
        <v>752</v>
      </c>
      <c r="E235" s="972" t="s">
        <v>751</v>
      </c>
      <c r="F235" s="243">
        <v>0.1</v>
      </c>
      <c r="G235" s="972" t="s">
        <v>701</v>
      </c>
      <c r="H235" s="972" t="s">
        <v>713</v>
      </c>
      <c r="I235" s="243">
        <v>0</v>
      </c>
      <c r="J235" s="243">
        <v>0.5</v>
      </c>
      <c r="K235" s="973">
        <v>0.4</v>
      </c>
      <c r="L235" s="972" t="s">
        <v>752</v>
      </c>
      <c r="M235" s="972" t="s">
        <v>751</v>
      </c>
      <c r="N235" s="974">
        <v>0.1</v>
      </c>
      <c r="O235" s="972" t="s">
        <v>701</v>
      </c>
      <c r="P235" s="972" t="s">
        <v>713</v>
      </c>
      <c r="Q235" s="974">
        <v>0</v>
      </c>
      <c r="R235" s="975">
        <v>0.5</v>
      </c>
      <c r="S235" s="973">
        <v>0.4</v>
      </c>
      <c r="T235" s="972" t="s">
        <v>752</v>
      </c>
      <c r="U235" s="972" t="s">
        <v>751</v>
      </c>
      <c r="V235" s="974">
        <v>0.1</v>
      </c>
      <c r="W235" s="972" t="s">
        <v>701</v>
      </c>
      <c r="X235" s="972" t="s">
        <v>713</v>
      </c>
      <c r="Y235" s="974">
        <v>0</v>
      </c>
      <c r="Z235" s="975">
        <v>0.5</v>
      </c>
      <c r="AA235" s="973">
        <v>0.4</v>
      </c>
      <c r="AB235" s="972" t="s">
        <v>752</v>
      </c>
      <c r="AC235" s="972" t="s">
        <v>751</v>
      </c>
      <c r="AD235" s="974">
        <v>0.1</v>
      </c>
      <c r="AE235" s="972" t="s">
        <v>701</v>
      </c>
      <c r="AF235" s="972" t="s">
        <v>713</v>
      </c>
      <c r="AG235" s="974">
        <v>0</v>
      </c>
      <c r="AH235" s="975">
        <v>0.5</v>
      </c>
      <c r="AI235" s="973">
        <v>0.35</v>
      </c>
      <c r="AJ235" s="734" t="s">
        <v>752</v>
      </c>
      <c r="AK235" s="977" t="s">
        <v>751</v>
      </c>
      <c r="AL235" s="974">
        <v>0.4</v>
      </c>
      <c r="AM235" s="977" t="s">
        <v>701</v>
      </c>
      <c r="AN235" s="977" t="s">
        <v>713</v>
      </c>
      <c r="AO235" s="974">
        <v>0</v>
      </c>
      <c r="AP235" s="975">
        <v>0.75</v>
      </c>
      <c r="AQ235" s="979">
        <v>0.4</v>
      </c>
      <c r="AR235" s="980" t="s">
        <v>752</v>
      </c>
      <c r="AS235" s="980" t="s">
        <v>751</v>
      </c>
      <c r="AT235" s="979">
        <v>0.1</v>
      </c>
      <c r="AU235" s="980" t="s">
        <v>701</v>
      </c>
      <c r="AV235" s="980" t="s">
        <v>713</v>
      </c>
      <c r="AW235" s="979">
        <v>0</v>
      </c>
      <c r="AX235" s="1327">
        <f t="shared" si="9"/>
        <v>0.5</v>
      </c>
      <c r="AY235" s="1313"/>
      <c r="AZ235" s="974">
        <v>0.4</v>
      </c>
      <c r="BA235" s="243" t="s">
        <v>752</v>
      </c>
      <c r="BB235" s="200" t="s">
        <v>751</v>
      </c>
      <c r="BC235" s="974">
        <v>0.1</v>
      </c>
      <c r="BD235" s="243" t="s">
        <v>701</v>
      </c>
      <c r="BE235" s="972" t="s">
        <v>713</v>
      </c>
      <c r="BF235" s="974">
        <v>0</v>
      </c>
      <c r="BG235" s="1334">
        <f t="shared" si="10"/>
        <v>0.5</v>
      </c>
      <c r="BH235" s="974">
        <v>0.4</v>
      </c>
      <c r="BI235" s="243" t="s">
        <v>752</v>
      </c>
      <c r="BJ235" s="200" t="s">
        <v>751</v>
      </c>
      <c r="BK235" s="974">
        <v>0.1</v>
      </c>
      <c r="BL235" s="243" t="s">
        <v>701</v>
      </c>
      <c r="BM235" s="972" t="s">
        <v>713</v>
      </c>
      <c r="BN235" s="974">
        <v>0</v>
      </c>
      <c r="BO235" s="1334">
        <f t="shared" si="11"/>
        <v>0.5</v>
      </c>
      <c r="BP235" s="210"/>
      <c r="BQ235" s="1464" t="str">
        <f>IF(VLOOKUP($A235,'EZ list'!$B$4:$H$443,4,FALSE)="","","Yes")</f>
        <v>Yes</v>
      </c>
      <c r="BR235" s="1465" t="s">
        <v>984</v>
      </c>
      <c r="BS235" s="1446">
        <v>0.76900000000000002</v>
      </c>
      <c r="BT235" s="1396" t="s">
        <v>1088</v>
      </c>
      <c r="BU235" s="1396" t="s">
        <v>752</v>
      </c>
      <c r="BV235" s="1396" t="s">
        <v>751</v>
      </c>
      <c r="BW235" s="1396">
        <v>0.6</v>
      </c>
      <c r="BX235" s="1396" t="s">
        <v>701</v>
      </c>
      <c r="BY235" s="1396" t="s">
        <v>713</v>
      </c>
      <c r="BZ235" s="1396">
        <v>0</v>
      </c>
      <c r="CA235" s="1330"/>
    </row>
    <row r="236" spans="1:79" s="200" customFormat="1" ht="15.75" customHeight="1" x14ac:dyDescent="0.25">
      <c r="A236" s="972" t="s">
        <v>572</v>
      </c>
      <c r="B236" s="1268" t="s">
        <v>571</v>
      </c>
      <c r="C236" s="243">
        <v>0.99</v>
      </c>
      <c r="D236" s="243" t="s">
        <v>701</v>
      </c>
      <c r="E236" s="972" t="s">
        <v>718</v>
      </c>
      <c r="F236" s="243">
        <v>0</v>
      </c>
      <c r="G236" s="972" t="s">
        <v>725</v>
      </c>
      <c r="H236" s="972" t="s">
        <v>724</v>
      </c>
      <c r="I236" s="243">
        <v>0.01</v>
      </c>
      <c r="J236" s="243">
        <v>1</v>
      </c>
      <c r="K236" s="973">
        <v>0.99</v>
      </c>
      <c r="L236" s="972" t="s">
        <v>701</v>
      </c>
      <c r="M236" s="972" t="s">
        <v>718</v>
      </c>
      <c r="N236" s="974">
        <v>0</v>
      </c>
      <c r="O236" s="972" t="s">
        <v>725</v>
      </c>
      <c r="P236" s="972" t="s">
        <v>724</v>
      </c>
      <c r="Q236" s="974">
        <v>0.01</v>
      </c>
      <c r="R236" s="975">
        <v>1</v>
      </c>
      <c r="S236" s="973">
        <v>0.99</v>
      </c>
      <c r="T236" s="972" t="s">
        <v>701</v>
      </c>
      <c r="U236" s="972" t="s">
        <v>718</v>
      </c>
      <c r="V236" s="974">
        <v>0</v>
      </c>
      <c r="W236" s="972" t="s">
        <v>725</v>
      </c>
      <c r="X236" s="972" t="s">
        <v>724</v>
      </c>
      <c r="Y236" s="974">
        <v>0.01</v>
      </c>
      <c r="Z236" s="975">
        <v>1</v>
      </c>
      <c r="AA236" s="973">
        <v>0.99</v>
      </c>
      <c r="AB236" s="972" t="s">
        <v>701</v>
      </c>
      <c r="AC236" s="972" t="s">
        <v>718</v>
      </c>
      <c r="AD236" s="974">
        <v>0</v>
      </c>
      <c r="AE236" s="972" t="s">
        <v>725</v>
      </c>
      <c r="AF236" s="972" t="s">
        <v>724</v>
      </c>
      <c r="AG236" s="974">
        <v>0.01</v>
      </c>
      <c r="AH236" s="975">
        <v>1</v>
      </c>
      <c r="AI236" s="973">
        <v>0.99</v>
      </c>
      <c r="AJ236" s="734" t="s">
        <v>701</v>
      </c>
      <c r="AK236" s="977" t="s">
        <v>718</v>
      </c>
      <c r="AL236" s="974">
        <v>0</v>
      </c>
      <c r="AM236" s="977" t="s">
        <v>725</v>
      </c>
      <c r="AN236" s="977" t="s">
        <v>724</v>
      </c>
      <c r="AO236" s="974">
        <v>0.01</v>
      </c>
      <c r="AP236" s="975">
        <v>1</v>
      </c>
      <c r="AQ236" s="979">
        <v>0.99</v>
      </c>
      <c r="AR236" s="980" t="s">
        <v>701</v>
      </c>
      <c r="AS236" s="980" t="s">
        <v>718</v>
      </c>
      <c r="AT236" s="979">
        <v>0</v>
      </c>
      <c r="AU236" s="980" t="s">
        <v>725</v>
      </c>
      <c r="AV236" s="980" t="s">
        <v>724</v>
      </c>
      <c r="AW236" s="979">
        <v>0.01</v>
      </c>
      <c r="AX236" s="1327">
        <f t="shared" si="9"/>
        <v>1</v>
      </c>
      <c r="AY236" s="1313"/>
      <c r="AZ236" s="974">
        <v>0.99</v>
      </c>
      <c r="BA236" s="243" t="s">
        <v>701</v>
      </c>
      <c r="BB236" s="200" t="s">
        <v>718</v>
      </c>
      <c r="BC236" s="974">
        <v>0</v>
      </c>
      <c r="BD236" s="243" t="s">
        <v>725</v>
      </c>
      <c r="BE236" s="972" t="s">
        <v>724</v>
      </c>
      <c r="BF236" s="974">
        <v>0.01</v>
      </c>
      <c r="BG236" s="1334">
        <f t="shared" si="10"/>
        <v>1</v>
      </c>
      <c r="BH236" s="974">
        <v>0.49</v>
      </c>
      <c r="BI236" s="243" t="s">
        <v>701</v>
      </c>
      <c r="BJ236" s="200" t="s">
        <v>718</v>
      </c>
      <c r="BK236" s="974">
        <v>0</v>
      </c>
      <c r="BL236" s="243" t="s">
        <v>725</v>
      </c>
      <c r="BM236" s="972" t="s">
        <v>724</v>
      </c>
      <c r="BN236" s="974">
        <v>0.01</v>
      </c>
      <c r="BO236" s="1334">
        <f t="shared" si="11"/>
        <v>0.5</v>
      </c>
      <c r="BP236" s="210"/>
      <c r="BQ236" s="1464" t="str">
        <f>IF(VLOOKUP($A236,'EZ list'!$B$4:$H$443,4,FALSE)="","","Yes")</f>
        <v>Yes</v>
      </c>
      <c r="BR236" s="1465" t="s">
        <v>985</v>
      </c>
      <c r="BS236" s="1446">
        <v>0.67400000000000004</v>
      </c>
      <c r="BT236" s="1396" t="s">
        <v>1088</v>
      </c>
      <c r="BU236" s="1396" t="s">
        <v>701</v>
      </c>
      <c r="BV236" s="1396" t="s">
        <v>718</v>
      </c>
      <c r="BW236" s="1396">
        <v>0</v>
      </c>
      <c r="BX236" s="1396" t="s">
        <v>725</v>
      </c>
      <c r="BY236" s="1396" t="s">
        <v>724</v>
      </c>
      <c r="BZ236" s="1396">
        <v>0.01</v>
      </c>
      <c r="CA236" s="1330"/>
    </row>
    <row r="237" spans="1:79" s="200" customFormat="1" ht="15.75" customHeight="1" x14ac:dyDescent="0.25">
      <c r="A237" s="972" t="s">
        <v>574</v>
      </c>
      <c r="B237" s="1268" t="s">
        <v>573</v>
      </c>
      <c r="C237" s="243">
        <v>0.4</v>
      </c>
      <c r="D237" s="243" t="s">
        <v>787</v>
      </c>
      <c r="E237" s="972" t="s">
        <v>786</v>
      </c>
      <c r="F237" s="243">
        <v>0.09</v>
      </c>
      <c r="G237" s="972" t="s">
        <v>785</v>
      </c>
      <c r="H237" s="972" t="s">
        <v>1409</v>
      </c>
      <c r="I237" s="243">
        <v>0.01</v>
      </c>
      <c r="J237" s="243">
        <v>0.5</v>
      </c>
      <c r="K237" s="973">
        <v>0.4</v>
      </c>
      <c r="L237" s="972" t="s">
        <v>787</v>
      </c>
      <c r="M237" s="972" t="s">
        <v>786</v>
      </c>
      <c r="N237" s="974">
        <v>0.09</v>
      </c>
      <c r="O237" s="972" t="s">
        <v>785</v>
      </c>
      <c r="P237" s="972" t="s">
        <v>1409</v>
      </c>
      <c r="Q237" s="974">
        <v>0.01</v>
      </c>
      <c r="R237" s="975">
        <v>0.5</v>
      </c>
      <c r="S237" s="973">
        <v>0.4</v>
      </c>
      <c r="T237" s="972" t="s">
        <v>787</v>
      </c>
      <c r="U237" s="972" t="s">
        <v>786</v>
      </c>
      <c r="V237" s="974">
        <v>0.09</v>
      </c>
      <c r="W237" s="972" t="s">
        <v>785</v>
      </c>
      <c r="X237" s="972" t="s">
        <v>1409</v>
      </c>
      <c r="Y237" s="974">
        <v>0.01</v>
      </c>
      <c r="Z237" s="975">
        <v>0.5</v>
      </c>
      <c r="AA237" s="973">
        <v>0.4</v>
      </c>
      <c r="AB237" s="972" t="s">
        <v>787</v>
      </c>
      <c r="AC237" s="972" t="s">
        <v>786</v>
      </c>
      <c r="AD237" s="974">
        <v>0.09</v>
      </c>
      <c r="AE237" s="972" t="s">
        <v>785</v>
      </c>
      <c r="AF237" s="972" t="s">
        <v>1409</v>
      </c>
      <c r="AG237" s="974">
        <v>0.01</v>
      </c>
      <c r="AH237" s="975">
        <v>0.5</v>
      </c>
      <c r="AI237" s="973">
        <v>0.4</v>
      </c>
      <c r="AJ237" s="734" t="s">
        <v>787</v>
      </c>
      <c r="AK237" s="977" t="s">
        <v>786</v>
      </c>
      <c r="AL237" s="974">
        <v>0.33999999999999997</v>
      </c>
      <c r="AM237" s="977" t="s">
        <v>785</v>
      </c>
      <c r="AN237" s="977" t="s">
        <v>1409</v>
      </c>
      <c r="AO237" s="974">
        <v>0.01</v>
      </c>
      <c r="AP237" s="975">
        <v>0.75</v>
      </c>
      <c r="AQ237" s="979">
        <v>0.4</v>
      </c>
      <c r="AR237" s="980" t="s">
        <v>787</v>
      </c>
      <c r="AS237" s="980" t="s">
        <v>786</v>
      </c>
      <c r="AT237" s="979">
        <v>0.09</v>
      </c>
      <c r="AU237" s="980" t="s">
        <v>785</v>
      </c>
      <c r="AV237" s="980" t="s">
        <v>784</v>
      </c>
      <c r="AW237" s="979">
        <v>0.01</v>
      </c>
      <c r="AX237" s="1327">
        <f t="shared" ref="AX237:AX296" si="12">+AQ237+AT237+AW237</f>
        <v>0.5</v>
      </c>
      <c r="AY237" s="1313"/>
      <c r="AZ237" s="974">
        <v>0.4</v>
      </c>
      <c r="BA237" s="243" t="s">
        <v>787</v>
      </c>
      <c r="BB237" s="200" t="s">
        <v>786</v>
      </c>
      <c r="BC237" s="974">
        <v>0.09</v>
      </c>
      <c r="BD237" s="243" t="s">
        <v>785</v>
      </c>
      <c r="BE237" s="972" t="s">
        <v>784</v>
      </c>
      <c r="BF237" s="974">
        <v>0.01</v>
      </c>
      <c r="BG237" s="1334">
        <f t="shared" ref="BG237:BG296" si="13">+AZ237+BC237+BF237</f>
        <v>0.5</v>
      </c>
      <c r="BH237" s="974">
        <v>0.4</v>
      </c>
      <c r="BI237" s="243" t="s">
        <v>787</v>
      </c>
      <c r="BJ237" s="200" t="s">
        <v>786</v>
      </c>
      <c r="BK237" s="974">
        <v>0.09</v>
      </c>
      <c r="BL237" s="243" t="s">
        <v>785</v>
      </c>
      <c r="BM237" s="972" t="s">
        <v>784</v>
      </c>
      <c r="BN237" s="974">
        <v>0.01</v>
      </c>
      <c r="BO237" s="1334">
        <f t="shared" ref="BO237:BO296" si="14">+BH237+BK237+BN237</f>
        <v>0.5</v>
      </c>
      <c r="BP237" s="210"/>
      <c r="BQ237" s="1464" t="str">
        <f>IF(VLOOKUP($A237,'EZ list'!$B$4:$H$443,4,FALSE)="","","Yes")</f>
        <v/>
      </c>
      <c r="BR237" s="1465" t="s">
        <v>984</v>
      </c>
      <c r="BS237" s="1446">
        <v>0.70199999999999996</v>
      </c>
      <c r="BT237" s="1396" t="s">
        <v>1088</v>
      </c>
      <c r="BU237" s="1396" t="s">
        <v>787</v>
      </c>
      <c r="BV237" s="1396" t="s">
        <v>786</v>
      </c>
      <c r="BW237" s="1396">
        <v>0.59</v>
      </c>
      <c r="BX237" s="1396" t="s">
        <v>785</v>
      </c>
      <c r="BY237" s="1396" t="s">
        <v>784</v>
      </c>
      <c r="BZ237" s="1396">
        <v>0.01</v>
      </c>
      <c r="CA237" s="1330"/>
    </row>
    <row r="238" spans="1:79" s="200" customFormat="1" ht="15.75" customHeight="1" x14ac:dyDescent="0.25">
      <c r="A238" s="972" t="s">
        <v>576</v>
      </c>
      <c r="B238" s="1268" t="s">
        <v>575</v>
      </c>
      <c r="C238" s="243">
        <v>0.4</v>
      </c>
      <c r="D238" s="243" t="s">
        <v>787</v>
      </c>
      <c r="E238" s="972" t="s">
        <v>786</v>
      </c>
      <c r="F238" s="243">
        <v>0.09</v>
      </c>
      <c r="G238" s="972" t="s">
        <v>785</v>
      </c>
      <c r="H238" s="972" t="s">
        <v>1409</v>
      </c>
      <c r="I238" s="243">
        <v>0.01</v>
      </c>
      <c r="J238" s="243">
        <v>0.5</v>
      </c>
      <c r="K238" s="973">
        <v>0.4</v>
      </c>
      <c r="L238" s="972" t="s">
        <v>787</v>
      </c>
      <c r="M238" s="972" t="s">
        <v>786</v>
      </c>
      <c r="N238" s="974">
        <v>0.09</v>
      </c>
      <c r="O238" s="972" t="s">
        <v>785</v>
      </c>
      <c r="P238" s="972" t="s">
        <v>1409</v>
      </c>
      <c r="Q238" s="974">
        <v>0.01</v>
      </c>
      <c r="R238" s="975">
        <v>0.5</v>
      </c>
      <c r="S238" s="973">
        <v>0.4</v>
      </c>
      <c r="T238" s="972" t="s">
        <v>787</v>
      </c>
      <c r="U238" s="972" t="s">
        <v>786</v>
      </c>
      <c r="V238" s="974">
        <v>0.09</v>
      </c>
      <c r="W238" s="972" t="s">
        <v>785</v>
      </c>
      <c r="X238" s="972" t="s">
        <v>1409</v>
      </c>
      <c r="Y238" s="974">
        <v>0.01</v>
      </c>
      <c r="Z238" s="975">
        <v>0.5</v>
      </c>
      <c r="AA238" s="973">
        <v>0.4</v>
      </c>
      <c r="AB238" s="972" t="s">
        <v>787</v>
      </c>
      <c r="AC238" s="972" t="s">
        <v>786</v>
      </c>
      <c r="AD238" s="974">
        <v>0.09</v>
      </c>
      <c r="AE238" s="972" t="s">
        <v>785</v>
      </c>
      <c r="AF238" s="972" t="s">
        <v>1409</v>
      </c>
      <c r="AG238" s="974">
        <v>0.01</v>
      </c>
      <c r="AH238" s="975">
        <v>0.5</v>
      </c>
      <c r="AI238" s="973">
        <v>0.4</v>
      </c>
      <c r="AJ238" s="734" t="s">
        <v>787</v>
      </c>
      <c r="AK238" s="977" t="s">
        <v>786</v>
      </c>
      <c r="AL238" s="974">
        <v>0.33999999999999997</v>
      </c>
      <c r="AM238" s="977" t="s">
        <v>785</v>
      </c>
      <c r="AN238" s="977" t="s">
        <v>1409</v>
      </c>
      <c r="AO238" s="974">
        <v>0.01</v>
      </c>
      <c r="AP238" s="975">
        <v>0.75</v>
      </c>
      <c r="AQ238" s="979">
        <v>0.4</v>
      </c>
      <c r="AR238" s="980" t="s">
        <v>787</v>
      </c>
      <c r="AS238" s="980" t="s">
        <v>786</v>
      </c>
      <c r="AT238" s="979">
        <v>0.09</v>
      </c>
      <c r="AU238" s="980" t="s">
        <v>785</v>
      </c>
      <c r="AV238" s="980" t="s">
        <v>784</v>
      </c>
      <c r="AW238" s="979">
        <v>0.01</v>
      </c>
      <c r="AX238" s="1327">
        <f t="shared" si="12"/>
        <v>0.5</v>
      </c>
      <c r="AY238" s="1313"/>
      <c r="AZ238" s="974">
        <v>0.4</v>
      </c>
      <c r="BA238" s="243" t="s">
        <v>787</v>
      </c>
      <c r="BB238" s="200" t="s">
        <v>786</v>
      </c>
      <c r="BC238" s="974">
        <v>0.09</v>
      </c>
      <c r="BD238" s="243" t="s">
        <v>785</v>
      </c>
      <c r="BE238" s="972" t="s">
        <v>784</v>
      </c>
      <c r="BF238" s="974">
        <v>0.01</v>
      </c>
      <c r="BG238" s="1334">
        <f t="shared" si="13"/>
        <v>0.5</v>
      </c>
      <c r="BH238" s="974">
        <v>0.4</v>
      </c>
      <c r="BI238" s="243" t="s">
        <v>787</v>
      </c>
      <c r="BJ238" s="200" t="s">
        <v>786</v>
      </c>
      <c r="BK238" s="974">
        <v>0.09</v>
      </c>
      <c r="BL238" s="243" t="s">
        <v>785</v>
      </c>
      <c r="BM238" s="972" t="s">
        <v>784</v>
      </c>
      <c r="BN238" s="974">
        <v>0.01</v>
      </c>
      <c r="BO238" s="1334">
        <f t="shared" si="14"/>
        <v>0.5</v>
      </c>
      <c r="BP238" s="210"/>
      <c r="BQ238" s="1464" t="str">
        <f>IF(VLOOKUP($A238,'EZ list'!$B$4:$H$443,4,FALSE)="","","Yes")</f>
        <v/>
      </c>
      <c r="BR238" s="1465" t="s">
        <v>984</v>
      </c>
      <c r="BS238" s="1446">
        <v>0.66400000000000003</v>
      </c>
      <c r="BT238" s="1396" t="s">
        <v>1088</v>
      </c>
      <c r="BU238" s="1396" t="s">
        <v>787</v>
      </c>
      <c r="BV238" s="1396" t="s">
        <v>786</v>
      </c>
      <c r="BW238" s="1396">
        <v>0.59</v>
      </c>
      <c r="BX238" s="1396" t="s">
        <v>785</v>
      </c>
      <c r="BY238" s="1396" t="s">
        <v>784</v>
      </c>
      <c r="BZ238" s="1396">
        <v>0.01</v>
      </c>
      <c r="CA238" s="1330"/>
    </row>
    <row r="239" spans="1:79" s="200" customFormat="1" ht="15.75" customHeight="1" x14ac:dyDescent="0.25">
      <c r="A239" s="972" t="s">
        <v>578</v>
      </c>
      <c r="B239" s="1268" t="s">
        <v>577</v>
      </c>
      <c r="C239" s="243">
        <v>0.4</v>
      </c>
      <c r="D239" s="243" t="s">
        <v>752</v>
      </c>
      <c r="E239" s="972" t="s">
        <v>751</v>
      </c>
      <c r="F239" s="243">
        <v>0.1</v>
      </c>
      <c r="G239" s="972" t="s">
        <v>701</v>
      </c>
      <c r="H239" s="972" t="s">
        <v>713</v>
      </c>
      <c r="I239" s="243">
        <v>0</v>
      </c>
      <c r="J239" s="243">
        <v>0.5</v>
      </c>
      <c r="K239" s="973">
        <v>0.4</v>
      </c>
      <c r="L239" s="972" t="s">
        <v>752</v>
      </c>
      <c r="M239" s="972" t="s">
        <v>751</v>
      </c>
      <c r="N239" s="974">
        <v>0.1</v>
      </c>
      <c r="O239" s="972" t="s">
        <v>701</v>
      </c>
      <c r="P239" s="972" t="s">
        <v>713</v>
      </c>
      <c r="Q239" s="974">
        <v>0</v>
      </c>
      <c r="R239" s="975">
        <v>0.5</v>
      </c>
      <c r="S239" s="973">
        <v>0.4</v>
      </c>
      <c r="T239" s="972" t="s">
        <v>752</v>
      </c>
      <c r="U239" s="972" t="s">
        <v>751</v>
      </c>
      <c r="V239" s="974">
        <v>0.1</v>
      </c>
      <c r="W239" s="972" t="s">
        <v>701</v>
      </c>
      <c r="X239" s="972" t="s">
        <v>713</v>
      </c>
      <c r="Y239" s="974">
        <v>0</v>
      </c>
      <c r="Z239" s="975">
        <v>0.5</v>
      </c>
      <c r="AA239" s="973">
        <v>0.4</v>
      </c>
      <c r="AB239" s="972" t="s">
        <v>752</v>
      </c>
      <c r="AC239" s="972" t="s">
        <v>751</v>
      </c>
      <c r="AD239" s="974">
        <v>0.1</v>
      </c>
      <c r="AE239" s="972" t="s">
        <v>701</v>
      </c>
      <c r="AF239" s="972" t="s">
        <v>713</v>
      </c>
      <c r="AG239" s="974">
        <v>0</v>
      </c>
      <c r="AH239" s="975">
        <v>0.5</v>
      </c>
      <c r="AI239" s="973">
        <v>0.35</v>
      </c>
      <c r="AJ239" s="734" t="s">
        <v>752</v>
      </c>
      <c r="AK239" s="977" t="s">
        <v>751</v>
      </c>
      <c r="AL239" s="974">
        <v>0.4</v>
      </c>
      <c r="AM239" s="977" t="s">
        <v>701</v>
      </c>
      <c r="AN239" s="977" t="s">
        <v>713</v>
      </c>
      <c r="AO239" s="974">
        <v>0</v>
      </c>
      <c r="AP239" s="975">
        <v>0.75</v>
      </c>
      <c r="AQ239" s="979">
        <v>0.4</v>
      </c>
      <c r="AR239" s="980" t="s">
        <v>752</v>
      </c>
      <c r="AS239" s="980" t="s">
        <v>751</v>
      </c>
      <c r="AT239" s="979">
        <v>0.1</v>
      </c>
      <c r="AU239" s="980" t="s">
        <v>701</v>
      </c>
      <c r="AV239" s="980" t="s">
        <v>713</v>
      </c>
      <c r="AW239" s="979">
        <v>0</v>
      </c>
      <c r="AX239" s="1327">
        <f t="shared" si="12"/>
        <v>0.5</v>
      </c>
      <c r="AY239" s="1313"/>
      <c r="AZ239" s="974">
        <v>0.4</v>
      </c>
      <c r="BA239" s="243" t="s">
        <v>752</v>
      </c>
      <c r="BB239" s="200" t="s">
        <v>751</v>
      </c>
      <c r="BC239" s="974">
        <v>0.1</v>
      </c>
      <c r="BD239" s="243" t="s">
        <v>701</v>
      </c>
      <c r="BE239" s="972" t="s">
        <v>713</v>
      </c>
      <c r="BF239" s="974">
        <v>0</v>
      </c>
      <c r="BG239" s="1334">
        <f t="shared" si="13"/>
        <v>0.5</v>
      </c>
      <c r="BH239" s="974">
        <v>0.4</v>
      </c>
      <c r="BI239" s="243" t="s">
        <v>752</v>
      </c>
      <c r="BJ239" s="200" t="s">
        <v>751</v>
      </c>
      <c r="BK239" s="974">
        <v>0.1</v>
      </c>
      <c r="BL239" s="243" t="s">
        <v>701</v>
      </c>
      <c r="BM239" s="972" t="s">
        <v>713</v>
      </c>
      <c r="BN239" s="974">
        <v>0</v>
      </c>
      <c r="BO239" s="1334">
        <f t="shared" si="14"/>
        <v>0.5</v>
      </c>
      <c r="BP239" s="210"/>
      <c r="BQ239" s="1464" t="str">
        <f>IF(VLOOKUP($A239,'EZ list'!$B$4:$H$443,4,FALSE)="","","Yes")</f>
        <v/>
      </c>
      <c r="BR239" s="1465" t="s">
        <v>984</v>
      </c>
      <c r="BS239" s="1446">
        <v>0.73299999999999998</v>
      </c>
      <c r="BT239" s="1396" t="s">
        <v>1088</v>
      </c>
      <c r="BU239" s="1396" t="s">
        <v>752</v>
      </c>
      <c r="BV239" s="1396" t="s">
        <v>751</v>
      </c>
      <c r="BW239" s="1396">
        <v>0.6</v>
      </c>
      <c r="BX239" s="1396" t="s">
        <v>701</v>
      </c>
      <c r="BY239" s="1396" t="s">
        <v>713</v>
      </c>
      <c r="BZ239" s="1396">
        <v>0</v>
      </c>
      <c r="CA239" s="1330"/>
    </row>
    <row r="240" spans="1:79" s="200" customFormat="1" ht="15" x14ac:dyDescent="0.25">
      <c r="A240" s="972" t="s">
        <v>580</v>
      </c>
      <c r="B240" s="1268" t="s">
        <v>579</v>
      </c>
      <c r="C240" s="243">
        <v>0.99</v>
      </c>
      <c r="D240" s="243" t="s">
        <v>701</v>
      </c>
      <c r="E240" s="972" t="s">
        <v>718</v>
      </c>
      <c r="F240" s="243">
        <v>0</v>
      </c>
      <c r="G240" s="972" t="s">
        <v>1447</v>
      </c>
      <c r="H240" s="972" t="s">
        <v>1408</v>
      </c>
      <c r="I240" s="243">
        <v>0.01</v>
      </c>
      <c r="J240" s="243">
        <v>1</v>
      </c>
      <c r="K240" s="973">
        <v>0.99</v>
      </c>
      <c r="L240" s="972" t="s">
        <v>701</v>
      </c>
      <c r="M240" s="972" t="s">
        <v>718</v>
      </c>
      <c r="N240" s="974">
        <v>0</v>
      </c>
      <c r="O240" s="972" t="s">
        <v>1447</v>
      </c>
      <c r="P240" s="972" t="s">
        <v>1408</v>
      </c>
      <c r="Q240" s="974">
        <v>0.01</v>
      </c>
      <c r="R240" s="975">
        <v>1</v>
      </c>
      <c r="S240" s="973">
        <v>0.99</v>
      </c>
      <c r="T240" s="972" t="s">
        <v>701</v>
      </c>
      <c r="U240" s="972" t="s">
        <v>718</v>
      </c>
      <c r="V240" s="974">
        <v>0</v>
      </c>
      <c r="W240" s="972" t="s">
        <v>1447</v>
      </c>
      <c r="X240" s="972" t="s">
        <v>1408</v>
      </c>
      <c r="Y240" s="974">
        <v>0.01</v>
      </c>
      <c r="Z240" s="975">
        <v>1</v>
      </c>
      <c r="AA240" s="973">
        <v>0.99</v>
      </c>
      <c r="AB240" s="972" t="s">
        <v>701</v>
      </c>
      <c r="AC240" s="972" t="s">
        <v>718</v>
      </c>
      <c r="AD240" s="974">
        <v>0</v>
      </c>
      <c r="AE240" s="972" t="s">
        <v>1447</v>
      </c>
      <c r="AF240" s="972" t="s">
        <v>1408</v>
      </c>
      <c r="AG240" s="974">
        <v>0.01</v>
      </c>
      <c r="AH240" s="975">
        <v>1</v>
      </c>
      <c r="AI240" s="973">
        <v>0.99</v>
      </c>
      <c r="AJ240" s="734" t="s">
        <v>701</v>
      </c>
      <c r="AK240" s="977" t="s">
        <v>718</v>
      </c>
      <c r="AL240" s="974">
        <v>0</v>
      </c>
      <c r="AM240" s="977" t="s">
        <v>1447</v>
      </c>
      <c r="AN240" s="977" t="s">
        <v>1408</v>
      </c>
      <c r="AO240" s="974">
        <v>0.01</v>
      </c>
      <c r="AP240" s="975">
        <v>1</v>
      </c>
      <c r="AQ240" s="979">
        <v>0.99</v>
      </c>
      <c r="AR240" s="980" t="s">
        <v>701</v>
      </c>
      <c r="AS240" s="980" t="s">
        <v>718</v>
      </c>
      <c r="AT240" s="979">
        <v>0</v>
      </c>
      <c r="AU240" s="980" t="s">
        <v>734</v>
      </c>
      <c r="AV240" s="980" t="s">
        <v>733</v>
      </c>
      <c r="AW240" s="979">
        <v>0.01</v>
      </c>
      <c r="AX240" s="1327">
        <f t="shared" si="12"/>
        <v>1</v>
      </c>
      <c r="AY240" s="1313"/>
      <c r="AZ240" s="974">
        <v>0.99</v>
      </c>
      <c r="BA240" s="243" t="s">
        <v>701</v>
      </c>
      <c r="BB240" s="200" t="s">
        <v>718</v>
      </c>
      <c r="BC240" s="974">
        <v>0</v>
      </c>
      <c r="BD240" s="243" t="s">
        <v>734</v>
      </c>
      <c r="BE240" s="972" t="s">
        <v>733</v>
      </c>
      <c r="BF240" s="974">
        <v>0.01</v>
      </c>
      <c r="BG240" s="1334">
        <f t="shared" si="13"/>
        <v>1</v>
      </c>
      <c r="BH240" s="974">
        <v>0.49</v>
      </c>
      <c r="BI240" s="243" t="s">
        <v>701</v>
      </c>
      <c r="BJ240" s="200" t="s">
        <v>718</v>
      </c>
      <c r="BK240" s="974">
        <v>0</v>
      </c>
      <c r="BL240" s="243" t="s">
        <v>734</v>
      </c>
      <c r="BM240" s="972" t="s">
        <v>733</v>
      </c>
      <c r="BN240" s="974">
        <v>0.01</v>
      </c>
      <c r="BO240" s="1334">
        <f t="shared" si="14"/>
        <v>0.5</v>
      </c>
      <c r="BP240" s="210"/>
      <c r="BQ240" s="1464" t="str">
        <f>IF(VLOOKUP($A240,'EZ list'!$B$4:$H$443,4,FALSE)="","","Yes")</f>
        <v>Yes</v>
      </c>
      <c r="BR240" s="1465" t="s">
        <v>985</v>
      </c>
      <c r="BS240" s="1446">
        <v>0.66800000000000004</v>
      </c>
      <c r="BT240" s="1396" t="s">
        <v>1088</v>
      </c>
      <c r="BU240" s="1396" t="s">
        <v>701</v>
      </c>
      <c r="BV240" s="1396" t="s">
        <v>718</v>
      </c>
      <c r="BW240" s="1396">
        <v>0</v>
      </c>
      <c r="BX240" s="1396" t="s">
        <v>734</v>
      </c>
      <c r="BY240" s="1396" t="s">
        <v>733</v>
      </c>
      <c r="BZ240" s="1396">
        <v>0.01</v>
      </c>
      <c r="CA240" s="1330"/>
    </row>
    <row r="241" spans="1:79" s="200" customFormat="1" ht="15" x14ac:dyDescent="0.25">
      <c r="A241" s="972" t="s">
        <v>582</v>
      </c>
      <c r="B241" s="1268" t="s">
        <v>794</v>
      </c>
      <c r="C241" s="243">
        <v>0.49</v>
      </c>
      <c r="D241" s="243" t="s">
        <v>701</v>
      </c>
      <c r="E241" s="972" t="s">
        <v>700</v>
      </c>
      <c r="F241" s="243">
        <v>0</v>
      </c>
      <c r="G241" s="972" t="s">
        <v>793</v>
      </c>
      <c r="H241" s="972" t="s">
        <v>792</v>
      </c>
      <c r="I241" s="243">
        <v>0.01</v>
      </c>
      <c r="J241" s="243">
        <v>0.5</v>
      </c>
      <c r="K241" s="973">
        <v>0.49</v>
      </c>
      <c r="L241" s="972" t="s">
        <v>701</v>
      </c>
      <c r="M241" s="972" t="s">
        <v>700</v>
      </c>
      <c r="N241" s="974">
        <v>0</v>
      </c>
      <c r="O241" s="972" t="s">
        <v>793</v>
      </c>
      <c r="P241" s="972" t="s">
        <v>792</v>
      </c>
      <c r="Q241" s="974">
        <v>0.01</v>
      </c>
      <c r="R241" s="975">
        <v>0.5</v>
      </c>
      <c r="S241" s="973">
        <v>0.49</v>
      </c>
      <c r="T241" s="972" t="s">
        <v>701</v>
      </c>
      <c r="U241" s="972" t="s">
        <v>700</v>
      </c>
      <c r="V241" s="974">
        <v>0</v>
      </c>
      <c r="W241" s="972" t="s">
        <v>793</v>
      </c>
      <c r="X241" s="972" t="s">
        <v>792</v>
      </c>
      <c r="Y241" s="974">
        <v>0.01</v>
      </c>
      <c r="Z241" s="975">
        <v>0.5</v>
      </c>
      <c r="AA241" s="973">
        <v>0.49</v>
      </c>
      <c r="AB241" s="972" t="s">
        <v>701</v>
      </c>
      <c r="AC241" s="972" t="s">
        <v>700</v>
      </c>
      <c r="AD241" s="974">
        <v>0</v>
      </c>
      <c r="AE241" s="972" t="s">
        <v>793</v>
      </c>
      <c r="AF241" s="972" t="s">
        <v>792</v>
      </c>
      <c r="AG241" s="974">
        <v>0.01</v>
      </c>
      <c r="AH241" s="975">
        <v>0.5</v>
      </c>
      <c r="AI241" s="973">
        <v>0.49</v>
      </c>
      <c r="AJ241" s="734" t="s">
        <v>701</v>
      </c>
      <c r="AK241" s="977" t="s">
        <v>700</v>
      </c>
      <c r="AL241" s="974">
        <v>0</v>
      </c>
      <c r="AM241" s="977" t="s">
        <v>793</v>
      </c>
      <c r="AN241" s="977" t="s">
        <v>792</v>
      </c>
      <c r="AO241" s="974">
        <v>0.01</v>
      </c>
      <c r="AP241" s="975">
        <v>0.5</v>
      </c>
      <c r="AQ241" s="979">
        <v>0.49</v>
      </c>
      <c r="AR241" s="980" t="s">
        <v>701</v>
      </c>
      <c r="AS241" s="980" t="s">
        <v>700</v>
      </c>
      <c r="AT241" s="979">
        <v>0</v>
      </c>
      <c r="AU241" s="980" t="s">
        <v>793</v>
      </c>
      <c r="AV241" s="980" t="s">
        <v>792</v>
      </c>
      <c r="AW241" s="979">
        <v>0.01</v>
      </c>
      <c r="AX241" s="1327">
        <f t="shared" si="12"/>
        <v>0.5</v>
      </c>
      <c r="AY241" s="1313"/>
      <c r="AZ241" s="974">
        <v>0.49</v>
      </c>
      <c r="BA241" s="243" t="s">
        <v>701</v>
      </c>
      <c r="BB241" s="200" t="s">
        <v>700</v>
      </c>
      <c r="BC241" s="974">
        <v>0</v>
      </c>
      <c r="BD241" s="243" t="s">
        <v>793</v>
      </c>
      <c r="BE241" s="972" t="s">
        <v>792</v>
      </c>
      <c r="BF241" s="974">
        <v>0.01</v>
      </c>
      <c r="BG241" s="1334">
        <f t="shared" si="13"/>
        <v>0.5</v>
      </c>
      <c r="BH241" s="974">
        <v>0.49</v>
      </c>
      <c r="BI241" s="243" t="s">
        <v>701</v>
      </c>
      <c r="BJ241" s="200" t="s">
        <v>700</v>
      </c>
      <c r="BK241" s="974">
        <v>0</v>
      </c>
      <c r="BL241" s="243" t="s">
        <v>793</v>
      </c>
      <c r="BM241" s="972" t="s">
        <v>792</v>
      </c>
      <c r="BN241" s="974">
        <v>0.01</v>
      </c>
      <c r="BO241" s="1334">
        <f t="shared" si="14"/>
        <v>0.5</v>
      </c>
      <c r="BP241" s="210"/>
      <c r="BQ241" s="1464" t="str">
        <f>IF(VLOOKUP($A241,'EZ list'!$B$4:$H$443,4,FALSE)="","","Yes")</f>
        <v>Yes</v>
      </c>
      <c r="BR241" s="1465" t="s">
        <v>985</v>
      </c>
      <c r="BS241" s="1446">
        <v>0.66900000000000004</v>
      </c>
      <c r="BT241" s="1396" t="s">
        <v>1088</v>
      </c>
      <c r="BU241" s="1396" t="s">
        <v>701</v>
      </c>
      <c r="BV241" s="1396" t="s">
        <v>700</v>
      </c>
      <c r="BW241" s="1396">
        <v>0</v>
      </c>
      <c r="BX241" s="1396" t="s">
        <v>793</v>
      </c>
      <c r="BY241" s="1396" t="s">
        <v>792</v>
      </c>
      <c r="BZ241" s="1396">
        <v>0.01</v>
      </c>
      <c r="CA241" s="1330"/>
    </row>
    <row r="242" spans="1:79" s="200" customFormat="1" ht="15.75" customHeight="1" x14ac:dyDescent="0.25">
      <c r="A242" s="972" t="s">
        <v>584</v>
      </c>
      <c r="B242" s="1268" t="s">
        <v>791</v>
      </c>
      <c r="C242" s="243">
        <v>0.49</v>
      </c>
      <c r="D242" s="243" t="s">
        <v>701</v>
      </c>
      <c r="E242" s="972" t="s">
        <v>700</v>
      </c>
      <c r="F242" s="243">
        <v>0</v>
      </c>
      <c r="G242" s="972" t="s">
        <v>785</v>
      </c>
      <c r="H242" s="972" t="s">
        <v>1409</v>
      </c>
      <c r="I242" s="243">
        <v>0.01</v>
      </c>
      <c r="J242" s="243">
        <v>0.5</v>
      </c>
      <c r="K242" s="973">
        <v>0.49</v>
      </c>
      <c r="L242" s="972" t="s">
        <v>701</v>
      </c>
      <c r="M242" s="972" t="s">
        <v>700</v>
      </c>
      <c r="N242" s="974">
        <v>0</v>
      </c>
      <c r="O242" s="972" t="s">
        <v>785</v>
      </c>
      <c r="P242" s="972" t="s">
        <v>1409</v>
      </c>
      <c r="Q242" s="974">
        <v>0.01</v>
      </c>
      <c r="R242" s="975">
        <v>0.5</v>
      </c>
      <c r="S242" s="973">
        <v>0.49</v>
      </c>
      <c r="T242" s="972" t="s">
        <v>701</v>
      </c>
      <c r="U242" s="972" t="s">
        <v>700</v>
      </c>
      <c r="V242" s="974">
        <v>0</v>
      </c>
      <c r="W242" s="972" t="s">
        <v>785</v>
      </c>
      <c r="X242" s="972" t="s">
        <v>1409</v>
      </c>
      <c r="Y242" s="974">
        <v>0.01</v>
      </c>
      <c r="Z242" s="975">
        <v>0.5</v>
      </c>
      <c r="AA242" s="973">
        <v>0.49</v>
      </c>
      <c r="AB242" s="972" t="s">
        <v>701</v>
      </c>
      <c r="AC242" s="972" t="s">
        <v>700</v>
      </c>
      <c r="AD242" s="974">
        <v>0</v>
      </c>
      <c r="AE242" s="972" t="s">
        <v>785</v>
      </c>
      <c r="AF242" s="972" t="s">
        <v>1409</v>
      </c>
      <c r="AG242" s="974">
        <v>0.01</v>
      </c>
      <c r="AH242" s="975">
        <v>0.5</v>
      </c>
      <c r="AI242" s="973">
        <v>0.74</v>
      </c>
      <c r="AJ242" s="734" t="s">
        <v>701</v>
      </c>
      <c r="AK242" s="977" t="s">
        <v>700</v>
      </c>
      <c r="AL242" s="974">
        <v>0</v>
      </c>
      <c r="AM242" s="977" t="s">
        <v>785</v>
      </c>
      <c r="AN242" s="977" t="s">
        <v>1409</v>
      </c>
      <c r="AO242" s="974">
        <v>0.01</v>
      </c>
      <c r="AP242" s="975">
        <v>0.75</v>
      </c>
      <c r="AQ242" s="979">
        <v>0.49</v>
      </c>
      <c r="AR242" s="980" t="s">
        <v>701</v>
      </c>
      <c r="AS242" s="980" t="s">
        <v>700</v>
      </c>
      <c r="AT242" s="979">
        <v>0</v>
      </c>
      <c r="AU242" s="980" t="s">
        <v>785</v>
      </c>
      <c r="AV242" s="980" t="s">
        <v>784</v>
      </c>
      <c r="AW242" s="979">
        <v>0.01</v>
      </c>
      <c r="AX242" s="1327">
        <f t="shared" si="12"/>
        <v>0.5</v>
      </c>
      <c r="AY242" s="1313"/>
      <c r="AZ242" s="974">
        <v>0.49</v>
      </c>
      <c r="BA242" s="243" t="s">
        <v>701</v>
      </c>
      <c r="BB242" s="200" t="s">
        <v>700</v>
      </c>
      <c r="BC242" s="974">
        <v>0</v>
      </c>
      <c r="BD242" s="243" t="s">
        <v>785</v>
      </c>
      <c r="BE242" s="972" t="s">
        <v>784</v>
      </c>
      <c r="BF242" s="974">
        <v>0.01</v>
      </c>
      <c r="BG242" s="1334">
        <f t="shared" si="13"/>
        <v>0.5</v>
      </c>
      <c r="BH242" s="974">
        <v>0.49</v>
      </c>
      <c r="BI242" s="243" t="s">
        <v>701</v>
      </c>
      <c r="BJ242" s="200" t="s">
        <v>700</v>
      </c>
      <c r="BK242" s="974">
        <v>0</v>
      </c>
      <c r="BL242" s="243" t="s">
        <v>785</v>
      </c>
      <c r="BM242" s="972" t="s">
        <v>784</v>
      </c>
      <c r="BN242" s="974">
        <v>0.01</v>
      </c>
      <c r="BO242" s="1334">
        <f t="shared" si="14"/>
        <v>0.5</v>
      </c>
      <c r="BP242" s="210"/>
      <c r="BQ242" s="1464" t="str">
        <f>IF(VLOOKUP($A242,'EZ list'!$B$4:$H$443,4,FALSE)="","","Yes")</f>
        <v>Yes</v>
      </c>
      <c r="BR242" s="1465" t="s">
        <v>985</v>
      </c>
      <c r="BS242" s="1446">
        <v>0.67</v>
      </c>
      <c r="BT242" s="1396" t="s">
        <v>1088</v>
      </c>
      <c r="BU242" s="1396" t="s">
        <v>701</v>
      </c>
      <c r="BV242" s="1396" t="s">
        <v>700</v>
      </c>
      <c r="BW242" s="1396">
        <v>0</v>
      </c>
      <c r="BX242" s="1396" t="s">
        <v>785</v>
      </c>
      <c r="BY242" s="1396" t="s">
        <v>784</v>
      </c>
      <c r="BZ242" s="1396">
        <v>0.01</v>
      </c>
      <c r="CA242" s="1330"/>
    </row>
    <row r="243" spans="1:79" s="200" customFormat="1" ht="15.75" customHeight="1" x14ac:dyDescent="0.25">
      <c r="A243" s="972" t="s">
        <v>586</v>
      </c>
      <c r="B243" s="1268" t="s">
        <v>585</v>
      </c>
      <c r="C243" s="243">
        <v>0.4</v>
      </c>
      <c r="D243" s="243" t="s">
        <v>762</v>
      </c>
      <c r="E243" s="972" t="s">
        <v>761</v>
      </c>
      <c r="F243" s="243">
        <v>0.1</v>
      </c>
      <c r="G243" s="972" t="s">
        <v>701</v>
      </c>
      <c r="H243" s="972" t="s">
        <v>713</v>
      </c>
      <c r="I243" s="243">
        <v>0</v>
      </c>
      <c r="J243" s="243">
        <v>0.5</v>
      </c>
      <c r="K243" s="973">
        <v>0.4</v>
      </c>
      <c r="L243" s="972" t="s">
        <v>762</v>
      </c>
      <c r="M243" s="972" t="s">
        <v>761</v>
      </c>
      <c r="N243" s="974">
        <v>0.1</v>
      </c>
      <c r="O243" s="972" t="s">
        <v>701</v>
      </c>
      <c r="P243" s="972" t="s">
        <v>713</v>
      </c>
      <c r="Q243" s="974">
        <v>0</v>
      </c>
      <c r="R243" s="975">
        <v>0.5</v>
      </c>
      <c r="S243" s="973">
        <v>0.4</v>
      </c>
      <c r="T243" s="972" t="s">
        <v>762</v>
      </c>
      <c r="U243" s="972" t="s">
        <v>761</v>
      </c>
      <c r="V243" s="974">
        <v>0.1</v>
      </c>
      <c r="W243" s="972" t="s">
        <v>701</v>
      </c>
      <c r="X243" s="972" t="s">
        <v>713</v>
      </c>
      <c r="Y243" s="974">
        <v>0</v>
      </c>
      <c r="Z243" s="975">
        <v>0.5</v>
      </c>
      <c r="AA243" s="973">
        <v>0.4</v>
      </c>
      <c r="AB243" s="972" t="s">
        <v>762</v>
      </c>
      <c r="AC243" s="972" t="s">
        <v>761</v>
      </c>
      <c r="AD243" s="974">
        <v>0.1</v>
      </c>
      <c r="AE243" s="972" t="s">
        <v>701</v>
      </c>
      <c r="AF243" s="972" t="s">
        <v>713</v>
      </c>
      <c r="AG243" s="974">
        <v>0</v>
      </c>
      <c r="AH243" s="975">
        <v>0.5</v>
      </c>
      <c r="AI243" s="973">
        <v>0.4</v>
      </c>
      <c r="AJ243" s="734" t="s">
        <v>762</v>
      </c>
      <c r="AK243" s="977" t="s">
        <v>761</v>
      </c>
      <c r="AL243" s="974">
        <v>0.1</v>
      </c>
      <c r="AM243" s="977" t="s">
        <v>701</v>
      </c>
      <c r="AN243" s="977" t="s">
        <v>713</v>
      </c>
      <c r="AO243" s="974">
        <v>0</v>
      </c>
      <c r="AP243" s="975">
        <v>0.5</v>
      </c>
      <c r="AQ243" s="979">
        <v>0.4</v>
      </c>
      <c r="AR243" s="980" t="s">
        <v>762</v>
      </c>
      <c r="AS243" s="980" t="s">
        <v>761</v>
      </c>
      <c r="AT243" s="979">
        <v>0.1</v>
      </c>
      <c r="AU243" s="980" t="s">
        <v>701</v>
      </c>
      <c r="AV243" s="980" t="s">
        <v>713</v>
      </c>
      <c r="AW243" s="979">
        <v>0</v>
      </c>
      <c r="AX243" s="1327">
        <f t="shared" si="12"/>
        <v>0.5</v>
      </c>
      <c r="AY243" s="1313"/>
      <c r="AZ243" s="974">
        <v>0.4</v>
      </c>
      <c r="BA243" s="243" t="s">
        <v>762</v>
      </c>
      <c r="BB243" s="200" t="s">
        <v>761</v>
      </c>
      <c r="BC243" s="974">
        <v>0.1</v>
      </c>
      <c r="BD243" s="243" t="s">
        <v>701</v>
      </c>
      <c r="BE243" s="972" t="s">
        <v>713</v>
      </c>
      <c r="BF243" s="974">
        <v>0</v>
      </c>
      <c r="BG243" s="1334">
        <f t="shared" si="13"/>
        <v>0.5</v>
      </c>
      <c r="BH243" s="974">
        <v>0.4</v>
      </c>
      <c r="BI243" s="243" t="s">
        <v>762</v>
      </c>
      <c r="BJ243" s="200" t="s">
        <v>761</v>
      </c>
      <c r="BK243" s="974">
        <v>0.1</v>
      </c>
      <c r="BL243" s="243" t="s">
        <v>701</v>
      </c>
      <c r="BM243" s="972" t="s">
        <v>713</v>
      </c>
      <c r="BN243" s="974">
        <v>0</v>
      </c>
      <c r="BO243" s="1334">
        <f t="shared" si="14"/>
        <v>0.5</v>
      </c>
      <c r="BP243" s="210"/>
      <c r="BQ243" s="1464" t="str">
        <f>IF(VLOOKUP($A243,'EZ list'!$B$4:$H$443,4,FALSE)="","","Yes")</f>
        <v/>
      </c>
      <c r="BR243" s="1465" t="s">
        <v>984</v>
      </c>
      <c r="BS243" s="1446">
        <v>0.68300000000000005</v>
      </c>
      <c r="BT243" s="1396" t="s">
        <v>1088</v>
      </c>
      <c r="BU243" s="1396" t="s">
        <v>762</v>
      </c>
      <c r="BV243" s="1396" t="s">
        <v>761</v>
      </c>
      <c r="BW243" s="1396">
        <v>0.6</v>
      </c>
      <c r="BX243" s="1396" t="s">
        <v>701</v>
      </c>
      <c r="BY243" s="1396" t="s">
        <v>713</v>
      </c>
      <c r="BZ243" s="1396">
        <v>0</v>
      </c>
      <c r="CA243" s="1330"/>
    </row>
    <row r="244" spans="1:79" s="200" customFormat="1" ht="15.75" customHeight="1" x14ac:dyDescent="0.25">
      <c r="A244" s="972" t="s">
        <v>588</v>
      </c>
      <c r="B244" s="1268" t="s">
        <v>587</v>
      </c>
      <c r="C244" s="243">
        <v>0.4</v>
      </c>
      <c r="D244" s="243" t="s">
        <v>780</v>
      </c>
      <c r="E244" s="972" t="s">
        <v>779</v>
      </c>
      <c r="F244" s="243">
        <v>0.1</v>
      </c>
      <c r="G244" s="972" t="s">
        <v>701</v>
      </c>
      <c r="H244" s="972" t="s">
        <v>713</v>
      </c>
      <c r="I244" s="243">
        <v>0</v>
      </c>
      <c r="J244" s="243">
        <v>0.5</v>
      </c>
      <c r="K244" s="973">
        <v>0.4</v>
      </c>
      <c r="L244" s="972" t="s">
        <v>780</v>
      </c>
      <c r="M244" s="972" t="s">
        <v>779</v>
      </c>
      <c r="N244" s="974">
        <v>0.1</v>
      </c>
      <c r="O244" s="972" t="s">
        <v>701</v>
      </c>
      <c r="P244" s="972" t="s">
        <v>713</v>
      </c>
      <c r="Q244" s="974">
        <v>0</v>
      </c>
      <c r="R244" s="975">
        <v>0.5</v>
      </c>
      <c r="S244" s="973">
        <v>0.4</v>
      </c>
      <c r="T244" s="972" t="s">
        <v>780</v>
      </c>
      <c r="U244" s="972" t="s">
        <v>779</v>
      </c>
      <c r="V244" s="974">
        <v>0.1</v>
      </c>
      <c r="W244" s="972" t="s">
        <v>701</v>
      </c>
      <c r="X244" s="972" t="s">
        <v>713</v>
      </c>
      <c r="Y244" s="974">
        <v>0</v>
      </c>
      <c r="Z244" s="975">
        <v>0.5</v>
      </c>
      <c r="AA244" s="973">
        <v>0.4</v>
      </c>
      <c r="AB244" s="972" t="s">
        <v>780</v>
      </c>
      <c r="AC244" s="972" t="s">
        <v>779</v>
      </c>
      <c r="AD244" s="974">
        <v>0.1</v>
      </c>
      <c r="AE244" s="972" t="s">
        <v>701</v>
      </c>
      <c r="AF244" s="972" t="s">
        <v>713</v>
      </c>
      <c r="AG244" s="974">
        <v>0</v>
      </c>
      <c r="AH244" s="975">
        <v>0.5</v>
      </c>
      <c r="AI244" s="973">
        <v>0.4</v>
      </c>
      <c r="AJ244" s="734" t="s">
        <v>780</v>
      </c>
      <c r="AK244" s="977" t="s">
        <v>779</v>
      </c>
      <c r="AL244" s="974">
        <v>0.1</v>
      </c>
      <c r="AM244" s="977" t="s">
        <v>701</v>
      </c>
      <c r="AN244" s="977" t="s">
        <v>713</v>
      </c>
      <c r="AO244" s="974">
        <v>0</v>
      </c>
      <c r="AP244" s="975">
        <v>0.5</v>
      </c>
      <c r="AQ244" s="979">
        <v>0.5</v>
      </c>
      <c r="AR244" s="980" t="s">
        <v>780</v>
      </c>
      <c r="AS244" s="980" t="s">
        <v>779</v>
      </c>
      <c r="AT244" s="979">
        <v>0.5</v>
      </c>
      <c r="AU244" s="980" t="s">
        <v>701</v>
      </c>
      <c r="AV244" s="980" t="s">
        <v>713</v>
      </c>
      <c r="AW244" s="979">
        <v>0</v>
      </c>
      <c r="AX244" s="1327">
        <f t="shared" si="12"/>
        <v>1</v>
      </c>
      <c r="AY244" s="1313"/>
      <c r="AZ244" s="974">
        <v>0.4</v>
      </c>
      <c r="BA244" s="243" t="s">
        <v>780</v>
      </c>
      <c r="BB244" s="200" t="s">
        <v>779</v>
      </c>
      <c r="BC244" s="974">
        <v>0.1</v>
      </c>
      <c r="BD244" s="243" t="s">
        <v>701</v>
      </c>
      <c r="BE244" s="972" t="s">
        <v>713</v>
      </c>
      <c r="BF244" s="974">
        <v>0</v>
      </c>
      <c r="BG244" s="1334">
        <f t="shared" si="13"/>
        <v>0.5</v>
      </c>
      <c r="BH244" s="974">
        <v>0.4</v>
      </c>
      <c r="BI244" s="243" t="s">
        <v>780</v>
      </c>
      <c r="BJ244" s="200" t="s">
        <v>779</v>
      </c>
      <c r="BK244" s="974">
        <v>0.1</v>
      </c>
      <c r="BL244" s="243" t="s">
        <v>701</v>
      </c>
      <c r="BM244" s="972" t="s">
        <v>713</v>
      </c>
      <c r="BN244" s="974">
        <v>0</v>
      </c>
      <c r="BO244" s="1334">
        <f t="shared" si="14"/>
        <v>0.5</v>
      </c>
      <c r="BP244" s="210"/>
      <c r="BQ244" s="1464" t="str">
        <f>IF(VLOOKUP($A244,'EZ list'!$B$4:$H$443,4,FALSE)="","","Yes")</f>
        <v/>
      </c>
      <c r="BR244" s="1465" t="s">
        <v>984</v>
      </c>
      <c r="BS244" s="1446">
        <v>0.66700000000000004</v>
      </c>
      <c r="BT244" s="1396" t="s">
        <v>1088</v>
      </c>
      <c r="BU244" s="1396" t="s">
        <v>780</v>
      </c>
      <c r="BV244" s="1396" t="s">
        <v>779</v>
      </c>
      <c r="BW244" s="1396">
        <v>0.6</v>
      </c>
      <c r="BX244" s="1396" t="s">
        <v>701</v>
      </c>
      <c r="BY244" s="1396" t="s">
        <v>713</v>
      </c>
      <c r="BZ244" s="1396">
        <v>0</v>
      </c>
      <c r="CA244" s="1330"/>
    </row>
    <row r="245" spans="1:79" s="200" customFormat="1" ht="15" x14ac:dyDescent="0.25">
      <c r="A245" s="972" t="s">
        <v>590</v>
      </c>
      <c r="B245" s="1268" t="s">
        <v>589</v>
      </c>
      <c r="C245" s="243">
        <v>0.49</v>
      </c>
      <c r="D245" s="243" t="s">
        <v>701</v>
      </c>
      <c r="E245" s="972" t="s">
        <v>718</v>
      </c>
      <c r="F245" s="243">
        <v>0</v>
      </c>
      <c r="G245" s="972" t="s">
        <v>790</v>
      </c>
      <c r="H245" s="972" t="s">
        <v>789</v>
      </c>
      <c r="I245" s="243">
        <v>0.01</v>
      </c>
      <c r="J245" s="243">
        <v>0.5</v>
      </c>
      <c r="K245" s="973">
        <v>0.49</v>
      </c>
      <c r="L245" s="972" t="s">
        <v>701</v>
      </c>
      <c r="M245" s="972" t="s">
        <v>718</v>
      </c>
      <c r="N245" s="974">
        <v>0</v>
      </c>
      <c r="O245" s="972" t="s">
        <v>790</v>
      </c>
      <c r="P245" s="972" t="s">
        <v>789</v>
      </c>
      <c r="Q245" s="974">
        <v>0.01</v>
      </c>
      <c r="R245" s="975">
        <v>0.5</v>
      </c>
      <c r="S245" s="973">
        <v>0.49</v>
      </c>
      <c r="T245" s="972" t="s">
        <v>701</v>
      </c>
      <c r="U245" s="972" t="s">
        <v>718</v>
      </c>
      <c r="V245" s="974">
        <v>0</v>
      </c>
      <c r="W245" s="972" t="s">
        <v>790</v>
      </c>
      <c r="X245" s="972" t="s">
        <v>789</v>
      </c>
      <c r="Y245" s="974">
        <v>0.01</v>
      </c>
      <c r="Z245" s="975">
        <v>0.5</v>
      </c>
      <c r="AA245" s="973">
        <v>0.49</v>
      </c>
      <c r="AB245" s="972" t="s">
        <v>701</v>
      </c>
      <c r="AC245" s="972" t="s">
        <v>718</v>
      </c>
      <c r="AD245" s="974">
        <v>0</v>
      </c>
      <c r="AE245" s="972" t="s">
        <v>790</v>
      </c>
      <c r="AF245" s="972" t="s">
        <v>789</v>
      </c>
      <c r="AG245" s="974">
        <v>0.01</v>
      </c>
      <c r="AH245" s="975">
        <v>0.5</v>
      </c>
      <c r="AI245" s="973">
        <v>0.49</v>
      </c>
      <c r="AJ245" s="734" t="s">
        <v>701</v>
      </c>
      <c r="AK245" s="977" t="s">
        <v>718</v>
      </c>
      <c r="AL245" s="974">
        <v>0</v>
      </c>
      <c r="AM245" s="977" t="s">
        <v>790</v>
      </c>
      <c r="AN245" s="977" t="s">
        <v>789</v>
      </c>
      <c r="AO245" s="974">
        <v>0.01</v>
      </c>
      <c r="AP245" s="975">
        <v>0.5</v>
      </c>
      <c r="AQ245" s="979">
        <v>0.49</v>
      </c>
      <c r="AR245" s="980" t="s">
        <v>701</v>
      </c>
      <c r="AS245" s="980" t="s">
        <v>718</v>
      </c>
      <c r="AT245" s="979">
        <v>0</v>
      </c>
      <c r="AU245" s="980" t="s">
        <v>790</v>
      </c>
      <c r="AV245" s="980" t="s">
        <v>789</v>
      </c>
      <c r="AW245" s="979">
        <v>0.01</v>
      </c>
      <c r="AX245" s="1327">
        <f t="shared" si="12"/>
        <v>0.5</v>
      </c>
      <c r="AY245" s="1313"/>
      <c r="AZ245" s="974">
        <v>0.49</v>
      </c>
      <c r="BA245" s="243" t="s">
        <v>701</v>
      </c>
      <c r="BB245" s="200" t="s">
        <v>718</v>
      </c>
      <c r="BC245" s="974">
        <v>0</v>
      </c>
      <c r="BD245" s="243" t="s">
        <v>790</v>
      </c>
      <c r="BE245" s="972" t="s">
        <v>789</v>
      </c>
      <c r="BF245" s="974">
        <v>0.01</v>
      </c>
      <c r="BG245" s="1334">
        <f t="shared" si="13"/>
        <v>0.5</v>
      </c>
      <c r="BH245" s="974">
        <v>0.49</v>
      </c>
      <c r="BI245" s="243" t="s">
        <v>701</v>
      </c>
      <c r="BJ245" s="200" t="s">
        <v>718</v>
      </c>
      <c r="BK245" s="974">
        <v>0</v>
      </c>
      <c r="BL245" s="243" t="s">
        <v>790</v>
      </c>
      <c r="BM245" s="972" t="s">
        <v>789</v>
      </c>
      <c r="BN245" s="974">
        <v>0.01</v>
      </c>
      <c r="BO245" s="1334">
        <f t="shared" si="14"/>
        <v>0.5</v>
      </c>
      <c r="BP245" s="210"/>
      <c r="BQ245" s="1464" t="str">
        <f>IF(VLOOKUP($A245,'EZ list'!$B$4:$H$443,4,FALSE)="","","Yes")</f>
        <v>Yes</v>
      </c>
      <c r="BR245" s="1465" t="s">
        <v>985</v>
      </c>
      <c r="BS245" s="1446">
        <v>0.67600000000000005</v>
      </c>
      <c r="BT245" s="1396" t="s">
        <v>1088</v>
      </c>
      <c r="BU245" s="1396" t="s">
        <v>701</v>
      </c>
      <c r="BV245" s="1396" t="s">
        <v>718</v>
      </c>
      <c r="BW245" s="1396">
        <v>0</v>
      </c>
      <c r="BX245" s="1396" t="s">
        <v>790</v>
      </c>
      <c r="BY245" s="1396" t="s">
        <v>789</v>
      </c>
      <c r="BZ245" s="1396">
        <v>0.01</v>
      </c>
      <c r="CA245" s="1330"/>
    </row>
    <row r="246" spans="1:79" s="200" customFormat="1" ht="15.75" customHeight="1" x14ac:dyDescent="0.25">
      <c r="A246" s="972" t="s">
        <v>592</v>
      </c>
      <c r="B246" s="1268" t="s">
        <v>591</v>
      </c>
      <c r="C246" s="243">
        <v>0.4</v>
      </c>
      <c r="D246" s="243" t="s">
        <v>723</v>
      </c>
      <c r="E246" s="972" t="s">
        <v>722</v>
      </c>
      <c r="F246" s="243">
        <v>0.1</v>
      </c>
      <c r="G246" s="972" t="s">
        <v>701</v>
      </c>
      <c r="H246" s="972" t="s">
        <v>713</v>
      </c>
      <c r="I246" s="243">
        <v>0</v>
      </c>
      <c r="J246" s="243">
        <v>0.5</v>
      </c>
      <c r="K246" s="973">
        <v>0.4</v>
      </c>
      <c r="L246" s="972" t="s">
        <v>723</v>
      </c>
      <c r="M246" s="972" t="s">
        <v>722</v>
      </c>
      <c r="N246" s="974">
        <v>0.1</v>
      </c>
      <c r="O246" s="972" t="s">
        <v>701</v>
      </c>
      <c r="P246" s="972" t="s">
        <v>713</v>
      </c>
      <c r="Q246" s="974">
        <v>0</v>
      </c>
      <c r="R246" s="975">
        <v>0.5</v>
      </c>
      <c r="S246" s="973">
        <v>0.4</v>
      </c>
      <c r="T246" s="972" t="s">
        <v>723</v>
      </c>
      <c r="U246" s="972" t="s">
        <v>722</v>
      </c>
      <c r="V246" s="974">
        <v>0.1</v>
      </c>
      <c r="W246" s="972" t="s">
        <v>701</v>
      </c>
      <c r="X246" s="972" t="s">
        <v>713</v>
      </c>
      <c r="Y246" s="974">
        <v>0</v>
      </c>
      <c r="Z246" s="975">
        <v>0.5</v>
      </c>
      <c r="AA246" s="973">
        <v>0.4</v>
      </c>
      <c r="AB246" s="972" t="s">
        <v>723</v>
      </c>
      <c r="AC246" s="972" t="s">
        <v>722</v>
      </c>
      <c r="AD246" s="974">
        <v>0.1</v>
      </c>
      <c r="AE246" s="972" t="s">
        <v>701</v>
      </c>
      <c r="AF246" s="972" t="s">
        <v>713</v>
      </c>
      <c r="AG246" s="974">
        <v>0</v>
      </c>
      <c r="AH246" s="975">
        <v>0.5</v>
      </c>
      <c r="AI246" s="973">
        <v>0.4</v>
      </c>
      <c r="AJ246" s="734" t="s">
        <v>723</v>
      </c>
      <c r="AK246" s="977" t="s">
        <v>722</v>
      </c>
      <c r="AL246" s="974">
        <v>0.1</v>
      </c>
      <c r="AM246" s="977" t="s">
        <v>701</v>
      </c>
      <c r="AN246" s="977" t="s">
        <v>713</v>
      </c>
      <c r="AO246" s="974">
        <v>0</v>
      </c>
      <c r="AP246" s="975">
        <v>0.5</v>
      </c>
      <c r="AQ246" s="979">
        <v>0.3</v>
      </c>
      <c r="AR246" s="980" t="s">
        <v>723</v>
      </c>
      <c r="AS246" s="980" t="s">
        <v>722</v>
      </c>
      <c r="AT246" s="979">
        <v>0.7</v>
      </c>
      <c r="AU246" s="980" t="s">
        <v>701</v>
      </c>
      <c r="AV246" s="980" t="s">
        <v>713</v>
      </c>
      <c r="AW246" s="979">
        <v>0</v>
      </c>
      <c r="AX246" s="1327">
        <f t="shared" si="12"/>
        <v>1</v>
      </c>
      <c r="AY246" s="1313"/>
      <c r="AZ246" s="974">
        <v>0.4</v>
      </c>
      <c r="BA246" s="243" t="s">
        <v>723</v>
      </c>
      <c r="BB246" s="200" t="s">
        <v>722</v>
      </c>
      <c r="BC246" s="974">
        <v>0.1</v>
      </c>
      <c r="BD246" s="243" t="s">
        <v>701</v>
      </c>
      <c r="BE246" s="972" t="s">
        <v>713</v>
      </c>
      <c r="BF246" s="974">
        <v>0</v>
      </c>
      <c r="BG246" s="1334">
        <f t="shared" si="13"/>
        <v>0.5</v>
      </c>
      <c r="BH246" s="974">
        <v>0.4</v>
      </c>
      <c r="BI246" s="243" t="s">
        <v>723</v>
      </c>
      <c r="BJ246" s="200" t="s">
        <v>722</v>
      </c>
      <c r="BK246" s="974">
        <v>0.1</v>
      </c>
      <c r="BL246" s="243" t="s">
        <v>701</v>
      </c>
      <c r="BM246" s="972" t="s">
        <v>713</v>
      </c>
      <c r="BN246" s="974">
        <v>0</v>
      </c>
      <c r="BO246" s="1334">
        <f t="shared" si="14"/>
        <v>0.5</v>
      </c>
      <c r="BP246" s="210"/>
      <c r="BQ246" s="1464" t="str">
        <f>IF(VLOOKUP($A246,'EZ list'!$B$4:$H$443,4,FALSE)="","","Yes")</f>
        <v/>
      </c>
      <c r="BR246" s="1465" t="s">
        <v>984</v>
      </c>
      <c r="BS246" s="1446">
        <v>0.749</v>
      </c>
      <c r="BT246" s="1396" t="s">
        <v>1088</v>
      </c>
      <c r="BU246" s="1396" t="s">
        <v>723</v>
      </c>
      <c r="BV246" s="1396" t="s">
        <v>722</v>
      </c>
      <c r="BW246" s="1396">
        <v>0.6</v>
      </c>
      <c r="BX246" s="1396" t="s">
        <v>701</v>
      </c>
      <c r="BY246" s="1396" t="s">
        <v>713</v>
      </c>
      <c r="BZ246" s="1396">
        <v>0</v>
      </c>
      <c r="CA246" s="1330"/>
    </row>
    <row r="247" spans="1:79" s="200" customFormat="1" ht="15.75" customHeight="1" x14ac:dyDescent="0.25">
      <c r="A247" s="972" t="s">
        <v>594</v>
      </c>
      <c r="B247" s="1268" t="s">
        <v>593</v>
      </c>
      <c r="C247" s="243">
        <v>0.3</v>
      </c>
      <c r="D247" s="243" t="s">
        <v>739</v>
      </c>
      <c r="E247" s="972" t="s">
        <v>738</v>
      </c>
      <c r="F247" s="243">
        <v>0.37</v>
      </c>
      <c r="G247" s="972" t="s">
        <v>701</v>
      </c>
      <c r="H247" s="972" t="s">
        <v>701</v>
      </c>
      <c r="I247" s="243">
        <v>0</v>
      </c>
      <c r="J247" s="243">
        <v>0.66999999999999993</v>
      </c>
      <c r="K247" s="973">
        <v>0.3</v>
      </c>
      <c r="L247" s="972" t="s">
        <v>739</v>
      </c>
      <c r="M247" s="972" t="s">
        <v>738</v>
      </c>
      <c r="N247" s="974">
        <v>0.37</v>
      </c>
      <c r="O247" s="972" t="s">
        <v>701</v>
      </c>
      <c r="P247" s="972" t="s">
        <v>701</v>
      </c>
      <c r="Q247" s="974">
        <v>0</v>
      </c>
      <c r="R247" s="975">
        <v>0.66999999999999993</v>
      </c>
      <c r="S247" s="973">
        <v>0.3</v>
      </c>
      <c r="T247" s="972" t="s">
        <v>739</v>
      </c>
      <c r="U247" s="972" t="s">
        <v>738</v>
      </c>
      <c r="V247" s="974">
        <v>0.37</v>
      </c>
      <c r="W247" s="972" t="s">
        <v>701</v>
      </c>
      <c r="X247" s="972" t="s">
        <v>701</v>
      </c>
      <c r="Y247" s="974">
        <v>0</v>
      </c>
      <c r="Z247" s="975">
        <v>0.66999999999999993</v>
      </c>
      <c r="AA247" s="973">
        <v>0.3</v>
      </c>
      <c r="AB247" s="972" t="s">
        <v>739</v>
      </c>
      <c r="AC247" s="972" t="s">
        <v>738</v>
      </c>
      <c r="AD247" s="974">
        <v>0.37</v>
      </c>
      <c r="AE247" s="972" t="s">
        <v>701</v>
      </c>
      <c r="AF247" s="972" t="s">
        <v>701</v>
      </c>
      <c r="AG247" s="974">
        <v>0</v>
      </c>
      <c r="AH247" s="975">
        <v>0.66999999999999993</v>
      </c>
      <c r="AI247" s="973">
        <v>0.48</v>
      </c>
      <c r="AJ247" s="734" t="s">
        <v>739</v>
      </c>
      <c r="AK247" s="977" t="s">
        <v>738</v>
      </c>
      <c r="AL247" s="974">
        <v>0.27</v>
      </c>
      <c r="AM247" s="977" t="s">
        <v>701</v>
      </c>
      <c r="AN247" s="977" t="s">
        <v>701</v>
      </c>
      <c r="AO247" s="974">
        <v>0</v>
      </c>
      <c r="AP247" s="975">
        <v>0.75</v>
      </c>
      <c r="AQ247" s="979">
        <v>0.64</v>
      </c>
      <c r="AR247" s="980" t="s">
        <v>739</v>
      </c>
      <c r="AS247" s="980" t="s">
        <v>738</v>
      </c>
      <c r="AT247" s="979">
        <v>0.36</v>
      </c>
      <c r="AU247" s="980" t="s">
        <v>701</v>
      </c>
      <c r="AV247" s="980" t="s">
        <v>701</v>
      </c>
      <c r="AW247" s="979">
        <v>0</v>
      </c>
      <c r="AX247" s="1327">
        <f t="shared" si="12"/>
        <v>1</v>
      </c>
      <c r="AY247" s="1313"/>
      <c r="AZ247" s="974">
        <v>0.3</v>
      </c>
      <c r="BA247" s="243" t="s">
        <v>739</v>
      </c>
      <c r="BB247" s="200" t="s">
        <v>738</v>
      </c>
      <c r="BC247" s="974">
        <v>0.37</v>
      </c>
      <c r="BD247" s="243" t="s">
        <v>701</v>
      </c>
      <c r="BE247" s="972" t="s">
        <v>701</v>
      </c>
      <c r="BF247" s="974">
        <v>0</v>
      </c>
      <c r="BG247" s="1334">
        <f t="shared" si="13"/>
        <v>0.66999999999999993</v>
      </c>
      <c r="BH247" s="974">
        <v>0.3</v>
      </c>
      <c r="BI247" s="243" t="s">
        <v>739</v>
      </c>
      <c r="BJ247" s="200" t="s">
        <v>738</v>
      </c>
      <c r="BK247" s="974">
        <v>0.2</v>
      </c>
      <c r="BL247" s="243" t="s">
        <v>701</v>
      </c>
      <c r="BM247" s="972" t="s">
        <v>701</v>
      </c>
      <c r="BN247" s="974">
        <v>0</v>
      </c>
      <c r="BO247" s="1334">
        <f t="shared" si="14"/>
        <v>0.5</v>
      </c>
      <c r="BP247" s="210"/>
      <c r="BQ247" s="1464" t="str">
        <f>IF(VLOOKUP($A247,'EZ list'!$B$4:$H$443,4,FALSE)="","","Yes")</f>
        <v/>
      </c>
      <c r="BR247" s="1465" t="s">
        <v>985</v>
      </c>
      <c r="BS247" s="1446">
        <v>0.73599999999999999</v>
      </c>
      <c r="BT247" s="1396" t="s">
        <v>1088</v>
      </c>
      <c r="BU247" s="1396" t="s">
        <v>739</v>
      </c>
      <c r="BV247" s="1396" t="s">
        <v>738</v>
      </c>
      <c r="BW247" s="1396">
        <v>0.2</v>
      </c>
      <c r="BX247" s="1396" t="s">
        <v>701</v>
      </c>
      <c r="BY247" s="1396" t="s">
        <v>701</v>
      </c>
      <c r="BZ247" s="1396">
        <v>0</v>
      </c>
      <c r="CA247" s="1330"/>
    </row>
    <row r="248" spans="1:79" s="200" customFormat="1" ht="15.75" customHeight="1" x14ac:dyDescent="0.25">
      <c r="A248" s="972" t="s">
        <v>596</v>
      </c>
      <c r="B248" s="1268" t="s">
        <v>595</v>
      </c>
      <c r="C248" s="243">
        <v>0.4</v>
      </c>
      <c r="D248" s="243" t="s">
        <v>775</v>
      </c>
      <c r="E248" s="972" t="s">
        <v>774</v>
      </c>
      <c r="F248" s="243">
        <v>0.09</v>
      </c>
      <c r="G248" s="972" t="s">
        <v>773</v>
      </c>
      <c r="H248" s="972" t="s">
        <v>772</v>
      </c>
      <c r="I248" s="243">
        <v>0.01</v>
      </c>
      <c r="J248" s="243">
        <v>0.5</v>
      </c>
      <c r="K248" s="973">
        <v>0.4</v>
      </c>
      <c r="L248" s="972" t="s">
        <v>775</v>
      </c>
      <c r="M248" s="972" t="s">
        <v>774</v>
      </c>
      <c r="N248" s="974">
        <v>0.09</v>
      </c>
      <c r="O248" s="972" t="s">
        <v>773</v>
      </c>
      <c r="P248" s="972" t="s">
        <v>772</v>
      </c>
      <c r="Q248" s="974">
        <v>0.01</v>
      </c>
      <c r="R248" s="975">
        <v>0.5</v>
      </c>
      <c r="S248" s="973">
        <v>0.4</v>
      </c>
      <c r="T248" s="972" t="s">
        <v>775</v>
      </c>
      <c r="U248" s="972" t="s">
        <v>774</v>
      </c>
      <c r="V248" s="974">
        <v>0.09</v>
      </c>
      <c r="W248" s="972" t="s">
        <v>773</v>
      </c>
      <c r="X248" s="972" t="s">
        <v>772</v>
      </c>
      <c r="Y248" s="974">
        <v>0.01</v>
      </c>
      <c r="Z248" s="975">
        <v>0.5</v>
      </c>
      <c r="AA248" s="973">
        <v>0.4</v>
      </c>
      <c r="AB248" s="972" t="s">
        <v>775</v>
      </c>
      <c r="AC248" s="972" t="s">
        <v>774</v>
      </c>
      <c r="AD248" s="974">
        <v>0.09</v>
      </c>
      <c r="AE248" s="972" t="s">
        <v>773</v>
      </c>
      <c r="AF248" s="972" t="s">
        <v>772</v>
      </c>
      <c r="AG248" s="974">
        <v>0.01</v>
      </c>
      <c r="AH248" s="975">
        <v>0.5</v>
      </c>
      <c r="AI248" s="973">
        <v>0.4</v>
      </c>
      <c r="AJ248" s="734" t="s">
        <v>775</v>
      </c>
      <c r="AK248" s="977" t="s">
        <v>774</v>
      </c>
      <c r="AL248" s="974">
        <v>0.09</v>
      </c>
      <c r="AM248" s="977" t="s">
        <v>773</v>
      </c>
      <c r="AN248" s="977" t="s">
        <v>772</v>
      </c>
      <c r="AO248" s="974">
        <v>0.01</v>
      </c>
      <c r="AP248" s="975">
        <v>0.5</v>
      </c>
      <c r="AQ248" s="979">
        <v>0.4</v>
      </c>
      <c r="AR248" s="980" t="s">
        <v>775</v>
      </c>
      <c r="AS248" s="980" t="s">
        <v>774</v>
      </c>
      <c r="AT248" s="979">
        <v>0.59</v>
      </c>
      <c r="AU248" s="980" t="s">
        <v>773</v>
      </c>
      <c r="AV248" s="980" t="s">
        <v>772</v>
      </c>
      <c r="AW248" s="979">
        <v>0.01</v>
      </c>
      <c r="AX248" s="1327">
        <f t="shared" si="12"/>
        <v>1</v>
      </c>
      <c r="AY248" s="1313"/>
      <c r="AZ248" s="974">
        <v>0.4</v>
      </c>
      <c r="BA248" s="243" t="s">
        <v>775</v>
      </c>
      <c r="BB248" s="200" t="s">
        <v>774</v>
      </c>
      <c r="BC248" s="974">
        <v>0.09</v>
      </c>
      <c r="BD248" s="243" t="s">
        <v>773</v>
      </c>
      <c r="BE248" s="972" t="s">
        <v>772</v>
      </c>
      <c r="BF248" s="974">
        <v>0.01</v>
      </c>
      <c r="BG248" s="1334">
        <f t="shared" si="13"/>
        <v>0.5</v>
      </c>
      <c r="BH248" s="974">
        <v>0.4</v>
      </c>
      <c r="BI248" s="243" t="s">
        <v>775</v>
      </c>
      <c r="BJ248" s="200" t="s">
        <v>774</v>
      </c>
      <c r="BK248" s="974">
        <v>0.09</v>
      </c>
      <c r="BL248" s="243" t="s">
        <v>773</v>
      </c>
      <c r="BM248" s="972" t="s">
        <v>772</v>
      </c>
      <c r="BN248" s="974">
        <v>0.01</v>
      </c>
      <c r="BO248" s="1334">
        <f t="shared" si="14"/>
        <v>0.5</v>
      </c>
      <c r="BP248" s="210"/>
      <c r="BQ248" s="1464" t="str">
        <f>IF(VLOOKUP($A248,'EZ list'!$B$4:$H$443,4,FALSE)="","","Yes")</f>
        <v/>
      </c>
      <c r="BR248" s="1465" t="s">
        <v>984</v>
      </c>
      <c r="BS248" s="1446">
        <v>0.69199999999999995</v>
      </c>
      <c r="BT248" s="1396" t="s">
        <v>1088</v>
      </c>
      <c r="BU248" s="1396" t="s">
        <v>775</v>
      </c>
      <c r="BV248" s="1396" t="s">
        <v>774</v>
      </c>
      <c r="BW248" s="1396">
        <v>0.59</v>
      </c>
      <c r="BX248" s="1396" t="s">
        <v>773</v>
      </c>
      <c r="BY248" s="1396" t="s">
        <v>772</v>
      </c>
      <c r="BZ248" s="1396">
        <v>0.01</v>
      </c>
      <c r="CA248" s="1330"/>
    </row>
    <row r="249" spans="1:79" s="200" customFormat="1" ht="15.75" customHeight="1" x14ac:dyDescent="0.25">
      <c r="A249" s="972" t="s">
        <v>598</v>
      </c>
      <c r="B249" s="1268" t="s">
        <v>788</v>
      </c>
      <c r="C249" s="243">
        <v>0.49</v>
      </c>
      <c r="D249" s="243" t="s">
        <v>701</v>
      </c>
      <c r="E249" s="972" t="s">
        <v>700</v>
      </c>
      <c r="F249" s="243">
        <v>0</v>
      </c>
      <c r="G249" s="972" t="s">
        <v>1296</v>
      </c>
      <c r="H249" s="972" t="s">
        <v>1512</v>
      </c>
      <c r="I249" s="243">
        <v>0.01</v>
      </c>
      <c r="J249" s="243">
        <v>0.5</v>
      </c>
      <c r="K249" s="973">
        <v>0.49</v>
      </c>
      <c r="L249" s="972" t="s">
        <v>701</v>
      </c>
      <c r="M249" s="972" t="s">
        <v>700</v>
      </c>
      <c r="N249" s="974">
        <v>0</v>
      </c>
      <c r="O249" s="972" t="s">
        <v>1296</v>
      </c>
      <c r="P249" s="972" t="s">
        <v>1512</v>
      </c>
      <c r="Q249" s="974">
        <v>0.01</v>
      </c>
      <c r="R249" s="975">
        <v>0.5</v>
      </c>
      <c r="S249" s="973">
        <v>0.49</v>
      </c>
      <c r="T249" s="972" t="s">
        <v>701</v>
      </c>
      <c r="U249" s="972" t="s">
        <v>700</v>
      </c>
      <c r="V249" s="974">
        <v>0</v>
      </c>
      <c r="W249" s="972" t="s">
        <v>1296</v>
      </c>
      <c r="X249" s="972" t="s">
        <v>1512</v>
      </c>
      <c r="Y249" s="974">
        <v>0.01</v>
      </c>
      <c r="Z249" s="975">
        <v>0.5</v>
      </c>
      <c r="AA249" s="973">
        <v>0.49</v>
      </c>
      <c r="AB249" s="972" t="s">
        <v>701</v>
      </c>
      <c r="AC249" s="972" t="s">
        <v>700</v>
      </c>
      <c r="AD249" s="974">
        <v>0</v>
      </c>
      <c r="AE249" s="972" t="s">
        <v>1296</v>
      </c>
      <c r="AF249" s="972" t="s">
        <v>1512</v>
      </c>
      <c r="AG249" s="974">
        <v>0.01</v>
      </c>
      <c r="AH249" s="975">
        <v>0.5</v>
      </c>
      <c r="AI249" s="973">
        <v>0.49</v>
      </c>
      <c r="AJ249" s="734" t="s">
        <v>701</v>
      </c>
      <c r="AK249" s="977" t="s">
        <v>700</v>
      </c>
      <c r="AL249" s="974">
        <v>0</v>
      </c>
      <c r="AM249" s="977" t="s">
        <v>732</v>
      </c>
      <c r="AN249" s="972" t="s">
        <v>1512</v>
      </c>
      <c r="AO249" s="974">
        <v>0.01</v>
      </c>
      <c r="AP249" s="975">
        <v>0.5</v>
      </c>
      <c r="AQ249" s="979">
        <v>0.49</v>
      </c>
      <c r="AR249" s="980" t="s">
        <v>701</v>
      </c>
      <c r="AS249" s="980" t="s">
        <v>700</v>
      </c>
      <c r="AT249" s="979">
        <v>0</v>
      </c>
      <c r="AU249" s="980" t="s">
        <v>732</v>
      </c>
      <c r="AV249" s="972" t="s">
        <v>1512</v>
      </c>
      <c r="AW249" s="979">
        <v>0.01</v>
      </c>
      <c r="AX249" s="1327">
        <f t="shared" si="12"/>
        <v>0.5</v>
      </c>
      <c r="AY249" s="1313"/>
      <c r="AZ249" s="974">
        <v>0.49</v>
      </c>
      <c r="BA249" s="243" t="s">
        <v>701</v>
      </c>
      <c r="BB249" s="200" t="s">
        <v>700</v>
      </c>
      <c r="BC249" s="974">
        <v>0</v>
      </c>
      <c r="BD249" s="243" t="s">
        <v>732</v>
      </c>
      <c r="BE249" s="972" t="s">
        <v>731</v>
      </c>
      <c r="BF249" s="974">
        <v>0.01</v>
      </c>
      <c r="BG249" s="1334">
        <f t="shared" si="13"/>
        <v>0.5</v>
      </c>
      <c r="BH249" s="974">
        <v>0.49</v>
      </c>
      <c r="BI249" s="243" t="s">
        <v>701</v>
      </c>
      <c r="BJ249" s="200" t="s">
        <v>700</v>
      </c>
      <c r="BK249" s="974">
        <v>0</v>
      </c>
      <c r="BL249" s="243" t="s">
        <v>732</v>
      </c>
      <c r="BM249" s="972" t="s">
        <v>731</v>
      </c>
      <c r="BN249" s="974">
        <v>0.01</v>
      </c>
      <c r="BO249" s="1334">
        <f t="shared" si="14"/>
        <v>0.5</v>
      </c>
      <c r="BP249" s="210"/>
      <c r="BQ249" s="1464" t="str">
        <f>IF(VLOOKUP($A249,'EZ list'!$B$4:$H$443,4,FALSE)="","","Yes")</f>
        <v/>
      </c>
      <c r="BR249" s="1465" t="s">
        <v>985</v>
      </c>
      <c r="BS249" s="1446">
        <v>0.71099999999999997</v>
      </c>
      <c r="BT249" s="1396" t="s">
        <v>1088</v>
      </c>
      <c r="BU249" s="1396" t="s">
        <v>701</v>
      </c>
      <c r="BV249" s="1396" t="s">
        <v>700</v>
      </c>
      <c r="BW249" s="1396">
        <v>0</v>
      </c>
      <c r="BX249" s="1396" t="s">
        <v>732</v>
      </c>
      <c r="BY249" s="1396" t="s">
        <v>731</v>
      </c>
      <c r="BZ249" s="1396">
        <v>0.01</v>
      </c>
      <c r="CA249" s="1330"/>
    </row>
    <row r="250" spans="1:79" s="200" customFormat="1" ht="15.75" customHeight="1" x14ac:dyDescent="0.25">
      <c r="A250" s="972" t="s">
        <v>600</v>
      </c>
      <c r="B250" s="1268" t="s">
        <v>599</v>
      </c>
      <c r="C250" s="243">
        <v>0.99</v>
      </c>
      <c r="D250" s="243" t="s">
        <v>701</v>
      </c>
      <c r="E250" s="972" t="s">
        <v>718</v>
      </c>
      <c r="F250" s="243">
        <v>0</v>
      </c>
      <c r="G250" s="972" t="s">
        <v>1447</v>
      </c>
      <c r="H250" s="972" t="s">
        <v>1408</v>
      </c>
      <c r="I250" s="243">
        <v>0.01</v>
      </c>
      <c r="J250" s="243">
        <v>1</v>
      </c>
      <c r="K250" s="973">
        <v>0.99</v>
      </c>
      <c r="L250" s="972" t="s">
        <v>701</v>
      </c>
      <c r="M250" s="972" t="s">
        <v>718</v>
      </c>
      <c r="N250" s="974">
        <v>0</v>
      </c>
      <c r="O250" s="972" t="s">
        <v>1447</v>
      </c>
      <c r="P250" s="972" t="s">
        <v>1408</v>
      </c>
      <c r="Q250" s="974">
        <v>0.01</v>
      </c>
      <c r="R250" s="975">
        <v>1</v>
      </c>
      <c r="S250" s="973">
        <v>0.99</v>
      </c>
      <c r="T250" s="972" t="s">
        <v>701</v>
      </c>
      <c r="U250" s="972" t="s">
        <v>718</v>
      </c>
      <c r="V250" s="974">
        <v>0</v>
      </c>
      <c r="W250" s="972" t="s">
        <v>1447</v>
      </c>
      <c r="X250" s="972" t="s">
        <v>1408</v>
      </c>
      <c r="Y250" s="974">
        <v>0.01</v>
      </c>
      <c r="Z250" s="975">
        <v>1</v>
      </c>
      <c r="AA250" s="973">
        <v>0.99</v>
      </c>
      <c r="AB250" s="972" t="s">
        <v>701</v>
      </c>
      <c r="AC250" s="972" t="s">
        <v>718</v>
      </c>
      <c r="AD250" s="974">
        <v>0</v>
      </c>
      <c r="AE250" s="972" t="s">
        <v>1447</v>
      </c>
      <c r="AF250" s="972" t="s">
        <v>1408</v>
      </c>
      <c r="AG250" s="974">
        <v>0.01</v>
      </c>
      <c r="AH250" s="975">
        <v>1</v>
      </c>
      <c r="AI250" s="973">
        <v>0.99</v>
      </c>
      <c r="AJ250" s="734" t="s">
        <v>701</v>
      </c>
      <c r="AK250" s="977" t="s">
        <v>718</v>
      </c>
      <c r="AL250" s="974">
        <v>0</v>
      </c>
      <c r="AM250" s="977" t="s">
        <v>1447</v>
      </c>
      <c r="AN250" s="977" t="s">
        <v>1408</v>
      </c>
      <c r="AO250" s="974">
        <v>0.01</v>
      </c>
      <c r="AP250" s="975">
        <v>1</v>
      </c>
      <c r="AQ250" s="979">
        <v>0.99</v>
      </c>
      <c r="AR250" s="980" t="s">
        <v>701</v>
      </c>
      <c r="AS250" s="980" t="s">
        <v>718</v>
      </c>
      <c r="AT250" s="979">
        <v>0</v>
      </c>
      <c r="AU250" s="980" t="s">
        <v>734</v>
      </c>
      <c r="AV250" s="980" t="s">
        <v>733</v>
      </c>
      <c r="AW250" s="979">
        <v>0.01</v>
      </c>
      <c r="AX250" s="1327">
        <f t="shared" si="12"/>
        <v>1</v>
      </c>
      <c r="AY250" s="1313"/>
      <c r="AZ250" s="974">
        <v>0.99</v>
      </c>
      <c r="BA250" s="243" t="s">
        <v>701</v>
      </c>
      <c r="BB250" s="200" t="s">
        <v>718</v>
      </c>
      <c r="BC250" s="974">
        <v>0</v>
      </c>
      <c r="BD250" s="243" t="s">
        <v>734</v>
      </c>
      <c r="BE250" s="972" t="s">
        <v>733</v>
      </c>
      <c r="BF250" s="974">
        <v>0.01</v>
      </c>
      <c r="BG250" s="1334">
        <f t="shared" si="13"/>
        <v>1</v>
      </c>
      <c r="BH250" s="974">
        <v>0.49</v>
      </c>
      <c r="BI250" s="243" t="s">
        <v>701</v>
      </c>
      <c r="BJ250" s="200" t="s">
        <v>718</v>
      </c>
      <c r="BK250" s="974">
        <v>0</v>
      </c>
      <c r="BL250" s="243" t="s">
        <v>734</v>
      </c>
      <c r="BM250" s="972" t="s">
        <v>733</v>
      </c>
      <c r="BN250" s="974">
        <v>0.01</v>
      </c>
      <c r="BO250" s="1334">
        <f t="shared" si="14"/>
        <v>0.5</v>
      </c>
      <c r="BP250" s="210"/>
      <c r="BQ250" s="1464" t="str">
        <f>IF(VLOOKUP($A250,'EZ list'!$B$4:$H$443,4,FALSE)="","","Yes")</f>
        <v/>
      </c>
      <c r="BR250" s="1465" t="s">
        <v>985</v>
      </c>
      <c r="BS250" s="1446">
        <v>0.64600000000000002</v>
      </c>
      <c r="BT250" s="1396" t="s">
        <v>1088</v>
      </c>
      <c r="BU250" s="1396" t="s">
        <v>701</v>
      </c>
      <c r="BV250" s="1396" t="s">
        <v>718</v>
      </c>
      <c r="BW250" s="1396">
        <v>0</v>
      </c>
      <c r="BX250" s="1396" t="s">
        <v>734</v>
      </c>
      <c r="BY250" s="1396" t="s">
        <v>733</v>
      </c>
      <c r="BZ250" s="1396">
        <v>0.01</v>
      </c>
      <c r="CA250" s="1330"/>
    </row>
    <row r="251" spans="1:79" s="200" customFormat="1" ht="15.75" customHeight="1" x14ac:dyDescent="0.25">
      <c r="A251" s="972" t="s">
        <v>602</v>
      </c>
      <c r="B251" s="1268" t="s">
        <v>601</v>
      </c>
      <c r="C251" s="243">
        <v>0.4</v>
      </c>
      <c r="D251" s="243" t="s">
        <v>787</v>
      </c>
      <c r="E251" s="972" t="s">
        <v>786</v>
      </c>
      <c r="F251" s="243">
        <v>0.09</v>
      </c>
      <c r="G251" s="972" t="s">
        <v>785</v>
      </c>
      <c r="H251" s="972" t="s">
        <v>1409</v>
      </c>
      <c r="I251" s="243">
        <v>0.01</v>
      </c>
      <c r="J251" s="243">
        <v>0.5</v>
      </c>
      <c r="K251" s="973">
        <v>0.4</v>
      </c>
      <c r="L251" s="972" t="s">
        <v>787</v>
      </c>
      <c r="M251" s="972" t="s">
        <v>786</v>
      </c>
      <c r="N251" s="974">
        <v>0.09</v>
      </c>
      <c r="O251" s="972" t="s">
        <v>785</v>
      </c>
      <c r="P251" s="972" t="s">
        <v>1409</v>
      </c>
      <c r="Q251" s="974">
        <v>0.01</v>
      </c>
      <c r="R251" s="975">
        <v>0.5</v>
      </c>
      <c r="S251" s="973">
        <v>0.4</v>
      </c>
      <c r="T251" s="972" t="s">
        <v>787</v>
      </c>
      <c r="U251" s="972" t="s">
        <v>786</v>
      </c>
      <c r="V251" s="974">
        <v>0.09</v>
      </c>
      <c r="W251" s="972" t="s">
        <v>785</v>
      </c>
      <c r="X251" s="972" t="s">
        <v>1409</v>
      </c>
      <c r="Y251" s="974">
        <v>0.01</v>
      </c>
      <c r="Z251" s="975">
        <v>0.5</v>
      </c>
      <c r="AA251" s="973">
        <v>0.4</v>
      </c>
      <c r="AB251" s="972" t="s">
        <v>787</v>
      </c>
      <c r="AC251" s="972" t="s">
        <v>786</v>
      </c>
      <c r="AD251" s="974">
        <v>0.09</v>
      </c>
      <c r="AE251" s="972" t="s">
        <v>785</v>
      </c>
      <c r="AF251" s="972" t="s">
        <v>1409</v>
      </c>
      <c r="AG251" s="974">
        <v>0.01</v>
      </c>
      <c r="AH251" s="975">
        <v>0.5</v>
      </c>
      <c r="AI251" s="973">
        <v>0.4</v>
      </c>
      <c r="AJ251" s="734" t="s">
        <v>787</v>
      </c>
      <c r="AK251" s="977" t="s">
        <v>786</v>
      </c>
      <c r="AL251" s="974">
        <v>0.33999999999999997</v>
      </c>
      <c r="AM251" s="977" t="s">
        <v>785</v>
      </c>
      <c r="AN251" s="977" t="s">
        <v>1409</v>
      </c>
      <c r="AO251" s="974">
        <v>0.01</v>
      </c>
      <c r="AP251" s="975">
        <v>0.75</v>
      </c>
      <c r="AQ251" s="979">
        <v>0.4</v>
      </c>
      <c r="AR251" s="980" t="s">
        <v>787</v>
      </c>
      <c r="AS251" s="980" t="s">
        <v>786</v>
      </c>
      <c r="AT251" s="979">
        <v>0.09</v>
      </c>
      <c r="AU251" s="980" t="s">
        <v>785</v>
      </c>
      <c r="AV251" s="980" t="s">
        <v>784</v>
      </c>
      <c r="AW251" s="979">
        <v>0.01</v>
      </c>
      <c r="AX251" s="1327">
        <f t="shared" si="12"/>
        <v>0.5</v>
      </c>
      <c r="AY251" s="1313"/>
      <c r="AZ251" s="974">
        <v>0.4</v>
      </c>
      <c r="BA251" s="243" t="s">
        <v>787</v>
      </c>
      <c r="BB251" s="200" t="s">
        <v>786</v>
      </c>
      <c r="BC251" s="974">
        <v>0.09</v>
      </c>
      <c r="BD251" s="243" t="s">
        <v>785</v>
      </c>
      <c r="BE251" s="972" t="s">
        <v>784</v>
      </c>
      <c r="BF251" s="974">
        <v>0.01</v>
      </c>
      <c r="BG251" s="1334">
        <f t="shared" si="13"/>
        <v>0.5</v>
      </c>
      <c r="BH251" s="974">
        <v>0.4</v>
      </c>
      <c r="BI251" s="243" t="s">
        <v>787</v>
      </c>
      <c r="BJ251" s="200" t="s">
        <v>786</v>
      </c>
      <c r="BK251" s="974">
        <v>0.09</v>
      </c>
      <c r="BL251" s="243" t="s">
        <v>785</v>
      </c>
      <c r="BM251" s="972" t="s">
        <v>784</v>
      </c>
      <c r="BN251" s="974">
        <v>0.01</v>
      </c>
      <c r="BO251" s="1334">
        <f t="shared" si="14"/>
        <v>0.5</v>
      </c>
      <c r="BP251" s="210"/>
      <c r="BQ251" s="1464" t="str">
        <f>IF(VLOOKUP($A251,'EZ list'!$B$4:$H$443,4,FALSE)="","","Yes")</f>
        <v/>
      </c>
      <c r="BR251" s="1465" t="s">
        <v>984</v>
      </c>
      <c r="BS251" s="1446">
        <v>0.70899999999999996</v>
      </c>
      <c r="BT251" s="1396" t="s">
        <v>1088</v>
      </c>
      <c r="BU251" s="1396" t="s">
        <v>787</v>
      </c>
      <c r="BV251" s="1396" t="s">
        <v>786</v>
      </c>
      <c r="BW251" s="1396">
        <v>0.59</v>
      </c>
      <c r="BX251" s="1396" t="s">
        <v>785</v>
      </c>
      <c r="BY251" s="1396" t="s">
        <v>784</v>
      </c>
      <c r="BZ251" s="1396">
        <v>0.01</v>
      </c>
      <c r="CA251" s="1330"/>
    </row>
    <row r="252" spans="1:79" s="200" customFormat="1" ht="15.75" customHeight="1" x14ac:dyDescent="0.25">
      <c r="A252" s="972" t="s">
        <v>604</v>
      </c>
      <c r="B252" s="1268" t="s">
        <v>603</v>
      </c>
      <c r="C252" s="243">
        <v>0.4</v>
      </c>
      <c r="D252" s="243" t="s">
        <v>723</v>
      </c>
      <c r="E252" s="972" t="s">
        <v>722</v>
      </c>
      <c r="F252" s="243">
        <v>0.1</v>
      </c>
      <c r="G252" s="972" t="s">
        <v>701</v>
      </c>
      <c r="H252" s="972" t="s">
        <v>713</v>
      </c>
      <c r="I252" s="243">
        <v>0</v>
      </c>
      <c r="J252" s="243">
        <v>0.5</v>
      </c>
      <c r="K252" s="973">
        <v>0.4</v>
      </c>
      <c r="L252" s="972" t="s">
        <v>723</v>
      </c>
      <c r="M252" s="972" t="s">
        <v>722</v>
      </c>
      <c r="N252" s="974">
        <v>0.1</v>
      </c>
      <c r="O252" s="972" t="s">
        <v>701</v>
      </c>
      <c r="P252" s="972" t="s">
        <v>713</v>
      </c>
      <c r="Q252" s="974">
        <v>0</v>
      </c>
      <c r="R252" s="975">
        <v>0.5</v>
      </c>
      <c r="S252" s="973">
        <v>0.4</v>
      </c>
      <c r="T252" s="972" t="s">
        <v>723</v>
      </c>
      <c r="U252" s="972" t="s">
        <v>722</v>
      </c>
      <c r="V252" s="974">
        <v>0.1</v>
      </c>
      <c r="W252" s="972" t="s">
        <v>701</v>
      </c>
      <c r="X252" s="972" t="s">
        <v>713</v>
      </c>
      <c r="Y252" s="974">
        <v>0</v>
      </c>
      <c r="Z252" s="975">
        <v>0.5</v>
      </c>
      <c r="AA252" s="973">
        <v>0.4</v>
      </c>
      <c r="AB252" s="972" t="s">
        <v>723</v>
      </c>
      <c r="AC252" s="972" t="s">
        <v>722</v>
      </c>
      <c r="AD252" s="974">
        <v>0.1</v>
      </c>
      <c r="AE252" s="972" t="s">
        <v>701</v>
      </c>
      <c r="AF252" s="972" t="s">
        <v>713</v>
      </c>
      <c r="AG252" s="974">
        <v>0</v>
      </c>
      <c r="AH252" s="975">
        <v>0.5</v>
      </c>
      <c r="AI252" s="973">
        <v>0.4</v>
      </c>
      <c r="AJ252" s="734" t="s">
        <v>723</v>
      </c>
      <c r="AK252" s="977" t="s">
        <v>722</v>
      </c>
      <c r="AL252" s="974">
        <v>0.1</v>
      </c>
      <c r="AM252" s="977" t="s">
        <v>701</v>
      </c>
      <c r="AN252" s="977" t="s">
        <v>713</v>
      </c>
      <c r="AO252" s="974">
        <v>0</v>
      </c>
      <c r="AP252" s="975">
        <v>0.5</v>
      </c>
      <c r="AQ252" s="979">
        <v>0.3</v>
      </c>
      <c r="AR252" s="980" t="s">
        <v>723</v>
      </c>
      <c r="AS252" s="980" t="s">
        <v>722</v>
      </c>
      <c r="AT252" s="979">
        <v>0.7</v>
      </c>
      <c r="AU252" s="980" t="s">
        <v>701</v>
      </c>
      <c r="AV252" s="980" t="s">
        <v>713</v>
      </c>
      <c r="AW252" s="979">
        <v>0</v>
      </c>
      <c r="AX252" s="1327">
        <f t="shared" si="12"/>
        <v>1</v>
      </c>
      <c r="AY252" s="1313"/>
      <c r="AZ252" s="974">
        <v>0.4</v>
      </c>
      <c r="BA252" s="243" t="s">
        <v>723</v>
      </c>
      <c r="BB252" s="200" t="s">
        <v>722</v>
      </c>
      <c r="BC252" s="974">
        <v>0.1</v>
      </c>
      <c r="BD252" s="243" t="s">
        <v>701</v>
      </c>
      <c r="BE252" s="972" t="s">
        <v>713</v>
      </c>
      <c r="BF252" s="974">
        <v>0</v>
      </c>
      <c r="BG252" s="1334">
        <f t="shared" si="13"/>
        <v>0.5</v>
      </c>
      <c r="BH252" s="974">
        <v>0.4</v>
      </c>
      <c r="BI252" s="243" t="s">
        <v>723</v>
      </c>
      <c r="BJ252" s="200" t="s">
        <v>722</v>
      </c>
      <c r="BK252" s="974">
        <v>0.1</v>
      </c>
      <c r="BL252" s="243" t="s">
        <v>701</v>
      </c>
      <c r="BM252" s="972" t="s">
        <v>713</v>
      </c>
      <c r="BN252" s="974">
        <v>0</v>
      </c>
      <c r="BO252" s="1334">
        <f t="shared" si="14"/>
        <v>0.5</v>
      </c>
      <c r="BP252" s="210"/>
      <c r="BQ252" s="1464" t="str">
        <f>IF(VLOOKUP($A252,'EZ list'!$B$4:$H$443,4,FALSE)="","","Yes")</f>
        <v/>
      </c>
      <c r="BR252" s="1465" t="s">
        <v>984</v>
      </c>
      <c r="BS252" s="1446">
        <v>0.69199999999999995</v>
      </c>
      <c r="BT252" s="1396" t="s">
        <v>1088</v>
      </c>
      <c r="BU252" s="1396" t="s">
        <v>723</v>
      </c>
      <c r="BV252" s="1396" t="s">
        <v>722</v>
      </c>
      <c r="BW252" s="1396">
        <v>0.6</v>
      </c>
      <c r="BX252" s="1396" t="s">
        <v>701</v>
      </c>
      <c r="BY252" s="1396" t="s">
        <v>713</v>
      </c>
      <c r="BZ252" s="1396">
        <v>0</v>
      </c>
      <c r="CA252" s="1330"/>
    </row>
    <row r="253" spans="1:79" s="200" customFormat="1" ht="15.75" customHeight="1" x14ac:dyDescent="0.25">
      <c r="A253" s="972" t="s">
        <v>606</v>
      </c>
      <c r="B253" s="1268" t="s">
        <v>605</v>
      </c>
      <c r="C253" s="243">
        <v>0.4</v>
      </c>
      <c r="D253" s="243" t="s">
        <v>749</v>
      </c>
      <c r="E253" s="972" t="s">
        <v>748</v>
      </c>
      <c r="F253" s="243">
        <v>0.09</v>
      </c>
      <c r="G253" s="972" t="s">
        <v>741</v>
      </c>
      <c r="H253" s="972" t="s">
        <v>740</v>
      </c>
      <c r="I253" s="243">
        <v>0.01</v>
      </c>
      <c r="J253" s="243">
        <v>0.5</v>
      </c>
      <c r="K253" s="973">
        <v>0.4</v>
      </c>
      <c r="L253" s="972" t="s">
        <v>749</v>
      </c>
      <c r="M253" s="972" t="s">
        <v>748</v>
      </c>
      <c r="N253" s="974">
        <v>0.09</v>
      </c>
      <c r="O253" s="972" t="s">
        <v>741</v>
      </c>
      <c r="P253" s="972" t="s">
        <v>740</v>
      </c>
      <c r="Q253" s="974">
        <v>0.01</v>
      </c>
      <c r="R253" s="975">
        <v>0.5</v>
      </c>
      <c r="S253" s="973">
        <v>0.4</v>
      </c>
      <c r="T253" s="972" t="s">
        <v>749</v>
      </c>
      <c r="U253" s="972" t="s">
        <v>748</v>
      </c>
      <c r="V253" s="974">
        <v>0.09</v>
      </c>
      <c r="W253" s="972" t="s">
        <v>741</v>
      </c>
      <c r="X253" s="972" t="s">
        <v>740</v>
      </c>
      <c r="Y253" s="974">
        <v>0.01</v>
      </c>
      <c r="Z253" s="975">
        <v>0.5</v>
      </c>
      <c r="AA253" s="973">
        <v>0.4</v>
      </c>
      <c r="AB253" s="972" t="s">
        <v>749</v>
      </c>
      <c r="AC253" s="972" t="s">
        <v>748</v>
      </c>
      <c r="AD253" s="974">
        <v>0.09</v>
      </c>
      <c r="AE253" s="972" t="s">
        <v>741</v>
      </c>
      <c r="AF253" s="972" t="s">
        <v>740</v>
      </c>
      <c r="AG253" s="974">
        <v>0.01</v>
      </c>
      <c r="AH253" s="975">
        <v>0.5</v>
      </c>
      <c r="AI253" s="973">
        <v>0.4</v>
      </c>
      <c r="AJ253" s="734" t="s">
        <v>749</v>
      </c>
      <c r="AK253" s="977" t="s">
        <v>748</v>
      </c>
      <c r="AL253" s="974">
        <v>0.09</v>
      </c>
      <c r="AM253" s="977" t="s">
        <v>741</v>
      </c>
      <c r="AN253" s="977" t="s">
        <v>740</v>
      </c>
      <c r="AO253" s="974">
        <v>0.01</v>
      </c>
      <c r="AP253" s="975">
        <v>0.5</v>
      </c>
      <c r="AQ253" s="979">
        <v>0.4</v>
      </c>
      <c r="AR253" s="980" t="s">
        <v>749</v>
      </c>
      <c r="AS253" s="980" t="s">
        <v>748</v>
      </c>
      <c r="AT253" s="979">
        <v>0.59</v>
      </c>
      <c r="AU253" s="980" t="s">
        <v>741</v>
      </c>
      <c r="AV253" s="980" t="s">
        <v>740</v>
      </c>
      <c r="AW253" s="979">
        <v>0.01</v>
      </c>
      <c r="AX253" s="1327">
        <f t="shared" si="12"/>
        <v>1</v>
      </c>
      <c r="AY253" s="1313"/>
      <c r="AZ253" s="974">
        <v>0.4</v>
      </c>
      <c r="BA253" s="243" t="s">
        <v>749</v>
      </c>
      <c r="BB253" s="200" t="s">
        <v>748</v>
      </c>
      <c r="BC253" s="974">
        <v>0.09</v>
      </c>
      <c r="BD253" s="243" t="s">
        <v>741</v>
      </c>
      <c r="BE253" s="972" t="s">
        <v>740</v>
      </c>
      <c r="BF253" s="974">
        <v>0.01</v>
      </c>
      <c r="BG253" s="1334">
        <f t="shared" si="13"/>
        <v>0.5</v>
      </c>
      <c r="BH253" s="974">
        <v>0.4</v>
      </c>
      <c r="BI253" s="243" t="s">
        <v>749</v>
      </c>
      <c r="BJ253" s="200" t="s">
        <v>748</v>
      </c>
      <c r="BK253" s="974">
        <v>0.09</v>
      </c>
      <c r="BL253" s="243" t="s">
        <v>741</v>
      </c>
      <c r="BM253" s="972" t="s">
        <v>740</v>
      </c>
      <c r="BN253" s="974">
        <v>0.01</v>
      </c>
      <c r="BO253" s="1334">
        <f t="shared" si="14"/>
        <v>0.5</v>
      </c>
      <c r="BP253" s="210"/>
      <c r="BQ253" s="1464" t="str">
        <f>IF(VLOOKUP($A253,'EZ list'!$B$4:$H$443,4,FALSE)="","","Yes")</f>
        <v/>
      </c>
      <c r="BR253" s="1465" t="s">
        <v>984</v>
      </c>
      <c r="BS253" s="1446">
        <v>0.65800000000000003</v>
      </c>
      <c r="BT253" s="1396" t="s">
        <v>1088</v>
      </c>
      <c r="BU253" s="1396" t="s">
        <v>749</v>
      </c>
      <c r="BV253" s="1396" t="s">
        <v>748</v>
      </c>
      <c r="BW253" s="1396">
        <v>0.59</v>
      </c>
      <c r="BX253" s="1396" t="s">
        <v>741</v>
      </c>
      <c r="BY253" s="1396" t="s">
        <v>740</v>
      </c>
      <c r="BZ253" s="1396">
        <v>0.01</v>
      </c>
      <c r="CA253" s="1330"/>
    </row>
    <row r="254" spans="1:79" s="200" customFormat="1" ht="15.75" customHeight="1" x14ac:dyDescent="0.25">
      <c r="A254" s="972" t="s">
        <v>607</v>
      </c>
      <c r="B254" s="1268" t="s">
        <v>783</v>
      </c>
      <c r="C254" s="243">
        <v>0.49</v>
      </c>
      <c r="D254" s="243" t="s">
        <v>701</v>
      </c>
      <c r="E254" s="972" t="s">
        <v>700</v>
      </c>
      <c r="F254" s="243">
        <v>0</v>
      </c>
      <c r="G254" s="972" t="s">
        <v>782</v>
      </c>
      <c r="H254" s="972" t="s">
        <v>781</v>
      </c>
      <c r="I254" s="243">
        <v>0.01</v>
      </c>
      <c r="J254" s="243">
        <v>0.5</v>
      </c>
      <c r="K254" s="973">
        <v>0.49</v>
      </c>
      <c r="L254" s="972" t="s">
        <v>701</v>
      </c>
      <c r="M254" s="972" t="s">
        <v>700</v>
      </c>
      <c r="N254" s="974">
        <v>0</v>
      </c>
      <c r="O254" s="972" t="s">
        <v>782</v>
      </c>
      <c r="P254" s="972" t="s">
        <v>781</v>
      </c>
      <c r="Q254" s="974">
        <v>0.01</v>
      </c>
      <c r="R254" s="975">
        <v>0.5</v>
      </c>
      <c r="S254" s="973">
        <v>0.49</v>
      </c>
      <c r="T254" s="972" t="s">
        <v>701</v>
      </c>
      <c r="U254" s="972" t="s">
        <v>700</v>
      </c>
      <c r="V254" s="974">
        <v>0</v>
      </c>
      <c r="W254" s="972" t="s">
        <v>782</v>
      </c>
      <c r="X254" s="972" t="s">
        <v>781</v>
      </c>
      <c r="Y254" s="974">
        <v>0.01</v>
      </c>
      <c r="Z254" s="975">
        <v>0.5</v>
      </c>
      <c r="AA254" s="973">
        <v>0.49</v>
      </c>
      <c r="AB254" s="972" t="s">
        <v>701</v>
      </c>
      <c r="AC254" s="972" t="s">
        <v>700</v>
      </c>
      <c r="AD254" s="974">
        <v>0</v>
      </c>
      <c r="AE254" s="972" t="s">
        <v>782</v>
      </c>
      <c r="AF254" s="972" t="s">
        <v>781</v>
      </c>
      <c r="AG254" s="974">
        <v>0.01</v>
      </c>
      <c r="AH254" s="975">
        <v>0.5</v>
      </c>
      <c r="AI254" s="973">
        <v>0.49</v>
      </c>
      <c r="AJ254" s="734" t="s">
        <v>701</v>
      </c>
      <c r="AK254" s="977" t="s">
        <v>700</v>
      </c>
      <c r="AL254" s="974">
        <v>0</v>
      </c>
      <c r="AM254" s="977" t="s">
        <v>782</v>
      </c>
      <c r="AN254" s="977" t="s">
        <v>781</v>
      </c>
      <c r="AO254" s="974">
        <v>0.01</v>
      </c>
      <c r="AP254" s="975">
        <v>0.5</v>
      </c>
      <c r="AQ254" s="979">
        <v>0.49</v>
      </c>
      <c r="AR254" s="980" t="s">
        <v>701</v>
      </c>
      <c r="AS254" s="980" t="s">
        <v>700</v>
      </c>
      <c r="AT254" s="979">
        <v>0</v>
      </c>
      <c r="AU254" s="980" t="s">
        <v>782</v>
      </c>
      <c r="AV254" s="980" t="s">
        <v>781</v>
      </c>
      <c r="AW254" s="979">
        <v>0.01</v>
      </c>
      <c r="AX254" s="1327">
        <f t="shared" si="12"/>
        <v>0.5</v>
      </c>
      <c r="AY254" s="1313"/>
      <c r="AZ254" s="974">
        <v>0.49</v>
      </c>
      <c r="BA254" s="243" t="s">
        <v>701</v>
      </c>
      <c r="BB254" s="200" t="s">
        <v>700</v>
      </c>
      <c r="BC254" s="974">
        <v>0</v>
      </c>
      <c r="BD254" s="243" t="s">
        <v>782</v>
      </c>
      <c r="BE254" s="972" t="s">
        <v>781</v>
      </c>
      <c r="BF254" s="974">
        <v>0.01</v>
      </c>
      <c r="BG254" s="1334">
        <f t="shared" si="13"/>
        <v>0.5</v>
      </c>
      <c r="BH254" s="974">
        <v>0.49</v>
      </c>
      <c r="BI254" s="243" t="s">
        <v>701</v>
      </c>
      <c r="BJ254" s="200" t="s">
        <v>700</v>
      </c>
      <c r="BK254" s="974">
        <v>0</v>
      </c>
      <c r="BL254" s="243" t="s">
        <v>782</v>
      </c>
      <c r="BM254" s="972" t="s">
        <v>781</v>
      </c>
      <c r="BN254" s="974">
        <v>0.01</v>
      </c>
      <c r="BO254" s="1334">
        <f t="shared" si="14"/>
        <v>0.5</v>
      </c>
      <c r="BP254" s="210"/>
      <c r="BQ254" s="1464" t="str">
        <f>IF(VLOOKUP($A254,'EZ list'!$B$4:$H$443,4,FALSE)="","","Yes")</f>
        <v/>
      </c>
      <c r="BR254" s="1465" t="s">
        <v>985</v>
      </c>
      <c r="BS254" s="1446">
        <v>0.69499999999999995</v>
      </c>
      <c r="BT254" s="1396" t="s">
        <v>1088</v>
      </c>
      <c r="BU254" s="1396" t="s">
        <v>701</v>
      </c>
      <c r="BV254" s="1396" t="s">
        <v>700</v>
      </c>
      <c r="BW254" s="1396">
        <v>0</v>
      </c>
      <c r="BX254" s="1396" t="s">
        <v>782</v>
      </c>
      <c r="BY254" s="1396" t="s">
        <v>781</v>
      </c>
      <c r="BZ254" s="1396">
        <v>0.01</v>
      </c>
      <c r="CA254" s="1330"/>
    </row>
    <row r="255" spans="1:79" s="200" customFormat="1" ht="15.75" customHeight="1" x14ac:dyDescent="0.25">
      <c r="A255" s="972" t="s">
        <v>609</v>
      </c>
      <c r="B255" s="1268" t="s">
        <v>608</v>
      </c>
      <c r="C255" s="243">
        <v>0.4</v>
      </c>
      <c r="D255" s="243" t="s">
        <v>771</v>
      </c>
      <c r="E255" s="972" t="s">
        <v>770</v>
      </c>
      <c r="F255" s="243">
        <v>0.09</v>
      </c>
      <c r="G255" s="972" t="s">
        <v>769</v>
      </c>
      <c r="H255" s="972" t="s">
        <v>1407</v>
      </c>
      <c r="I255" s="243">
        <v>0.01</v>
      </c>
      <c r="J255" s="243">
        <v>0.5</v>
      </c>
      <c r="K255" s="973">
        <v>0.4</v>
      </c>
      <c r="L255" s="972" t="s">
        <v>771</v>
      </c>
      <c r="M255" s="972" t="s">
        <v>770</v>
      </c>
      <c r="N255" s="974">
        <v>0.09</v>
      </c>
      <c r="O255" s="972" t="s">
        <v>769</v>
      </c>
      <c r="P255" s="972" t="s">
        <v>1407</v>
      </c>
      <c r="Q255" s="974">
        <v>0.01</v>
      </c>
      <c r="R255" s="975">
        <v>0.5</v>
      </c>
      <c r="S255" s="973">
        <v>0.4</v>
      </c>
      <c r="T255" s="972" t="s">
        <v>771</v>
      </c>
      <c r="U255" s="972" t="s">
        <v>770</v>
      </c>
      <c r="V255" s="974">
        <v>0.09</v>
      </c>
      <c r="W255" s="972" t="s">
        <v>769</v>
      </c>
      <c r="X255" s="972" t="s">
        <v>1407</v>
      </c>
      <c r="Y255" s="974">
        <v>0.01</v>
      </c>
      <c r="Z255" s="975">
        <v>0.5</v>
      </c>
      <c r="AA255" s="973">
        <v>0.4</v>
      </c>
      <c r="AB255" s="972" t="s">
        <v>771</v>
      </c>
      <c r="AC255" s="972" t="s">
        <v>770</v>
      </c>
      <c r="AD255" s="974">
        <v>0.09</v>
      </c>
      <c r="AE255" s="972" t="s">
        <v>769</v>
      </c>
      <c r="AF255" s="972" t="s">
        <v>1407</v>
      </c>
      <c r="AG255" s="974">
        <v>0.01</v>
      </c>
      <c r="AH255" s="975">
        <v>0.5</v>
      </c>
      <c r="AI255" s="973">
        <v>0.4</v>
      </c>
      <c r="AJ255" s="734" t="s">
        <v>771</v>
      </c>
      <c r="AK255" s="977" t="s">
        <v>770</v>
      </c>
      <c r="AL255" s="974">
        <v>0.09</v>
      </c>
      <c r="AM255" s="977" t="s">
        <v>769</v>
      </c>
      <c r="AN255" s="977" t="s">
        <v>1407</v>
      </c>
      <c r="AO255" s="974">
        <v>0.01</v>
      </c>
      <c r="AP255" s="975">
        <v>0.5</v>
      </c>
      <c r="AQ255" s="979">
        <v>0.4</v>
      </c>
      <c r="AR255" s="980" t="s">
        <v>771</v>
      </c>
      <c r="AS255" s="980" t="s">
        <v>770</v>
      </c>
      <c r="AT255" s="979">
        <v>0.09</v>
      </c>
      <c r="AU255" s="980" t="s">
        <v>769</v>
      </c>
      <c r="AV255" s="980" t="s">
        <v>768</v>
      </c>
      <c r="AW255" s="979">
        <v>0.01</v>
      </c>
      <c r="AX255" s="1327">
        <f t="shared" si="12"/>
        <v>0.5</v>
      </c>
      <c r="AY255" s="1313"/>
      <c r="AZ255" s="974">
        <v>0.4</v>
      </c>
      <c r="BA255" s="243" t="s">
        <v>771</v>
      </c>
      <c r="BB255" s="200" t="s">
        <v>770</v>
      </c>
      <c r="BC255" s="974">
        <v>0.09</v>
      </c>
      <c r="BD255" s="243" t="s">
        <v>769</v>
      </c>
      <c r="BE255" s="972" t="s">
        <v>768</v>
      </c>
      <c r="BF255" s="974">
        <v>0.01</v>
      </c>
      <c r="BG255" s="1334">
        <f t="shared" si="13"/>
        <v>0.5</v>
      </c>
      <c r="BH255" s="974">
        <v>0.4</v>
      </c>
      <c r="BI255" s="243" t="s">
        <v>771</v>
      </c>
      <c r="BJ255" s="200" t="s">
        <v>770</v>
      </c>
      <c r="BK255" s="974">
        <v>0.09</v>
      </c>
      <c r="BL255" s="243" t="s">
        <v>769</v>
      </c>
      <c r="BM255" s="972" t="s">
        <v>768</v>
      </c>
      <c r="BN255" s="974">
        <v>0.01</v>
      </c>
      <c r="BO255" s="1334">
        <f t="shared" si="14"/>
        <v>0.5</v>
      </c>
      <c r="BP255" s="210"/>
      <c r="BQ255" s="1464" t="str">
        <f>IF(VLOOKUP($A255,'EZ list'!$B$4:$H$443,4,FALSE)="","","Yes")</f>
        <v>Yes</v>
      </c>
      <c r="BR255" s="1465" t="s">
        <v>984</v>
      </c>
      <c r="BS255" s="1446">
        <v>0.65300000000000002</v>
      </c>
      <c r="BT255" s="1396" t="s">
        <v>1088</v>
      </c>
      <c r="BU255" s="1396" t="s">
        <v>771</v>
      </c>
      <c r="BV255" s="1396" t="s">
        <v>770</v>
      </c>
      <c r="BW255" s="1396">
        <v>0.59</v>
      </c>
      <c r="BX255" s="1396" t="s">
        <v>769</v>
      </c>
      <c r="BY255" s="1396" t="s">
        <v>768</v>
      </c>
      <c r="BZ255" s="1396">
        <v>0.01</v>
      </c>
      <c r="CA255" s="1330"/>
    </row>
    <row r="256" spans="1:79" s="200" customFormat="1" ht="15.75" customHeight="1" x14ac:dyDescent="0.25">
      <c r="A256" s="972" t="s">
        <v>611</v>
      </c>
      <c r="B256" s="1268" t="s">
        <v>610</v>
      </c>
      <c r="C256" s="243">
        <v>0.4</v>
      </c>
      <c r="D256" s="243" t="s">
        <v>730</v>
      </c>
      <c r="E256" s="972" t="s">
        <v>729</v>
      </c>
      <c r="F256" s="243">
        <v>0.09</v>
      </c>
      <c r="G256" s="972" t="s">
        <v>4091</v>
      </c>
      <c r="H256" s="972" t="s">
        <v>4092</v>
      </c>
      <c r="I256" s="243">
        <v>0.01</v>
      </c>
      <c r="J256" s="243">
        <v>0.5</v>
      </c>
      <c r="K256" s="973">
        <v>0.4</v>
      </c>
      <c r="L256" s="972" t="s">
        <v>730</v>
      </c>
      <c r="M256" s="972" t="s">
        <v>729</v>
      </c>
      <c r="N256" s="974">
        <v>0.09</v>
      </c>
      <c r="O256" s="972" t="s">
        <v>4091</v>
      </c>
      <c r="P256" s="972" t="s">
        <v>4092</v>
      </c>
      <c r="Q256" s="974">
        <v>0.01</v>
      </c>
      <c r="R256" s="975">
        <v>0.5</v>
      </c>
      <c r="S256" s="973">
        <v>0.4</v>
      </c>
      <c r="T256" s="972" t="s">
        <v>730</v>
      </c>
      <c r="U256" s="972" t="s">
        <v>729</v>
      </c>
      <c r="V256" s="974">
        <v>0.09</v>
      </c>
      <c r="W256" s="972" t="s">
        <v>4091</v>
      </c>
      <c r="X256" s="972" t="s">
        <v>4092</v>
      </c>
      <c r="Y256" s="974">
        <v>0.01</v>
      </c>
      <c r="Z256" s="975">
        <v>0.5</v>
      </c>
      <c r="AA256" s="973">
        <v>0.4</v>
      </c>
      <c r="AB256" s="972" t="s">
        <v>730</v>
      </c>
      <c r="AC256" s="972" t="s">
        <v>729</v>
      </c>
      <c r="AD256" s="974">
        <v>0.09</v>
      </c>
      <c r="AE256" s="972" t="s">
        <v>728</v>
      </c>
      <c r="AF256" s="972" t="s">
        <v>727</v>
      </c>
      <c r="AG256" s="974">
        <v>0.01</v>
      </c>
      <c r="AH256" s="975">
        <v>0.5</v>
      </c>
      <c r="AI256" s="973">
        <v>0.4</v>
      </c>
      <c r="AJ256" s="734" t="s">
        <v>730</v>
      </c>
      <c r="AK256" s="977" t="s">
        <v>729</v>
      </c>
      <c r="AL256" s="974">
        <v>0.09</v>
      </c>
      <c r="AM256" s="977" t="s">
        <v>728</v>
      </c>
      <c r="AN256" s="977" t="s">
        <v>727</v>
      </c>
      <c r="AO256" s="974">
        <v>0.01</v>
      </c>
      <c r="AP256" s="975">
        <v>0.5</v>
      </c>
      <c r="AQ256" s="979">
        <v>0.4</v>
      </c>
      <c r="AR256" s="980" t="s">
        <v>730</v>
      </c>
      <c r="AS256" s="980" t="s">
        <v>729</v>
      </c>
      <c r="AT256" s="979">
        <v>0.09</v>
      </c>
      <c r="AU256" s="980" t="s">
        <v>728</v>
      </c>
      <c r="AV256" s="980" t="s">
        <v>727</v>
      </c>
      <c r="AW256" s="979">
        <v>0.01</v>
      </c>
      <c r="AX256" s="1327">
        <f t="shared" si="12"/>
        <v>0.5</v>
      </c>
      <c r="AY256" s="1313"/>
      <c r="AZ256" s="974">
        <v>0.4</v>
      </c>
      <c r="BA256" s="243" t="s">
        <v>730</v>
      </c>
      <c r="BB256" s="200" t="s">
        <v>729</v>
      </c>
      <c r="BC256" s="974">
        <v>0.09</v>
      </c>
      <c r="BD256" s="243" t="s">
        <v>728</v>
      </c>
      <c r="BE256" s="972" t="s">
        <v>727</v>
      </c>
      <c r="BF256" s="974">
        <v>0.01</v>
      </c>
      <c r="BG256" s="1334">
        <f t="shared" si="13"/>
        <v>0.5</v>
      </c>
      <c r="BH256" s="974">
        <v>0.4</v>
      </c>
      <c r="BI256" s="243" t="s">
        <v>730</v>
      </c>
      <c r="BJ256" s="200" t="s">
        <v>729</v>
      </c>
      <c r="BK256" s="974">
        <v>0.09</v>
      </c>
      <c r="BL256" s="243" t="s">
        <v>728</v>
      </c>
      <c r="BM256" s="972" t="s">
        <v>727</v>
      </c>
      <c r="BN256" s="974">
        <v>0.01</v>
      </c>
      <c r="BO256" s="1334">
        <f t="shared" si="14"/>
        <v>0.5</v>
      </c>
      <c r="BP256" s="210"/>
      <c r="BQ256" s="1464" t="str">
        <f>IF(VLOOKUP($A256,'EZ list'!$B$4:$H$443,4,FALSE)="","","Yes")</f>
        <v/>
      </c>
      <c r="BR256" s="1465" t="s">
        <v>984</v>
      </c>
      <c r="BS256" s="1446">
        <v>0.69699999999999995</v>
      </c>
      <c r="BT256" s="1396" t="s">
        <v>1088</v>
      </c>
      <c r="BU256" s="1396" t="s">
        <v>730</v>
      </c>
      <c r="BV256" s="1396" t="s">
        <v>729</v>
      </c>
      <c r="BW256" s="1396">
        <v>0.59</v>
      </c>
      <c r="BX256" s="1396" t="s">
        <v>728</v>
      </c>
      <c r="BY256" s="1396" t="s">
        <v>727</v>
      </c>
      <c r="BZ256" s="1396">
        <v>0.01</v>
      </c>
      <c r="CA256" s="1330"/>
    </row>
    <row r="257" spans="1:79" s="200" customFormat="1" ht="15.75" customHeight="1" x14ac:dyDescent="0.25">
      <c r="A257" s="972" t="s">
        <v>613</v>
      </c>
      <c r="B257" s="1268" t="s">
        <v>612</v>
      </c>
      <c r="C257" s="243">
        <v>0.4</v>
      </c>
      <c r="D257" s="243" t="s">
        <v>780</v>
      </c>
      <c r="E257" s="972" t="s">
        <v>779</v>
      </c>
      <c r="F257" s="243">
        <v>0.1</v>
      </c>
      <c r="G257" s="972" t="s">
        <v>701</v>
      </c>
      <c r="H257" s="972" t="s">
        <v>713</v>
      </c>
      <c r="I257" s="243">
        <v>0</v>
      </c>
      <c r="J257" s="243">
        <v>0.5</v>
      </c>
      <c r="K257" s="973">
        <v>0.4</v>
      </c>
      <c r="L257" s="972" t="s">
        <v>780</v>
      </c>
      <c r="M257" s="972" t="s">
        <v>779</v>
      </c>
      <c r="N257" s="974">
        <v>0.1</v>
      </c>
      <c r="O257" s="972" t="s">
        <v>701</v>
      </c>
      <c r="P257" s="972" t="s">
        <v>713</v>
      </c>
      <c r="Q257" s="974">
        <v>0</v>
      </c>
      <c r="R257" s="975">
        <v>0.5</v>
      </c>
      <c r="S257" s="973">
        <v>0.4</v>
      </c>
      <c r="T257" s="972" t="s">
        <v>780</v>
      </c>
      <c r="U257" s="972" t="s">
        <v>779</v>
      </c>
      <c r="V257" s="974">
        <v>0.1</v>
      </c>
      <c r="W257" s="972" t="s">
        <v>701</v>
      </c>
      <c r="X257" s="972" t="s">
        <v>713</v>
      </c>
      <c r="Y257" s="974">
        <v>0</v>
      </c>
      <c r="Z257" s="975">
        <v>0.5</v>
      </c>
      <c r="AA257" s="973">
        <v>0.4</v>
      </c>
      <c r="AB257" s="972" t="s">
        <v>780</v>
      </c>
      <c r="AC257" s="972" t="s">
        <v>779</v>
      </c>
      <c r="AD257" s="974">
        <v>0.1</v>
      </c>
      <c r="AE257" s="972" t="s">
        <v>701</v>
      </c>
      <c r="AF257" s="972" t="s">
        <v>713</v>
      </c>
      <c r="AG257" s="974">
        <v>0</v>
      </c>
      <c r="AH257" s="975">
        <v>0.5</v>
      </c>
      <c r="AI257" s="973">
        <v>0.4</v>
      </c>
      <c r="AJ257" s="734" t="s">
        <v>780</v>
      </c>
      <c r="AK257" s="977" t="s">
        <v>779</v>
      </c>
      <c r="AL257" s="974">
        <v>0.1</v>
      </c>
      <c r="AM257" s="977" t="s">
        <v>701</v>
      </c>
      <c r="AN257" s="977" t="s">
        <v>713</v>
      </c>
      <c r="AO257" s="974">
        <v>0</v>
      </c>
      <c r="AP257" s="975">
        <v>0.5</v>
      </c>
      <c r="AQ257" s="979">
        <v>0.5</v>
      </c>
      <c r="AR257" s="980" t="s">
        <v>780</v>
      </c>
      <c r="AS257" s="980" t="s">
        <v>779</v>
      </c>
      <c r="AT257" s="979">
        <v>0.5</v>
      </c>
      <c r="AU257" s="980" t="s">
        <v>701</v>
      </c>
      <c r="AV257" s="980" t="s">
        <v>713</v>
      </c>
      <c r="AW257" s="979">
        <v>0</v>
      </c>
      <c r="AX257" s="1327">
        <f t="shared" si="12"/>
        <v>1</v>
      </c>
      <c r="AY257" s="1313"/>
      <c r="AZ257" s="974">
        <v>0.4</v>
      </c>
      <c r="BA257" s="243" t="s">
        <v>780</v>
      </c>
      <c r="BB257" s="200" t="s">
        <v>779</v>
      </c>
      <c r="BC257" s="974">
        <v>0.1</v>
      </c>
      <c r="BD257" s="243" t="s">
        <v>701</v>
      </c>
      <c r="BE257" s="972" t="s">
        <v>713</v>
      </c>
      <c r="BF257" s="974">
        <v>0</v>
      </c>
      <c r="BG257" s="1334">
        <f t="shared" si="13"/>
        <v>0.5</v>
      </c>
      <c r="BH257" s="974">
        <v>0.4</v>
      </c>
      <c r="BI257" s="243" t="s">
        <v>780</v>
      </c>
      <c r="BJ257" s="200" t="s">
        <v>779</v>
      </c>
      <c r="BK257" s="974">
        <v>0.1</v>
      </c>
      <c r="BL257" s="243" t="s">
        <v>701</v>
      </c>
      <c r="BM257" s="972" t="s">
        <v>713</v>
      </c>
      <c r="BN257" s="974">
        <v>0</v>
      </c>
      <c r="BO257" s="1334">
        <f t="shared" si="14"/>
        <v>0.5</v>
      </c>
      <c r="BP257" s="210"/>
      <c r="BQ257" s="1464" t="str">
        <f>IF(VLOOKUP($A257,'EZ list'!$B$4:$H$443,4,FALSE)="","","Yes")</f>
        <v/>
      </c>
      <c r="BR257" s="1465" t="s">
        <v>984</v>
      </c>
      <c r="BS257" s="1446">
        <v>0.69399999999999995</v>
      </c>
      <c r="BT257" s="1396" t="s">
        <v>1088</v>
      </c>
      <c r="BU257" s="1396" t="s">
        <v>780</v>
      </c>
      <c r="BV257" s="1396" t="s">
        <v>779</v>
      </c>
      <c r="BW257" s="1396">
        <v>0.6</v>
      </c>
      <c r="BX257" s="1396" t="s">
        <v>701</v>
      </c>
      <c r="BY257" s="1396" t="s">
        <v>713</v>
      </c>
      <c r="BZ257" s="1396">
        <v>0</v>
      </c>
      <c r="CA257" s="1330"/>
    </row>
    <row r="258" spans="1:79" s="200" customFormat="1" ht="15.75" customHeight="1" x14ac:dyDescent="0.25">
      <c r="A258" s="972" t="s">
        <v>615</v>
      </c>
      <c r="B258" s="1268" t="s">
        <v>614</v>
      </c>
      <c r="C258" s="243">
        <v>0.4</v>
      </c>
      <c r="D258" s="243" t="s">
        <v>775</v>
      </c>
      <c r="E258" s="972" t="s">
        <v>774</v>
      </c>
      <c r="F258" s="243">
        <v>0.09</v>
      </c>
      <c r="G258" s="972" t="s">
        <v>773</v>
      </c>
      <c r="H258" s="972" t="s">
        <v>772</v>
      </c>
      <c r="I258" s="243">
        <v>0.01</v>
      </c>
      <c r="J258" s="243">
        <v>0.5</v>
      </c>
      <c r="K258" s="973">
        <v>0.4</v>
      </c>
      <c r="L258" s="972" t="s">
        <v>775</v>
      </c>
      <c r="M258" s="972" t="s">
        <v>774</v>
      </c>
      <c r="N258" s="974">
        <v>0.09</v>
      </c>
      <c r="O258" s="972" t="s">
        <v>773</v>
      </c>
      <c r="P258" s="972" t="s">
        <v>772</v>
      </c>
      <c r="Q258" s="974">
        <v>0.01</v>
      </c>
      <c r="R258" s="975">
        <v>0.5</v>
      </c>
      <c r="S258" s="973">
        <v>0.4</v>
      </c>
      <c r="T258" s="972" t="s">
        <v>775</v>
      </c>
      <c r="U258" s="972" t="s">
        <v>774</v>
      </c>
      <c r="V258" s="974">
        <v>0.09</v>
      </c>
      <c r="W258" s="972" t="s">
        <v>773</v>
      </c>
      <c r="X258" s="972" t="s">
        <v>772</v>
      </c>
      <c r="Y258" s="974">
        <v>0.01</v>
      </c>
      <c r="Z258" s="975">
        <v>0.5</v>
      </c>
      <c r="AA258" s="973">
        <v>0.4</v>
      </c>
      <c r="AB258" s="972" t="s">
        <v>775</v>
      </c>
      <c r="AC258" s="972" t="s">
        <v>774</v>
      </c>
      <c r="AD258" s="974">
        <v>0.09</v>
      </c>
      <c r="AE258" s="972" t="s">
        <v>773</v>
      </c>
      <c r="AF258" s="972" t="s">
        <v>772</v>
      </c>
      <c r="AG258" s="974">
        <v>0.01</v>
      </c>
      <c r="AH258" s="975">
        <v>0.5</v>
      </c>
      <c r="AI258" s="973">
        <v>0.4</v>
      </c>
      <c r="AJ258" s="734" t="s">
        <v>775</v>
      </c>
      <c r="AK258" s="977" t="s">
        <v>774</v>
      </c>
      <c r="AL258" s="974">
        <v>0.09</v>
      </c>
      <c r="AM258" s="977" t="s">
        <v>773</v>
      </c>
      <c r="AN258" s="977" t="s">
        <v>772</v>
      </c>
      <c r="AO258" s="974">
        <v>0.01</v>
      </c>
      <c r="AP258" s="975">
        <v>0.5</v>
      </c>
      <c r="AQ258" s="979">
        <v>0.4</v>
      </c>
      <c r="AR258" s="980" t="s">
        <v>775</v>
      </c>
      <c r="AS258" s="980" t="s">
        <v>774</v>
      </c>
      <c r="AT258" s="979">
        <v>0.59</v>
      </c>
      <c r="AU258" s="980" t="s">
        <v>773</v>
      </c>
      <c r="AV258" s="980" t="s">
        <v>772</v>
      </c>
      <c r="AW258" s="979">
        <v>0.01</v>
      </c>
      <c r="AX258" s="1327">
        <f t="shared" si="12"/>
        <v>1</v>
      </c>
      <c r="AY258" s="1313"/>
      <c r="AZ258" s="974">
        <v>0.4</v>
      </c>
      <c r="BA258" s="243" t="s">
        <v>775</v>
      </c>
      <c r="BB258" s="200" t="s">
        <v>774</v>
      </c>
      <c r="BC258" s="974">
        <v>0.09</v>
      </c>
      <c r="BD258" s="243" t="s">
        <v>773</v>
      </c>
      <c r="BE258" s="972" t="s">
        <v>772</v>
      </c>
      <c r="BF258" s="974">
        <v>0.01</v>
      </c>
      <c r="BG258" s="1334">
        <f t="shared" si="13"/>
        <v>0.5</v>
      </c>
      <c r="BH258" s="974">
        <v>0.4</v>
      </c>
      <c r="BI258" s="243" t="s">
        <v>775</v>
      </c>
      <c r="BJ258" s="200" t="s">
        <v>774</v>
      </c>
      <c r="BK258" s="974">
        <v>0.09</v>
      </c>
      <c r="BL258" s="243" t="s">
        <v>773</v>
      </c>
      <c r="BM258" s="972" t="s">
        <v>772</v>
      </c>
      <c r="BN258" s="974">
        <v>0.01</v>
      </c>
      <c r="BO258" s="1334">
        <f t="shared" si="14"/>
        <v>0.5</v>
      </c>
      <c r="BP258" s="210"/>
      <c r="BQ258" s="1464" t="str">
        <f>IF(VLOOKUP($A258,'EZ list'!$B$4:$H$443,4,FALSE)="","","Yes")</f>
        <v/>
      </c>
      <c r="BR258" s="1465" t="s">
        <v>984</v>
      </c>
      <c r="BS258" s="1446">
        <v>0.65300000000000002</v>
      </c>
      <c r="BT258" s="1396" t="s">
        <v>1088</v>
      </c>
      <c r="BU258" s="1396" t="s">
        <v>775</v>
      </c>
      <c r="BV258" s="1396" t="s">
        <v>774</v>
      </c>
      <c r="BW258" s="1396">
        <v>0.59</v>
      </c>
      <c r="BX258" s="1396" t="s">
        <v>773</v>
      </c>
      <c r="BY258" s="1396" t="s">
        <v>772</v>
      </c>
      <c r="BZ258" s="1396">
        <v>0.01</v>
      </c>
      <c r="CA258" s="1330"/>
    </row>
    <row r="259" spans="1:79" s="200" customFormat="1" ht="15.75" customHeight="1" x14ac:dyDescent="0.25">
      <c r="A259" s="972" t="s">
        <v>617</v>
      </c>
      <c r="B259" s="1268" t="s">
        <v>616</v>
      </c>
      <c r="C259" s="243">
        <v>0.4</v>
      </c>
      <c r="D259" s="243" t="s">
        <v>752</v>
      </c>
      <c r="E259" s="972" t="s">
        <v>751</v>
      </c>
      <c r="F259" s="243">
        <v>0.1</v>
      </c>
      <c r="G259" s="972" t="s">
        <v>701</v>
      </c>
      <c r="H259" s="972" t="s">
        <v>713</v>
      </c>
      <c r="I259" s="243">
        <v>0</v>
      </c>
      <c r="J259" s="243">
        <v>0.5</v>
      </c>
      <c r="K259" s="973">
        <v>0.4</v>
      </c>
      <c r="L259" s="972" t="s">
        <v>752</v>
      </c>
      <c r="M259" s="972" t="s">
        <v>751</v>
      </c>
      <c r="N259" s="974">
        <v>0.1</v>
      </c>
      <c r="O259" s="972" t="s">
        <v>701</v>
      </c>
      <c r="P259" s="972" t="s">
        <v>713</v>
      </c>
      <c r="Q259" s="974">
        <v>0</v>
      </c>
      <c r="R259" s="975">
        <v>0.5</v>
      </c>
      <c r="S259" s="973">
        <v>0.4</v>
      </c>
      <c r="T259" s="972" t="s">
        <v>752</v>
      </c>
      <c r="U259" s="972" t="s">
        <v>751</v>
      </c>
      <c r="V259" s="974">
        <v>0.1</v>
      </c>
      <c r="W259" s="972" t="s">
        <v>701</v>
      </c>
      <c r="X259" s="972" t="s">
        <v>713</v>
      </c>
      <c r="Y259" s="974">
        <v>0</v>
      </c>
      <c r="Z259" s="975">
        <v>0.5</v>
      </c>
      <c r="AA259" s="973">
        <v>0.4</v>
      </c>
      <c r="AB259" s="972" t="s">
        <v>752</v>
      </c>
      <c r="AC259" s="972" t="s">
        <v>751</v>
      </c>
      <c r="AD259" s="974">
        <v>0.1</v>
      </c>
      <c r="AE259" s="972" t="s">
        <v>701</v>
      </c>
      <c r="AF259" s="972" t="s">
        <v>713</v>
      </c>
      <c r="AG259" s="974">
        <v>0</v>
      </c>
      <c r="AH259" s="975">
        <v>0.5</v>
      </c>
      <c r="AI259" s="973">
        <v>0.35</v>
      </c>
      <c r="AJ259" s="734" t="s">
        <v>752</v>
      </c>
      <c r="AK259" s="977" t="s">
        <v>751</v>
      </c>
      <c r="AL259" s="974">
        <v>0.4</v>
      </c>
      <c r="AM259" s="977" t="s">
        <v>701</v>
      </c>
      <c r="AN259" s="977" t="s">
        <v>713</v>
      </c>
      <c r="AO259" s="974">
        <v>0</v>
      </c>
      <c r="AP259" s="975">
        <v>0.75</v>
      </c>
      <c r="AQ259" s="979">
        <v>0.4</v>
      </c>
      <c r="AR259" s="980" t="s">
        <v>752</v>
      </c>
      <c r="AS259" s="980" t="s">
        <v>751</v>
      </c>
      <c r="AT259" s="979">
        <v>0.1</v>
      </c>
      <c r="AU259" s="980" t="s">
        <v>701</v>
      </c>
      <c r="AV259" s="980" t="s">
        <v>713</v>
      </c>
      <c r="AW259" s="979">
        <v>0</v>
      </c>
      <c r="AX259" s="1327">
        <f t="shared" si="12"/>
        <v>0.5</v>
      </c>
      <c r="AY259" s="1313"/>
      <c r="AZ259" s="974">
        <v>0.4</v>
      </c>
      <c r="BA259" s="243" t="s">
        <v>752</v>
      </c>
      <c r="BB259" s="200" t="s">
        <v>751</v>
      </c>
      <c r="BC259" s="974">
        <v>0.1</v>
      </c>
      <c r="BD259" s="243" t="s">
        <v>701</v>
      </c>
      <c r="BE259" s="972" t="s">
        <v>713</v>
      </c>
      <c r="BF259" s="974">
        <v>0</v>
      </c>
      <c r="BG259" s="1334">
        <f t="shared" si="13"/>
        <v>0.5</v>
      </c>
      <c r="BH259" s="974">
        <v>0.4</v>
      </c>
      <c r="BI259" s="243" t="s">
        <v>752</v>
      </c>
      <c r="BJ259" s="200" t="s">
        <v>751</v>
      </c>
      <c r="BK259" s="974">
        <v>0.1</v>
      </c>
      <c r="BL259" s="243" t="s">
        <v>701</v>
      </c>
      <c r="BM259" s="972" t="s">
        <v>713</v>
      </c>
      <c r="BN259" s="974">
        <v>0</v>
      </c>
      <c r="BO259" s="1334">
        <f t="shared" si="14"/>
        <v>0.5</v>
      </c>
      <c r="BP259" s="210"/>
      <c r="BQ259" s="1464" t="str">
        <f>IF(VLOOKUP($A259,'EZ list'!$B$4:$H$443,4,FALSE)="","","Yes")</f>
        <v/>
      </c>
      <c r="BR259" s="1465" t="s">
        <v>984</v>
      </c>
      <c r="BS259" s="1446">
        <v>0.76500000000000001</v>
      </c>
      <c r="BT259" s="1396" t="s">
        <v>1088</v>
      </c>
      <c r="BU259" s="1396" t="s">
        <v>752</v>
      </c>
      <c r="BV259" s="1396" t="s">
        <v>751</v>
      </c>
      <c r="BW259" s="1396">
        <v>0.6</v>
      </c>
      <c r="BX259" s="1396" t="s">
        <v>701</v>
      </c>
      <c r="BY259" s="1396" t="s">
        <v>713</v>
      </c>
      <c r="BZ259" s="1396">
        <v>0</v>
      </c>
      <c r="CA259" s="1330"/>
    </row>
    <row r="260" spans="1:79" s="200" customFormat="1" ht="15.75" customHeight="1" x14ac:dyDescent="0.25">
      <c r="A260" s="972" t="s">
        <v>619</v>
      </c>
      <c r="B260" s="1268" t="s">
        <v>778</v>
      </c>
      <c r="C260" s="243">
        <v>0.49</v>
      </c>
      <c r="D260" s="243" t="s">
        <v>701</v>
      </c>
      <c r="E260" s="972" t="s">
        <v>700</v>
      </c>
      <c r="F260" s="243">
        <v>0</v>
      </c>
      <c r="G260" s="972" t="s">
        <v>769</v>
      </c>
      <c r="H260" s="972" t="s">
        <v>1407</v>
      </c>
      <c r="I260" s="243">
        <v>0.01</v>
      </c>
      <c r="J260" s="243">
        <v>0.5</v>
      </c>
      <c r="K260" s="973">
        <v>0.49</v>
      </c>
      <c r="L260" s="972" t="s">
        <v>701</v>
      </c>
      <c r="M260" s="972" t="s">
        <v>700</v>
      </c>
      <c r="N260" s="974">
        <v>0</v>
      </c>
      <c r="O260" s="972" t="s">
        <v>769</v>
      </c>
      <c r="P260" s="972" t="s">
        <v>1407</v>
      </c>
      <c r="Q260" s="974">
        <v>0.01</v>
      </c>
      <c r="R260" s="975">
        <v>0.5</v>
      </c>
      <c r="S260" s="973">
        <v>0.49</v>
      </c>
      <c r="T260" s="972" t="s">
        <v>701</v>
      </c>
      <c r="U260" s="972" t="s">
        <v>700</v>
      </c>
      <c r="V260" s="974">
        <v>0</v>
      </c>
      <c r="W260" s="972" t="s">
        <v>769</v>
      </c>
      <c r="X260" s="972" t="s">
        <v>1407</v>
      </c>
      <c r="Y260" s="974">
        <v>0.01</v>
      </c>
      <c r="Z260" s="975">
        <v>0.5</v>
      </c>
      <c r="AA260" s="973">
        <v>0.49</v>
      </c>
      <c r="AB260" s="972" t="s">
        <v>701</v>
      </c>
      <c r="AC260" s="972" t="s">
        <v>700</v>
      </c>
      <c r="AD260" s="974">
        <v>0</v>
      </c>
      <c r="AE260" s="972" t="s">
        <v>769</v>
      </c>
      <c r="AF260" s="972" t="s">
        <v>1407</v>
      </c>
      <c r="AG260" s="974">
        <v>0.01</v>
      </c>
      <c r="AH260" s="975">
        <v>0.5</v>
      </c>
      <c r="AI260" s="973">
        <v>0.49</v>
      </c>
      <c r="AJ260" s="734" t="s">
        <v>701</v>
      </c>
      <c r="AK260" s="977" t="s">
        <v>700</v>
      </c>
      <c r="AL260" s="974">
        <v>0</v>
      </c>
      <c r="AM260" s="977" t="s">
        <v>769</v>
      </c>
      <c r="AN260" s="977" t="s">
        <v>1407</v>
      </c>
      <c r="AO260" s="974">
        <v>0.01</v>
      </c>
      <c r="AP260" s="975">
        <v>0.5</v>
      </c>
      <c r="AQ260" s="979">
        <v>0.49</v>
      </c>
      <c r="AR260" s="980" t="s">
        <v>701</v>
      </c>
      <c r="AS260" s="980" t="s">
        <v>700</v>
      </c>
      <c r="AT260" s="979">
        <v>0</v>
      </c>
      <c r="AU260" s="980" t="s">
        <v>769</v>
      </c>
      <c r="AV260" s="980" t="s">
        <v>768</v>
      </c>
      <c r="AW260" s="979">
        <v>0.01</v>
      </c>
      <c r="AX260" s="1327">
        <f t="shared" si="12"/>
        <v>0.5</v>
      </c>
      <c r="AY260" s="1313"/>
      <c r="AZ260" s="974">
        <v>0.49</v>
      </c>
      <c r="BA260" s="243" t="s">
        <v>701</v>
      </c>
      <c r="BB260" s="200" t="s">
        <v>700</v>
      </c>
      <c r="BC260" s="974">
        <v>0</v>
      </c>
      <c r="BD260" s="243" t="s">
        <v>769</v>
      </c>
      <c r="BE260" s="972" t="s">
        <v>768</v>
      </c>
      <c r="BF260" s="974">
        <v>0.01</v>
      </c>
      <c r="BG260" s="1334">
        <f t="shared" si="13"/>
        <v>0.5</v>
      </c>
      <c r="BH260" s="974">
        <v>0.49</v>
      </c>
      <c r="BI260" s="243" t="s">
        <v>701</v>
      </c>
      <c r="BJ260" s="200" t="s">
        <v>700</v>
      </c>
      <c r="BK260" s="974">
        <v>0</v>
      </c>
      <c r="BL260" s="243" t="s">
        <v>769</v>
      </c>
      <c r="BM260" s="972" t="s">
        <v>768</v>
      </c>
      <c r="BN260" s="974">
        <v>0.01</v>
      </c>
      <c r="BO260" s="1334">
        <f t="shared" si="14"/>
        <v>0.5</v>
      </c>
      <c r="BP260" s="210"/>
      <c r="BQ260" s="1464" t="e">
        <f>IF(VLOOKUP($A260,'EZ list'!$B$4:$H$443,4,FALSE)="","","Yes")</f>
        <v>#N/A</v>
      </c>
      <c r="BR260" s="1465" t="s">
        <v>985</v>
      </c>
      <c r="BS260" s="1446">
        <v>0.70699999999999996</v>
      </c>
      <c r="BT260" s="1396" t="s">
        <v>1088</v>
      </c>
      <c r="BU260" s="1396" t="s">
        <v>701</v>
      </c>
      <c r="BV260" s="1396" t="s">
        <v>700</v>
      </c>
      <c r="BW260" s="1396">
        <v>0</v>
      </c>
      <c r="BX260" s="1396" t="s">
        <v>769</v>
      </c>
      <c r="BY260" s="1396" t="s">
        <v>768</v>
      </c>
      <c r="BZ260" s="1396">
        <v>0.01</v>
      </c>
      <c r="CA260" s="1330"/>
    </row>
    <row r="261" spans="1:79" s="200" customFormat="1" ht="15.75" customHeight="1" x14ac:dyDescent="0.25">
      <c r="A261" s="972" t="s">
        <v>621</v>
      </c>
      <c r="B261" s="1268" t="s">
        <v>777</v>
      </c>
      <c r="C261" s="243">
        <v>0.4</v>
      </c>
      <c r="D261" s="243" t="s">
        <v>775</v>
      </c>
      <c r="E261" s="972" t="s">
        <v>774</v>
      </c>
      <c r="F261" s="243">
        <v>0.09</v>
      </c>
      <c r="G261" s="972" t="s">
        <v>773</v>
      </c>
      <c r="H261" s="972" t="s">
        <v>772</v>
      </c>
      <c r="I261" s="243">
        <v>0.01</v>
      </c>
      <c r="J261" s="243">
        <v>0.5</v>
      </c>
      <c r="K261" s="973">
        <v>0.4</v>
      </c>
      <c r="L261" s="972" t="s">
        <v>775</v>
      </c>
      <c r="M261" s="972" t="s">
        <v>774</v>
      </c>
      <c r="N261" s="974">
        <v>0.09</v>
      </c>
      <c r="O261" s="972" t="s">
        <v>773</v>
      </c>
      <c r="P261" s="972" t="s">
        <v>772</v>
      </c>
      <c r="Q261" s="974">
        <v>0.01</v>
      </c>
      <c r="R261" s="975">
        <v>0.5</v>
      </c>
      <c r="S261" s="973">
        <v>0.4</v>
      </c>
      <c r="T261" s="972" t="s">
        <v>775</v>
      </c>
      <c r="U261" s="972" t="s">
        <v>774</v>
      </c>
      <c r="V261" s="974">
        <v>0.09</v>
      </c>
      <c r="W261" s="972" t="s">
        <v>773</v>
      </c>
      <c r="X261" s="972" t="s">
        <v>772</v>
      </c>
      <c r="Y261" s="974">
        <v>0.01</v>
      </c>
      <c r="Z261" s="975">
        <v>0.5</v>
      </c>
      <c r="AA261" s="973">
        <v>0.4</v>
      </c>
      <c r="AB261" s="972" t="s">
        <v>775</v>
      </c>
      <c r="AC261" s="972" t="s">
        <v>774</v>
      </c>
      <c r="AD261" s="974">
        <v>0.09</v>
      </c>
      <c r="AE261" s="972" t="s">
        <v>773</v>
      </c>
      <c r="AF261" s="972" t="s">
        <v>772</v>
      </c>
      <c r="AG261" s="974">
        <v>0.01</v>
      </c>
      <c r="AH261" s="975">
        <v>0.5</v>
      </c>
      <c r="AI261" s="973">
        <v>0.4</v>
      </c>
      <c r="AJ261" s="734" t="s">
        <v>775</v>
      </c>
      <c r="AK261" s="977" t="s">
        <v>774</v>
      </c>
      <c r="AL261" s="974">
        <v>0.09</v>
      </c>
      <c r="AM261" s="977" t="s">
        <v>773</v>
      </c>
      <c r="AN261" s="977" t="s">
        <v>772</v>
      </c>
      <c r="AO261" s="974">
        <v>0.01</v>
      </c>
      <c r="AP261" s="975">
        <v>0.5</v>
      </c>
      <c r="AQ261" s="979">
        <v>0.4</v>
      </c>
      <c r="AR261" s="980" t="s">
        <v>775</v>
      </c>
      <c r="AS261" s="980" t="s">
        <v>774</v>
      </c>
      <c r="AT261" s="979">
        <v>0.59</v>
      </c>
      <c r="AU261" s="980" t="s">
        <v>773</v>
      </c>
      <c r="AV261" s="980" t="s">
        <v>772</v>
      </c>
      <c r="AW261" s="979">
        <v>0.01</v>
      </c>
      <c r="AX261" s="1327">
        <f t="shared" si="12"/>
        <v>1</v>
      </c>
      <c r="AY261" s="1313"/>
      <c r="AZ261" s="974">
        <v>0.4</v>
      </c>
      <c r="BA261" s="243" t="s">
        <v>775</v>
      </c>
      <c r="BB261" s="200" t="s">
        <v>774</v>
      </c>
      <c r="BC261" s="974">
        <v>0.09</v>
      </c>
      <c r="BD261" s="243" t="s">
        <v>773</v>
      </c>
      <c r="BE261" s="972" t="s">
        <v>772</v>
      </c>
      <c r="BF261" s="974">
        <v>0.01</v>
      </c>
      <c r="BG261" s="1334">
        <f t="shared" si="13"/>
        <v>0.5</v>
      </c>
      <c r="BH261" s="974">
        <v>0.4</v>
      </c>
      <c r="BI261" s="243" t="s">
        <v>775</v>
      </c>
      <c r="BJ261" s="200" t="s">
        <v>774</v>
      </c>
      <c r="BK261" s="974">
        <v>0.09</v>
      </c>
      <c r="BL261" s="243" t="s">
        <v>773</v>
      </c>
      <c r="BM261" s="972" t="s">
        <v>772</v>
      </c>
      <c r="BN261" s="974">
        <v>0.01</v>
      </c>
      <c r="BO261" s="1334">
        <f t="shared" si="14"/>
        <v>0.5</v>
      </c>
      <c r="BP261" s="210"/>
      <c r="BQ261" s="1464" t="str">
        <f>IF(VLOOKUP($A261,'EZ list'!$B$4:$H$443,4,FALSE)="","","Yes")</f>
        <v>Yes</v>
      </c>
      <c r="BR261" s="1465" t="s">
        <v>984</v>
      </c>
      <c r="BS261" s="1446">
        <v>0.70599999999999996</v>
      </c>
      <c r="BT261" s="1396" t="s">
        <v>1088</v>
      </c>
      <c r="BU261" s="1396" t="s">
        <v>775</v>
      </c>
      <c r="BV261" s="1396" t="s">
        <v>774</v>
      </c>
      <c r="BW261" s="1396">
        <v>0.59</v>
      </c>
      <c r="BX261" s="1396" t="s">
        <v>773</v>
      </c>
      <c r="BY261" s="1396" t="s">
        <v>772</v>
      </c>
      <c r="BZ261" s="1396">
        <v>0.01</v>
      </c>
      <c r="CA261" s="1330"/>
    </row>
    <row r="262" spans="1:79" s="200" customFormat="1" ht="15.75" customHeight="1" x14ac:dyDescent="0.25">
      <c r="A262" s="972" t="s">
        <v>623</v>
      </c>
      <c r="B262" s="1268" t="s">
        <v>776</v>
      </c>
      <c r="C262" s="243">
        <v>0.49</v>
      </c>
      <c r="D262" s="243" t="s">
        <v>701</v>
      </c>
      <c r="E262" s="972" t="s">
        <v>700</v>
      </c>
      <c r="F262" s="243">
        <v>0</v>
      </c>
      <c r="G262" s="972" t="s">
        <v>741</v>
      </c>
      <c r="H262" s="972" t="s">
        <v>740</v>
      </c>
      <c r="I262" s="243">
        <v>0.01</v>
      </c>
      <c r="J262" s="243">
        <v>0.5</v>
      </c>
      <c r="K262" s="973">
        <v>0.49</v>
      </c>
      <c r="L262" s="972" t="s">
        <v>701</v>
      </c>
      <c r="M262" s="972" t="s">
        <v>700</v>
      </c>
      <c r="N262" s="974">
        <v>0</v>
      </c>
      <c r="O262" s="972" t="s">
        <v>741</v>
      </c>
      <c r="P262" s="972" t="s">
        <v>740</v>
      </c>
      <c r="Q262" s="974">
        <v>0.01</v>
      </c>
      <c r="R262" s="975">
        <v>0.5</v>
      </c>
      <c r="S262" s="973">
        <v>0.49</v>
      </c>
      <c r="T262" s="972" t="s">
        <v>701</v>
      </c>
      <c r="U262" s="972" t="s">
        <v>700</v>
      </c>
      <c r="V262" s="974">
        <v>0</v>
      </c>
      <c r="W262" s="972" t="s">
        <v>741</v>
      </c>
      <c r="X262" s="972" t="s">
        <v>740</v>
      </c>
      <c r="Y262" s="974">
        <v>0.01</v>
      </c>
      <c r="Z262" s="975">
        <v>0.5</v>
      </c>
      <c r="AA262" s="973">
        <v>0.49</v>
      </c>
      <c r="AB262" s="972" t="s">
        <v>701</v>
      </c>
      <c r="AC262" s="972" t="s">
        <v>700</v>
      </c>
      <c r="AD262" s="974">
        <v>0</v>
      </c>
      <c r="AE262" s="972" t="s">
        <v>741</v>
      </c>
      <c r="AF262" s="972" t="s">
        <v>740</v>
      </c>
      <c r="AG262" s="974">
        <v>0.01</v>
      </c>
      <c r="AH262" s="975">
        <v>0.5</v>
      </c>
      <c r="AI262" s="973">
        <v>0.49</v>
      </c>
      <c r="AJ262" s="734" t="s">
        <v>701</v>
      </c>
      <c r="AK262" s="977" t="s">
        <v>700</v>
      </c>
      <c r="AL262" s="974">
        <v>0</v>
      </c>
      <c r="AM262" s="977" t="s">
        <v>741</v>
      </c>
      <c r="AN262" s="977" t="s">
        <v>740</v>
      </c>
      <c r="AO262" s="974">
        <v>0.01</v>
      </c>
      <c r="AP262" s="975">
        <v>0.5</v>
      </c>
      <c r="AQ262" s="979">
        <v>0.99</v>
      </c>
      <c r="AR262" s="980" t="s">
        <v>701</v>
      </c>
      <c r="AS262" s="980" t="s">
        <v>700</v>
      </c>
      <c r="AT262" s="979">
        <v>0</v>
      </c>
      <c r="AU262" s="980" t="s">
        <v>741</v>
      </c>
      <c r="AV262" s="980" t="s">
        <v>740</v>
      </c>
      <c r="AW262" s="979">
        <v>0.01</v>
      </c>
      <c r="AX262" s="1327">
        <f t="shared" si="12"/>
        <v>1</v>
      </c>
      <c r="AY262" s="1313"/>
      <c r="AZ262" s="974">
        <v>0.49</v>
      </c>
      <c r="BA262" s="243" t="s">
        <v>701</v>
      </c>
      <c r="BB262" s="200" t="s">
        <v>700</v>
      </c>
      <c r="BC262" s="974">
        <v>0</v>
      </c>
      <c r="BD262" s="243" t="s">
        <v>741</v>
      </c>
      <c r="BE262" s="972" t="s">
        <v>740</v>
      </c>
      <c r="BF262" s="974">
        <v>0.01</v>
      </c>
      <c r="BG262" s="1334">
        <f t="shared" si="13"/>
        <v>0.5</v>
      </c>
      <c r="BH262" s="974">
        <v>0.49</v>
      </c>
      <c r="BI262" s="243" t="s">
        <v>701</v>
      </c>
      <c r="BJ262" s="200" t="s">
        <v>700</v>
      </c>
      <c r="BK262" s="974">
        <v>0</v>
      </c>
      <c r="BL262" s="243" t="s">
        <v>741</v>
      </c>
      <c r="BM262" s="972" t="s">
        <v>740</v>
      </c>
      <c r="BN262" s="974">
        <v>0.01</v>
      </c>
      <c r="BO262" s="1334">
        <f t="shared" si="14"/>
        <v>0.5</v>
      </c>
      <c r="BP262" s="210"/>
      <c r="BQ262" s="1464" t="str">
        <f>IF(VLOOKUP($A262,'EZ list'!$B$4:$H$443,4,FALSE)="","","Yes")</f>
        <v/>
      </c>
      <c r="BR262" s="1465" t="s">
        <v>985</v>
      </c>
      <c r="BS262" s="1446">
        <v>0.66</v>
      </c>
      <c r="BT262" s="1396" t="s">
        <v>1088</v>
      </c>
      <c r="BU262" s="1396" t="s">
        <v>701</v>
      </c>
      <c r="BV262" s="1396" t="s">
        <v>700</v>
      </c>
      <c r="BW262" s="1396">
        <v>0</v>
      </c>
      <c r="BX262" s="1396" t="s">
        <v>741</v>
      </c>
      <c r="BY262" s="1396" t="s">
        <v>740</v>
      </c>
      <c r="BZ262" s="1396">
        <v>0.01</v>
      </c>
      <c r="CA262" s="1330"/>
    </row>
    <row r="263" spans="1:79" s="200" customFormat="1" ht="15.75" customHeight="1" x14ac:dyDescent="0.25">
      <c r="A263" s="972" t="s">
        <v>625</v>
      </c>
      <c r="B263" s="1268" t="s">
        <v>624</v>
      </c>
      <c r="C263" s="243">
        <v>0.4</v>
      </c>
      <c r="D263" s="243" t="s">
        <v>749</v>
      </c>
      <c r="E263" s="972" t="s">
        <v>748</v>
      </c>
      <c r="F263" s="243">
        <v>0.09</v>
      </c>
      <c r="G263" s="972" t="s">
        <v>741</v>
      </c>
      <c r="H263" s="972" t="s">
        <v>740</v>
      </c>
      <c r="I263" s="243">
        <v>0.01</v>
      </c>
      <c r="J263" s="243">
        <v>0.5</v>
      </c>
      <c r="K263" s="973">
        <v>0.4</v>
      </c>
      <c r="L263" s="972" t="s">
        <v>749</v>
      </c>
      <c r="M263" s="972" t="s">
        <v>748</v>
      </c>
      <c r="N263" s="974">
        <v>0.09</v>
      </c>
      <c r="O263" s="972" t="s">
        <v>741</v>
      </c>
      <c r="P263" s="972" t="s">
        <v>740</v>
      </c>
      <c r="Q263" s="974">
        <v>0.01</v>
      </c>
      <c r="R263" s="975">
        <v>0.5</v>
      </c>
      <c r="S263" s="973">
        <v>0.4</v>
      </c>
      <c r="T263" s="972" t="s">
        <v>749</v>
      </c>
      <c r="U263" s="972" t="s">
        <v>748</v>
      </c>
      <c r="V263" s="974">
        <v>0.09</v>
      </c>
      <c r="W263" s="972" t="s">
        <v>741</v>
      </c>
      <c r="X263" s="972" t="s">
        <v>740</v>
      </c>
      <c r="Y263" s="974">
        <v>0.01</v>
      </c>
      <c r="Z263" s="975">
        <v>0.5</v>
      </c>
      <c r="AA263" s="973">
        <v>0.4</v>
      </c>
      <c r="AB263" s="972" t="s">
        <v>749</v>
      </c>
      <c r="AC263" s="972" t="s">
        <v>748</v>
      </c>
      <c r="AD263" s="974">
        <v>0.09</v>
      </c>
      <c r="AE263" s="972" t="s">
        <v>741</v>
      </c>
      <c r="AF263" s="972" t="s">
        <v>740</v>
      </c>
      <c r="AG263" s="974">
        <v>0.01</v>
      </c>
      <c r="AH263" s="975">
        <v>0.5</v>
      </c>
      <c r="AI263" s="973">
        <v>0.4</v>
      </c>
      <c r="AJ263" s="734" t="s">
        <v>749</v>
      </c>
      <c r="AK263" s="977" t="s">
        <v>748</v>
      </c>
      <c r="AL263" s="974">
        <v>0.09</v>
      </c>
      <c r="AM263" s="977" t="s">
        <v>741</v>
      </c>
      <c r="AN263" s="977" t="s">
        <v>740</v>
      </c>
      <c r="AO263" s="974">
        <v>0.01</v>
      </c>
      <c r="AP263" s="975">
        <v>0.5</v>
      </c>
      <c r="AQ263" s="979">
        <v>0.4</v>
      </c>
      <c r="AR263" s="980" t="s">
        <v>749</v>
      </c>
      <c r="AS263" s="980" t="s">
        <v>748</v>
      </c>
      <c r="AT263" s="979">
        <v>0.59</v>
      </c>
      <c r="AU263" s="980" t="s">
        <v>741</v>
      </c>
      <c r="AV263" s="980" t="s">
        <v>740</v>
      </c>
      <c r="AW263" s="979">
        <v>0.01</v>
      </c>
      <c r="AX263" s="1327">
        <f t="shared" si="12"/>
        <v>1</v>
      </c>
      <c r="AY263" s="1313"/>
      <c r="AZ263" s="974">
        <v>0.4</v>
      </c>
      <c r="BA263" s="243" t="s">
        <v>749</v>
      </c>
      <c r="BB263" s="200" t="s">
        <v>748</v>
      </c>
      <c r="BC263" s="974">
        <v>0.09</v>
      </c>
      <c r="BD263" s="243" t="s">
        <v>741</v>
      </c>
      <c r="BE263" s="972" t="s">
        <v>740</v>
      </c>
      <c r="BF263" s="974">
        <v>0.01</v>
      </c>
      <c r="BG263" s="1334">
        <f t="shared" si="13"/>
        <v>0.5</v>
      </c>
      <c r="BH263" s="974">
        <v>0.4</v>
      </c>
      <c r="BI263" s="243" t="s">
        <v>749</v>
      </c>
      <c r="BJ263" s="200" t="s">
        <v>748</v>
      </c>
      <c r="BK263" s="974">
        <v>0.09</v>
      </c>
      <c r="BL263" s="243" t="s">
        <v>741</v>
      </c>
      <c r="BM263" s="972" t="s">
        <v>740</v>
      </c>
      <c r="BN263" s="974">
        <v>0.01</v>
      </c>
      <c r="BO263" s="1334">
        <f t="shared" si="14"/>
        <v>0.5</v>
      </c>
      <c r="BP263" s="210"/>
      <c r="BQ263" s="1464" t="str">
        <f>IF(VLOOKUP($A263,'EZ list'!$B$4:$H$443,4,FALSE)="","","Yes")</f>
        <v/>
      </c>
      <c r="BR263" s="1465" t="s">
        <v>984</v>
      </c>
      <c r="BS263" s="1446">
        <v>0.625</v>
      </c>
      <c r="BT263" s="1396" t="s">
        <v>1088</v>
      </c>
      <c r="BU263" s="1396" t="s">
        <v>749</v>
      </c>
      <c r="BV263" s="1396" t="s">
        <v>748</v>
      </c>
      <c r="BW263" s="1396">
        <v>0.59</v>
      </c>
      <c r="BX263" s="1396" t="s">
        <v>741</v>
      </c>
      <c r="BY263" s="1396" t="s">
        <v>740</v>
      </c>
      <c r="BZ263" s="1396">
        <v>0.01</v>
      </c>
      <c r="CA263" s="1330"/>
    </row>
    <row r="264" spans="1:79" s="200" customFormat="1" ht="15.75" customHeight="1" x14ac:dyDescent="0.25">
      <c r="A264" s="972" t="s">
        <v>627</v>
      </c>
      <c r="B264" s="1268" t="s">
        <v>626</v>
      </c>
      <c r="C264" s="243">
        <v>0.3</v>
      </c>
      <c r="D264" s="243" t="s">
        <v>739</v>
      </c>
      <c r="E264" s="972" t="s">
        <v>738</v>
      </c>
      <c r="F264" s="243">
        <v>0.37</v>
      </c>
      <c r="G264" s="972" t="s">
        <v>701</v>
      </c>
      <c r="H264" s="972" t="s">
        <v>701</v>
      </c>
      <c r="I264" s="243">
        <v>0</v>
      </c>
      <c r="J264" s="243">
        <v>0.66999999999999993</v>
      </c>
      <c r="K264" s="973">
        <v>0.3</v>
      </c>
      <c r="L264" s="972" t="s">
        <v>739</v>
      </c>
      <c r="M264" s="972" t="s">
        <v>738</v>
      </c>
      <c r="N264" s="974">
        <v>0.37</v>
      </c>
      <c r="O264" s="972" t="s">
        <v>701</v>
      </c>
      <c r="P264" s="972" t="s">
        <v>701</v>
      </c>
      <c r="Q264" s="974">
        <v>0</v>
      </c>
      <c r="R264" s="975">
        <v>0.66999999999999993</v>
      </c>
      <c r="S264" s="973">
        <v>0.3</v>
      </c>
      <c r="T264" s="972" t="s">
        <v>739</v>
      </c>
      <c r="U264" s="972" t="s">
        <v>738</v>
      </c>
      <c r="V264" s="974">
        <v>0.37</v>
      </c>
      <c r="W264" s="972" t="s">
        <v>701</v>
      </c>
      <c r="X264" s="972" t="s">
        <v>701</v>
      </c>
      <c r="Y264" s="974">
        <v>0</v>
      </c>
      <c r="Z264" s="975">
        <v>0.66999999999999993</v>
      </c>
      <c r="AA264" s="973">
        <v>0.3</v>
      </c>
      <c r="AB264" s="972" t="s">
        <v>739</v>
      </c>
      <c r="AC264" s="972" t="s">
        <v>738</v>
      </c>
      <c r="AD264" s="974">
        <v>0.37</v>
      </c>
      <c r="AE264" s="972" t="s">
        <v>701</v>
      </c>
      <c r="AF264" s="972" t="s">
        <v>701</v>
      </c>
      <c r="AG264" s="974">
        <v>0</v>
      </c>
      <c r="AH264" s="975">
        <v>0.66999999999999993</v>
      </c>
      <c r="AI264" s="973">
        <v>0.48</v>
      </c>
      <c r="AJ264" s="734" t="s">
        <v>739</v>
      </c>
      <c r="AK264" s="977" t="s">
        <v>738</v>
      </c>
      <c r="AL264" s="974">
        <v>0.27</v>
      </c>
      <c r="AM264" s="977" t="s">
        <v>701</v>
      </c>
      <c r="AN264" s="977" t="s">
        <v>701</v>
      </c>
      <c r="AO264" s="974">
        <v>0</v>
      </c>
      <c r="AP264" s="975">
        <v>0.75</v>
      </c>
      <c r="AQ264" s="979">
        <v>0.64</v>
      </c>
      <c r="AR264" s="980" t="s">
        <v>739</v>
      </c>
      <c r="AS264" s="980" t="s">
        <v>738</v>
      </c>
      <c r="AT264" s="979">
        <v>0.36</v>
      </c>
      <c r="AU264" s="980" t="s">
        <v>701</v>
      </c>
      <c r="AV264" s="980" t="s">
        <v>701</v>
      </c>
      <c r="AW264" s="979">
        <v>0</v>
      </c>
      <c r="AX264" s="1327">
        <f t="shared" si="12"/>
        <v>1</v>
      </c>
      <c r="AY264" s="1313"/>
      <c r="AZ264" s="974">
        <v>0.3</v>
      </c>
      <c r="BA264" s="243" t="s">
        <v>739</v>
      </c>
      <c r="BB264" s="200" t="s">
        <v>738</v>
      </c>
      <c r="BC264" s="974">
        <v>0.37</v>
      </c>
      <c r="BD264" s="243" t="s">
        <v>701</v>
      </c>
      <c r="BE264" s="972" t="s">
        <v>701</v>
      </c>
      <c r="BF264" s="974">
        <v>0</v>
      </c>
      <c r="BG264" s="1334">
        <f t="shared" si="13"/>
        <v>0.66999999999999993</v>
      </c>
      <c r="BH264" s="974">
        <v>0.3</v>
      </c>
      <c r="BI264" s="243" t="s">
        <v>739</v>
      </c>
      <c r="BJ264" s="200" t="s">
        <v>738</v>
      </c>
      <c r="BK264" s="974">
        <v>0.2</v>
      </c>
      <c r="BL264" s="243" t="s">
        <v>701</v>
      </c>
      <c r="BM264" s="972" t="s">
        <v>701</v>
      </c>
      <c r="BN264" s="974">
        <v>0</v>
      </c>
      <c r="BO264" s="1334">
        <f t="shared" si="14"/>
        <v>0.5</v>
      </c>
      <c r="BP264" s="210"/>
      <c r="BQ264" s="1464" t="str">
        <f>IF(VLOOKUP($A264,'EZ list'!$B$4:$H$443,4,FALSE)="","","Yes")</f>
        <v/>
      </c>
      <c r="BR264" s="1465" t="s">
        <v>985</v>
      </c>
      <c r="BS264" s="1446">
        <v>0.71899999999999997</v>
      </c>
      <c r="BT264" s="1396" t="s">
        <v>1088</v>
      </c>
      <c r="BU264" s="1396" t="s">
        <v>739</v>
      </c>
      <c r="BV264" s="1396" t="s">
        <v>738</v>
      </c>
      <c r="BW264" s="1396">
        <v>0.2</v>
      </c>
      <c r="BX264" s="1396" t="s">
        <v>701</v>
      </c>
      <c r="BY264" s="1396" t="s">
        <v>701</v>
      </c>
      <c r="BZ264" s="1396">
        <v>0</v>
      </c>
      <c r="CA264" s="1330"/>
    </row>
    <row r="265" spans="1:79" s="200" customFormat="1" ht="15.75" customHeight="1" x14ac:dyDescent="0.25">
      <c r="A265" s="972" t="s">
        <v>629</v>
      </c>
      <c r="B265" s="1268" t="s">
        <v>628</v>
      </c>
      <c r="C265" s="243">
        <v>0.99</v>
      </c>
      <c r="D265" s="243" t="s">
        <v>701</v>
      </c>
      <c r="E265" s="972" t="s">
        <v>718</v>
      </c>
      <c r="F265" s="243">
        <v>0</v>
      </c>
      <c r="G265" s="972" t="s">
        <v>1447</v>
      </c>
      <c r="H265" s="972" t="s">
        <v>1408</v>
      </c>
      <c r="I265" s="243">
        <v>0.01</v>
      </c>
      <c r="J265" s="243">
        <v>1</v>
      </c>
      <c r="K265" s="973">
        <v>0.99</v>
      </c>
      <c r="L265" s="972" t="s">
        <v>701</v>
      </c>
      <c r="M265" s="972" t="s">
        <v>718</v>
      </c>
      <c r="N265" s="974">
        <v>0</v>
      </c>
      <c r="O265" s="972" t="s">
        <v>1447</v>
      </c>
      <c r="P265" s="972" t="s">
        <v>1408</v>
      </c>
      <c r="Q265" s="974">
        <v>0.01</v>
      </c>
      <c r="R265" s="975">
        <v>1</v>
      </c>
      <c r="S265" s="973">
        <v>0.99</v>
      </c>
      <c r="T265" s="972" t="s">
        <v>701</v>
      </c>
      <c r="U265" s="972" t="s">
        <v>718</v>
      </c>
      <c r="V265" s="974">
        <v>0</v>
      </c>
      <c r="W265" s="972" t="s">
        <v>1447</v>
      </c>
      <c r="X265" s="972" t="s">
        <v>1408</v>
      </c>
      <c r="Y265" s="974">
        <v>0.01</v>
      </c>
      <c r="Z265" s="975">
        <v>1</v>
      </c>
      <c r="AA265" s="973">
        <v>0.99</v>
      </c>
      <c r="AB265" s="972" t="s">
        <v>701</v>
      </c>
      <c r="AC265" s="972" t="s">
        <v>718</v>
      </c>
      <c r="AD265" s="974">
        <v>0</v>
      </c>
      <c r="AE265" s="972" t="s">
        <v>1447</v>
      </c>
      <c r="AF265" s="972" t="s">
        <v>1408</v>
      </c>
      <c r="AG265" s="974">
        <v>0.01</v>
      </c>
      <c r="AH265" s="975">
        <v>1</v>
      </c>
      <c r="AI265" s="973">
        <v>0.99</v>
      </c>
      <c r="AJ265" s="734" t="s">
        <v>701</v>
      </c>
      <c r="AK265" s="977" t="s">
        <v>718</v>
      </c>
      <c r="AL265" s="974">
        <v>0</v>
      </c>
      <c r="AM265" s="977" t="s">
        <v>1447</v>
      </c>
      <c r="AN265" s="977" t="s">
        <v>1408</v>
      </c>
      <c r="AO265" s="974">
        <v>0.01</v>
      </c>
      <c r="AP265" s="975">
        <v>1</v>
      </c>
      <c r="AQ265" s="979">
        <v>0.99</v>
      </c>
      <c r="AR265" s="980" t="s">
        <v>701</v>
      </c>
      <c r="AS265" s="980" t="s">
        <v>718</v>
      </c>
      <c r="AT265" s="979">
        <v>0</v>
      </c>
      <c r="AU265" s="980" t="s">
        <v>734</v>
      </c>
      <c r="AV265" s="980" t="s">
        <v>733</v>
      </c>
      <c r="AW265" s="979">
        <v>0.01</v>
      </c>
      <c r="AX265" s="1327">
        <f t="shared" si="12"/>
        <v>1</v>
      </c>
      <c r="AY265" s="1313"/>
      <c r="AZ265" s="974">
        <v>0.99</v>
      </c>
      <c r="BA265" s="243" t="s">
        <v>701</v>
      </c>
      <c r="BB265" s="200" t="s">
        <v>718</v>
      </c>
      <c r="BC265" s="974">
        <v>0</v>
      </c>
      <c r="BD265" s="243" t="s">
        <v>734</v>
      </c>
      <c r="BE265" s="972" t="s">
        <v>733</v>
      </c>
      <c r="BF265" s="974">
        <v>0.01</v>
      </c>
      <c r="BG265" s="1334">
        <f t="shared" si="13"/>
        <v>1</v>
      </c>
      <c r="BH265" s="974">
        <v>0.49</v>
      </c>
      <c r="BI265" s="243" t="s">
        <v>701</v>
      </c>
      <c r="BJ265" s="200" t="s">
        <v>718</v>
      </c>
      <c r="BK265" s="974">
        <v>0</v>
      </c>
      <c r="BL265" s="243" t="s">
        <v>734</v>
      </c>
      <c r="BM265" s="972" t="s">
        <v>733</v>
      </c>
      <c r="BN265" s="974">
        <v>0.01</v>
      </c>
      <c r="BO265" s="1334">
        <f t="shared" si="14"/>
        <v>0.5</v>
      </c>
      <c r="BP265" s="210"/>
      <c r="BQ265" s="1464" t="str">
        <f>IF(VLOOKUP($A265,'EZ list'!$B$4:$H$443,4,FALSE)="","","Yes")</f>
        <v/>
      </c>
      <c r="BR265" s="1465" t="s">
        <v>985</v>
      </c>
      <c r="BS265" s="1446">
        <v>0.69699999999999995</v>
      </c>
      <c r="BT265" s="1396" t="s">
        <v>1088</v>
      </c>
      <c r="BU265" s="1396" t="s">
        <v>701</v>
      </c>
      <c r="BV265" s="1396" t="s">
        <v>718</v>
      </c>
      <c r="BW265" s="1396">
        <v>0</v>
      </c>
      <c r="BX265" s="1396" t="s">
        <v>734</v>
      </c>
      <c r="BY265" s="1396" t="s">
        <v>733</v>
      </c>
      <c r="BZ265" s="1396">
        <v>0.01</v>
      </c>
      <c r="CA265" s="1330"/>
    </row>
    <row r="266" spans="1:79" s="200" customFormat="1" ht="15.75" customHeight="1" x14ac:dyDescent="0.25">
      <c r="A266" s="972" t="s">
        <v>631</v>
      </c>
      <c r="B266" s="1268" t="s">
        <v>630</v>
      </c>
      <c r="C266" s="243">
        <v>0.4</v>
      </c>
      <c r="D266" s="243" t="s">
        <v>775</v>
      </c>
      <c r="E266" s="972" t="s">
        <v>774</v>
      </c>
      <c r="F266" s="243">
        <v>0.09</v>
      </c>
      <c r="G266" s="972" t="s">
        <v>773</v>
      </c>
      <c r="H266" s="972" t="s">
        <v>772</v>
      </c>
      <c r="I266" s="243">
        <v>0.01</v>
      </c>
      <c r="J266" s="243">
        <v>0.5</v>
      </c>
      <c r="K266" s="973">
        <v>0.4</v>
      </c>
      <c r="L266" s="972" t="s">
        <v>775</v>
      </c>
      <c r="M266" s="972" t="s">
        <v>774</v>
      </c>
      <c r="N266" s="974">
        <v>0.09</v>
      </c>
      <c r="O266" s="972" t="s">
        <v>773</v>
      </c>
      <c r="P266" s="972" t="s">
        <v>772</v>
      </c>
      <c r="Q266" s="974">
        <v>0.01</v>
      </c>
      <c r="R266" s="975">
        <v>0.5</v>
      </c>
      <c r="S266" s="973">
        <v>0.4</v>
      </c>
      <c r="T266" s="972" t="s">
        <v>775</v>
      </c>
      <c r="U266" s="972" t="s">
        <v>774</v>
      </c>
      <c r="V266" s="974">
        <v>0.09</v>
      </c>
      <c r="W266" s="972" t="s">
        <v>773</v>
      </c>
      <c r="X266" s="972" t="s">
        <v>772</v>
      </c>
      <c r="Y266" s="974">
        <v>0.01</v>
      </c>
      <c r="Z266" s="975">
        <v>0.5</v>
      </c>
      <c r="AA266" s="973">
        <v>0.4</v>
      </c>
      <c r="AB266" s="972" t="s">
        <v>775</v>
      </c>
      <c r="AC266" s="972" t="s">
        <v>774</v>
      </c>
      <c r="AD266" s="974">
        <v>0.09</v>
      </c>
      <c r="AE266" s="972" t="s">
        <v>773</v>
      </c>
      <c r="AF266" s="972" t="s">
        <v>772</v>
      </c>
      <c r="AG266" s="974">
        <v>0.01</v>
      </c>
      <c r="AH266" s="975">
        <v>0.5</v>
      </c>
      <c r="AI266" s="973">
        <v>0.4</v>
      </c>
      <c r="AJ266" s="734" t="s">
        <v>775</v>
      </c>
      <c r="AK266" s="977" t="s">
        <v>774</v>
      </c>
      <c r="AL266" s="974">
        <v>0.09</v>
      </c>
      <c r="AM266" s="977" t="s">
        <v>773</v>
      </c>
      <c r="AN266" s="977" t="s">
        <v>772</v>
      </c>
      <c r="AO266" s="974">
        <v>0.01</v>
      </c>
      <c r="AP266" s="975">
        <v>0.5</v>
      </c>
      <c r="AQ266" s="979">
        <v>0.4</v>
      </c>
      <c r="AR266" s="980" t="s">
        <v>775</v>
      </c>
      <c r="AS266" s="980" t="s">
        <v>774</v>
      </c>
      <c r="AT266" s="979">
        <v>0.59</v>
      </c>
      <c r="AU266" s="980" t="s">
        <v>773</v>
      </c>
      <c r="AV266" s="980" t="s">
        <v>772</v>
      </c>
      <c r="AW266" s="979">
        <v>0.01</v>
      </c>
      <c r="AX266" s="1327">
        <f t="shared" si="12"/>
        <v>1</v>
      </c>
      <c r="AY266" s="1313"/>
      <c r="AZ266" s="974">
        <v>0.4</v>
      </c>
      <c r="BA266" s="243" t="s">
        <v>775</v>
      </c>
      <c r="BB266" s="200" t="s">
        <v>774</v>
      </c>
      <c r="BC266" s="974">
        <v>0.09</v>
      </c>
      <c r="BD266" s="243" t="s">
        <v>773</v>
      </c>
      <c r="BE266" s="972" t="s">
        <v>772</v>
      </c>
      <c r="BF266" s="974">
        <v>0.01</v>
      </c>
      <c r="BG266" s="1334">
        <f t="shared" si="13"/>
        <v>0.5</v>
      </c>
      <c r="BH266" s="974">
        <v>0.4</v>
      </c>
      <c r="BI266" s="243" t="s">
        <v>775</v>
      </c>
      <c r="BJ266" s="200" t="s">
        <v>774</v>
      </c>
      <c r="BK266" s="974">
        <v>0.09</v>
      </c>
      <c r="BL266" s="243" t="s">
        <v>773</v>
      </c>
      <c r="BM266" s="972" t="s">
        <v>772</v>
      </c>
      <c r="BN266" s="974">
        <v>0.01</v>
      </c>
      <c r="BO266" s="1334">
        <f t="shared" si="14"/>
        <v>0.5</v>
      </c>
      <c r="BP266" s="210"/>
      <c r="BQ266" s="1464" t="str">
        <f>IF(VLOOKUP($A266,'EZ list'!$B$4:$H$443,4,FALSE)="","","Yes")</f>
        <v/>
      </c>
      <c r="BR266" s="1465" t="s">
        <v>984</v>
      </c>
      <c r="BS266" s="1446">
        <v>0.70399999999999996</v>
      </c>
      <c r="BT266" s="1396" t="s">
        <v>1088</v>
      </c>
      <c r="BU266" s="1396" t="s">
        <v>775</v>
      </c>
      <c r="BV266" s="1396" t="s">
        <v>774</v>
      </c>
      <c r="BW266" s="1396">
        <v>0.59</v>
      </c>
      <c r="BX266" s="1396" t="s">
        <v>773</v>
      </c>
      <c r="BY266" s="1396" t="s">
        <v>772</v>
      </c>
      <c r="BZ266" s="1396">
        <v>0.01</v>
      </c>
      <c r="CA266" s="1330"/>
    </row>
    <row r="267" spans="1:79" s="200" customFormat="1" ht="15.75" customHeight="1" x14ac:dyDescent="0.25">
      <c r="A267" s="972" t="s">
        <v>633</v>
      </c>
      <c r="B267" s="1268" t="s">
        <v>632</v>
      </c>
      <c r="C267" s="243">
        <v>0.4</v>
      </c>
      <c r="D267" s="243" t="s">
        <v>771</v>
      </c>
      <c r="E267" s="972" t="s">
        <v>770</v>
      </c>
      <c r="F267" s="243">
        <v>0.09</v>
      </c>
      <c r="G267" s="972" t="s">
        <v>769</v>
      </c>
      <c r="H267" s="972" t="s">
        <v>1407</v>
      </c>
      <c r="I267" s="243">
        <v>0.01</v>
      </c>
      <c r="J267" s="243">
        <v>0.5</v>
      </c>
      <c r="K267" s="973">
        <v>0.4</v>
      </c>
      <c r="L267" s="972" t="s">
        <v>771</v>
      </c>
      <c r="M267" s="972" t="s">
        <v>770</v>
      </c>
      <c r="N267" s="974">
        <v>0.09</v>
      </c>
      <c r="O267" s="972" t="s">
        <v>769</v>
      </c>
      <c r="P267" s="972" t="s">
        <v>1407</v>
      </c>
      <c r="Q267" s="974">
        <v>0.01</v>
      </c>
      <c r="R267" s="975">
        <v>0.5</v>
      </c>
      <c r="S267" s="973">
        <v>0.4</v>
      </c>
      <c r="T267" s="972" t="s">
        <v>771</v>
      </c>
      <c r="U267" s="972" t="s">
        <v>770</v>
      </c>
      <c r="V267" s="974">
        <v>0.09</v>
      </c>
      <c r="W267" s="972" t="s">
        <v>769</v>
      </c>
      <c r="X267" s="972" t="s">
        <v>1407</v>
      </c>
      <c r="Y267" s="974">
        <v>0.01</v>
      </c>
      <c r="Z267" s="975">
        <v>0.5</v>
      </c>
      <c r="AA267" s="973">
        <v>0.4</v>
      </c>
      <c r="AB267" s="972" t="s">
        <v>771</v>
      </c>
      <c r="AC267" s="972" t="s">
        <v>770</v>
      </c>
      <c r="AD267" s="974">
        <v>0.09</v>
      </c>
      <c r="AE267" s="972" t="s">
        <v>769</v>
      </c>
      <c r="AF267" s="972" t="s">
        <v>1407</v>
      </c>
      <c r="AG267" s="974">
        <v>0.01</v>
      </c>
      <c r="AH267" s="975">
        <v>0.5</v>
      </c>
      <c r="AI267" s="973">
        <v>0.4</v>
      </c>
      <c r="AJ267" s="734" t="s">
        <v>771</v>
      </c>
      <c r="AK267" s="977" t="s">
        <v>770</v>
      </c>
      <c r="AL267" s="974">
        <v>0.09</v>
      </c>
      <c r="AM267" s="977" t="s">
        <v>769</v>
      </c>
      <c r="AN267" s="977" t="s">
        <v>1407</v>
      </c>
      <c r="AO267" s="974">
        <v>0.01</v>
      </c>
      <c r="AP267" s="975">
        <v>0.5</v>
      </c>
      <c r="AQ267" s="979">
        <v>0.4</v>
      </c>
      <c r="AR267" s="980" t="s">
        <v>771</v>
      </c>
      <c r="AS267" s="980" t="s">
        <v>770</v>
      </c>
      <c r="AT267" s="979">
        <v>0.09</v>
      </c>
      <c r="AU267" s="980" t="s">
        <v>769</v>
      </c>
      <c r="AV267" s="980" t="s">
        <v>768</v>
      </c>
      <c r="AW267" s="979">
        <v>0.01</v>
      </c>
      <c r="AX267" s="1327">
        <f t="shared" si="12"/>
        <v>0.5</v>
      </c>
      <c r="AY267" s="1313"/>
      <c r="AZ267" s="974">
        <v>0.4</v>
      </c>
      <c r="BA267" s="243" t="s">
        <v>771</v>
      </c>
      <c r="BB267" s="200" t="s">
        <v>770</v>
      </c>
      <c r="BC267" s="974">
        <v>0.09</v>
      </c>
      <c r="BD267" s="243" t="s">
        <v>769</v>
      </c>
      <c r="BE267" s="972" t="s">
        <v>768</v>
      </c>
      <c r="BF267" s="974">
        <v>0.01</v>
      </c>
      <c r="BG267" s="1334">
        <f t="shared" si="13"/>
        <v>0.5</v>
      </c>
      <c r="BH267" s="974">
        <v>0.4</v>
      </c>
      <c r="BI267" s="243" t="s">
        <v>771</v>
      </c>
      <c r="BJ267" s="200" t="s">
        <v>770</v>
      </c>
      <c r="BK267" s="974">
        <v>0.09</v>
      </c>
      <c r="BL267" s="243" t="s">
        <v>769</v>
      </c>
      <c r="BM267" s="972" t="s">
        <v>768</v>
      </c>
      <c r="BN267" s="974">
        <v>0.01</v>
      </c>
      <c r="BO267" s="1334">
        <f t="shared" si="14"/>
        <v>0.5</v>
      </c>
      <c r="BP267" s="210"/>
      <c r="BQ267" s="1464" t="str">
        <f>IF(VLOOKUP($A267,'EZ list'!$B$4:$H$443,4,FALSE)="","","Yes")</f>
        <v/>
      </c>
      <c r="BR267" s="1465" t="s">
        <v>984</v>
      </c>
      <c r="BS267" s="1446">
        <v>0.70699999999999996</v>
      </c>
      <c r="BT267" s="1396" t="s">
        <v>1088</v>
      </c>
      <c r="BU267" s="1396" t="s">
        <v>771</v>
      </c>
      <c r="BV267" s="1396" t="s">
        <v>770</v>
      </c>
      <c r="BW267" s="1396">
        <v>0.59</v>
      </c>
      <c r="BX267" s="1396" t="s">
        <v>769</v>
      </c>
      <c r="BY267" s="1396" t="s">
        <v>768</v>
      </c>
      <c r="BZ267" s="1396">
        <v>0.01</v>
      </c>
      <c r="CA267" s="1330"/>
    </row>
    <row r="268" spans="1:79" s="200" customFormat="1" ht="15" x14ac:dyDescent="0.25">
      <c r="A268" s="972" t="s">
        <v>635</v>
      </c>
      <c r="B268" s="1268" t="s">
        <v>634</v>
      </c>
      <c r="C268" s="243">
        <v>0.4</v>
      </c>
      <c r="D268" s="243" t="s">
        <v>745</v>
      </c>
      <c r="E268" s="972" t="s">
        <v>744</v>
      </c>
      <c r="F268" s="243">
        <v>0.1</v>
      </c>
      <c r="G268" s="972" t="s">
        <v>701</v>
      </c>
      <c r="H268" s="972" t="s">
        <v>713</v>
      </c>
      <c r="I268" s="243">
        <v>0</v>
      </c>
      <c r="J268" s="243">
        <v>0.5</v>
      </c>
      <c r="K268" s="973">
        <v>0.4</v>
      </c>
      <c r="L268" s="972" t="s">
        <v>745</v>
      </c>
      <c r="M268" s="972" t="s">
        <v>744</v>
      </c>
      <c r="N268" s="974">
        <v>0.1</v>
      </c>
      <c r="O268" s="972" t="s">
        <v>701</v>
      </c>
      <c r="P268" s="972" t="s">
        <v>713</v>
      </c>
      <c r="Q268" s="974">
        <v>0</v>
      </c>
      <c r="R268" s="975">
        <v>0.5</v>
      </c>
      <c r="S268" s="973">
        <v>0.4</v>
      </c>
      <c r="T268" s="972" t="s">
        <v>745</v>
      </c>
      <c r="U268" s="972" t="s">
        <v>744</v>
      </c>
      <c r="V268" s="974">
        <v>0.1</v>
      </c>
      <c r="W268" s="972" t="s">
        <v>701</v>
      </c>
      <c r="X268" s="972" t="s">
        <v>713</v>
      </c>
      <c r="Y268" s="974">
        <v>0</v>
      </c>
      <c r="Z268" s="975">
        <v>0.5</v>
      </c>
      <c r="AA268" s="973">
        <v>0.4</v>
      </c>
      <c r="AB268" s="972" t="s">
        <v>745</v>
      </c>
      <c r="AC268" s="972" t="s">
        <v>744</v>
      </c>
      <c r="AD268" s="974">
        <v>0.1</v>
      </c>
      <c r="AE268" s="972" t="s">
        <v>701</v>
      </c>
      <c r="AF268" s="972" t="s">
        <v>713</v>
      </c>
      <c r="AG268" s="974">
        <v>0</v>
      </c>
      <c r="AH268" s="975">
        <v>0.5</v>
      </c>
      <c r="AI268" s="973">
        <v>0.4</v>
      </c>
      <c r="AJ268" s="734" t="s">
        <v>745</v>
      </c>
      <c r="AK268" s="977" t="s">
        <v>744</v>
      </c>
      <c r="AL268" s="974">
        <v>0.1</v>
      </c>
      <c r="AM268" s="977" t="s">
        <v>701</v>
      </c>
      <c r="AN268" s="977" t="s">
        <v>713</v>
      </c>
      <c r="AO268" s="974">
        <v>0</v>
      </c>
      <c r="AP268" s="975">
        <v>0.5</v>
      </c>
      <c r="AQ268" s="979">
        <v>0.4</v>
      </c>
      <c r="AR268" s="980" t="s">
        <v>745</v>
      </c>
      <c r="AS268" s="980" t="s">
        <v>744</v>
      </c>
      <c r="AT268" s="979">
        <v>0.1</v>
      </c>
      <c r="AU268" s="980" t="s">
        <v>701</v>
      </c>
      <c r="AV268" s="980" t="s">
        <v>713</v>
      </c>
      <c r="AW268" s="979">
        <v>0</v>
      </c>
      <c r="AX268" s="1327">
        <f t="shared" si="12"/>
        <v>0.5</v>
      </c>
      <c r="AY268" s="1313"/>
      <c r="AZ268" s="974">
        <v>0.4</v>
      </c>
      <c r="BA268" s="243" t="s">
        <v>745</v>
      </c>
      <c r="BB268" s="200" t="s">
        <v>744</v>
      </c>
      <c r="BC268" s="974">
        <v>0.1</v>
      </c>
      <c r="BD268" s="243" t="s">
        <v>701</v>
      </c>
      <c r="BE268" s="972" t="s">
        <v>713</v>
      </c>
      <c r="BF268" s="974">
        <v>0</v>
      </c>
      <c r="BG268" s="1334">
        <f t="shared" si="13"/>
        <v>0.5</v>
      </c>
      <c r="BH268" s="974">
        <v>0.4</v>
      </c>
      <c r="BI268" s="243" t="s">
        <v>745</v>
      </c>
      <c r="BJ268" s="200" t="s">
        <v>744</v>
      </c>
      <c r="BK268" s="974">
        <v>0.1</v>
      </c>
      <c r="BL268" s="243" t="s">
        <v>701</v>
      </c>
      <c r="BM268" s="972" t="s">
        <v>713</v>
      </c>
      <c r="BN268" s="974">
        <v>0</v>
      </c>
      <c r="BO268" s="1334">
        <f t="shared" si="14"/>
        <v>0.5</v>
      </c>
      <c r="BP268" s="210"/>
      <c r="BQ268" s="1464" t="str">
        <f>IF(VLOOKUP($A268,'EZ list'!$B$4:$H$443,4,FALSE)="","","Yes")</f>
        <v>Yes</v>
      </c>
      <c r="BR268" s="1465" t="s">
        <v>984</v>
      </c>
      <c r="BS268" s="1446">
        <v>0.68799999999999994</v>
      </c>
      <c r="BT268" s="1396" t="s">
        <v>1088</v>
      </c>
      <c r="BU268" s="1396" t="s">
        <v>745</v>
      </c>
      <c r="BV268" s="1396" t="s">
        <v>744</v>
      </c>
      <c r="BW268" s="1396">
        <v>0.6</v>
      </c>
      <c r="BX268" s="1396" t="s">
        <v>701</v>
      </c>
      <c r="BY268" s="1396" t="s">
        <v>713</v>
      </c>
      <c r="BZ268" s="1396">
        <v>0</v>
      </c>
      <c r="CA268" s="1330"/>
    </row>
    <row r="269" spans="1:79" s="200" customFormat="1" ht="15.75" customHeight="1" x14ac:dyDescent="0.25">
      <c r="A269" s="972" t="s">
        <v>637</v>
      </c>
      <c r="B269" s="1268" t="s">
        <v>636</v>
      </c>
      <c r="C269" s="243">
        <v>0.49</v>
      </c>
      <c r="D269" s="243" t="s">
        <v>701</v>
      </c>
      <c r="E269" s="972" t="s">
        <v>718</v>
      </c>
      <c r="F269" s="243">
        <v>0</v>
      </c>
      <c r="G269" s="972" t="s">
        <v>767</v>
      </c>
      <c r="H269" s="972" t="s">
        <v>766</v>
      </c>
      <c r="I269" s="243">
        <v>0.01</v>
      </c>
      <c r="J269" s="243">
        <v>0.5</v>
      </c>
      <c r="K269" s="973">
        <v>0.49</v>
      </c>
      <c r="L269" s="972" t="s">
        <v>701</v>
      </c>
      <c r="M269" s="972" t="s">
        <v>718</v>
      </c>
      <c r="N269" s="974">
        <v>0</v>
      </c>
      <c r="O269" s="972" t="s">
        <v>767</v>
      </c>
      <c r="P269" s="972" t="s">
        <v>766</v>
      </c>
      <c r="Q269" s="974">
        <v>0.01</v>
      </c>
      <c r="R269" s="975">
        <v>0.5</v>
      </c>
      <c r="S269" s="973">
        <v>0.49</v>
      </c>
      <c r="T269" s="972" t="s">
        <v>701</v>
      </c>
      <c r="U269" s="972" t="s">
        <v>718</v>
      </c>
      <c r="V269" s="974">
        <v>0</v>
      </c>
      <c r="W269" s="972" t="s">
        <v>767</v>
      </c>
      <c r="X269" s="972" t="s">
        <v>766</v>
      </c>
      <c r="Y269" s="974">
        <v>0.01</v>
      </c>
      <c r="Z269" s="975">
        <v>0.5</v>
      </c>
      <c r="AA269" s="973">
        <v>0.49</v>
      </c>
      <c r="AB269" s="972" t="s">
        <v>701</v>
      </c>
      <c r="AC269" s="972" t="s">
        <v>718</v>
      </c>
      <c r="AD269" s="974">
        <v>0</v>
      </c>
      <c r="AE269" s="972" t="s">
        <v>767</v>
      </c>
      <c r="AF269" s="972" t="s">
        <v>766</v>
      </c>
      <c r="AG269" s="974">
        <v>0.01</v>
      </c>
      <c r="AH269" s="975">
        <v>0.5</v>
      </c>
      <c r="AI269" s="973">
        <v>0.74</v>
      </c>
      <c r="AJ269" s="734" t="s">
        <v>701</v>
      </c>
      <c r="AK269" s="977" t="s">
        <v>718</v>
      </c>
      <c r="AL269" s="974">
        <v>0</v>
      </c>
      <c r="AM269" s="977" t="s">
        <v>767</v>
      </c>
      <c r="AN269" s="977" t="s">
        <v>766</v>
      </c>
      <c r="AO269" s="974">
        <v>0.01</v>
      </c>
      <c r="AP269" s="975">
        <v>0.75</v>
      </c>
      <c r="AQ269" s="979">
        <v>0.99</v>
      </c>
      <c r="AR269" s="980" t="s">
        <v>701</v>
      </c>
      <c r="AS269" s="980" t="s">
        <v>718</v>
      </c>
      <c r="AT269" s="979">
        <v>0</v>
      </c>
      <c r="AU269" s="980" t="s">
        <v>767</v>
      </c>
      <c r="AV269" s="980" t="s">
        <v>766</v>
      </c>
      <c r="AW269" s="979">
        <v>0.01</v>
      </c>
      <c r="AX269" s="1327">
        <f t="shared" si="12"/>
        <v>1</v>
      </c>
      <c r="AY269" s="1313"/>
      <c r="AZ269" s="974">
        <v>0.49</v>
      </c>
      <c r="BA269" s="243" t="s">
        <v>701</v>
      </c>
      <c r="BB269" s="200" t="s">
        <v>718</v>
      </c>
      <c r="BC269" s="974">
        <v>0</v>
      </c>
      <c r="BD269" s="243" t="s">
        <v>767</v>
      </c>
      <c r="BE269" s="972" t="s">
        <v>766</v>
      </c>
      <c r="BF269" s="974">
        <v>0.01</v>
      </c>
      <c r="BG269" s="1334">
        <f t="shared" si="13"/>
        <v>0.5</v>
      </c>
      <c r="BH269" s="974">
        <v>0.49</v>
      </c>
      <c r="BI269" s="243" t="s">
        <v>701</v>
      </c>
      <c r="BJ269" s="200" t="s">
        <v>718</v>
      </c>
      <c r="BK269" s="974">
        <v>0</v>
      </c>
      <c r="BL269" s="243" t="s">
        <v>767</v>
      </c>
      <c r="BM269" s="972" t="s">
        <v>766</v>
      </c>
      <c r="BN269" s="974">
        <v>0.01</v>
      </c>
      <c r="BO269" s="1334">
        <f t="shared" si="14"/>
        <v>0.5</v>
      </c>
      <c r="BP269" s="210"/>
      <c r="BQ269" s="1464" t="str">
        <f>IF(VLOOKUP($A269,'EZ list'!$B$4:$H$443,4,FALSE)="","","Yes")</f>
        <v>Yes</v>
      </c>
      <c r="BR269" s="1465" t="s">
        <v>985</v>
      </c>
      <c r="BS269" s="1446">
        <v>0.68200000000000005</v>
      </c>
      <c r="BT269" s="1396" t="s">
        <v>1088</v>
      </c>
      <c r="BU269" s="1396" t="s">
        <v>701</v>
      </c>
      <c r="BV269" s="1396" t="s">
        <v>718</v>
      </c>
      <c r="BW269" s="1396">
        <v>0</v>
      </c>
      <c r="BX269" s="1396" t="s">
        <v>767</v>
      </c>
      <c r="BY269" s="1396" t="s">
        <v>766</v>
      </c>
      <c r="BZ269" s="1396">
        <v>0.01</v>
      </c>
      <c r="CA269" s="1330"/>
    </row>
    <row r="270" spans="1:79" s="200" customFormat="1" ht="15" x14ac:dyDescent="0.25">
      <c r="A270" s="972" t="s">
        <v>639</v>
      </c>
      <c r="B270" s="1268" t="s">
        <v>638</v>
      </c>
      <c r="C270" s="243">
        <v>0.99</v>
      </c>
      <c r="D270" s="243" t="s">
        <v>701</v>
      </c>
      <c r="E270" s="972" t="s">
        <v>718</v>
      </c>
      <c r="F270" s="243">
        <v>0</v>
      </c>
      <c r="G270" s="972" t="s">
        <v>717</v>
      </c>
      <c r="H270" s="972" t="s">
        <v>716</v>
      </c>
      <c r="I270" s="243">
        <v>0.01</v>
      </c>
      <c r="J270" s="243">
        <v>1</v>
      </c>
      <c r="K270" s="973">
        <v>0.99</v>
      </c>
      <c r="L270" s="972" t="s">
        <v>701</v>
      </c>
      <c r="M270" s="972" t="s">
        <v>718</v>
      </c>
      <c r="N270" s="974">
        <v>0</v>
      </c>
      <c r="O270" s="972" t="s">
        <v>717</v>
      </c>
      <c r="P270" s="972" t="s">
        <v>716</v>
      </c>
      <c r="Q270" s="974">
        <v>0.01</v>
      </c>
      <c r="R270" s="975">
        <v>1</v>
      </c>
      <c r="S270" s="973">
        <v>0.99</v>
      </c>
      <c r="T270" s="972" t="s">
        <v>701</v>
      </c>
      <c r="U270" s="972" t="s">
        <v>718</v>
      </c>
      <c r="V270" s="974">
        <v>0</v>
      </c>
      <c r="W270" s="972" t="s">
        <v>717</v>
      </c>
      <c r="X270" s="972" t="s">
        <v>716</v>
      </c>
      <c r="Y270" s="974">
        <v>0.01</v>
      </c>
      <c r="Z270" s="975">
        <v>1</v>
      </c>
      <c r="AA270" s="973">
        <v>0.99</v>
      </c>
      <c r="AB270" s="972" t="s">
        <v>701</v>
      </c>
      <c r="AC270" s="972" t="s">
        <v>718</v>
      </c>
      <c r="AD270" s="974">
        <v>0</v>
      </c>
      <c r="AE270" s="972" t="s">
        <v>717</v>
      </c>
      <c r="AF270" s="972" t="s">
        <v>716</v>
      </c>
      <c r="AG270" s="974">
        <v>0.01</v>
      </c>
      <c r="AH270" s="975">
        <v>1</v>
      </c>
      <c r="AI270" s="973">
        <v>0.99</v>
      </c>
      <c r="AJ270" s="734" t="s">
        <v>701</v>
      </c>
      <c r="AK270" s="977" t="s">
        <v>718</v>
      </c>
      <c r="AL270" s="974">
        <v>0</v>
      </c>
      <c r="AM270" s="977" t="s">
        <v>717</v>
      </c>
      <c r="AN270" s="977" t="s">
        <v>716</v>
      </c>
      <c r="AO270" s="974">
        <v>0.01</v>
      </c>
      <c r="AP270" s="975">
        <v>1</v>
      </c>
      <c r="AQ270" s="979">
        <v>0.99</v>
      </c>
      <c r="AR270" s="980" t="s">
        <v>701</v>
      </c>
      <c r="AS270" s="980" t="s">
        <v>718</v>
      </c>
      <c r="AT270" s="979">
        <v>0</v>
      </c>
      <c r="AU270" s="980" t="s">
        <v>717</v>
      </c>
      <c r="AV270" s="980" t="s">
        <v>716</v>
      </c>
      <c r="AW270" s="979">
        <v>0.01</v>
      </c>
      <c r="AX270" s="1327">
        <f t="shared" si="12"/>
        <v>1</v>
      </c>
      <c r="AY270" s="1313"/>
      <c r="AZ270" s="974">
        <v>0.99</v>
      </c>
      <c r="BA270" s="243" t="s">
        <v>701</v>
      </c>
      <c r="BB270" s="200" t="s">
        <v>718</v>
      </c>
      <c r="BC270" s="974">
        <v>0</v>
      </c>
      <c r="BD270" s="243" t="s">
        <v>717</v>
      </c>
      <c r="BE270" s="972" t="s">
        <v>716</v>
      </c>
      <c r="BF270" s="974">
        <v>0.01</v>
      </c>
      <c r="BG270" s="1334">
        <f t="shared" si="13"/>
        <v>1</v>
      </c>
      <c r="BH270" s="974">
        <v>0.49</v>
      </c>
      <c r="BI270" s="243" t="s">
        <v>701</v>
      </c>
      <c r="BJ270" s="200" t="s">
        <v>718</v>
      </c>
      <c r="BK270" s="974">
        <v>0</v>
      </c>
      <c r="BL270" s="243" t="s">
        <v>717</v>
      </c>
      <c r="BM270" s="972" t="s">
        <v>716</v>
      </c>
      <c r="BN270" s="974">
        <v>0.01</v>
      </c>
      <c r="BO270" s="1334">
        <f t="shared" si="14"/>
        <v>0.5</v>
      </c>
      <c r="BP270" s="210"/>
      <c r="BQ270" s="1464" t="str">
        <f>IF(VLOOKUP($A270,'EZ list'!$B$4:$H$443,4,FALSE)="","","Yes")</f>
        <v>Yes</v>
      </c>
      <c r="BR270" s="1465" t="s">
        <v>985</v>
      </c>
      <c r="BS270" s="1446">
        <v>0.67200000000000004</v>
      </c>
      <c r="BT270" s="1396" t="s">
        <v>1088</v>
      </c>
      <c r="BU270" s="1396" t="s">
        <v>701</v>
      </c>
      <c r="BV270" s="1396" t="s">
        <v>718</v>
      </c>
      <c r="BW270" s="1396">
        <v>0</v>
      </c>
      <c r="BX270" s="1396" t="s">
        <v>717</v>
      </c>
      <c r="BY270" s="1396" t="s">
        <v>716</v>
      </c>
      <c r="BZ270" s="1396">
        <v>0.01</v>
      </c>
      <c r="CA270" s="1330"/>
    </row>
    <row r="271" spans="1:79" s="200" customFormat="1" ht="15.75" customHeight="1" x14ac:dyDescent="0.25">
      <c r="A271" s="972" t="s">
        <v>641</v>
      </c>
      <c r="B271" s="1268" t="s">
        <v>640</v>
      </c>
      <c r="C271" s="243">
        <v>0.3</v>
      </c>
      <c r="D271" s="243" t="s">
        <v>739</v>
      </c>
      <c r="E271" s="972" t="s">
        <v>738</v>
      </c>
      <c r="F271" s="243">
        <v>0.37</v>
      </c>
      <c r="G271" s="972" t="s">
        <v>701</v>
      </c>
      <c r="H271" s="972" t="s">
        <v>701</v>
      </c>
      <c r="I271" s="243">
        <v>0</v>
      </c>
      <c r="J271" s="243">
        <v>0.66999999999999993</v>
      </c>
      <c r="K271" s="973">
        <v>0.3</v>
      </c>
      <c r="L271" s="972" t="s">
        <v>739</v>
      </c>
      <c r="M271" s="972" t="s">
        <v>738</v>
      </c>
      <c r="N271" s="974">
        <v>0.37</v>
      </c>
      <c r="O271" s="972" t="s">
        <v>701</v>
      </c>
      <c r="P271" s="972" t="s">
        <v>701</v>
      </c>
      <c r="Q271" s="974">
        <v>0</v>
      </c>
      <c r="R271" s="975">
        <v>0.66999999999999993</v>
      </c>
      <c r="S271" s="973">
        <v>0.3</v>
      </c>
      <c r="T271" s="972" t="s">
        <v>739</v>
      </c>
      <c r="U271" s="972" t="s">
        <v>738</v>
      </c>
      <c r="V271" s="974">
        <v>0.37</v>
      </c>
      <c r="W271" s="972" t="s">
        <v>701</v>
      </c>
      <c r="X271" s="972" t="s">
        <v>701</v>
      </c>
      <c r="Y271" s="974">
        <v>0</v>
      </c>
      <c r="Z271" s="975">
        <v>0.66999999999999993</v>
      </c>
      <c r="AA271" s="973">
        <v>0.3</v>
      </c>
      <c r="AB271" s="972" t="s">
        <v>739</v>
      </c>
      <c r="AC271" s="972" t="s">
        <v>738</v>
      </c>
      <c r="AD271" s="974">
        <v>0.37</v>
      </c>
      <c r="AE271" s="972" t="s">
        <v>701</v>
      </c>
      <c r="AF271" s="972" t="s">
        <v>701</v>
      </c>
      <c r="AG271" s="974">
        <v>0</v>
      </c>
      <c r="AH271" s="975">
        <v>0.66999999999999993</v>
      </c>
      <c r="AI271" s="973">
        <v>0.48</v>
      </c>
      <c r="AJ271" s="734" t="s">
        <v>739</v>
      </c>
      <c r="AK271" s="977" t="s">
        <v>738</v>
      </c>
      <c r="AL271" s="974">
        <v>0.27</v>
      </c>
      <c r="AM271" s="977" t="s">
        <v>701</v>
      </c>
      <c r="AN271" s="977" t="s">
        <v>701</v>
      </c>
      <c r="AO271" s="974">
        <v>0</v>
      </c>
      <c r="AP271" s="975">
        <v>0.75</v>
      </c>
      <c r="AQ271" s="979">
        <v>0.64</v>
      </c>
      <c r="AR271" s="980" t="s">
        <v>739</v>
      </c>
      <c r="AS271" s="980" t="s">
        <v>738</v>
      </c>
      <c r="AT271" s="979">
        <v>0.36</v>
      </c>
      <c r="AU271" s="980" t="s">
        <v>701</v>
      </c>
      <c r="AV271" s="980" t="s">
        <v>701</v>
      </c>
      <c r="AW271" s="979">
        <v>0</v>
      </c>
      <c r="AX271" s="1327">
        <f t="shared" si="12"/>
        <v>1</v>
      </c>
      <c r="AY271" s="1313"/>
      <c r="AZ271" s="974">
        <v>0.3</v>
      </c>
      <c r="BA271" s="243" t="s">
        <v>739</v>
      </c>
      <c r="BB271" s="200" t="s">
        <v>738</v>
      </c>
      <c r="BC271" s="974">
        <v>0.37</v>
      </c>
      <c r="BD271" s="243" t="s">
        <v>701</v>
      </c>
      <c r="BE271" s="972" t="s">
        <v>701</v>
      </c>
      <c r="BF271" s="974">
        <v>0</v>
      </c>
      <c r="BG271" s="1334">
        <f t="shared" si="13"/>
        <v>0.66999999999999993</v>
      </c>
      <c r="BH271" s="974">
        <v>0.3</v>
      </c>
      <c r="BI271" s="243" t="s">
        <v>739</v>
      </c>
      <c r="BJ271" s="200" t="s">
        <v>738</v>
      </c>
      <c r="BK271" s="974">
        <v>0.2</v>
      </c>
      <c r="BL271" s="243" t="s">
        <v>701</v>
      </c>
      <c r="BM271" s="972" t="s">
        <v>701</v>
      </c>
      <c r="BN271" s="974">
        <v>0</v>
      </c>
      <c r="BO271" s="1334">
        <f t="shared" si="14"/>
        <v>0.5</v>
      </c>
      <c r="BP271" s="210"/>
      <c r="BQ271" s="1464" t="str">
        <f>IF(VLOOKUP($A271,'EZ list'!$B$4:$H$443,4,FALSE)="","","Yes")</f>
        <v/>
      </c>
      <c r="BR271" s="1465" t="s">
        <v>985</v>
      </c>
      <c r="BS271" s="1446">
        <v>0.76900000000000002</v>
      </c>
      <c r="BT271" s="1396" t="s">
        <v>1088</v>
      </c>
      <c r="BU271" s="1396" t="s">
        <v>739</v>
      </c>
      <c r="BV271" s="1396" t="s">
        <v>738</v>
      </c>
      <c r="BW271" s="1396">
        <v>0.2</v>
      </c>
      <c r="BX271" s="1396" t="s">
        <v>701</v>
      </c>
      <c r="BY271" s="1396" t="s">
        <v>701</v>
      </c>
      <c r="BZ271" s="1396">
        <v>0</v>
      </c>
      <c r="CA271" s="1330"/>
    </row>
    <row r="272" spans="1:79" s="200" customFormat="1" ht="15.75" customHeight="1" x14ac:dyDescent="0.25">
      <c r="A272" s="972" t="s">
        <v>643</v>
      </c>
      <c r="B272" s="1268" t="s">
        <v>642</v>
      </c>
      <c r="C272" s="243">
        <v>0.3</v>
      </c>
      <c r="D272" s="243" t="s">
        <v>739</v>
      </c>
      <c r="E272" s="972" t="s">
        <v>738</v>
      </c>
      <c r="F272" s="243">
        <v>0.37</v>
      </c>
      <c r="G272" s="972" t="s">
        <v>701</v>
      </c>
      <c r="H272" s="972" t="s">
        <v>701</v>
      </c>
      <c r="I272" s="243">
        <v>0</v>
      </c>
      <c r="J272" s="243">
        <v>0.66999999999999993</v>
      </c>
      <c r="K272" s="973">
        <v>0.3</v>
      </c>
      <c r="L272" s="972" t="s">
        <v>739</v>
      </c>
      <c r="M272" s="972" t="s">
        <v>738</v>
      </c>
      <c r="N272" s="974">
        <v>0.37</v>
      </c>
      <c r="O272" s="972" t="s">
        <v>701</v>
      </c>
      <c r="P272" s="972" t="s">
        <v>701</v>
      </c>
      <c r="Q272" s="974">
        <v>0</v>
      </c>
      <c r="R272" s="975">
        <v>0.66999999999999993</v>
      </c>
      <c r="S272" s="973">
        <v>0.3</v>
      </c>
      <c r="T272" s="972" t="s">
        <v>739</v>
      </c>
      <c r="U272" s="972" t="s">
        <v>738</v>
      </c>
      <c r="V272" s="974">
        <v>0.37</v>
      </c>
      <c r="W272" s="972" t="s">
        <v>701</v>
      </c>
      <c r="X272" s="972" t="s">
        <v>701</v>
      </c>
      <c r="Y272" s="974">
        <v>0</v>
      </c>
      <c r="Z272" s="975">
        <v>0.66999999999999993</v>
      </c>
      <c r="AA272" s="973">
        <v>0.3</v>
      </c>
      <c r="AB272" s="972" t="s">
        <v>739</v>
      </c>
      <c r="AC272" s="972" t="s">
        <v>738</v>
      </c>
      <c r="AD272" s="974">
        <v>0.37</v>
      </c>
      <c r="AE272" s="972" t="s">
        <v>701</v>
      </c>
      <c r="AF272" s="972" t="s">
        <v>701</v>
      </c>
      <c r="AG272" s="974">
        <v>0</v>
      </c>
      <c r="AH272" s="975">
        <v>0.66999999999999993</v>
      </c>
      <c r="AI272" s="973">
        <v>0.48</v>
      </c>
      <c r="AJ272" s="734" t="s">
        <v>739</v>
      </c>
      <c r="AK272" s="977" t="s">
        <v>738</v>
      </c>
      <c r="AL272" s="974">
        <v>0.27</v>
      </c>
      <c r="AM272" s="977" t="s">
        <v>701</v>
      </c>
      <c r="AN272" s="977" t="s">
        <v>701</v>
      </c>
      <c r="AO272" s="974">
        <v>0</v>
      </c>
      <c r="AP272" s="975">
        <v>0.75</v>
      </c>
      <c r="AQ272" s="979">
        <v>0.64</v>
      </c>
      <c r="AR272" s="980" t="s">
        <v>739</v>
      </c>
      <c r="AS272" s="980" t="s">
        <v>738</v>
      </c>
      <c r="AT272" s="979">
        <v>0.36</v>
      </c>
      <c r="AU272" s="980" t="s">
        <v>701</v>
      </c>
      <c r="AV272" s="980" t="s">
        <v>701</v>
      </c>
      <c r="AW272" s="979">
        <v>0</v>
      </c>
      <c r="AX272" s="1327">
        <f t="shared" si="12"/>
        <v>1</v>
      </c>
      <c r="AY272" s="1313"/>
      <c r="AZ272" s="974">
        <v>0.3</v>
      </c>
      <c r="BA272" s="243" t="s">
        <v>739</v>
      </c>
      <c r="BB272" s="200" t="s">
        <v>738</v>
      </c>
      <c r="BC272" s="974">
        <v>0.37</v>
      </c>
      <c r="BD272" s="243" t="s">
        <v>701</v>
      </c>
      <c r="BE272" s="972" t="s">
        <v>701</v>
      </c>
      <c r="BF272" s="974">
        <v>0</v>
      </c>
      <c r="BG272" s="1334">
        <f t="shared" si="13"/>
        <v>0.66999999999999993</v>
      </c>
      <c r="BH272" s="974">
        <v>0.3</v>
      </c>
      <c r="BI272" s="243" t="s">
        <v>739</v>
      </c>
      <c r="BJ272" s="200" t="s">
        <v>738</v>
      </c>
      <c r="BK272" s="974">
        <v>0.2</v>
      </c>
      <c r="BL272" s="243" t="s">
        <v>701</v>
      </c>
      <c r="BM272" s="972" t="s">
        <v>701</v>
      </c>
      <c r="BN272" s="974">
        <v>0</v>
      </c>
      <c r="BO272" s="1334">
        <f t="shared" si="14"/>
        <v>0.5</v>
      </c>
      <c r="BP272" s="210"/>
      <c r="BQ272" s="1464" t="str">
        <f>IF(VLOOKUP($A272,'EZ list'!$B$4:$H$443,4,FALSE)="","","Yes")</f>
        <v>Yes</v>
      </c>
      <c r="BR272" s="1465" t="s">
        <v>985</v>
      </c>
      <c r="BS272" s="1446">
        <v>0.76100000000000001</v>
      </c>
      <c r="BT272" s="1396" t="s">
        <v>1088</v>
      </c>
      <c r="BU272" s="1396" t="s">
        <v>739</v>
      </c>
      <c r="BV272" s="1396" t="s">
        <v>738</v>
      </c>
      <c r="BW272" s="1396">
        <v>0.2</v>
      </c>
      <c r="BX272" s="1396" t="s">
        <v>701</v>
      </c>
      <c r="BY272" s="1396" t="s">
        <v>701</v>
      </c>
      <c r="BZ272" s="1396">
        <v>0</v>
      </c>
      <c r="CA272" s="1330"/>
    </row>
    <row r="273" spans="1:79" s="200" customFormat="1" ht="15.75" customHeight="1" x14ac:dyDescent="0.25">
      <c r="A273" s="972" t="s">
        <v>645</v>
      </c>
      <c r="B273" s="1268" t="s">
        <v>765</v>
      </c>
      <c r="C273" s="243">
        <v>0.49</v>
      </c>
      <c r="D273" s="243" t="s">
        <v>701</v>
      </c>
      <c r="E273" s="972" t="s">
        <v>700</v>
      </c>
      <c r="F273" s="243">
        <v>0</v>
      </c>
      <c r="G273" s="972" t="s">
        <v>764</v>
      </c>
      <c r="H273" s="972" t="s">
        <v>763</v>
      </c>
      <c r="I273" s="243">
        <v>0.01</v>
      </c>
      <c r="J273" s="243">
        <v>0.5</v>
      </c>
      <c r="K273" s="973">
        <v>0.49</v>
      </c>
      <c r="L273" s="972" t="s">
        <v>701</v>
      </c>
      <c r="M273" s="972" t="s">
        <v>700</v>
      </c>
      <c r="N273" s="974">
        <v>0</v>
      </c>
      <c r="O273" s="972" t="s">
        <v>764</v>
      </c>
      <c r="P273" s="972" t="s">
        <v>763</v>
      </c>
      <c r="Q273" s="974">
        <v>0.01</v>
      </c>
      <c r="R273" s="975">
        <v>0.5</v>
      </c>
      <c r="S273" s="973">
        <v>0.49</v>
      </c>
      <c r="T273" s="972" t="s">
        <v>701</v>
      </c>
      <c r="U273" s="972" t="s">
        <v>700</v>
      </c>
      <c r="V273" s="974">
        <v>0</v>
      </c>
      <c r="W273" s="972" t="s">
        <v>764</v>
      </c>
      <c r="X273" s="972" t="s">
        <v>763</v>
      </c>
      <c r="Y273" s="974">
        <v>0.01</v>
      </c>
      <c r="Z273" s="975">
        <v>0.5</v>
      </c>
      <c r="AA273" s="973">
        <v>0.49</v>
      </c>
      <c r="AB273" s="972" t="s">
        <v>701</v>
      </c>
      <c r="AC273" s="972" t="s">
        <v>700</v>
      </c>
      <c r="AD273" s="974">
        <v>0</v>
      </c>
      <c r="AE273" s="972" t="s">
        <v>764</v>
      </c>
      <c r="AF273" s="972" t="s">
        <v>763</v>
      </c>
      <c r="AG273" s="974">
        <v>0.01</v>
      </c>
      <c r="AH273" s="975">
        <v>0.5</v>
      </c>
      <c r="AI273" s="973">
        <v>0.49</v>
      </c>
      <c r="AJ273" s="734" t="s">
        <v>701</v>
      </c>
      <c r="AK273" s="977" t="s">
        <v>700</v>
      </c>
      <c r="AL273" s="974">
        <v>0</v>
      </c>
      <c r="AM273" s="977" t="s">
        <v>764</v>
      </c>
      <c r="AN273" s="977" t="s">
        <v>763</v>
      </c>
      <c r="AO273" s="974">
        <v>0.01</v>
      </c>
      <c r="AP273" s="975">
        <v>0.5</v>
      </c>
      <c r="AQ273" s="979">
        <v>0.49</v>
      </c>
      <c r="AR273" s="980" t="s">
        <v>701</v>
      </c>
      <c r="AS273" s="980" t="s">
        <v>700</v>
      </c>
      <c r="AT273" s="979">
        <v>0</v>
      </c>
      <c r="AU273" s="980" t="s">
        <v>764</v>
      </c>
      <c r="AV273" s="980" t="s">
        <v>763</v>
      </c>
      <c r="AW273" s="979">
        <v>0.01</v>
      </c>
      <c r="AX273" s="1327">
        <f t="shared" si="12"/>
        <v>0.5</v>
      </c>
      <c r="AY273" s="1313"/>
      <c r="AZ273" s="974">
        <v>0.49</v>
      </c>
      <c r="BA273" s="243" t="s">
        <v>701</v>
      </c>
      <c r="BB273" s="200" t="s">
        <v>700</v>
      </c>
      <c r="BC273" s="974">
        <v>0</v>
      </c>
      <c r="BD273" s="243" t="s">
        <v>764</v>
      </c>
      <c r="BE273" s="972" t="s">
        <v>763</v>
      </c>
      <c r="BF273" s="974">
        <v>0.01</v>
      </c>
      <c r="BG273" s="1334">
        <f t="shared" si="13"/>
        <v>0.5</v>
      </c>
      <c r="BH273" s="974">
        <v>0.49</v>
      </c>
      <c r="BI273" s="243" t="s">
        <v>701</v>
      </c>
      <c r="BJ273" s="200" t="s">
        <v>700</v>
      </c>
      <c r="BK273" s="974">
        <v>0</v>
      </c>
      <c r="BL273" s="243" t="s">
        <v>764</v>
      </c>
      <c r="BM273" s="972" t="s">
        <v>763</v>
      </c>
      <c r="BN273" s="974">
        <v>0.01</v>
      </c>
      <c r="BO273" s="1334">
        <f t="shared" si="14"/>
        <v>0.5</v>
      </c>
      <c r="BP273" s="210"/>
      <c r="BQ273" s="1464" t="str">
        <f>IF(VLOOKUP($A273,'EZ list'!$B$4:$H$443,4,FALSE)="","","Yes")</f>
        <v>Yes</v>
      </c>
      <c r="BR273" s="1465" t="s">
        <v>985</v>
      </c>
      <c r="BS273" s="1446">
        <v>0.69499999999999995</v>
      </c>
      <c r="BT273" s="1396" t="s">
        <v>1088</v>
      </c>
      <c r="BU273" s="1396" t="s">
        <v>701</v>
      </c>
      <c r="BV273" s="1396" t="s">
        <v>700</v>
      </c>
      <c r="BW273" s="1396">
        <v>0</v>
      </c>
      <c r="BX273" s="1396" t="s">
        <v>764</v>
      </c>
      <c r="BY273" s="1396" t="s">
        <v>763</v>
      </c>
      <c r="BZ273" s="1396">
        <v>0.01</v>
      </c>
      <c r="CA273" s="1330"/>
    </row>
    <row r="274" spans="1:79" s="200" customFormat="1" ht="15.75" customHeight="1" x14ac:dyDescent="0.25">
      <c r="A274" s="972" t="s">
        <v>647</v>
      </c>
      <c r="B274" s="1268" t="s">
        <v>646</v>
      </c>
      <c r="C274" s="243">
        <v>0.4</v>
      </c>
      <c r="D274" s="243" t="s">
        <v>762</v>
      </c>
      <c r="E274" s="972" t="s">
        <v>761</v>
      </c>
      <c r="F274" s="243">
        <v>0.1</v>
      </c>
      <c r="G274" s="972" t="s">
        <v>701</v>
      </c>
      <c r="H274" s="972" t="s">
        <v>713</v>
      </c>
      <c r="I274" s="243">
        <v>0</v>
      </c>
      <c r="J274" s="243">
        <v>0.5</v>
      </c>
      <c r="K274" s="973">
        <v>0.4</v>
      </c>
      <c r="L274" s="972" t="s">
        <v>762</v>
      </c>
      <c r="M274" s="972" t="s">
        <v>761</v>
      </c>
      <c r="N274" s="974">
        <v>0.1</v>
      </c>
      <c r="O274" s="972" t="s">
        <v>701</v>
      </c>
      <c r="P274" s="972" t="s">
        <v>713</v>
      </c>
      <c r="Q274" s="974">
        <v>0</v>
      </c>
      <c r="R274" s="975">
        <v>0.5</v>
      </c>
      <c r="S274" s="973">
        <v>0.4</v>
      </c>
      <c r="T274" s="972" t="s">
        <v>762</v>
      </c>
      <c r="U274" s="972" t="s">
        <v>761</v>
      </c>
      <c r="V274" s="974">
        <v>0.1</v>
      </c>
      <c r="W274" s="972" t="s">
        <v>701</v>
      </c>
      <c r="X274" s="972" t="s">
        <v>713</v>
      </c>
      <c r="Y274" s="974">
        <v>0</v>
      </c>
      <c r="Z274" s="975">
        <v>0.5</v>
      </c>
      <c r="AA274" s="973">
        <v>0.4</v>
      </c>
      <c r="AB274" s="972" t="s">
        <v>762</v>
      </c>
      <c r="AC274" s="972" t="s">
        <v>761</v>
      </c>
      <c r="AD274" s="974">
        <v>0.1</v>
      </c>
      <c r="AE274" s="972" t="s">
        <v>701</v>
      </c>
      <c r="AF274" s="972" t="s">
        <v>713</v>
      </c>
      <c r="AG274" s="974">
        <v>0</v>
      </c>
      <c r="AH274" s="975">
        <v>0.5</v>
      </c>
      <c r="AI274" s="973">
        <v>0.4</v>
      </c>
      <c r="AJ274" s="734" t="s">
        <v>762</v>
      </c>
      <c r="AK274" s="977" t="s">
        <v>761</v>
      </c>
      <c r="AL274" s="974">
        <v>0.1</v>
      </c>
      <c r="AM274" s="977" t="s">
        <v>701</v>
      </c>
      <c r="AN274" s="977" t="s">
        <v>713</v>
      </c>
      <c r="AO274" s="974">
        <v>0</v>
      </c>
      <c r="AP274" s="975">
        <v>0.5</v>
      </c>
      <c r="AQ274" s="979">
        <v>0.4</v>
      </c>
      <c r="AR274" s="980" t="s">
        <v>762</v>
      </c>
      <c r="AS274" s="980" t="s">
        <v>761</v>
      </c>
      <c r="AT274" s="979">
        <v>0.1</v>
      </c>
      <c r="AU274" s="980" t="s">
        <v>701</v>
      </c>
      <c r="AV274" s="980" t="s">
        <v>713</v>
      </c>
      <c r="AW274" s="979">
        <v>0</v>
      </c>
      <c r="AX274" s="1327">
        <f t="shared" si="12"/>
        <v>0.5</v>
      </c>
      <c r="AY274" s="1313"/>
      <c r="AZ274" s="974">
        <v>0.4</v>
      </c>
      <c r="BA274" s="243" t="s">
        <v>762</v>
      </c>
      <c r="BB274" s="200" t="s">
        <v>761</v>
      </c>
      <c r="BC274" s="974">
        <v>0.1</v>
      </c>
      <c r="BD274" s="243" t="s">
        <v>701</v>
      </c>
      <c r="BE274" s="972" t="s">
        <v>713</v>
      </c>
      <c r="BF274" s="974">
        <v>0</v>
      </c>
      <c r="BG274" s="1334">
        <f t="shared" si="13"/>
        <v>0.5</v>
      </c>
      <c r="BH274" s="974">
        <v>0.4</v>
      </c>
      <c r="BI274" s="243" t="s">
        <v>762</v>
      </c>
      <c r="BJ274" s="200" t="s">
        <v>761</v>
      </c>
      <c r="BK274" s="974">
        <v>0.1</v>
      </c>
      <c r="BL274" s="243" t="s">
        <v>701</v>
      </c>
      <c r="BM274" s="972" t="s">
        <v>713</v>
      </c>
      <c r="BN274" s="974">
        <v>0</v>
      </c>
      <c r="BO274" s="1334">
        <f t="shared" si="14"/>
        <v>0.5</v>
      </c>
      <c r="BP274" s="210"/>
      <c r="BQ274" s="1464" t="str">
        <f>IF(VLOOKUP($A274,'EZ list'!$B$4:$H$443,4,FALSE)="","","Yes")</f>
        <v/>
      </c>
      <c r="BR274" s="1465" t="s">
        <v>984</v>
      </c>
      <c r="BS274" s="1446">
        <v>0.7</v>
      </c>
      <c r="BT274" s="1396" t="s">
        <v>1088</v>
      </c>
      <c r="BU274" s="1396" t="s">
        <v>762</v>
      </c>
      <c r="BV274" s="1396" t="s">
        <v>761</v>
      </c>
      <c r="BW274" s="1396">
        <v>0.6</v>
      </c>
      <c r="BX274" s="1396" t="s">
        <v>701</v>
      </c>
      <c r="BY274" s="1396" t="s">
        <v>713</v>
      </c>
      <c r="BZ274" s="1396">
        <v>0</v>
      </c>
      <c r="CA274" s="1330"/>
    </row>
    <row r="275" spans="1:79" s="200" customFormat="1" ht="15.75" customHeight="1" x14ac:dyDescent="0.25">
      <c r="A275" s="972" t="s">
        <v>649</v>
      </c>
      <c r="B275" s="1268" t="s">
        <v>648</v>
      </c>
      <c r="C275" s="243">
        <v>0.4</v>
      </c>
      <c r="D275" s="243" t="s">
        <v>752</v>
      </c>
      <c r="E275" s="972" t="s">
        <v>751</v>
      </c>
      <c r="F275" s="243">
        <v>0.1</v>
      </c>
      <c r="G275" s="972" t="s">
        <v>701</v>
      </c>
      <c r="H275" s="972" t="s">
        <v>713</v>
      </c>
      <c r="I275" s="243">
        <v>0</v>
      </c>
      <c r="J275" s="243">
        <v>0.5</v>
      </c>
      <c r="K275" s="973">
        <v>0.4</v>
      </c>
      <c r="L275" s="972" t="s">
        <v>752</v>
      </c>
      <c r="M275" s="972" t="s">
        <v>751</v>
      </c>
      <c r="N275" s="974">
        <v>0.1</v>
      </c>
      <c r="O275" s="972" t="s">
        <v>701</v>
      </c>
      <c r="P275" s="972" t="s">
        <v>713</v>
      </c>
      <c r="Q275" s="974">
        <v>0</v>
      </c>
      <c r="R275" s="975">
        <v>0.5</v>
      </c>
      <c r="S275" s="973">
        <v>0.4</v>
      </c>
      <c r="T275" s="972" t="s">
        <v>752</v>
      </c>
      <c r="U275" s="972" t="s">
        <v>751</v>
      </c>
      <c r="V275" s="974">
        <v>0.1</v>
      </c>
      <c r="W275" s="972" t="s">
        <v>701</v>
      </c>
      <c r="X275" s="972" t="s">
        <v>713</v>
      </c>
      <c r="Y275" s="974">
        <v>0</v>
      </c>
      <c r="Z275" s="975">
        <v>0.5</v>
      </c>
      <c r="AA275" s="973">
        <v>0.4</v>
      </c>
      <c r="AB275" s="972" t="s">
        <v>752</v>
      </c>
      <c r="AC275" s="972" t="s">
        <v>751</v>
      </c>
      <c r="AD275" s="974">
        <v>0.1</v>
      </c>
      <c r="AE275" s="972" t="s">
        <v>701</v>
      </c>
      <c r="AF275" s="972" t="s">
        <v>713</v>
      </c>
      <c r="AG275" s="974">
        <v>0</v>
      </c>
      <c r="AH275" s="975">
        <v>0.5</v>
      </c>
      <c r="AI275" s="973">
        <v>0.35</v>
      </c>
      <c r="AJ275" s="734" t="s">
        <v>752</v>
      </c>
      <c r="AK275" s="977" t="s">
        <v>751</v>
      </c>
      <c r="AL275" s="974">
        <v>0.4</v>
      </c>
      <c r="AM275" s="977" t="s">
        <v>701</v>
      </c>
      <c r="AN275" s="977" t="s">
        <v>713</v>
      </c>
      <c r="AO275" s="974">
        <v>0</v>
      </c>
      <c r="AP275" s="975">
        <v>0.75</v>
      </c>
      <c r="AQ275" s="979">
        <v>0.4</v>
      </c>
      <c r="AR275" s="980" t="s">
        <v>752</v>
      </c>
      <c r="AS275" s="980" t="s">
        <v>751</v>
      </c>
      <c r="AT275" s="979">
        <v>0.1</v>
      </c>
      <c r="AU275" s="980" t="s">
        <v>701</v>
      </c>
      <c r="AV275" s="980" t="s">
        <v>713</v>
      </c>
      <c r="AW275" s="979">
        <v>0</v>
      </c>
      <c r="AX275" s="1327">
        <f t="shared" si="12"/>
        <v>0.5</v>
      </c>
      <c r="AY275" s="1313"/>
      <c r="AZ275" s="974">
        <v>0.4</v>
      </c>
      <c r="BA275" s="243" t="s">
        <v>752</v>
      </c>
      <c r="BB275" s="200" t="s">
        <v>751</v>
      </c>
      <c r="BC275" s="974">
        <v>0.1</v>
      </c>
      <c r="BD275" s="243" t="s">
        <v>701</v>
      </c>
      <c r="BE275" s="972" t="s">
        <v>713</v>
      </c>
      <c r="BF275" s="974">
        <v>0</v>
      </c>
      <c r="BG275" s="1334">
        <f t="shared" si="13"/>
        <v>0.5</v>
      </c>
      <c r="BH275" s="974">
        <v>0.4</v>
      </c>
      <c r="BI275" s="243" t="s">
        <v>752</v>
      </c>
      <c r="BJ275" s="200" t="s">
        <v>751</v>
      </c>
      <c r="BK275" s="974">
        <v>0.1</v>
      </c>
      <c r="BL275" s="243" t="s">
        <v>701</v>
      </c>
      <c r="BM275" s="972" t="s">
        <v>713</v>
      </c>
      <c r="BN275" s="974">
        <v>0</v>
      </c>
      <c r="BO275" s="1334">
        <f t="shared" si="14"/>
        <v>0.5</v>
      </c>
      <c r="BP275" s="210"/>
      <c r="BQ275" s="1464" t="str">
        <f>IF(VLOOKUP($A275,'EZ list'!$B$4:$H$443,4,FALSE)="","","Yes")</f>
        <v/>
      </c>
      <c r="BR275" s="1465" t="s">
        <v>984</v>
      </c>
      <c r="BS275" s="1446">
        <v>0.72699999999999998</v>
      </c>
      <c r="BT275" s="1396" t="s">
        <v>1088</v>
      </c>
      <c r="BU275" s="1396" t="s">
        <v>752</v>
      </c>
      <c r="BV275" s="1396" t="s">
        <v>751</v>
      </c>
      <c r="BW275" s="1396">
        <v>0.6</v>
      </c>
      <c r="BX275" s="1396" t="s">
        <v>701</v>
      </c>
      <c r="BY275" s="1396" t="s">
        <v>713</v>
      </c>
      <c r="BZ275" s="1396">
        <v>0</v>
      </c>
      <c r="CA275" s="1330"/>
    </row>
    <row r="276" spans="1:79" s="200" customFormat="1" ht="15.75" customHeight="1" x14ac:dyDescent="0.25">
      <c r="A276" s="972" t="s">
        <v>651</v>
      </c>
      <c r="B276" s="1268" t="s">
        <v>650</v>
      </c>
      <c r="C276" s="243">
        <v>0.4</v>
      </c>
      <c r="D276" s="243" t="s">
        <v>723</v>
      </c>
      <c r="E276" s="972" t="s">
        <v>722</v>
      </c>
      <c r="F276" s="243">
        <v>0.1</v>
      </c>
      <c r="G276" s="972" t="s">
        <v>701</v>
      </c>
      <c r="H276" s="972" t="s">
        <v>713</v>
      </c>
      <c r="I276" s="243">
        <v>0</v>
      </c>
      <c r="J276" s="243">
        <v>0.5</v>
      </c>
      <c r="K276" s="973">
        <v>0.4</v>
      </c>
      <c r="L276" s="972" t="s">
        <v>723</v>
      </c>
      <c r="M276" s="972" t="s">
        <v>722</v>
      </c>
      <c r="N276" s="974">
        <v>0.1</v>
      </c>
      <c r="O276" s="972" t="s">
        <v>701</v>
      </c>
      <c r="P276" s="972" t="s">
        <v>713</v>
      </c>
      <c r="Q276" s="974">
        <v>0</v>
      </c>
      <c r="R276" s="975">
        <v>0.5</v>
      </c>
      <c r="S276" s="973">
        <v>0.4</v>
      </c>
      <c r="T276" s="972" t="s">
        <v>723</v>
      </c>
      <c r="U276" s="972" t="s">
        <v>722</v>
      </c>
      <c r="V276" s="974">
        <v>0.1</v>
      </c>
      <c r="W276" s="972" t="s">
        <v>701</v>
      </c>
      <c r="X276" s="972" t="s">
        <v>713</v>
      </c>
      <c r="Y276" s="974">
        <v>0</v>
      </c>
      <c r="Z276" s="975">
        <v>0.5</v>
      </c>
      <c r="AA276" s="973">
        <v>0.4</v>
      </c>
      <c r="AB276" s="972" t="s">
        <v>723</v>
      </c>
      <c r="AC276" s="972" t="s">
        <v>722</v>
      </c>
      <c r="AD276" s="974">
        <v>0.1</v>
      </c>
      <c r="AE276" s="972" t="s">
        <v>701</v>
      </c>
      <c r="AF276" s="972" t="s">
        <v>713</v>
      </c>
      <c r="AG276" s="974">
        <v>0</v>
      </c>
      <c r="AH276" s="975">
        <v>0.5</v>
      </c>
      <c r="AI276" s="973">
        <v>0.4</v>
      </c>
      <c r="AJ276" s="734" t="s">
        <v>723</v>
      </c>
      <c r="AK276" s="977" t="s">
        <v>722</v>
      </c>
      <c r="AL276" s="974">
        <v>0.1</v>
      </c>
      <c r="AM276" s="977" t="s">
        <v>701</v>
      </c>
      <c r="AN276" s="977" t="s">
        <v>713</v>
      </c>
      <c r="AO276" s="974">
        <v>0</v>
      </c>
      <c r="AP276" s="975">
        <v>0.5</v>
      </c>
      <c r="AQ276" s="979">
        <v>0.3</v>
      </c>
      <c r="AR276" s="980" t="s">
        <v>723</v>
      </c>
      <c r="AS276" s="980" t="s">
        <v>722</v>
      </c>
      <c r="AT276" s="979">
        <v>0.7</v>
      </c>
      <c r="AU276" s="980" t="s">
        <v>701</v>
      </c>
      <c r="AV276" s="980" t="s">
        <v>713</v>
      </c>
      <c r="AW276" s="979">
        <v>0</v>
      </c>
      <c r="AX276" s="1327">
        <f t="shared" si="12"/>
        <v>1</v>
      </c>
      <c r="AY276" s="1313"/>
      <c r="AZ276" s="974">
        <v>0.4</v>
      </c>
      <c r="BA276" s="243" t="s">
        <v>723</v>
      </c>
      <c r="BB276" s="200" t="s">
        <v>722</v>
      </c>
      <c r="BC276" s="974">
        <v>0.1</v>
      </c>
      <c r="BD276" s="243" t="s">
        <v>701</v>
      </c>
      <c r="BE276" s="972" t="s">
        <v>713</v>
      </c>
      <c r="BF276" s="974">
        <v>0</v>
      </c>
      <c r="BG276" s="1334">
        <f t="shared" si="13"/>
        <v>0.5</v>
      </c>
      <c r="BH276" s="974">
        <v>0.4</v>
      </c>
      <c r="BI276" s="243" t="s">
        <v>723</v>
      </c>
      <c r="BJ276" s="200" t="s">
        <v>722</v>
      </c>
      <c r="BK276" s="974">
        <v>0.1</v>
      </c>
      <c r="BL276" s="243" t="s">
        <v>701</v>
      </c>
      <c r="BM276" s="972" t="s">
        <v>713</v>
      </c>
      <c r="BN276" s="974">
        <v>0</v>
      </c>
      <c r="BO276" s="1334">
        <f t="shared" si="14"/>
        <v>0.5</v>
      </c>
      <c r="BP276" s="210"/>
      <c r="BQ276" s="1464" t="str">
        <f>IF(VLOOKUP($A276,'EZ list'!$B$4:$H$443,4,FALSE)="","","Yes")</f>
        <v/>
      </c>
      <c r="BR276" s="1465" t="s">
        <v>984</v>
      </c>
      <c r="BS276" s="1446">
        <v>0.72399999999999998</v>
      </c>
      <c r="BT276" s="1396" t="s">
        <v>1088</v>
      </c>
      <c r="BU276" s="1396" t="s">
        <v>723</v>
      </c>
      <c r="BV276" s="1396" t="s">
        <v>722</v>
      </c>
      <c r="BW276" s="1396">
        <v>0.6</v>
      </c>
      <c r="BX276" s="1396" t="s">
        <v>701</v>
      </c>
      <c r="BY276" s="1396" t="s">
        <v>713</v>
      </c>
      <c r="BZ276" s="1396">
        <v>0</v>
      </c>
      <c r="CA276" s="1330"/>
    </row>
    <row r="277" spans="1:79" s="200" customFormat="1" ht="15.75" customHeight="1" x14ac:dyDescent="0.25">
      <c r="A277" s="972" t="s">
        <v>653</v>
      </c>
      <c r="B277" s="1268" t="s">
        <v>652</v>
      </c>
      <c r="C277" s="243">
        <v>0.4</v>
      </c>
      <c r="D277" s="243" t="s">
        <v>758</v>
      </c>
      <c r="E277" s="972" t="s">
        <v>757</v>
      </c>
      <c r="F277" s="243">
        <v>0.09</v>
      </c>
      <c r="G277" s="972" t="s">
        <v>756</v>
      </c>
      <c r="H277" s="972" t="s">
        <v>755</v>
      </c>
      <c r="I277" s="243">
        <v>0.01</v>
      </c>
      <c r="J277" s="243">
        <v>0.5</v>
      </c>
      <c r="K277" s="973">
        <v>0.4</v>
      </c>
      <c r="L277" s="972" t="s">
        <v>758</v>
      </c>
      <c r="M277" s="972" t="s">
        <v>757</v>
      </c>
      <c r="N277" s="974">
        <v>0.09</v>
      </c>
      <c r="O277" s="972" t="s">
        <v>756</v>
      </c>
      <c r="P277" s="972" t="s">
        <v>755</v>
      </c>
      <c r="Q277" s="974">
        <v>0.01</v>
      </c>
      <c r="R277" s="975">
        <v>0.5</v>
      </c>
      <c r="S277" s="973">
        <v>0.4</v>
      </c>
      <c r="T277" s="972" t="s">
        <v>758</v>
      </c>
      <c r="U277" s="972" t="s">
        <v>757</v>
      </c>
      <c r="V277" s="974">
        <v>0.09</v>
      </c>
      <c r="W277" s="972" t="s">
        <v>756</v>
      </c>
      <c r="X277" s="972" t="s">
        <v>755</v>
      </c>
      <c r="Y277" s="974">
        <v>0.01</v>
      </c>
      <c r="Z277" s="975">
        <v>0.5</v>
      </c>
      <c r="AA277" s="973">
        <v>0.4</v>
      </c>
      <c r="AB277" s="972" t="s">
        <v>758</v>
      </c>
      <c r="AC277" s="972" t="s">
        <v>757</v>
      </c>
      <c r="AD277" s="974">
        <v>0.09</v>
      </c>
      <c r="AE277" s="972" t="s">
        <v>756</v>
      </c>
      <c r="AF277" s="972" t="s">
        <v>755</v>
      </c>
      <c r="AG277" s="974">
        <v>0.01</v>
      </c>
      <c r="AH277" s="975">
        <v>0.5</v>
      </c>
      <c r="AI277" s="973">
        <v>0.44</v>
      </c>
      <c r="AJ277" s="734" t="s">
        <v>758</v>
      </c>
      <c r="AK277" s="977" t="s">
        <v>757</v>
      </c>
      <c r="AL277" s="974">
        <v>0.26</v>
      </c>
      <c r="AM277" s="977" t="s">
        <v>756</v>
      </c>
      <c r="AN277" s="977" t="s">
        <v>755</v>
      </c>
      <c r="AO277" s="974">
        <v>0.05</v>
      </c>
      <c r="AP277" s="975">
        <v>0.75</v>
      </c>
      <c r="AQ277" s="979">
        <v>0.4</v>
      </c>
      <c r="AR277" s="980" t="s">
        <v>758</v>
      </c>
      <c r="AS277" s="980" t="s">
        <v>757</v>
      </c>
      <c r="AT277" s="979">
        <v>0.09</v>
      </c>
      <c r="AU277" s="980" t="s">
        <v>756</v>
      </c>
      <c r="AV277" s="980" t="s">
        <v>755</v>
      </c>
      <c r="AW277" s="979">
        <v>0.01</v>
      </c>
      <c r="AX277" s="1327">
        <f t="shared" si="12"/>
        <v>0.5</v>
      </c>
      <c r="AY277" s="1313"/>
      <c r="AZ277" s="974">
        <v>0.4</v>
      </c>
      <c r="BA277" s="243" t="s">
        <v>758</v>
      </c>
      <c r="BB277" s="200" t="s">
        <v>757</v>
      </c>
      <c r="BC277" s="974">
        <v>0.09</v>
      </c>
      <c r="BD277" s="243" t="s">
        <v>756</v>
      </c>
      <c r="BE277" s="972" t="s">
        <v>755</v>
      </c>
      <c r="BF277" s="974">
        <v>0.01</v>
      </c>
      <c r="BG277" s="1334">
        <f t="shared" si="13"/>
        <v>0.5</v>
      </c>
      <c r="BH277" s="974">
        <v>0.4</v>
      </c>
      <c r="BI277" s="243" t="s">
        <v>758</v>
      </c>
      <c r="BJ277" s="200" t="s">
        <v>757</v>
      </c>
      <c r="BK277" s="974">
        <v>0.09</v>
      </c>
      <c r="BL277" s="243" t="s">
        <v>756</v>
      </c>
      <c r="BM277" s="972" t="s">
        <v>755</v>
      </c>
      <c r="BN277" s="974">
        <v>0.01</v>
      </c>
      <c r="BO277" s="1334">
        <f t="shared" si="14"/>
        <v>0.5</v>
      </c>
      <c r="BP277" s="210"/>
      <c r="BQ277" s="1464" t="str">
        <f>IF(VLOOKUP($A277,'EZ list'!$B$4:$H$443,4,FALSE)="","","Yes")</f>
        <v/>
      </c>
      <c r="BR277" s="1465" t="s">
        <v>984</v>
      </c>
      <c r="BS277" s="1446">
        <v>0.68200000000000005</v>
      </c>
      <c r="BT277" s="1396" t="s">
        <v>1088</v>
      </c>
      <c r="BU277" s="1396" t="s">
        <v>758</v>
      </c>
      <c r="BV277" s="1396" t="s">
        <v>757</v>
      </c>
      <c r="BW277" s="1396">
        <v>0.59</v>
      </c>
      <c r="BX277" s="1396" t="s">
        <v>756</v>
      </c>
      <c r="BY277" s="1396" t="s">
        <v>755</v>
      </c>
      <c r="BZ277" s="1396">
        <v>0.01</v>
      </c>
      <c r="CA277" s="1330"/>
    </row>
    <row r="278" spans="1:79" s="200" customFormat="1" ht="15.75" customHeight="1" x14ac:dyDescent="0.25">
      <c r="A278" s="972" t="s">
        <v>655</v>
      </c>
      <c r="B278" s="1268" t="s">
        <v>654</v>
      </c>
      <c r="C278" s="243">
        <v>0.4</v>
      </c>
      <c r="D278" s="243" t="s">
        <v>752</v>
      </c>
      <c r="E278" s="972" t="s">
        <v>751</v>
      </c>
      <c r="F278" s="243">
        <v>0.1</v>
      </c>
      <c r="G278" s="972" t="s">
        <v>701</v>
      </c>
      <c r="H278" s="972" t="s">
        <v>713</v>
      </c>
      <c r="I278" s="243">
        <v>0</v>
      </c>
      <c r="J278" s="243">
        <v>0.5</v>
      </c>
      <c r="K278" s="973">
        <v>0.4</v>
      </c>
      <c r="L278" s="972" t="s">
        <v>752</v>
      </c>
      <c r="M278" s="972" t="s">
        <v>751</v>
      </c>
      <c r="N278" s="974">
        <v>0.1</v>
      </c>
      <c r="O278" s="972" t="s">
        <v>701</v>
      </c>
      <c r="P278" s="972" t="s">
        <v>713</v>
      </c>
      <c r="Q278" s="974">
        <v>0</v>
      </c>
      <c r="R278" s="975">
        <v>0.5</v>
      </c>
      <c r="S278" s="973">
        <v>0.4</v>
      </c>
      <c r="T278" s="972" t="s">
        <v>752</v>
      </c>
      <c r="U278" s="972" t="s">
        <v>751</v>
      </c>
      <c r="V278" s="974">
        <v>0.1</v>
      </c>
      <c r="W278" s="972" t="s">
        <v>701</v>
      </c>
      <c r="X278" s="972" t="s">
        <v>713</v>
      </c>
      <c r="Y278" s="974">
        <v>0</v>
      </c>
      <c r="Z278" s="975">
        <v>0.5</v>
      </c>
      <c r="AA278" s="973">
        <v>0.4</v>
      </c>
      <c r="AB278" s="972" t="s">
        <v>752</v>
      </c>
      <c r="AC278" s="972" t="s">
        <v>751</v>
      </c>
      <c r="AD278" s="974">
        <v>0.1</v>
      </c>
      <c r="AE278" s="972" t="s">
        <v>701</v>
      </c>
      <c r="AF278" s="972" t="s">
        <v>713</v>
      </c>
      <c r="AG278" s="974">
        <v>0</v>
      </c>
      <c r="AH278" s="975">
        <v>0.5</v>
      </c>
      <c r="AI278" s="973">
        <v>0.35</v>
      </c>
      <c r="AJ278" s="734" t="s">
        <v>752</v>
      </c>
      <c r="AK278" s="977" t="s">
        <v>751</v>
      </c>
      <c r="AL278" s="974">
        <v>0.4</v>
      </c>
      <c r="AM278" s="977" t="s">
        <v>701</v>
      </c>
      <c r="AN278" s="977" t="s">
        <v>713</v>
      </c>
      <c r="AO278" s="974">
        <v>0</v>
      </c>
      <c r="AP278" s="975">
        <v>0.75</v>
      </c>
      <c r="AQ278" s="979">
        <v>0.4</v>
      </c>
      <c r="AR278" s="980" t="s">
        <v>752</v>
      </c>
      <c r="AS278" s="980" t="s">
        <v>751</v>
      </c>
      <c r="AT278" s="979">
        <v>0.1</v>
      </c>
      <c r="AU278" s="980" t="s">
        <v>701</v>
      </c>
      <c r="AV278" s="980" t="s">
        <v>713</v>
      </c>
      <c r="AW278" s="979">
        <v>0</v>
      </c>
      <c r="AX278" s="1327">
        <f t="shared" si="12"/>
        <v>0.5</v>
      </c>
      <c r="AY278" s="1313"/>
      <c r="AZ278" s="974">
        <v>0.4</v>
      </c>
      <c r="BA278" s="243" t="s">
        <v>752</v>
      </c>
      <c r="BB278" s="200" t="s">
        <v>751</v>
      </c>
      <c r="BC278" s="974">
        <v>0.1</v>
      </c>
      <c r="BD278" s="243" t="s">
        <v>701</v>
      </c>
      <c r="BE278" s="972" t="s">
        <v>713</v>
      </c>
      <c r="BF278" s="974">
        <v>0</v>
      </c>
      <c r="BG278" s="1334">
        <f t="shared" si="13"/>
        <v>0.5</v>
      </c>
      <c r="BH278" s="974">
        <v>0.4</v>
      </c>
      <c r="BI278" s="243" t="s">
        <v>752</v>
      </c>
      <c r="BJ278" s="200" t="s">
        <v>751</v>
      </c>
      <c r="BK278" s="974">
        <v>0.1</v>
      </c>
      <c r="BL278" s="243" t="s">
        <v>701</v>
      </c>
      <c r="BM278" s="972" t="s">
        <v>713</v>
      </c>
      <c r="BN278" s="974">
        <v>0</v>
      </c>
      <c r="BO278" s="1334">
        <f t="shared" si="14"/>
        <v>0.5</v>
      </c>
      <c r="BP278" s="210"/>
      <c r="BQ278" s="1464" t="str">
        <f>IF(VLOOKUP($A278,'EZ list'!$B$4:$H$443,4,FALSE)="","","Yes")</f>
        <v/>
      </c>
      <c r="BR278" s="1465" t="s">
        <v>984</v>
      </c>
      <c r="BS278" s="1446">
        <v>0.72299999999999998</v>
      </c>
      <c r="BT278" s="1396" t="s">
        <v>1088</v>
      </c>
      <c r="BU278" s="1396" t="s">
        <v>752</v>
      </c>
      <c r="BV278" s="1396" t="s">
        <v>751</v>
      </c>
      <c r="BW278" s="1396">
        <v>0.6</v>
      </c>
      <c r="BX278" s="1396" t="s">
        <v>701</v>
      </c>
      <c r="BY278" s="1396" t="s">
        <v>713</v>
      </c>
      <c r="BZ278" s="1396">
        <v>0</v>
      </c>
      <c r="CA278" s="1330"/>
    </row>
    <row r="279" spans="1:79" s="200" customFormat="1" ht="15.75" customHeight="1" x14ac:dyDescent="0.25">
      <c r="A279" s="972" t="s">
        <v>657</v>
      </c>
      <c r="B279" s="1268" t="s">
        <v>750</v>
      </c>
      <c r="C279" s="243">
        <v>0.49</v>
      </c>
      <c r="D279" s="243" t="s">
        <v>701</v>
      </c>
      <c r="E279" s="972" t="s">
        <v>700</v>
      </c>
      <c r="F279" s="243">
        <v>0</v>
      </c>
      <c r="G279" s="972" t="s">
        <v>720</v>
      </c>
      <c r="H279" s="972" t="s">
        <v>719</v>
      </c>
      <c r="I279" s="243">
        <v>0.01</v>
      </c>
      <c r="J279" s="243">
        <v>0.5</v>
      </c>
      <c r="K279" s="973">
        <v>0.49</v>
      </c>
      <c r="L279" s="972" t="s">
        <v>701</v>
      </c>
      <c r="M279" s="972" t="s">
        <v>700</v>
      </c>
      <c r="N279" s="974">
        <v>0</v>
      </c>
      <c r="O279" s="972" t="s">
        <v>720</v>
      </c>
      <c r="P279" s="972" t="s">
        <v>719</v>
      </c>
      <c r="Q279" s="974">
        <v>0.01</v>
      </c>
      <c r="R279" s="975">
        <v>0.5</v>
      </c>
      <c r="S279" s="973">
        <v>0.49</v>
      </c>
      <c r="T279" s="972" t="s">
        <v>701</v>
      </c>
      <c r="U279" s="972" t="s">
        <v>700</v>
      </c>
      <c r="V279" s="974">
        <v>0</v>
      </c>
      <c r="W279" s="972" t="s">
        <v>720</v>
      </c>
      <c r="X279" s="972" t="s">
        <v>719</v>
      </c>
      <c r="Y279" s="974">
        <v>0.01</v>
      </c>
      <c r="Z279" s="975">
        <v>0.5</v>
      </c>
      <c r="AA279" s="973">
        <v>0.49</v>
      </c>
      <c r="AB279" s="972" t="s">
        <v>701</v>
      </c>
      <c r="AC279" s="972" t="s">
        <v>700</v>
      </c>
      <c r="AD279" s="974">
        <v>0</v>
      </c>
      <c r="AE279" s="972" t="s">
        <v>720</v>
      </c>
      <c r="AF279" s="972" t="s">
        <v>719</v>
      </c>
      <c r="AG279" s="974">
        <v>0.01</v>
      </c>
      <c r="AH279" s="975">
        <v>0.5</v>
      </c>
      <c r="AI279" s="973">
        <v>0.74</v>
      </c>
      <c r="AJ279" s="734" t="s">
        <v>701</v>
      </c>
      <c r="AK279" s="977" t="s">
        <v>700</v>
      </c>
      <c r="AL279" s="974">
        <v>0</v>
      </c>
      <c r="AM279" s="977" t="s">
        <v>720</v>
      </c>
      <c r="AN279" s="977" t="s">
        <v>719</v>
      </c>
      <c r="AO279" s="974">
        <v>0.01</v>
      </c>
      <c r="AP279" s="975">
        <v>0.75</v>
      </c>
      <c r="AQ279" s="979">
        <v>0.99</v>
      </c>
      <c r="AR279" s="980" t="s">
        <v>701</v>
      </c>
      <c r="AS279" s="980" t="s">
        <v>700</v>
      </c>
      <c r="AT279" s="979">
        <v>0</v>
      </c>
      <c r="AU279" s="980" t="s">
        <v>720</v>
      </c>
      <c r="AV279" s="980" t="s">
        <v>719</v>
      </c>
      <c r="AW279" s="979">
        <v>0.01</v>
      </c>
      <c r="AX279" s="1327">
        <f t="shared" si="12"/>
        <v>1</v>
      </c>
      <c r="AY279" s="1313"/>
      <c r="AZ279" s="974">
        <v>0.49</v>
      </c>
      <c r="BA279" s="243" t="s">
        <v>701</v>
      </c>
      <c r="BB279" s="200" t="s">
        <v>700</v>
      </c>
      <c r="BC279" s="974">
        <v>0</v>
      </c>
      <c r="BD279" s="243" t="s">
        <v>720</v>
      </c>
      <c r="BE279" s="972" t="s">
        <v>719</v>
      </c>
      <c r="BF279" s="974">
        <v>0.01</v>
      </c>
      <c r="BG279" s="1334">
        <f t="shared" si="13"/>
        <v>0.5</v>
      </c>
      <c r="BH279" s="974">
        <v>0.49</v>
      </c>
      <c r="BI279" s="243" t="s">
        <v>701</v>
      </c>
      <c r="BJ279" s="200" t="s">
        <v>700</v>
      </c>
      <c r="BK279" s="974">
        <v>0</v>
      </c>
      <c r="BL279" s="243" t="s">
        <v>720</v>
      </c>
      <c r="BM279" s="972" t="s">
        <v>719</v>
      </c>
      <c r="BN279" s="974">
        <v>0.01</v>
      </c>
      <c r="BO279" s="1334">
        <f t="shared" si="14"/>
        <v>0.5</v>
      </c>
      <c r="BP279" s="210"/>
      <c r="BQ279" s="1464" t="str">
        <f>IF(VLOOKUP($A279,'EZ list'!$B$4:$H$443,4,FALSE)="","","Yes")</f>
        <v/>
      </c>
      <c r="BR279" s="1465" t="s">
        <v>985</v>
      </c>
      <c r="BS279" s="1446">
        <v>0.72499999999999998</v>
      </c>
      <c r="BT279" s="1396" t="s">
        <v>1088</v>
      </c>
      <c r="BU279" s="1396" t="s">
        <v>701</v>
      </c>
      <c r="BV279" s="1396" t="s">
        <v>700</v>
      </c>
      <c r="BW279" s="1396">
        <v>0</v>
      </c>
      <c r="BX279" s="1396" t="s">
        <v>720</v>
      </c>
      <c r="BY279" s="1396" t="s">
        <v>719</v>
      </c>
      <c r="BZ279" s="1396">
        <v>0.01</v>
      </c>
      <c r="CA279" s="1330"/>
    </row>
    <row r="280" spans="1:79" s="200" customFormat="1" ht="15.75" customHeight="1" x14ac:dyDescent="0.25">
      <c r="A280" s="972" t="s">
        <v>659</v>
      </c>
      <c r="B280" s="1268" t="s">
        <v>658</v>
      </c>
      <c r="C280" s="243">
        <v>0.4</v>
      </c>
      <c r="D280" s="243" t="s">
        <v>749</v>
      </c>
      <c r="E280" s="972" t="s">
        <v>748</v>
      </c>
      <c r="F280" s="243">
        <v>0.09</v>
      </c>
      <c r="G280" s="972" t="s">
        <v>741</v>
      </c>
      <c r="H280" s="972" t="s">
        <v>740</v>
      </c>
      <c r="I280" s="243">
        <v>0.01</v>
      </c>
      <c r="J280" s="243">
        <v>0.5</v>
      </c>
      <c r="K280" s="973">
        <v>0.4</v>
      </c>
      <c r="L280" s="972" t="s">
        <v>749</v>
      </c>
      <c r="M280" s="972" t="s">
        <v>748</v>
      </c>
      <c r="N280" s="974">
        <v>0.09</v>
      </c>
      <c r="O280" s="972" t="s">
        <v>741</v>
      </c>
      <c r="P280" s="972" t="s">
        <v>740</v>
      </c>
      <c r="Q280" s="974">
        <v>0.01</v>
      </c>
      <c r="R280" s="975">
        <v>0.5</v>
      </c>
      <c r="S280" s="973">
        <v>0.4</v>
      </c>
      <c r="T280" s="972" t="s">
        <v>749</v>
      </c>
      <c r="U280" s="972" t="s">
        <v>748</v>
      </c>
      <c r="V280" s="974">
        <v>0.09</v>
      </c>
      <c r="W280" s="972" t="s">
        <v>741</v>
      </c>
      <c r="X280" s="972" t="s">
        <v>740</v>
      </c>
      <c r="Y280" s="974">
        <v>0.01</v>
      </c>
      <c r="Z280" s="975">
        <v>0.5</v>
      </c>
      <c r="AA280" s="973">
        <v>0.4</v>
      </c>
      <c r="AB280" s="972" t="s">
        <v>749</v>
      </c>
      <c r="AC280" s="972" t="s">
        <v>748</v>
      </c>
      <c r="AD280" s="974">
        <v>0.09</v>
      </c>
      <c r="AE280" s="972" t="s">
        <v>741</v>
      </c>
      <c r="AF280" s="972" t="s">
        <v>740</v>
      </c>
      <c r="AG280" s="974">
        <v>0.01</v>
      </c>
      <c r="AH280" s="975">
        <v>0.5</v>
      </c>
      <c r="AI280" s="973">
        <v>0.4</v>
      </c>
      <c r="AJ280" s="734" t="s">
        <v>749</v>
      </c>
      <c r="AK280" s="977" t="s">
        <v>748</v>
      </c>
      <c r="AL280" s="974">
        <v>0.09</v>
      </c>
      <c r="AM280" s="977" t="s">
        <v>741</v>
      </c>
      <c r="AN280" s="977" t="s">
        <v>740</v>
      </c>
      <c r="AO280" s="974">
        <v>0.01</v>
      </c>
      <c r="AP280" s="975">
        <v>0.5</v>
      </c>
      <c r="AQ280" s="979">
        <v>0.4</v>
      </c>
      <c r="AR280" s="980" t="s">
        <v>749</v>
      </c>
      <c r="AS280" s="980" t="s">
        <v>748</v>
      </c>
      <c r="AT280" s="979">
        <v>0.59</v>
      </c>
      <c r="AU280" s="980" t="s">
        <v>741</v>
      </c>
      <c r="AV280" s="980" t="s">
        <v>740</v>
      </c>
      <c r="AW280" s="979">
        <v>0.01</v>
      </c>
      <c r="AX280" s="1327">
        <f t="shared" si="12"/>
        <v>1</v>
      </c>
      <c r="AY280" s="1313"/>
      <c r="AZ280" s="974">
        <v>0.4</v>
      </c>
      <c r="BA280" s="243" t="s">
        <v>749</v>
      </c>
      <c r="BB280" s="200" t="s">
        <v>748</v>
      </c>
      <c r="BC280" s="974">
        <v>0.09</v>
      </c>
      <c r="BD280" s="243" t="s">
        <v>741</v>
      </c>
      <c r="BE280" s="972" t="s">
        <v>740</v>
      </c>
      <c r="BF280" s="974">
        <v>0.01</v>
      </c>
      <c r="BG280" s="1334">
        <f t="shared" si="13"/>
        <v>0.5</v>
      </c>
      <c r="BH280" s="974">
        <v>0.4</v>
      </c>
      <c r="BI280" s="243" t="s">
        <v>749</v>
      </c>
      <c r="BJ280" s="200" t="s">
        <v>748</v>
      </c>
      <c r="BK280" s="974">
        <v>0.09</v>
      </c>
      <c r="BL280" s="243" t="s">
        <v>741</v>
      </c>
      <c r="BM280" s="972" t="s">
        <v>740</v>
      </c>
      <c r="BN280" s="974">
        <v>0.01</v>
      </c>
      <c r="BO280" s="1334">
        <f t="shared" si="14"/>
        <v>0.5</v>
      </c>
      <c r="BP280" s="210"/>
      <c r="BQ280" s="1464" t="str">
        <f>IF(VLOOKUP($A280,'EZ list'!$B$4:$H$443,4,FALSE)="","","Yes")</f>
        <v/>
      </c>
      <c r="BR280" s="1465" t="s">
        <v>984</v>
      </c>
      <c r="BS280" s="1446">
        <v>0.66800000000000004</v>
      </c>
      <c r="BT280" s="1396" t="s">
        <v>1088</v>
      </c>
      <c r="BU280" s="1396" t="s">
        <v>749</v>
      </c>
      <c r="BV280" s="1396" t="s">
        <v>748</v>
      </c>
      <c r="BW280" s="1396">
        <v>0.59</v>
      </c>
      <c r="BX280" s="1396" t="s">
        <v>741</v>
      </c>
      <c r="BY280" s="1396" t="s">
        <v>740</v>
      </c>
      <c r="BZ280" s="1396">
        <v>0.01</v>
      </c>
      <c r="CA280" s="1330"/>
    </row>
    <row r="281" spans="1:79" s="200" customFormat="1" ht="15.75" customHeight="1" x14ac:dyDescent="0.25">
      <c r="A281" s="972" t="s">
        <v>661</v>
      </c>
      <c r="B281" s="1268" t="s">
        <v>660</v>
      </c>
      <c r="C281" s="243">
        <v>0.4</v>
      </c>
      <c r="D281" s="243" t="s">
        <v>710</v>
      </c>
      <c r="E281" s="972" t="s">
        <v>709</v>
      </c>
      <c r="F281" s="243">
        <v>0.09</v>
      </c>
      <c r="G281" s="972" t="s">
        <v>708</v>
      </c>
      <c r="H281" s="972" t="s">
        <v>707</v>
      </c>
      <c r="I281" s="243">
        <v>0.01</v>
      </c>
      <c r="J281" s="243">
        <v>0.5</v>
      </c>
      <c r="K281" s="973">
        <v>0.4</v>
      </c>
      <c r="L281" s="972" t="s">
        <v>710</v>
      </c>
      <c r="M281" s="972" t="s">
        <v>709</v>
      </c>
      <c r="N281" s="974">
        <v>0.09</v>
      </c>
      <c r="O281" s="972" t="s">
        <v>708</v>
      </c>
      <c r="P281" s="972" t="s">
        <v>707</v>
      </c>
      <c r="Q281" s="974">
        <v>0.01</v>
      </c>
      <c r="R281" s="975">
        <v>0.5</v>
      </c>
      <c r="S281" s="973">
        <v>0.4</v>
      </c>
      <c r="T281" s="972" t="s">
        <v>710</v>
      </c>
      <c r="U281" s="972" t="s">
        <v>709</v>
      </c>
      <c r="V281" s="974">
        <v>0.09</v>
      </c>
      <c r="W281" s="972" t="s">
        <v>708</v>
      </c>
      <c r="X281" s="972" t="s">
        <v>707</v>
      </c>
      <c r="Y281" s="974">
        <v>0.01</v>
      </c>
      <c r="Z281" s="975">
        <v>0.5</v>
      </c>
      <c r="AA281" s="973">
        <v>0.4</v>
      </c>
      <c r="AB281" s="972" t="s">
        <v>710</v>
      </c>
      <c r="AC281" s="972" t="s">
        <v>709</v>
      </c>
      <c r="AD281" s="974">
        <v>0.09</v>
      </c>
      <c r="AE281" s="972" t="s">
        <v>708</v>
      </c>
      <c r="AF281" s="972" t="s">
        <v>707</v>
      </c>
      <c r="AG281" s="974">
        <v>0.01</v>
      </c>
      <c r="AH281" s="975">
        <v>0.5</v>
      </c>
      <c r="AI281" s="973">
        <v>0.56000000000000005</v>
      </c>
      <c r="AJ281" s="734" t="s">
        <v>710</v>
      </c>
      <c r="AK281" s="977" t="s">
        <v>709</v>
      </c>
      <c r="AL281" s="974">
        <v>0.17499999999999999</v>
      </c>
      <c r="AM281" s="977" t="s">
        <v>708</v>
      </c>
      <c r="AN281" s="977" t="s">
        <v>707</v>
      </c>
      <c r="AO281" s="974">
        <v>1.4999999999999999E-2</v>
      </c>
      <c r="AP281" s="975">
        <v>0.75000000000000011</v>
      </c>
      <c r="AQ281" s="979">
        <v>0.4</v>
      </c>
      <c r="AR281" s="980" t="s">
        <v>710</v>
      </c>
      <c r="AS281" s="980" t="s">
        <v>709</v>
      </c>
      <c r="AT281" s="979">
        <v>0.09</v>
      </c>
      <c r="AU281" s="980" t="s">
        <v>708</v>
      </c>
      <c r="AV281" s="980" t="s">
        <v>707</v>
      </c>
      <c r="AW281" s="979">
        <v>0.01</v>
      </c>
      <c r="AX281" s="1327">
        <f t="shared" si="12"/>
        <v>0.5</v>
      </c>
      <c r="AY281" s="1313"/>
      <c r="AZ281" s="974">
        <v>0.4</v>
      </c>
      <c r="BA281" s="243" t="s">
        <v>710</v>
      </c>
      <c r="BB281" s="200" t="s">
        <v>709</v>
      </c>
      <c r="BC281" s="974">
        <v>0.09</v>
      </c>
      <c r="BD281" s="243" t="s">
        <v>708</v>
      </c>
      <c r="BE281" s="972" t="s">
        <v>707</v>
      </c>
      <c r="BF281" s="974">
        <v>0.01</v>
      </c>
      <c r="BG281" s="1334">
        <f t="shared" si="13"/>
        <v>0.5</v>
      </c>
      <c r="BH281" s="974">
        <v>0.4</v>
      </c>
      <c r="BI281" s="243" t="s">
        <v>710</v>
      </c>
      <c r="BJ281" s="200" t="s">
        <v>709</v>
      </c>
      <c r="BK281" s="974">
        <v>0.09</v>
      </c>
      <c r="BL281" s="243" t="s">
        <v>708</v>
      </c>
      <c r="BM281" s="972" t="s">
        <v>707</v>
      </c>
      <c r="BN281" s="974">
        <v>0.01</v>
      </c>
      <c r="BO281" s="1334">
        <f t="shared" si="14"/>
        <v>0.5</v>
      </c>
      <c r="BP281" s="210"/>
      <c r="BQ281" s="1464" t="str">
        <f>IF(VLOOKUP($A281,'EZ list'!$B$4:$H$443,4,FALSE)="","","Yes")</f>
        <v/>
      </c>
      <c r="BR281" s="1465" t="s">
        <v>984</v>
      </c>
      <c r="BS281" s="1446">
        <v>0.68300000000000005</v>
      </c>
      <c r="BT281" s="1396" t="s">
        <v>985</v>
      </c>
      <c r="BU281" s="1396" t="s">
        <v>710</v>
      </c>
      <c r="BV281" s="1396" t="s">
        <v>709</v>
      </c>
      <c r="BW281" s="1396">
        <v>0.59</v>
      </c>
      <c r="BX281" s="1396" t="s">
        <v>708</v>
      </c>
      <c r="BY281" s="1396" t="s">
        <v>707</v>
      </c>
      <c r="BZ281" s="1396">
        <v>0.01</v>
      </c>
      <c r="CA281" s="1330"/>
    </row>
    <row r="282" spans="1:79" s="200" customFormat="1" ht="15.75" customHeight="1" x14ac:dyDescent="0.25">
      <c r="A282" s="972" t="s">
        <v>663</v>
      </c>
      <c r="B282" s="1268" t="s">
        <v>662</v>
      </c>
      <c r="C282" s="243">
        <v>0.4</v>
      </c>
      <c r="D282" s="243" t="s">
        <v>747</v>
      </c>
      <c r="E282" s="972" t="s">
        <v>746</v>
      </c>
      <c r="F282" s="243">
        <v>0.1</v>
      </c>
      <c r="G282" s="972" t="s">
        <v>701</v>
      </c>
      <c r="H282" s="972" t="s">
        <v>713</v>
      </c>
      <c r="I282" s="243">
        <v>0</v>
      </c>
      <c r="J282" s="243">
        <v>0.5</v>
      </c>
      <c r="K282" s="973">
        <v>0.4</v>
      </c>
      <c r="L282" s="972" t="s">
        <v>747</v>
      </c>
      <c r="M282" s="972" t="s">
        <v>746</v>
      </c>
      <c r="N282" s="974">
        <v>0.1</v>
      </c>
      <c r="O282" s="972" t="s">
        <v>701</v>
      </c>
      <c r="P282" s="972" t="s">
        <v>713</v>
      </c>
      <c r="Q282" s="974">
        <v>0</v>
      </c>
      <c r="R282" s="975">
        <v>0.5</v>
      </c>
      <c r="S282" s="973">
        <v>0.4</v>
      </c>
      <c r="T282" s="972" t="s">
        <v>747</v>
      </c>
      <c r="U282" s="972" t="s">
        <v>746</v>
      </c>
      <c r="V282" s="974">
        <v>0.1</v>
      </c>
      <c r="W282" s="972" t="s">
        <v>701</v>
      </c>
      <c r="X282" s="972" t="s">
        <v>713</v>
      </c>
      <c r="Y282" s="974">
        <v>0</v>
      </c>
      <c r="Z282" s="975">
        <v>0.5</v>
      </c>
      <c r="AA282" s="973">
        <v>0.4</v>
      </c>
      <c r="AB282" s="972" t="s">
        <v>747</v>
      </c>
      <c r="AC282" s="972" t="s">
        <v>746</v>
      </c>
      <c r="AD282" s="974">
        <v>0.1</v>
      </c>
      <c r="AE282" s="972" t="s">
        <v>701</v>
      </c>
      <c r="AF282" s="972" t="s">
        <v>713</v>
      </c>
      <c r="AG282" s="974">
        <v>0</v>
      </c>
      <c r="AH282" s="975">
        <v>0.5</v>
      </c>
      <c r="AI282" s="973">
        <v>0.4</v>
      </c>
      <c r="AJ282" s="734" t="s">
        <v>747</v>
      </c>
      <c r="AK282" s="977" t="s">
        <v>746</v>
      </c>
      <c r="AL282" s="974">
        <v>0.1</v>
      </c>
      <c r="AM282" s="977" t="s">
        <v>701</v>
      </c>
      <c r="AN282" s="977" t="s">
        <v>713</v>
      </c>
      <c r="AO282" s="974">
        <v>0</v>
      </c>
      <c r="AP282" s="975">
        <v>0.5</v>
      </c>
      <c r="AQ282" s="979">
        <v>0.6</v>
      </c>
      <c r="AR282" s="980" t="s">
        <v>747</v>
      </c>
      <c r="AS282" s="980" t="s">
        <v>746</v>
      </c>
      <c r="AT282" s="979">
        <v>0.4</v>
      </c>
      <c r="AU282" s="980" t="s">
        <v>701</v>
      </c>
      <c r="AV282" s="980" t="s">
        <v>713</v>
      </c>
      <c r="AW282" s="979">
        <v>0</v>
      </c>
      <c r="AX282" s="1327">
        <f t="shared" si="12"/>
        <v>1</v>
      </c>
      <c r="AY282" s="1313"/>
      <c r="AZ282" s="974">
        <v>0.4</v>
      </c>
      <c r="BA282" s="243" t="s">
        <v>747</v>
      </c>
      <c r="BB282" s="200" t="s">
        <v>746</v>
      </c>
      <c r="BC282" s="974">
        <v>0.1</v>
      </c>
      <c r="BD282" s="243" t="s">
        <v>701</v>
      </c>
      <c r="BE282" s="972" t="s">
        <v>713</v>
      </c>
      <c r="BF282" s="974">
        <v>0</v>
      </c>
      <c r="BG282" s="1334">
        <f t="shared" si="13"/>
        <v>0.5</v>
      </c>
      <c r="BH282" s="974">
        <v>0.4</v>
      </c>
      <c r="BI282" s="243" t="s">
        <v>747</v>
      </c>
      <c r="BJ282" s="200" t="s">
        <v>746</v>
      </c>
      <c r="BK282" s="974">
        <v>0.1</v>
      </c>
      <c r="BL282" s="243" t="s">
        <v>701</v>
      </c>
      <c r="BM282" s="972" t="s">
        <v>713</v>
      </c>
      <c r="BN282" s="974">
        <v>0</v>
      </c>
      <c r="BO282" s="1334">
        <f t="shared" si="14"/>
        <v>0.5</v>
      </c>
      <c r="BP282" s="210"/>
      <c r="BQ282" s="1464" t="str">
        <f>IF(VLOOKUP($A282,'EZ list'!$B$4:$H$443,4,FALSE)="","","Yes")</f>
        <v/>
      </c>
      <c r="BR282" s="1465" t="s">
        <v>984</v>
      </c>
      <c r="BS282" s="1446">
        <v>0.64800000000000002</v>
      </c>
      <c r="BT282" s="1396" t="s">
        <v>1088</v>
      </c>
      <c r="BU282" s="1396" t="s">
        <v>747</v>
      </c>
      <c r="BV282" s="1396" t="s">
        <v>746</v>
      </c>
      <c r="BW282" s="1396">
        <v>0.6</v>
      </c>
      <c r="BX282" s="1396" t="s">
        <v>701</v>
      </c>
      <c r="BY282" s="1396" t="s">
        <v>713</v>
      </c>
      <c r="BZ282" s="1396">
        <v>0</v>
      </c>
      <c r="CA282" s="1330"/>
    </row>
    <row r="283" spans="1:79" s="200" customFormat="1" ht="15.75" customHeight="1" x14ac:dyDescent="0.25">
      <c r="A283" s="972" t="s">
        <v>4086</v>
      </c>
      <c r="B283" s="1268" t="s">
        <v>4085</v>
      </c>
      <c r="C283" s="243">
        <v>0.49</v>
      </c>
      <c r="D283" s="243" t="s">
        <v>701</v>
      </c>
      <c r="E283" s="972" t="s">
        <v>700</v>
      </c>
      <c r="F283" s="243">
        <v>0</v>
      </c>
      <c r="G283" s="972" t="s">
        <v>4210</v>
      </c>
      <c r="H283" s="972" t="s">
        <v>1410</v>
      </c>
      <c r="I283" s="243">
        <v>0.01</v>
      </c>
      <c r="J283" s="243">
        <v>0.5</v>
      </c>
      <c r="K283" s="973">
        <v>0.49</v>
      </c>
      <c r="L283" s="972" t="s">
        <v>701</v>
      </c>
      <c r="M283" s="972" t="s">
        <v>700</v>
      </c>
      <c r="N283" s="974">
        <v>0</v>
      </c>
      <c r="O283" s="972" t="s">
        <v>4210</v>
      </c>
      <c r="P283" s="972" t="s">
        <v>1410</v>
      </c>
      <c r="Q283" s="974">
        <v>0.01</v>
      </c>
      <c r="R283" s="975">
        <v>0.5</v>
      </c>
      <c r="S283" s="1278">
        <v>0.49</v>
      </c>
      <c r="T283" s="972" t="s">
        <v>701</v>
      </c>
      <c r="U283" s="972" t="s">
        <v>700</v>
      </c>
      <c r="V283" s="974">
        <v>0</v>
      </c>
      <c r="W283" s="972" t="s">
        <v>4210</v>
      </c>
      <c r="X283" s="972" t="s">
        <v>1410</v>
      </c>
      <c r="Y283" s="974">
        <v>0.01</v>
      </c>
      <c r="Z283" s="1279">
        <v>0.5</v>
      </c>
      <c r="AA283" s="1278">
        <v>0.49</v>
      </c>
      <c r="AB283" s="972" t="s">
        <v>701</v>
      </c>
      <c r="AC283" s="972" t="s">
        <v>700</v>
      </c>
      <c r="AD283" s="974">
        <v>0</v>
      </c>
      <c r="AE283" s="972" t="s">
        <v>4093</v>
      </c>
      <c r="AF283" s="972" t="s">
        <v>1410</v>
      </c>
      <c r="AG283" s="974">
        <v>0.01</v>
      </c>
      <c r="AH283" s="1279">
        <v>0.5</v>
      </c>
      <c r="AI283" s="1278">
        <v>0.74</v>
      </c>
      <c r="AJ283" s="734" t="s">
        <v>701</v>
      </c>
      <c r="AK283" s="977" t="s">
        <v>700</v>
      </c>
      <c r="AL283" s="974">
        <v>0</v>
      </c>
      <c r="AM283" s="977" t="s">
        <v>4093</v>
      </c>
      <c r="AN283" s="977" t="s">
        <v>1410</v>
      </c>
      <c r="AO283" s="974">
        <v>0.01</v>
      </c>
      <c r="AP283" s="1279">
        <v>0.75</v>
      </c>
      <c r="AQ283" s="979">
        <v>0.49</v>
      </c>
      <c r="AR283" s="980" t="s">
        <v>701</v>
      </c>
      <c r="AS283" s="980" t="s">
        <v>700</v>
      </c>
      <c r="AT283" s="979">
        <v>0</v>
      </c>
      <c r="AU283" s="980" t="s">
        <v>4093</v>
      </c>
      <c r="AV283" s="980" t="s">
        <v>1410</v>
      </c>
      <c r="AW283" s="979">
        <v>0.01</v>
      </c>
      <c r="AX283" s="1327">
        <v>0.5</v>
      </c>
      <c r="AY283" s="1313"/>
      <c r="AZ283" s="974">
        <v>0.49</v>
      </c>
      <c r="BA283" s="243" t="s">
        <v>701</v>
      </c>
      <c r="BB283" s="200" t="s">
        <v>700</v>
      </c>
      <c r="BC283" s="974">
        <v>0</v>
      </c>
      <c r="BD283" s="243" t="s">
        <v>4093</v>
      </c>
      <c r="BE283" s="972" t="s">
        <v>1410</v>
      </c>
      <c r="BF283" s="974">
        <v>0.01</v>
      </c>
      <c r="BG283" s="1334">
        <v>0.5</v>
      </c>
      <c r="BH283" s="974">
        <v>0.49</v>
      </c>
      <c r="BI283" s="243" t="s">
        <v>701</v>
      </c>
      <c r="BJ283" s="200" t="s">
        <v>700</v>
      </c>
      <c r="BK283" s="974">
        <v>0</v>
      </c>
      <c r="BL283" s="243" t="s">
        <v>4093</v>
      </c>
      <c r="BM283" s="972" t="s">
        <v>1410</v>
      </c>
      <c r="BN283" s="974">
        <v>0.01</v>
      </c>
      <c r="BO283" s="1334">
        <v>0.5</v>
      </c>
      <c r="BP283" s="210"/>
      <c r="BQ283" s="1464" t="str">
        <f>IF(VLOOKUP($A283,'EZ list'!$B$4:$H$443,4,FALSE)="","","Yes")</f>
        <v>Yes</v>
      </c>
      <c r="BR283" s="1465" t="s">
        <v>985</v>
      </c>
      <c r="BS283" s="1446">
        <v>0.68600000000000005</v>
      </c>
      <c r="BT283" s="1396" t="s">
        <v>1088</v>
      </c>
      <c r="BU283" s="1396" t="s">
        <v>754</v>
      </c>
      <c r="BV283" s="1396" t="s">
        <v>753</v>
      </c>
      <c r="BW283" s="1396">
        <v>0.59</v>
      </c>
      <c r="BX283" s="1396" t="s">
        <v>4093</v>
      </c>
      <c r="BY283" s="1396" t="s">
        <v>1410</v>
      </c>
      <c r="BZ283" s="1396">
        <v>0.01</v>
      </c>
      <c r="CA283" s="1330"/>
    </row>
    <row r="284" spans="1:79" s="200" customFormat="1" ht="15.75" customHeight="1" x14ac:dyDescent="0.25">
      <c r="A284" s="972" t="s">
        <v>665</v>
      </c>
      <c r="B284" s="1268" t="s">
        <v>664</v>
      </c>
      <c r="C284" s="243">
        <v>0.4</v>
      </c>
      <c r="D284" s="243" t="s">
        <v>745</v>
      </c>
      <c r="E284" s="972" t="s">
        <v>744</v>
      </c>
      <c r="F284" s="243">
        <v>0.1</v>
      </c>
      <c r="G284" s="972" t="s">
        <v>701</v>
      </c>
      <c r="H284" s="972" t="s">
        <v>713</v>
      </c>
      <c r="I284" s="243">
        <v>0</v>
      </c>
      <c r="J284" s="243">
        <v>0.5</v>
      </c>
      <c r="K284" s="973">
        <v>0.4</v>
      </c>
      <c r="L284" s="972" t="s">
        <v>745</v>
      </c>
      <c r="M284" s="972" t="s">
        <v>744</v>
      </c>
      <c r="N284" s="974">
        <v>0.1</v>
      </c>
      <c r="O284" s="972" t="s">
        <v>701</v>
      </c>
      <c r="P284" s="972" t="s">
        <v>713</v>
      </c>
      <c r="Q284" s="974">
        <v>0</v>
      </c>
      <c r="R284" s="975">
        <v>0.5</v>
      </c>
      <c r="S284" s="973">
        <v>0.4</v>
      </c>
      <c r="T284" s="972" t="s">
        <v>745</v>
      </c>
      <c r="U284" s="972" t="s">
        <v>744</v>
      </c>
      <c r="V284" s="974">
        <v>0.1</v>
      </c>
      <c r="W284" s="972" t="s">
        <v>701</v>
      </c>
      <c r="X284" s="972" t="s">
        <v>713</v>
      </c>
      <c r="Y284" s="974">
        <v>0</v>
      </c>
      <c r="Z284" s="975">
        <v>0.5</v>
      </c>
      <c r="AA284" s="973">
        <v>0.4</v>
      </c>
      <c r="AB284" s="972" t="s">
        <v>745</v>
      </c>
      <c r="AC284" s="972" t="s">
        <v>744</v>
      </c>
      <c r="AD284" s="974">
        <v>0.1</v>
      </c>
      <c r="AE284" s="972" t="s">
        <v>701</v>
      </c>
      <c r="AF284" s="972" t="s">
        <v>713</v>
      </c>
      <c r="AG284" s="974">
        <v>0</v>
      </c>
      <c r="AH284" s="975">
        <v>0.5</v>
      </c>
      <c r="AI284" s="973">
        <v>0.4</v>
      </c>
      <c r="AJ284" s="734" t="s">
        <v>745</v>
      </c>
      <c r="AK284" s="977" t="s">
        <v>744</v>
      </c>
      <c r="AL284" s="974">
        <v>0.1</v>
      </c>
      <c r="AM284" s="977" t="s">
        <v>701</v>
      </c>
      <c r="AN284" s="977" t="s">
        <v>713</v>
      </c>
      <c r="AO284" s="974">
        <v>0</v>
      </c>
      <c r="AP284" s="975">
        <v>0.5</v>
      </c>
      <c r="AQ284" s="979">
        <v>0.4</v>
      </c>
      <c r="AR284" s="980" t="s">
        <v>745</v>
      </c>
      <c r="AS284" s="980" t="s">
        <v>744</v>
      </c>
      <c r="AT284" s="979">
        <v>0.1</v>
      </c>
      <c r="AU284" s="980" t="s">
        <v>701</v>
      </c>
      <c r="AV284" s="980" t="s">
        <v>713</v>
      </c>
      <c r="AW284" s="979">
        <v>0</v>
      </c>
      <c r="AX284" s="1327">
        <f t="shared" si="12"/>
        <v>0.5</v>
      </c>
      <c r="AY284" s="1313"/>
      <c r="AZ284" s="974">
        <v>0.4</v>
      </c>
      <c r="BA284" s="243" t="s">
        <v>745</v>
      </c>
      <c r="BB284" s="200" t="s">
        <v>744</v>
      </c>
      <c r="BC284" s="974">
        <v>0.1</v>
      </c>
      <c r="BD284" s="243" t="s">
        <v>701</v>
      </c>
      <c r="BE284" s="972" t="s">
        <v>713</v>
      </c>
      <c r="BF284" s="974">
        <v>0</v>
      </c>
      <c r="BG284" s="1334">
        <f t="shared" si="13"/>
        <v>0.5</v>
      </c>
      <c r="BH284" s="974">
        <v>0.4</v>
      </c>
      <c r="BI284" s="243" t="s">
        <v>745</v>
      </c>
      <c r="BJ284" s="200" t="s">
        <v>744</v>
      </c>
      <c r="BK284" s="974">
        <v>0.1</v>
      </c>
      <c r="BL284" s="243" t="s">
        <v>701</v>
      </c>
      <c r="BM284" s="972" t="s">
        <v>713</v>
      </c>
      <c r="BN284" s="974">
        <v>0</v>
      </c>
      <c r="BO284" s="1334">
        <f t="shared" si="14"/>
        <v>0.5</v>
      </c>
      <c r="BP284" s="210"/>
      <c r="BQ284" s="1464" t="str">
        <f>IF(VLOOKUP($A284,'EZ list'!$B$4:$H$443,4,FALSE)="","","Yes")</f>
        <v/>
      </c>
      <c r="BR284" s="1465" t="s">
        <v>984</v>
      </c>
      <c r="BS284" s="1446">
        <v>0.7</v>
      </c>
      <c r="BT284" s="1396" t="s">
        <v>1088</v>
      </c>
      <c r="BU284" s="1396" t="s">
        <v>745</v>
      </c>
      <c r="BV284" s="1396" t="s">
        <v>744</v>
      </c>
      <c r="BW284" s="1396">
        <v>0.6</v>
      </c>
      <c r="BX284" s="1396" t="s">
        <v>701</v>
      </c>
      <c r="BY284" s="1396" t="s">
        <v>713</v>
      </c>
      <c r="BZ284" s="1396">
        <v>0</v>
      </c>
      <c r="CA284" s="1330"/>
    </row>
    <row r="285" spans="1:79" s="200" customFormat="1" ht="15.75" customHeight="1" x14ac:dyDescent="0.25">
      <c r="A285" s="972" t="s">
        <v>1337</v>
      </c>
      <c r="B285" s="1268" t="s">
        <v>1350</v>
      </c>
      <c r="C285" s="243">
        <v>0.4</v>
      </c>
      <c r="D285" s="243" t="s">
        <v>760</v>
      </c>
      <c r="E285" s="972" t="s">
        <v>759</v>
      </c>
      <c r="F285" s="243">
        <v>0.1</v>
      </c>
      <c r="G285" s="972" t="s">
        <v>701</v>
      </c>
      <c r="H285" s="972" t="s">
        <v>713</v>
      </c>
      <c r="I285" s="243">
        <v>0</v>
      </c>
      <c r="J285" s="243">
        <v>0.5</v>
      </c>
      <c r="K285" s="973">
        <v>0.4</v>
      </c>
      <c r="L285" s="972" t="s">
        <v>760</v>
      </c>
      <c r="M285" s="972" t="s">
        <v>759</v>
      </c>
      <c r="N285" s="974">
        <v>0.1</v>
      </c>
      <c r="O285" s="972" t="s">
        <v>701</v>
      </c>
      <c r="P285" s="972" t="s">
        <v>713</v>
      </c>
      <c r="Q285" s="974">
        <v>0</v>
      </c>
      <c r="R285" s="975">
        <v>0.5</v>
      </c>
      <c r="S285" s="973">
        <v>0.4</v>
      </c>
      <c r="T285" s="972" t="s">
        <v>760</v>
      </c>
      <c r="U285" s="972" t="s">
        <v>759</v>
      </c>
      <c r="V285" s="974">
        <v>0.1</v>
      </c>
      <c r="W285" s="972" t="s">
        <v>701</v>
      </c>
      <c r="X285" s="972" t="s">
        <v>713</v>
      </c>
      <c r="Y285" s="974">
        <v>0</v>
      </c>
      <c r="Z285" s="975">
        <v>0.5</v>
      </c>
      <c r="AA285" s="973">
        <v>0.4</v>
      </c>
      <c r="AB285" s="972" t="s">
        <v>760</v>
      </c>
      <c r="AC285" s="972" t="s">
        <v>759</v>
      </c>
      <c r="AD285" s="974">
        <v>0.1</v>
      </c>
      <c r="AE285" s="972" t="s">
        <v>701</v>
      </c>
      <c r="AF285" s="972" t="s">
        <v>713</v>
      </c>
      <c r="AG285" s="974">
        <v>0</v>
      </c>
      <c r="AH285" s="975">
        <v>0.5</v>
      </c>
      <c r="AI285" s="973">
        <v>0.4</v>
      </c>
      <c r="AJ285" s="734" t="s">
        <v>760</v>
      </c>
      <c r="AK285" s="977" t="s">
        <v>759</v>
      </c>
      <c r="AL285" s="974">
        <v>0.1</v>
      </c>
      <c r="AM285" s="977" t="s">
        <v>701</v>
      </c>
      <c r="AN285" s="977" t="s">
        <v>713</v>
      </c>
      <c r="AO285" s="974">
        <v>0</v>
      </c>
      <c r="AP285" s="975">
        <v>0.5</v>
      </c>
      <c r="AQ285" s="979">
        <v>0.8</v>
      </c>
      <c r="AR285" s="980" t="s">
        <v>760</v>
      </c>
      <c r="AS285" s="980" t="s">
        <v>759</v>
      </c>
      <c r="AT285" s="979">
        <v>0.2</v>
      </c>
      <c r="AU285" s="980" t="s">
        <v>701</v>
      </c>
      <c r="AV285" s="980" t="s">
        <v>713</v>
      </c>
      <c r="AW285" s="979">
        <v>0</v>
      </c>
      <c r="AX285" s="1327">
        <v>1</v>
      </c>
      <c r="AY285" s="1313"/>
      <c r="AZ285" s="974">
        <v>0.4</v>
      </c>
      <c r="BA285" s="243" t="s">
        <v>760</v>
      </c>
      <c r="BB285" s="200" t="s">
        <v>759</v>
      </c>
      <c r="BC285" s="974">
        <v>0.1</v>
      </c>
      <c r="BD285" s="243" t="s">
        <v>701</v>
      </c>
      <c r="BE285" s="972" t="s">
        <v>713</v>
      </c>
      <c r="BF285" s="974">
        <v>0</v>
      </c>
      <c r="BG285" s="1334">
        <v>0.5</v>
      </c>
      <c r="BH285" s="974">
        <v>0.4</v>
      </c>
      <c r="BI285" s="243" t="s">
        <v>760</v>
      </c>
      <c r="BJ285" s="200" t="s">
        <v>759</v>
      </c>
      <c r="BK285" s="974">
        <v>0.1</v>
      </c>
      <c r="BL285" s="243" t="s">
        <v>701</v>
      </c>
      <c r="BM285" s="972" t="s">
        <v>713</v>
      </c>
      <c r="BN285" s="974">
        <v>0</v>
      </c>
      <c r="BO285" s="1334">
        <v>0.5</v>
      </c>
      <c r="BP285" s="210"/>
      <c r="BQ285" s="1464" t="s">
        <v>985</v>
      </c>
      <c r="BR285" s="1465"/>
      <c r="BS285" s="1446">
        <v>0.70899999999999996</v>
      </c>
      <c r="BT285" s="1396" t="s">
        <v>1088</v>
      </c>
      <c r="BU285" s="1396" t="s">
        <v>760</v>
      </c>
      <c r="BV285" s="1396" t="s">
        <v>759</v>
      </c>
      <c r="BW285" s="1396">
        <v>0.6</v>
      </c>
      <c r="BX285" s="1396" t="s">
        <v>701</v>
      </c>
      <c r="BY285" s="1396" t="s">
        <v>713</v>
      </c>
      <c r="BZ285" s="1396">
        <v>0</v>
      </c>
      <c r="CA285" s="1330"/>
    </row>
    <row r="286" spans="1:79" s="200" customFormat="1" ht="15.75" customHeight="1" x14ac:dyDescent="0.25">
      <c r="A286" s="972" t="s">
        <v>667</v>
      </c>
      <c r="B286" s="1268" t="s">
        <v>666</v>
      </c>
      <c r="C286" s="243">
        <v>0.3</v>
      </c>
      <c r="D286" s="243" t="s">
        <v>739</v>
      </c>
      <c r="E286" s="972" t="s">
        <v>738</v>
      </c>
      <c r="F286" s="243">
        <v>0.37</v>
      </c>
      <c r="G286" s="972" t="s">
        <v>701</v>
      </c>
      <c r="H286" s="972" t="s">
        <v>701</v>
      </c>
      <c r="I286" s="243">
        <v>0</v>
      </c>
      <c r="J286" s="243">
        <v>0.66999999999999993</v>
      </c>
      <c r="K286" s="973">
        <v>0.3</v>
      </c>
      <c r="L286" s="972" t="s">
        <v>739</v>
      </c>
      <c r="M286" s="972" t="s">
        <v>738</v>
      </c>
      <c r="N286" s="974">
        <v>0.37</v>
      </c>
      <c r="O286" s="972" t="s">
        <v>701</v>
      </c>
      <c r="P286" s="972" t="s">
        <v>701</v>
      </c>
      <c r="Q286" s="974">
        <v>0</v>
      </c>
      <c r="R286" s="975">
        <v>0.66999999999999993</v>
      </c>
      <c r="S286" s="973">
        <v>0.3</v>
      </c>
      <c r="T286" s="972" t="s">
        <v>739</v>
      </c>
      <c r="U286" s="972" t="s">
        <v>738</v>
      </c>
      <c r="V286" s="974">
        <v>0.37</v>
      </c>
      <c r="W286" s="972" t="s">
        <v>701</v>
      </c>
      <c r="X286" s="972" t="s">
        <v>701</v>
      </c>
      <c r="Y286" s="974">
        <v>0</v>
      </c>
      <c r="Z286" s="975">
        <v>0.66999999999999993</v>
      </c>
      <c r="AA286" s="973">
        <v>0.3</v>
      </c>
      <c r="AB286" s="972" t="s">
        <v>739</v>
      </c>
      <c r="AC286" s="972" t="s">
        <v>738</v>
      </c>
      <c r="AD286" s="974">
        <v>0.37</v>
      </c>
      <c r="AE286" s="972" t="s">
        <v>701</v>
      </c>
      <c r="AF286" s="972" t="s">
        <v>701</v>
      </c>
      <c r="AG286" s="974">
        <v>0</v>
      </c>
      <c r="AH286" s="975">
        <v>0.66999999999999993</v>
      </c>
      <c r="AI286" s="973">
        <v>0.48</v>
      </c>
      <c r="AJ286" s="734" t="s">
        <v>739</v>
      </c>
      <c r="AK286" s="977" t="s">
        <v>738</v>
      </c>
      <c r="AL286" s="974">
        <v>0.27</v>
      </c>
      <c r="AM286" s="977" t="s">
        <v>701</v>
      </c>
      <c r="AN286" s="977" t="s">
        <v>701</v>
      </c>
      <c r="AO286" s="974">
        <v>0</v>
      </c>
      <c r="AP286" s="975">
        <v>0.75</v>
      </c>
      <c r="AQ286" s="979">
        <v>0.64</v>
      </c>
      <c r="AR286" s="980" t="s">
        <v>739</v>
      </c>
      <c r="AS286" s="980" t="s">
        <v>738</v>
      </c>
      <c r="AT286" s="979">
        <v>0.36</v>
      </c>
      <c r="AU286" s="980" t="s">
        <v>701</v>
      </c>
      <c r="AV286" s="980" t="s">
        <v>701</v>
      </c>
      <c r="AW286" s="979">
        <v>0</v>
      </c>
      <c r="AX286" s="1327">
        <f t="shared" si="12"/>
        <v>1</v>
      </c>
      <c r="AY286" s="1313"/>
      <c r="AZ286" s="974">
        <v>0.3</v>
      </c>
      <c r="BA286" s="243" t="s">
        <v>739</v>
      </c>
      <c r="BB286" s="200" t="s">
        <v>738</v>
      </c>
      <c r="BC286" s="974">
        <v>0.37</v>
      </c>
      <c r="BD286" s="243" t="s">
        <v>701</v>
      </c>
      <c r="BE286" s="972" t="s">
        <v>701</v>
      </c>
      <c r="BF286" s="974">
        <v>0</v>
      </c>
      <c r="BG286" s="1334">
        <f t="shared" si="13"/>
        <v>0.66999999999999993</v>
      </c>
      <c r="BH286" s="974">
        <v>0.3</v>
      </c>
      <c r="BI286" s="243" t="s">
        <v>739</v>
      </c>
      <c r="BJ286" s="200" t="s">
        <v>738</v>
      </c>
      <c r="BK286" s="974">
        <v>0.2</v>
      </c>
      <c r="BL286" s="243" t="s">
        <v>701</v>
      </c>
      <c r="BM286" s="972" t="s">
        <v>701</v>
      </c>
      <c r="BN286" s="974">
        <v>0</v>
      </c>
      <c r="BO286" s="1334">
        <f t="shared" si="14"/>
        <v>0.5</v>
      </c>
      <c r="BP286" s="210"/>
      <c r="BQ286" s="1464" t="str">
        <f>IF(VLOOKUP($A286,'EZ list'!$B$4:$H$443,4,FALSE)="","","Yes")</f>
        <v/>
      </c>
      <c r="BR286" s="1465" t="s">
        <v>985</v>
      </c>
      <c r="BS286" s="1446">
        <v>0.73599999999999999</v>
      </c>
      <c r="BT286" s="1396" t="s">
        <v>1088</v>
      </c>
      <c r="BU286" s="1396" t="s">
        <v>739</v>
      </c>
      <c r="BV286" s="1396" t="s">
        <v>738</v>
      </c>
      <c r="BW286" s="1396">
        <v>0.2</v>
      </c>
      <c r="BX286" s="1396" t="s">
        <v>701</v>
      </c>
      <c r="BY286" s="1396" t="s">
        <v>701</v>
      </c>
      <c r="BZ286" s="1396">
        <v>0</v>
      </c>
      <c r="CA286" s="1330"/>
    </row>
    <row r="287" spans="1:79" s="200" customFormat="1" ht="15.75" customHeight="1" x14ac:dyDescent="0.2">
      <c r="A287" s="1295" t="s">
        <v>4489</v>
      </c>
      <c r="B287" s="1296" t="s">
        <v>4490</v>
      </c>
      <c r="C287" s="1297">
        <v>0.49</v>
      </c>
      <c r="D287" s="1297" t="s">
        <v>701</v>
      </c>
      <c r="E287" s="1295" t="s">
        <v>700</v>
      </c>
      <c r="F287" s="1297">
        <v>0</v>
      </c>
      <c r="G287" s="1295" t="s">
        <v>4485</v>
      </c>
      <c r="H287" s="1295" t="s">
        <v>4486</v>
      </c>
      <c r="I287" s="1297">
        <v>0.01</v>
      </c>
      <c r="J287" s="1297">
        <v>0.5</v>
      </c>
      <c r="K287" s="1298">
        <v>0.49</v>
      </c>
      <c r="L287" s="1295" t="s">
        <v>700</v>
      </c>
      <c r="M287" s="1295" t="s">
        <v>701</v>
      </c>
      <c r="N287" s="1299">
        <v>0</v>
      </c>
      <c r="O287" s="1295" t="s">
        <v>701</v>
      </c>
      <c r="P287" s="1295" t="s">
        <v>713</v>
      </c>
      <c r="Q287" s="1299">
        <v>0.01</v>
      </c>
      <c r="R287" s="1300">
        <v>0.5</v>
      </c>
      <c r="S287" s="1298">
        <v>0.49</v>
      </c>
      <c r="T287" s="1295" t="s">
        <v>700</v>
      </c>
      <c r="U287" s="1295" t="s">
        <v>701</v>
      </c>
      <c r="V287" s="1299">
        <v>0</v>
      </c>
      <c r="W287" s="1295" t="s">
        <v>701</v>
      </c>
      <c r="X287" s="1295" t="s">
        <v>713</v>
      </c>
      <c r="Y287" s="1299">
        <v>0.01</v>
      </c>
      <c r="Z287" s="1300">
        <v>0.5</v>
      </c>
      <c r="AA287" s="1298">
        <v>0.49</v>
      </c>
      <c r="AB287" s="1295" t="s">
        <v>700</v>
      </c>
      <c r="AC287" s="1295" t="s">
        <v>701</v>
      </c>
      <c r="AD287" s="1299">
        <v>0</v>
      </c>
      <c r="AE287" s="1295" t="s">
        <v>701</v>
      </c>
      <c r="AF287" s="1295" t="s">
        <v>713</v>
      </c>
      <c r="AG287" s="1299">
        <v>0.01</v>
      </c>
      <c r="AH287" s="1300">
        <v>0.5</v>
      </c>
      <c r="AI287" s="1298">
        <v>0.49</v>
      </c>
      <c r="AJ287" s="1301" t="s">
        <v>700</v>
      </c>
      <c r="AK287" s="1302" t="s">
        <v>701</v>
      </c>
      <c r="AL287" s="1299">
        <v>0</v>
      </c>
      <c r="AM287" s="1302" t="s">
        <v>701</v>
      </c>
      <c r="AN287" s="1302" t="s">
        <v>713</v>
      </c>
      <c r="AO287" s="1299">
        <v>0.01</v>
      </c>
      <c r="AP287" s="1300">
        <v>0.5</v>
      </c>
      <c r="AQ287" s="1298">
        <v>0.49</v>
      </c>
      <c r="AR287" s="1304" t="s">
        <v>700</v>
      </c>
      <c r="AS287" s="1304" t="s">
        <v>701</v>
      </c>
      <c r="AT287" s="1303">
        <v>0</v>
      </c>
      <c r="AU287" s="1304" t="s">
        <v>701</v>
      </c>
      <c r="AV287" s="1304" t="s">
        <v>713</v>
      </c>
      <c r="AW287" s="1303">
        <v>0.01</v>
      </c>
      <c r="AX287" s="1346">
        <v>0.5</v>
      </c>
      <c r="AY287" s="1343"/>
      <c r="AZ287" s="1299">
        <v>0.49</v>
      </c>
      <c r="BA287" s="1297" t="s">
        <v>700</v>
      </c>
      <c r="BB287" s="1305" t="s">
        <v>701</v>
      </c>
      <c r="BC287" s="1299">
        <v>0</v>
      </c>
      <c r="BD287" s="1297" t="s">
        <v>701</v>
      </c>
      <c r="BE287" s="1295" t="s">
        <v>713</v>
      </c>
      <c r="BF287" s="1299">
        <v>0.01</v>
      </c>
      <c r="BG287" s="1335">
        <v>0.5</v>
      </c>
      <c r="BH287" s="1299">
        <v>0.49</v>
      </c>
      <c r="BI287" s="1297" t="s">
        <v>700</v>
      </c>
      <c r="BJ287" s="1305" t="s">
        <v>701</v>
      </c>
      <c r="BK287" s="1299">
        <v>0</v>
      </c>
      <c r="BL287" s="1297" t="s">
        <v>701</v>
      </c>
      <c r="BM287" s="1295" t="s">
        <v>713</v>
      </c>
      <c r="BN287" s="1299">
        <v>0.01</v>
      </c>
      <c r="BO287" s="1335">
        <v>0.5</v>
      </c>
      <c r="BP287" s="1306"/>
      <c r="BQ287" s="1467" t="str">
        <f>IF(VLOOKUP($A287,'EZ list'!$B$4:$H$443,4,FALSE)="","","Yes")</f>
        <v/>
      </c>
      <c r="BR287" s="1468" t="s">
        <v>985</v>
      </c>
      <c r="BS287" s="1450">
        <v>0.64</v>
      </c>
      <c r="BT287" s="1448" t="s">
        <v>1088</v>
      </c>
      <c r="BU287" s="1448" t="s">
        <v>701</v>
      </c>
      <c r="BV287" s="1448" t="s">
        <v>700</v>
      </c>
      <c r="BW287" s="1447">
        <v>0</v>
      </c>
      <c r="BX287" s="1448" t="s">
        <v>701</v>
      </c>
      <c r="BY287" s="1448" t="s">
        <v>713</v>
      </c>
      <c r="BZ287" s="1448">
        <v>0</v>
      </c>
      <c r="CA287" s="1330"/>
    </row>
    <row r="288" spans="1:79" s="200" customFormat="1" ht="15.75" customHeight="1" x14ac:dyDescent="0.25">
      <c r="A288" s="972" t="s">
        <v>669</v>
      </c>
      <c r="B288" s="1268" t="s">
        <v>668</v>
      </c>
      <c r="C288" s="243">
        <v>0.99</v>
      </c>
      <c r="D288" s="243" t="s">
        <v>701</v>
      </c>
      <c r="E288" s="972" t="s">
        <v>718</v>
      </c>
      <c r="F288" s="243">
        <v>0</v>
      </c>
      <c r="G288" s="972" t="s">
        <v>1447</v>
      </c>
      <c r="H288" s="972" t="s">
        <v>1408</v>
      </c>
      <c r="I288" s="243">
        <v>0.01</v>
      </c>
      <c r="J288" s="243">
        <v>1</v>
      </c>
      <c r="K288" s="973">
        <v>0.99</v>
      </c>
      <c r="L288" s="972" t="s">
        <v>701</v>
      </c>
      <c r="M288" s="972" t="s">
        <v>718</v>
      </c>
      <c r="N288" s="974">
        <v>0</v>
      </c>
      <c r="O288" s="972" t="s">
        <v>1447</v>
      </c>
      <c r="P288" s="972" t="s">
        <v>1408</v>
      </c>
      <c r="Q288" s="974">
        <v>0.01</v>
      </c>
      <c r="R288" s="975">
        <v>1</v>
      </c>
      <c r="S288" s="973">
        <v>0.99</v>
      </c>
      <c r="T288" s="972" t="s">
        <v>701</v>
      </c>
      <c r="U288" s="972" t="s">
        <v>718</v>
      </c>
      <c r="V288" s="974">
        <v>0</v>
      </c>
      <c r="W288" s="972" t="s">
        <v>1447</v>
      </c>
      <c r="X288" s="972" t="s">
        <v>1408</v>
      </c>
      <c r="Y288" s="974">
        <v>0.01</v>
      </c>
      <c r="Z288" s="975">
        <v>1</v>
      </c>
      <c r="AA288" s="973">
        <v>0.99</v>
      </c>
      <c r="AB288" s="972" t="s">
        <v>701</v>
      </c>
      <c r="AC288" s="972" t="s">
        <v>718</v>
      </c>
      <c r="AD288" s="974">
        <v>0</v>
      </c>
      <c r="AE288" s="972" t="s">
        <v>1447</v>
      </c>
      <c r="AF288" s="972" t="s">
        <v>1408</v>
      </c>
      <c r="AG288" s="974">
        <v>0.01</v>
      </c>
      <c r="AH288" s="975">
        <v>1</v>
      </c>
      <c r="AI288" s="973">
        <v>0.99</v>
      </c>
      <c r="AJ288" s="734" t="s">
        <v>701</v>
      </c>
      <c r="AK288" s="977" t="s">
        <v>718</v>
      </c>
      <c r="AL288" s="974">
        <v>0</v>
      </c>
      <c r="AM288" s="977" t="s">
        <v>1447</v>
      </c>
      <c r="AN288" s="977" t="s">
        <v>1408</v>
      </c>
      <c r="AO288" s="974">
        <v>0.01</v>
      </c>
      <c r="AP288" s="975">
        <v>1</v>
      </c>
      <c r="AQ288" s="979">
        <v>0.99</v>
      </c>
      <c r="AR288" s="980" t="s">
        <v>701</v>
      </c>
      <c r="AS288" s="980" t="s">
        <v>718</v>
      </c>
      <c r="AT288" s="979">
        <v>0</v>
      </c>
      <c r="AU288" s="980" t="s">
        <v>734</v>
      </c>
      <c r="AV288" s="980" t="s">
        <v>733</v>
      </c>
      <c r="AW288" s="979">
        <v>0.01</v>
      </c>
      <c r="AX288" s="1327">
        <f t="shared" si="12"/>
        <v>1</v>
      </c>
      <c r="AY288" s="1313"/>
      <c r="AZ288" s="974">
        <v>0.99</v>
      </c>
      <c r="BA288" s="243" t="s">
        <v>701</v>
      </c>
      <c r="BB288" s="200" t="s">
        <v>718</v>
      </c>
      <c r="BC288" s="974">
        <v>0</v>
      </c>
      <c r="BD288" s="243" t="s">
        <v>734</v>
      </c>
      <c r="BE288" s="972" t="s">
        <v>733</v>
      </c>
      <c r="BF288" s="974">
        <v>0.01</v>
      </c>
      <c r="BG288" s="1334">
        <f t="shared" si="13"/>
        <v>1</v>
      </c>
      <c r="BH288" s="974">
        <v>0.49</v>
      </c>
      <c r="BI288" s="243" t="s">
        <v>701</v>
      </c>
      <c r="BJ288" s="200" t="s">
        <v>718</v>
      </c>
      <c r="BK288" s="974">
        <v>0</v>
      </c>
      <c r="BL288" s="243" t="s">
        <v>734</v>
      </c>
      <c r="BM288" s="972" t="s">
        <v>733</v>
      </c>
      <c r="BN288" s="974">
        <v>0.01</v>
      </c>
      <c r="BO288" s="1334">
        <f t="shared" si="14"/>
        <v>0.5</v>
      </c>
      <c r="BP288" s="210"/>
      <c r="BQ288" s="1464" t="str">
        <f>IF(VLOOKUP($A288,'EZ list'!$B$4:$H$443,4,FALSE)="","","Yes")</f>
        <v/>
      </c>
      <c r="BR288" s="1465" t="s">
        <v>985</v>
      </c>
      <c r="BS288" s="1446">
        <v>0.66500000000000004</v>
      </c>
      <c r="BT288" s="1396" t="s">
        <v>1088</v>
      </c>
      <c r="BU288" s="1396" t="s">
        <v>701</v>
      </c>
      <c r="BV288" s="1396" t="s">
        <v>718</v>
      </c>
      <c r="BW288" s="1396">
        <v>0</v>
      </c>
      <c r="BX288" s="1396" t="s">
        <v>734</v>
      </c>
      <c r="BY288" s="1396" t="s">
        <v>733</v>
      </c>
      <c r="BZ288" s="1396">
        <v>0.01</v>
      </c>
      <c r="CA288" s="1330"/>
    </row>
    <row r="289" spans="1:79" s="200" customFormat="1" ht="15.75" customHeight="1" x14ac:dyDescent="0.25">
      <c r="A289" s="972" t="s">
        <v>671</v>
      </c>
      <c r="B289" s="1268" t="s">
        <v>670</v>
      </c>
      <c r="C289" s="243">
        <v>0.49</v>
      </c>
      <c r="D289" s="243" t="s">
        <v>701</v>
      </c>
      <c r="E289" s="972" t="s">
        <v>700</v>
      </c>
      <c r="F289" s="243">
        <v>0</v>
      </c>
      <c r="G289" s="972" t="s">
        <v>1296</v>
      </c>
      <c r="H289" s="972" t="s">
        <v>1512</v>
      </c>
      <c r="I289" s="243">
        <v>0.01</v>
      </c>
      <c r="J289" s="243">
        <v>0.5</v>
      </c>
      <c r="K289" s="973">
        <v>0.49</v>
      </c>
      <c r="L289" s="972" t="s">
        <v>701</v>
      </c>
      <c r="M289" s="972" t="s">
        <v>700</v>
      </c>
      <c r="N289" s="974">
        <v>0</v>
      </c>
      <c r="O289" s="972" t="s">
        <v>1296</v>
      </c>
      <c r="P289" s="972" t="s">
        <v>1512</v>
      </c>
      <c r="Q289" s="974">
        <v>0.01</v>
      </c>
      <c r="R289" s="975">
        <v>0.5</v>
      </c>
      <c r="S289" s="973">
        <v>0.49</v>
      </c>
      <c r="T289" s="972" t="s">
        <v>701</v>
      </c>
      <c r="U289" s="972" t="s">
        <v>700</v>
      </c>
      <c r="V289" s="974">
        <v>0</v>
      </c>
      <c r="W289" s="972" t="s">
        <v>1296</v>
      </c>
      <c r="X289" s="972" t="s">
        <v>1512</v>
      </c>
      <c r="Y289" s="974">
        <v>0.01</v>
      </c>
      <c r="Z289" s="975">
        <v>0.5</v>
      </c>
      <c r="AA289" s="973">
        <v>0.49</v>
      </c>
      <c r="AB289" s="972" t="s">
        <v>701</v>
      </c>
      <c r="AC289" s="972" t="s">
        <v>700</v>
      </c>
      <c r="AD289" s="974">
        <v>0</v>
      </c>
      <c r="AE289" s="972" t="s">
        <v>1296</v>
      </c>
      <c r="AF289" s="972" t="s">
        <v>1512</v>
      </c>
      <c r="AG289" s="974">
        <v>0.01</v>
      </c>
      <c r="AH289" s="975">
        <v>0.5</v>
      </c>
      <c r="AI289" s="973">
        <v>0.49</v>
      </c>
      <c r="AJ289" s="734" t="s">
        <v>701</v>
      </c>
      <c r="AK289" s="977" t="s">
        <v>700</v>
      </c>
      <c r="AL289" s="974">
        <v>0</v>
      </c>
      <c r="AM289" s="977" t="s">
        <v>732</v>
      </c>
      <c r="AN289" s="972" t="s">
        <v>1512</v>
      </c>
      <c r="AO289" s="974">
        <v>0.01</v>
      </c>
      <c r="AP289" s="975">
        <v>0.5</v>
      </c>
      <c r="AQ289" s="979">
        <v>0.49</v>
      </c>
      <c r="AR289" s="980" t="s">
        <v>701</v>
      </c>
      <c r="AS289" s="980" t="s">
        <v>700</v>
      </c>
      <c r="AT289" s="979">
        <v>0</v>
      </c>
      <c r="AU289" s="980" t="s">
        <v>732</v>
      </c>
      <c r="AV289" s="972" t="s">
        <v>1512</v>
      </c>
      <c r="AW289" s="979">
        <v>0.01</v>
      </c>
      <c r="AX289" s="1327">
        <f t="shared" si="12"/>
        <v>0.5</v>
      </c>
      <c r="AY289" s="1313"/>
      <c r="AZ289" s="974">
        <v>0.49</v>
      </c>
      <c r="BA289" s="243" t="s">
        <v>701</v>
      </c>
      <c r="BB289" s="200" t="s">
        <v>700</v>
      </c>
      <c r="BC289" s="974">
        <v>0</v>
      </c>
      <c r="BD289" s="243" t="s">
        <v>732</v>
      </c>
      <c r="BE289" s="972" t="s">
        <v>731</v>
      </c>
      <c r="BF289" s="974">
        <v>0.01</v>
      </c>
      <c r="BG289" s="1334">
        <f t="shared" si="13"/>
        <v>0.5</v>
      </c>
      <c r="BH289" s="974">
        <v>0.49</v>
      </c>
      <c r="BI289" s="243" t="s">
        <v>701</v>
      </c>
      <c r="BJ289" s="200" t="s">
        <v>700</v>
      </c>
      <c r="BK289" s="974">
        <v>0</v>
      </c>
      <c r="BL289" s="243" t="s">
        <v>732</v>
      </c>
      <c r="BM289" s="972" t="s">
        <v>731</v>
      </c>
      <c r="BN289" s="974">
        <v>0.01</v>
      </c>
      <c r="BO289" s="1334">
        <f t="shared" si="14"/>
        <v>0.5</v>
      </c>
      <c r="BP289" s="210"/>
      <c r="BQ289" s="1464" t="str">
        <f>IF(VLOOKUP($A289,'EZ list'!$B$4:$H$443,4,FALSE)="","","Yes")</f>
        <v/>
      </c>
      <c r="BR289" s="1465" t="s">
        <v>985</v>
      </c>
      <c r="BS289" s="1446">
        <v>0.68500000000000005</v>
      </c>
      <c r="BT289" s="1396" t="s">
        <v>1088</v>
      </c>
      <c r="BU289" s="1396" t="s">
        <v>701</v>
      </c>
      <c r="BV289" s="1396" t="s">
        <v>700</v>
      </c>
      <c r="BW289" s="1396">
        <v>0</v>
      </c>
      <c r="BX289" s="1396" t="s">
        <v>732</v>
      </c>
      <c r="BY289" s="1396" t="s">
        <v>731</v>
      </c>
      <c r="BZ289" s="1396">
        <v>0.01</v>
      </c>
      <c r="CA289" s="1330"/>
    </row>
    <row r="290" spans="1:79" s="200" customFormat="1" ht="15.75" customHeight="1" x14ac:dyDescent="0.25">
      <c r="A290" s="972" t="s">
        <v>673</v>
      </c>
      <c r="B290" s="1268" t="s">
        <v>672</v>
      </c>
      <c r="C290" s="243">
        <v>0.4</v>
      </c>
      <c r="D290" s="243" t="s">
        <v>730</v>
      </c>
      <c r="E290" s="972" t="s">
        <v>729</v>
      </c>
      <c r="F290" s="243">
        <v>0.09</v>
      </c>
      <c r="G290" s="972" t="s">
        <v>4091</v>
      </c>
      <c r="H290" s="972" t="s">
        <v>4092</v>
      </c>
      <c r="I290" s="243">
        <v>0.01</v>
      </c>
      <c r="J290" s="243">
        <v>0.5</v>
      </c>
      <c r="K290" s="973">
        <v>0.4</v>
      </c>
      <c r="L290" s="972" t="s">
        <v>730</v>
      </c>
      <c r="M290" s="972" t="s">
        <v>729</v>
      </c>
      <c r="N290" s="974">
        <v>0.09</v>
      </c>
      <c r="O290" s="972" t="s">
        <v>4091</v>
      </c>
      <c r="P290" s="972" t="s">
        <v>4092</v>
      </c>
      <c r="Q290" s="974">
        <v>0.01</v>
      </c>
      <c r="R290" s="975">
        <v>0.5</v>
      </c>
      <c r="S290" s="973">
        <v>0.4</v>
      </c>
      <c r="T290" s="972" t="s">
        <v>730</v>
      </c>
      <c r="U290" s="972" t="s">
        <v>729</v>
      </c>
      <c r="V290" s="974">
        <v>0.09</v>
      </c>
      <c r="W290" s="972" t="s">
        <v>4091</v>
      </c>
      <c r="X290" s="972" t="s">
        <v>4092</v>
      </c>
      <c r="Y290" s="974">
        <v>0.01</v>
      </c>
      <c r="Z290" s="975">
        <v>0.5</v>
      </c>
      <c r="AA290" s="973">
        <v>0.4</v>
      </c>
      <c r="AB290" s="972" t="s">
        <v>730</v>
      </c>
      <c r="AC290" s="972" t="s">
        <v>729</v>
      </c>
      <c r="AD290" s="974">
        <v>0.09</v>
      </c>
      <c r="AE290" s="972" t="s">
        <v>728</v>
      </c>
      <c r="AF290" s="972" t="s">
        <v>727</v>
      </c>
      <c r="AG290" s="974">
        <v>0.01</v>
      </c>
      <c r="AH290" s="975">
        <v>0.5</v>
      </c>
      <c r="AI290" s="973">
        <v>0.4</v>
      </c>
      <c r="AJ290" s="734" t="s">
        <v>730</v>
      </c>
      <c r="AK290" s="977" t="s">
        <v>729</v>
      </c>
      <c r="AL290" s="974">
        <v>0.09</v>
      </c>
      <c r="AM290" s="977" t="s">
        <v>728</v>
      </c>
      <c r="AN290" s="977" t="s">
        <v>727</v>
      </c>
      <c r="AO290" s="974">
        <v>0.01</v>
      </c>
      <c r="AP290" s="975">
        <v>0.5</v>
      </c>
      <c r="AQ290" s="979">
        <v>0.4</v>
      </c>
      <c r="AR290" s="980" t="s">
        <v>730</v>
      </c>
      <c r="AS290" s="980" t="s">
        <v>729</v>
      </c>
      <c r="AT290" s="979">
        <v>0.09</v>
      </c>
      <c r="AU290" s="980" t="s">
        <v>728</v>
      </c>
      <c r="AV290" s="980" t="s">
        <v>727</v>
      </c>
      <c r="AW290" s="979">
        <v>0.01</v>
      </c>
      <c r="AX290" s="1327">
        <f t="shared" si="12"/>
        <v>0.5</v>
      </c>
      <c r="AY290" s="1313"/>
      <c r="AZ290" s="974">
        <v>0.4</v>
      </c>
      <c r="BA290" s="243" t="s">
        <v>730</v>
      </c>
      <c r="BB290" s="200" t="s">
        <v>729</v>
      </c>
      <c r="BC290" s="974">
        <v>0.09</v>
      </c>
      <c r="BD290" s="243" t="s">
        <v>728</v>
      </c>
      <c r="BE290" s="972" t="s">
        <v>727</v>
      </c>
      <c r="BF290" s="974">
        <v>0.01</v>
      </c>
      <c r="BG290" s="1334">
        <f t="shared" si="13"/>
        <v>0.5</v>
      </c>
      <c r="BH290" s="974">
        <v>0.4</v>
      </c>
      <c r="BI290" s="243" t="s">
        <v>730</v>
      </c>
      <c r="BJ290" s="200" t="s">
        <v>729</v>
      </c>
      <c r="BK290" s="974">
        <v>0.09</v>
      </c>
      <c r="BL290" s="243" t="s">
        <v>728</v>
      </c>
      <c r="BM290" s="972" t="s">
        <v>727</v>
      </c>
      <c r="BN290" s="974">
        <v>0.01</v>
      </c>
      <c r="BO290" s="1334">
        <f t="shared" si="14"/>
        <v>0.5</v>
      </c>
      <c r="BP290" s="210"/>
      <c r="BQ290" s="1464" t="str">
        <f>IF(VLOOKUP($A290,'EZ list'!$B$4:$H$443,4,FALSE)="","","Yes")</f>
        <v/>
      </c>
      <c r="BR290" s="1465" t="s">
        <v>984</v>
      </c>
      <c r="BS290" s="1446">
        <v>0.70699999999999996</v>
      </c>
      <c r="BT290" s="1396" t="s">
        <v>1088</v>
      </c>
      <c r="BU290" s="1396" t="s">
        <v>730</v>
      </c>
      <c r="BV290" s="1396" t="s">
        <v>729</v>
      </c>
      <c r="BW290" s="1396">
        <v>0.59</v>
      </c>
      <c r="BX290" s="1396" t="s">
        <v>728</v>
      </c>
      <c r="BY290" s="1396" t="s">
        <v>727</v>
      </c>
      <c r="BZ290" s="1396">
        <v>0.01</v>
      </c>
      <c r="CA290" s="1330"/>
    </row>
    <row r="291" spans="1:79" s="200" customFormat="1" ht="15.75" customHeight="1" x14ac:dyDescent="0.25">
      <c r="A291" s="972" t="s">
        <v>675</v>
      </c>
      <c r="B291" s="1268" t="s">
        <v>726</v>
      </c>
      <c r="C291" s="243">
        <v>0.49</v>
      </c>
      <c r="D291" s="243" t="s">
        <v>701</v>
      </c>
      <c r="E291" s="972" t="s">
        <v>700</v>
      </c>
      <c r="F291" s="243">
        <v>0</v>
      </c>
      <c r="G291" s="972" t="s">
        <v>720</v>
      </c>
      <c r="H291" s="972" t="s">
        <v>719</v>
      </c>
      <c r="I291" s="243">
        <v>0.01</v>
      </c>
      <c r="J291" s="243">
        <v>0.5</v>
      </c>
      <c r="K291" s="973">
        <v>0.49</v>
      </c>
      <c r="L291" s="972" t="s">
        <v>701</v>
      </c>
      <c r="M291" s="972" t="s">
        <v>700</v>
      </c>
      <c r="N291" s="974">
        <v>0</v>
      </c>
      <c r="O291" s="972" t="s">
        <v>720</v>
      </c>
      <c r="P291" s="972" t="s">
        <v>719</v>
      </c>
      <c r="Q291" s="974">
        <v>0.01</v>
      </c>
      <c r="R291" s="975">
        <v>0.5</v>
      </c>
      <c r="S291" s="973">
        <v>0.49</v>
      </c>
      <c r="T291" s="972" t="s">
        <v>701</v>
      </c>
      <c r="U291" s="972" t="s">
        <v>700</v>
      </c>
      <c r="V291" s="974">
        <v>0</v>
      </c>
      <c r="W291" s="972" t="s">
        <v>720</v>
      </c>
      <c r="X291" s="972" t="s">
        <v>719</v>
      </c>
      <c r="Y291" s="974">
        <v>0.01</v>
      </c>
      <c r="Z291" s="975">
        <v>0.5</v>
      </c>
      <c r="AA291" s="973">
        <v>0.49</v>
      </c>
      <c r="AB291" s="972" t="s">
        <v>701</v>
      </c>
      <c r="AC291" s="972" t="s">
        <v>700</v>
      </c>
      <c r="AD291" s="974">
        <v>0</v>
      </c>
      <c r="AE291" s="972" t="s">
        <v>720</v>
      </c>
      <c r="AF291" s="972" t="s">
        <v>719</v>
      </c>
      <c r="AG291" s="974">
        <v>0.01</v>
      </c>
      <c r="AH291" s="975">
        <v>0.5</v>
      </c>
      <c r="AI291" s="973">
        <v>0.74</v>
      </c>
      <c r="AJ291" s="734" t="s">
        <v>701</v>
      </c>
      <c r="AK291" s="977" t="s">
        <v>700</v>
      </c>
      <c r="AL291" s="974">
        <v>0</v>
      </c>
      <c r="AM291" s="977" t="s">
        <v>720</v>
      </c>
      <c r="AN291" s="977" t="s">
        <v>719</v>
      </c>
      <c r="AO291" s="974">
        <v>0.01</v>
      </c>
      <c r="AP291" s="975">
        <v>0.75</v>
      </c>
      <c r="AQ291" s="979">
        <v>0.99</v>
      </c>
      <c r="AR291" s="980" t="s">
        <v>701</v>
      </c>
      <c r="AS291" s="980" t="s">
        <v>700</v>
      </c>
      <c r="AT291" s="979">
        <v>0</v>
      </c>
      <c r="AU291" s="980" t="s">
        <v>720</v>
      </c>
      <c r="AV291" s="980" t="s">
        <v>719</v>
      </c>
      <c r="AW291" s="979">
        <v>0.01</v>
      </c>
      <c r="AX291" s="1327">
        <f t="shared" si="12"/>
        <v>1</v>
      </c>
      <c r="AY291" s="1313"/>
      <c r="AZ291" s="974">
        <v>0.49</v>
      </c>
      <c r="BA291" s="243" t="s">
        <v>701</v>
      </c>
      <c r="BB291" s="200" t="s">
        <v>700</v>
      </c>
      <c r="BC291" s="974">
        <v>0</v>
      </c>
      <c r="BD291" s="243" t="s">
        <v>720</v>
      </c>
      <c r="BE291" s="972" t="s">
        <v>719</v>
      </c>
      <c r="BF291" s="974">
        <v>0.01</v>
      </c>
      <c r="BG291" s="1334">
        <f t="shared" si="13"/>
        <v>0.5</v>
      </c>
      <c r="BH291" s="974">
        <v>0.49</v>
      </c>
      <c r="BI291" s="243" t="s">
        <v>701</v>
      </c>
      <c r="BJ291" s="200" t="s">
        <v>700</v>
      </c>
      <c r="BK291" s="974">
        <v>0</v>
      </c>
      <c r="BL291" s="243" t="s">
        <v>720</v>
      </c>
      <c r="BM291" s="972" t="s">
        <v>719</v>
      </c>
      <c r="BN291" s="974">
        <v>0.01</v>
      </c>
      <c r="BO291" s="1334">
        <f t="shared" si="14"/>
        <v>0.5</v>
      </c>
      <c r="BP291" s="210"/>
      <c r="BQ291" s="1464" t="str">
        <f>IF(VLOOKUP($A291,'EZ list'!$B$4:$H$443,4,FALSE)="","","Yes")</f>
        <v/>
      </c>
      <c r="BR291" s="1465" t="s">
        <v>985</v>
      </c>
      <c r="BS291" s="1446">
        <v>0.73899999999999999</v>
      </c>
      <c r="BT291" s="1396" t="s">
        <v>1088</v>
      </c>
      <c r="BU291" s="1396" t="s">
        <v>701</v>
      </c>
      <c r="BV291" s="1396" t="s">
        <v>700</v>
      </c>
      <c r="BW291" s="1396">
        <v>0</v>
      </c>
      <c r="BX291" s="1396" t="s">
        <v>720</v>
      </c>
      <c r="BY291" s="1396" t="s">
        <v>719</v>
      </c>
      <c r="BZ291" s="1396">
        <v>0.01</v>
      </c>
      <c r="CA291" s="1330"/>
    </row>
    <row r="292" spans="1:79" s="200" customFormat="1" ht="15" x14ac:dyDescent="0.25">
      <c r="A292" s="972" t="s">
        <v>677</v>
      </c>
      <c r="B292" s="1268" t="s">
        <v>676</v>
      </c>
      <c r="C292" s="243">
        <v>0.99</v>
      </c>
      <c r="D292" s="243" t="s">
        <v>701</v>
      </c>
      <c r="E292" s="972" t="s">
        <v>718</v>
      </c>
      <c r="F292" s="243">
        <v>0</v>
      </c>
      <c r="G292" s="972" t="s">
        <v>725</v>
      </c>
      <c r="H292" s="972" t="s">
        <v>724</v>
      </c>
      <c r="I292" s="243">
        <v>0.01</v>
      </c>
      <c r="J292" s="243">
        <v>1</v>
      </c>
      <c r="K292" s="973">
        <v>0.99</v>
      </c>
      <c r="L292" s="972" t="s">
        <v>701</v>
      </c>
      <c r="M292" s="972" t="s">
        <v>718</v>
      </c>
      <c r="N292" s="974">
        <v>0</v>
      </c>
      <c r="O292" s="972" t="s">
        <v>725</v>
      </c>
      <c r="P292" s="972" t="s">
        <v>724</v>
      </c>
      <c r="Q292" s="974">
        <v>0.01</v>
      </c>
      <c r="R292" s="975">
        <v>1</v>
      </c>
      <c r="S292" s="973">
        <v>0.99</v>
      </c>
      <c r="T292" s="972" t="s">
        <v>701</v>
      </c>
      <c r="U292" s="972" t="s">
        <v>718</v>
      </c>
      <c r="V292" s="974">
        <v>0</v>
      </c>
      <c r="W292" s="972" t="s">
        <v>725</v>
      </c>
      <c r="X292" s="972" t="s">
        <v>724</v>
      </c>
      <c r="Y292" s="974">
        <v>0.01</v>
      </c>
      <c r="Z292" s="975">
        <v>1</v>
      </c>
      <c r="AA292" s="973">
        <v>0.99</v>
      </c>
      <c r="AB292" s="972" t="s">
        <v>701</v>
      </c>
      <c r="AC292" s="972" t="s">
        <v>718</v>
      </c>
      <c r="AD292" s="974">
        <v>0</v>
      </c>
      <c r="AE292" s="972" t="s">
        <v>725</v>
      </c>
      <c r="AF292" s="972" t="s">
        <v>724</v>
      </c>
      <c r="AG292" s="974">
        <v>0.01</v>
      </c>
      <c r="AH292" s="975">
        <v>1</v>
      </c>
      <c r="AI292" s="973">
        <v>0.99</v>
      </c>
      <c r="AJ292" s="734" t="s">
        <v>701</v>
      </c>
      <c r="AK292" s="977" t="s">
        <v>718</v>
      </c>
      <c r="AL292" s="974">
        <v>0</v>
      </c>
      <c r="AM292" s="977" t="s">
        <v>725</v>
      </c>
      <c r="AN292" s="977" t="s">
        <v>724</v>
      </c>
      <c r="AO292" s="974">
        <v>0.01</v>
      </c>
      <c r="AP292" s="975">
        <v>1</v>
      </c>
      <c r="AQ292" s="979">
        <v>0.99</v>
      </c>
      <c r="AR292" s="980" t="s">
        <v>701</v>
      </c>
      <c r="AS292" s="980" t="s">
        <v>718</v>
      </c>
      <c r="AT292" s="979">
        <v>0</v>
      </c>
      <c r="AU292" s="980" t="s">
        <v>725</v>
      </c>
      <c r="AV292" s="980" t="s">
        <v>724</v>
      </c>
      <c r="AW292" s="979">
        <v>0.01</v>
      </c>
      <c r="AX292" s="1327">
        <f t="shared" si="12"/>
        <v>1</v>
      </c>
      <c r="AY292" s="1313"/>
      <c r="AZ292" s="974">
        <v>0.99</v>
      </c>
      <c r="BA292" s="243" t="s">
        <v>701</v>
      </c>
      <c r="BB292" s="200" t="s">
        <v>718</v>
      </c>
      <c r="BC292" s="974">
        <v>0</v>
      </c>
      <c r="BD292" s="243" t="s">
        <v>725</v>
      </c>
      <c r="BE292" s="972" t="s">
        <v>724</v>
      </c>
      <c r="BF292" s="974">
        <v>0.01</v>
      </c>
      <c r="BG292" s="1334">
        <f t="shared" si="13"/>
        <v>1</v>
      </c>
      <c r="BH292" s="974">
        <v>0.49</v>
      </c>
      <c r="BI292" s="243" t="s">
        <v>701</v>
      </c>
      <c r="BJ292" s="200" t="s">
        <v>718</v>
      </c>
      <c r="BK292" s="974">
        <v>0</v>
      </c>
      <c r="BL292" s="243" t="s">
        <v>725</v>
      </c>
      <c r="BM292" s="972" t="s">
        <v>724</v>
      </c>
      <c r="BN292" s="974">
        <v>0.01</v>
      </c>
      <c r="BO292" s="1334">
        <f t="shared" si="14"/>
        <v>0.5</v>
      </c>
      <c r="BP292" s="210"/>
      <c r="BQ292" s="1464" t="str">
        <f>IF(VLOOKUP($A292,'EZ list'!$B$4:$H$443,4,FALSE)="","","Yes")</f>
        <v>Yes</v>
      </c>
      <c r="BR292" s="1465" t="s">
        <v>985</v>
      </c>
      <c r="BS292" s="1446">
        <v>0.66600000000000004</v>
      </c>
      <c r="BT292" s="1396" t="s">
        <v>1088</v>
      </c>
      <c r="BU292" s="1396" t="s">
        <v>701</v>
      </c>
      <c r="BV292" s="1396" t="s">
        <v>718</v>
      </c>
      <c r="BW292" s="1396">
        <v>0</v>
      </c>
      <c r="BX292" s="1396" t="s">
        <v>725</v>
      </c>
      <c r="BY292" s="1396" t="s">
        <v>724</v>
      </c>
      <c r="BZ292" s="1396">
        <v>0.01</v>
      </c>
      <c r="CA292" s="1330"/>
    </row>
    <row r="293" spans="1:79" s="200" customFormat="1" ht="15.75" customHeight="1" x14ac:dyDescent="0.25">
      <c r="A293" s="972" t="s">
        <v>679</v>
      </c>
      <c r="B293" s="1268" t="s">
        <v>678</v>
      </c>
      <c r="C293" s="243">
        <v>0.4</v>
      </c>
      <c r="D293" s="243" t="s">
        <v>723</v>
      </c>
      <c r="E293" s="972" t="s">
        <v>722</v>
      </c>
      <c r="F293" s="243">
        <v>0.1</v>
      </c>
      <c r="G293" s="972" t="s">
        <v>701</v>
      </c>
      <c r="H293" s="972" t="s">
        <v>713</v>
      </c>
      <c r="I293" s="243">
        <v>0</v>
      </c>
      <c r="J293" s="243">
        <v>0.5</v>
      </c>
      <c r="K293" s="973">
        <v>0.4</v>
      </c>
      <c r="L293" s="972" t="s">
        <v>723</v>
      </c>
      <c r="M293" s="972" t="s">
        <v>722</v>
      </c>
      <c r="N293" s="974">
        <v>0.1</v>
      </c>
      <c r="O293" s="972" t="s">
        <v>701</v>
      </c>
      <c r="P293" s="972" t="s">
        <v>713</v>
      </c>
      <c r="Q293" s="974">
        <v>0</v>
      </c>
      <c r="R293" s="975">
        <v>0.5</v>
      </c>
      <c r="S293" s="973">
        <v>0.4</v>
      </c>
      <c r="T293" s="972" t="s">
        <v>723</v>
      </c>
      <c r="U293" s="972" t="s">
        <v>722</v>
      </c>
      <c r="V293" s="974">
        <v>0.1</v>
      </c>
      <c r="W293" s="972" t="s">
        <v>701</v>
      </c>
      <c r="X293" s="972" t="s">
        <v>713</v>
      </c>
      <c r="Y293" s="974">
        <v>0</v>
      </c>
      <c r="Z293" s="975">
        <v>0.5</v>
      </c>
      <c r="AA293" s="973">
        <v>0.4</v>
      </c>
      <c r="AB293" s="972" t="s">
        <v>723</v>
      </c>
      <c r="AC293" s="972" t="s">
        <v>722</v>
      </c>
      <c r="AD293" s="974">
        <v>0.1</v>
      </c>
      <c r="AE293" s="972" t="s">
        <v>701</v>
      </c>
      <c r="AF293" s="972" t="s">
        <v>713</v>
      </c>
      <c r="AG293" s="974">
        <v>0</v>
      </c>
      <c r="AH293" s="975">
        <v>0.5</v>
      </c>
      <c r="AI293" s="973">
        <v>0.4</v>
      </c>
      <c r="AJ293" s="734" t="s">
        <v>723</v>
      </c>
      <c r="AK293" s="977" t="s">
        <v>722</v>
      </c>
      <c r="AL293" s="974">
        <v>0.1</v>
      </c>
      <c r="AM293" s="977" t="s">
        <v>701</v>
      </c>
      <c r="AN293" s="977" t="s">
        <v>713</v>
      </c>
      <c r="AO293" s="974">
        <v>0</v>
      </c>
      <c r="AP293" s="975">
        <v>0.5</v>
      </c>
      <c r="AQ293" s="979">
        <v>0.3</v>
      </c>
      <c r="AR293" s="980" t="s">
        <v>723</v>
      </c>
      <c r="AS293" s="980" t="s">
        <v>722</v>
      </c>
      <c r="AT293" s="979">
        <v>0.7</v>
      </c>
      <c r="AU293" s="980" t="s">
        <v>701</v>
      </c>
      <c r="AV293" s="980" t="s">
        <v>713</v>
      </c>
      <c r="AW293" s="979">
        <v>0</v>
      </c>
      <c r="AX293" s="1327">
        <f t="shared" si="12"/>
        <v>1</v>
      </c>
      <c r="AY293" s="1313"/>
      <c r="AZ293" s="974">
        <v>0.4</v>
      </c>
      <c r="BA293" s="243" t="s">
        <v>723</v>
      </c>
      <c r="BB293" s="200" t="s">
        <v>722</v>
      </c>
      <c r="BC293" s="974">
        <v>0.1</v>
      </c>
      <c r="BD293" s="243" t="s">
        <v>701</v>
      </c>
      <c r="BE293" s="972" t="s">
        <v>713</v>
      </c>
      <c r="BF293" s="974">
        <v>0</v>
      </c>
      <c r="BG293" s="1334">
        <f t="shared" si="13"/>
        <v>0.5</v>
      </c>
      <c r="BH293" s="974">
        <v>0.4</v>
      </c>
      <c r="BI293" s="243" t="s">
        <v>723</v>
      </c>
      <c r="BJ293" s="200" t="s">
        <v>722</v>
      </c>
      <c r="BK293" s="974">
        <v>0.1</v>
      </c>
      <c r="BL293" s="243" t="s">
        <v>701</v>
      </c>
      <c r="BM293" s="972" t="s">
        <v>713</v>
      </c>
      <c r="BN293" s="974">
        <v>0</v>
      </c>
      <c r="BO293" s="1334">
        <f t="shared" si="14"/>
        <v>0.5</v>
      </c>
      <c r="BP293" s="210"/>
      <c r="BQ293" s="1464" t="str">
        <f>IF(VLOOKUP($A293,'EZ list'!$B$4:$H$443,4,FALSE)="","","Yes")</f>
        <v/>
      </c>
      <c r="BR293" s="1465" t="s">
        <v>984</v>
      </c>
      <c r="BS293" s="1446">
        <v>0.73799999999999999</v>
      </c>
      <c r="BT293" s="1396" t="s">
        <v>1088</v>
      </c>
      <c r="BU293" s="1396" t="s">
        <v>723</v>
      </c>
      <c r="BV293" s="1396" t="s">
        <v>722</v>
      </c>
      <c r="BW293" s="1396">
        <v>0.6</v>
      </c>
      <c r="BX293" s="1396" t="s">
        <v>701</v>
      </c>
      <c r="BY293" s="1396" t="s">
        <v>713</v>
      </c>
      <c r="BZ293" s="1396">
        <v>0</v>
      </c>
      <c r="CA293" s="1330"/>
    </row>
    <row r="294" spans="1:79" s="200" customFormat="1" ht="15.75" customHeight="1" x14ac:dyDescent="0.25">
      <c r="A294" s="972" t="s">
        <v>681</v>
      </c>
      <c r="B294" s="1268" t="s">
        <v>721</v>
      </c>
      <c r="C294" s="243">
        <v>0.49</v>
      </c>
      <c r="D294" s="243" t="s">
        <v>701</v>
      </c>
      <c r="E294" s="972" t="s">
        <v>700</v>
      </c>
      <c r="F294" s="243">
        <v>0</v>
      </c>
      <c r="G294" s="972" t="s">
        <v>720</v>
      </c>
      <c r="H294" s="972" t="s">
        <v>719</v>
      </c>
      <c r="I294" s="243">
        <v>0.01</v>
      </c>
      <c r="J294" s="243">
        <v>0.5</v>
      </c>
      <c r="K294" s="973">
        <v>0.49</v>
      </c>
      <c r="L294" s="972" t="s">
        <v>701</v>
      </c>
      <c r="M294" s="972" t="s">
        <v>700</v>
      </c>
      <c r="N294" s="974">
        <v>0</v>
      </c>
      <c r="O294" s="972" t="s">
        <v>720</v>
      </c>
      <c r="P294" s="972" t="s">
        <v>719</v>
      </c>
      <c r="Q294" s="974">
        <v>0.01</v>
      </c>
      <c r="R294" s="975">
        <v>0.5</v>
      </c>
      <c r="S294" s="973">
        <v>0.49</v>
      </c>
      <c r="T294" s="972" t="s">
        <v>701</v>
      </c>
      <c r="U294" s="972" t="s">
        <v>700</v>
      </c>
      <c r="V294" s="974">
        <v>0</v>
      </c>
      <c r="W294" s="972" t="s">
        <v>720</v>
      </c>
      <c r="X294" s="972" t="s">
        <v>719</v>
      </c>
      <c r="Y294" s="974">
        <v>0.01</v>
      </c>
      <c r="Z294" s="975">
        <v>0.5</v>
      </c>
      <c r="AA294" s="973">
        <v>0.49</v>
      </c>
      <c r="AB294" s="972" t="s">
        <v>701</v>
      </c>
      <c r="AC294" s="972" t="s">
        <v>700</v>
      </c>
      <c r="AD294" s="974">
        <v>0</v>
      </c>
      <c r="AE294" s="972" t="s">
        <v>720</v>
      </c>
      <c r="AF294" s="972" t="s">
        <v>719</v>
      </c>
      <c r="AG294" s="974">
        <v>0.01</v>
      </c>
      <c r="AH294" s="975">
        <v>0.5</v>
      </c>
      <c r="AI294" s="973">
        <v>0.74</v>
      </c>
      <c r="AJ294" s="734" t="s">
        <v>701</v>
      </c>
      <c r="AK294" s="977" t="s">
        <v>700</v>
      </c>
      <c r="AL294" s="974">
        <v>0</v>
      </c>
      <c r="AM294" s="977" t="s">
        <v>720</v>
      </c>
      <c r="AN294" s="977" t="s">
        <v>719</v>
      </c>
      <c r="AO294" s="974">
        <v>0.01</v>
      </c>
      <c r="AP294" s="975">
        <v>0.75</v>
      </c>
      <c r="AQ294" s="979">
        <v>0.99</v>
      </c>
      <c r="AR294" s="980" t="s">
        <v>701</v>
      </c>
      <c r="AS294" s="980" t="s">
        <v>700</v>
      </c>
      <c r="AT294" s="979">
        <v>0</v>
      </c>
      <c r="AU294" s="980" t="s">
        <v>720</v>
      </c>
      <c r="AV294" s="980" t="s">
        <v>719</v>
      </c>
      <c r="AW294" s="979">
        <v>0.01</v>
      </c>
      <c r="AX294" s="1327">
        <f t="shared" si="12"/>
        <v>1</v>
      </c>
      <c r="AY294" s="1313"/>
      <c r="AZ294" s="974">
        <v>0.49</v>
      </c>
      <c r="BA294" s="243" t="s">
        <v>701</v>
      </c>
      <c r="BB294" s="200" t="s">
        <v>700</v>
      </c>
      <c r="BC294" s="974">
        <v>0</v>
      </c>
      <c r="BD294" s="243" t="s">
        <v>720</v>
      </c>
      <c r="BE294" s="972" t="s">
        <v>719</v>
      </c>
      <c r="BF294" s="974">
        <v>0.01</v>
      </c>
      <c r="BG294" s="1334">
        <f t="shared" si="13"/>
        <v>0.5</v>
      </c>
      <c r="BH294" s="974">
        <v>0.49</v>
      </c>
      <c r="BI294" s="243" t="s">
        <v>701</v>
      </c>
      <c r="BJ294" s="200" t="s">
        <v>700</v>
      </c>
      <c r="BK294" s="974">
        <v>0</v>
      </c>
      <c r="BL294" s="243" t="s">
        <v>720</v>
      </c>
      <c r="BM294" s="972" t="s">
        <v>719</v>
      </c>
      <c r="BN294" s="974">
        <v>0.01</v>
      </c>
      <c r="BO294" s="1334">
        <f t="shared" si="14"/>
        <v>0.5</v>
      </c>
      <c r="BP294" s="210"/>
      <c r="BQ294" s="1464" t="str">
        <f>IF(VLOOKUP($A294,'EZ list'!$B$4:$H$443,4,FALSE)="","","Yes")</f>
        <v/>
      </c>
      <c r="BR294" s="1465" t="s">
        <v>985</v>
      </c>
      <c r="BS294" s="1446">
        <v>0.70799999999999996</v>
      </c>
      <c r="BT294" s="1396" t="s">
        <v>1088</v>
      </c>
      <c r="BU294" s="1396" t="s">
        <v>701</v>
      </c>
      <c r="BV294" s="1396" t="s">
        <v>700</v>
      </c>
      <c r="BW294" s="1396">
        <v>0</v>
      </c>
      <c r="BX294" s="1396" t="s">
        <v>720</v>
      </c>
      <c r="BY294" s="1396" t="s">
        <v>719</v>
      </c>
      <c r="BZ294" s="1396">
        <v>0.01</v>
      </c>
      <c r="CA294" s="1330"/>
    </row>
    <row r="295" spans="1:79" s="200" customFormat="1" ht="15" x14ac:dyDescent="0.25">
      <c r="A295" s="972" t="s">
        <v>683</v>
      </c>
      <c r="B295" s="1268" t="s">
        <v>682</v>
      </c>
      <c r="C295" s="243">
        <v>0.99</v>
      </c>
      <c r="D295" s="243" t="s">
        <v>701</v>
      </c>
      <c r="E295" s="972" t="s">
        <v>718</v>
      </c>
      <c r="F295" s="243">
        <v>0</v>
      </c>
      <c r="G295" s="972" t="s">
        <v>717</v>
      </c>
      <c r="H295" s="972" t="s">
        <v>716</v>
      </c>
      <c r="I295" s="243">
        <v>0.01</v>
      </c>
      <c r="J295" s="243">
        <v>1</v>
      </c>
      <c r="K295" s="973">
        <v>0.99</v>
      </c>
      <c r="L295" s="972" t="s">
        <v>701</v>
      </c>
      <c r="M295" s="972" t="s">
        <v>718</v>
      </c>
      <c r="N295" s="974">
        <v>0</v>
      </c>
      <c r="O295" s="972" t="s">
        <v>717</v>
      </c>
      <c r="P295" s="972" t="s">
        <v>716</v>
      </c>
      <c r="Q295" s="974">
        <v>0.01</v>
      </c>
      <c r="R295" s="975">
        <v>1</v>
      </c>
      <c r="S295" s="973">
        <v>0.99</v>
      </c>
      <c r="T295" s="972" t="s">
        <v>701</v>
      </c>
      <c r="U295" s="972" t="s">
        <v>718</v>
      </c>
      <c r="V295" s="974">
        <v>0</v>
      </c>
      <c r="W295" s="972" t="s">
        <v>717</v>
      </c>
      <c r="X295" s="972" t="s">
        <v>716</v>
      </c>
      <c r="Y295" s="974">
        <v>0.01</v>
      </c>
      <c r="Z295" s="975">
        <v>1</v>
      </c>
      <c r="AA295" s="973">
        <v>0.99</v>
      </c>
      <c r="AB295" s="972" t="s">
        <v>701</v>
      </c>
      <c r="AC295" s="972" t="s">
        <v>718</v>
      </c>
      <c r="AD295" s="974">
        <v>0</v>
      </c>
      <c r="AE295" s="972" t="s">
        <v>717</v>
      </c>
      <c r="AF295" s="972" t="s">
        <v>716</v>
      </c>
      <c r="AG295" s="974">
        <v>0.01</v>
      </c>
      <c r="AH295" s="975">
        <v>1</v>
      </c>
      <c r="AI295" s="973">
        <v>0.99</v>
      </c>
      <c r="AJ295" s="734" t="s">
        <v>701</v>
      </c>
      <c r="AK295" s="977" t="s">
        <v>718</v>
      </c>
      <c r="AL295" s="974">
        <v>0</v>
      </c>
      <c r="AM295" s="977" t="s">
        <v>717</v>
      </c>
      <c r="AN295" s="977" t="s">
        <v>716</v>
      </c>
      <c r="AO295" s="974">
        <v>0.01</v>
      </c>
      <c r="AP295" s="975">
        <v>1</v>
      </c>
      <c r="AQ295" s="979">
        <v>0.99</v>
      </c>
      <c r="AR295" s="980" t="s">
        <v>701</v>
      </c>
      <c r="AS295" s="980" t="s">
        <v>718</v>
      </c>
      <c r="AT295" s="979">
        <v>0</v>
      </c>
      <c r="AU295" s="980" t="s">
        <v>717</v>
      </c>
      <c r="AV295" s="980" t="s">
        <v>716</v>
      </c>
      <c r="AW295" s="979">
        <v>0.01</v>
      </c>
      <c r="AX295" s="1327">
        <f t="shared" si="12"/>
        <v>1</v>
      </c>
      <c r="AY295" s="1313"/>
      <c r="AZ295" s="974">
        <v>0.99</v>
      </c>
      <c r="BA295" s="243" t="s">
        <v>701</v>
      </c>
      <c r="BB295" s="200" t="s">
        <v>718</v>
      </c>
      <c r="BC295" s="974">
        <v>0</v>
      </c>
      <c r="BD295" s="243" t="s">
        <v>717</v>
      </c>
      <c r="BE295" s="972" t="s">
        <v>716</v>
      </c>
      <c r="BF295" s="974">
        <v>0.01</v>
      </c>
      <c r="BG295" s="1334">
        <f t="shared" si="13"/>
        <v>1</v>
      </c>
      <c r="BH295" s="974">
        <v>0.49</v>
      </c>
      <c r="BI295" s="243" t="s">
        <v>701</v>
      </c>
      <c r="BJ295" s="200" t="s">
        <v>718</v>
      </c>
      <c r="BK295" s="974">
        <v>0</v>
      </c>
      <c r="BL295" s="243" t="s">
        <v>717</v>
      </c>
      <c r="BM295" s="972" t="s">
        <v>716</v>
      </c>
      <c r="BN295" s="974">
        <v>0.01</v>
      </c>
      <c r="BO295" s="1334">
        <f t="shared" si="14"/>
        <v>0.5</v>
      </c>
      <c r="BP295" s="210"/>
      <c r="BQ295" s="1464" t="str">
        <f>IF(VLOOKUP($A295,'EZ list'!$B$4:$H$443,4,FALSE)="","","Yes")</f>
        <v>Yes</v>
      </c>
      <c r="BR295" s="1465" t="s">
        <v>985</v>
      </c>
      <c r="BS295" s="1446">
        <v>0.67800000000000005</v>
      </c>
      <c r="BT295" s="1396" t="s">
        <v>1088</v>
      </c>
      <c r="BU295" s="1396" t="s">
        <v>701</v>
      </c>
      <c r="BV295" s="1396" t="s">
        <v>718</v>
      </c>
      <c r="BW295" s="1396">
        <v>0</v>
      </c>
      <c r="BX295" s="1396" t="s">
        <v>717</v>
      </c>
      <c r="BY295" s="1396" t="s">
        <v>716</v>
      </c>
      <c r="BZ295" s="1396">
        <v>0.01</v>
      </c>
      <c r="CA295" s="1330"/>
    </row>
    <row r="296" spans="1:79" s="200" customFormat="1" ht="15.75" customHeight="1" x14ac:dyDescent="0.25">
      <c r="A296" s="972" t="s">
        <v>685</v>
      </c>
      <c r="B296" s="1268" t="s">
        <v>684</v>
      </c>
      <c r="C296" s="243">
        <v>0.4</v>
      </c>
      <c r="D296" s="243" t="s">
        <v>706</v>
      </c>
      <c r="E296" s="972" t="s">
        <v>705</v>
      </c>
      <c r="F296" s="243">
        <v>0.09</v>
      </c>
      <c r="G296" s="972" t="s">
        <v>704</v>
      </c>
      <c r="H296" s="972" t="s">
        <v>703</v>
      </c>
      <c r="I296" s="243">
        <v>0.01</v>
      </c>
      <c r="J296" s="243">
        <v>0.5</v>
      </c>
      <c r="K296" s="973">
        <v>0.4</v>
      </c>
      <c r="L296" s="972" t="s">
        <v>706</v>
      </c>
      <c r="M296" s="972" t="s">
        <v>705</v>
      </c>
      <c r="N296" s="974">
        <v>0.09</v>
      </c>
      <c r="O296" s="972" t="s">
        <v>704</v>
      </c>
      <c r="P296" s="972" t="s">
        <v>703</v>
      </c>
      <c r="Q296" s="974">
        <v>0.01</v>
      </c>
      <c r="R296" s="975">
        <v>0.5</v>
      </c>
      <c r="S296" s="973">
        <v>0.4</v>
      </c>
      <c r="T296" s="972" t="s">
        <v>706</v>
      </c>
      <c r="U296" s="972" t="s">
        <v>705</v>
      </c>
      <c r="V296" s="974">
        <v>0.09</v>
      </c>
      <c r="W296" s="972" t="s">
        <v>704</v>
      </c>
      <c r="X296" s="972" t="s">
        <v>703</v>
      </c>
      <c r="Y296" s="974">
        <v>0.01</v>
      </c>
      <c r="Z296" s="975">
        <v>0.5</v>
      </c>
      <c r="AA296" s="973">
        <v>0.4</v>
      </c>
      <c r="AB296" s="972" t="s">
        <v>706</v>
      </c>
      <c r="AC296" s="972" t="s">
        <v>705</v>
      </c>
      <c r="AD296" s="974">
        <v>0.09</v>
      </c>
      <c r="AE296" s="972" t="s">
        <v>704</v>
      </c>
      <c r="AF296" s="972" t="s">
        <v>703</v>
      </c>
      <c r="AG296" s="974">
        <v>0.01</v>
      </c>
      <c r="AH296" s="975">
        <v>0.5</v>
      </c>
      <c r="AI296" s="973">
        <v>0</v>
      </c>
      <c r="AJ296" s="734" t="s">
        <v>706</v>
      </c>
      <c r="AK296" s="977" t="s">
        <v>705</v>
      </c>
      <c r="AL296" s="974">
        <v>0.74</v>
      </c>
      <c r="AM296" s="977" t="s">
        <v>704</v>
      </c>
      <c r="AN296" s="977" t="s">
        <v>703</v>
      </c>
      <c r="AO296" s="974">
        <v>0.01</v>
      </c>
      <c r="AP296" s="975">
        <v>0.75</v>
      </c>
      <c r="AQ296" s="979">
        <v>0.4</v>
      </c>
      <c r="AR296" s="980" t="s">
        <v>706</v>
      </c>
      <c r="AS296" s="980" t="s">
        <v>705</v>
      </c>
      <c r="AT296" s="979">
        <v>0.09</v>
      </c>
      <c r="AU296" s="980" t="s">
        <v>704</v>
      </c>
      <c r="AV296" s="980" t="s">
        <v>703</v>
      </c>
      <c r="AW296" s="979">
        <v>0.01</v>
      </c>
      <c r="AX296" s="1327">
        <f t="shared" si="12"/>
        <v>0.5</v>
      </c>
      <c r="AY296" s="1313"/>
      <c r="AZ296" s="974">
        <v>0.4</v>
      </c>
      <c r="BA296" s="243" t="s">
        <v>706</v>
      </c>
      <c r="BB296" s="200" t="s">
        <v>705</v>
      </c>
      <c r="BC296" s="974">
        <v>0.09</v>
      </c>
      <c r="BD296" s="243" t="s">
        <v>704</v>
      </c>
      <c r="BE296" s="972" t="s">
        <v>703</v>
      </c>
      <c r="BF296" s="974">
        <v>0.01</v>
      </c>
      <c r="BG296" s="1334">
        <f t="shared" si="13"/>
        <v>0.5</v>
      </c>
      <c r="BH296" s="974">
        <v>0.4</v>
      </c>
      <c r="BI296" s="243" t="s">
        <v>706</v>
      </c>
      <c r="BJ296" s="200" t="s">
        <v>705</v>
      </c>
      <c r="BK296" s="974">
        <v>0.09</v>
      </c>
      <c r="BL296" s="243" t="s">
        <v>704</v>
      </c>
      <c r="BM296" s="972" t="s">
        <v>703</v>
      </c>
      <c r="BN296" s="974">
        <v>0.01</v>
      </c>
      <c r="BO296" s="1334">
        <f t="shared" si="14"/>
        <v>0.5</v>
      </c>
      <c r="BP296" s="210"/>
      <c r="BQ296" s="1464" t="str">
        <f>IF(VLOOKUP($A296,'EZ list'!$B$4:$H$443,4,FALSE)="","","Yes")</f>
        <v/>
      </c>
      <c r="BR296" s="1465" t="s">
        <v>984</v>
      </c>
      <c r="BS296" s="1446">
        <v>0.70599999999999996</v>
      </c>
      <c r="BT296" s="1396" t="s">
        <v>1088</v>
      </c>
      <c r="BU296" s="1396" t="s">
        <v>706</v>
      </c>
      <c r="BV296" s="1396" t="s">
        <v>705</v>
      </c>
      <c r="BW296" s="1396">
        <v>0.59</v>
      </c>
      <c r="BX296" s="1396" t="s">
        <v>704</v>
      </c>
      <c r="BY296" s="1396" t="s">
        <v>703</v>
      </c>
      <c r="BZ296" s="1396">
        <v>0.01</v>
      </c>
      <c r="CA296" s="1330"/>
    </row>
    <row r="297" spans="1:79" s="200" customFormat="1" ht="15.75" customHeight="1" x14ac:dyDescent="0.25">
      <c r="A297" s="972" t="s">
        <v>687</v>
      </c>
      <c r="B297" s="1268" t="s">
        <v>686</v>
      </c>
      <c r="C297" s="243">
        <v>0.4</v>
      </c>
      <c r="D297" s="243" t="s">
        <v>715</v>
      </c>
      <c r="E297" s="972" t="s">
        <v>714</v>
      </c>
      <c r="F297" s="243">
        <v>0.1</v>
      </c>
      <c r="G297" s="972" t="s">
        <v>701</v>
      </c>
      <c r="H297" s="972" t="s">
        <v>713</v>
      </c>
      <c r="I297" s="243">
        <v>0</v>
      </c>
      <c r="J297" s="243">
        <v>0.5</v>
      </c>
      <c r="K297" s="973">
        <v>0.4</v>
      </c>
      <c r="L297" s="972" t="s">
        <v>715</v>
      </c>
      <c r="M297" s="972" t="s">
        <v>714</v>
      </c>
      <c r="N297" s="974">
        <v>0.1</v>
      </c>
      <c r="O297" s="972" t="s">
        <v>701</v>
      </c>
      <c r="P297" s="972" t="s">
        <v>713</v>
      </c>
      <c r="Q297" s="974">
        <v>0</v>
      </c>
      <c r="R297" s="975">
        <v>0.5</v>
      </c>
      <c r="S297" s="973">
        <v>0.4</v>
      </c>
      <c r="T297" s="972" t="s">
        <v>715</v>
      </c>
      <c r="U297" s="972" t="s">
        <v>714</v>
      </c>
      <c r="V297" s="974">
        <v>0.1</v>
      </c>
      <c r="W297" s="972" t="s">
        <v>701</v>
      </c>
      <c r="X297" s="972" t="s">
        <v>713</v>
      </c>
      <c r="Y297" s="974">
        <v>0</v>
      </c>
      <c r="Z297" s="975">
        <v>0.5</v>
      </c>
      <c r="AA297" s="973">
        <v>0.4</v>
      </c>
      <c r="AB297" s="972" t="s">
        <v>715</v>
      </c>
      <c r="AC297" s="972" t="s">
        <v>714</v>
      </c>
      <c r="AD297" s="974">
        <v>0.1</v>
      </c>
      <c r="AE297" s="972" t="s">
        <v>701</v>
      </c>
      <c r="AF297" s="972" t="s">
        <v>713</v>
      </c>
      <c r="AG297" s="974">
        <v>0</v>
      </c>
      <c r="AH297" s="975">
        <v>0.5</v>
      </c>
      <c r="AI297" s="973">
        <v>0.2</v>
      </c>
      <c r="AJ297" s="734" t="s">
        <v>715</v>
      </c>
      <c r="AK297" s="977" t="s">
        <v>714</v>
      </c>
      <c r="AL297" s="974">
        <v>0.55000000000000004</v>
      </c>
      <c r="AM297" s="977" t="s">
        <v>701</v>
      </c>
      <c r="AN297" s="977" t="s">
        <v>713</v>
      </c>
      <c r="AO297" s="974">
        <v>0</v>
      </c>
      <c r="AP297" s="975">
        <v>0.75</v>
      </c>
      <c r="AQ297" s="979">
        <v>0.4</v>
      </c>
      <c r="AR297" s="980" t="s">
        <v>715</v>
      </c>
      <c r="AS297" s="980" t="s">
        <v>714</v>
      </c>
      <c r="AT297" s="979">
        <v>0.1</v>
      </c>
      <c r="AU297" s="980" t="s">
        <v>701</v>
      </c>
      <c r="AV297" s="980" t="s">
        <v>713</v>
      </c>
      <c r="AW297" s="979">
        <v>0</v>
      </c>
      <c r="AX297" s="1327">
        <f t="shared" ref="AX297:AX301" si="15">+AQ297+AT297+AW297</f>
        <v>0.5</v>
      </c>
      <c r="AY297" s="1313"/>
      <c r="AZ297" s="974">
        <v>0.4</v>
      </c>
      <c r="BA297" s="243" t="s">
        <v>715</v>
      </c>
      <c r="BB297" s="200" t="s">
        <v>714</v>
      </c>
      <c r="BC297" s="974">
        <v>0.1</v>
      </c>
      <c r="BD297" s="243" t="s">
        <v>701</v>
      </c>
      <c r="BE297" s="972" t="s">
        <v>713</v>
      </c>
      <c r="BF297" s="974">
        <v>0</v>
      </c>
      <c r="BG297" s="1334">
        <f t="shared" ref="BG297:BG301" si="16">+AZ297+BC297+BF297</f>
        <v>0.5</v>
      </c>
      <c r="BH297" s="974">
        <v>0.4</v>
      </c>
      <c r="BI297" s="243" t="s">
        <v>715</v>
      </c>
      <c r="BJ297" s="200" t="s">
        <v>714</v>
      </c>
      <c r="BK297" s="974">
        <v>0.1</v>
      </c>
      <c r="BL297" s="243" t="s">
        <v>701</v>
      </c>
      <c r="BM297" s="972" t="s">
        <v>713</v>
      </c>
      <c r="BN297" s="974">
        <v>0</v>
      </c>
      <c r="BO297" s="1334">
        <f t="shared" ref="BO297:BO301" si="17">+BH297+BK297+BN297</f>
        <v>0.5</v>
      </c>
      <c r="BP297" s="210"/>
      <c r="BQ297" s="1464" t="str">
        <f>IF(VLOOKUP($A297,'EZ list'!$B$4:$H$443,4,FALSE)="","","Yes")</f>
        <v/>
      </c>
      <c r="BR297" s="1465" t="s">
        <v>984</v>
      </c>
      <c r="BS297" s="1446">
        <v>0.68899999999999995</v>
      </c>
      <c r="BT297" s="1396" t="s">
        <v>1088</v>
      </c>
      <c r="BU297" s="1396" t="s">
        <v>715</v>
      </c>
      <c r="BV297" s="1396" t="s">
        <v>714</v>
      </c>
      <c r="BW297" s="1396">
        <v>0.6</v>
      </c>
      <c r="BX297" s="1396" t="s">
        <v>701</v>
      </c>
      <c r="BY297" s="1396" t="s">
        <v>713</v>
      </c>
      <c r="BZ297" s="1396">
        <v>0</v>
      </c>
      <c r="CA297" s="1330"/>
    </row>
    <row r="298" spans="1:79" s="200" customFormat="1" ht="15.75" customHeight="1" x14ac:dyDescent="0.25">
      <c r="A298" s="972" t="s">
        <v>689</v>
      </c>
      <c r="B298" s="1268" t="s">
        <v>688</v>
      </c>
      <c r="C298" s="243">
        <v>0.4</v>
      </c>
      <c r="D298" s="243" t="s">
        <v>706</v>
      </c>
      <c r="E298" s="972" t="s">
        <v>705</v>
      </c>
      <c r="F298" s="243">
        <v>0.09</v>
      </c>
      <c r="G298" s="972" t="s">
        <v>704</v>
      </c>
      <c r="H298" s="972" t="s">
        <v>703</v>
      </c>
      <c r="I298" s="243">
        <v>0.01</v>
      </c>
      <c r="J298" s="243">
        <v>0.5</v>
      </c>
      <c r="K298" s="973">
        <v>0.4</v>
      </c>
      <c r="L298" s="972" t="s">
        <v>706</v>
      </c>
      <c r="M298" s="972" t="s">
        <v>705</v>
      </c>
      <c r="N298" s="974">
        <v>0.09</v>
      </c>
      <c r="O298" s="972" t="s">
        <v>704</v>
      </c>
      <c r="P298" s="972" t="s">
        <v>703</v>
      </c>
      <c r="Q298" s="974">
        <v>0.01</v>
      </c>
      <c r="R298" s="975">
        <v>0.5</v>
      </c>
      <c r="S298" s="973">
        <v>0.4</v>
      </c>
      <c r="T298" s="972" t="s">
        <v>706</v>
      </c>
      <c r="U298" s="972" t="s">
        <v>705</v>
      </c>
      <c r="V298" s="974">
        <v>0.09</v>
      </c>
      <c r="W298" s="972" t="s">
        <v>704</v>
      </c>
      <c r="X298" s="972" t="s">
        <v>703</v>
      </c>
      <c r="Y298" s="974">
        <v>0.01</v>
      </c>
      <c r="Z298" s="975">
        <v>0.5</v>
      </c>
      <c r="AA298" s="973">
        <v>0.4</v>
      </c>
      <c r="AB298" s="972" t="s">
        <v>706</v>
      </c>
      <c r="AC298" s="972" t="s">
        <v>705</v>
      </c>
      <c r="AD298" s="974">
        <v>0.09</v>
      </c>
      <c r="AE298" s="972" t="s">
        <v>704</v>
      </c>
      <c r="AF298" s="972" t="s">
        <v>703</v>
      </c>
      <c r="AG298" s="974">
        <v>0.01</v>
      </c>
      <c r="AH298" s="975">
        <v>0.5</v>
      </c>
      <c r="AI298" s="973">
        <v>0</v>
      </c>
      <c r="AJ298" s="734" t="s">
        <v>706</v>
      </c>
      <c r="AK298" s="977" t="s">
        <v>705</v>
      </c>
      <c r="AL298" s="974">
        <v>0.74</v>
      </c>
      <c r="AM298" s="977" t="s">
        <v>704</v>
      </c>
      <c r="AN298" s="977" t="s">
        <v>703</v>
      </c>
      <c r="AO298" s="974">
        <v>0.01</v>
      </c>
      <c r="AP298" s="975">
        <v>0.75</v>
      </c>
      <c r="AQ298" s="979">
        <v>0.4</v>
      </c>
      <c r="AR298" s="980" t="s">
        <v>706</v>
      </c>
      <c r="AS298" s="980" t="s">
        <v>705</v>
      </c>
      <c r="AT298" s="979">
        <v>0.09</v>
      </c>
      <c r="AU298" s="980" t="s">
        <v>704</v>
      </c>
      <c r="AV298" s="980" t="s">
        <v>703</v>
      </c>
      <c r="AW298" s="979">
        <v>0.01</v>
      </c>
      <c r="AX298" s="1327">
        <f t="shared" si="15"/>
        <v>0.5</v>
      </c>
      <c r="AY298" s="1313"/>
      <c r="AZ298" s="974">
        <v>0.4</v>
      </c>
      <c r="BA298" s="243" t="s">
        <v>706</v>
      </c>
      <c r="BB298" s="200" t="s">
        <v>705</v>
      </c>
      <c r="BC298" s="974">
        <v>0.09</v>
      </c>
      <c r="BD298" s="243" t="s">
        <v>704</v>
      </c>
      <c r="BE298" s="972" t="s">
        <v>703</v>
      </c>
      <c r="BF298" s="974">
        <v>0.01</v>
      </c>
      <c r="BG298" s="1334">
        <f t="shared" si="16"/>
        <v>0.5</v>
      </c>
      <c r="BH298" s="974">
        <v>0.4</v>
      </c>
      <c r="BI298" s="243" t="s">
        <v>706</v>
      </c>
      <c r="BJ298" s="200" t="s">
        <v>705</v>
      </c>
      <c r="BK298" s="974">
        <v>0.09</v>
      </c>
      <c r="BL298" s="243" t="s">
        <v>704</v>
      </c>
      <c r="BM298" s="972" t="s">
        <v>703</v>
      </c>
      <c r="BN298" s="974">
        <v>0.01</v>
      </c>
      <c r="BO298" s="1334">
        <f t="shared" si="17"/>
        <v>0.5</v>
      </c>
      <c r="BP298" s="210"/>
      <c r="BQ298" s="1464" t="str">
        <f>IF(VLOOKUP($A298,'EZ list'!$B$4:$H$443,4,FALSE)="","","Yes")</f>
        <v/>
      </c>
      <c r="BR298" s="1465" t="s">
        <v>984</v>
      </c>
      <c r="BS298" s="1446">
        <v>0.66500000000000004</v>
      </c>
      <c r="BT298" s="1396" t="s">
        <v>1088</v>
      </c>
      <c r="BU298" s="1396" t="s">
        <v>706</v>
      </c>
      <c r="BV298" s="1396" t="s">
        <v>705</v>
      </c>
      <c r="BW298" s="1396">
        <v>0.59</v>
      </c>
      <c r="BX298" s="1396" t="s">
        <v>704</v>
      </c>
      <c r="BY298" s="1396" t="s">
        <v>703</v>
      </c>
      <c r="BZ298" s="1396">
        <v>0.01</v>
      </c>
      <c r="CA298" s="1330"/>
    </row>
    <row r="299" spans="1:79" s="200" customFormat="1" ht="15.75" customHeight="1" x14ac:dyDescent="0.25">
      <c r="A299" s="972" t="s">
        <v>691</v>
      </c>
      <c r="B299" s="1268" t="s">
        <v>690</v>
      </c>
      <c r="C299" s="243">
        <v>0.4</v>
      </c>
      <c r="D299" s="243" t="s">
        <v>710</v>
      </c>
      <c r="E299" s="972" t="s">
        <v>709</v>
      </c>
      <c r="F299" s="243">
        <v>0.09</v>
      </c>
      <c r="G299" s="972" t="s">
        <v>708</v>
      </c>
      <c r="H299" s="972" t="s">
        <v>707</v>
      </c>
      <c r="I299" s="243">
        <v>0.01</v>
      </c>
      <c r="J299" s="243">
        <v>0.5</v>
      </c>
      <c r="K299" s="973">
        <v>0.4</v>
      </c>
      <c r="L299" s="972" t="s">
        <v>710</v>
      </c>
      <c r="M299" s="972" t="s">
        <v>709</v>
      </c>
      <c r="N299" s="974">
        <v>0.09</v>
      </c>
      <c r="O299" s="972" t="s">
        <v>708</v>
      </c>
      <c r="P299" s="972" t="s">
        <v>707</v>
      </c>
      <c r="Q299" s="974">
        <v>0.01</v>
      </c>
      <c r="R299" s="975">
        <v>0.5</v>
      </c>
      <c r="S299" s="973">
        <v>0.4</v>
      </c>
      <c r="T299" s="972" t="s">
        <v>710</v>
      </c>
      <c r="U299" s="972" t="s">
        <v>709</v>
      </c>
      <c r="V299" s="974">
        <v>0.09</v>
      </c>
      <c r="W299" s="972" t="s">
        <v>708</v>
      </c>
      <c r="X299" s="972" t="s">
        <v>707</v>
      </c>
      <c r="Y299" s="974">
        <v>0.01</v>
      </c>
      <c r="Z299" s="975">
        <v>0.5</v>
      </c>
      <c r="AA299" s="973">
        <v>0.4</v>
      </c>
      <c r="AB299" s="972" t="s">
        <v>710</v>
      </c>
      <c r="AC299" s="972" t="s">
        <v>709</v>
      </c>
      <c r="AD299" s="974">
        <v>0.09</v>
      </c>
      <c r="AE299" s="972" t="s">
        <v>708</v>
      </c>
      <c r="AF299" s="972" t="s">
        <v>707</v>
      </c>
      <c r="AG299" s="974">
        <v>0.01</v>
      </c>
      <c r="AH299" s="975">
        <v>0.5</v>
      </c>
      <c r="AI299" s="973">
        <v>0.56000000000000005</v>
      </c>
      <c r="AJ299" s="734" t="s">
        <v>710</v>
      </c>
      <c r="AK299" s="977" t="s">
        <v>709</v>
      </c>
      <c r="AL299" s="974">
        <v>0.17499999999999999</v>
      </c>
      <c r="AM299" s="977" t="s">
        <v>708</v>
      </c>
      <c r="AN299" s="977" t="s">
        <v>707</v>
      </c>
      <c r="AO299" s="974">
        <v>1.4999999999999999E-2</v>
      </c>
      <c r="AP299" s="975">
        <v>0.75000000000000011</v>
      </c>
      <c r="AQ299" s="979">
        <v>0.4</v>
      </c>
      <c r="AR299" s="980" t="s">
        <v>710</v>
      </c>
      <c r="AS299" s="980" t="s">
        <v>709</v>
      </c>
      <c r="AT299" s="979">
        <v>0.09</v>
      </c>
      <c r="AU299" s="980" t="s">
        <v>708</v>
      </c>
      <c r="AV299" s="980" t="s">
        <v>707</v>
      </c>
      <c r="AW299" s="979">
        <v>0.01</v>
      </c>
      <c r="AX299" s="1327">
        <f t="shared" si="15"/>
        <v>0.5</v>
      </c>
      <c r="AY299" s="1313"/>
      <c r="AZ299" s="974">
        <v>0.4</v>
      </c>
      <c r="BA299" s="243" t="s">
        <v>710</v>
      </c>
      <c r="BB299" s="200" t="s">
        <v>709</v>
      </c>
      <c r="BC299" s="974">
        <v>0.09</v>
      </c>
      <c r="BD299" s="243" t="s">
        <v>708</v>
      </c>
      <c r="BE299" s="972" t="s">
        <v>707</v>
      </c>
      <c r="BF299" s="974">
        <v>0.01</v>
      </c>
      <c r="BG299" s="1334">
        <f t="shared" si="16"/>
        <v>0.5</v>
      </c>
      <c r="BH299" s="974">
        <v>0.4</v>
      </c>
      <c r="BI299" s="243" t="s">
        <v>710</v>
      </c>
      <c r="BJ299" s="200" t="s">
        <v>709</v>
      </c>
      <c r="BK299" s="974">
        <v>0.09</v>
      </c>
      <c r="BL299" s="243" t="s">
        <v>708</v>
      </c>
      <c r="BM299" s="972" t="s">
        <v>707</v>
      </c>
      <c r="BN299" s="974">
        <v>0.01</v>
      </c>
      <c r="BO299" s="1334">
        <f t="shared" si="17"/>
        <v>0.5</v>
      </c>
      <c r="BP299" s="210"/>
      <c r="BQ299" s="1464" t="str">
        <f>IF(VLOOKUP($A299,'EZ list'!$B$4:$H$443,4,FALSE)="","","Yes")</f>
        <v>Yes</v>
      </c>
      <c r="BR299" s="1465" t="s">
        <v>984</v>
      </c>
      <c r="BS299" s="1446">
        <v>0.66</v>
      </c>
      <c r="BT299" s="1396" t="s">
        <v>985</v>
      </c>
      <c r="BU299" s="1396" t="s">
        <v>710</v>
      </c>
      <c r="BV299" s="1396" t="s">
        <v>709</v>
      </c>
      <c r="BW299" s="1396">
        <v>0.59</v>
      </c>
      <c r="BX299" s="1396" t="s">
        <v>708</v>
      </c>
      <c r="BY299" s="1396" t="s">
        <v>707</v>
      </c>
      <c r="BZ299" s="1396">
        <v>0.01</v>
      </c>
      <c r="CA299" s="1330"/>
    </row>
    <row r="300" spans="1:79" s="200" customFormat="1" ht="15.75" customHeight="1" x14ac:dyDescent="0.25">
      <c r="A300" s="972" t="s">
        <v>693</v>
      </c>
      <c r="B300" s="1268" t="s">
        <v>692</v>
      </c>
      <c r="C300" s="243">
        <v>0.4</v>
      </c>
      <c r="D300" s="243" t="s">
        <v>706</v>
      </c>
      <c r="E300" s="972" t="s">
        <v>705</v>
      </c>
      <c r="F300" s="243">
        <v>0.09</v>
      </c>
      <c r="G300" s="972" t="s">
        <v>704</v>
      </c>
      <c r="H300" s="972" t="s">
        <v>703</v>
      </c>
      <c r="I300" s="243">
        <v>0.01</v>
      </c>
      <c r="J300" s="243">
        <v>0.5</v>
      </c>
      <c r="K300" s="973">
        <v>0.4</v>
      </c>
      <c r="L300" s="972" t="s">
        <v>706</v>
      </c>
      <c r="M300" s="972" t="s">
        <v>705</v>
      </c>
      <c r="N300" s="974">
        <v>0.09</v>
      </c>
      <c r="O300" s="972" t="s">
        <v>704</v>
      </c>
      <c r="P300" s="972" t="s">
        <v>703</v>
      </c>
      <c r="Q300" s="974">
        <v>0.01</v>
      </c>
      <c r="R300" s="975">
        <v>0.5</v>
      </c>
      <c r="S300" s="973">
        <v>0.4</v>
      </c>
      <c r="T300" s="972" t="s">
        <v>706</v>
      </c>
      <c r="U300" s="972" t="s">
        <v>705</v>
      </c>
      <c r="V300" s="974">
        <v>0.09</v>
      </c>
      <c r="W300" s="972" t="s">
        <v>704</v>
      </c>
      <c r="X300" s="972" t="s">
        <v>703</v>
      </c>
      <c r="Y300" s="974">
        <v>0.01</v>
      </c>
      <c r="Z300" s="975">
        <v>0.5</v>
      </c>
      <c r="AA300" s="973">
        <v>0.4</v>
      </c>
      <c r="AB300" s="972" t="s">
        <v>706</v>
      </c>
      <c r="AC300" s="972" t="s">
        <v>705</v>
      </c>
      <c r="AD300" s="974">
        <v>0.09</v>
      </c>
      <c r="AE300" s="972" t="s">
        <v>704</v>
      </c>
      <c r="AF300" s="972" t="s">
        <v>703</v>
      </c>
      <c r="AG300" s="974">
        <v>0.01</v>
      </c>
      <c r="AH300" s="975">
        <v>0.5</v>
      </c>
      <c r="AI300" s="973">
        <v>0</v>
      </c>
      <c r="AJ300" s="734" t="s">
        <v>706</v>
      </c>
      <c r="AK300" s="977" t="s">
        <v>705</v>
      </c>
      <c r="AL300" s="974">
        <v>0.74</v>
      </c>
      <c r="AM300" s="977" t="s">
        <v>704</v>
      </c>
      <c r="AN300" s="977" t="s">
        <v>703</v>
      </c>
      <c r="AO300" s="974">
        <v>0.01</v>
      </c>
      <c r="AP300" s="975">
        <v>0.75</v>
      </c>
      <c r="AQ300" s="979">
        <v>0.4</v>
      </c>
      <c r="AR300" s="980" t="s">
        <v>706</v>
      </c>
      <c r="AS300" s="980" t="s">
        <v>705</v>
      </c>
      <c r="AT300" s="979">
        <v>0.09</v>
      </c>
      <c r="AU300" s="980" t="s">
        <v>704</v>
      </c>
      <c r="AV300" s="980" t="s">
        <v>703</v>
      </c>
      <c r="AW300" s="979">
        <v>0.01</v>
      </c>
      <c r="AX300" s="1327">
        <f t="shared" si="15"/>
        <v>0.5</v>
      </c>
      <c r="AY300" s="1313"/>
      <c r="AZ300" s="974">
        <v>0.4</v>
      </c>
      <c r="BA300" s="243" t="s">
        <v>706</v>
      </c>
      <c r="BB300" s="200" t="s">
        <v>705</v>
      </c>
      <c r="BC300" s="974">
        <v>0.09</v>
      </c>
      <c r="BD300" s="243" t="s">
        <v>704</v>
      </c>
      <c r="BE300" s="972" t="s">
        <v>703</v>
      </c>
      <c r="BF300" s="974">
        <v>0.01</v>
      </c>
      <c r="BG300" s="1334">
        <f t="shared" si="16"/>
        <v>0.5</v>
      </c>
      <c r="BH300" s="974">
        <v>0.4</v>
      </c>
      <c r="BI300" s="243" t="s">
        <v>706</v>
      </c>
      <c r="BJ300" s="200" t="s">
        <v>705</v>
      </c>
      <c r="BK300" s="974">
        <v>0.09</v>
      </c>
      <c r="BL300" s="243" t="s">
        <v>704</v>
      </c>
      <c r="BM300" s="972" t="s">
        <v>703</v>
      </c>
      <c r="BN300" s="974">
        <v>0.01</v>
      </c>
      <c r="BO300" s="1334">
        <f t="shared" si="17"/>
        <v>0.5</v>
      </c>
      <c r="BP300" s="210"/>
      <c r="BQ300" s="1464" t="str">
        <f>IF(VLOOKUP($A300,'EZ list'!$B$4:$H$443,4,FALSE)="","","Yes")</f>
        <v/>
      </c>
      <c r="BR300" s="1465" t="s">
        <v>984</v>
      </c>
      <c r="BS300" s="1446">
        <v>0.66800000000000004</v>
      </c>
      <c r="BT300" s="1396" t="s">
        <v>1088</v>
      </c>
      <c r="BU300" s="1396" t="s">
        <v>706</v>
      </c>
      <c r="BV300" s="1396" t="s">
        <v>705</v>
      </c>
      <c r="BW300" s="1396">
        <v>0.59</v>
      </c>
      <c r="BX300" s="1396" t="s">
        <v>704</v>
      </c>
      <c r="BY300" s="1396" t="s">
        <v>703</v>
      </c>
      <c r="BZ300" s="1396">
        <v>0.01</v>
      </c>
      <c r="CA300" s="1330"/>
    </row>
    <row r="301" spans="1:79" s="200" customFormat="1" ht="15.75" thickBot="1" x14ac:dyDescent="0.3">
      <c r="A301" s="972" t="s">
        <v>695</v>
      </c>
      <c r="B301" s="1268" t="s">
        <v>702</v>
      </c>
      <c r="C301" s="243">
        <v>0.49</v>
      </c>
      <c r="D301" s="243" t="s">
        <v>701</v>
      </c>
      <c r="E301" s="972" t="s">
        <v>700</v>
      </c>
      <c r="F301" s="243">
        <v>0</v>
      </c>
      <c r="G301" s="972" t="s">
        <v>699</v>
      </c>
      <c r="H301" s="972" t="s">
        <v>698</v>
      </c>
      <c r="I301" s="243">
        <v>0.01</v>
      </c>
      <c r="J301" s="243">
        <v>0.5</v>
      </c>
      <c r="K301" s="973">
        <v>0.49</v>
      </c>
      <c r="L301" s="972" t="s">
        <v>701</v>
      </c>
      <c r="M301" s="972" t="s">
        <v>700</v>
      </c>
      <c r="N301" s="974">
        <v>0</v>
      </c>
      <c r="O301" s="972" t="s">
        <v>699</v>
      </c>
      <c r="P301" s="972" t="s">
        <v>698</v>
      </c>
      <c r="Q301" s="974">
        <v>0.01</v>
      </c>
      <c r="R301" s="975">
        <v>0.5</v>
      </c>
      <c r="S301" s="973">
        <v>0.49</v>
      </c>
      <c r="T301" s="972" t="s">
        <v>701</v>
      </c>
      <c r="U301" s="972" t="s">
        <v>700</v>
      </c>
      <c r="V301" s="974">
        <v>0</v>
      </c>
      <c r="W301" s="972" t="s">
        <v>699</v>
      </c>
      <c r="X301" s="972" t="s">
        <v>698</v>
      </c>
      <c r="Y301" s="974">
        <v>0.01</v>
      </c>
      <c r="Z301" s="975">
        <v>0.5</v>
      </c>
      <c r="AA301" s="973">
        <v>0.49</v>
      </c>
      <c r="AB301" s="972" t="s">
        <v>701</v>
      </c>
      <c r="AC301" s="972" t="s">
        <v>700</v>
      </c>
      <c r="AD301" s="974">
        <v>0</v>
      </c>
      <c r="AE301" s="972" t="s">
        <v>699</v>
      </c>
      <c r="AF301" s="972" t="s">
        <v>698</v>
      </c>
      <c r="AG301" s="974">
        <v>0.01</v>
      </c>
      <c r="AH301" s="975">
        <v>0.5</v>
      </c>
      <c r="AI301" s="973">
        <v>0.74</v>
      </c>
      <c r="AJ301" s="734" t="s">
        <v>701</v>
      </c>
      <c r="AK301" s="977" t="s">
        <v>700</v>
      </c>
      <c r="AL301" s="974">
        <v>0</v>
      </c>
      <c r="AM301" s="977" t="s">
        <v>699</v>
      </c>
      <c r="AN301" s="977" t="s">
        <v>698</v>
      </c>
      <c r="AO301" s="974">
        <v>0.01</v>
      </c>
      <c r="AP301" s="975">
        <v>0.75</v>
      </c>
      <c r="AQ301" s="979">
        <v>0.99</v>
      </c>
      <c r="AR301" s="980" t="s">
        <v>701</v>
      </c>
      <c r="AS301" s="980" t="s">
        <v>700</v>
      </c>
      <c r="AT301" s="979">
        <v>0</v>
      </c>
      <c r="AU301" s="980" t="s">
        <v>699</v>
      </c>
      <c r="AV301" s="980" t="s">
        <v>698</v>
      </c>
      <c r="AW301" s="979">
        <v>0.01</v>
      </c>
      <c r="AX301" s="1327">
        <f t="shared" si="15"/>
        <v>1</v>
      </c>
      <c r="AY301" s="1313"/>
      <c r="AZ301" s="974">
        <v>0.49</v>
      </c>
      <c r="BA301" s="243" t="s">
        <v>701</v>
      </c>
      <c r="BB301" s="200" t="s">
        <v>700</v>
      </c>
      <c r="BC301" s="974">
        <v>0</v>
      </c>
      <c r="BD301" s="243" t="s">
        <v>699</v>
      </c>
      <c r="BE301" s="972" t="s">
        <v>698</v>
      </c>
      <c r="BF301" s="974">
        <v>0.01</v>
      </c>
      <c r="BG301" s="1334">
        <f t="shared" si="16"/>
        <v>0.5</v>
      </c>
      <c r="BH301" s="974">
        <v>0.49</v>
      </c>
      <c r="BI301" s="243" t="s">
        <v>701</v>
      </c>
      <c r="BJ301" s="200" t="s">
        <v>700</v>
      </c>
      <c r="BK301" s="974">
        <v>0</v>
      </c>
      <c r="BL301" s="243" t="s">
        <v>699</v>
      </c>
      <c r="BM301" s="972" t="s">
        <v>698</v>
      </c>
      <c r="BN301" s="974">
        <v>0.01</v>
      </c>
      <c r="BO301" s="1334">
        <f t="shared" si="17"/>
        <v>0.5</v>
      </c>
      <c r="BP301" s="210"/>
      <c r="BQ301" s="1464" t="str">
        <f>IF(VLOOKUP($A301,'EZ list'!$B$4:$H$443,4,FALSE)="","","Yes")</f>
        <v>Yes</v>
      </c>
      <c r="BR301" s="1465" t="s">
        <v>985</v>
      </c>
      <c r="BS301" s="1446">
        <v>0.71699999999999997</v>
      </c>
      <c r="BT301" s="1396" t="s">
        <v>1088</v>
      </c>
      <c r="BU301" s="1396" t="s">
        <v>701</v>
      </c>
      <c r="BV301" s="1396" t="s">
        <v>700</v>
      </c>
      <c r="BW301" s="1396">
        <v>0</v>
      </c>
      <c r="BX301" s="1396" t="s">
        <v>699</v>
      </c>
      <c r="BY301" s="1396" t="s">
        <v>698</v>
      </c>
      <c r="BZ301" s="1396">
        <v>0.01</v>
      </c>
      <c r="CA301" s="1330"/>
    </row>
    <row r="302" spans="1:79" s="200" customFormat="1" ht="15.75" thickBot="1" x14ac:dyDescent="0.3">
      <c r="A302" s="1356" t="s">
        <v>697</v>
      </c>
      <c r="B302" s="1367" t="s">
        <v>1288</v>
      </c>
      <c r="C302" s="1358">
        <v>0</v>
      </c>
      <c r="D302" s="1358" t="s">
        <v>701</v>
      </c>
      <c r="E302" s="1357" t="s">
        <v>701</v>
      </c>
      <c r="F302" s="1358">
        <v>0</v>
      </c>
      <c r="G302" s="1357" t="s">
        <v>701</v>
      </c>
      <c r="H302" s="1357" t="s">
        <v>701</v>
      </c>
      <c r="I302" s="1358">
        <v>0</v>
      </c>
      <c r="J302" s="1368">
        <v>0</v>
      </c>
      <c r="K302" s="1357"/>
      <c r="L302" s="1357"/>
      <c r="M302" s="1357"/>
      <c r="N302" s="1357"/>
      <c r="O302" s="1357"/>
      <c r="P302" s="1357"/>
      <c r="Q302" s="1357"/>
      <c r="R302" s="1357"/>
      <c r="S302" s="1356"/>
      <c r="T302" s="1357"/>
      <c r="U302" s="1357"/>
      <c r="V302" s="1357"/>
      <c r="W302" s="1357"/>
      <c r="X302" s="1357"/>
      <c r="Y302" s="1357"/>
      <c r="Z302" s="1357"/>
      <c r="AA302" s="1369"/>
      <c r="AB302" s="1357"/>
      <c r="AC302" s="1357"/>
      <c r="AD302" s="1357"/>
      <c r="AE302" s="1357"/>
      <c r="AF302" s="1357"/>
      <c r="AG302" s="1357"/>
      <c r="AH302" s="1367"/>
      <c r="AI302" s="1359"/>
      <c r="AJ302" s="1360"/>
      <c r="AK302" s="1361"/>
      <c r="AL302" s="1362"/>
      <c r="AM302" s="1361"/>
      <c r="AN302" s="1361"/>
      <c r="AO302" s="1362"/>
      <c r="AP302" s="1370"/>
      <c r="AQ302" s="1363"/>
      <c r="AR302" s="1364"/>
      <c r="AS302" s="1364"/>
      <c r="AT302" s="1363"/>
      <c r="AU302" s="1364"/>
      <c r="AV302" s="1364"/>
      <c r="AW302" s="1363"/>
      <c r="AX302" s="1363"/>
      <c r="AY302" s="1357"/>
      <c r="AZ302" s="1371"/>
      <c r="BA302" s="1358"/>
      <c r="BB302" s="1365"/>
      <c r="BC302" s="1362"/>
      <c r="BD302" s="1358"/>
      <c r="BE302" s="1357"/>
      <c r="BF302" s="1362"/>
      <c r="BG302" s="1366"/>
      <c r="BH302" s="1371"/>
      <c r="BI302" s="1358"/>
      <c r="BJ302" s="1365"/>
      <c r="BK302" s="1362"/>
      <c r="BL302" s="1358"/>
      <c r="BM302" s="1357"/>
      <c r="BN302" s="1362"/>
      <c r="BO302" s="1366"/>
      <c r="BP302" s="1372"/>
      <c r="BQ302" s="1469"/>
      <c r="BR302" s="1470"/>
      <c r="BS302" s="1451"/>
      <c r="BT302" s="1452"/>
      <c r="BU302" s="1452"/>
      <c r="BV302" s="1452"/>
      <c r="BW302" s="1452"/>
      <c r="BX302" s="1452"/>
      <c r="BY302" s="1452"/>
      <c r="BZ302" s="1481"/>
      <c r="CA302" s="1330"/>
    </row>
    <row r="303" spans="1:79" s="200" customFormat="1" x14ac:dyDescent="0.2">
      <c r="C303" s="243"/>
      <c r="D303" s="243"/>
      <c r="E303" s="972"/>
      <c r="F303" s="243"/>
      <c r="G303" s="972"/>
      <c r="H303" s="972"/>
      <c r="I303" s="243"/>
      <c r="J303" s="243"/>
      <c r="AI303" s="243"/>
      <c r="AJ303" s="972"/>
      <c r="AK303" s="972"/>
      <c r="AL303" s="1352"/>
      <c r="AM303" s="972"/>
      <c r="AN303" s="972"/>
      <c r="AO303" s="972"/>
      <c r="AP303" s="972"/>
      <c r="AZ303" s="243"/>
      <c r="BA303" s="243"/>
      <c r="BC303" s="243"/>
      <c r="BD303" s="243"/>
      <c r="BF303" s="243"/>
      <c r="BH303" s="243"/>
      <c r="BI303" s="243"/>
      <c r="BK303" s="243"/>
      <c r="BL303" s="243"/>
      <c r="BN303" s="243"/>
      <c r="BQ303" s="1471"/>
      <c r="BR303" s="1444"/>
      <c r="BS303" s="1446"/>
      <c r="BT303" s="1396"/>
      <c r="BU303" s="1396"/>
      <c r="BV303" s="1396"/>
      <c r="BW303" s="1396"/>
      <c r="BX303" s="1396"/>
      <c r="BY303" s="1396"/>
      <c r="BZ303" s="1396"/>
      <c r="CA303" s="1330"/>
    </row>
    <row r="304" spans="1:79" s="200" customFormat="1" ht="13.5" thickBot="1" x14ac:dyDescent="0.25">
      <c r="A304" s="1267"/>
      <c r="B304" s="1267"/>
      <c r="C304" s="1291"/>
      <c r="D304" s="1291"/>
      <c r="E304" s="1292"/>
      <c r="F304" s="1291"/>
      <c r="G304" s="1292"/>
      <c r="H304" s="1292"/>
      <c r="I304" s="1291"/>
      <c r="J304" s="1291"/>
      <c r="K304" s="1267"/>
      <c r="L304" s="1267"/>
      <c r="M304" s="1267"/>
      <c r="N304" s="1267"/>
      <c r="O304" s="1267"/>
      <c r="P304" s="1267"/>
      <c r="Q304" s="1267"/>
      <c r="R304" s="1267"/>
      <c r="S304" s="1267"/>
      <c r="T304" s="1267"/>
      <c r="U304" s="1267"/>
      <c r="V304" s="1267"/>
      <c r="W304" s="1267"/>
      <c r="X304" s="1267"/>
      <c r="Y304" s="1267"/>
      <c r="Z304" s="1267"/>
      <c r="AA304" s="1267"/>
      <c r="AB304" s="1267"/>
      <c r="AC304" s="1267"/>
      <c r="AD304" s="1267"/>
      <c r="AE304" s="1267"/>
      <c r="AF304" s="1267"/>
      <c r="AG304" s="1267"/>
      <c r="AH304" s="1267"/>
      <c r="AI304" s="1291"/>
      <c r="AJ304" s="1267"/>
      <c r="AK304" s="1267"/>
      <c r="AL304" s="1293"/>
      <c r="AM304" s="1267"/>
      <c r="AN304" s="1267"/>
      <c r="AO304" s="1267"/>
      <c r="AP304" s="1267"/>
      <c r="AQ304" s="1267"/>
      <c r="AR304" s="1267"/>
      <c r="AS304" s="1267"/>
      <c r="AT304" s="1267"/>
      <c r="AU304" s="1267"/>
      <c r="AV304" s="1267"/>
      <c r="AW304" s="1267"/>
      <c r="AX304" s="1267"/>
      <c r="AY304" s="1267"/>
      <c r="AZ304" s="1291"/>
      <c r="BA304" s="1291"/>
      <c r="BB304" s="1267"/>
      <c r="BC304" s="1291"/>
      <c r="BD304" s="1291"/>
      <c r="BE304" s="1267"/>
      <c r="BF304" s="1291"/>
      <c r="BG304" s="1267"/>
      <c r="BH304" s="1291"/>
      <c r="BI304" s="1291"/>
      <c r="BJ304" s="1267"/>
      <c r="BK304" s="1291"/>
      <c r="BL304" s="1291"/>
      <c r="BM304" s="1267"/>
      <c r="BN304" s="1291"/>
      <c r="BO304" s="1267"/>
      <c r="BP304" s="1267"/>
      <c r="BQ304" s="1472"/>
      <c r="BR304" s="1473"/>
      <c r="BS304" s="1453"/>
      <c r="BT304" s="1454"/>
      <c r="BU304" s="1454"/>
      <c r="BV304" s="1454"/>
      <c r="BW304" s="1454"/>
      <c r="BX304" s="1454"/>
      <c r="BY304" s="1454"/>
      <c r="BZ304" s="1454"/>
      <c r="CA304" s="1330"/>
    </row>
    <row r="305" spans="1:79" s="200" customFormat="1" ht="13.5" thickBot="1" x14ac:dyDescent="0.25">
      <c r="A305" s="1304"/>
      <c r="B305" s="1314" t="s">
        <v>4491</v>
      </c>
      <c r="C305" s="1304"/>
      <c r="D305" s="1304"/>
      <c r="E305" s="1304"/>
      <c r="F305" s="1304"/>
      <c r="G305" s="1304"/>
      <c r="H305" s="1304"/>
      <c r="I305" s="1304"/>
      <c r="J305" s="1314"/>
      <c r="K305" s="1304"/>
      <c r="L305" s="1304"/>
      <c r="M305" s="1304"/>
      <c r="N305" s="1304"/>
      <c r="O305" s="1304"/>
      <c r="P305" s="1304"/>
      <c r="Q305" s="1304"/>
      <c r="R305" s="1314"/>
      <c r="S305" s="1304"/>
      <c r="T305" s="1304"/>
      <c r="U305" s="1304"/>
      <c r="V305" s="1304"/>
      <c r="W305" s="1304"/>
      <c r="X305" s="1304"/>
      <c r="Y305" s="1304"/>
      <c r="Z305" s="1314"/>
      <c r="AA305" s="1304"/>
      <c r="AB305" s="1304"/>
      <c r="AC305" s="1304"/>
      <c r="AD305" s="1304"/>
      <c r="AE305" s="1304"/>
      <c r="AF305" s="1304"/>
      <c r="AG305" s="1304"/>
      <c r="AH305" s="1314"/>
      <c r="AI305" s="1304"/>
      <c r="AJ305" s="1304"/>
      <c r="AK305" s="1304"/>
      <c r="AL305" s="1304"/>
      <c r="AM305" s="1304"/>
      <c r="AN305" s="1304"/>
      <c r="AO305" s="1304"/>
      <c r="AP305" s="1314"/>
      <c r="AQ305" s="1304"/>
      <c r="AR305" s="1304"/>
      <c r="AS305" s="1304"/>
      <c r="AT305" s="1304"/>
      <c r="AU305" s="1304"/>
      <c r="AV305" s="1304"/>
      <c r="AW305" s="1304"/>
      <c r="AX305" s="1314"/>
      <c r="AY305" s="1304"/>
      <c r="AZ305" s="1311"/>
      <c r="BA305" s="1304"/>
      <c r="BB305" s="1304"/>
      <c r="BC305" s="1311"/>
      <c r="BD305" s="1304"/>
      <c r="BE305" s="1304"/>
      <c r="BF305" s="1311"/>
      <c r="BG305" s="1348"/>
      <c r="BH305" s="1311"/>
      <c r="BI305" s="1311"/>
      <c r="BJ305" s="1311"/>
      <c r="BK305" s="1311"/>
      <c r="BL305" s="1311"/>
      <c r="BM305" s="1311"/>
      <c r="BN305" s="1311"/>
      <c r="BO305" s="1314"/>
      <c r="BP305" s="1312"/>
      <c r="BQ305" s="1474"/>
      <c r="BR305" s="1448"/>
      <c r="BS305" s="1447"/>
      <c r="BT305" s="1448"/>
      <c r="BU305" s="1448"/>
      <c r="BV305" s="1448"/>
      <c r="BW305" s="1448"/>
      <c r="BX305" s="1448"/>
      <c r="BY305" s="1448"/>
      <c r="BZ305" s="1448"/>
      <c r="CA305" s="1355"/>
    </row>
    <row r="306" spans="1:79" s="200" customFormat="1" ht="15" x14ac:dyDescent="0.2">
      <c r="A306" s="1266" t="s">
        <v>102</v>
      </c>
      <c r="B306" s="1315" t="s">
        <v>101</v>
      </c>
      <c r="C306" s="979">
        <v>0.4</v>
      </c>
      <c r="D306" s="980" t="s">
        <v>800</v>
      </c>
      <c r="E306" s="980" t="s">
        <v>799</v>
      </c>
      <c r="F306" s="979">
        <v>0.1</v>
      </c>
      <c r="G306" s="980" t="s">
        <v>701</v>
      </c>
      <c r="H306" s="980" t="s">
        <v>713</v>
      </c>
      <c r="I306" s="979">
        <v>0</v>
      </c>
      <c r="J306" s="1327">
        <f>+C306+F306+I306</f>
        <v>0.5</v>
      </c>
      <c r="K306" s="979">
        <v>0.4</v>
      </c>
      <c r="L306" s="980" t="s">
        <v>800</v>
      </c>
      <c r="M306" s="980" t="s">
        <v>799</v>
      </c>
      <c r="N306" s="979">
        <v>0.1</v>
      </c>
      <c r="O306" s="980" t="s">
        <v>701</v>
      </c>
      <c r="P306" s="980" t="s">
        <v>713</v>
      </c>
      <c r="Q306" s="979">
        <v>0</v>
      </c>
      <c r="R306" s="1327">
        <f>+K306+N306+Q306</f>
        <v>0.5</v>
      </c>
      <c r="S306" s="979">
        <v>0.4</v>
      </c>
      <c r="T306" s="980" t="s">
        <v>800</v>
      </c>
      <c r="U306" s="980" t="s">
        <v>799</v>
      </c>
      <c r="V306" s="979">
        <v>0.1</v>
      </c>
      <c r="W306" s="980" t="s">
        <v>701</v>
      </c>
      <c r="X306" s="980" t="s">
        <v>713</v>
      </c>
      <c r="Y306" s="979">
        <v>0</v>
      </c>
      <c r="Z306" s="1327">
        <f>+S306+V306+Y306</f>
        <v>0.5</v>
      </c>
      <c r="AA306" s="979">
        <v>0.4</v>
      </c>
      <c r="AB306" s="980" t="s">
        <v>800</v>
      </c>
      <c r="AC306" s="980" t="s">
        <v>799</v>
      </c>
      <c r="AD306" s="979">
        <v>0.1</v>
      </c>
      <c r="AE306" s="980" t="s">
        <v>701</v>
      </c>
      <c r="AF306" s="980" t="s">
        <v>713</v>
      </c>
      <c r="AG306" s="979">
        <v>0</v>
      </c>
      <c r="AH306" s="1327">
        <f>+AA306+AD306+AG306</f>
        <v>0.5</v>
      </c>
      <c r="AI306" s="979">
        <v>0.4</v>
      </c>
      <c r="AJ306" s="980" t="s">
        <v>800</v>
      </c>
      <c r="AK306" s="980" t="s">
        <v>799</v>
      </c>
      <c r="AL306" s="979">
        <v>0.1</v>
      </c>
      <c r="AM306" s="980" t="s">
        <v>701</v>
      </c>
      <c r="AN306" s="980" t="s">
        <v>713</v>
      </c>
      <c r="AO306" s="979">
        <v>0</v>
      </c>
      <c r="AP306" s="1327">
        <f>+AI306+AL306+AO306</f>
        <v>0.5</v>
      </c>
      <c r="AQ306" s="979">
        <v>0.4</v>
      </c>
      <c r="AR306" s="980" t="s">
        <v>800</v>
      </c>
      <c r="AS306" s="980" t="s">
        <v>799</v>
      </c>
      <c r="AT306" s="979">
        <v>0.1</v>
      </c>
      <c r="AU306" s="980" t="s">
        <v>701</v>
      </c>
      <c r="AV306" s="980" t="s">
        <v>713</v>
      </c>
      <c r="AW306" s="979">
        <v>0</v>
      </c>
      <c r="AX306" s="1327">
        <f>+AQ306+AT306+AW306</f>
        <v>0.5</v>
      </c>
      <c r="AY306" s="979"/>
      <c r="AZ306" s="979">
        <v>0.4</v>
      </c>
      <c r="BA306" s="980" t="s">
        <v>800</v>
      </c>
      <c r="BB306" s="980" t="s">
        <v>799</v>
      </c>
      <c r="BC306" s="979">
        <v>0.1</v>
      </c>
      <c r="BD306" s="980" t="s">
        <v>701</v>
      </c>
      <c r="BE306" s="980" t="s">
        <v>713</v>
      </c>
      <c r="BF306" s="979">
        <v>0</v>
      </c>
      <c r="BG306" s="1327">
        <f>+AZ306+BC306+BF306</f>
        <v>0.5</v>
      </c>
      <c r="BH306" s="979">
        <v>0.4</v>
      </c>
      <c r="BI306" s="980" t="s">
        <v>800</v>
      </c>
      <c r="BJ306" s="980" t="s">
        <v>799</v>
      </c>
      <c r="BK306" s="979">
        <v>0.1</v>
      </c>
      <c r="BL306" s="980" t="s">
        <v>701</v>
      </c>
      <c r="BM306" s="980" t="s">
        <v>713</v>
      </c>
      <c r="BN306" s="979">
        <v>0</v>
      </c>
      <c r="BO306" s="1327">
        <f>+BH306+BK306+BN306</f>
        <v>0.5</v>
      </c>
      <c r="BP306" s="979"/>
      <c r="BQ306" s="1475"/>
      <c r="BR306" s="1465"/>
      <c r="BS306" s="1455">
        <v>0.63200000000000001</v>
      </c>
      <c r="BT306" s="1456" t="s">
        <v>1088</v>
      </c>
      <c r="BU306" s="1396" t="s">
        <v>800</v>
      </c>
      <c r="BV306" s="1396" t="s">
        <v>799</v>
      </c>
      <c r="BW306" s="1482">
        <v>0.6</v>
      </c>
      <c r="BX306" s="1396" t="s">
        <v>701</v>
      </c>
      <c r="BY306" s="1396" t="s">
        <v>713</v>
      </c>
      <c r="BZ306" s="1482">
        <v>0</v>
      </c>
      <c r="CA306" s="1330"/>
    </row>
    <row r="307" spans="1:79" s="200" customFormat="1" ht="15" x14ac:dyDescent="0.2">
      <c r="A307" s="1266" t="s">
        <v>188</v>
      </c>
      <c r="B307" s="1315" t="s">
        <v>187</v>
      </c>
      <c r="C307" s="979">
        <v>0.4</v>
      </c>
      <c r="D307" s="980" t="s">
        <v>800</v>
      </c>
      <c r="E307" s="980" t="s">
        <v>799</v>
      </c>
      <c r="F307" s="979">
        <v>0.1</v>
      </c>
      <c r="G307" s="980" t="s">
        <v>701</v>
      </c>
      <c r="H307" s="980" t="s">
        <v>713</v>
      </c>
      <c r="I307" s="979">
        <v>0</v>
      </c>
      <c r="J307" s="1327">
        <f>+C307+F307+I307</f>
        <v>0.5</v>
      </c>
      <c r="K307" s="979">
        <v>0.4</v>
      </c>
      <c r="L307" s="980" t="s">
        <v>800</v>
      </c>
      <c r="M307" s="980" t="s">
        <v>799</v>
      </c>
      <c r="N307" s="979">
        <v>0.1</v>
      </c>
      <c r="O307" s="980" t="s">
        <v>701</v>
      </c>
      <c r="P307" s="980" t="s">
        <v>713</v>
      </c>
      <c r="Q307" s="979">
        <v>0</v>
      </c>
      <c r="R307" s="1327">
        <f>+K307+N307+Q307</f>
        <v>0.5</v>
      </c>
      <c r="S307" s="979">
        <v>0.4</v>
      </c>
      <c r="T307" s="980" t="s">
        <v>800</v>
      </c>
      <c r="U307" s="980" t="s">
        <v>799</v>
      </c>
      <c r="V307" s="979">
        <v>0.1</v>
      </c>
      <c r="W307" s="980" t="s">
        <v>701</v>
      </c>
      <c r="X307" s="980" t="s">
        <v>713</v>
      </c>
      <c r="Y307" s="979">
        <v>0</v>
      </c>
      <c r="Z307" s="1327">
        <f>+S307+V307+Y307</f>
        <v>0.5</v>
      </c>
      <c r="AA307" s="979">
        <v>0.4</v>
      </c>
      <c r="AB307" s="980" t="s">
        <v>800</v>
      </c>
      <c r="AC307" s="980" t="s">
        <v>799</v>
      </c>
      <c r="AD307" s="979">
        <v>0.1</v>
      </c>
      <c r="AE307" s="980" t="s">
        <v>701</v>
      </c>
      <c r="AF307" s="980" t="s">
        <v>713</v>
      </c>
      <c r="AG307" s="979">
        <v>0</v>
      </c>
      <c r="AH307" s="1327">
        <f>+AA307+AD307+AG307</f>
        <v>0.5</v>
      </c>
      <c r="AI307" s="979">
        <v>0.4</v>
      </c>
      <c r="AJ307" s="980" t="s">
        <v>800</v>
      </c>
      <c r="AK307" s="980" t="s">
        <v>799</v>
      </c>
      <c r="AL307" s="979">
        <v>0.1</v>
      </c>
      <c r="AM307" s="980" t="s">
        <v>701</v>
      </c>
      <c r="AN307" s="980" t="s">
        <v>713</v>
      </c>
      <c r="AO307" s="979">
        <v>0</v>
      </c>
      <c r="AP307" s="1327">
        <f>+AI307+AL307+AO307</f>
        <v>0.5</v>
      </c>
      <c r="AQ307" s="979">
        <v>0.4</v>
      </c>
      <c r="AR307" s="980" t="s">
        <v>800</v>
      </c>
      <c r="AS307" s="980" t="s">
        <v>799</v>
      </c>
      <c r="AT307" s="979">
        <v>0.1</v>
      </c>
      <c r="AU307" s="980" t="s">
        <v>701</v>
      </c>
      <c r="AV307" s="980" t="s">
        <v>713</v>
      </c>
      <c r="AW307" s="979">
        <v>0</v>
      </c>
      <c r="AX307" s="1327">
        <f>+AQ307+AT307+AW307</f>
        <v>0.5</v>
      </c>
      <c r="AY307" s="979"/>
      <c r="AZ307" s="979">
        <v>0.4</v>
      </c>
      <c r="BA307" s="980" t="s">
        <v>800</v>
      </c>
      <c r="BB307" s="980" t="s">
        <v>799</v>
      </c>
      <c r="BC307" s="979">
        <v>0.1</v>
      </c>
      <c r="BD307" s="980" t="s">
        <v>701</v>
      </c>
      <c r="BE307" s="980" t="s">
        <v>713</v>
      </c>
      <c r="BF307" s="979">
        <v>0</v>
      </c>
      <c r="BG307" s="1327">
        <f>+AZ307+BC307+BF307</f>
        <v>0.5</v>
      </c>
      <c r="BH307" s="979">
        <v>0.4</v>
      </c>
      <c r="BI307" s="980" t="s">
        <v>800</v>
      </c>
      <c r="BJ307" s="980" t="s">
        <v>799</v>
      </c>
      <c r="BK307" s="979">
        <v>0.1</v>
      </c>
      <c r="BL307" s="980" t="s">
        <v>701</v>
      </c>
      <c r="BM307" s="980" t="s">
        <v>713</v>
      </c>
      <c r="BN307" s="979">
        <v>0</v>
      </c>
      <c r="BO307" s="1327">
        <f>+BH307+BK307+BN307</f>
        <v>0.5</v>
      </c>
      <c r="BP307" s="979"/>
      <c r="BQ307" s="1475" t="s">
        <v>985</v>
      </c>
      <c r="BR307" s="1465"/>
      <c r="BS307" s="1455">
        <v>0.66900000000000004</v>
      </c>
      <c r="BT307" s="1456" t="s">
        <v>1088</v>
      </c>
      <c r="BU307" s="1396" t="s">
        <v>800</v>
      </c>
      <c r="BV307" s="1396" t="s">
        <v>799</v>
      </c>
      <c r="BW307" s="1482">
        <v>0.6</v>
      </c>
      <c r="BX307" s="1396" t="s">
        <v>701</v>
      </c>
      <c r="BY307" s="1396" t="s">
        <v>713</v>
      </c>
      <c r="BZ307" s="1482">
        <v>0</v>
      </c>
      <c r="CA307" s="1330"/>
    </row>
    <row r="308" spans="1:79" s="200" customFormat="1" ht="15.75" thickBot="1" x14ac:dyDescent="0.25">
      <c r="A308" s="1266" t="s">
        <v>215</v>
      </c>
      <c r="B308" s="1315" t="s">
        <v>214</v>
      </c>
      <c r="C308" s="979">
        <v>0.4</v>
      </c>
      <c r="D308" s="980" t="s">
        <v>800</v>
      </c>
      <c r="E308" s="980" t="s">
        <v>799</v>
      </c>
      <c r="F308" s="979">
        <v>0.1</v>
      </c>
      <c r="G308" s="980" t="s">
        <v>701</v>
      </c>
      <c r="H308" s="980" t="s">
        <v>713</v>
      </c>
      <c r="I308" s="979">
        <v>0</v>
      </c>
      <c r="J308" s="1327">
        <f>+C308+F308+I308</f>
        <v>0.5</v>
      </c>
      <c r="K308" s="979">
        <v>0.4</v>
      </c>
      <c r="L308" s="980" t="s">
        <v>800</v>
      </c>
      <c r="M308" s="980" t="s">
        <v>799</v>
      </c>
      <c r="N308" s="979">
        <v>0.1</v>
      </c>
      <c r="O308" s="980" t="s">
        <v>701</v>
      </c>
      <c r="P308" s="980" t="s">
        <v>713</v>
      </c>
      <c r="Q308" s="979">
        <v>0</v>
      </c>
      <c r="R308" s="1327">
        <f>+K308+N308+Q308</f>
        <v>0.5</v>
      </c>
      <c r="S308" s="979">
        <v>0.4</v>
      </c>
      <c r="T308" s="980" t="s">
        <v>800</v>
      </c>
      <c r="U308" s="980" t="s">
        <v>799</v>
      </c>
      <c r="V308" s="979">
        <v>0.1</v>
      </c>
      <c r="W308" s="980" t="s">
        <v>701</v>
      </c>
      <c r="X308" s="980" t="s">
        <v>713</v>
      </c>
      <c r="Y308" s="979">
        <v>0</v>
      </c>
      <c r="Z308" s="1327">
        <f>+S308+V308+Y308</f>
        <v>0.5</v>
      </c>
      <c r="AA308" s="979">
        <v>0.4</v>
      </c>
      <c r="AB308" s="980" t="s">
        <v>800</v>
      </c>
      <c r="AC308" s="980" t="s">
        <v>799</v>
      </c>
      <c r="AD308" s="979">
        <v>0.1</v>
      </c>
      <c r="AE308" s="980" t="s">
        <v>701</v>
      </c>
      <c r="AF308" s="980" t="s">
        <v>713</v>
      </c>
      <c r="AG308" s="979">
        <v>0</v>
      </c>
      <c r="AH308" s="1327">
        <f>+AA308+AD308+AG308</f>
        <v>0.5</v>
      </c>
      <c r="AI308" s="979">
        <v>0.4</v>
      </c>
      <c r="AJ308" s="980" t="s">
        <v>800</v>
      </c>
      <c r="AK308" s="980" t="s">
        <v>799</v>
      </c>
      <c r="AL308" s="979">
        <v>0.1</v>
      </c>
      <c r="AM308" s="980" t="s">
        <v>701</v>
      </c>
      <c r="AN308" s="980" t="s">
        <v>713</v>
      </c>
      <c r="AO308" s="979">
        <v>0</v>
      </c>
      <c r="AP308" s="1327">
        <f>+AI308+AL308+AO308</f>
        <v>0.5</v>
      </c>
      <c r="AQ308" s="979">
        <v>0.4</v>
      </c>
      <c r="AR308" s="980" t="s">
        <v>800</v>
      </c>
      <c r="AS308" s="980" t="s">
        <v>799</v>
      </c>
      <c r="AT308" s="979">
        <v>0.1</v>
      </c>
      <c r="AU308" s="980" t="s">
        <v>701</v>
      </c>
      <c r="AV308" s="980" t="s">
        <v>713</v>
      </c>
      <c r="AW308" s="979">
        <v>0</v>
      </c>
      <c r="AX308" s="1327">
        <f>+AQ308+AT308+AW308</f>
        <v>0.5</v>
      </c>
      <c r="AY308" s="979"/>
      <c r="AZ308" s="979">
        <v>0.4</v>
      </c>
      <c r="BA308" s="980" t="s">
        <v>800</v>
      </c>
      <c r="BB308" s="980" t="s">
        <v>799</v>
      </c>
      <c r="BC308" s="979">
        <v>0.1</v>
      </c>
      <c r="BD308" s="980" t="s">
        <v>701</v>
      </c>
      <c r="BE308" s="980" t="s">
        <v>713</v>
      </c>
      <c r="BF308" s="979">
        <v>0</v>
      </c>
      <c r="BG308" s="1327">
        <f>+AZ308+BC308+BF308</f>
        <v>0.5</v>
      </c>
      <c r="BH308" s="979">
        <v>0.4</v>
      </c>
      <c r="BI308" s="980" t="s">
        <v>800</v>
      </c>
      <c r="BJ308" s="980" t="s">
        <v>799</v>
      </c>
      <c r="BK308" s="979">
        <v>0.1</v>
      </c>
      <c r="BL308" s="980" t="s">
        <v>701</v>
      </c>
      <c r="BM308" s="980" t="s">
        <v>713</v>
      </c>
      <c r="BN308" s="979">
        <v>0</v>
      </c>
      <c r="BO308" s="1327">
        <f>+BH308+BK308+BN308</f>
        <v>0.5</v>
      </c>
      <c r="BP308" s="979"/>
      <c r="BQ308" s="1475"/>
      <c r="BR308" s="1465"/>
      <c r="BS308" s="1455">
        <v>0.64600000000000002</v>
      </c>
      <c r="BT308" s="1456" t="s">
        <v>1088</v>
      </c>
      <c r="BU308" s="1396" t="s">
        <v>800</v>
      </c>
      <c r="BV308" s="1396" t="s">
        <v>799</v>
      </c>
      <c r="BW308" s="1482">
        <v>0.6</v>
      </c>
      <c r="BX308" s="1396" t="s">
        <v>701</v>
      </c>
      <c r="BY308" s="1396" t="s">
        <v>713</v>
      </c>
      <c r="BZ308" s="1482">
        <v>0</v>
      </c>
      <c r="CA308" s="1330"/>
    </row>
    <row r="309" spans="1:79" s="200" customFormat="1" ht="15" x14ac:dyDescent="0.2">
      <c r="A309" s="1321"/>
      <c r="B309" s="1322" t="s">
        <v>4492</v>
      </c>
      <c r="C309" s="1323"/>
      <c r="D309" s="1323"/>
      <c r="E309" s="1323"/>
      <c r="F309" s="1323"/>
      <c r="G309" s="1323"/>
      <c r="H309" s="1323"/>
      <c r="I309" s="1323"/>
      <c r="J309" s="1322"/>
      <c r="K309" s="1323"/>
      <c r="L309" s="1323"/>
      <c r="M309" s="1323"/>
      <c r="N309" s="1323"/>
      <c r="O309" s="1323"/>
      <c r="P309" s="1323"/>
      <c r="Q309" s="1323"/>
      <c r="R309" s="1322"/>
      <c r="S309" s="1323"/>
      <c r="T309" s="1323"/>
      <c r="U309" s="1323"/>
      <c r="V309" s="1323"/>
      <c r="W309" s="1323"/>
      <c r="X309" s="1323"/>
      <c r="Y309" s="1323"/>
      <c r="Z309" s="1322"/>
      <c r="AA309" s="1323"/>
      <c r="AB309" s="1323"/>
      <c r="AC309" s="1323"/>
      <c r="AD309" s="1323"/>
      <c r="AE309" s="1323"/>
      <c r="AF309" s="1323"/>
      <c r="AG309" s="1323"/>
      <c r="AH309" s="1322"/>
      <c r="AI309" s="1323"/>
      <c r="AJ309" s="1323"/>
      <c r="AK309" s="1323"/>
      <c r="AL309" s="1323"/>
      <c r="AM309" s="1323"/>
      <c r="AN309" s="1323"/>
      <c r="AO309" s="1323"/>
      <c r="AP309" s="1322"/>
      <c r="AQ309" s="1323"/>
      <c r="AR309" s="1323"/>
      <c r="AS309" s="1323"/>
      <c r="AT309" s="1323"/>
      <c r="AU309" s="1323"/>
      <c r="AV309" s="1323"/>
      <c r="AW309" s="1323"/>
      <c r="AX309" s="1322"/>
      <c r="AY309" s="1323"/>
      <c r="AZ309" s="1323"/>
      <c r="BA309" s="1323"/>
      <c r="BB309" s="1323"/>
      <c r="BC309" s="1323"/>
      <c r="BD309" s="1323"/>
      <c r="BE309" s="1323"/>
      <c r="BF309" s="1323"/>
      <c r="BG309" s="1348"/>
      <c r="BH309" s="1324"/>
      <c r="BI309" s="1324"/>
      <c r="BJ309" s="1324"/>
      <c r="BK309" s="1324"/>
      <c r="BL309" s="1324"/>
      <c r="BM309" s="1324"/>
      <c r="BN309" s="1324"/>
      <c r="BO309" s="1314"/>
      <c r="BP309" s="1325"/>
      <c r="BQ309" s="1476"/>
      <c r="BR309" s="1477"/>
      <c r="BS309" s="1457"/>
      <c r="BT309" s="1458"/>
      <c r="BU309" s="1458"/>
      <c r="BV309" s="1458"/>
      <c r="BW309" s="1458"/>
      <c r="BX309" s="1458"/>
      <c r="BY309" s="1458"/>
      <c r="BZ309" s="1458"/>
      <c r="CA309" s="1330"/>
    </row>
    <row r="310" spans="1:79" s="200" customFormat="1" ht="15" x14ac:dyDescent="0.2">
      <c r="A310" s="1326" t="s">
        <v>120</v>
      </c>
      <c r="B310" s="1315" t="s">
        <v>119</v>
      </c>
      <c r="C310" s="979">
        <v>0.4</v>
      </c>
      <c r="D310" s="980" t="s">
        <v>800</v>
      </c>
      <c r="E310" s="980" t="s">
        <v>799</v>
      </c>
      <c r="F310" s="979">
        <v>0.1</v>
      </c>
      <c r="G310" s="980" t="s">
        <v>701</v>
      </c>
      <c r="H310" s="980" t="s">
        <v>713</v>
      </c>
      <c r="I310" s="979">
        <v>0</v>
      </c>
      <c r="J310" s="1327">
        <f>+C310+F310+I310</f>
        <v>0.5</v>
      </c>
      <c r="K310" s="979">
        <v>0.4</v>
      </c>
      <c r="L310" s="980" t="s">
        <v>800</v>
      </c>
      <c r="M310" s="980" t="s">
        <v>799</v>
      </c>
      <c r="N310" s="979">
        <v>0.1</v>
      </c>
      <c r="O310" s="980" t="s">
        <v>701</v>
      </c>
      <c r="P310" s="980" t="s">
        <v>713</v>
      </c>
      <c r="Q310" s="979">
        <v>0</v>
      </c>
      <c r="R310" s="1327">
        <f>+K310+N310+Q310</f>
        <v>0.5</v>
      </c>
      <c r="S310" s="979">
        <v>0.4</v>
      </c>
      <c r="T310" s="980" t="s">
        <v>800</v>
      </c>
      <c r="U310" s="980" t="s">
        <v>799</v>
      </c>
      <c r="V310" s="979">
        <v>0.1</v>
      </c>
      <c r="W310" s="980" t="s">
        <v>701</v>
      </c>
      <c r="X310" s="980" t="s">
        <v>713</v>
      </c>
      <c r="Y310" s="979">
        <v>0</v>
      </c>
      <c r="Z310" s="1327">
        <f>+S310+V310+Y310</f>
        <v>0.5</v>
      </c>
      <c r="AA310" s="979">
        <v>0.4</v>
      </c>
      <c r="AB310" s="980" t="s">
        <v>800</v>
      </c>
      <c r="AC310" s="980" t="s">
        <v>799</v>
      </c>
      <c r="AD310" s="979">
        <v>0.1</v>
      </c>
      <c r="AE310" s="980" t="s">
        <v>701</v>
      </c>
      <c r="AF310" s="980" t="s">
        <v>713</v>
      </c>
      <c r="AG310" s="979">
        <v>0</v>
      </c>
      <c r="AH310" s="1327">
        <f>+AA310+AD310+AG310</f>
        <v>0.5</v>
      </c>
      <c r="AI310" s="979">
        <v>0.4</v>
      </c>
      <c r="AJ310" s="980" t="s">
        <v>800</v>
      </c>
      <c r="AK310" s="980" t="s">
        <v>799</v>
      </c>
      <c r="AL310" s="979">
        <v>0.1</v>
      </c>
      <c r="AM310" s="980" t="s">
        <v>701</v>
      </c>
      <c r="AN310" s="980" t="s">
        <v>713</v>
      </c>
      <c r="AO310" s="979">
        <v>0</v>
      </c>
      <c r="AP310" s="1327">
        <f>+AI310+AL310+AO310</f>
        <v>0.5</v>
      </c>
      <c r="AQ310" s="979">
        <v>0.4</v>
      </c>
      <c r="AR310" s="980" t="s">
        <v>800</v>
      </c>
      <c r="AS310" s="980" t="s">
        <v>799</v>
      </c>
      <c r="AT310" s="979">
        <v>0.1</v>
      </c>
      <c r="AU310" s="980" t="s">
        <v>701</v>
      </c>
      <c r="AV310" s="980" t="s">
        <v>713</v>
      </c>
      <c r="AW310" s="979">
        <v>0</v>
      </c>
      <c r="AX310" s="1327">
        <f>+AQ310+AT310+AW310</f>
        <v>0.5</v>
      </c>
      <c r="AY310" s="979"/>
      <c r="AZ310" s="979">
        <v>0.4</v>
      </c>
      <c r="BA310" s="980" t="s">
        <v>800</v>
      </c>
      <c r="BB310" s="980" t="s">
        <v>799</v>
      </c>
      <c r="BC310" s="979">
        <v>0.1</v>
      </c>
      <c r="BD310" s="980" t="s">
        <v>701</v>
      </c>
      <c r="BE310" s="980" t="s">
        <v>713</v>
      </c>
      <c r="BF310" s="979">
        <v>0</v>
      </c>
      <c r="BG310" s="1327">
        <f>+AZ310+BC310+BF310</f>
        <v>0.5</v>
      </c>
      <c r="BH310" s="979">
        <v>0.4</v>
      </c>
      <c r="BI310" s="980" t="s">
        <v>800</v>
      </c>
      <c r="BJ310" s="980" t="s">
        <v>799</v>
      </c>
      <c r="BK310" s="979">
        <v>0.1</v>
      </c>
      <c r="BL310" s="980" t="s">
        <v>701</v>
      </c>
      <c r="BM310" s="980" t="s">
        <v>713</v>
      </c>
      <c r="BN310" s="979">
        <v>0</v>
      </c>
      <c r="BO310" s="1327">
        <f>+BH310+BK310+BN310</f>
        <v>0.5</v>
      </c>
      <c r="BP310" s="979"/>
      <c r="BQ310" s="1475"/>
      <c r="BR310" s="1465"/>
      <c r="BS310" s="1455">
        <v>0.65100000000000002</v>
      </c>
      <c r="BT310" s="1456" t="s">
        <v>1088</v>
      </c>
      <c r="BU310" s="1396" t="s">
        <v>800</v>
      </c>
      <c r="BV310" s="1396" t="s">
        <v>799</v>
      </c>
      <c r="BW310" s="1482">
        <v>0.6</v>
      </c>
      <c r="BX310" s="1396" t="s">
        <v>701</v>
      </c>
      <c r="BY310" s="1396" t="s">
        <v>713</v>
      </c>
      <c r="BZ310" s="1482">
        <v>0</v>
      </c>
      <c r="CA310" s="1330"/>
    </row>
    <row r="311" spans="1:79" s="200" customFormat="1" ht="15" x14ac:dyDescent="0.2">
      <c r="A311" s="1326" t="s">
        <v>267</v>
      </c>
      <c r="B311" s="1315" t="s">
        <v>266</v>
      </c>
      <c r="C311" s="979">
        <v>0.4</v>
      </c>
      <c r="D311" s="980" t="s">
        <v>800</v>
      </c>
      <c r="E311" s="980" t="s">
        <v>799</v>
      </c>
      <c r="F311" s="979">
        <v>0.1</v>
      </c>
      <c r="G311" s="980" t="s">
        <v>701</v>
      </c>
      <c r="H311" s="980" t="s">
        <v>713</v>
      </c>
      <c r="I311" s="979">
        <v>0</v>
      </c>
      <c r="J311" s="1327">
        <f>+C311+F311+I311</f>
        <v>0.5</v>
      </c>
      <c r="K311" s="979">
        <v>0.4</v>
      </c>
      <c r="L311" s="980" t="s">
        <v>800</v>
      </c>
      <c r="M311" s="980" t="s">
        <v>799</v>
      </c>
      <c r="N311" s="979">
        <v>0.1</v>
      </c>
      <c r="O311" s="980" t="s">
        <v>701</v>
      </c>
      <c r="P311" s="980" t="s">
        <v>713</v>
      </c>
      <c r="Q311" s="979">
        <v>0</v>
      </c>
      <c r="R311" s="1327">
        <f>+K311+N311+Q311</f>
        <v>0.5</v>
      </c>
      <c r="S311" s="979">
        <v>0.4</v>
      </c>
      <c r="T311" s="980" t="s">
        <v>800</v>
      </c>
      <c r="U311" s="980" t="s">
        <v>799</v>
      </c>
      <c r="V311" s="979">
        <v>0.1</v>
      </c>
      <c r="W311" s="980" t="s">
        <v>701</v>
      </c>
      <c r="X311" s="980" t="s">
        <v>713</v>
      </c>
      <c r="Y311" s="979">
        <v>0</v>
      </c>
      <c r="Z311" s="1327">
        <f>+S311+V311+Y311</f>
        <v>0.5</v>
      </c>
      <c r="AA311" s="979">
        <v>0.4</v>
      </c>
      <c r="AB311" s="980" t="s">
        <v>800</v>
      </c>
      <c r="AC311" s="980" t="s">
        <v>799</v>
      </c>
      <c r="AD311" s="979">
        <v>0.1</v>
      </c>
      <c r="AE311" s="980" t="s">
        <v>701</v>
      </c>
      <c r="AF311" s="980" t="s">
        <v>713</v>
      </c>
      <c r="AG311" s="979">
        <v>0</v>
      </c>
      <c r="AH311" s="1327">
        <f>+AA311+AD311+AG311</f>
        <v>0.5</v>
      </c>
      <c r="AI311" s="979">
        <v>0.4</v>
      </c>
      <c r="AJ311" s="980" t="s">
        <v>800</v>
      </c>
      <c r="AK311" s="980" t="s">
        <v>799</v>
      </c>
      <c r="AL311" s="979">
        <v>0.1</v>
      </c>
      <c r="AM311" s="980" t="s">
        <v>701</v>
      </c>
      <c r="AN311" s="980" t="s">
        <v>713</v>
      </c>
      <c r="AO311" s="979">
        <v>0</v>
      </c>
      <c r="AP311" s="1327">
        <f>+AI311+AL311+AO311</f>
        <v>0.5</v>
      </c>
      <c r="AQ311" s="979">
        <v>0.4</v>
      </c>
      <c r="AR311" s="980" t="s">
        <v>800</v>
      </c>
      <c r="AS311" s="980" t="s">
        <v>799</v>
      </c>
      <c r="AT311" s="979">
        <v>0.1</v>
      </c>
      <c r="AU311" s="980" t="s">
        <v>701</v>
      </c>
      <c r="AV311" s="980" t="s">
        <v>713</v>
      </c>
      <c r="AW311" s="979">
        <v>0</v>
      </c>
      <c r="AX311" s="1327">
        <f>+AQ311+AT311+AW311</f>
        <v>0.5</v>
      </c>
      <c r="AY311" s="979"/>
      <c r="AZ311" s="979">
        <v>0.4</v>
      </c>
      <c r="BA311" s="980" t="s">
        <v>800</v>
      </c>
      <c r="BB311" s="980" t="s">
        <v>799</v>
      </c>
      <c r="BC311" s="979">
        <v>0.1</v>
      </c>
      <c r="BD311" s="980" t="s">
        <v>701</v>
      </c>
      <c r="BE311" s="980" t="s">
        <v>713</v>
      </c>
      <c r="BF311" s="979">
        <v>0</v>
      </c>
      <c r="BG311" s="1327">
        <f>+AZ311+BC311+BF311</f>
        <v>0.5</v>
      </c>
      <c r="BH311" s="979">
        <v>0.4</v>
      </c>
      <c r="BI311" s="980" t="s">
        <v>800</v>
      </c>
      <c r="BJ311" s="980" t="s">
        <v>799</v>
      </c>
      <c r="BK311" s="979">
        <v>0.1</v>
      </c>
      <c r="BL311" s="980" t="s">
        <v>701</v>
      </c>
      <c r="BM311" s="980" t="s">
        <v>713</v>
      </c>
      <c r="BN311" s="979">
        <v>0</v>
      </c>
      <c r="BO311" s="1327">
        <f>+BH311+BK311+BN311</f>
        <v>0.5</v>
      </c>
      <c r="BP311" s="979"/>
      <c r="BQ311" s="1475"/>
      <c r="BR311" s="1465"/>
      <c r="BS311" s="1455">
        <v>0.63700000000000001</v>
      </c>
      <c r="BT311" s="1456" t="s">
        <v>1088</v>
      </c>
      <c r="BU311" s="1396" t="s">
        <v>800</v>
      </c>
      <c r="BV311" s="1396" t="s">
        <v>799</v>
      </c>
      <c r="BW311" s="1482">
        <v>0.6</v>
      </c>
      <c r="BX311" s="1396" t="s">
        <v>701</v>
      </c>
      <c r="BY311" s="1396" t="s">
        <v>713</v>
      </c>
      <c r="BZ311" s="1482">
        <v>0</v>
      </c>
      <c r="CA311" s="1330"/>
    </row>
    <row r="312" spans="1:79" s="200" customFormat="1" ht="15.75" thickBot="1" x14ac:dyDescent="0.25">
      <c r="A312" s="1317" t="s">
        <v>548</v>
      </c>
      <c r="B312" s="1318" t="s">
        <v>547</v>
      </c>
      <c r="C312" s="1319">
        <v>0.4</v>
      </c>
      <c r="D312" s="1320" t="s">
        <v>800</v>
      </c>
      <c r="E312" s="1320" t="s">
        <v>799</v>
      </c>
      <c r="F312" s="1319">
        <v>0.1</v>
      </c>
      <c r="G312" s="1320" t="s">
        <v>701</v>
      </c>
      <c r="H312" s="1320" t="s">
        <v>713</v>
      </c>
      <c r="I312" s="1319">
        <v>0</v>
      </c>
      <c r="J312" s="1328">
        <f t="shared" ref="J312" si="18">+C312+F312+I312</f>
        <v>0.5</v>
      </c>
      <c r="K312" s="1319">
        <v>0.4</v>
      </c>
      <c r="L312" s="1320" t="s">
        <v>800</v>
      </c>
      <c r="M312" s="1320" t="s">
        <v>799</v>
      </c>
      <c r="N312" s="1319">
        <v>0.1</v>
      </c>
      <c r="O312" s="1320" t="s">
        <v>701</v>
      </c>
      <c r="P312" s="1320" t="s">
        <v>713</v>
      </c>
      <c r="Q312" s="1319">
        <v>0</v>
      </c>
      <c r="R312" s="1328">
        <f t="shared" ref="R312" si="19">+K312+N312+Q312</f>
        <v>0.5</v>
      </c>
      <c r="S312" s="1319">
        <v>0.4</v>
      </c>
      <c r="T312" s="1320" t="s">
        <v>800</v>
      </c>
      <c r="U312" s="1320" t="s">
        <v>799</v>
      </c>
      <c r="V312" s="1319">
        <v>0.1</v>
      </c>
      <c r="W312" s="1320" t="s">
        <v>701</v>
      </c>
      <c r="X312" s="1320" t="s">
        <v>713</v>
      </c>
      <c r="Y312" s="1319">
        <v>0</v>
      </c>
      <c r="Z312" s="1328">
        <f t="shared" ref="Z312" si="20">+S312+V312+Y312</f>
        <v>0.5</v>
      </c>
      <c r="AA312" s="1319">
        <v>0.4</v>
      </c>
      <c r="AB312" s="1320" t="s">
        <v>800</v>
      </c>
      <c r="AC312" s="1320" t="s">
        <v>799</v>
      </c>
      <c r="AD312" s="1319">
        <v>0.1</v>
      </c>
      <c r="AE312" s="1320" t="s">
        <v>701</v>
      </c>
      <c r="AF312" s="1320" t="s">
        <v>713</v>
      </c>
      <c r="AG312" s="1319">
        <v>0</v>
      </c>
      <c r="AH312" s="1328">
        <f t="shared" ref="AH312" si="21">+AA312+AD312+AG312</f>
        <v>0.5</v>
      </c>
      <c r="AI312" s="1319">
        <v>0.4</v>
      </c>
      <c r="AJ312" s="1320" t="s">
        <v>800</v>
      </c>
      <c r="AK312" s="1320" t="s">
        <v>799</v>
      </c>
      <c r="AL312" s="1319">
        <v>0.1</v>
      </c>
      <c r="AM312" s="1320" t="s">
        <v>701</v>
      </c>
      <c r="AN312" s="1320" t="s">
        <v>713</v>
      </c>
      <c r="AO312" s="1319">
        <v>0</v>
      </c>
      <c r="AP312" s="1328">
        <f t="shared" ref="AP312" si="22">+AI312+AL312+AO312</f>
        <v>0.5</v>
      </c>
      <c r="AQ312" s="1319">
        <v>0.4</v>
      </c>
      <c r="AR312" s="1320" t="s">
        <v>800</v>
      </c>
      <c r="AS312" s="1320" t="s">
        <v>799</v>
      </c>
      <c r="AT312" s="1319">
        <v>0.1</v>
      </c>
      <c r="AU312" s="1320" t="s">
        <v>701</v>
      </c>
      <c r="AV312" s="1320" t="s">
        <v>713</v>
      </c>
      <c r="AW312" s="1319">
        <v>0</v>
      </c>
      <c r="AX312" s="1328">
        <f t="shared" ref="AX312" si="23">+AQ312+AT312+AW312</f>
        <v>0.5</v>
      </c>
      <c r="AY312" s="1319"/>
      <c r="AZ312" s="1319">
        <v>0.4</v>
      </c>
      <c r="BA312" s="1320" t="s">
        <v>800</v>
      </c>
      <c r="BB312" s="1320" t="s">
        <v>799</v>
      </c>
      <c r="BC312" s="1319">
        <v>0.1</v>
      </c>
      <c r="BD312" s="1320" t="s">
        <v>701</v>
      </c>
      <c r="BE312" s="1320" t="s">
        <v>713</v>
      </c>
      <c r="BF312" s="1319">
        <v>0</v>
      </c>
      <c r="BG312" s="1328">
        <f t="shared" ref="BG312" si="24">+AZ312+BC312+BF312</f>
        <v>0.5</v>
      </c>
      <c r="BH312" s="1319">
        <v>0.4</v>
      </c>
      <c r="BI312" s="1320" t="s">
        <v>800</v>
      </c>
      <c r="BJ312" s="1320" t="s">
        <v>799</v>
      </c>
      <c r="BK312" s="1319">
        <v>0.1</v>
      </c>
      <c r="BL312" s="1320" t="s">
        <v>701</v>
      </c>
      <c r="BM312" s="1320" t="s">
        <v>713</v>
      </c>
      <c r="BN312" s="1319">
        <v>0</v>
      </c>
      <c r="BO312" s="1328">
        <f t="shared" ref="BO312" si="25">+BH312+BK312+BN312</f>
        <v>0.5</v>
      </c>
      <c r="BP312" s="1319"/>
      <c r="BQ312" s="1478"/>
      <c r="BR312" s="1479"/>
      <c r="BS312" s="1459">
        <v>0.63900000000000001</v>
      </c>
      <c r="BT312" s="1460" t="s">
        <v>1088</v>
      </c>
      <c r="BU312" s="1454" t="s">
        <v>800</v>
      </c>
      <c r="BV312" s="1454" t="s">
        <v>799</v>
      </c>
      <c r="BW312" s="1483">
        <v>0.6</v>
      </c>
      <c r="BX312" s="1454" t="s">
        <v>701</v>
      </c>
      <c r="BY312" s="1454" t="s">
        <v>713</v>
      </c>
      <c r="BZ312" s="1483">
        <v>0</v>
      </c>
      <c r="CA312" s="1330"/>
    </row>
    <row r="313" spans="1:79" s="200" customFormat="1" ht="15" x14ac:dyDescent="0.2">
      <c r="A313" s="1305"/>
      <c r="B313" s="1316" t="s">
        <v>4493</v>
      </c>
      <c r="C313" s="1305"/>
      <c r="D313" s="1305"/>
      <c r="E313" s="1305"/>
      <c r="F313" s="1305"/>
      <c r="G313" s="1305"/>
      <c r="H313" s="1305"/>
      <c r="I313" s="1305"/>
      <c r="J313" s="1316"/>
      <c r="K313" s="1305"/>
      <c r="L313" s="1305"/>
      <c r="M313" s="1305"/>
      <c r="N313" s="1305"/>
      <c r="O313" s="1305"/>
      <c r="P313" s="1305"/>
      <c r="Q313" s="1305"/>
      <c r="R313" s="1316"/>
      <c r="S313" s="1305"/>
      <c r="T313" s="1305"/>
      <c r="U313" s="1305"/>
      <c r="V313" s="1305"/>
      <c r="W313" s="1305"/>
      <c r="X313" s="1305"/>
      <c r="Y313" s="1305"/>
      <c r="Z313" s="1316"/>
      <c r="AA313" s="1305"/>
      <c r="AB313" s="1305"/>
      <c r="AC313" s="1305"/>
      <c r="AD313" s="1305"/>
      <c r="AE313" s="1305"/>
      <c r="AF313" s="1305"/>
      <c r="AG313" s="1305"/>
      <c r="AH313" s="1316"/>
      <c r="AI313" s="1305"/>
      <c r="AJ313" s="1305"/>
      <c r="AK313" s="1305"/>
      <c r="AL313" s="1305"/>
      <c r="AM313" s="1305"/>
      <c r="AN313" s="1305"/>
      <c r="AO313" s="1305"/>
      <c r="AP313" s="1316"/>
      <c r="AQ313" s="1305"/>
      <c r="AR313" s="1305"/>
      <c r="AS313" s="1305"/>
      <c r="AT313" s="1305"/>
      <c r="AU313" s="1305"/>
      <c r="AV313" s="1305"/>
      <c r="AW313" s="1305"/>
      <c r="AX313" s="1316"/>
      <c r="AY313" s="1305"/>
      <c r="AZ313" s="1305"/>
      <c r="BA313" s="1305"/>
      <c r="BB313" s="1305"/>
      <c r="BC313" s="1305"/>
      <c r="BD313" s="1305"/>
      <c r="BE313" s="1305"/>
      <c r="BF313" s="1305"/>
      <c r="BG313" s="1349"/>
      <c r="BH313" s="1311"/>
      <c r="BI313" s="1311"/>
      <c r="BJ313" s="1311"/>
      <c r="BK313" s="1311"/>
      <c r="BL313" s="1311"/>
      <c r="BM313" s="1311"/>
      <c r="BN313" s="1311"/>
      <c r="BO313" s="1332"/>
      <c r="BP313" s="1304"/>
      <c r="BQ313" s="1480"/>
      <c r="BR313" s="1468"/>
      <c r="BS313" s="1447"/>
      <c r="BT313" s="1448"/>
      <c r="BU313" s="1448"/>
      <c r="BV313" s="1448"/>
      <c r="BW313" s="1448"/>
      <c r="BX313" s="1448"/>
      <c r="BY313" s="1448"/>
      <c r="BZ313" s="1448"/>
      <c r="CA313" s="1330"/>
    </row>
    <row r="314" spans="1:79" s="200" customFormat="1" ht="15" x14ac:dyDescent="0.2">
      <c r="A314" s="1266" t="s">
        <v>223</v>
      </c>
      <c r="B314" s="1315" t="s">
        <v>222</v>
      </c>
      <c r="C314" s="979">
        <v>0.4</v>
      </c>
      <c r="D314" s="980" t="s">
        <v>816</v>
      </c>
      <c r="E314" s="980" t="s">
        <v>815</v>
      </c>
      <c r="F314" s="979">
        <v>0.09</v>
      </c>
      <c r="G314" s="980" t="s">
        <v>699</v>
      </c>
      <c r="H314" s="980" t="s">
        <v>698</v>
      </c>
      <c r="I314" s="979">
        <v>0.01</v>
      </c>
      <c r="J314" s="1327">
        <f t="shared" ref="J314:J320" si="26">+C314+F314+I314</f>
        <v>0.5</v>
      </c>
      <c r="K314" s="979">
        <v>0.4</v>
      </c>
      <c r="L314" s="980" t="s">
        <v>816</v>
      </c>
      <c r="M314" s="980" t="s">
        <v>815</v>
      </c>
      <c r="N314" s="979">
        <v>0.09</v>
      </c>
      <c r="O314" s="980" t="s">
        <v>699</v>
      </c>
      <c r="P314" s="980" t="s">
        <v>698</v>
      </c>
      <c r="Q314" s="979">
        <v>0.01</v>
      </c>
      <c r="R314" s="1327">
        <f t="shared" ref="R314:R320" si="27">+K314+N314+Q314</f>
        <v>0.5</v>
      </c>
      <c r="S314" s="979">
        <v>0.4</v>
      </c>
      <c r="T314" s="980" t="s">
        <v>816</v>
      </c>
      <c r="U314" s="980" t="s">
        <v>815</v>
      </c>
      <c r="V314" s="979">
        <v>0.09</v>
      </c>
      <c r="W314" s="980" t="s">
        <v>699</v>
      </c>
      <c r="X314" s="980" t="s">
        <v>698</v>
      </c>
      <c r="Y314" s="979">
        <v>0.01</v>
      </c>
      <c r="Z314" s="1327">
        <f t="shared" ref="Z314:Z320" si="28">+S314+V314+Y314</f>
        <v>0.5</v>
      </c>
      <c r="AA314" s="979">
        <v>0.4</v>
      </c>
      <c r="AB314" s="980" t="s">
        <v>816</v>
      </c>
      <c r="AC314" s="980" t="s">
        <v>815</v>
      </c>
      <c r="AD314" s="979">
        <v>0.09</v>
      </c>
      <c r="AE314" s="980" t="s">
        <v>699</v>
      </c>
      <c r="AF314" s="980" t="s">
        <v>698</v>
      </c>
      <c r="AG314" s="979">
        <v>0.01</v>
      </c>
      <c r="AH314" s="1327">
        <f t="shared" ref="AH314:AH320" si="29">+AA314+AD314+AG314</f>
        <v>0.5</v>
      </c>
      <c r="AI314" s="979">
        <v>0.52500000000000002</v>
      </c>
      <c r="AJ314" s="980" t="s">
        <v>816</v>
      </c>
      <c r="AK314" s="980" t="s">
        <v>815</v>
      </c>
      <c r="AL314" s="979">
        <v>0.215</v>
      </c>
      <c r="AM314" s="980" t="s">
        <v>699</v>
      </c>
      <c r="AN314" s="980" t="s">
        <v>698</v>
      </c>
      <c r="AO314" s="979">
        <v>0.01</v>
      </c>
      <c r="AP314" s="1327">
        <f t="shared" ref="AP314:AP320" si="30">+AI314+AL314+AO314</f>
        <v>0.75</v>
      </c>
      <c r="AQ314" s="979">
        <v>0.4</v>
      </c>
      <c r="AR314" s="980" t="s">
        <v>816</v>
      </c>
      <c r="AS314" s="980" t="s">
        <v>815</v>
      </c>
      <c r="AT314" s="979">
        <v>0.09</v>
      </c>
      <c r="AU314" s="980" t="s">
        <v>699</v>
      </c>
      <c r="AV314" s="980" t="s">
        <v>698</v>
      </c>
      <c r="AW314" s="979">
        <v>0.01</v>
      </c>
      <c r="AX314" s="1327">
        <f t="shared" ref="AX314:AX320" si="31">+AQ314+AT314+AW314</f>
        <v>0.5</v>
      </c>
      <c r="AY314" s="979"/>
      <c r="AZ314" s="979">
        <v>0.4</v>
      </c>
      <c r="BA314" s="980" t="s">
        <v>816</v>
      </c>
      <c r="BB314" s="980" t="s">
        <v>815</v>
      </c>
      <c r="BC314" s="979">
        <v>0.09</v>
      </c>
      <c r="BD314" s="980" t="s">
        <v>699</v>
      </c>
      <c r="BE314" s="980" t="s">
        <v>698</v>
      </c>
      <c r="BF314" s="979">
        <v>0.01</v>
      </c>
      <c r="BG314" s="1327">
        <f t="shared" ref="BG314:BG320" si="32">+AZ314+BC314+BF314</f>
        <v>0.5</v>
      </c>
      <c r="BH314" s="979">
        <v>0.4</v>
      </c>
      <c r="BI314" s="980" t="s">
        <v>816</v>
      </c>
      <c r="BJ314" s="980" t="s">
        <v>815</v>
      </c>
      <c r="BK314" s="979">
        <v>0.09</v>
      </c>
      <c r="BL314" s="980" t="s">
        <v>699</v>
      </c>
      <c r="BM314" s="980" t="s">
        <v>698</v>
      </c>
      <c r="BN314" s="979">
        <v>0.01</v>
      </c>
      <c r="BO314" s="1327">
        <f t="shared" ref="BO314:BO320" si="33">+BH314+BK314+BN314</f>
        <v>0.5</v>
      </c>
      <c r="BP314" s="979"/>
      <c r="BQ314" s="1475"/>
      <c r="BR314" s="1465"/>
      <c r="BS314" s="1455">
        <v>0.64600000000000002</v>
      </c>
      <c r="BT314" s="1456" t="s">
        <v>1088</v>
      </c>
      <c r="BU314" s="1396" t="s">
        <v>816</v>
      </c>
      <c r="BV314" s="1396" t="s">
        <v>815</v>
      </c>
      <c r="BW314" s="1482">
        <v>0.59</v>
      </c>
      <c r="BX314" s="1396" t="s">
        <v>699</v>
      </c>
      <c r="BY314" s="1396" t="s">
        <v>698</v>
      </c>
      <c r="BZ314" s="1482">
        <v>0.01</v>
      </c>
      <c r="CA314" s="1330"/>
    </row>
    <row r="315" spans="1:79" s="200" customFormat="1" ht="15" x14ac:dyDescent="0.2">
      <c r="A315" s="1266" t="s">
        <v>309</v>
      </c>
      <c r="B315" s="1315" t="s">
        <v>308</v>
      </c>
      <c r="C315" s="979">
        <v>0.4</v>
      </c>
      <c r="D315" s="980" t="s">
        <v>816</v>
      </c>
      <c r="E315" s="980" t="s">
        <v>815</v>
      </c>
      <c r="F315" s="979">
        <v>0.09</v>
      </c>
      <c r="G315" s="980" t="s">
        <v>699</v>
      </c>
      <c r="H315" s="980" t="s">
        <v>698</v>
      </c>
      <c r="I315" s="979">
        <v>0.01</v>
      </c>
      <c r="J315" s="1327">
        <f t="shared" si="26"/>
        <v>0.5</v>
      </c>
      <c r="K315" s="979">
        <v>0.4</v>
      </c>
      <c r="L315" s="980" t="s">
        <v>816</v>
      </c>
      <c r="M315" s="980" t="s">
        <v>815</v>
      </c>
      <c r="N315" s="979">
        <v>0.09</v>
      </c>
      <c r="O315" s="980" t="s">
        <v>699</v>
      </c>
      <c r="P315" s="980" t="s">
        <v>698</v>
      </c>
      <c r="Q315" s="979">
        <v>0.01</v>
      </c>
      <c r="R315" s="1327">
        <f t="shared" si="27"/>
        <v>0.5</v>
      </c>
      <c r="S315" s="979">
        <v>0.4</v>
      </c>
      <c r="T315" s="980" t="s">
        <v>816</v>
      </c>
      <c r="U315" s="980" t="s">
        <v>815</v>
      </c>
      <c r="V315" s="979">
        <v>0.09</v>
      </c>
      <c r="W315" s="980" t="s">
        <v>699</v>
      </c>
      <c r="X315" s="980" t="s">
        <v>698</v>
      </c>
      <c r="Y315" s="979">
        <v>0.01</v>
      </c>
      <c r="Z315" s="1327">
        <f t="shared" si="28"/>
        <v>0.5</v>
      </c>
      <c r="AA315" s="979">
        <v>0.4</v>
      </c>
      <c r="AB315" s="980" t="s">
        <v>816</v>
      </c>
      <c r="AC315" s="980" t="s">
        <v>815</v>
      </c>
      <c r="AD315" s="979">
        <v>0.09</v>
      </c>
      <c r="AE315" s="980" t="s">
        <v>699</v>
      </c>
      <c r="AF315" s="980" t="s">
        <v>698</v>
      </c>
      <c r="AG315" s="979">
        <v>0.01</v>
      </c>
      <c r="AH315" s="1327">
        <f t="shared" si="29"/>
        <v>0.5</v>
      </c>
      <c r="AI315" s="979">
        <v>0.52500000000000002</v>
      </c>
      <c r="AJ315" s="980" t="s">
        <v>816</v>
      </c>
      <c r="AK315" s="980" t="s">
        <v>815</v>
      </c>
      <c r="AL315" s="979">
        <v>0.215</v>
      </c>
      <c r="AM315" s="980" t="s">
        <v>699</v>
      </c>
      <c r="AN315" s="980" t="s">
        <v>698</v>
      </c>
      <c r="AO315" s="979">
        <v>0.01</v>
      </c>
      <c r="AP315" s="1327">
        <f t="shared" si="30"/>
        <v>0.75</v>
      </c>
      <c r="AQ315" s="979">
        <v>0.4</v>
      </c>
      <c r="AR315" s="980" t="s">
        <v>816</v>
      </c>
      <c r="AS315" s="980" t="s">
        <v>815</v>
      </c>
      <c r="AT315" s="979">
        <v>0.09</v>
      </c>
      <c r="AU315" s="980" t="s">
        <v>699</v>
      </c>
      <c r="AV315" s="980" t="s">
        <v>698</v>
      </c>
      <c r="AW315" s="979">
        <v>0.01</v>
      </c>
      <c r="AX315" s="1327">
        <f t="shared" si="31"/>
        <v>0.5</v>
      </c>
      <c r="AY315" s="979"/>
      <c r="AZ315" s="979">
        <v>0.4</v>
      </c>
      <c r="BA315" s="980" t="s">
        <v>816</v>
      </c>
      <c r="BB315" s="980" t="s">
        <v>815</v>
      </c>
      <c r="BC315" s="979">
        <v>0.09</v>
      </c>
      <c r="BD315" s="980" t="s">
        <v>699</v>
      </c>
      <c r="BE315" s="980" t="s">
        <v>698</v>
      </c>
      <c r="BF315" s="979">
        <v>0.01</v>
      </c>
      <c r="BG315" s="1327">
        <f t="shared" si="32"/>
        <v>0.5</v>
      </c>
      <c r="BH315" s="979">
        <v>0.4</v>
      </c>
      <c r="BI315" s="980" t="s">
        <v>816</v>
      </c>
      <c r="BJ315" s="980" t="s">
        <v>815</v>
      </c>
      <c r="BK315" s="979">
        <v>0.09</v>
      </c>
      <c r="BL315" s="980" t="s">
        <v>699</v>
      </c>
      <c r="BM315" s="980" t="s">
        <v>698</v>
      </c>
      <c r="BN315" s="979">
        <v>0.01</v>
      </c>
      <c r="BO315" s="1327">
        <f t="shared" si="33"/>
        <v>0.5</v>
      </c>
      <c r="BP315" s="979"/>
      <c r="BQ315" s="1475"/>
      <c r="BR315" s="1465"/>
      <c r="BS315" s="1455">
        <v>0.67400000000000004</v>
      </c>
      <c r="BT315" s="1456" t="s">
        <v>1088</v>
      </c>
      <c r="BU315" s="1396" t="s">
        <v>816</v>
      </c>
      <c r="BV315" s="1396" t="s">
        <v>815</v>
      </c>
      <c r="BW315" s="1482">
        <v>0.59</v>
      </c>
      <c r="BX315" s="1396" t="s">
        <v>699</v>
      </c>
      <c r="BY315" s="1396" t="s">
        <v>698</v>
      </c>
      <c r="BZ315" s="1482">
        <v>0.01</v>
      </c>
      <c r="CA315" s="1330"/>
    </row>
    <row r="316" spans="1:79" s="200" customFormat="1" ht="15" x14ac:dyDescent="0.2">
      <c r="A316" s="1266" t="s">
        <v>319</v>
      </c>
      <c r="B316" s="1315" t="s">
        <v>318</v>
      </c>
      <c r="C316" s="979">
        <v>0.4</v>
      </c>
      <c r="D316" s="980" t="s">
        <v>816</v>
      </c>
      <c r="E316" s="980" t="s">
        <v>815</v>
      </c>
      <c r="F316" s="979">
        <v>0.09</v>
      </c>
      <c r="G316" s="980" t="s">
        <v>699</v>
      </c>
      <c r="H316" s="980" t="s">
        <v>698</v>
      </c>
      <c r="I316" s="979">
        <v>0.01</v>
      </c>
      <c r="J316" s="1327">
        <f t="shared" si="26"/>
        <v>0.5</v>
      </c>
      <c r="K316" s="979">
        <v>0.4</v>
      </c>
      <c r="L316" s="980" t="s">
        <v>816</v>
      </c>
      <c r="M316" s="980" t="s">
        <v>815</v>
      </c>
      <c r="N316" s="979">
        <v>0.09</v>
      </c>
      <c r="O316" s="980" t="s">
        <v>699</v>
      </c>
      <c r="P316" s="980" t="s">
        <v>698</v>
      </c>
      <c r="Q316" s="979">
        <v>0.01</v>
      </c>
      <c r="R316" s="1327">
        <f t="shared" si="27"/>
        <v>0.5</v>
      </c>
      <c r="S316" s="979">
        <v>0.4</v>
      </c>
      <c r="T316" s="980" t="s">
        <v>816</v>
      </c>
      <c r="U316" s="980" t="s">
        <v>815</v>
      </c>
      <c r="V316" s="979">
        <v>0.09</v>
      </c>
      <c r="W316" s="980" t="s">
        <v>699</v>
      </c>
      <c r="X316" s="980" t="s">
        <v>698</v>
      </c>
      <c r="Y316" s="979">
        <v>0.01</v>
      </c>
      <c r="Z316" s="1327">
        <f t="shared" si="28"/>
        <v>0.5</v>
      </c>
      <c r="AA316" s="979">
        <v>0.4</v>
      </c>
      <c r="AB316" s="980" t="s">
        <v>816</v>
      </c>
      <c r="AC316" s="980" t="s">
        <v>815</v>
      </c>
      <c r="AD316" s="979">
        <v>0.09</v>
      </c>
      <c r="AE316" s="980" t="s">
        <v>699</v>
      </c>
      <c r="AF316" s="980" t="s">
        <v>698</v>
      </c>
      <c r="AG316" s="979">
        <v>0.01</v>
      </c>
      <c r="AH316" s="1327">
        <f t="shared" si="29"/>
        <v>0.5</v>
      </c>
      <c r="AI316" s="979">
        <v>0.52500000000000002</v>
      </c>
      <c r="AJ316" s="980" t="s">
        <v>816</v>
      </c>
      <c r="AK316" s="980" t="s">
        <v>815</v>
      </c>
      <c r="AL316" s="979">
        <v>0.215</v>
      </c>
      <c r="AM316" s="980" t="s">
        <v>699</v>
      </c>
      <c r="AN316" s="980" t="s">
        <v>698</v>
      </c>
      <c r="AO316" s="979">
        <v>0.01</v>
      </c>
      <c r="AP316" s="1327">
        <f t="shared" si="30"/>
        <v>0.75</v>
      </c>
      <c r="AQ316" s="979">
        <v>0.9</v>
      </c>
      <c r="AR316" s="980" t="s">
        <v>816</v>
      </c>
      <c r="AS316" s="980" t="s">
        <v>815</v>
      </c>
      <c r="AT316" s="979">
        <v>0.09</v>
      </c>
      <c r="AU316" s="980" t="s">
        <v>699</v>
      </c>
      <c r="AV316" s="980" t="s">
        <v>698</v>
      </c>
      <c r="AW316" s="979">
        <v>0.01</v>
      </c>
      <c r="AX316" s="1327">
        <f t="shared" si="31"/>
        <v>1</v>
      </c>
      <c r="AY316" s="979"/>
      <c r="AZ316" s="979">
        <v>0.4</v>
      </c>
      <c r="BA316" s="980" t="s">
        <v>816</v>
      </c>
      <c r="BB316" s="980" t="s">
        <v>815</v>
      </c>
      <c r="BC316" s="979">
        <v>0.09</v>
      </c>
      <c r="BD316" s="980" t="s">
        <v>699</v>
      </c>
      <c r="BE316" s="980" t="s">
        <v>698</v>
      </c>
      <c r="BF316" s="979">
        <v>0.01</v>
      </c>
      <c r="BG316" s="1327">
        <f t="shared" si="32"/>
        <v>0.5</v>
      </c>
      <c r="BH316" s="979">
        <v>0.4</v>
      </c>
      <c r="BI316" s="980" t="s">
        <v>816</v>
      </c>
      <c r="BJ316" s="980" t="s">
        <v>815</v>
      </c>
      <c r="BK316" s="979">
        <v>0.09</v>
      </c>
      <c r="BL316" s="980" t="s">
        <v>699</v>
      </c>
      <c r="BM316" s="980" t="s">
        <v>698</v>
      </c>
      <c r="BN316" s="979">
        <v>0.01</v>
      </c>
      <c r="BO316" s="1327">
        <f t="shared" si="33"/>
        <v>0.5</v>
      </c>
      <c r="BP316" s="979"/>
      <c r="BQ316" s="1475"/>
      <c r="BR316" s="1465"/>
      <c r="BS316" s="1455">
        <v>0.67600000000000005</v>
      </c>
      <c r="BT316" s="1456" t="s">
        <v>1088</v>
      </c>
      <c r="BU316" s="1396" t="s">
        <v>816</v>
      </c>
      <c r="BV316" s="1396" t="s">
        <v>815</v>
      </c>
      <c r="BW316" s="1482">
        <v>0.59</v>
      </c>
      <c r="BX316" s="1396" t="s">
        <v>699</v>
      </c>
      <c r="BY316" s="1396" t="s">
        <v>698</v>
      </c>
      <c r="BZ316" s="1482">
        <v>0.01</v>
      </c>
      <c r="CA316" s="1330"/>
    </row>
    <row r="317" spans="1:79" s="200" customFormat="1" ht="15" x14ac:dyDescent="0.2">
      <c r="A317" s="1266" t="s">
        <v>489</v>
      </c>
      <c r="B317" s="1315" t="s">
        <v>488</v>
      </c>
      <c r="C317" s="979">
        <v>0.4</v>
      </c>
      <c r="D317" s="980" t="s">
        <v>816</v>
      </c>
      <c r="E317" s="980" t="s">
        <v>815</v>
      </c>
      <c r="F317" s="979">
        <v>0.09</v>
      </c>
      <c r="G317" s="980" t="s">
        <v>699</v>
      </c>
      <c r="H317" s="980" t="s">
        <v>698</v>
      </c>
      <c r="I317" s="979">
        <v>0.01</v>
      </c>
      <c r="J317" s="1327">
        <f t="shared" si="26"/>
        <v>0.5</v>
      </c>
      <c r="K317" s="979">
        <v>0.4</v>
      </c>
      <c r="L317" s="980" t="s">
        <v>816</v>
      </c>
      <c r="M317" s="980" t="s">
        <v>815</v>
      </c>
      <c r="N317" s="979">
        <v>0.09</v>
      </c>
      <c r="O317" s="980" t="s">
        <v>699</v>
      </c>
      <c r="P317" s="980" t="s">
        <v>698</v>
      </c>
      <c r="Q317" s="979">
        <v>0.01</v>
      </c>
      <c r="R317" s="1327">
        <f t="shared" si="27"/>
        <v>0.5</v>
      </c>
      <c r="S317" s="979">
        <v>0.4</v>
      </c>
      <c r="T317" s="980" t="s">
        <v>816</v>
      </c>
      <c r="U317" s="980" t="s">
        <v>815</v>
      </c>
      <c r="V317" s="979">
        <v>0.09</v>
      </c>
      <c r="W317" s="980" t="s">
        <v>699</v>
      </c>
      <c r="X317" s="980" t="s">
        <v>698</v>
      </c>
      <c r="Y317" s="979">
        <v>0.01</v>
      </c>
      <c r="Z317" s="1327">
        <f t="shared" si="28"/>
        <v>0.5</v>
      </c>
      <c r="AA317" s="979">
        <v>0.4</v>
      </c>
      <c r="AB317" s="980" t="s">
        <v>816</v>
      </c>
      <c r="AC317" s="980" t="s">
        <v>815</v>
      </c>
      <c r="AD317" s="979">
        <v>0.09</v>
      </c>
      <c r="AE317" s="980" t="s">
        <v>699</v>
      </c>
      <c r="AF317" s="980" t="s">
        <v>698</v>
      </c>
      <c r="AG317" s="979">
        <v>0.01</v>
      </c>
      <c r="AH317" s="1327">
        <f t="shared" si="29"/>
        <v>0.5</v>
      </c>
      <c r="AI317" s="979">
        <v>0.52500000000000002</v>
      </c>
      <c r="AJ317" s="980" t="s">
        <v>816</v>
      </c>
      <c r="AK317" s="980" t="s">
        <v>815</v>
      </c>
      <c r="AL317" s="979">
        <v>0.215</v>
      </c>
      <c r="AM317" s="980" t="s">
        <v>699</v>
      </c>
      <c r="AN317" s="980" t="s">
        <v>698</v>
      </c>
      <c r="AO317" s="979">
        <v>0.01</v>
      </c>
      <c r="AP317" s="1327">
        <f t="shared" si="30"/>
        <v>0.75</v>
      </c>
      <c r="AQ317" s="979">
        <v>0.4</v>
      </c>
      <c r="AR317" s="980" t="s">
        <v>816</v>
      </c>
      <c r="AS317" s="980" t="s">
        <v>815</v>
      </c>
      <c r="AT317" s="979">
        <v>0.09</v>
      </c>
      <c r="AU317" s="980" t="s">
        <v>699</v>
      </c>
      <c r="AV317" s="980" t="s">
        <v>698</v>
      </c>
      <c r="AW317" s="979">
        <v>0.01</v>
      </c>
      <c r="AX317" s="1327">
        <f t="shared" si="31"/>
        <v>0.5</v>
      </c>
      <c r="AY317" s="979"/>
      <c r="AZ317" s="979">
        <v>0.4</v>
      </c>
      <c r="BA317" s="980" t="s">
        <v>816</v>
      </c>
      <c r="BB317" s="980" t="s">
        <v>815</v>
      </c>
      <c r="BC317" s="979">
        <v>0.09</v>
      </c>
      <c r="BD317" s="980" t="s">
        <v>699</v>
      </c>
      <c r="BE317" s="980" t="s">
        <v>698</v>
      </c>
      <c r="BF317" s="979">
        <v>0.01</v>
      </c>
      <c r="BG317" s="1327">
        <f t="shared" si="32"/>
        <v>0.5</v>
      </c>
      <c r="BH317" s="979">
        <v>0.4</v>
      </c>
      <c r="BI317" s="980" t="s">
        <v>816</v>
      </c>
      <c r="BJ317" s="980" t="s">
        <v>815</v>
      </c>
      <c r="BK317" s="979">
        <v>0.09</v>
      </c>
      <c r="BL317" s="980" t="s">
        <v>699</v>
      </c>
      <c r="BM317" s="980" t="s">
        <v>698</v>
      </c>
      <c r="BN317" s="979">
        <v>0.01</v>
      </c>
      <c r="BO317" s="1327">
        <f t="shared" si="33"/>
        <v>0.5</v>
      </c>
      <c r="BP317" s="979"/>
      <c r="BQ317" s="1475"/>
      <c r="BR317" s="1465"/>
      <c r="BS317" s="1455">
        <v>0.64</v>
      </c>
      <c r="BT317" s="1456" t="s">
        <v>1088</v>
      </c>
      <c r="BU317" s="1396" t="s">
        <v>816</v>
      </c>
      <c r="BV317" s="1396" t="s">
        <v>815</v>
      </c>
      <c r="BW317" s="1482">
        <v>0.59</v>
      </c>
      <c r="BX317" s="1396" t="s">
        <v>699</v>
      </c>
      <c r="BY317" s="1396" t="s">
        <v>698</v>
      </c>
      <c r="BZ317" s="1482">
        <v>0.01</v>
      </c>
      <c r="CA317" s="1330"/>
    </row>
    <row r="318" spans="1:79" s="200" customFormat="1" ht="15" x14ac:dyDescent="0.2">
      <c r="A318" s="1266" t="s">
        <v>511</v>
      </c>
      <c r="B318" s="1315" t="s">
        <v>510</v>
      </c>
      <c r="C318" s="979">
        <v>0.4</v>
      </c>
      <c r="D318" s="980" t="s">
        <v>816</v>
      </c>
      <c r="E318" s="980" t="s">
        <v>815</v>
      </c>
      <c r="F318" s="979">
        <v>0.09</v>
      </c>
      <c r="G318" s="980" t="s">
        <v>699</v>
      </c>
      <c r="H318" s="980" t="s">
        <v>698</v>
      </c>
      <c r="I318" s="979">
        <v>0.01</v>
      </c>
      <c r="J318" s="1327">
        <f t="shared" si="26"/>
        <v>0.5</v>
      </c>
      <c r="K318" s="979">
        <v>0.4</v>
      </c>
      <c r="L318" s="980" t="s">
        <v>816</v>
      </c>
      <c r="M318" s="980" t="s">
        <v>815</v>
      </c>
      <c r="N318" s="979">
        <v>0.09</v>
      </c>
      <c r="O318" s="980" t="s">
        <v>699</v>
      </c>
      <c r="P318" s="980" t="s">
        <v>698</v>
      </c>
      <c r="Q318" s="979">
        <v>0.01</v>
      </c>
      <c r="R318" s="1327">
        <f t="shared" si="27"/>
        <v>0.5</v>
      </c>
      <c r="S318" s="979">
        <v>0.4</v>
      </c>
      <c r="T318" s="980" t="s">
        <v>816</v>
      </c>
      <c r="U318" s="980" t="s">
        <v>815</v>
      </c>
      <c r="V318" s="979">
        <v>0.09</v>
      </c>
      <c r="W318" s="980" t="s">
        <v>699</v>
      </c>
      <c r="X318" s="980" t="s">
        <v>698</v>
      </c>
      <c r="Y318" s="979">
        <v>0.01</v>
      </c>
      <c r="Z318" s="1327">
        <f t="shared" si="28"/>
        <v>0.5</v>
      </c>
      <c r="AA318" s="979">
        <v>0.4</v>
      </c>
      <c r="AB318" s="980" t="s">
        <v>816</v>
      </c>
      <c r="AC318" s="980" t="s">
        <v>815</v>
      </c>
      <c r="AD318" s="979">
        <v>0.09</v>
      </c>
      <c r="AE318" s="980" t="s">
        <v>699</v>
      </c>
      <c r="AF318" s="980" t="s">
        <v>698</v>
      </c>
      <c r="AG318" s="979">
        <v>0.01</v>
      </c>
      <c r="AH318" s="1327">
        <f t="shared" si="29"/>
        <v>0.5</v>
      </c>
      <c r="AI318" s="979">
        <v>0.52500000000000002</v>
      </c>
      <c r="AJ318" s="980" t="s">
        <v>816</v>
      </c>
      <c r="AK318" s="980" t="s">
        <v>815</v>
      </c>
      <c r="AL318" s="979">
        <v>0.215</v>
      </c>
      <c r="AM318" s="980" t="s">
        <v>699</v>
      </c>
      <c r="AN318" s="980" t="s">
        <v>698</v>
      </c>
      <c r="AO318" s="979">
        <v>0.01</v>
      </c>
      <c r="AP318" s="1327">
        <f t="shared" si="30"/>
        <v>0.75</v>
      </c>
      <c r="AQ318" s="979">
        <v>0.4</v>
      </c>
      <c r="AR318" s="980" t="s">
        <v>816</v>
      </c>
      <c r="AS318" s="980" t="s">
        <v>815</v>
      </c>
      <c r="AT318" s="979">
        <v>0.09</v>
      </c>
      <c r="AU318" s="980" t="s">
        <v>699</v>
      </c>
      <c r="AV318" s="980" t="s">
        <v>698</v>
      </c>
      <c r="AW318" s="979">
        <v>0.01</v>
      </c>
      <c r="AX318" s="1327">
        <f t="shared" si="31"/>
        <v>0.5</v>
      </c>
      <c r="AY318" s="979"/>
      <c r="AZ318" s="979">
        <v>0.4</v>
      </c>
      <c r="BA318" s="980" t="s">
        <v>816</v>
      </c>
      <c r="BB318" s="980" t="s">
        <v>815</v>
      </c>
      <c r="BC318" s="979">
        <v>0.09</v>
      </c>
      <c r="BD318" s="980" t="s">
        <v>699</v>
      </c>
      <c r="BE318" s="980" t="s">
        <v>698</v>
      </c>
      <c r="BF318" s="979">
        <v>0.01</v>
      </c>
      <c r="BG318" s="1327">
        <f t="shared" si="32"/>
        <v>0.5</v>
      </c>
      <c r="BH318" s="979">
        <v>0.4</v>
      </c>
      <c r="BI318" s="980" t="s">
        <v>816</v>
      </c>
      <c r="BJ318" s="980" t="s">
        <v>815</v>
      </c>
      <c r="BK318" s="979">
        <v>0.09</v>
      </c>
      <c r="BL318" s="980" t="s">
        <v>699</v>
      </c>
      <c r="BM318" s="980" t="s">
        <v>698</v>
      </c>
      <c r="BN318" s="979">
        <v>0.01</v>
      </c>
      <c r="BO318" s="1327">
        <f t="shared" si="33"/>
        <v>0.5</v>
      </c>
      <c r="BP318" s="979"/>
      <c r="BQ318" s="1475"/>
      <c r="BR318" s="1465"/>
      <c r="BS318" s="1455">
        <v>0.67500000000000004</v>
      </c>
      <c r="BT318" s="1456" t="s">
        <v>1088</v>
      </c>
      <c r="BU318" s="1396" t="s">
        <v>816</v>
      </c>
      <c r="BV318" s="1396" t="s">
        <v>815</v>
      </c>
      <c r="BW318" s="1482">
        <v>0.59</v>
      </c>
      <c r="BX318" s="1396" t="s">
        <v>699</v>
      </c>
      <c r="BY318" s="1396" t="s">
        <v>698</v>
      </c>
      <c r="BZ318" s="1482">
        <v>0.01</v>
      </c>
      <c r="CA318" s="1330"/>
    </row>
    <row r="319" spans="1:79" s="200" customFormat="1" ht="15" x14ac:dyDescent="0.2">
      <c r="A319" s="1266" t="s">
        <v>517</v>
      </c>
      <c r="B319" s="1315" t="s">
        <v>516</v>
      </c>
      <c r="C319" s="979">
        <v>0.4</v>
      </c>
      <c r="D319" s="980" t="s">
        <v>816</v>
      </c>
      <c r="E319" s="980" t="s">
        <v>815</v>
      </c>
      <c r="F319" s="979">
        <v>0.09</v>
      </c>
      <c r="G319" s="980" t="s">
        <v>699</v>
      </c>
      <c r="H319" s="980" t="s">
        <v>698</v>
      </c>
      <c r="I319" s="979">
        <v>0.01</v>
      </c>
      <c r="J319" s="1327">
        <f t="shared" si="26"/>
        <v>0.5</v>
      </c>
      <c r="K319" s="979">
        <v>0.4</v>
      </c>
      <c r="L319" s="980" t="s">
        <v>816</v>
      </c>
      <c r="M319" s="980" t="s">
        <v>815</v>
      </c>
      <c r="N319" s="979">
        <v>0.09</v>
      </c>
      <c r="O319" s="980" t="s">
        <v>699</v>
      </c>
      <c r="P319" s="980" t="s">
        <v>698</v>
      </c>
      <c r="Q319" s="979">
        <v>0.01</v>
      </c>
      <c r="R319" s="1327">
        <f t="shared" si="27"/>
        <v>0.5</v>
      </c>
      <c r="S319" s="979">
        <v>0.4</v>
      </c>
      <c r="T319" s="980" t="s">
        <v>816</v>
      </c>
      <c r="U319" s="980" t="s">
        <v>815</v>
      </c>
      <c r="V319" s="979">
        <v>0.09</v>
      </c>
      <c r="W319" s="980" t="s">
        <v>699</v>
      </c>
      <c r="X319" s="980" t="s">
        <v>698</v>
      </c>
      <c r="Y319" s="979">
        <v>0.01</v>
      </c>
      <c r="Z319" s="1327">
        <f t="shared" si="28"/>
        <v>0.5</v>
      </c>
      <c r="AA319" s="979">
        <v>0.4</v>
      </c>
      <c r="AB319" s="980" t="s">
        <v>816</v>
      </c>
      <c r="AC319" s="980" t="s">
        <v>815</v>
      </c>
      <c r="AD319" s="979">
        <v>0.09</v>
      </c>
      <c r="AE319" s="980" t="s">
        <v>699</v>
      </c>
      <c r="AF319" s="980" t="s">
        <v>698</v>
      </c>
      <c r="AG319" s="979">
        <v>0.01</v>
      </c>
      <c r="AH319" s="1327">
        <f t="shared" si="29"/>
        <v>0.5</v>
      </c>
      <c r="AI319" s="979">
        <v>0.52500000000000002</v>
      </c>
      <c r="AJ319" s="980" t="s">
        <v>816</v>
      </c>
      <c r="AK319" s="980" t="s">
        <v>815</v>
      </c>
      <c r="AL319" s="979">
        <v>0.215</v>
      </c>
      <c r="AM319" s="980" t="s">
        <v>699</v>
      </c>
      <c r="AN319" s="980" t="s">
        <v>698</v>
      </c>
      <c r="AO319" s="979">
        <v>0.01</v>
      </c>
      <c r="AP319" s="1327">
        <f t="shared" si="30"/>
        <v>0.75</v>
      </c>
      <c r="AQ319" s="979">
        <v>0.4</v>
      </c>
      <c r="AR319" s="980" t="s">
        <v>816</v>
      </c>
      <c r="AS319" s="980" t="s">
        <v>815</v>
      </c>
      <c r="AT319" s="979">
        <v>0.09</v>
      </c>
      <c r="AU319" s="980" t="s">
        <v>699</v>
      </c>
      <c r="AV319" s="980" t="s">
        <v>698</v>
      </c>
      <c r="AW319" s="979">
        <v>0.01</v>
      </c>
      <c r="AX319" s="1327">
        <f t="shared" si="31"/>
        <v>0.5</v>
      </c>
      <c r="AY319" s="979"/>
      <c r="AZ319" s="979">
        <v>0.4</v>
      </c>
      <c r="BA319" s="980" t="s">
        <v>816</v>
      </c>
      <c r="BB319" s="980" t="s">
        <v>815</v>
      </c>
      <c r="BC319" s="979">
        <v>0.09</v>
      </c>
      <c r="BD319" s="980" t="s">
        <v>699</v>
      </c>
      <c r="BE319" s="980" t="s">
        <v>698</v>
      </c>
      <c r="BF319" s="979">
        <v>0.01</v>
      </c>
      <c r="BG319" s="1327">
        <f t="shared" si="32"/>
        <v>0.5</v>
      </c>
      <c r="BH319" s="979">
        <v>0.4</v>
      </c>
      <c r="BI319" s="980" t="s">
        <v>816</v>
      </c>
      <c r="BJ319" s="980" t="s">
        <v>815</v>
      </c>
      <c r="BK319" s="979">
        <v>0.09</v>
      </c>
      <c r="BL319" s="980" t="s">
        <v>699</v>
      </c>
      <c r="BM319" s="980" t="s">
        <v>698</v>
      </c>
      <c r="BN319" s="979">
        <v>0.01</v>
      </c>
      <c r="BO319" s="1327">
        <f t="shared" si="33"/>
        <v>0.5</v>
      </c>
      <c r="BP319" s="979"/>
      <c r="BQ319" s="1475"/>
      <c r="BR319" s="1465"/>
      <c r="BS319" s="1455">
        <v>0.63600000000000001</v>
      </c>
      <c r="BT319" s="1456" t="s">
        <v>1088</v>
      </c>
      <c r="BU319" s="1396" t="s">
        <v>816</v>
      </c>
      <c r="BV319" s="1396" t="s">
        <v>815</v>
      </c>
      <c r="BW319" s="1482">
        <v>0.59</v>
      </c>
      <c r="BX319" s="1396" t="s">
        <v>699</v>
      </c>
      <c r="BY319" s="1396" t="s">
        <v>698</v>
      </c>
      <c r="BZ319" s="1482">
        <v>0.01</v>
      </c>
      <c r="CA319" s="1330"/>
    </row>
    <row r="320" spans="1:79" s="200" customFormat="1" ht="15.75" thickBot="1" x14ac:dyDescent="0.25">
      <c r="A320" s="1266" t="s">
        <v>523</v>
      </c>
      <c r="B320" s="1315" t="s">
        <v>522</v>
      </c>
      <c r="C320" s="979">
        <v>0.4</v>
      </c>
      <c r="D320" s="980" t="s">
        <v>816</v>
      </c>
      <c r="E320" s="980" t="s">
        <v>815</v>
      </c>
      <c r="F320" s="979">
        <v>0.09</v>
      </c>
      <c r="G320" s="980" t="s">
        <v>699</v>
      </c>
      <c r="H320" s="980" t="s">
        <v>698</v>
      </c>
      <c r="I320" s="979">
        <v>0.01</v>
      </c>
      <c r="J320" s="1327">
        <f t="shared" si="26"/>
        <v>0.5</v>
      </c>
      <c r="K320" s="979">
        <v>0.4</v>
      </c>
      <c r="L320" s="980" t="s">
        <v>816</v>
      </c>
      <c r="M320" s="980" t="s">
        <v>815</v>
      </c>
      <c r="N320" s="979">
        <v>0.09</v>
      </c>
      <c r="O320" s="980" t="s">
        <v>699</v>
      </c>
      <c r="P320" s="980" t="s">
        <v>698</v>
      </c>
      <c r="Q320" s="979">
        <v>0.01</v>
      </c>
      <c r="R320" s="1327">
        <f t="shared" si="27"/>
        <v>0.5</v>
      </c>
      <c r="S320" s="979">
        <v>0.4</v>
      </c>
      <c r="T320" s="980" t="s">
        <v>816</v>
      </c>
      <c r="U320" s="980" t="s">
        <v>815</v>
      </c>
      <c r="V320" s="979">
        <v>0.09</v>
      </c>
      <c r="W320" s="980" t="s">
        <v>699</v>
      </c>
      <c r="X320" s="980" t="s">
        <v>698</v>
      </c>
      <c r="Y320" s="979">
        <v>0.01</v>
      </c>
      <c r="Z320" s="1327">
        <f t="shared" si="28"/>
        <v>0.5</v>
      </c>
      <c r="AA320" s="979">
        <v>0.4</v>
      </c>
      <c r="AB320" s="980" t="s">
        <v>816</v>
      </c>
      <c r="AC320" s="980" t="s">
        <v>815</v>
      </c>
      <c r="AD320" s="979">
        <v>0.09</v>
      </c>
      <c r="AE320" s="980" t="s">
        <v>699</v>
      </c>
      <c r="AF320" s="980" t="s">
        <v>698</v>
      </c>
      <c r="AG320" s="979">
        <v>0.01</v>
      </c>
      <c r="AH320" s="1327">
        <f t="shared" si="29"/>
        <v>0.5</v>
      </c>
      <c r="AI320" s="979">
        <v>0.52500000000000002</v>
      </c>
      <c r="AJ320" s="980" t="s">
        <v>816</v>
      </c>
      <c r="AK320" s="980" t="s">
        <v>815</v>
      </c>
      <c r="AL320" s="979">
        <v>0.215</v>
      </c>
      <c r="AM320" s="980" t="s">
        <v>699</v>
      </c>
      <c r="AN320" s="980" t="s">
        <v>698</v>
      </c>
      <c r="AO320" s="979">
        <v>0.01</v>
      </c>
      <c r="AP320" s="1327">
        <f t="shared" si="30"/>
        <v>0.75</v>
      </c>
      <c r="AQ320" s="979">
        <v>0.4</v>
      </c>
      <c r="AR320" s="980" t="s">
        <v>816</v>
      </c>
      <c r="AS320" s="980" t="s">
        <v>815</v>
      </c>
      <c r="AT320" s="979">
        <v>0.09</v>
      </c>
      <c r="AU320" s="980" t="s">
        <v>699</v>
      </c>
      <c r="AV320" s="980" t="s">
        <v>698</v>
      </c>
      <c r="AW320" s="979">
        <v>0.01</v>
      </c>
      <c r="AX320" s="1327">
        <f t="shared" si="31"/>
        <v>0.5</v>
      </c>
      <c r="AY320" s="979"/>
      <c r="AZ320" s="979">
        <v>0.4</v>
      </c>
      <c r="BA320" s="980" t="s">
        <v>816</v>
      </c>
      <c r="BB320" s="980" t="s">
        <v>815</v>
      </c>
      <c r="BC320" s="979">
        <v>0.09</v>
      </c>
      <c r="BD320" s="980" t="s">
        <v>699</v>
      </c>
      <c r="BE320" s="980" t="s">
        <v>698</v>
      </c>
      <c r="BF320" s="979">
        <v>0.01</v>
      </c>
      <c r="BG320" s="1327">
        <f t="shared" si="32"/>
        <v>0.5</v>
      </c>
      <c r="BH320" s="979">
        <v>0.4</v>
      </c>
      <c r="BI320" s="980" t="s">
        <v>816</v>
      </c>
      <c r="BJ320" s="980" t="s">
        <v>815</v>
      </c>
      <c r="BK320" s="979">
        <v>0.09</v>
      </c>
      <c r="BL320" s="980" t="s">
        <v>699</v>
      </c>
      <c r="BM320" s="980" t="s">
        <v>698</v>
      </c>
      <c r="BN320" s="979">
        <v>0.01</v>
      </c>
      <c r="BO320" s="1327">
        <f t="shared" si="33"/>
        <v>0.5</v>
      </c>
      <c r="BP320" s="979"/>
      <c r="BQ320" s="1475"/>
      <c r="BR320" s="1465"/>
      <c r="BS320" s="1455">
        <v>0.68500000000000005</v>
      </c>
      <c r="BT320" s="1456" t="s">
        <v>1088</v>
      </c>
      <c r="BU320" s="1396" t="s">
        <v>816</v>
      </c>
      <c r="BV320" s="1396" t="s">
        <v>815</v>
      </c>
      <c r="BW320" s="1482">
        <v>0.59</v>
      </c>
      <c r="BX320" s="1396" t="s">
        <v>699</v>
      </c>
      <c r="BY320" s="1396" t="s">
        <v>698</v>
      </c>
      <c r="BZ320" s="1482">
        <v>0.01</v>
      </c>
      <c r="CA320" s="1330"/>
    </row>
    <row r="321" spans="1:79" s="200" customFormat="1" ht="15" x14ac:dyDescent="0.2">
      <c r="A321" s="1321"/>
      <c r="B321" s="1322" t="s">
        <v>4494</v>
      </c>
      <c r="C321" s="1323"/>
      <c r="D321" s="1323"/>
      <c r="E321" s="1323"/>
      <c r="F321" s="1323"/>
      <c r="G321" s="1323"/>
      <c r="H321" s="1323"/>
      <c r="I321" s="1323"/>
      <c r="J321" s="1322"/>
      <c r="K321" s="1323"/>
      <c r="L321" s="1323"/>
      <c r="M321" s="1323"/>
      <c r="N321" s="1323"/>
      <c r="O321" s="1323"/>
      <c r="P321" s="1323"/>
      <c r="Q321" s="1323"/>
      <c r="R321" s="1322"/>
      <c r="S321" s="1323"/>
      <c r="T321" s="1323"/>
      <c r="U321" s="1323"/>
      <c r="V321" s="1323"/>
      <c r="W321" s="1323"/>
      <c r="X321" s="1323"/>
      <c r="Y321" s="1323"/>
      <c r="Z321" s="1322"/>
      <c r="AA321" s="1323"/>
      <c r="AB321" s="1323"/>
      <c r="AC321" s="1323"/>
      <c r="AD321" s="1323"/>
      <c r="AE321" s="1323"/>
      <c r="AF321" s="1323"/>
      <c r="AG321" s="1323"/>
      <c r="AH321" s="1322"/>
      <c r="AI321" s="1323"/>
      <c r="AJ321" s="1323"/>
      <c r="AK321" s="1323"/>
      <c r="AL321" s="1323"/>
      <c r="AM321" s="1323"/>
      <c r="AN321" s="1323"/>
      <c r="AO321" s="1323"/>
      <c r="AP321" s="1322"/>
      <c r="AQ321" s="1323"/>
      <c r="AR321" s="1323"/>
      <c r="AS321" s="1323"/>
      <c r="AT321" s="1323"/>
      <c r="AU321" s="1323"/>
      <c r="AV321" s="1323"/>
      <c r="AW321" s="1323"/>
      <c r="AX321" s="1322"/>
      <c r="AY321" s="1323"/>
      <c r="AZ321" s="1323"/>
      <c r="BA321" s="1323"/>
      <c r="BB321" s="1323"/>
      <c r="BC321" s="1323"/>
      <c r="BD321" s="1323"/>
      <c r="BE321" s="1323"/>
      <c r="BF321" s="1323"/>
      <c r="BG321" s="1348"/>
      <c r="BH321" s="1324"/>
      <c r="BI321" s="1324"/>
      <c r="BJ321" s="1324"/>
      <c r="BK321" s="1324"/>
      <c r="BL321" s="1324"/>
      <c r="BM321" s="1324"/>
      <c r="BN321" s="1324"/>
      <c r="BO321" s="1314"/>
      <c r="BP321" s="1325"/>
      <c r="BQ321" s="1476"/>
      <c r="BR321" s="1477"/>
      <c r="BS321" s="1457"/>
      <c r="BT321" s="1458"/>
      <c r="BU321" s="1458"/>
      <c r="BV321" s="1458"/>
      <c r="BW321" s="1458"/>
      <c r="BX321" s="1458"/>
      <c r="BY321" s="1458"/>
      <c r="BZ321" s="1458"/>
      <c r="CA321" s="1330"/>
    </row>
    <row r="322" spans="1:79" s="200" customFormat="1" ht="15" x14ac:dyDescent="0.2">
      <c r="A322" s="1326" t="s">
        <v>403</v>
      </c>
      <c r="B322" s="1315" t="s">
        <v>402</v>
      </c>
      <c r="C322" s="979">
        <v>0.4</v>
      </c>
      <c r="D322" s="980" t="s">
        <v>743</v>
      </c>
      <c r="E322" s="980" t="s">
        <v>742</v>
      </c>
      <c r="F322" s="979">
        <v>0.09</v>
      </c>
      <c r="G322" s="980" t="s">
        <v>741</v>
      </c>
      <c r="H322" s="980" t="s">
        <v>740</v>
      </c>
      <c r="I322" s="979">
        <v>0.01</v>
      </c>
      <c r="J322" s="1327">
        <f>+C322+F322+I322</f>
        <v>0.5</v>
      </c>
      <c r="K322" s="979">
        <v>0.4</v>
      </c>
      <c r="L322" s="980" t="s">
        <v>743</v>
      </c>
      <c r="M322" s="980" t="s">
        <v>742</v>
      </c>
      <c r="N322" s="979">
        <v>0.09</v>
      </c>
      <c r="O322" s="980" t="s">
        <v>741</v>
      </c>
      <c r="P322" s="980" t="s">
        <v>740</v>
      </c>
      <c r="Q322" s="979">
        <v>0.01</v>
      </c>
      <c r="R322" s="1327">
        <f>+K322+N322+Q322</f>
        <v>0.5</v>
      </c>
      <c r="S322" s="979">
        <v>0.4</v>
      </c>
      <c r="T322" s="980" t="s">
        <v>743</v>
      </c>
      <c r="U322" s="980" t="s">
        <v>742</v>
      </c>
      <c r="V322" s="979">
        <v>0.09</v>
      </c>
      <c r="W322" s="980" t="s">
        <v>741</v>
      </c>
      <c r="X322" s="980" t="s">
        <v>740</v>
      </c>
      <c r="Y322" s="979">
        <v>0.01</v>
      </c>
      <c r="Z322" s="1327">
        <f>+S322+V322+Y322</f>
        <v>0.5</v>
      </c>
      <c r="AA322" s="979">
        <v>0.4</v>
      </c>
      <c r="AB322" s="980" t="s">
        <v>743</v>
      </c>
      <c r="AC322" s="980" t="s">
        <v>742</v>
      </c>
      <c r="AD322" s="979">
        <v>0.09</v>
      </c>
      <c r="AE322" s="980" t="s">
        <v>741</v>
      </c>
      <c r="AF322" s="980" t="s">
        <v>740</v>
      </c>
      <c r="AG322" s="979">
        <v>0.01</v>
      </c>
      <c r="AH322" s="1327">
        <f>+AA322+AD322+AG322</f>
        <v>0.5</v>
      </c>
      <c r="AI322" s="979">
        <v>0.44</v>
      </c>
      <c r="AJ322" s="980" t="s">
        <v>743</v>
      </c>
      <c r="AK322" s="980" t="s">
        <v>742</v>
      </c>
      <c r="AL322" s="979">
        <v>0.3</v>
      </c>
      <c r="AM322" s="980" t="s">
        <v>741</v>
      </c>
      <c r="AN322" s="980" t="s">
        <v>740</v>
      </c>
      <c r="AO322" s="979">
        <v>0.01</v>
      </c>
      <c r="AP322" s="1327">
        <f>+AI322+AL322+AO322</f>
        <v>0.75</v>
      </c>
      <c r="AQ322" s="979">
        <v>0.4</v>
      </c>
      <c r="AR322" s="980" t="s">
        <v>743</v>
      </c>
      <c r="AS322" s="980" t="s">
        <v>742</v>
      </c>
      <c r="AT322" s="979">
        <v>0.09</v>
      </c>
      <c r="AU322" s="980" t="s">
        <v>741</v>
      </c>
      <c r="AV322" s="980" t="s">
        <v>740</v>
      </c>
      <c r="AW322" s="979">
        <v>0.01</v>
      </c>
      <c r="AX322" s="1327">
        <f>+AQ322+AT322+AW322</f>
        <v>0.5</v>
      </c>
      <c r="AY322" s="979"/>
      <c r="AZ322" s="979">
        <v>0.4</v>
      </c>
      <c r="BA322" s="980" t="s">
        <v>743</v>
      </c>
      <c r="BB322" s="980" t="s">
        <v>742</v>
      </c>
      <c r="BC322" s="979">
        <v>0.09</v>
      </c>
      <c r="BD322" s="980" t="s">
        <v>741</v>
      </c>
      <c r="BE322" s="980" t="s">
        <v>740</v>
      </c>
      <c r="BF322" s="979">
        <v>0.01</v>
      </c>
      <c r="BG322" s="1327">
        <f>+AZ322+BC322+BF322</f>
        <v>0.5</v>
      </c>
      <c r="BH322" s="979">
        <v>0.4</v>
      </c>
      <c r="BI322" s="980" t="s">
        <v>743</v>
      </c>
      <c r="BJ322" s="980" t="s">
        <v>742</v>
      </c>
      <c r="BK322" s="979">
        <v>0.09</v>
      </c>
      <c r="BL322" s="980" t="s">
        <v>741</v>
      </c>
      <c r="BM322" s="980" t="s">
        <v>740</v>
      </c>
      <c r="BN322" s="979">
        <v>0.01</v>
      </c>
      <c r="BO322" s="1327">
        <f>+BH322+BK322+BN322</f>
        <v>0.5</v>
      </c>
      <c r="BP322" s="979"/>
      <c r="BQ322" s="1475"/>
      <c r="BR322" s="1465"/>
      <c r="BS322" s="1455">
        <v>0.67200000000000004</v>
      </c>
      <c r="BT322" s="1456" t="s">
        <v>1088</v>
      </c>
      <c r="BU322" s="1396" t="s">
        <v>743</v>
      </c>
      <c r="BV322" s="1396" t="s">
        <v>742</v>
      </c>
      <c r="BW322" s="1482">
        <v>0.59</v>
      </c>
      <c r="BX322" s="1396" t="s">
        <v>741</v>
      </c>
      <c r="BY322" s="1396" t="s">
        <v>740</v>
      </c>
      <c r="BZ322" s="1482">
        <v>0.01</v>
      </c>
      <c r="CA322" s="1330"/>
    </row>
    <row r="323" spans="1:79" s="200" customFormat="1" ht="15" x14ac:dyDescent="0.2">
      <c r="A323" s="1326" t="s">
        <v>519</v>
      </c>
      <c r="B323" s="1315" t="s">
        <v>518</v>
      </c>
      <c r="C323" s="979">
        <v>0.4</v>
      </c>
      <c r="D323" s="980" t="s">
        <v>743</v>
      </c>
      <c r="E323" s="980" t="s">
        <v>742</v>
      </c>
      <c r="F323" s="979">
        <v>0.09</v>
      </c>
      <c r="G323" s="980" t="s">
        <v>741</v>
      </c>
      <c r="H323" s="980" t="s">
        <v>740</v>
      </c>
      <c r="I323" s="979">
        <v>0.01</v>
      </c>
      <c r="J323" s="1327">
        <f>+C323+F323+I323</f>
        <v>0.5</v>
      </c>
      <c r="K323" s="979">
        <v>0.4</v>
      </c>
      <c r="L323" s="980" t="s">
        <v>743</v>
      </c>
      <c r="M323" s="980" t="s">
        <v>742</v>
      </c>
      <c r="N323" s="979">
        <v>0.09</v>
      </c>
      <c r="O323" s="980" t="s">
        <v>741</v>
      </c>
      <c r="P323" s="980" t="s">
        <v>740</v>
      </c>
      <c r="Q323" s="979">
        <v>0.01</v>
      </c>
      <c r="R323" s="1327">
        <f>+K323+N323+Q323</f>
        <v>0.5</v>
      </c>
      <c r="S323" s="979">
        <v>0.4</v>
      </c>
      <c r="T323" s="980" t="s">
        <v>743</v>
      </c>
      <c r="U323" s="980" t="s">
        <v>742</v>
      </c>
      <c r="V323" s="979">
        <v>0.09</v>
      </c>
      <c r="W323" s="980" t="s">
        <v>741</v>
      </c>
      <c r="X323" s="980" t="s">
        <v>740</v>
      </c>
      <c r="Y323" s="979">
        <v>0.01</v>
      </c>
      <c r="Z323" s="1327">
        <f>+S323+V323+Y323</f>
        <v>0.5</v>
      </c>
      <c r="AA323" s="979">
        <v>0.4</v>
      </c>
      <c r="AB323" s="980" t="s">
        <v>743</v>
      </c>
      <c r="AC323" s="980" t="s">
        <v>742</v>
      </c>
      <c r="AD323" s="979">
        <v>0.09</v>
      </c>
      <c r="AE323" s="980" t="s">
        <v>741</v>
      </c>
      <c r="AF323" s="980" t="s">
        <v>740</v>
      </c>
      <c r="AG323" s="979">
        <v>0.01</v>
      </c>
      <c r="AH323" s="1327">
        <f>+AA323+AD323+AG323</f>
        <v>0.5</v>
      </c>
      <c r="AI323" s="979">
        <v>0.44</v>
      </c>
      <c r="AJ323" s="980" t="s">
        <v>743</v>
      </c>
      <c r="AK323" s="980" t="s">
        <v>742</v>
      </c>
      <c r="AL323" s="979">
        <v>0.3</v>
      </c>
      <c r="AM323" s="980" t="s">
        <v>741</v>
      </c>
      <c r="AN323" s="980" t="s">
        <v>740</v>
      </c>
      <c r="AO323" s="979">
        <v>0.01</v>
      </c>
      <c r="AP323" s="1327">
        <f>+AI323+AL323+AO323</f>
        <v>0.75</v>
      </c>
      <c r="AQ323" s="979">
        <v>0.4</v>
      </c>
      <c r="AR323" s="980" t="s">
        <v>743</v>
      </c>
      <c r="AS323" s="980" t="s">
        <v>742</v>
      </c>
      <c r="AT323" s="979">
        <v>0.09</v>
      </c>
      <c r="AU323" s="980" t="s">
        <v>741</v>
      </c>
      <c r="AV323" s="980" t="s">
        <v>740</v>
      </c>
      <c r="AW323" s="979">
        <v>0.01</v>
      </c>
      <c r="AX323" s="1327">
        <f>+AQ323+AT323+AW323</f>
        <v>0.5</v>
      </c>
      <c r="AY323" s="979"/>
      <c r="AZ323" s="979">
        <v>0.4</v>
      </c>
      <c r="BA323" s="980" t="s">
        <v>743</v>
      </c>
      <c r="BB323" s="980" t="s">
        <v>742</v>
      </c>
      <c r="BC323" s="979">
        <v>0.09</v>
      </c>
      <c r="BD323" s="980" t="s">
        <v>741</v>
      </c>
      <c r="BE323" s="980" t="s">
        <v>740</v>
      </c>
      <c r="BF323" s="979">
        <v>0.01</v>
      </c>
      <c r="BG323" s="1327">
        <f>+AZ323+BC323+BF323</f>
        <v>0.5</v>
      </c>
      <c r="BH323" s="979">
        <v>0.4</v>
      </c>
      <c r="BI323" s="980" t="s">
        <v>743</v>
      </c>
      <c r="BJ323" s="980" t="s">
        <v>742</v>
      </c>
      <c r="BK323" s="979">
        <v>0.09</v>
      </c>
      <c r="BL323" s="980" t="s">
        <v>741</v>
      </c>
      <c r="BM323" s="980" t="s">
        <v>740</v>
      </c>
      <c r="BN323" s="979">
        <v>0.01</v>
      </c>
      <c r="BO323" s="1327">
        <f>+BH323+BK323+BN323</f>
        <v>0.5</v>
      </c>
      <c r="BP323" s="979"/>
      <c r="BQ323" s="1475" t="s">
        <v>985</v>
      </c>
      <c r="BR323" s="1465"/>
      <c r="BS323" s="1455">
        <v>0.67300000000000004</v>
      </c>
      <c r="BT323" s="1456" t="s">
        <v>1088</v>
      </c>
      <c r="BU323" s="1396" t="s">
        <v>743</v>
      </c>
      <c r="BV323" s="1396" t="s">
        <v>742</v>
      </c>
      <c r="BW323" s="1482">
        <v>0.59</v>
      </c>
      <c r="BX323" s="1396" t="s">
        <v>741</v>
      </c>
      <c r="BY323" s="1396" t="s">
        <v>740</v>
      </c>
      <c r="BZ323" s="1482">
        <v>0.01</v>
      </c>
      <c r="CA323" s="1330"/>
    </row>
    <row r="324" spans="1:79" s="200" customFormat="1" ht="15" x14ac:dyDescent="0.2">
      <c r="A324" s="1326" t="s">
        <v>1336</v>
      </c>
      <c r="B324" s="1315" t="s">
        <v>1347</v>
      </c>
      <c r="C324" s="979">
        <v>0.4</v>
      </c>
      <c r="D324" s="980" t="s">
        <v>743</v>
      </c>
      <c r="E324" s="980" t="s">
        <v>742</v>
      </c>
      <c r="F324" s="979">
        <v>0.09</v>
      </c>
      <c r="G324" s="980" t="s">
        <v>741</v>
      </c>
      <c r="H324" s="980" t="s">
        <v>740</v>
      </c>
      <c r="I324" s="979">
        <v>0.01</v>
      </c>
      <c r="J324" s="1327">
        <f>+C324+F324+I324</f>
        <v>0.5</v>
      </c>
      <c r="K324" s="979">
        <v>0.4</v>
      </c>
      <c r="L324" s="980" t="s">
        <v>743</v>
      </c>
      <c r="M324" s="980" t="s">
        <v>742</v>
      </c>
      <c r="N324" s="979">
        <v>0.09</v>
      </c>
      <c r="O324" s="980" t="s">
        <v>741</v>
      </c>
      <c r="P324" s="980" t="s">
        <v>740</v>
      </c>
      <c r="Q324" s="979">
        <v>0.01</v>
      </c>
      <c r="R324" s="1327">
        <f>+K324+N324+Q324</f>
        <v>0.5</v>
      </c>
      <c r="S324" s="979">
        <v>0.4</v>
      </c>
      <c r="T324" s="980" t="s">
        <v>743</v>
      </c>
      <c r="U324" s="980" t="s">
        <v>742</v>
      </c>
      <c r="V324" s="979">
        <v>0.09</v>
      </c>
      <c r="W324" s="980" t="s">
        <v>741</v>
      </c>
      <c r="X324" s="980" t="s">
        <v>740</v>
      </c>
      <c r="Y324" s="979">
        <v>0.01</v>
      </c>
      <c r="Z324" s="1327">
        <f>+S324+V324+Y324</f>
        <v>0.5</v>
      </c>
      <c r="AA324" s="979">
        <v>0.4</v>
      </c>
      <c r="AB324" s="980" t="s">
        <v>743</v>
      </c>
      <c r="AC324" s="980" t="s">
        <v>742</v>
      </c>
      <c r="AD324" s="979">
        <v>0.09</v>
      </c>
      <c r="AE324" s="980" t="s">
        <v>741</v>
      </c>
      <c r="AF324" s="980" t="s">
        <v>740</v>
      </c>
      <c r="AG324" s="979">
        <v>0.01</v>
      </c>
      <c r="AH324" s="1327">
        <f>+AA324+AD324+AG324</f>
        <v>0.5</v>
      </c>
      <c r="AI324" s="979">
        <v>0.44</v>
      </c>
      <c r="AJ324" s="980" t="s">
        <v>743</v>
      </c>
      <c r="AK324" s="980" t="s">
        <v>742</v>
      </c>
      <c r="AL324" s="979">
        <v>0.3</v>
      </c>
      <c r="AM324" s="980" t="s">
        <v>741</v>
      </c>
      <c r="AN324" s="980" t="s">
        <v>740</v>
      </c>
      <c r="AO324" s="979">
        <v>0.01</v>
      </c>
      <c r="AP324" s="1327">
        <f>+AI324+AL324+AO324</f>
        <v>0.75</v>
      </c>
      <c r="AQ324" s="979">
        <v>0.4</v>
      </c>
      <c r="AR324" s="980" t="s">
        <v>743</v>
      </c>
      <c r="AS324" s="980" t="s">
        <v>742</v>
      </c>
      <c r="AT324" s="979">
        <v>0.09</v>
      </c>
      <c r="AU324" s="980" t="s">
        <v>741</v>
      </c>
      <c r="AV324" s="980" t="s">
        <v>740</v>
      </c>
      <c r="AW324" s="979">
        <v>0.01</v>
      </c>
      <c r="AX324" s="1327">
        <f>+AQ324+AT324+AW324</f>
        <v>0.5</v>
      </c>
      <c r="AY324" s="979"/>
      <c r="AZ324" s="979">
        <v>0.4</v>
      </c>
      <c r="BA324" s="980" t="s">
        <v>743</v>
      </c>
      <c r="BB324" s="980" t="s">
        <v>742</v>
      </c>
      <c r="BC324" s="979">
        <v>0.09</v>
      </c>
      <c r="BD324" s="980" t="s">
        <v>741</v>
      </c>
      <c r="BE324" s="980" t="s">
        <v>740</v>
      </c>
      <c r="BF324" s="979">
        <v>0.01</v>
      </c>
      <c r="BG324" s="1327">
        <f>+AZ324+BC324+BF324</f>
        <v>0.5</v>
      </c>
      <c r="BH324" s="979">
        <v>0.4</v>
      </c>
      <c r="BI324" s="980" t="s">
        <v>743</v>
      </c>
      <c r="BJ324" s="980" t="s">
        <v>742</v>
      </c>
      <c r="BK324" s="979">
        <v>0.09</v>
      </c>
      <c r="BL324" s="980" t="s">
        <v>741</v>
      </c>
      <c r="BM324" s="980" t="s">
        <v>740</v>
      </c>
      <c r="BN324" s="979">
        <v>0.01</v>
      </c>
      <c r="BO324" s="1327">
        <f>+BH324+BK324+BN324</f>
        <v>0.5</v>
      </c>
      <c r="BP324" s="979"/>
      <c r="BQ324" s="1475"/>
      <c r="BR324" s="1465"/>
      <c r="BS324" s="1455">
        <v>0.66800000000000004</v>
      </c>
      <c r="BT324" s="1456" t="s">
        <v>1088</v>
      </c>
      <c r="BU324" s="1396" t="s">
        <v>743</v>
      </c>
      <c r="BV324" s="1396" t="s">
        <v>742</v>
      </c>
      <c r="BW324" s="1482">
        <v>0.59</v>
      </c>
      <c r="BX324" s="1396" t="s">
        <v>741</v>
      </c>
      <c r="BY324" s="1396" t="s">
        <v>740</v>
      </c>
      <c r="BZ324" s="1482">
        <v>0.01</v>
      </c>
      <c r="CA324" s="1330"/>
    </row>
    <row r="325" spans="1:79" s="200" customFormat="1" ht="15.75" thickBot="1" x14ac:dyDescent="0.25">
      <c r="A325" s="1317" t="s">
        <v>556</v>
      </c>
      <c r="B325" s="1318" t="s">
        <v>555</v>
      </c>
      <c r="C325" s="1319">
        <v>0.4</v>
      </c>
      <c r="D325" s="1320" t="s">
        <v>743</v>
      </c>
      <c r="E325" s="1320" t="s">
        <v>742</v>
      </c>
      <c r="F325" s="1319">
        <v>0.09</v>
      </c>
      <c r="G325" s="1320" t="s">
        <v>741</v>
      </c>
      <c r="H325" s="1320" t="s">
        <v>740</v>
      </c>
      <c r="I325" s="1319">
        <v>0.01</v>
      </c>
      <c r="J325" s="1328">
        <f>+C325+F325+I325</f>
        <v>0.5</v>
      </c>
      <c r="K325" s="1319">
        <v>0.4</v>
      </c>
      <c r="L325" s="1320" t="s">
        <v>743</v>
      </c>
      <c r="M325" s="1320" t="s">
        <v>742</v>
      </c>
      <c r="N325" s="1319">
        <v>0.09</v>
      </c>
      <c r="O325" s="1320" t="s">
        <v>741</v>
      </c>
      <c r="P325" s="1320" t="s">
        <v>740</v>
      </c>
      <c r="Q325" s="1319">
        <v>0.01</v>
      </c>
      <c r="R325" s="1328">
        <f>+K325+N325+Q325</f>
        <v>0.5</v>
      </c>
      <c r="S325" s="1319">
        <v>0.4</v>
      </c>
      <c r="T325" s="1320" t="s">
        <v>743</v>
      </c>
      <c r="U325" s="1320" t="s">
        <v>742</v>
      </c>
      <c r="V325" s="1319">
        <v>0.09</v>
      </c>
      <c r="W325" s="1320" t="s">
        <v>741</v>
      </c>
      <c r="X325" s="1320" t="s">
        <v>740</v>
      </c>
      <c r="Y325" s="1319">
        <v>0.01</v>
      </c>
      <c r="Z325" s="1328">
        <f>+S325+V325+Y325</f>
        <v>0.5</v>
      </c>
      <c r="AA325" s="1319">
        <v>0.4</v>
      </c>
      <c r="AB325" s="1320" t="s">
        <v>743</v>
      </c>
      <c r="AC325" s="1320" t="s">
        <v>742</v>
      </c>
      <c r="AD325" s="1319">
        <v>0.09</v>
      </c>
      <c r="AE325" s="1320" t="s">
        <v>741</v>
      </c>
      <c r="AF325" s="1320" t="s">
        <v>740</v>
      </c>
      <c r="AG325" s="1319">
        <v>0.01</v>
      </c>
      <c r="AH325" s="1328">
        <f>+AA325+AD325+AG325</f>
        <v>0.5</v>
      </c>
      <c r="AI325" s="1319">
        <v>0.44</v>
      </c>
      <c r="AJ325" s="1320" t="s">
        <v>743</v>
      </c>
      <c r="AK325" s="1320" t="s">
        <v>742</v>
      </c>
      <c r="AL325" s="1319">
        <v>0.3</v>
      </c>
      <c r="AM325" s="1320" t="s">
        <v>741</v>
      </c>
      <c r="AN325" s="1320" t="s">
        <v>740</v>
      </c>
      <c r="AO325" s="1319">
        <v>0.01</v>
      </c>
      <c r="AP325" s="1328">
        <f>+AI325+AL325+AO325</f>
        <v>0.75</v>
      </c>
      <c r="AQ325" s="1319">
        <v>0.4</v>
      </c>
      <c r="AR325" s="1320" t="s">
        <v>743</v>
      </c>
      <c r="AS325" s="1320" t="s">
        <v>742</v>
      </c>
      <c r="AT325" s="1319">
        <v>0.09</v>
      </c>
      <c r="AU325" s="1320" t="s">
        <v>741</v>
      </c>
      <c r="AV325" s="1320" t="s">
        <v>740</v>
      </c>
      <c r="AW325" s="1319">
        <v>0.01</v>
      </c>
      <c r="AX325" s="1328">
        <f>+AQ325+AT325+AW325</f>
        <v>0.5</v>
      </c>
      <c r="AY325" s="1319"/>
      <c r="AZ325" s="1319">
        <v>0.4</v>
      </c>
      <c r="BA325" s="1320" t="s">
        <v>743</v>
      </c>
      <c r="BB325" s="1320" t="s">
        <v>742</v>
      </c>
      <c r="BC325" s="1319">
        <v>0.09</v>
      </c>
      <c r="BD325" s="1320" t="s">
        <v>741</v>
      </c>
      <c r="BE325" s="1320" t="s">
        <v>740</v>
      </c>
      <c r="BF325" s="1319">
        <v>0.01</v>
      </c>
      <c r="BG325" s="1328">
        <f>+AZ325+BC325+BF325</f>
        <v>0.5</v>
      </c>
      <c r="BH325" s="1319">
        <v>0.4</v>
      </c>
      <c r="BI325" s="1320" t="s">
        <v>743</v>
      </c>
      <c r="BJ325" s="1320" t="s">
        <v>742</v>
      </c>
      <c r="BK325" s="1319">
        <v>0.09</v>
      </c>
      <c r="BL325" s="1320" t="s">
        <v>741</v>
      </c>
      <c r="BM325" s="1320" t="s">
        <v>740</v>
      </c>
      <c r="BN325" s="1319">
        <v>0.01</v>
      </c>
      <c r="BO325" s="1328">
        <f>+BH325+BK325+BN325</f>
        <v>0.5</v>
      </c>
      <c r="BP325" s="1319"/>
      <c r="BQ325" s="1478"/>
      <c r="BR325" s="1479"/>
      <c r="BS325" s="1459">
        <v>0.67</v>
      </c>
      <c r="BT325" s="1460" t="s">
        <v>1088</v>
      </c>
      <c r="BU325" s="1454" t="s">
        <v>743</v>
      </c>
      <c r="BV325" s="1454" t="s">
        <v>742</v>
      </c>
      <c r="BW325" s="1483">
        <v>0.59</v>
      </c>
      <c r="BX325" s="1454" t="s">
        <v>741</v>
      </c>
      <c r="BY325" s="1454" t="s">
        <v>740</v>
      </c>
      <c r="BZ325" s="1483">
        <v>0.01</v>
      </c>
      <c r="CA325" s="1331"/>
    </row>
    <row r="326" spans="1:79" x14ac:dyDescent="0.2">
      <c r="A326" s="200"/>
      <c r="B326" s="200"/>
      <c r="C326" s="243"/>
      <c r="D326" s="243"/>
      <c r="E326" s="200"/>
      <c r="F326" s="243"/>
      <c r="G326" s="200"/>
      <c r="H326" s="200"/>
      <c r="I326" s="243"/>
      <c r="J326" s="243"/>
      <c r="K326" s="200"/>
      <c r="L326" s="200"/>
      <c r="M326" s="200"/>
      <c r="N326" s="200"/>
      <c r="O326" s="200"/>
      <c r="P326" s="200"/>
      <c r="Q326" s="200"/>
      <c r="R326" s="200"/>
      <c r="S326" s="200"/>
      <c r="T326" s="200"/>
      <c r="U326" s="200"/>
      <c r="V326" s="200"/>
      <c r="W326" s="200"/>
      <c r="X326" s="200"/>
      <c r="Y326" s="200"/>
      <c r="Z326" s="200"/>
      <c r="AA326" s="200"/>
      <c r="AB326" s="200"/>
      <c r="AC326" s="200"/>
      <c r="AD326" s="200"/>
      <c r="AE326" s="200"/>
      <c r="AF326" s="200"/>
      <c r="AG326" s="200"/>
      <c r="AH326" s="200"/>
      <c r="AI326" s="243"/>
      <c r="AJ326" s="200"/>
      <c r="AK326" s="200"/>
      <c r="AL326" s="1294"/>
      <c r="AM326" s="200"/>
      <c r="AN326" s="200"/>
      <c r="AO326" s="200"/>
      <c r="AP326" s="200"/>
      <c r="AQ326" s="200"/>
      <c r="AR326" s="200"/>
      <c r="AS326" s="200"/>
      <c r="AT326" s="200"/>
      <c r="AU326" s="200"/>
      <c r="AV326" s="200"/>
      <c r="AW326" s="200"/>
      <c r="AX326" s="200"/>
      <c r="AY326" s="200"/>
      <c r="AZ326" s="243"/>
      <c r="BA326" s="243"/>
      <c r="BB326" s="200"/>
      <c r="BC326" s="243"/>
      <c r="BD326" s="243"/>
      <c r="BE326" s="200"/>
      <c r="BF326" s="243"/>
      <c r="BG326" s="200"/>
      <c r="BH326" s="243"/>
      <c r="BI326" s="243"/>
      <c r="BJ326" s="200"/>
      <c r="BK326" s="243"/>
      <c r="BL326" s="243"/>
      <c r="BM326" s="200"/>
      <c r="BN326" s="243"/>
      <c r="BO326" s="200"/>
    </row>
    <row r="327" spans="1:79" x14ac:dyDescent="0.2">
      <c r="A327" s="200"/>
      <c r="B327" s="200"/>
      <c r="C327" s="243"/>
      <c r="D327" s="243"/>
      <c r="E327" s="200"/>
      <c r="F327" s="243"/>
      <c r="G327" s="200"/>
      <c r="H327" s="200"/>
      <c r="I327" s="243"/>
      <c r="J327" s="243"/>
      <c r="K327" s="200"/>
      <c r="L327" s="200"/>
      <c r="M327" s="200"/>
      <c r="N327" s="200"/>
      <c r="O327" s="200"/>
      <c r="P327" s="200"/>
      <c r="Q327" s="200"/>
      <c r="R327" s="200"/>
      <c r="S327" s="200"/>
      <c r="T327" s="200"/>
      <c r="U327" s="200"/>
      <c r="V327" s="200"/>
      <c r="W327" s="200"/>
      <c r="X327" s="200"/>
      <c r="Y327" s="200"/>
      <c r="Z327" s="200"/>
      <c r="AA327" s="200"/>
      <c r="AB327" s="200"/>
      <c r="AC327" s="200"/>
      <c r="AD327" s="200"/>
      <c r="AE327" s="200"/>
      <c r="AF327" s="200"/>
      <c r="AG327" s="200"/>
      <c r="AH327" s="200"/>
      <c r="AI327" s="243"/>
      <c r="AJ327" s="200"/>
      <c r="AK327" s="200"/>
      <c r="AL327" s="1294"/>
      <c r="AM327" s="200"/>
      <c r="AN327" s="200"/>
      <c r="AO327" s="200"/>
      <c r="AP327" s="200"/>
      <c r="AQ327" s="200"/>
      <c r="AR327" s="200"/>
      <c r="AS327" s="200"/>
      <c r="AT327" s="200"/>
      <c r="AU327" s="200"/>
      <c r="AV327" s="200"/>
      <c r="AW327" s="200"/>
      <c r="AX327" s="200"/>
      <c r="AY327" s="200"/>
      <c r="AZ327" s="243"/>
      <c r="BA327" s="243"/>
      <c r="BB327" s="200"/>
      <c r="BC327" s="243"/>
      <c r="BD327" s="243"/>
      <c r="BE327" s="200"/>
      <c r="BF327" s="243"/>
      <c r="BG327" s="200"/>
      <c r="BH327" s="243"/>
      <c r="BI327" s="243"/>
      <c r="BJ327" s="200"/>
      <c r="BK327" s="243"/>
      <c r="BL327" s="243"/>
      <c r="BM327" s="200"/>
      <c r="BN327" s="243"/>
      <c r="BO327" s="200"/>
    </row>
    <row r="328" spans="1:79" x14ac:dyDescent="0.2">
      <c r="A328" s="200"/>
      <c r="B328" s="200"/>
      <c r="C328" s="243"/>
      <c r="D328" s="243"/>
      <c r="E328" s="200"/>
      <c r="F328" s="243"/>
      <c r="G328" s="200"/>
      <c r="H328" s="200"/>
      <c r="I328" s="243"/>
      <c r="J328" s="243"/>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243"/>
      <c r="AJ328" s="200"/>
      <c r="AK328" s="200"/>
      <c r="AL328" s="1294"/>
      <c r="AM328" s="200"/>
      <c r="AN328" s="200"/>
      <c r="AO328" s="200"/>
      <c r="AP328" s="200"/>
      <c r="AQ328" s="200"/>
      <c r="AR328" s="200"/>
      <c r="AS328" s="200"/>
      <c r="AT328" s="200"/>
      <c r="AU328" s="200"/>
      <c r="AV328" s="200"/>
      <c r="AW328" s="200"/>
      <c r="AX328" s="200"/>
      <c r="AY328" s="200"/>
      <c r="AZ328" s="243"/>
      <c r="BA328" s="243"/>
      <c r="BB328" s="200"/>
      <c r="BC328" s="243"/>
      <c r="BD328" s="243"/>
      <c r="BE328" s="200"/>
      <c r="BF328" s="243"/>
      <c r="BG328" s="200"/>
      <c r="BH328" s="243"/>
      <c r="BI328" s="243"/>
      <c r="BJ328" s="200"/>
      <c r="BK328" s="243"/>
      <c r="BL328" s="243"/>
      <c r="BM328" s="200"/>
      <c r="BN328" s="243"/>
      <c r="BO328" s="200"/>
    </row>
    <row r="329" spans="1:79" x14ac:dyDescent="0.2">
      <c r="A329" s="200"/>
      <c r="B329" s="200"/>
      <c r="C329" s="243"/>
      <c r="D329" s="243"/>
      <c r="E329" s="200"/>
      <c r="F329" s="243"/>
      <c r="G329" s="200"/>
      <c r="H329" s="200"/>
      <c r="I329" s="243"/>
      <c r="J329" s="243"/>
      <c r="K329" s="200"/>
      <c r="L329" s="200"/>
      <c r="M329" s="200"/>
      <c r="N329" s="200"/>
      <c r="O329" s="200"/>
      <c r="P329" s="200"/>
      <c r="Q329" s="200"/>
      <c r="R329" s="200"/>
      <c r="S329" s="200"/>
      <c r="T329" s="200"/>
      <c r="U329" s="200"/>
      <c r="V329" s="200"/>
      <c r="W329" s="200"/>
      <c r="X329" s="200"/>
      <c r="Y329" s="200"/>
      <c r="Z329" s="200"/>
      <c r="AA329" s="200"/>
      <c r="AB329" s="200"/>
      <c r="AC329" s="200"/>
      <c r="AD329" s="200"/>
      <c r="AE329" s="200"/>
      <c r="AF329" s="200"/>
      <c r="AG329" s="200"/>
      <c r="AH329" s="200"/>
      <c r="AI329" s="243"/>
      <c r="AJ329" s="200"/>
      <c r="AK329" s="200"/>
      <c r="AL329" s="1294"/>
      <c r="AM329" s="200"/>
      <c r="AN329" s="200"/>
      <c r="AO329" s="200"/>
      <c r="AP329" s="200"/>
      <c r="AQ329" s="200"/>
      <c r="AR329" s="200"/>
      <c r="AS329" s="200"/>
      <c r="AT329" s="200"/>
      <c r="AU329" s="200"/>
      <c r="AV329" s="200"/>
      <c r="AW329" s="200"/>
      <c r="AX329" s="200"/>
      <c r="AY329" s="200"/>
      <c r="AZ329" s="243"/>
      <c r="BA329" s="243"/>
      <c r="BB329" s="200"/>
      <c r="BC329" s="243"/>
      <c r="BD329" s="243"/>
      <c r="BE329" s="200"/>
      <c r="BF329" s="243"/>
      <c r="BG329" s="200"/>
      <c r="BH329" s="243"/>
      <c r="BI329" s="243"/>
      <c r="BJ329" s="200"/>
      <c r="BK329" s="243"/>
      <c r="BL329" s="243"/>
      <c r="BM329" s="200"/>
      <c r="BN329" s="243"/>
      <c r="BO329" s="200"/>
    </row>
    <row r="330" spans="1:79" x14ac:dyDescent="0.2">
      <c r="A330" s="200"/>
      <c r="B330" s="200"/>
      <c r="C330" s="243"/>
      <c r="D330" s="243"/>
      <c r="E330" s="200"/>
      <c r="F330" s="243"/>
      <c r="G330" s="200"/>
      <c r="H330" s="200"/>
      <c r="I330" s="243"/>
      <c r="J330" s="243"/>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43"/>
      <c r="AJ330" s="200"/>
      <c r="AK330" s="200"/>
      <c r="AL330" s="1294"/>
      <c r="AM330" s="200"/>
      <c r="AN330" s="200"/>
      <c r="AO330" s="200"/>
      <c r="AP330" s="200"/>
      <c r="AQ330" s="200"/>
      <c r="AR330" s="200"/>
      <c r="AS330" s="200"/>
      <c r="AT330" s="200"/>
      <c r="AU330" s="200"/>
      <c r="AV330" s="200"/>
      <c r="AW330" s="200"/>
      <c r="AX330" s="200"/>
      <c r="AY330" s="200"/>
      <c r="AZ330" s="243"/>
      <c r="BA330" s="243"/>
      <c r="BB330" s="200"/>
      <c r="BC330" s="243"/>
      <c r="BD330" s="243"/>
      <c r="BE330" s="200"/>
      <c r="BF330" s="243"/>
      <c r="BG330" s="200"/>
      <c r="BH330" s="243"/>
      <c r="BI330" s="243"/>
      <c r="BJ330" s="200"/>
      <c r="BK330" s="243"/>
      <c r="BL330" s="243"/>
      <c r="BM330" s="200"/>
      <c r="BN330" s="243"/>
      <c r="BO330" s="200"/>
    </row>
    <row r="331" spans="1:79" x14ac:dyDescent="0.2">
      <c r="A331" s="200"/>
      <c r="B331" s="200"/>
      <c r="C331" s="243"/>
      <c r="D331" s="243"/>
      <c r="E331" s="200"/>
      <c r="F331" s="243"/>
      <c r="G331" s="200"/>
      <c r="H331" s="200"/>
      <c r="I331" s="243"/>
      <c r="J331" s="243"/>
      <c r="K331" s="200"/>
      <c r="L331" s="200"/>
      <c r="M331" s="200"/>
      <c r="N331" s="200"/>
      <c r="O331" s="200"/>
      <c r="P331" s="200"/>
      <c r="Q331" s="200"/>
      <c r="R331" s="200"/>
      <c r="S331" s="200"/>
      <c r="T331" s="200"/>
      <c r="U331" s="200"/>
      <c r="V331" s="200"/>
      <c r="W331" s="200"/>
      <c r="X331" s="200"/>
      <c r="Y331" s="200"/>
      <c r="Z331" s="200"/>
      <c r="AA331" s="200"/>
      <c r="AB331" s="200"/>
      <c r="AC331" s="200"/>
      <c r="AD331" s="200"/>
      <c r="AE331" s="200"/>
      <c r="AF331" s="200"/>
      <c r="AG331" s="200"/>
      <c r="AH331" s="200"/>
      <c r="AI331" s="243"/>
      <c r="AJ331" s="200"/>
      <c r="AK331" s="200"/>
      <c r="AL331" s="1294"/>
      <c r="AM331" s="200"/>
      <c r="AN331" s="200"/>
      <c r="AO331" s="200"/>
      <c r="AP331" s="200"/>
      <c r="AQ331" s="200"/>
      <c r="AR331" s="200"/>
      <c r="AS331" s="200"/>
      <c r="AT331" s="200"/>
      <c r="AU331" s="200"/>
      <c r="AV331" s="200"/>
      <c r="AW331" s="200"/>
      <c r="AX331" s="200"/>
      <c r="AY331" s="200"/>
      <c r="AZ331" s="243"/>
      <c r="BA331" s="243"/>
      <c r="BB331" s="200"/>
      <c r="BC331" s="243"/>
      <c r="BD331" s="243"/>
      <c r="BE331" s="200"/>
      <c r="BF331" s="243"/>
      <c r="BG331" s="200"/>
      <c r="BH331" s="243"/>
      <c r="BI331" s="243"/>
      <c r="BJ331" s="200"/>
      <c r="BK331" s="243"/>
      <c r="BL331" s="243"/>
      <c r="BM331" s="200"/>
      <c r="BN331" s="243"/>
      <c r="BO331" s="200"/>
    </row>
    <row r="332" spans="1:79" x14ac:dyDescent="0.2">
      <c r="A332" s="200"/>
      <c r="B332" s="200"/>
      <c r="C332" s="243"/>
      <c r="D332" s="243"/>
      <c r="E332" s="200"/>
      <c r="F332" s="243"/>
      <c r="G332" s="200"/>
      <c r="H332" s="200"/>
      <c r="I332" s="243"/>
      <c r="J332" s="243"/>
      <c r="K332" s="200"/>
      <c r="L332" s="200"/>
      <c r="M332" s="200"/>
      <c r="N332" s="200"/>
      <c r="O332" s="200"/>
      <c r="P332" s="200"/>
      <c r="Q332" s="200"/>
      <c r="R332" s="200"/>
      <c r="S332" s="200"/>
      <c r="T332" s="200"/>
      <c r="U332" s="200"/>
      <c r="V332" s="200"/>
      <c r="W332" s="200"/>
      <c r="X332" s="200"/>
      <c r="Y332" s="200"/>
      <c r="Z332" s="200"/>
      <c r="AA332" s="200"/>
      <c r="AB332" s="200"/>
      <c r="AC332" s="200"/>
      <c r="AD332" s="200"/>
      <c r="AE332" s="200"/>
      <c r="AF332" s="200"/>
      <c r="AG332" s="200"/>
      <c r="AH332" s="200"/>
      <c r="AI332" s="243"/>
      <c r="AJ332" s="200"/>
      <c r="AK332" s="200"/>
      <c r="AL332" s="1294"/>
      <c r="AM332" s="200"/>
      <c r="AN332" s="200"/>
      <c r="AO332" s="200"/>
      <c r="AP332" s="200"/>
      <c r="AQ332" s="200"/>
      <c r="AR332" s="200"/>
      <c r="AS332" s="200"/>
      <c r="AT332" s="200"/>
      <c r="AU332" s="200"/>
      <c r="AV332" s="200"/>
      <c r="AW332" s="200"/>
      <c r="AX332" s="200"/>
      <c r="AY332" s="200"/>
      <c r="AZ332" s="243"/>
      <c r="BA332" s="243"/>
      <c r="BB332" s="200"/>
      <c r="BC332" s="243"/>
      <c r="BD332" s="243"/>
      <c r="BE332" s="200"/>
      <c r="BF332" s="243"/>
      <c r="BG332" s="200"/>
      <c r="BH332" s="243"/>
      <c r="BI332" s="243"/>
      <c r="BJ332" s="200"/>
      <c r="BK332" s="243"/>
      <c r="BL332" s="243"/>
      <c r="BM332" s="200"/>
      <c r="BN332" s="243"/>
      <c r="BO332" s="200"/>
    </row>
    <row r="333" spans="1:79" x14ac:dyDescent="0.2">
      <c r="A333" s="200"/>
      <c r="B333" s="200"/>
      <c r="C333" s="243"/>
      <c r="D333" s="243"/>
      <c r="E333" s="200"/>
      <c r="F333" s="243"/>
      <c r="G333" s="200"/>
      <c r="H333" s="200"/>
      <c r="I333" s="243"/>
      <c r="J333" s="243"/>
      <c r="K333" s="200"/>
      <c r="L333" s="200"/>
      <c r="M333" s="200"/>
      <c r="N333" s="200"/>
      <c r="O333" s="200"/>
      <c r="P333" s="200"/>
      <c r="Q333" s="200"/>
      <c r="R333" s="200"/>
      <c r="S333" s="200"/>
      <c r="T333" s="200"/>
      <c r="U333" s="200"/>
      <c r="V333" s="200"/>
      <c r="W333" s="200"/>
      <c r="X333" s="200"/>
      <c r="Y333" s="200"/>
      <c r="Z333" s="200"/>
      <c r="AA333" s="200"/>
      <c r="AB333" s="200"/>
      <c r="AC333" s="200"/>
      <c r="AD333" s="200"/>
      <c r="AE333" s="200"/>
      <c r="AF333" s="200"/>
      <c r="AG333" s="200"/>
      <c r="AH333" s="200"/>
      <c r="AI333" s="243"/>
      <c r="AJ333" s="200"/>
      <c r="AK333" s="200"/>
      <c r="AL333" s="1294"/>
      <c r="AM333" s="200"/>
      <c r="AN333" s="200"/>
      <c r="AO333" s="200"/>
      <c r="AP333" s="200"/>
      <c r="AQ333" s="200"/>
      <c r="AR333" s="200"/>
      <c r="AS333" s="200"/>
      <c r="AT333" s="200"/>
      <c r="AU333" s="200"/>
      <c r="AV333" s="200"/>
      <c r="AW333" s="200"/>
      <c r="AX333" s="200"/>
      <c r="AY333" s="200"/>
      <c r="AZ333" s="243"/>
      <c r="BA333" s="243"/>
      <c r="BB333" s="200"/>
      <c r="BC333" s="243"/>
      <c r="BD333" s="243"/>
      <c r="BE333" s="200"/>
      <c r="BF333" s="243"/>
      <c r="BG333" s="200"/>
      <c r="BH333" s="243"/>
      <c r="BI333" s="243"/>
      <c r="BJ333" s="200"/>
      <c r="BK333" s="243"/>
      <c r="BL333" s="243"/>
      <c r="BM333" s="200"/>
      <c r="BN333" s="243"/>
      <c r="BO333" s="200"/>
    </row>
    <row r="334" spans="1:79" x14ac:dyDescent="0.2">
      <c r="A334" s="200"/>
      <c r="B334" s="200"/>
      <c r="C334" s="243"/>
      <c r="D334" s="243"/>
      <c r="E334" s="200"/>
      <c r="F334" s="243"/>
      <c r="G334" s="200"/>
      <c r="H334" s="200"/>
      <c r="I334" s="243"/>
      <c r="J334" s="243"/>
      <c r="K334" s="200"/>
      <c r="L334" s="200"/>
      <c r="M334" s="200"/>
      <c r="N334" s="200"/>
      <c r="O334" s="200"/>
      <c r="P334" s="200"/>
      <c r="Q334" s="200"/>
      <c r="R334" s="200"/>
      <c r="S334" s="200"/>
      <c r="T334" s="200"/>
      <c r="U334" s="200"/>
      <c r="V334" s="200"/>
      <c r="W334" s="200"/>
      <c r="X334" s="200"/>
      <c r="Y334" s="200"/>
      <c r="Z334" s="200"/>
      <c r="AA334" s="200"/>
      <c r="AB334" s="200"/>
      <c r="AC334" s="200"/>
      <c r="AD334" s="200"/>
      <c r="AE334" s="200"/>
      <c r="AF334" s="200"/>
      <c r="AG334" s="200"/>
      <c r="AH334" s="200"/>
      <c r="AI334" s="243"/>
      <c r="AJ334" s="200"/>
      <c r="AK334" s="200"/>
      <c r="AL334" s="1294"/>
      <c r="AM334" s="200"/>
      <c r="AN334" s="200"/>
      <c r="AO334" s="200"/>
      <c r="AP334" s="200"/>
      <c r="AQ334" s="200"/>
      <c r="AR334" s="200"/>
      <c r="AS334" s="200"/>
      <c r="AT334" s="200"/>
      <c r="AU334" s="200"/>
      <c r="AV334" s="200"/>
      <c r="AW334" s="200"/>
      <c r="AX334" s="200"/>
      <c r="AY334" s="200"/>
      <c r="AZ334" s="243"/>
      <c r="BA334" s="243"/>
      <c r="BB334" s="200"/>
      <c r="BC334" s="243"/>
      <c r="BD334" s="243"/>
      <c r="BE334" s="200"/>
      <c r="BF334" s="243"/>
      <c r="BG334" s="200"/>
      <c r="BH334" s="243"/>
      <c r="BI334" s="243"/>
      <c r="BJ334" s="200"/>
      <c r="BK334" s="243"/>
      <c r="BL334" s="243"/>
      <c r="BM334" s="200"/>
      <c r="BN334" s="243"/>
      <c r="BO334" s="200"/>
    </row>
    <row r="335" spans="1:79" x14ac:dyDescent="0.2">
      <c r="A335" s="200"/>
      <c r="B335" s="200"/>
      <c r="C335" s="243"/>
      <c r="D335" s="243"/>
      <c r="E335" s="200"/>
      <c r="F335" s="243"/>
      <c r="G335" s="200"/>
      <c r="H335" s="200"/>
      <c r="I335" s="243"/>
      <c r="J335" s="243"/>
      <c r="K335" s="200"/>
      <c r="L335" s="200"/>
      <c r="M335" s="200"/>
      <c r="N335" s="200"/>
      <c r="O335" s="200"/>
      <c r="P335" s="200"/>
      <c r="Q335" s="200"/>
      <c r="R335" s="200"/>
      <c r="S335" s="200"/>
      <c r="T335" s="200"/>
      <c r="U335" s="200"/>
      <c r="V335" s="200"/>
      <c r="W335" s="200"/>
      <c r="X335" s="200"/>
      <c r="Y335" s="200"/>
      <c r="Z335" s="200"/>
      <c r="AA335" s="200"/>
      <c r="AB335" s="200"/>
      <c r="AC335" s="200"/>
      <c r="AD335" s="200"/>
      <c r="AE335" s="200"/>
      <c r="AF335" s="200"/>
      <c r="AG335" s="200"/>
      <c r="AH335" s="200"/>
      <c r="AI335" s="243"/>
      <c r="AJ335" s="200"/>
      <c r="AK335" s="200"/>
      <c r="AL335" s="1294"/>
      <c r="AM335" s="200"/>
      <c r="AN335" s="200"/>
      <c r="AO335" s="200"/>
      <c r="AP335" s="200"/>
      <c r="AQ335" s="200"/>
      <c r="AR335" s="200"/>
      <c r="AS335" s="200"/>
      <c r="AT335" s="200"/>
      <c r="AU335" s="200"/>
      <c r="AV335" s="200"/>
      <c r="AW335" s="200"/>
      <c r="AX335" s="200"/>
      <c r="AY335" s="200"/>
      <c r="AZ335" s="243"/>
      <c r="BA335" s="243"/>
      <c r="BB335" s="200"/>
      <c r="BC335" s="243"/>
      <c r="BD335" s="243"/>
      <c r="BE335" s="200"/>
      <c r="BF335" s="243"/>
      <c r="BG335" s="200"/>
      <c r="BH335" s="243"/>
      <c r="BI335" s="243"/>
      <c r="BJ335" s="200"/>
      <c r="BK335" s="243"/>
      <c r="BL335" s="243"/>
      <c r="BM335" s="200"/>
      <c r="BN335" s="243"/>
      <c r="BO335" s="200"/>
    </row>
    <row r="336" spans="1:79" x14ac:dyDescent="0.2">
      <c r="A336" s="200"/>
      <c r="B336" s="200"/>
      <c r="C336" s="243"/>
      <c r="D336" s="243"/>
      <c r="E336" s="200"/>
      <c r="F336" s="243"/>
      <c r="G336" s="200"/>
      <c r="H336" s="200"/>
      <c r="I336" s="243"/>
      <c r="J336" s="243"/>
      <c r="K336" s="200"/>
      <c r="L336" s="200"/>
      <c r="M336" s="200"/>
      <c r="N336" s="200"/>
      <c r="O336" s="200"/>
      <c r="P336" s="200"/>
      <c r="Q336" s="200"/>
      <c r="R336" s="200"/>
      <c r="S336" s="200"/>
      <c r="T336" s="200"/>
      <c r="U336" s="200"/>
      <c r="V336" s="200"/>
      <c r="W336" s="200"/>
      <c r="X336" s="200"/>
      <c r="Y336" s="200"/>
      <c r="Z336" s="200"/>
      <c r="AA336" s="200"/>
      <c r="AB336" s="200"/>
      <c r="AC336" s="200"/>
      <c r="AD336" s="200"/>
      <c r="AE336" s="200"/>
      <c r="AF336" s="200"/>
      <c r="AG336" s="200"/>
      <c r="AH336" s="200"/>
      <c r="AI336" s="243"/>
      <c r="AJ336" s="200"/>
      <c r="AK336" s="200"/>
      <c r="AL336" s="1294"/>
      <c r="AM336" s="200"/>
      <c r="AN336" s="200"/>
      <c r="AO336" s="200"/>
      <c r="AP336" s="200"/>
      <c r="AQ336" s="200"/>
      <c r="AR336" s="200"/>
      <c r="AS336" s="200"/>
      <c r="AT336" s="200"/>
      <c r="AU336" s="200"/>
      <c r="AV336" s="200"/>
      <c r="AW336" s="200"/>
      <c r="AX336" s="200"/>
      <c r="AY336" s="200"/>
      <c r="AZ336" s="243"/>
      <c r="BA336" s="243"/>
      <c r="BB336" s="200"/>
      <c r="BC336" s="243"/>
      <c r="BD336" s="243"/>
      <c r="BE336" s="200"/>
      <c r="BF336" s="243"/>
      <c r="BG336" s="200"/>
      <c r="BH336" s="243"/>
      <c r="BI336" s="243"/>
      <c r="BJ336" s="200"/>
      <c r="BK336" s="243"/>
      <c r="BL336" s="243"/>
      <c r="BM336" s="200"/>
      <c r="BN336" s="243"/>
      <c r="BO336" s="200"/>
    </row>
    <row r="337" spans="1:67" x14ac:dyDescent="0.2">
      <c r="A337" s="200"/>
      <c r="B337" s="200"/>
      <c r="C337" s="243"/>
      <c r="D337" s="243"/>
      <c r="E337" s="200"/>
      <c r="F337" s="243"/>
      <c r="G337" s="200"/>
      <c r="H337" s="200"/>
      <c r="I337" s="243"/>
      <c r="J337" s="243"/>
      <c r="K337" s="200"/>
      <c r="L337" s="200"/>
      <c r="M337" s="200"/>
      <c r="N337" s="200"/>
      <c r="O337" s="200"/>
      <c r="P337" s="200"/>
      <c r="Q337" s="200"/>
      <c r="R337" s="200"/>
      <c r="S337" s="200"/>
      <c r="T337" s="200"/>
      <c r="U337" s="200"/>
      <c r="V337" s="200"/>
      <c r="W337" s="200"/>
      <c r="X337" s="200"/>
      <c r="Y337" s="200"/>
      <c r="Z337" s="200"/>
      <c r="AA337" s="200"/>
      <c r="AB337" s="200"/>
      <c r="AC337" s="200"/>
      <c r="AD337" s="200"/>
      <c r="AE337" s="200"/>
      <c r="AF337" s="200"/>
      <c r="AG337" s="200"/>
      <c r="AH337" s="200"/>
      <c r="AI337" s="243"/>
      <c r="AJ337" s="200"/>
      <c r="AK337" s="200"/>
      <c r="AL337" s="1294"/>
      <c r="AM337" s="200"/>
      <c r="AN337" s="200"/>
      <c r="AO337" s="200"/>
      <c r="AP337" s="200"/>
      <c r="AQ337" s="200"/>
      <c r="AR337" s="200"/>
      <c r="AS337" s="200"/>
      <c r="AT337" s="200"/>
      <c r="AU337" s="200"/>
      <c r="AV337" s="200"/>
      <c r="AW337" s="200"/>
      <c r="AX337" s="200"/>
      <c r="AY337" s="200"/>
      <c r="AZ337" s="243"/>
      <c r="BA337" s="243"/>
      <c r="BB337" s="200"/>
      <c r="BC337" s="243"/>
      <c r="BD337" s="243"/>
      <c r="BE337" s="200"/>
      <c r="BF337" s="243"/>
      <c r="BG337" s="200"/>
      <c r="BH337" s="243"/>
      <c r="BI337" s="243"/>
      <c r="BJ337" s="200"/>
      <c r="BK337" s="243"/>
      <c r="BL337" s="243"/>
      <c r="BM337" s="200"/>
      <c r="BN337" s="243"/>
      <c r="BO337" s="200"/>
    </row>
    <row r="338" spans="1:67" x14ac:dyDescent="0.2">
      <c r="A338" s="200"/>
      <c r="B338" s="200"/>
      <c r="C338" s="243"/>
      <c r="D338" s="243"/>
      <c r="E338" s="200"/>
      <c r="F338" s="243"/>
      <c r="G338" s="200"/>
      <c r="H338" s="200"/>
      <c r="I338" s="243"/>
      <c r="J338" s="243"/>
      <c r="K338" s="200"/>
      <c r="L338" s="200"/>
      <c r="M338" s="200"/>
      <c r="N338" s="200"/>
      <c r="O338" s="200"/>
      <c r="P338" s="200"/>
      <c r="Q338" s="200"/>
      <c r="R338" s="200"/>
      <c r="S338" s="200"/>
      <c r="T338" s="200"/>
      <c r="U338" s="200"/>
      <c r="V338" s="200"/>
      <c r="W338" s="200"/>
      <c r="X338" s="200"/>
      <c r="Y338" s="200"/>
      <c r="Z338" s="200"/>
      <c r="AA338" s="200"/>
      <c r="AB338" s="200"/>
      <c r="AC338" s="200"/>
      <c r="AD338" s="200"/>
      <c r="AE338" s="200"/>
      <c r="AF338" s="200"/>
      <c r="AG338" s="200"/>
      <c r="AH338" s="200"/>
      <c r="AI338" s="243"/>
      <c r="AJ338" s="200"/>
      <c r="AK338" s="200"/>
      <c r="AL338" s="1294"/>
      <c r="AM338" s="200"/>
      <c r="AN338" s="200"/>
      <c r="AO338" s="200"/>
      <c r="AP338" s="200"/>
      <c r="AQ338" s="200"/>
      <c r="AR338" s="200"/>
      <c r="AS338" s="200"/>
      <c r="AT338" s="200"/>
      <c r="AU338" s="200"/>
      <c r="AV338" s="200"/>
      <c r="AW338" s="200"/>
      <c r="AX338" s="200"/>
      <c r="AY338" s="200"/>
      <c r="AZ338" s="243"/>
      <c r="BA338" s="243"/>
      <c r="BB338" s="200"/>
      <c r="BC338" s="243"/>
      <c r="BD338" s="243"/>
      <c r="BE338" s="200"/>
      <c r="BF338" s="243"/>
      <c r="BG338" s="200"/>
      <c r="BH338" s="243"/>
      <c r="BI338" s="243"/>
      <c r="BJ338" s="200"/>
      <c r="BK338" s="243"/>
      <c r="BL338" s="243"/>
      <c r="BM338" s="200"/>
      <c r="BN338" s="243"/>
      <c r="BO338" s="200"/>
    </row>
    <row r="339" spans="1:67" x14ac:dyDescent="0.2">
      <c r="A339" s="200"/>
      <c r="B339" s="200"/>
      <c r="C339" s="243"/>
      <c r="D339" s="243"/>
      <c r="E339" s="200"/>
      <c r="F339" s="243"/>
      <c r="G339" s="200"/>
      <c r="H339" s="200"/>
      <c r="I339" s="243"/>
      <c r="J339" s="243"/>
      <c r="K339" s="200"/>
      <c r="L339" s="200"/>
      <c r="M339" s="200"/>
      <c r="N339" s="200"/>
      <c r="O339" s="200"/>
      <c r="P339" s="200"/>
      <c r="Q339" s="200"/>
      <c r="R339" s="200"/>
      <c r="S339" s="200"/>
      <c r="T339" s="200"/>
      <c r="U339" s="200"/>
      <c r="V339" s="200"/>
      <c r="W339" s="200"/>
      <c r="X339" s="200"/>
      <c r="Y339" s="200"/>
      <c r="Z339" s="200"/>
      <c r="AA339" s="200"/>
      <c r="AB339" s="200"/>
      <c r="AC339" s="200"/>
      <c r="AD339" s="200"/>
      <c r="AE339" s="200"/>
      <c r="AF339" s="200"/>
      <c r="AG339" s="200"/>
      <c r="AH339" s="200"/>
      <c r="AI339" s="243"/>
      <c r="AJ339" s="200"/>
      <c r="AK339" s="200"/>
      <c r="AL339" s="1294"/>
      <c r="AM339" s="200"/>
      <c r="AN339" s="200"/>
      <c r="AO339" s="200"/>
      <c r="AP339" s="200"/>
      <c r="AQ339" s="200"/>
      <c r="AR339" s="200"/>
      <c r="AS339" s="200"/>
      <c r="AT339" s="200"/>
      <c r="AU339" s="200"/>
      <c r="AV339" s="200"/>
      <c r="AW339" s="200"/>
      <c r="AX339" s="200"/>
      <c r="AY339" s="200"/>
      <c r="AZ339" s="243"/>
      <c r="BA339" s="243"/>
      <c r="BB339" s="200"/>
      <c r="BC339" s="243"/>
      <c r="BD339" s="243"/>
      <c r="BE339" s="200"/>
      <c r="BF339" s="243"/>
      <c r="BG339" s="200"/>
      <c r="BH339" s="243"/>
      <c r="BI339" s="243"/>
      <c r="BJ339" s="200"/>
      <c r="BK339" s="243"/>
      <c r="BL339" s="243"/>
      <c r="BM339" s="200"/>
      <c r="BN339" s="243"/>
      <c r="BO339" s="200"/>
    </row>
    <row r="340" spans="1:67" x14ac:dyDescent="0.2">
      <c r="A340" s="200"/>
      <c r="B340" s="200"/>
      <c r="C340" s="243"/>
      <c r="D340" s="243"/>
      <c r="E340" s="200"/>
      <c r="F340" s="243"/>
      <c r="G340" s="200"/>
      <c r="H340" s="200"/>
      <c r="I340" s="243"/>
      <c r="J340" s="243"/>
      <c r="K340" s="200"/>
      <c r="L340" s="200"/>
      <c r="M340" s="200"/>
      <c r="N340" s="200"/>
      <c r="O340" s="200"/>
      <c r="P340" s="200"/>
      <c r="Q340" s="200"/>
      <c r="R340" s="200"/>
      <c r="S340" s="200"/>
      <c r="T340" s="200"/>
      <c r="U340" s="200"/>
      <c r="V340" s="200"/>
      <c r="W340" s="200"/>
      <c r="X340" s="200"/>
      <c r="Y340" s="200"/>
      <c r="Z340" s="200"/>
      <c r="AA340" s="200"/>
      <c r="AB340" s="200"/>
      <c r="AC340" s="200"/>
      <c r="AD340" s="200"/>
      <c r="AE340" s="200"/>
      <c r="AF340" s="200"/>
      <c r="AG340" s="200"/>
      <c r="AH340" s="200"/>
      <c r="AI340" s="243"/>
      <c r="AJ340" s="200"/>
      <c r="AK340" s="200"/>
      <c r="AL340" s="1294"/>
      <c r="AM340" s="200"/>
      <c r="AN340" s="200"/>
      <c r="AO340" s="200"/>
      <c r="AP340" s="200"/>
      <c r="AQ340" s="200"/>
      <c r="AR340" s="200"/>
      <c r="AS340" s="200"/>
      <c r="AT340" s="200"/>
      <c r="AU340" s="200"/>
      <c r="AV340" s="200"/>
      <c r="AW340" s="200"/>
      <c r="AX340" s="200"/>
      <c r="AY340" s="200"/>
      <c r="AZ340" s="243"/>
      <c r="BA340" s="243"/>
      <c r="BB340" s="200"/>
      <c r="BC340" s="243"/>
      <c r="BD340" s="243"/>
      <c r="BE340" s="200"/>
      <c r="BF340" s="243"/>
      <c r="BG340" s="200"/>
      <c r="BH340" s="243"/>
      <c r="BI340" s="243"/>
      <c r="BJ340" s="200"/>
      <c r="BK340" s="243"/>
      <c r="BL340" s="243"/>
      <c r="BM340" s="200"/>
      <c r="BN340" s="243"/>
      <c r="BO340" s="200"/>
    </row>
    <row r="341" spans="1:67" x14ac:dyDescent="0.2">
      <c r="A341" s="200"/>
      <c r="B341" s="200"/>
      <c r="C341" s="243"/>
      <c r="D341" s="243"/>
      <c r="E341" s="200"/>
      <c r="F341" s="243"/>
      <c r="G341" s="200"/>
      <c r="H341" s="200"/>
      <c r="I341" s="243"/>
      <c r="J341" s="243"/>
      <c r="K341" s="200"/>
      <c r="L341" s="200"/>
      <c r="M341" s="200"/>
      <c r="N341" s="200"/>
      <c r="O341" s="200"/>
      <c r="P341" s="200"/>
      <c r="Q341" s="200"/>
      <c r="R341" s="200"/>
      <c r="S341" s="200"/>
      <c r="T341" s="200"/>
      <c r="U341" s="200"/>
      <c r="V341" s="200"/>
      <c r="W341" s="200"/>
      <c r="X341" s="200"/>
      <c r="Y341" s="200"/>
      <c r="Z341" s="200"/>
      <c r="AA341" s="200"/>
      <c r="AB341" s="200"/>
      <c r="AC341" s="200"/>
      <c r="AD341" s="200"/>
      <c r="AE341" s="200"/>
      <c r="AF341" s="200"/>
      <c r="AG341" s="200"/>
      <c r="AH341" s="200"/>
      <c r="AI341" s="243"/>
      <c r="AJ341" s="200"/>
      <c r="AK341" s="200"/>
      <c r="AL341" s="1294"/>
      <c r="AM341" s="200"/>
      <c r="AN341" s="200"/>
      <c r="AO341" s="200"/>
      <c r="AP341" s="200"/>
      <c r="AQ341" s="200"/>
      <c r="AR341" s="200"/>
      <c r="AS341" s="200"/>
      <c r="AT341" s="200"/>
      <c r="AU341" s="200"/>
      <c r="AV341" s="200"/>
      <c r="AW341" s="200"/>
      <c r="AX341" s="200"/>
      <c r="AY341" s="200"/>
      <c r="AZ341" s="243"/>
      <c r="BA341" s="243"/>
      <c r="BB341" s="200"/>
      <c r="BC341" s="243"/>
      <c r="BD341" s="243"/>
      <c r="BE341" s="200"/>
      <c r="BF341" s="243"/>
      <c r="BG341" s="200"/>
      <c r="BH341" s="243"/>
      <c r="BI341" s="243"/>
      <c r="BJ341" s="200"/>
      <c r="BK341" s="243"/>
      <c r="BL341" s="243"/>
      <c r="BM341" s="200"/>
      <c r="BN341" s="243"/>
      <c r="BO341" s="200"/>
    </row>
    <row r="342" spans="1:67" x14ac:dyDescent="0.2">
      <c r="A342" s="200"/>
      <c r="B342" s="200"/>
      <c r="C342" s="243"/>
      <c r="D342" s="243"/>
      <c r="E342" s="200"/>
      <c r="F342" s="243"/>
      <c r="G342" s="200"/>
      <c r="H342" s="200"/>
      <c r="I342" s="243"/>
      <c r="J342" s="243"/>
      <c r="K342" s="200"/>
      <c r="L342" s="200"/>
      <c r="M342" s="200"/>
      <c r="N342" s="200"/>
      <c r="O342" s="200"/>
      <c r="P342" s="200"/>
      <c r="Q342" s="200"/>
      <c r="R342" s="200"/>
      <c r="S342" s="200"/>
      <c r="T342" s="200"/>
      <c r="U342" s="200"/>
      <c r="V342" s="200"/>
      <c r="W342" s="200"/>
      <c r="X342" s="200"/>
      <c r="Y342" s="200"/>
      <c r="Z342" s="200"/>
      <c r="AA342" s="200"/>
      <c r="AB342" s="200"/>
      <c r="AC342" s="200"/>
      <c r="AD342" s="200"/>
      <c r="AE342" s="200"/>
      <c r="AF342" s="200"/>
      <c r="AG342" s="200"/>
      <c r="AH342" s="200"/>
      <c r="AI342" s="243"/>
      <c r="AJ342" s="200"/>
      <c r="AK342" s="200"/>
      <c r="AL342" s="1294"/>
      <c r="AM342" s="200"/>
      <c r="AN342" s="200"/>
      <c r="AO342" s="200"/>
      <c r="AP342" s="200"/>
      <c r="AQ342" s="200"/>
      <c r="AR342" s="200"/>
      <c r="AS342" s="200"/>
      <c r="AT342" s="200"/>
      <c r="AU342" s="200"/>
      <c r="AV342" s="200"/>
      <c r="AW342" s="200"/>
      <c r="AX342" s="200"/>
      <c r="AY342" s="200"/>
      <c r="AZ342" s="243"/>
      <c r="BA342" s="243"/>
      <c r="BB342" s="200"/>
      <c r="BC342" s="243"/>
      <c r="BD342" s="243"/>
      <c r="BE342" s="200"/>
      <c r="BF342" s="243"/>
      <c r="BG342" s="200"/>
      <c r="BH342" s="243"/>
      <c r="BI342" s="243"/>
      <c r="BJ342" s="200"/>
      <c r="BK342" s="243"/>
      <c r="BL342" s="243"/>
      <c r="BM342" s="200"/>
      <c r="BN342" s="243"/>
      <c r="BO342" s="200"/>
    </row>
    <row r="343" spans="1:67" x14ac:dyDescent="0.2">
      <c r="A343" s="200"/>
      <c r="B343" s="200"/>
      <c r="C343" s="243"/>
      <c r="D343" s="243"/>
      <c r="E343" s="200"/>
      <c r="F343" s="243"/>
      <c r="G343" s="200"/>
      <c r="H343" s="200"/>
      <c r="I343" s="243"/>
      <c r="J343" s="243"/>
      <c r="K343" s="200"/>
      <c r="L343" s="200"/>
      <c r="M343" s="200"/>
      <c r="N343" s="200"/>
      <c r="O343" s="200"/>
      <c r="P343" s="200"/>
      <c r="Q343" s="200"/>
      <c r="R343" s="200"/>
      <c r="S343" s="200"/>
      <c r="T343" s="200"/>
      <c r="U343" s="200"/>
      <c r="V343" s="200"/>
      <c r="W343" s="200"/>
      <c r="X343" s="200"/>
      <c r="Y343" s="200"/>
      <c r="Z343" s="200"/>
      <c r="AA343" s="200"/>
      <c r="AB343" s="200"/>
      <c r="AC343" s="200"/>
      <c r="AD343" s="200"/>
      <c r="AE343" s="200"/>
      <c r="AF343" s="200"/>
      <c r="AG343" s="200"/>
      <c r="AH343" s="200"/>
      <c r="AI343" s="243"/>
      <c r="AJ343" s="200"/>
      <c r="AK343" s="200"/>
      <c r="AL343" s="1294"/>
      <c r="AM343" s="200"/>
      <c r="AN343" s="200"/>
      <c r="AO343" s="200"/>
      <c r="AP343" s="200"/>
      <c r="AQ343" s="200"/>
      <c r="AR343" s="200"/>
      <c r="AS343" s="200"/>
      <c r="AT343" s="200"/>
      <c r="AU343" s="200"/>
      <c r="AV343" s="200"/>
      <c r="AW343" s="200"/>
      <c r="AX343" s="200"/>
      <c r="AY343" s="200"/>
      <c r="AZ343" s="243"/>
      <c r="BA343" s="243"/>
      <c r="BB343" s="200"/>
      <c r="BC343" s="243"/>
      <c r="BD343" s="243"/>
      <c r="BE343" s="200"/>
      <c r="BF343" s="243"/>
      <c r="BG343" s="200"/>
      <c r="BH343" s="243"/>
      <c r="BI343" s="243"/>
      <c r="BJ343" s="200"/>
      <c r="BK343" s="243"/>
      <c r="BL343" s="243"/>
      <c r="BM343" s="200"/>
      <c r="BN343" s="243"/>
      <c r="BO343" s="200"/>
    </row>
    <row r="344" spans="1:67" x14ac:dyDescent="0.2">
      <c r="A344" s="200"/>
      <c r="B344" s="200"/>
      <c r="C344" s="243"/>
      <c r="D344" s="243"/>
      <c r="E344" s="200"/>
      <c r="F344" s="243"/>
      <c r="G344" s="200"/>
      <c r="H344" s="200"/>
      <c r="I344" s="243"/>
      <c r="J344" s="243"/>
      <c r="K344" s="200"/>
      <c r="L344" s="200"/>
      <c r="M344" s="200"/>
      <c r="N344" s="200"/>
      <c r="O344" s="200"/>
      <c r="P344" s="200"/>
      <c r="Q344" s="200"/>
      <c r="R344" s="200"/>
      <c r="S344" s="200"/>
      <c r="T344" s="200"/>
      <c r="U344" s="200"/>
      <c r="V344" s="200"/>
      <c r="W344" s="200"/>
      <c r="X344" s="200"/>
      <c r="Y344" s="200"/>
      <c r="Z344" s="200"/>
      <c r="AA344" s="200"/>
      <c r="AB344" s="200"/>
      <c r="AC344" s="200"/>
      <c r="AD344" s="200"/>
      <c r="AE344" s="200"/>
      <c r="AF344" s="200"/>
      <c r="AG344" s="200"/>
      <c r="AH344" s="200"/>
      <c r="AI344" s="243"/>
      <c r="AJ344" s="200"/>
      <c r="AK344" s="200"/>
      <c r="AL344" s="1294"/>
      <c r="AM344" s="200"/>
      <c r="AN344" s="200"/>
      <c r="AO344" s="200"/>
      <c r="AP344" s="200"/>
      <c r="AQ344" s="200"/>
      <c r="AR344" s="200"/>
      <c r="AS344" s="200"/>
      <c r="AT344" s="200"/>
      <c r="AU344" s="200"/>
      <c r="AV344" s="200"/>
      <c r="AW344" s="200"/>
      <c r="AX344" s="200"/>
      <c r="AY344" s="200"/>
      <c r="AZ344" s="243"/>
      <c r="BA344" s="243"/>
      <c r="BB344" s="200"/>
      <c r="BC344" s="243"/>
      <c r="BD344" s="243"/>
      <c r="BE344" s="200"/>
      <c r="BF344" s="243"/>
      <c r="BG344" s="200"/>
      <c r="BH344" s="243"/>
      <c r="BI344" s="243"/>
      <c r="BJ344" s="200"/>
      <c r="BK344" s="243"/>
      <c r="BL344" s="243"/>
      <c r="BM344" s="200"/>
      <c r="BN344" s="243"/>
      <c r="BO344" s="200"/>
    </row>
    <row r="345" spans="1:67" x14ac:dyDescent="0.2">
      <c r="A345" s="200"/>
      <c r="B345" s="200"/>
      <c r="C345" s="243"/>
      <c r="D345" s="243"/>
      <c r="E345" s="200"/>
      <c r="F345" s="243"/>
      <c r="G345" s="200"/>
      <c r="H345" s="200"/>
      <c r="I345" s="243"/>
      <c r="J345" s="243"/>
      <c r="K345" s="200"/>
      <c r="L345" s="200"/>
      <c r="M345" s="200"/>
      <c r="N345" s="200"/>
      <c r="O345" s="200"/>
      <c r="P345" s="200"/>
      <c r="Q345" s="200"/>
      <c r="R345" s="200"/>
      <c r="S345" s="200"/>
      <c r="T345" s="200"/>
      <c r="U345" s="200"/>
      <c r="V345" s="200"/>
      <c r="W345" s="200"/>
      <c r="X345" s="200"/>
      <c r="Y345" s="200"/>
      <c r="Z345" s="200"/>
      <c r="AA345" s="200"/>
      <c r="AB345" s="200"/>
      <c r="AC345" s="200"/>
      <c r="AD345" s="200"/>
      <c r="AE345" s="200"/>
      <c r="AF345" s="200"/>
      <c r="AG345" s="200"/>
      <c r="AH345" s="200"/>
      <c r="AI345" s="243"/>
      <c r="AJ345" s="200"/>
      <c r="AK345" s="200"/>
      <c r="AL345" s="1294"/>
      <c r="AM345" s="200"/>
      <c r="AN345" s="200"/>
      <c r="AO345" s="200"/>
      <c r="AP345" s="200"/>
      <c r="AQ345" s="200"/>
      <c r="AR345" s="200"/>
      <c r="AS345" s="200"/>
      <c r="AT345" s="200"/>
      <c r="AU345" s="200"/>
      <c r="AV345" s="200"/>
      <c r="AW345" s="200"/>
      <c r="AX345" s="200"/>
      <c r="AY345" s="200"/>
      <c r="AZ345" s="243"/>
      <c r="BA345" s="243"/>
      <c r="BB345" s="200"/>
      <c r="BC345" s="243"/>
      <c r="BD345" s="243"/>
      <c r="BE345" s="200"/>
      <c r="BF345" s="243"/>
      <c r="BG345" s="200"/>
      <c r="BH345" s="243"/>
      <c r="BI345" s="243"/>
      <c r="BJ345" s="200"/>
      <c r="BK345" s="243"/>
      <c r="BL345" s="243"/>
      <c r="BM345" s="200"/>
      <c r="BN345" s="243"/>
      <c r="BO345" s="200"/>
    </row>
    <row r="346" spans="1:67" x14ac:dyDescent="0.2">
      <c r="A346" s="200"/>
      <c r="B346" s="200"/>
      <c r="C346" s="243"/>
      <c r="D346" s="243"/>
      <c r="E346" s="200"/>
      <c r="F346" s="243"/>
      <c r="G346" s="200"/>
      <c r="H346" s="200"/>
      <c r="I346" s="243"/>
      <c r="J346" s="243"/>
      <c r="K346" s="200"/>
      <c r="L346" s="200"/>
      <c r="M346" s="200"/>
      <c r="N346" s="200"/>
      <c r="O346" s="200"/>
      <c r="P346" s="200"/>
      <c r="Q346" s="200"/>
      <c r="R346" s="200"/>
      <c r="S346" s="200"/>
      <c r="T346" s="200"/>
      <c r="U346" s="200"/>
      <c r="V346" s="200"/>
      <c r="W346" s="200"/>
      <c r="X346" s="200"/>
      <c r="Y346" s="200"/>
      <c r="Z346" s="200"/>
      <c r="AA346" s="200"/>
      <c r="AB346" s="200"/>
      <c r="AC346" s="200"/>
      <c r="AD346" s="200"/>
      <c r="AE346" s="200"/>
      <c r="AF346" s="200"/>
      <c r="AG346" s="200"/>
      <c r="AH346" s="200"/>
      <c r="AI346" s="243"/>
      <c r="AJ346" s="200"/>
      <c r="AK346" s="200"/>
      <c r="AL346" s="1294"/>
      <c r="AM346" s="200"/>
      <c r="AN346" s="200"/>
      <c r="AO346" s="200"/>
      <c r="AP346" s="200"/>
      <c r="AQ346" s="200"/>
      <c r="AR346" s="200"/>
      <c r="AS346" s="200"/>
      <c r="AT346" s="200"/>
      <c r="AU346" s="200"/>
      <c r="AV346" s="200"/>
      <c r="AW346" s="200"/>
      <c r="AX346" s="200"/>
      <c r="AY346" s="200"/>
      <c r="AZ346" s="243"/>
      <c r="BA346" s="243"/>
      <c r="BB346" s="200"/>
      <c r="BC346" s="243"/>
      <c r="BD346" s="243"/>
      <c r="BE346" s="200"/>
      <c r="BF346" s="243"/>
      <c r="BG346" s="200"/>
      <c r="BH346" s="243"/>
      <c r="BI346" s="243"/>
      <c r="BJ346" s="200"/>
      <c r="BK346" s="243"/>
      <c r="BL346" s="243"/>
      <c r="BM346" s="200"/>
      <c r="BN346" s="243"/>
      <c r="BO346" s="200"/>
    </row>
    <row r="347" spans="1:67" x14ac:dyDescent="0.2">
      <c r="A347" s="200"/>
      <c r="B347" s="200"/>
      <c r="C347" s="243"/>
      <c r="D347" s="243"/>
      <c r="E347" s="200"/>
      <c r="F347" s="243"/>
      <c r="G347" s="200"/>
      <c r="H347" s="200"/>
      <c r="I347" s="243"/>
      <c r="J347" s="243"/>
      <c r="K347" s="200"/>
      <c r="L347" s="200"/>
      <c r="M347" s="200"/>
      <c r="N347" s="200"/>
      <c r="O347" s="200"/>
      <c r="P347" s="200"/>
      <c r="Q347" s="200"/>
      <c r="R347" s="200"/>
      <c r="S347" s="200"/>
      <c r="T347" s="200"/>
      <c r="U347" s="200"/>
      <c r="V347" s="200"/>
      <c r="W347" s="200"/>
      <c r="X347" s="200"/>
      <c r="Y347" s="200"/>
      <c r="Z347" s="200"/>
      <c r="AA347" s="200"/>
      <c r="AB347" s="200"/>
      <c r="AC347" s="200"/>
      <c r="AD347" s="200"/>
      <c r="AE347" s="200"/>
      <c r="AF347" s="200"/>
      <c r="AG347" s="200"/>
      <c r="AH347" s="200"/>
      <c r="AI347" s="243"/>
      <c r="AJ347" s="200"/>
      <c r="AK347" s="200"/>
      <c r="AL347" s="1294"/>
      <c r="AM347" s="200"/>
      <c r="AN347" s="200"/>
      <c r="AO347" s="200"/>
      <c r="AP347" s="200"/>
      <c r="AQ347" s="200"/>
      <c r="AR347" s="200"/>
      <c r="AS347" s="200"/>
      <c r="AT347" s="200"/>
      <c r="AU347" s="200"/>
      <c r="AV347" s="200"/>
      <c r="AW347" s="200"/>
      <c r="AX347" s="200"/>
      <c r="AY347" s="200"/>
      <c r="AZ347" s="243"/>
      <c r="BA347" s="243"/>
      <c r="BB347" s="200"/>
      <c r="BC347" s="243"/>
      <c r="BD347" s="243"/>
      <c r="BE347" s="200"/>
      <c r="BF347" s="243"/>
      <c r="BG347" s="200"/>
      <c r="BH347" s="243"/>
      <c r="BI347" s="243"/>
      <c r="BJ347" s="200"/>
      <c r="BK347" s="243"/>
      <c r="BL347" s="243"/>
      <c r="BM347" s="200"/>
      <c r="BN347" s="243"/>
      <c r="BO347" s="200"/>
    </row>
    <row r="348" spans="1:67" x14ac:dyDescent="0.2">
      <c r="A348" s="200"/>
      <c r="B348" s="200"/>
      <c r="C348" s="243"/>
      <c r="D348" s="243"/>
      <c r="E348" s="200"/>
      <c r="F348" s="243"/>
      <c r="G348" s="200"/>
      <c r="H348" s="200"/>
      <c r="I348" s="243"/>
      <c r="J348" s="243"/>
      <c r="K348" s="200"/>
      <c r="L348" s="200"/>
      <c r="M348" s="200"/>
      <c r="N348" s="200"/>
      <c r="O348" s="200"/>
      <c r="P348" s="200"/>
      <c r="Q348" s="200"/>
      <c r="R348" s="200"/>
      <c r="S348" s="200"/>
      <c r="T348" s="200"/>
      <c r="U348" s="200"/>
      <c r="V348" s="200"/>
      <c r="W348" s="200"/>
      <c r="X348" s="200"/>
      <c r="Y348" s="200"/>
      <c r="Z348" s="200"/>
      <c r="AA348" s="200"/>
      <c r="AB348" s="200"/>
      <c r="AC348" s="200"/>
      <c r="AD348" s="200"/>
      <c r="AE348" s="200"/>
      <c r="AF348" s="200"/>
      <c r="AG348" s="200"/>
      <c r="AH348" s="200"/>
      <c r="AI348" s="243"/>
      <c r="AJ348" s="200"/>
      <c r="AK348" s="200"/>
      <c r="AL348" s="1294"/>
      <c r="AM348" s="200"/>
      <c r="AN348" s="200"/>
      <c r="AO348" s="200"/>
      <c r="AP348" s="200"/>
      <c r="AQ348" s="200"/>
      <c r="AR348" s="200"/>
      <c r="AS348" s="200"/>
      <c r="AT348" s="200"/>
      <c r="AU348" s="200"/>
      <c r="AV348" s="200"/>
      <c r="AW348" s="200"/>
      <c r="AX348" s="200"/>
      <c r="AY348" s="200"/>
      <c r="AZ348" s="243"/>
      <c r="BA348" s="243"/>
      <c r="BB348" s="200"/>
      <c r="BC348" s="243"/>
      <c r="BD348" s="243"/>
      <c r="BE348" s="200"/>
      <c r="BF348" s="243"/>
      <c r="BG348" s="200"/>
      <c r="BH348" s="243"/>
      <c r="BI348" s="243"/>
      <c r="BJ348" s="200"/>
      <c r="BK348" s="243"/>
      <c r="BL348" s="243"/>
      <c r="BM348" s="200"/>
      <c r="BN348" s="243"/>
      <c r="BO348" s="200"/>
    </row>
  </sheetData>
  <sheetProtection sheet="1" objects="1" scenarios="1"/>
  <autoFilter ref="A5:BZ302" xr:uid="{00000000-0001-0000-1200-000000000000}"/>
  <mergeCells count="1">
    <mergeCell ref="A2:BG2"/>
  </mergeCells>
  <phoneticPr fontId="9" type="noConversion"/>
  <conditionalFormatting sqref="C306:C308 F306:F308 I306:I308 K306:K308 N306:N308 Q306:Q308 S306:S308 V306:V308 Y306:Y308 AA306:AA308 AD306:AD308 AG306:AG308 AI306:AI308 AL306:AL308 AO306:AO308 AQ306:AQ308 AT306:AT308 AW306:AW308 AZ306:AZ308 BC306:BC308 BF306:BF308 BH306:BH308 BK306:BK308 BN306:BN308 BW306:BW308 BZ306:BZ308 S310:S312 V310:V312 Y310:Y312 AA310:AA312 AD310:AD312 AG310:AG312 AI310:AI312 AL310:AL312 AO310:AO312 AQ310:AQ312 AT310:AT312 AW310:AW312 AZ310:AZ312 BC310:BC312 BF310:BF312 BH310:BH312 BK310:BK312 BN310:BN312 BW310:BW312 BZ310:BZ312 C314:C320 F314:F320 I314:I320 K314:K320 N314:N320 Q314:Q320 S314:S320 V314:V320 Y314:Y320 AA314:AA320 AD314:AD320 AG314:AG320 AI314:AI320 AL314:AL320 AO314:AO320 AQ314:AQ320 AT314:AT320 AW314:AW320 AZ314:AZ320 BC314:BC320 BF314:BF320 BH314:BH320 BK314:BK320 BN314:BN320 BW314:BW320 BZ314:BZ320 C322:C325 F322:F325 K322:K325 N322:N325 S322:S325 V322:V325 AA322:AA325 AD322:AD325 AI322:AI325 AL322:AL325 BW322:BW325">
    <cfRule type="cellIs" dxfId="12" priority="12" stopIfTrue="1" operator="lessThan">
      <formula>0</formula>
    </cfRule>
  </conditionalFormatting>
  <conditionalFormatting sqref="C310:C312 F310:F312 I310:I312">
    <cfRule type="cellIs" dxfId="11" priority="1" stopIfTrue="1" operator="lessThan">
      <formula>0</formula>
    </cfRule>
  </conditionalFormatting>
  <conditionalFormatting sqref="I322:I325">
    <cfRule type="cellIs" dxfId="10" priority="3" stopIfTrue="1" operator="lessThan">
      <formula>0</formula>
    </cfRule>
  </conditionalFormatting>
  <conditionalFormatting sqref="K310:K312 N310:N312 Q310:Q312">
    <cfRule type="cellIs" dxfId="9" priority="2" stopIfTrue="1" operator="lessThan">
      <formula>0</formula>
    </cfRule>
  </conditionalFormatting>
  <conditionalFormatting sqref="Q322:Q325">
    <cfRule type="cellIs" dxfId="8" priority="4" stopIfTrue="1" operator="lessThan">
      <formula>0</formula>
    </cfRule>
  </conditionalFormatting>
  <conditionalFormatting sqref="Y322:Y325">
    <cfRule type="cellIs" dxfId="7" priority="5" stopIfTrue="1" operator="lessThan">
      <formula>0</formula>
    </cfRule>
  </conditionalFormatting>
  <conditionalFormatting sqref="AG322:AG325">
    <cfRule type="cellIs" dxfId="6" priority="6" stopIfTrue="1" operator="lessThan">
      <formula>0</formula>
    </cfRule>
  </conditionalFormatting>
  <conditionalFormatting sqref="AO322:AO325">
    <cfRule type="cellIs" dxfId="5" priority="11" stopIfTrue="1" operator="lessThan">
      <formula>0</formula>
    </cfRule>
  </conditionalFormatting>
  <conditionalFormatting sqref="AQ6:AQ286 AT6:AT302 AW6:AW302 AZ6:AZ302 BC6:BC302 BF6:BF302 BH6:BH302 BK6:BK302 BN6:BN302 AQ288:AQ302">
    <cfRule type="cellIs" dxfId="4" priority="48" stopIfTrue="1" operator="lessThan">
      <formula>0</formula>
    </cfRule>
  </conditionalFormatting>
  <conditionalFormatting sqref="AQ322:AQ325 AT322:AT325 AW322:AW325">
    <cfRule type="cellIs" dxfId="3" priority="10" stopIfTrue="1" operator="lessThan">
      <formula>0</formula>
    </cfRule>
  </conditionalFormatting>
  <conditionalFormatting sqref="AZ322:AZ325 BC322:BC325 BF322:BF325">
    <cfRule type="cellIs" dxfId="2" priority="9" stopIfTrue="1" operator="lessThan">
      <formula>0</formula>
    </cfRule>
  </conditionalFormatting>
  <conditionalFormatting sqref="BH322:BH325 BK322:BK325 BN322:BN325">
    <cfRule type="cellIs" dxfId="1" priority="8" stopIfTrue="1" operator="lessThan">
      <formula>0</formula>
    </cfRule>
  </conditionalFormatting>
  <conditionalFormatting sqref="BZ322:BZ325">
    <cfRule type="cellIs" dxfId="0" priority="7" stopIfTrue="1" operator="lessThan">
      <formula>0</formula>
    </cfRule>
  </conditionalFormatting>
  <dataValidations count="1">
    <dataValidation type="custom" allowBlank="1" showInputMessage="1" showErrorMessage="1" sqref="C300:J304 C305:K314 C232:J298 A76:B86 A286:B301 AM75:AN75 AJ4:AP5 AM28:AN28 AR288:AR302 AN289 AQ287:AQ301 AN249 AJ302:AP303 BY249 BY289 K4:R301 S76:Z86 AI4:AI302 S4:Z27 A7:B27 C7:J29 S29:Z74 A29:B74 C31:J78 C80:J90 S286:Z301 AA4:AH301 C92:J230 S88:Z284 A88:B284 BS68 AQ4:BR286 BH1:BR2 BS219 BS181 AR287:BS287 AS288:BR301 A2:C6 D2:BG2 D4:J6 D3:BZ3" xr:uid="{00000000-0002-0000-1200-000000000000}">
      <formula1>$ER$1="UNLOCK"</formula1>
    </dataValidation>
  </dataValidations>
  <pageMargins left="0.75" right="0.75" top="1" bottom="1" header="0.5" footer="0.5"/>
  <pageSetup paperSize="9" scale="10" fitToHeight="0" orientation="landscape" r:id="rId1"/>
  <headerFooter alignWithMargins="0">
    <oddHeader>&amp;C&amp;"Calibri"&amp;10&amp;K000000 OFFICIAL&amp;1#_x000D_</oddHeader>
    <oddFooter>&amp;C_x000D_&amp;1#&amp;"Calibri"&amp;10&amp;K000000 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92D050"/>
  </sheetPr>
  <dimension ref="A1:M320"/>
  <sheetViews>
    <sheetView workbookViewId="0"/>
  </sheetViews>
  <sheetFormatPr defaultRowHeight="12.75" x14ac:dyDescent="0.2"/>
  <cols>
    <col min="1" max="1" width="31.42578125" bestFit="1" customWidth="1"/>
    <col min="2" max="2" width="7" bestFit="1" customWidth="1"/>
    <col min="3" max="3" width="31.42578125" bestFit="1" customWidth="1"/>
    <col min="4" max="4" width="5" bestFit="1" customWidth="1"/>
  </cols>
  <sheetData>
    <row r="1" spans="1:4" x14ac:dyDescent="0.2">
      <c r="A1" s="197" t="s">
        <v>1052</v>
      </c>
    </row>
    <row r="2" spans="1:4" ht="13.5" thickBot="1" x14ac:dyDescent="0.25">
      <c r="B2" t="s">
        <v>1053</v>
      </c>
    </row>
    <row r="3" spans="1:4" x14ac:dyDescent="0.2">
      <c r="A3" s="1269" t="s">
        <v>99</v>
      </c>
      <c r="B3" s="1270" t="s">
        <v>100</v>
      </c>
      <c r="C3" s="723" t="str">
        <f>A3</f>
        <v>Adur</v>
      </c>
      <c r="D3" t="s">
        <v>4051</v>
      </c>
    </row>
    <row r="4" spans="1:4" x14ac:dyDescent="0.2">
      <c r="A4" s="868" t="s">
        <v>103</v>
      </c>
      <c r="B4" s="1271" t="s">
        <v>104</v>
      </c>
      <c r="C4" s="723" t="str">
        <f t="shared" ref="C4:C67" si="0">A4</f>
        <v>Amber Valley</v>
      </c>
      <c r="D4" t="s">
        <v>4051</v>
      </c>
    </row>
    <row r="5" spans="1:4" x14ac:dyDescent="0.2">
      <c r="A5" s="868" t="s">
        <v>105</v>
      </c>
      <c r="B5" s="1271" t="s">
        <v>106</v>
      </c>
      <c r="C5" s="723" t="str">
        <f t="shared" si="0"/>
        <v>Arun</v>
      </c>
      <c r="D5" t="s">
        <v>4051</v>
      </c>
    </row>
    <row r="6" spans="1:4" x14ac:dyDescent="0.2">
      <c r="A6" s="868" t="s">
        <v>107</v>
      </c>
      <c r="B6" s="1271" t="s">
        <v>108</v>
      </c>
      <c r="C6" s="723" t="str">
        <f t="shared" si="0"/>
        <v>Ashfield</v>
      </c>
      <c r="D6" t="s">
        <v>4051</v>
      </c>
    </row>
    <row r="7" spans="1:4" x14ac:dyDescent="0.2">
      <c r="A7" s="868" t="s">
        <v>109</v>
      </c>
      <c r="B7" s="1271" t="s">
        <v>110</v>
      </c>
      <c r="C7" s="723" t="str">
        <f t="shared" si="0"/>
        <v>Ashford</v>
      </c>
      <c r="D7" t="s">
        <v>4051</v>
      </c>
    </row>
    <row r="8" spans="1:4" x14ac:dyDescent="0.2">
      <c r="A8" s="868" t="s">
        <v>111</v>
      </c>
      <c r="B8" s="1271" t="s">
        <v>112</v>
      </c>
      <c r="C8" s="723" t="str">
        <f t="shared" si="0"/>
        <v>Babergh</v>
      </c>
      <c r="D8" t="s">
        <v>4051</v>
      </c>
    </row>
    <row r="9" spans="1:4" x14ac:dyDescent="0.2">
      <c r="A9" s="868" t="s">
        <v>113</v>
      </c>
      <c r="B9" s="1271" t="s">
        <v>114</v>
      </c>
      <c r="C9" s="723" t="str">
        <f t="shared" si="0"/>
        <v>Barking and Dagenham</v>
      </c>
      <c r="D9" t="s">
        <v>4052</v>
      </c>
    </row>
    <row r="10" spans="1:4" x14ac:dyDescent="0.2">
      <c r="A10" s="868" t="s">
        <v>115</v>
      </c>
      <c r="B10" s="1271" t="s">
        <v>116</v>
      </c>
      <c r="C10" s="723" t="str">
        <f t="shared" si="0"/>
        <v>Barnet</v>
      </c>
      <c r="D10" t="s">
        <v>4052</v>
      </c>
    </row>
    <row r="11" spans="1:4" x14ac:dyDescent="0.2">
      <c r="A11" s="868" t="s">
        <v>117</v>
      </c>
      <c r="B11" s="1271" t="s">
        <v>118</v>
      </c>
      <c r="C11" s="723" t="str">
        <f t="shared" si="0"/>
        <v>Barnsley</v>
      </c>
      <c r="D11" t="s">
        <v>4053</v>
      </c>
    </row>
    <row r="12" spans="1:4" x14ac:dyDescent="0.2">
      <c r="A12" s="868" t="s">
        <v>121</v>
      </c>
      <c r="B12" s="1271" t="s">
        <v>122</v>
      </c>
      <c r="C12" s="723" t="str">
        <f t="shared" si="0"/>
        <v>Basildon</v>
      </c>
      <c r="D12" t="s">
        <v>4051</v>
      </c>
    </row>
    <row r="13" spans="1:4" x14ac:dyDescent="0.2">
      <c r="A13" s="868" t="s">
        <v>1338</v>
      </c>
      <c r="B13" s="1271" t="s">
        <v>124</v>
      </c>
      <c r="C13" s="723" t="str">
        <f t="shared" si="0"/>
        <v>Basingstoke and Deane</v>
      </c>
      <c r="D13" t="s">
        <v>4051</v>
      </c>
    </row>
    <row r="14" spans="1:4" x14ac:dyDescent="0.2">
      <c r="A14" s="868" t="s">
        <v>125</v>
      </c>
      <c r="B14" s="1271" t="s">
        <v>126</v>
      </c>
      <c r="C14" s="723" t="str">
        <f t="shared" si="0"/>
        <v>Bassetlaw</v>
      </c>
      <c r="D14" t="s">
        <v>4051</v>
      </c>
    </row>
    <row r="15" spans="1:4" x14ac:dyDescent="0.2">
      <c r="A15" s="868" t="s">
        <v>1339</v>
      </c>
      <c r="B15" s="1271" t="s">
        <v>128</v>
      </c>
      <c r="C15" s="723" t="str">
        <f t="shared" si="0"/>
        <v>Bath and North East Somerset UA</v>
      </c>
      <c r="D15" t="s">
        <v>700</v>
      </c>
    </row>
    <row r="16" spans="1:4" x14ac:dyDescent="0.2">
      <c r="A16" s="868" t="s">
        <v>129</v>
      </c>
      <c r="B16" s="1271" t="s">
        <v>130</v>
      </c>
      <c r="C16" s="723" t="str">
        <f t="shared" si="0"/>
        <v>Bedford UA</v>
      </c>
      <c r="D16" t="s">
        <v>700</v>
      </c>
    </row>
    <row r="17" spans="1:4" x14ac:dyDescent="0.2">
      <c r="A17" s="868" t="s">
        <v>131</v>
      </c>
      <c r="B17" s="1271" t="s">
        <v>132</v>
      </c>
      <c r="C17" s="723" t="str">
        <f t="shared" si="0"/>
        <v>Bexley</v>
      </c>
      <c r="D17" t="s">
        <v>4052</v>
      </c>
    </row>
    <row r="18" spans="1:4" x14ac:dyDescent="0.2">
      <c r="A18" s="868" t="s">
        <v>133</v>
      </c>
      <c r="B18" s="1271" t="s">
        <v>134</v>
      </c>
      <c r="C18" s="723" t="str">
        <f t="shared" si="0"/>
        <v>Birmingham</v>
      </c>
      <c r="D18" t="s">
        <v>4053</v>
      </c>
    </row>
    <row r="19" spans="1:4" x14ac:dyDescent="0.2">
      <c r="A19" s="868" t="s">
        <v>135</v>
      </c>
      <c r="B19" s="1271" t="s">
        <v>136</v>
      </c>
      <c r="C19" s="723" t="str">
        <f t="shared" si="0"/>
        <v>Blaby</v>
      </c>
      <c r="D19" t="s">
        <v>4051</v>
      </c>
    </row>
    <row r="20" spans="1:4" x14ac:dyDescent="0.2">
      <c r="A20" s="868" t="s">
        <v>870</v>
      </c>
      <c r="B20" s="1271" t="s">
        <v>138</v>
      </c>
      <c r="C20" s="723" t="str">
        <f t="shared" si="0"/>
        <v>Blackburn with Darwen UA</v>
      </c>
      <c r="D20" t="s">
        <v>700</v>
      </c>
    </row>
    <row r="21" spans="1:4" x14ac:dyDescent="0.2">
      <c r="A21" s="868" t="s">
        <v>869</v>
      </c>
      <c r="B21" s="1271" t="s">
        <v>140</v>
      </c>
      <c r="C21" s="723" t="str">
        <f t="shared" si="0"/>
        <v>Blackpool UA</v>
      </c>
      <c r="D21" t="s">
        <v>700</v>
      </c>
    </row>
    <row r="22" spans="1:4" x14ac:dyDescent="0.2">
      <c r="A22" s="868" t="s">
        <v>141</v>
      </c>
      <c r="B22" s="1271" t="s">
        <v>142</v>
      </c>
      <c r="C22" s="723" t="str">
        <f t="shared" si="0"/>
        <v>Bolsover</v>
      </c>
      <c r="D22" t="s">
        <v>4051</v>
      </c>
    </row>
    <row r="23" spans="1:4" x14ac:dyDescent="0.2">
      <c r="A23" s="868" t="s">
        <v>143</v>
      </c>
      <c r="B23" s="1271" t="s">
        <v>144</v>
      </c>
      <c r="C23" s="723" t="str">
        <f t="shared" si="0"/>
        <v>Bolton</v>
      </c>
      <c r="D23" t="s">
        <v>4053</v>
      </c>
    </row>
    <row r="24" spans="1:4" x14ac:dyDescent="0.2">
      <c r="A24" s="868" t="s">
        <v>145</v>
      </c>
      <c r="B24" s="1271" t="s">
        <v>146</v>
      </c>
      <c r="C24" s="723" t="str">
        <f t="shared" si="0"/>
        <v>Boston</v>
      </c>
      <c r="D24" t="s">
        <v>4051</v>
      </c>
    </row>
    <row r="25" spans="1:4" x14ac:dyDescent="0.2">
      <c r="A25" s="868" t="s">
        <v>1340</v>
      </c>
      <c r="B25" s="1271" t="s">
        <v>1333</v>
      </c>
      <c r="C25" s="723" t="str">
        <f t="shared" si="0"/>
        <v>Bournemouth, Christchurch &amp; Poole</v>
      </c>
      <c r="D25" t="s">
        <v>700</v>
      </c>
    </row>
    <row r="26" spans="1:4" x14ac:dyDescent="0.2">
      <c r="A26" s="868" t="s">
        <v>868</v>
      </c>
      <c r="B26" s="1271" t="s">
        <v>148</v>
      </c>
      <c r="C26" s="723" t="str">
        <f t="shared" si="0"/>
        <v>Bracknell Forest UA</v>
      </c>
      <c r="D26" t="s">
        <v>700</v>
      </c>
    </row>
    <row r="27" spans="1:4" x14ac:dyDescent="0.2">
      <c r="A27" s="868" t="s">
        <v>149</v>
      </c>
      <c r="B27" s="1271" t="s">
        <v>150</v>
      </c>
      <c r="C27" s="723" t="str">
        <f t="shared" si="0"/>
        <v>Bradford</v>
      </c>
      <c r="D27" t="s">
        <v>4053</v>
      </c>
    </row>
    <row r="28" spans="1:4" x14ac:dyDescent="0.2">
      <c r="A28" s="868" t="s">
        <v>151</v>
      </c>
      <c r="B28" s="1271" t="s">
        <v>152</v>
      </c>
      <c r="C28" s="723" t="str">
        <f t="shared" si="0"/>
        <v>Braintree</v>
      </c>
      <c r="D28" t="s">
        <v>4051</v>
      </c>
    </row>
    <row r="29" spans="1:4" x14ac:dyDescent="0.2">
      <c r="A29" s="868" t="s">
        <v>153</v>
      </c>
      <c r="B29" s="1271" t="s">
        <v>154</v>
      </c>
      <c r="C29" s="723" t="str">
        <f t="shared" si="0"/>
        <v>Breckland</v>
      </c>
      <c r="D29" t="s">
        <v>4051</v>
      </c>
    </row>
    <row r="30" spans="1:4" x14ac:dyDescent="0.2">
      <c r="A30" s="868" t="s">
        <v>155</v>
      </c>
      <c r="B30" s="1271" t="s">
        <v>156</v>
      </c>
      <c r="C30" s="723" t="str">
        <f t="shared" si="0"/>
        <v>Brent</v>
      </c>
      <c r="D30" t="s">
        <v>4052</v>
      </c>
    </row>
    <row r="31" spans="1:4" x14ac:dyDescent="0.2">
      <c r="A31" s="868" t="s">
        <v>157</v>
      </c>
      <c r="B31" s="1271" t="s">
        <v>158</v>
      </c>
      <c r="C31" s="723" t="str">
        <f t="shared" si="0"/>
        <v>Brentwood</v>
      </c>
      <c r="D31" t="s">
        <v>4051</v>
      </c>
    </row>
    <row r="32" spans="1:4" x14ac:dyDescent="0.2">
      <c r="A32" s="868" t="s">
        <v>1341</v>
      </c>
      <c r="B32" s="1271" t="s">
        <v>160</v>
      </c>
      <c r="C32" s="723" t="str">
        <f t="shared" si="0"/>
        <v>Brighton and Hove UA</v>
      </c>
      <c r="D32" t="s">
        <v>700</v>
      </c>
    </row>
    <row r="33" spans="1:4" x14ac:dyDescent="0.2">
      <c r="A33" s="868" t="s">
        <v>866</v>
      </c>
      <c r="B33" s="1271" t="s">
        <v>162</v>
      </c>
      <c r="C33" s="723" t="str">
        <f t="shared" si="0"/>
        <v>Bristol UA</v>
      </c>
      <c r="D33" t="s">
        <v>700</v>
      </c>
    </row>
    <row r="34" spans="1:4" x14ac:dyDescent="0.2">
      <c r="A34" s="868" t="s">
        <v>163</v>
      </c>
      <c r="B34" s="1271" t="s">
        <v>164</v>
      </c>
      <c r="C34" s="723" t="str">
        <f t="shared" si="0"/>
        <v>Broadland</v>
      </c>
      <c r="D34" t="s">
        <v>4051</v>
      </c>
    </row>
    <row r="35" spans="1:4" x14ac:dyDescent="0.2">
      <c r="A35" s="868" t="s">
        <v>165</v>
      </c>
      <c r="B35" s="1271" t="s">
        <v>166</v>
      </c>
      <c r="C35" s="723" t="str">
        <f t="shared" si="0"/>
        <v>Bromley</v>
      </c>
      <c r="D35" t="s">
        <v>4052</v>
      </c>
    </row>
    <row r="36" spans="1:4" x14ac:dyDescent="0.2">
      <c r="A36" s="868" t="s">
        <v>167</v>
      </c>
      <c r="B36" s="1271" t="s">
        <v>168</v>
      </c>
      <c r="C36" s="723" t="str">
        <f t="shared" si="0"/>
        <v>Bromsgrove</v>
      </c>
      <c r="D36" t="s">
        <v>4051</v>
      </c>
    </row>
    <row r="37" spans="1:4" x14ac:dyDescent="0.2">
      <c r="A37" s="868" t="s">
        <v>169</v>
      </c>
      <c r="B37" s="1271" t="s">
        <v>170</v>
      </c>
      <c r="C37" s="723" t="str">
        <f t="shared" si="0"/>
        <v>Broxbourne</v>
      </c>
      <c r="D37" t="s">
        <v>4051</v>
      </c>
    </row>
    <row r="38" spans="1:4" x14ac:dyDescent="0.2">
      <c r="A38" s="868" t="s">
        <v>171</v>
      </c>
      <c r="B38" s="1271" t="s">
        <v>172</v>
      </c>
      <c r="C38" s="723" t="str">
        <f t="shared" si="0"/>
        <v>Broxtowe</v>
      </c>
      <c r="D38" t="s">
        <v>4051</v>
      </c>
    </row>
    <row r="39" spans="1:4" x14ac:dyDescent="0.2">
      <c r="A39" s="868" t="s">
        <v>4224</v>
      </c>
      <c r="B39" s="1271" t="s">
        <v>1507</v>
      </c>
      <c r="C39" s="723" t="str">
        <f t="shared" si="0"/>
        <v>Buckinghamshire</v>
      </c>
      <c r="D39" t="s">
        <v>700</v>
      </c>
    </row>
    <row r="40" spans="1:4" x14ac:dyDescent="0.2">
      <c r="A40" s="868" t="s">
        <v>173</v>
      </c>
      <c r="B40" s="1271" t="s">
        <v>174</v>
      </c>
      <c r="C40" s="723" t="str">
        <f t="shared" si="0"/>
        <v>Burnley</v>
      </c>
      <c r="D40" t="s">
        <v>4051</v>
      </c>
    </row>
    <row r="41" spans="1:4" x14ac:dyDescent="0.2">
      <c r="A41" s="868" t="s">
        <v>175</v>
      </c>
      <c r="B41" s="1271" t="s">
        <v>176</v>
      </c>
      <c r="C41" s="723" t="str">
        <f t="shared" si="0"/>
        <v>Bury</v>
      </c>
      <c r="D41" t="s">
        <v>4053</v>
      </c>
    </row>
    <row r="42" spans="1:4" x14ac:dyDescent="0.2">
      <c r="A42" s="868" t="s">
        <v>177</v>
      </c>
      <c r="B42" s="1271" t="s">
        <v>178</v>
      </c>
      <c r="C42" s="723" t="str">
        <f t="shared" si="0"/>
        <v>Calderdale</v>
      </c>
      <c r="D42" t="s">
        <v>4053</v>
      </c>
    </row>
    <row r="43" spans="1:4" x14ac:dyDescent="0.2">
      <c r="A43" s="868" t="s">
        <v>179</v>
      </c>
      <c r="B43" s="1271" t="s">
        <v>180</v>
      </c>
      <c r="C43" s="723" t="str">
        <f t="shared" si="0"/>
        <v>Cambridge</v>
      </c>
      <c r="D43" t="s">
        <v>4051</v>
      </c>
    </row>
    <row r="44" spans="1:4" x14ac:dyDescent="0.2">
      <c r="A44" s="868" t="s">
        <v>181</v>
      </c>
      <c r="B44" s="1271" t="s">
        <v>182</v>
      </c>
      <c r="C44" s="723" t="str">
        <f t="shared" si="0"/>
        <v>Camden</v>
      </c>
      <c r="D44" t="s">
        <v>4054</v>
      </c>
    </row>
    <row r="45" spans="1:4" x14ac:dyDescent="0.2">
      <c r="A45" s="868" t="s">
        <v>183</v>
      </c>
      <c r="B45" s="1271" t="s">
        <v>184</v>
      </c>
      <c r="C45" s="723" t="str">
        <f t="shared" si="0"/>
        <v>Cannock Chase</v>
      </c>
      <c r="D45" t="s">
        <v>4051</v>
      </c>
    </row>
    <row r="46" spans="1:4" x14ac:dyDescent="0.2">
      <c r="A46" s="868" t="s">
        <v>185</v>
      </c>
      <c r="B46" s="1271" t="s">
        <v>186</v>
      </c>
      <c r="C46" s="723" t="str">
        <f t="shared" si="0"/>
        <v>Canterbury</v>
      </c>
      <c r="D46" t="s">
        <v>4051</v>
      </c>
    </row>
    <row r="47" spans="1:4" x14ac:dyDescent="0.2">
      <c r="A47" s="868" t="s">
        <v>189</v>
      </c>
      <c r="B47" s="1271" t="s">
        <v>190</v>
      </c>
      <c r="C47" s="723" t="str">
        <f t="shared" si="0"/>
        <v>Castle Point</v>
      </c>
      <c r="D47" t="s">
        <v>4051</v>
      </c>
    </row>
    <row r="48" spans="1:4" x14ac:dyDescent="0.2">
      <c r="A48" s="868" t="s">
        <v>191</v>
      </c>
      <c r="B48" s="1271" t="s">
        <v>192</v>
      </c>
      <c r="C48" s="723" t="str">
        <f t="shared" si="0"/>
        <v>Central Bedfordshire UA</v>
      </c>
      <c r="D48" t="s">
        <v>700</v>
      </c>
    </row>
    <row r="49" spans="1:4" x14ac:dyDescent="0.2">
      <c r="A49" s="868" t="s">
        <v>193</v>
      </c>
      <c r="B49" s="1271" t="s">
        <v>194</v>
      </c>
      <c r="C49" s="723" t="str">
        <f t="shared" si="0"/>
        <v>Charnwood</v>
      </c>
      <c r="D49" t="s">
        <v>4051</v>
      </c>
    </row>
    <row r="50" spans="1:4" x14ac:dyDescent="0.2">
      <c r="A50" s="868" t="s">
        <v>195</v>
      </c>
      <c r="B50" s="1271" t="s">
        <v>196</v>
      </c>
      <c r="C50" s="723" t="str">
        <f t="shared" si="0"/>
        <v>Chelmsford</v>
      </c>
      <c r="D50" t="s">
        <v>4051</v>
      </c>
    </row>
    <row r="51" spans="1:4" x14ac:dyDescent="0.2">
      <c r="A51" s="868" t="s">
        <v>197</v>
      </c>
      <c r="B51" s="1271" t="s">
        <v>198</v>
      </c>
      <c r="C51" s="723" t="str">
        <f t="shared" si="0"/>
        <v>Cheltenham</v>
      </c>
      <c r="D51" t="s">
        <v>4051</v>
      </c>
    </row>
    <row r="52" spans="1:4" x14ac:dyDescent="0.2">
      <c r="A52" s="868" t="s">
        <v>199</v>
      </c>
      <c r="B52" s="1271" t="s">
        <v>200</v>
      </c>
      <c r="C52" s="723" t="str">
        <f t="shared" si="0"/>
        <v>Cherwell</v>
      </c>
      <c r="D52" t="s">
        <v>4051</v>
      </c>
    </row>
    <row r="53" spans="1:4" x14ac:dyDescent="0.2">
      <c r="A53" s="868" t="s">
        <v>201</v>
      </c>
      <c r="B53" s="1271" t="s">
        <v>202</v>
      </c>
      <c r="C53" s="723" t="str">
        <f t="shared" si="0"/>
        <v>Cheshire East UA</v>
      </c>
      <c r="D53" t="s">
        <v>700</v>
      </c>
    </row>
    <row r="54" spans="1:4" x14ac:dyDescent="0.2">
      <c r="A54" s="868" t="s">
        <v>865</v>
      </c>
      <c r="B54" s="1271" t="s">
        <v>203</v>
      </c>
      <c r="C54" s="723" t="str">
        <f t="shared" si="0"/>
        <v>Cheshire West and Chester UA</v>
      </c>
      <c r="D54" t="s">
        <v>700</v>
      </c>
    </row>
    <row r="55" spans="1:4" x14ac:dyDescent="0.2">
      <c r="A55" s="868" t="s">
        <v>204</v>
      </c>
      <c r="B55" s="1271" t="s">
        <v>205</v>
      </c>
      <c r="C55" s="723" t="str">
        <f t="shared" si="0"/>
        <v>Chesterfield</v>
      </c>
      <c r="D55" t="s">
        <v>4051</v>
      </c>
    </row>
    <row r="56" spans="1:4" x14ac:dyDescent="0.2">
      <c r="A56" s="868" t="s">
        <v>206</v>
      </c>
      <c r="B56" s="1271" t="s">
        <v>207</v>
      </c>
      <c r="C56" s="723" t="str">
        <f t="shared" si="0"/>
        <v>Chichester</v>
      </c>
      <c r="D56" t="s">
        <v>4051</v>
      </c>
    </row>
    <row r="57" spans="1:4" x14ac:dyDescent="0.2">
      <c r="A57" s="868" t="s">
        <v>208</v>
      </c>
      <c r="B57" s="1271" t="s">
        <v>209</v>
      </c>
      <c r="C57" s="723" t="str">
        <f t="shared" si="0"/>
        <v>Chorley</v>
      </c>
      <c r="D57" t="s">
        <v>4051</v>
      </c>
    </row>
    <row r="58" spans="1:4" x14ac:dyDescent="0.2">
      <c r="A58" s="868" t="s">
        <v>210</v>
      </c>
      <c r="B58" s="1271" t="s">
        <v>211</v>
      </c>
      <c r="C58" s="723" t="str">
        <f t="shared" si="0"/>
        <v>City of London</v>
      </c>
      <c r="D58" t="s">
        <v>4054</v>
      </c>
    </row>
    <row r="59" spans="1:4" x14ac:dyDescent="0.2">
      <c r="A59" s="868" t="s">
        <v>212</v>
      </c>
      <c r="B59" s="1271" t="s">
        <v>213</v>
      </c>
      <c r="C59" s="723" t="str">
        <f t="shared" si="0"/>
        <v>Colchester</v>
      </c>
      <c r="D59" t="s">
        <v>4051</v>
      </c>
    </row>
    <row r="60" spans="1:4" x14ac:dyDescent="0.2">
      <c r="A60" s="868" t="s">
        <v>216</v>
      </c>
      <c r="B60" s="1271" t="s">
        <v>217</v>
      </c>
      <c r="C60" s="723" t="str">
        <f t="shared" si="0"/>
        <v>Cornwall UA</v>
      </c>
      <c r="D60" t="s">
        <v>700</v>
      </c>
    </row>
    <row r="61" spans="1:4" x14ac:dyDescent="0.2">
      <c r="A61" s="868" t="s">
        <v>218</v>
      </c>
      <c r="B61" s="1271" t="s">
        <v>219</v>
      </c>
      <c r="C61" s="723" t="str">
        <f t="shared" si="0"/>
        <v>Cotswold</v>
      </c>
      <c r="D61" t="s">
        <v>4051</v>
      </c>
    </row>
    <row r="62" spans="1:4" x14ac:dyDescent="0.2">
      <c r="A62" s="868" t="s">
        <v>220</v>
      </c>
      <c r="B62" s="1271" t="s">
        <v>221</v>
      </c>
      <c r="C62" s="723" t="str">
        <f t="shared" si="0"/>
        <v>Coventry</v>
      </c>
      <c r="D62" t="s">
        <v>4053</v>
      </c>
    </row>
    <row r="63" spans="1:4" x14ac:dyDescent="0.2">
      <c r="A63" s="868" t="s">
        <v>224</v>
      </c>
      <c r="B63" s="1271" t="s">
        <v>225</v>
      </c>
      <c r="C63" s="723" t="str">
        <f t="shared" si="0"/>
        <v>Crawley</v>
      </c>
      <c r="D63" t="s">
        <v>4051</v>
      </c>
    </row>
    <row r="64" spans="1:4" x14ac:dyDescent="0.2">
      <c r="A64" s="868" t="s">
        <v>226</v>
      </c>
      <c r="B64" s="1271" t="s">
        <v>227</v>
      </c>
      <c r="C64" s="723" t="str">
        <f t="shared" si="0"/>
        <v>Croydon</v>
      </c>
      <c r="D64" t="s">
        <v>4052</v>
      </c>
    </row>
    <row r="65" spans="1:4" x14ac:dyDescent="0.2">
      <c r="A65" s="868" t="s">
        <v>4484</v>
      </c>
      <c r="B65" s="1271" t="s">
        <v>4483</v>
      </c>
      <c r="C65" s="723" t="str">
        <f t="shared" si="0"/>
        <v>Cumberland</v>
      </c>
      <c r="D65" t="s">
        <v>700</v>
      </c>
    </row>
    <row r="66" spans="1:4" x14ac:dyDescent="0.2">
      <c r="A66" s="868" t="s">
        <v>228</v>
      </c>
      <c r="B66" s="1271" t="s">
        <v>229</v>
      </c>
      <c r="C66" s="723" t="str">
        <f t="shared" si="0"/>
        <v>Dacorum</v>
      </c>
      <c r="D66" t="s">
        <v>4051</v>
      </c>
    </row>
    <row r="67" spans="1:4" x14ac:dyDescent="0.2">
      <c r="A67" s="868" t="s">
        <v>862</v>
      </c>
      <c r="B67" s="1271" t="s">
        <v>231</v>
      </c>
      <c r="C67" s="723" t="str">
        <f t="shared" si="0"/>
        <v>Darlington UA</v>
      </c>
      <c r="D67" t="s">
        <v>700</v>
      </c>
    </row>
    <row r="68" spans="1:4" x14ac:dyDescent="0.2">
      <c r="A68" s="868" t="s">
        <v>232</v>
      </c>
      <c r="B68" s="1271" t="s">
        <v>233</v>
      </c>
      <c r="C68" s="723" t="str">
        <f t="shared" ref="C68:C131" si="1">A68</f>
        <v>Dartford</v>
      </c>
      <c r="D68" t="s">
        <v>4051</v>
      </c>
    </row>
    <row r="69" spans="1:4" x14ac:dyDescent="0.2">
      <c r="A69" s="868" t="s">
        <v>861</v>
      </c>
      <c r="B69" s="1271" t="s">
        <v>235</v>
      </c>
      <c r="C69" s="723" t="str">
        <f t="shared" si="1"/>
        <v>Derby UA</v>
      </c>
      <c r="D69" t="s">
        <v>700</v>
      </c>
    </row>
    <row r="70" spans="1:4" x14ac:dyDescent="0.2">
      <c r="A70" s="868" t="s">
        <v>236</v>
      </c>
      <c r="B70" s="1271" t="s">
        <v>237</v>
      </c>
      <c r="C70" s="723" t="str">
        <f t="shared" si="1"/>
        <v>Derbyshire Dales</v>
      </c>
      <c r="D70" t="s">
        <v>4051</v>
      </c>
    </row>
    <row r="71" spans="1:4" x14ac:dyDescent="0.2">
      <c r="A71" s="868" t="s">
        <v>238</v>
      </c>
      <c r="B71" s="1271" t="s">
        <v>239</v>
      </c>
      <c r="C71" s="723" t="str">
        <f t="shared" si="1"/>
        <v>Doncaster</v>
      </c>
      <c r="D71" t="s">
        <v>4053</v>
      </c>
    </row>
    <row r="72" spans="1:4" x14ac:dyDescent="0.2">
      <c r="A72" s="868" t="s">
        <v>1342</v>
      </c>
      <c r="B72" s="1271" t="s">
        <v>1334</v>
      </c>
      <c r="C72" s="723" t="str">
        <f t="shared" si="1"/>
        <v>Dorset Council</v>
      </c>
      <c r="D72" t="s">
        <v>700</v>
      </c>
    </row>
    <row r="73" spans="1:4" x14ac:dyDescent="0.2">
      <c r="A73" s="868" t="s">
        <v>240</v>
      </c>
      <c r="B73" s="1271" t="s">
        <v>241</v>
      </c>
      <c r="C73" s="723" t="str">
        <f t="shared" si="1"/>
        <v>Dover</v>
      </c>
      <c r="D73" t="s">
        <v>4051</v>
      </c>
    </row>
    <row r="74" spans="1:4" x14ac:dyDescent="0.2">
      <c r="A74" s="868" t="s">
        <v>242</v>
      </c>
      <c r="B74" s="1271" t="s">
        <v>243</v>
      </c>
      <c r="C74" s="723" t="str">
        <f t="shared" si="1"/>
        <v>Dudley</v>
      </c>
      <c r="D74" t="s">
        <v>4053</v>
      </c>
    </row>
    <row r="75" spans="1:4" x14ac:dyDescent="0.2">
      <c r="A75" s="868" t="s">
        <v>244</v>
      </c>
      <c r="B75" s="1271" t="s">
        <v>245</v>
      </c>
      <c r="C75" s="723" t="str">
        <f t="shared" si="1"/>
        <v>Durham UA</v>
      </c>
      <c r="D75" t="s">
        <v>700</v>
      </c>
    </row>
    <row r="76" spans="1:4" x14ac:dyDescent="0.2">
      <c r="A76" s="868" t="s">
        <v>246</v>
      </c>
      <c r="B76" s="1271" t="s">
        <v>247</v>
      </c>
      <c r="C76" s="723" t="str">
        <f t="shared" si="1"/>
        <v>Ealing</v>
      </c>
      <c r="D76" t="s">
        <v>4052</v>
      </c>
    </row>
    <row r="77" spans="1:4" x14ac:dyDescent="0.2">
      <c r="A77" s="868" t="s">
        <v>248</v>
      </c>
      <c r="B77" s="1271" t="s">
        <v>249</v>
      </c>
      <c r="C77" s="723" t="str">
        <f t="shared" si="1"/>
        <v>East Cambridgeshire</v>
      </c>
      <c r="D77" t="s">
        <v>4051</v>
      </c>
    </row>
    <row r="78" spans="1:4" x14ac:dyDescent="0.2">
      <c r="A78" s="868" t="s">
        <v>250</v>
      </c>
      <c r="B78" s="1271" t="s">
        <v>251</v>
      </c>
      <c r="C78" s="723" t="str">
        <f t="shared" si="1"/>
        <v>East Devon</v>
      </c>
      <c r="D78" t="s">
        <v>4051</v>
      </c>
    </row>
    <row r="79" spans="1:4" x14ac:dyDescent="0.2">
      <c r="A79" s="868" t="s">
        <v>252</v>
      </c>
      <c r="B79" s="1271" t="s">
        <v>253</v>
      </c>
      <c r="C79" s="723" t="str">
        <f t="shared" si="1"/>
        <v>East Hampshire</v>
      </c>
      <c r="D79" t="s">
        <v>4051</v>
      </c>
    </row>
    <row r="80" spans="1:4" x14ac:dyDescent="0.2">
      <c r="A80" s="868" t="s">
        <v>254</v>
      </c>
      <c r="B80" s="1271" t="s">
        <v>255</v>
      </c>
      <c r="C80" s="723" t="str">
        <f t="shared" si="1"/>
        <v>East Hertfordshire</v>
      </c>
      <c r="D80" t="s">
        <v>4051</v>
      </c>
    </row>
    <row r="81" spans="1:4" x14ac:dyDescent="0.2">
      <c r="A81" s="868" t="s">
        <v>256</v>
      </c>
      <c r="B81" s="1271" t="s">
        <v>257</v>
      </c>
      <c r="C81" s="723" t="str">
        <f t="shared" si="1"/>
        <v>East Lindsey</v>
      </c>
      <c r="D81" t="s">
        <v>4051</v>
      </c>
    </row>
    <row r="82" spans="1:4" x14ac:dyDescent="0.2">
      <c r="A82" s="868" t="s">
        <v>858</v>
      </c>
      <c r="B82" s="1271" t="s">
        <v>259</v>
      </c>
      <c r="C82" s="723" t="str">
        <f t="shared" si="1"/>
        <v>East Riding of Yorkshire UA</v>
      </c>
      <c r="D82" t="s">
        <v>700</v>
      </c>
    </row>
    <row r="83" spans="1:4" x14ac:dyDescent="0.2">
      <c r="A83" s="868" t="s">
        <v>260</v>
      </c>
      <c r="B83" s="1271" t="s">
        <v>261</v>
      </c>
      <c r="C83" s="723" t="str">
        <f t="shared" si="1"/>
        <v>East Staffordshire</v>
      </c>
      <c r="D83" t="s">
        <v>4051</v>
      </c>
    </row>
    <row r="84" spans="1:4" x14ac:dyDescent="0.2">
      <c r="A84" s="868" t="s">
        <v>1343</v>
      </c>
      <c r="B84" s="1271" t="s">
        <v>1335</v>
      </c>
      <c r="C84" s="723" t="str">
        <f t="shared" si="1"/>
        <v>East Suffolk</v>
      </c>
      <c r="D84" t="s">
        <v>4051</v>
      </c>
    </row>
    <row r="85" spans="1:4" x14ac:dyDescent="0.2">
      <c r="A85" s="868" t="s">
        <v>262</v>
      </c>
      <c r="B85" s="1271" t="s">
        <v>263</v>
      </c>
      <c r="C85" s="723" t="str">
        <f t="shared" si="1"/>
        <v>Eastbourne</v>
      </c>
      <c r="D85" t="s">
        <v>4051</v>
      </c>
    </row>
    <row r="86" spans="1:4" x14ac:dyDescent="0.2">
      <c r="A86" s="868" t="s">
        <v>264</v>
      </c>
      <c r="B86" s="1271" t="s">
        <v>265</v>
      </c>
      <c r="C86" s="723" t="str">
        <f t="shared" si="1"/>
        <v>Eastleigh</v>
      </c>
      <c r="D86" t="s">
        <v>4051</v>
      </c>
    </row>
    <row r="87" spans="1:4" x14ac:dyDescent="0.2">
      <c r="A87" s="868" t="s">
        <v>268</v>
      </c>
      <c r="B87" s="1271" t="s">
        <v>269</v>
      </c>
      <c r="C87" s="723" t="str">
        <f t="shared" si="1"/>
        <v>Elmbridge</v>
      </c>
      <c r="D87" t="s">
        <v>4051</v>
      </c>
    </row>
    <row r="88" spans="1:4" x14ac:dyDescent="0.2">
      <c r="A88" s="868" t="s">
        <v>270</v>
      </c>
      <c r="B88" s="1271" t="s">
        <v>271</v>
      </c>
      <c r="C88" s="723" t="str">
        <f t="shared" si="1"/>
        <v>Enfield</v>
      </c>
      <c r="D88" t="s">
        <v>4052</v>
      </c>
    </row>
    <row r="89" spans="1:4" x14ac:dyDescent="0.2">
      <c r="A89" s="868" t="s">
        <v>272</v>
      </c>
      <c r="B89" s="1271" t="s">
        <v>273</v>
      </c>
      <c r="C89" s="723" t="str">
        <f t="shared" si="1"/>
        <v>Epping Forest</v>
      </c>
      <c r="D89" t="s">
        <v>4051</v>
      </c>
    </row>
    <row r="90" spans="1:4" x14ac:dyDescent="0.2">
      <c r="A90" s="868" t="s">
        <v>1098</v>
      </c>
      <c r="B90" s="1271" t="s">
        <v>275</v>
      </c>
      <c r="C90" s="723" t="str">
        <f t="shared" si="1"/>
        <v>Epsom and Ewell</v>
      </c>
      <c r="D90" t="s">
        <v>4051</v>
      </c>
    </row>
    <row r="91" spans="1:4" x14ac:dyDescent="0.2">
      <c r="A91" s="868" t="s">
        <v>276</v>
      </c>
      <c r="B91" s="1271" t="s">
        <v>277</v>
      </c>
      <c r="C91" s="723" t="str">
        <f t="shared" si="1"/>
        <v>Erewash</v>
      </c>
      <c r="D91" t="s">
        <v>4051</v>
      </c>
    </row>
    <row r="92" spans="1:4" x14ac:dyDescent="0.2">
      <c r="A92" s="868" t="s">
        <v>278</v>
      </c>
      <c r="B92" s="1271" t="s">
        <v>279</v>
      </c>
      <c r="C92" s="723" t="str">
        <f t="shared" si="1"/>
        <v>Exeter</v>
      </c>
      <c r="D92" t="s">
        <v>4051</v>
      </c>
    </row>
    <row r="93" spans="1:4" x14ac:dyDescent="0.2">
      <c r="A93" s="868" t="s">
        <v>280</v>
      </c>
      <c r="B93" s="1271" t="s">
        <v>281</v>
      </c>
      <c r="C93" s="723" t="str">
        <f t="shared" si="1"/>
        <v>Fareham</v>
      </c>
      <c r="D93" t="s">
        <v>4051</v>
      </c>
    </row>
    <row r="94" spans="1:4" x14ac:dyDescent="0.2">
      <c r="A94" s="868" t="s">
        <v>282</v>
      </c>
      <c r="B94" s="1271" t="s">
        <v>283</v>
      </c>
      <c r="C94" s="723" t="str">
        <f t="shared" si="1"/>
        <v>Fenland</v>
      </c>
      <c r="D94" t="s">
        <v>4051</v>
      </c>
    </row>
    <row r="95" spans="1:4" x14ac:dyDescent="0.2">
      <c r="A95" s="868" t="s">
        <v>1291</v>
      </c>
      <c r="B95" s="1271" t="s">
        <v>528</v>
      </c>
      <c r="C95" s="723" t="str">
        <f t="shared" si="1"/>
        <v>Folkestone &amp; Hythe</v>
      </c>
      <c r="D95" t="s">
        <v>4051</v>
      </c>
    </row>
    <row r="96" spans="1:4" x14ac:dyDescent="0.2">
      <c r="A96" s="868" t="s">
        <v>284</v>
      </c>
      <c r="B96" s="1271" t="s">
        <v>285</v>
      </c>
      <c r="C96" s="723" t="str">
        <f t="shared" si="1"/>
        <v>Forest of Dean</v>
      </c>
      <c r="D96" t="s">
        <v>4051</v>
      </c>
    </row>
    <row r="97" spans="1:4" x14ac:dyDescent="0.2">
      <c r="A97" s="868" t="s">
        <v>286</v>
      </c>
      <c r="B97" s="1271" t="s">
        <v>287</v>
      </c>
      <c r="C97" s="723" t="str">
        <f t="shared" si="1"/>
        <v>Fylde</v>
      </c>
      <c r="D97" t="s">
        <v>4051</v>
      </c>
    </row>
    <row r="98" spans="1:4" x14ac:dyDescent="0.2">
      <c r="A98" s="868" t="s">
        <v>288</v>
      </c>
      <c r="B98" s="1271" t="s">
        <v>289</v>
      </c>
      <c r="C98" s="723" t="str">
        <f t="shared" si="1"/>
        <v>Gateshead</v>
      </c>
      <c r="D98" t="s">
        <v>4053</v>
      </c>
    </row>
    <row r="99" spans="1:4" x14ac:dyDescent="0.2">
      <c r="A99" s="868" t="s">
        <v>290</v>
      </c>
      <c r="B99" s="1271" t="s">
        <v>291</v>
      </c>
      <c r="C99" s="723" t="str">
        <f t="shared" si="1"/>
        <v>Gedling</v>
      </c>
      <c r="D99" t="s">
        <v>4051</v>
      </c>
    </row>
    <row r="100" spans="1:4" x14ac:dyDescent="0.2">
      <c r="A100" s="868" t="s">
        <v>292</v>
      </c>
      <c r="B100" s="1271" t="s">
        <v>293</v>
      </c>
      <c r="C100" s="723" t="str">
        <f t="shared" si="1"/>
        <v>Gloucester</v>
      </c>
      <c r="D100" t="s">
        <v>4051</v>
      </c>
    </row>
    <row r="101" spans="1:4" x14ac:dyDescent="0.2">
      <c r="A101" s="868" t="s">
        <v>294</v>
      </c>
      <c r="B101" s="1271" t="s">
        <v>295</v>
      </c>
      <c r="C101" s="723" t="str">
        <f t="shared" si="1"/>
        <v>Gosport</v>
      </c>
      <c r="D101" t="s">
        <v>4051</v>
      </c>
    </row>
    <row r="102" spans="1:4" x14ac:dyDescent="0.2">
      <c r="A102" s="868" t="s">
        <v>296</v>
      </c>
      <c r="B102" s="1271" t="s">
        <v>297</v>
      </c>
      <c r="C102" s="723" t="str">
        <f t="shared" si="1"/>
        <v>Gravesham</v>
      </c>
      <c r="D102" t="s">
        <v>4051</v>
      </c>
    </row>
    <row r="103" spans="1:4" x14ac:dyDescent="0.2">
      <c r="A103" s="868" t="s">
        <v>298</v>
      </c>
      <c r="B103" s="1271" t="s">
        <v>299</v>
      </c>
      <c r="C103" s="723" t="str">
        <f t="shared" si="1"/>
        <v>Great Yarmouth</v>
      </c>
      <c r="D103" t="s">
        <v>4051</v>
      </c>
    </row>
    <row r="104" spans="1:4" x14ac:dyDescent="0.2">
      <c r="A104" s="868" t="s">
        <v>300</v>
      </c>
      <c r="B104" s="1271" t="s">
        <v>301</v>
      </c>
      <c r="C104" s="723" t="str">
        <f t="shared" si="1"/>
        <v>Greenwich</v>
      </c>
      <c r="D104" t="s">
        <v>4054</v>
      </c>
    </row>
    <row r="105" spans="1:4" x14ac:dyDescent="0.2">
      <c r="A105" s="868" t="s">
        <v>302</v>
      </c>
      <c r="B105" s="1271" t="s">
        <v>303</v>
      </c>
      <c r="C105" s="723" t="str">
        <f t="shared" si="1"/>
        <v>Guildford</v>
      </c>
      <c r="D105" t="s">
        <v>4051</v>
      </c>
    </row>
    <row r="106" spans="1:4" x14ac:dyDescent="0.2">
      <c r="A106" s="868" t="s">
        <v>304</v>
      </c>
      <c r="B106" s="1271" t="s">
        <v>305</v>
      </c>
      <c r="C106" s="723" t="str">
        <f t="shared" si="1"/>
        <v>Hackney</v>
      </c>
      <c r="D106" t="s">
        <v>4054</v>
      </c>
    </row>
    <row r="107" spans="1:4" x14ac:dyDescent="0.2">
      <c r="A107" s="868" t="s">
        <v>857</v>
      </c>
      <c r="B107" s="1271" t="s">
        <v>307</v>
      </c>
      <c r="C107" s="723" t="str">
        <f t="shared" si="1"/>
        <v>Halton UA</v>
      </c>
      <c r="D107" t="s">
        <v>700</v>
      </c>
    </row>
    <row r="108" spans="1:4" x14ac:dyDescent="0.2">
      <c r="A108" s="868" t="s">
        <v>310</v>
      </c>
      <c r="B108" s="1271" t="s">
        <v>311</v>
      </c>
      <c r="C108" s="723" t="str">
        <f t="shared" si="1"/>
        <v>Hammersmith and Fulham</v>
      </c>
      <c r="D108" t="s">
        <v>4054</v>
      </c>
    </row>
    <row r="109" spans="1:4" x14ac:dyDescent="0.2">
      <c r="A109" s="868" t="s">
        <v>312</v>
      </c>
      <c r="B109" s="1271" t="s">
        <v>313</v>
      </c>
      <c r="C109" s="723" t="str">
        <f t="shared" si="1"/>
        <v>Harborough</v>
      </c>
      <c r="D109" t="s">
        <v>4051</v>
      </c>
    </row>
    <row r="110" spans="1:4" x14ac:dyDescent="0.2">
      <c r="A110" s="868" t="s">
        <v>314</v>
      </c>
      <c r="B110" s="1271" t="s">
        <v>315</v>
      </c>
      <c r="C110" s="723" t="str">
        <f t="shared" si="1"/>
        <v>Haringey</v>
      </c>
      <c r="D110" t="s">
        <v>4052</v>
      </c>
    </row>
    <row r="111" spans="1:4" x14ac:dyDescent="0.2">
      <c r="A111" s="868" t="s">
        <v>316</v>
      </c>
      <c r="B111" s="1271" t="s">
        <v>317</v>
      </c>
      <c r="C111" s="723" t="str">
        <f t="shared" si="1"/>
        <v>Harlow</v>
      </c>
      <c r="D111" t="s">
        <v>4051</v>
      </c>
    </row>
    <row r="112" spans="1:4" x14ac:dyDescent="0.2">
      <c r="A112" s="868" t="s">
        <v>320</v>
      </c>
      <c r="B112" s="1271" t="s">
        <v>321</v>
      </c>
      <c r="C112" s="723" t="str">
        <f t="shared" si="1"/>
        <v>Harrow</v>
      </c>
      <c r="D112" t="s">
        <v>4052</v>
      </c>
    </row>
    <row r="113" spans="1:4" x14ac:dyDescent="0.2">
      <c r="A113" s="868" t="s">
        <v>322</v>
      </c>
      <c r="B113" s="1271" t="s">
        <v>323</v>
      </c>
      <c r="C113" s="723" t="str">
        <f t="shared" si="1"/>
        <v>Hart</v>
      </c>
      <c r="D113" t="s">
        <v>4051</v>
      </c>
    </row>
    <row r="114" spans="1:4" x14ac:dyDescent="0.2">
      <c r="A114" s="868" t="s">
        <v>855</v>
      </c>
      <c r="B114" s="1271" t="s">
        <v>325</v>
      </c>
      <c r="C114" s="723" t="str">
        <f t="shared" si="1"/>
        <v>Hartlepool UA</v>
      </c>
      <c r="D114" t="s">
        <v>700</v>
      </c>
    </row>
    <row r="115" spans="1:4" x14ac:dyDescent="0.2">
      <c r="A115" s="868" t="s">
        <v>326</v>
      </c>
      <c r="B115" s="1271" t="s">
        <v>327</v>
      </c>
      <c r="C115" s="723" t="str">
        <f t="shared" si="1"/>
        <v>Hastings</v>
      </c>
      <c r="D115" t="s">
        <v>4051</v>
      </c>
    </row>
    <row r="116" spans="1:4" x14ac:dyDescent="0.2">
      <c r="A116" s="868" t="s">
        <v>328</v>
      </c>
      <c r="B116" s="1271" t="s">
        <v>329</v>
      </c>
      <c r="C116" s="723" t="str">
        <f t="shared" si="1"/>
        <v>Havant</v>
      </c>
      <c r="D116" t="s">
        <v>4051</v>
      </c>
    </row>
    <row r="117" spans="1:4" x14ac:dyDescent="0.2">
      <c r="A117" s="868" t="s">
        <v>330</v>
      </c>
      <c r="B117" s="1271" t="s">
        <v>331</v>
      </c>
      <c r="C117" s="723" t="str">
        <f t="shared" si="1"/>
        <v>Havering</v>
      </c>
      <c r="D117" t="s">
        <v>4052</v>
      </c>
    </row>
    <row r="118" spans="1:4" x14ac:dyDescent="0.2">
      <c r="A118" s="868" t="s">
        <v>854</v>
      </c>
      <c r="B118" s="1271" t="s">
        <v>333</v>
      </c>
      <c r="C118" s="723" t="str">
        <f t="shared" si="1"/>
        <v>Herefordshire UA</v>
      </c>
      <c r="D118" t="s">
        <v>700</v>
      </c>
    </row>
    <row r="119" spans="1:4" x14ac:dyDescent="0.2">
      <c r="A119" s="868" t="s">
        <v>334</v>
      </c>
      <c r="B119" s="1271" t="s">
        <v>335</v>
      </c>
      <c r="C119" s="723" t="str">
        <f t="shared" si="1"/>
        <v>Hertsmere</v>
      </c>
      <c r="D119" t="s">
        <v>4051</v>
      </c>
    </row>
    <row r="120" spans="1:4" x14ac:dyDescent="0.2">
      <c r="A120" s="868" t="s">
        <v>336</v>
      </c>
      <c r="B120" s="1271" t="s">
        <v>337</v>
      </c>
      <c r="C120" s="723" t="str">
        <f t="shared" si="1"/>
        <v>High Peak</v>
      </c>
      <c r="D120" t="s">
        <v>4051</v>
      </c>
    </row>
    <row r="121" spans="1:4" x14ac:dyDescent="0.2">
      <c r="A121" s="868" t="s">
        <v>338</v>
      </c>
      <c r="B121" s="1271" t="s">
        <v>339</v>
      </c>
      <c r="C121" s="723" t="str">
        <f t="shared" si="1"/>
        <v>Hillingdon</v>
      </c>
      <c r="D121" t="s">
        <v>4052</v>
      </c>
    </row>
    <row r="122" spans="1:4" x14ac:dyDescent="0.2">
      <c r="A122" s="868" t="s">
        <v>340</v>
      </c>
      <c r="B122" s="1271" t="s">
        <v>341</v>
      </c>
      <c r="C122" s="723" t="str">
        <f t="shared" si="1"/>
        <v>Hinckley and Bosworth</v>
      </c>
      <c r="D122" t="s">
        <v>4051</v>
      </c>
    </row>
    <row r="123" spans="1:4" x14ac:dyDescent="0.2">
      <c r="A123" s="868" t="s">
        <v>342</v>
      </c>
      <c r="B123" s="1271" t="s">
        <v>343</v>
      </c>
      <c r="C123" s="723" t="str">
        <f t="shared" si="1"/>
        <v>Horsham</v>
      </c>
      <c r="D123" t="s">
        <v>4051</v>
      </c>
    </row>
    <row r="124" spans="1:4" x14ac:dyDescent="0.2">
      <c r="A124" s="868" t="s">
        <v>344</v>
      </c>
      <c r="B124" s="1271" t="s">
        <v>345</v>
      </c>
      <c r="C124" s="723" t="str">
        <f t="shared" si="1"/>
        <v>Hounslow</v>
      </c>
      <c r="D124" t="s">
        <v>4052</v>
      </c>
    </row>
    <row r="125" spans="1:4" x14ac:dyDescent="0.2">
      <c r="A125" s="868" t="s">
        <v>346</v>
      </c>
      <c r="B125" s="1271" t="s">
        <v>347</v>
      </c>
      <c r="C125" s="723" t="str">
        <f t="shared" si="1"/>
        <v>Huntingdonshire</v>
      </c>
      <c r="D125" t="s">
        <v>4051</v>
      </c>
    </row>
    <row r="126" spans="1:4" x14ac:dyDescent="0.2">
      <c r="A126" s="868" t="s">
        <v>348</v>
      </c>
      <c r="B126" s="1271" t="s">
        <v>349</v>
      </c>
      <c r="C126" s="723" t="str">
        <f t="shared" si="1"/>
        <v>Hyndburn</v>
      </c>
      <c r="D126" t="s">
        <v>4051</v>
      </c>
    </row>
    <row r="127" spans="1:4" x14ac:dyDescent="0.2">
      <c r="A127" s="868" t="s">
        <v>350</v>
      </c>
      <c r="B127" s="1271" t="s">
        <v>351</v>
      </c>
      <c r="C127" s="723" t="str">
        <f t="shared" si="1"/>
        <v>Ipswich</v>
      </c>
      <c r="D127" t="s">
        <v>4051</v>
      </c>
    </row>
    <row r="128" spans="1:4" x14ac:dyDescent="0.2">
      <c r="A128" s="868" t="s">
        <v>1276</v>
      </c>
      <c r="B128" s="1271" t="s">
        <v>352</v>
      </c>
      <c r="C128" s="723" t="str">
        <f t="shared" si="1"/>
        <v>Isle of Wight UA</v>
      </c>
      <c r="D128" t="s">
        <v>700</v>
      </c>
    </row>
    <row r="129" spans="1:4" x14ac:dyDescent="0.2">
      <c r="A129" s="868" t="s">
        <v>1344</v>
      </c>
      <c r="B129" s="1271" t="s">
        <v>354</v>
      </c>
      <c r="C129" s="723" t="str">
        <f t="shared" si="1"/>
        <v>Isles of Scilly UA</v>
      </c>
      <c r="D129" t="s">
        <v>700</v>
      </c>
    </row>
    <row r="130" spans="1:4" x14ac:dyDescent="0.2">
      <c r="A130" s="868" t="s">
        <v>355</v>
      </c>
      <c r="B130" s="1271" t="s">
        <v>356</v>
      </c>
      <c r="C130" s="723" t="str">
        <f t="shared" si="1"/>
        <v>Islington</v>
      </c>
      <c r="D130" t="s">
        <v>4054</v>
      </c>
    </row>
    <row r="131" spans="1:4" x14ac:dyDescent="0.2">
      <c r="A131" s="868" t="s">
        <v>357</v>
      </c>
      <c r="B131" s="1271" t="s">
        <v>358</v>
      </c>
      <c r="C131" s="723" t="str">
        <f t="shared" si="1"/>
        <v>Kensington and Chelsea</v>
      </c>
      <c r="D131" t="s">
        <v>4054</v>
      </c>
    </row>
    <row r="132" spans="1:4" x14ac:dyDescent="0.2">
      <c r="A132" s="868" t="s">
        <v>1345</v>
      </c>
      <c r="B132" s="1271" t="s">
        <v>359</v>
      </c>
      <c r="C132" s="723" t="str">
        <f t="shared" ref="C132:C195" si="2">A132</f>
        <v>King’s Lynn and West Norfolk</v>
      </c>
      <c r="D132" t="s">
        <v>4051</v>
      </c>
    </row>
    <row r="133" spans="1:4" x14ac:dyDescent="0.2">
      <c r="A133" s="868" t="s">
        <v>1277</v>
      </c>
      <c r="B133" s="1271" t="s">
        <v>361</v>
      </c>
      <c r="C133" s="723" t="str">
        <f t="shared" si="2"/>
        <v>Kingston upon Hull UA</v>
      </c>
      <c r="D133" t="s">
        <v>700</v>
      </c>
    </row>
    <row r="134" spans="1:4" x14ac:dyDescent="0.2">
      <c r="A134" s="868" t="s">
        <v>362</v>
      </c>
      <c r="B134" s="1271" t="s">
        <v>363</v>
      </c>
      <c r="C134" s="723" t="str">
        <f t="shared" si="2"/>
        <v>Kingston upon Thames</v>
      </c>
      <c r="D134" t="s">
        <v>4052</v>
      </c>
    </row>
    <row r="135" spans="1:4" x14ac:dyDescent="0.2">
      <c r="A135" s="868" t="s">
        <v>364</v>
      </c>
      <c r="B135" s="1271" t="s">
        <v>365</v>
      </c>
      <c r="C135" s="723" t="str">
        <f t="shared" si="2"/>
        <v>Kirklees</v>
      </c>
      <c r="D135" t="s">
        <v>4053</v>
      </c>
    </row>
    <row r="136" spans="1:4" x14ac:dyDescent="0.2">
      <c r="A136" s="868" t="s">
        <v>366</v>
      </c>
      <c r="B136" s="1271" t="s">
        <v>367</v>
      </c>
      <c r="C136" s="723" t="str">
        <f t="shared" si="2"/>
        <v>Knowsley</v>
      </c>
      <c r="D136" t="s">
        <v>4053</v>
      </c>
    </row>
    <row r="137" spans="1:4" x14ac:dyDescent="0.2">
      <c r="A137" s="868" t="s">
        <v>368</v>
      </c>
      <c r="B137" s="1271" t="s">
        <v>369</v>
      </c>
      <c r="C137" s="723" t="str">
        <f t="shared" si="2"/>
        <v>Lambeth</v>
      </c>
      <c r="D137" t="s">
        <v>4054</v>
      </c>
    </row>
    <row r="138" spans="1:4" x14ac:dyDescent="0.2">
      <c r="A138" s="868" t="s">
        <v>370</v>
      </c>
      <c r="B138" s="1271" t="s">
        <v>371</v>
      </c>
      <c r="C138" s="723" t="str">
        <f t="shared" si="2"/>
        <v>Lancaster</v>
      </c>
      <c r="D138" t="s">
        <v>4051</v>
      </c>
    </row>
    <row r="139" spans="1:4" x14ac:dyDescent="0.2">
      <c r="A139" s="868" t="s">
        <v>372</v>
      </c>
      <c r="B139" s="1271" t="s">
        <v>373</v>
      </c>
      <c r="C139" s="723" t="str">
        <f t="shared" si="2"/>
        <v>Leeds</v>
      </c>
      <c r="D139" t="s">
        <v>4053</v>
      </c>
    </row>
    <row r="140" spans="1:4" x14ac:dyDescent="0.2">
      <c r="A140" s="868" t="s">
        <v>847</v>
      </c>
      <c r="B140" s="1271" t="s">
        <v>375</v>
      </c>
      <c r="C140" s="723" t="str">
        <f t="shared" si="2"/>
        <v>Leicester UA</v>
      </c>
      <c r="D140" t="s">
        <v>700</v>
      </c>
    </row>
    <row r="141" spans="1:4" x14ac:dyDescent="0.2">
      <c r="A141" s="868" t="s">
        <v>376</v>
      </c>
      <c r="B141" s="1271" t="s">
        <v>377</v>
      </c>
      <c r="C141" s="723" t="str">
        <f t="shared" si="2"/>
        <v>Lewes</v>
      </c>
      <c r="D141" t="s">
        <v>4051</v>
      </c>
    </row>
    <row r="142" spans="1:4" x14ac:dyDescent="0.2">
      <c r="A142" s="868" t="s">
        <v>378</v>
      </c>
      <c r="B142" s="1271" t="s">
        <v>379</v>
      </c>
      <c r="C142" s="723" t="str">
        <f t="shared" si="2"/>
        <v>Lewisham</v>
      </c>
      <c r="D142" t="s">
        <v>4054</v>
      </c>
    </row>
    <row r="143" spans="1:4" x14ac:dyDescent="0.2">
      <c r="A143" s="868" t="s">
        <v>380</v>
      </c>
      <c r="B143" s="1271" t="s">
        <v>381</v>
      </c>
      <c r="C143" s="723" t="str">
        <f t="shared" si="2"/>
        <v>Lichfield</v>
      </c>
      <c r="D143" t="s">
        <v>4051</v>
      </c>
    </row>
    <row r="144" spans="1:4" x14ac:dyDescent="0.2">
      <c r="A144" s="868" t="s">
        <v>382</v>
      </c>
      <c r="B144" s="1271" t="s">
        <v>383</v>
      </c>
      <c r="C144" s="723" t="str">
        <f t="shared" si="2"/>
        <v>Lincoln</v>
      </c>
      <c r="D144" t="s">
        <v>4051</v>
      </c>
    </row>
    <row r="145" spans="1:4" x14ac:dyDescent="0.2">
      <c r="A145" s="868" t="s">
        <v>384</v>
      </c>
      <c r="B145" s="1271" t="s">
        <v>385</v>
      </c>
      <c r="C145" s="723" t="str">
        <f t="shared" si="2"/>
        <v>Liverpool</v>
      </c>
      <c r="D145" t="s">
        <v>4053</v>
      </c>
    </row>
    <row r="146" spans="1:4" x14ac:dyDescent="0.2">
      <c r="A146" s="868" t="s">
        <v>846</v>
      </c>
      <c r="B146" s="1271" t="s">
        <v>387</v>
      </c>
      <c r="C146" s="723" t="str">
        <f t="shared" si="2"/>
        <v>Luton UA</v>
      </c>
      <c r="D146" t="s">
        <v>700</v>
      </c>
    </row>
    <row r="147" spans="1:4" x14ac:dyDescent="0.2">
      <c r="A147" s="868" t="s">
        <v>388</v>
      </c>
      <c r="B147" s="1271" t="s">
        <v>389</v>
      </c>
      <c r="C147" s="723" t="str">
        <f t="shared" si="2"/>
        <v>Maidstone</v>
      </c>
      <c r="D147" t="s">
        <v>4051</v>
      </c>
    </row>
    <row r="148" spans="1:4" x14ac:dyDescent="0.2">
      <c r="A148" s="868" t="s">
        <v>390</v>
      </c>
      <c r="B148" s="1271" t="s">
        <v>391</v>
      </c>
      <c r="C148" s="723" t="str">
        <f t="shared" si="2"/>
        <v>Maldon</v>
      </c>
      <c r="D148" t="s">
        <v>4051</v>
      </c>
    </row>
    <row r="149" spans="1:4" x14ac:dyDescent="0.2">
      <c r="A149" s="868" t="s">
        <v>392</v>
      </c>
      <c r="B149" s="1271" t="s">
        <v>393</v>
      </c>
      <c r="C149" s="723" t="str">
        <f t="shared" si="2"/>
        <v>Malvern Hills</v>
      </c>
      <c r="D149" t="s">
        <v>4051</v>
      </c>
    </row>
    <row r="150" spans="1:4" x14ac:dyDescent="0.2">
      <c r="A150" s="868" t="s">
        <v>394</v>
      </c>
      <c r="B150" s="1271" t="s">
        <v>395</v>
      </c>
      <c r="C150" s="723" t="str">
        <f t="shared" si="2"/>
        <v>Manchester</v>
      </c>
      <c r="D150" t="s">
        <v>4053</v>
      </c>
    </row>
    <row r="151" spans="1:4" x14ac:dyDescent="0.2">
      <c r="A151" s="868" t="s">
        <v>396</v>
      </c>
      <c r="B151" s="1271" t="s">
        <v>397</v>
      </c>
      <c r="C151" s="723" t="str">
        <f t="shared" si="2"/>
        <v>Mansfield</v>
      </c>
      <c r="D151" t="s">
        <v>4051</v>
      </c>
    </row>
    <row r="152" spans="1:4" x14ac:dyDescent="0.2">
      <c r="A152" s="868" t="s">
        <v>843</v>
      </c>
      <c r="B152" s="1271" t="s">
        <v>399</v>
      </c>
      <c r="C152" s="723" t="str">
        <f t="shared" si="2"/>
        <v>Medway UA</v>
      </c>
      <c r="D152" t="s">
        <v>700</v>
      </c>
    </row>
    <row r="153" spans="1:4" x14ac:dyDescent="0.2">
      <c r="A153" s="868" t="s">
        <v>400</v>
      </c>
      <c r="B153" s="1271" t="s">
        <v>401</v>
      </c>
      <c r="C153" s="723" t="str">
        <f t="shared" si="2"/>
        <v>Melton</v>
      </c>
      <c r="D153" t="s">
        <v>4051</v>
      </c>
    </row>
    <row r="154" spans="1:4" x14ac:dyDescent="0.2">
      <c r="A154" s="868" t="s">
        <v>404</v>
      </c>
      <c r="B154" s="1271" t="s">
        <v>405</v>
      </c>
      <c r="C154" s="723" t="str">
        <f t="shared" si="2"/>
        <v>Merton</v>
      </c>
      <c r="D154" t="s">
        <v>4052</v>
      </c>
    </row>
    <row r="155" spans="1:4" x14ac:dyDescent="0.2">
      <c r="A155" s="868" t="s">
        <v>406</v>
      </c>
      <c r="B155" s="1271" t="s">
        <v>407</v>
      </c>
      <c r="C155" s="723" t="str">
        <f t="shared" si="2"/>
        <v>Mid Devon</v>
      </c>
      <c r="D155" t="s">
        <v>4051</v>
      </c>
    </row>
    <row r="156" spans="1:4" x14ac:dyDescent="0.2">
      <c r="A156" s="868" t="s">
        <v>408</v>
      </c>
      <c r="B156" s="1271" t="s">
        <v>409</v>
      </c>
      <c r="C156" s="723" t="str">
        <f t="shared" si="2"/>
        <v>Mid Suffolk</v>
      </c>
      <c r="D156" t="s">
        <v>4051</v>
      </c>
    </row>
    <row r="157" spans="1:4" x14ac:dyDescent="0.2">
      <c r="A157" s="868" t="s">
        <v>410</v>
      </c>
      <c r="B157" s="1271" t="s">
        <v>411</v>
      </c>
      <c r="C157" s="723" t="str">
        <f t="shared" si="2"/>
        <v>Mid Sussex</v>
      </c>
      <c r="D157" t="s">
        <v>4051</v>
      </c>
    </row>
    <row r="158" spans="1:4" x14ac:dyDescent="0.2">
      <c r="A158" s="868" t="s">
        <v>842</v>
      </c>
      <c r="B158" s="1271" t="s">
        <v>413</v>
      </c>
      <c r="C158" s="723" t="str">
        <f t="shared" si="2"/>
        <v>Middlesbrough UA</v>
      </c>
      <c r="D158" t="s">
        <v>700</v>
      </c>
    </row>
    <row r="159" spans="1:4" x14ac:dyDescent="0.2">
      <c r="A159" s="868" t="s">
        <v>841</v>
      </c>
      <c r="B159" s="1271" t="s">
        <v>415</v>
      </c>
      <c r="C159" s="723" t="str">
        <f t="shared" si="2"/>
        <v>Milton Keynes UA</v>
      </c>
      <c r="D159" t="s">
        <v>700</v>
      </c>
    </row>
    <row r="160" spans="1:4" x14ac:dyDescent="0.2">
      <c r="A160" s="868" t="s">
        <v>416</v>
      </c>
      <c r="B160" s="1271" t="s">
        <v>417</v>
      </c>
      <c r="C160" s="723" t="str">
        <f t="shared" si="2"/>
        <v>Mole Valley</v>
      </c>
      <c r="D160" t="s">
        <v>4051</v>
      </c>
    </row>
    <row r="161" spans="1:13" x14ac:dyDescent="0.2">
      <c r="A161" s="868" t="s">
        <v>418</v>
      </c>
      <c r="B161" s="1271" t="s">
        <v>419</v>
      </c>
      <c r="C161" s="723" t="str">
        <f t="shared" si="2"/>
        <v>New Forest</v>
      </c>
      <c r="D161" t="s">
        <v>4051</v>
      </c>
    </row>
    <row r="162" spans="1:13" x14ac:dyDescent="0.2">
      <c r="A162" s="868" t="s">
        <v>420</v>
      </c>
      <c r="B162" s="1271" t="s">
        <v>421</v>
      </c>
      <c r="C162" s="723" t="str">
        <f t="shared" si="2"/>
        <v>Newark and Sherwood</v>
      </c>
      <c r="D162" t="s">
        <v>4051</v>
      </c>
    </row>
    <row r="163" spans="1:13" x14ac:dyDescent="0.2">
      <c r="A163" s="868" t="s">
        <v>1047</v>
      </c>
      <c r="B163" s="1271" t="s">
        <v>423</v>
      </c>
      <c r="C163" s="723" t="str">
        <f t="shared" si="2"/>
        <v>Newcastle upon Tyne</v>
      </c>
      <c r="D163" t="s">
        <v>4053</v>
      </c>
    </row>
    <row r="164" spans="1:13" x14ac:dyDescent="0.2">
      <c r="A164" s="868" t="s">
        <v>424</v>
      </c>
      <c r="B164" s="1271" t="s">
        <v>425</v>
      </c>
      <c r="C164" s="723" t="str">
        <f t="shared" si="2"/>
        <v>Newcastle-under-Lyme</v>
      </c>
      <c r="D164" t="s">
        <v>4051</v>
      </c>
    </row>
    <row r="165" spans="1:13" x14ac:dyDescent="0.2">
      <c r="A165" s="868" t="s">
        <v>426</v>
      </c>
      <c r="B165" s="1271" t="s">
        <v>427</v>
      </c>
      <c r="C165" s="723" t="str">
        <f t="shared" si="2"/>
        <v>Newham</v>
      </c>
      <c r="D165" t="s">
        <v>4052</v>
      </c>
    </row>
    <row r="166" spans="1:13" x14ac:dyDescent="0.2">
      <c r="A166" s="868" t="s">
        <v>428</v>
      </c>
      <c r="B166" s="1271" t="s">
        <v>429</v>
      </c>
      <c r="C166" s="723" t="str">
        <f t="shared" si="2"/>
        <v>North Devon</v>
      </c>
      <c r="D166" t="s">
        <v>4051</v>
      </c>
    </row>
    <row r="167" spans="1:13" x14ac:dyDescent="0.2">
      <c r="A167" s="868" t="s">
        <v>430</v>
      </c>
      <c r="B167" s="1271" t="s">
        <v>431</v>
      </c>
      <c r="C167" s="723" t="str">
        <f t="shared" si="2"/>
        <v>North East Derbyshire</v>
      </c>
      <c r="D167" t="s">
        <v>4051</v>
      </c>
    </row>
    <row r="168" spans="1:13" x14ac:dyDescent="0.2">
      <c r="A168" s="868" t="s">
        <v>839</v>
      </c>
      <c r="B168" s="1271" t="s">
        <v>433</v>
      </c>
      <c r="C168" s="723" t="str">
        <f t="shared" si="2"/>
        <v>North East Lincolnshire UA</v>
      </c>
      <c r="D168" t="s">
        <v>700</v>
      </c>
    </row>
    <row r="169" spans="1:13" x14ac:dyDescent="0.2">
      <c r="A169" s="868" t="s">
        <v>434</v>
      </c>
      <c r="B169" s="1271" t="s">
        <v>435</v>
      </c>
      <c r="C169" s="723" t="str">
        <f t="shared" si="2"/>
        <v>North Hertfordshire</v>
      </c>
      <c r="D169" t="s">
        <v>4051</v>
      </c>
    </row>
    <row r="170" spans="1:13" x14ac:dyDescent="0.2">
      <c r="A170" s="868" t="s">
        <v>436</v>
      </c>
      <c r="B170" s="1271" t="s">
        <v>437</v>
      </c>
      <c r="C170" s="723" t="str">
        <f t="shared" si="2"/>
        <v>North Kesteven</v>
      </c>
      <c r="D170" t="s">
        <v>4051</v>
      </c>
    </row>
    <row r="171" spans="1:13" x14ac:dyDescent="0.2">
      <c r="A171" s="868" t="s">
        <v>838</v>
      </c>
      <c r="B171" s="1271" t="s">
        <v>439</v>
      </c>
      <c r="C171" s="723" t="str">
        <f t="shared" si="2"/>
        <v>North Lincolnshire UA</v>
      </c>
      <c r="D171" t="s">
        <v>700</v>
      </c>
    </row>
    <row r="172" spans="1:13" x14ac:dyDescent="0.2">
      <c r="A172" s="868" t="s">
        <v>440</v>
      </c>
      <c r="B172" s="1271" t="s">
        <v>441</v>
      </c>
      <c r="C172" s="723" t="str">
        <f t="shared" si="2"/>
        <v>North Norfolk</v>
      </c>
      <c r="D172" t="s">
        <v>4051</v>
      </c>
    </row>
    <row r="173" spans="1:13" x14ac:dyDescent="0.2">
      <c r="A173" s="868" t="s">
        <v>4083</v>
      </c>
      <c r="B173" s="1271" t="s">
        <v>4084</v>
      </c>
      <c r="C173" s="723" t="str">
        <f t="shared" si="2"/>
        <v>North Northamptonshire</v>
      </c>
      <c r="D173" t="s">
        <v>700</v>
      </c>
    </row>
    <row r="174" spans="1:13" x14ac:dyDescent="0.2">
      <c r="A174" s="868" t="s">
        <v>835</v>
      </c>
      <c r="B174" s="1271" t="s">
        <v>443</v>
      </c>
      <c r="C174" s="723" t="str">
        <f t="shared" si="2"/>
        <v>North Somerset UA</v>
      </c>
      <c r="D174" t="s">
        <v>700</v>
      </c>
      <c r="M174" s="197" t="s">
        <v>976</v>
      </c>
    </row>
    <row r="175" spans="1:13" x14ac:dyDescent="0.2">
      <c r="A175" s="868" t="s">
        <v>444</v>
      </c>
      <c r="B175" s="1271" t="s">
        <v>445</v>
      </c>
      <c r="C175" s="723" t="str">
        <f t="shared" si="2"/>
        <v>North Tyneside</v>
      </c>
      <c r="D175" t="s">
        <v>4053</v>
      </c>
    </row>
    <row r="176" spans="1:13" x14ac:dyDescent="0.2">
      <c r="A176" s="868" t="s">
        <v>446</v>
      </c>
      <c r="B176" s="1271" t="s">
        <v>447</v>
      </c>
      <c r="C176" s="723" t="str">
        <f t="shared" si="2"/>
        <v>North Warwickshire</v>
      </c>
      <c r="D176" t="s">
        <v>4051</v>
      </c>
    </row>
    <row r="177" spans="1:4" x14ac:dyDescent="0.2">
      <c r="A177" s="868" t="s">
        <v>448</v>
      </c>
      <c r="B177" s="1271" t="s">
        <v>449</v>
      </c>
      <c r="C177" s="723" t="str">
        <f t="shared" si="2"/>
        <v>North West Leicestershire</v>
      </c>
      <c r="D177" t="s">
        <v>4051</v>
      </c>
    </row>
    <row r="178" spans="1:4" x14ac:dyDescent="0.2">
      <c r="A178" s="868" t="s">
        <v>815</v>
      </c>
      <c r="B178" s="1271" t="s">
        <v>4487</v>
      </c>
      <c r="C178" s="723" t="str">
        <f t="shared" si="2"/>
        <v>North Yorkshire</v>
      </c>
      <c r="D178" t="s">
        <v>700</v>
      </c>
    </row>
    <row r="179" spans="1:4" x14ac:dyDescent="0.2">
      <c r="A179" s="868" t="s">
        <v>450</v>
      </c>
      <c r="B179" s="1271" t="s">
        <v>451</v>
      </c>
      <c r="C179" s="723" t="str">
        <f t="shared" si="2"/>
        <v>Northumberland UA</v>
      </c>
      <c r="D179" t="s">
        <v>700</v>
      </c>
    </row>
    <row r="180" spans="1:4" x14ac:dyDescent="0.2">
      <c r="A180" s="868" t="s">
        <v>452</v>
      </c>
      <c r="B180" s="804" t="s">
        <v>453</v>
      </c>
      <c r="C180" s="723" t="str">
        <f t="shared" si="2"/>
        <v>Norwich</v>
      </c>
      <c r="D180" t="s">
        <v>4051</v>
      </c>
    </row>
    <row r="181" spans="1:4" x14ac:dyDescent="0.2">
      <c r="A181" s="868" t="s">
        <v>834</v>
      </c>
      <c r="B181" s="804" t="s">
        <v>455</v>
      </c>
      <c r="C181" s="723" t="str">
        <f t="shared" si="2"/>
        <v>Nottingham UA</v>
      </c>
      <c r="D181" t="s">
        <v>700</v>
      </c>
    </row>
    <row r="182" spans="1:4" x14ac:dyDescent="0.2">
      <c r="A182" s="868" t="s">
        <v>456</v>
      </c>
      <c r="B182" s="804" t="s">
        <v>457</v>
      </c>
      <c r="C182" s="723" t="str">
        <f t="shared" si="2"/>
        <v>Nuneaton and Bedworth</v>
      </c>
      <c r="D182" t="s">
        <v>4051</v>
      </c>
    </row>
    <row r="183" spans="1:4" x14ac:dyDescent="0.2">
      <c r="A183" s="868" t="s">
        <v>458</v>
      </c>
      <c r="B183" s="804" t="s">
        <v>459</v>
      </c>
      <c r="C183" s="723" t="str">
        <f t="shared" si="2"/>
        <v>Oadby and Wigston</v>
      </c>
      <c r="D183" t="s">
        <v>4051</v>
      </c>
    </row>
    <row r="184" spans="1:4" x14ac:dyDescent="0.2">
      <c r="A184" s="868" t="s">
        <v>460</v>
      </c>
      <c r="B184" s="1271" t="s">
        <v>461</v>
      </c>
      <c r="C184" s="723" t="str">
        <f t="shared" si="2"/>
        <v>Oldham</v>
      </c>
      <c r="D184" t="s">
        <v>4053</v>
      </c>
    </row>
    <row r="185" spans="1:4" x14ac:dyDescent="0.2">
      <c r="A185" s="868" t="s">
        <v>462</v>
      </c>
      <c r="B185" s="1271" t="s">
        <v>463</v>
      </c>
      <c r="C185" s="723" t="str">
        <f t="shared" si="2"/>
        <v>Oxford</v>
      </c>
      <c r="D185" t="s">
        <v>4051</v>
      </c>
    </row>
    <row r="186" spans="1:4" x14ac:dyDescent="0.2">
      <c r="A186" s="868" t="s">
        <v>464</v>
      </c>
      <c r="B186" s="1271" t="s">
        <v>465</v>
      </c>
      <c r="C186" s="723" t="str">
        <f t="shared" si="2"/>
        <v>Pendle</v>
      </c>
      <c r="D186" t="s">
        <v>4051</v>
      </c>
    </row>
    <row r="187" spans="1:4" x14ac:dyDescent="0.2">
      <c r="A187" s="868" t="s">
        <v>829</v>
      </c>
      <c r="B187" s="1271" t="s">
        <v>467</v>
      </c>
      <c r="C187" s="723" t="str">
        <f t="shared" si="2"/>
        <v>Peterborough UA</v>
      </c>
      <c r="D187" t="s">
        <v>700</v>
      </c>
    </row>
    <row r="188" spans="1:4" x14ac:dyDescent="0.2">
      <c r="A188" s="868" t="s">
        <v>828</v>
      </c>
      <c r="B188" s="1271" t="s">
        <v>469</v>
      </c>
      <c r="C188" s="723" t="str">
        <f t="shared" si="2"/>
        <v>Plymouth UA</v>
      </c>
      <c r="D188" t="s">
        <v>700</v>
      </c>
    </row>
    <row r="189" spans="1:4" x14ac:dyDescent="0.2">
      <c r="A189" s="868" t="s">
        <v>827</v>
      </c>
      <c r="B189" s="1271" t="s">
        <v>471</v>
      </c>
      <c r="C189" s="723" t="str">
        <f t="shared" si="2"/>
        <v>Portsmouth UA</v>
      </c>
      <c r="D189" t="s">
        <v>700</v>
      </c>
    </row>
    <row r="190" spans="1:4" x14ac:dyDescent="0.2">
      <c r="A190" s="868" t="s">
        <v>472</v>
      </c>
      <c r="B190" s="1271" t="s">
        <v>473</v>
      </c>
      <c r="C190" s="723" t="str">
        <f t="shared" si="2"/>
        <v>Preston</v>
      </c>
      <c r="D190" t="s">
        <v>4051</v>
      </c>
    </row>
    <row r="191" spans="1:4" x14ac:dyDescent="0.2">
      <c r="A191" s="868" t="s">
        <v>826</v>
      </c>
      <c r="B191" s="1271" t="s">
        <v>475</v>
      </c>
      <c r="C191" s="723" t="str">
        <f t="shared" si="2"/>
        <v>Reading UA</v>
      </c>
      <c r="D191" t="s">
        <v>700</v>
      </c>
    </row>
    <row r="192" spans="1:4" x14ac:dyDescent="0.2">
      <c r="A192" s="868" t="s">
        <v>476</v>
      </c>
      <c r="B192" s="1271" t="s">
        <v>477</v>
      </c>
      <c r="C192" s="723" t="str">
        <f t="shared" si="2"/>
        <v>Redbridge</v>
      </c>
      <c r="D192" t="s">
        <v>4052</v>
      </c>
    </row>
    <row r="193" spans="1:4" x14ac:dyDescent="0.2">
      <c r="A193" s="868" t="s">
        <v>1346</v>
      </c>
      <c r="B193" s="1271" t="s">
        <v>479</v>
      </c>
      <c r="C193" s="723" t="str">
        <f t="shared" si="2"/>
        <v>Redcar and Cleveland UA</v>
      </c>
      <c r="D193" t="s">
        <v>700</v>
      </c>
    </row>
    <row r="194" spans="1:4" x14ac:dyDescent="0.2">
      <c r="A194" s="868" t="s">
        <v>480</v>
      </c>
      <c r="B194" s="1271" t="s">
        <v>481</v>
      </c>
      <c r="C194" s="723" t="str">
        <f t="shared" si="2"/>
        <v>Redditch</v>
      </c>
      <c r="D194" t="s">
        <v>4051</v>
      </c>
    </row>
    <row r="195" spans="1:4" x14ac:dyDescent="0.2">
      <c r="A195" s="868" t="s">
        <v>482</v>
      </c>
      <c r="B195" s="1271" t="s">
        <v>483</v>
      </c>
      <c r="C195" s="723" t="str">
        <f t="shared" si="2"/>
        <v>Reigate and Banstead</v>
      </c>
      <c r="D195" t="s">
        <v>4051</v>
      </c>
    </row>
    <row r="196" spans="1:4" x14ac:dyDescent="0.2">
      <c r="A196" s="868" t="s">
        <v>484</v>
      </c>
      <c r="B196" s="1271" t="s">
        <v>485</v>
      </c>
      <c r="C196" s="723" t="str">
        <f t="shared" ref="C196:C259" si="3">A196</f>
        <v>Ribble Valley</v>
      </c>
      <c r="D196" t="s">
        <v>4051</v>
      </c>
    </row>
    <row r="197" spans="1:4" x14ac:dyDescent="0.2">
      <c r="A197" s="868" t="s">
        <v>486</v>
      </c>
      <c r="B197" s="1271" t="s">
        <v>487</v>
      </c>
      <c r="C197" s="723" t="str">
        <f t="shared" si="3"/>
        <v>Richmond upon Thames</v>
      </c>
      <c r="D197" t="s">
        <v>4052</v>
      </c>
    </row>
    <row r="198" spans="1:4" x14ac:dyDescent="0.2">
      <c r="A198" s="868" t="s">
        <v>490</v>
      </c>
      <c r="B198" s="1271" t="s">
        <v>491</v>
      </c>
      <c r="C198" s="723" t="str">
        <f t="shared" si="3"/>
        <v>Rochdale</v>
      </c>
      <c r="D198" t="s">
        <v>4053</v>
      </c>
    </row>
    <row r="199" spans="1:4" x14ac:dyDescent="0.2">
      <c r="A199" s="868" t="s">
        <v>492</v>
      </c>
      <c r="B199" s="1271" t="s">
        <v>493</v>
      </c>
      <c r="C199" s="723" t="str">
        <f t="shared" si="3"/>
        <v>Rochford</v>
      </c>
      <c r="D199" t="s">
        <v>4051</v>
      </c>
    </row>
    <row r="200" spans="1:4" x14ac:dyDescent="0.2">
      <c r="A200" s="868" t="s">
        <v>494</v>
      </c>
      <c r="B200" s="1271" t="s">
        <v>495</v>
      </c>
      <c r="C200" s="723" t="str">
        <f t="shared" si="3"/>
        <v>Rossendale</v>
      </c>
      <c r="D200" t="s">
        <v>4051</v>
      </c>
    </row>
    <row r="201" spans="1:4" x14ac:dyDescent="0.2">
      <c r="A201" s="868" t="s">
        <v>496</v>
      </c>
      <c r="B201" s="1271" t="s">
        <v>497</v>
      </c>
      <c r="C201" s="723" t="str">
        <f t="shared" si="3"/>
        <v>Rother</v>
      </c>
      <c r="D201" t="s">
        <v>4051</v>
      </c>
    </row>
    <row r="202" spans="1:4" x14ac:dyDescent="0.2">
      <c r="A202" s="868" t="s">
        <v>498</v>
      </c>
      <c r="B202" s="1271" t="s">
        <v>499</v>
      </c>
      <c r="C202" s="723" t="str">
        <f t="shared" si="3"/>
        <v>Rotherham</v>
      </c>
      <c r="D202" t="s">
        <v>4053</v>
      </c>
    </row>
    <row r="203" spans="1:4" x14ac:dyDescent="0.2">
      <c r="A203" s="868" t="s">
        <v>500</v>
      </c>
      <c r="B203" s="1271" t="s">
        <v>501</v>
      </c>
      <c r="C203" s="723" t="str">
        <f t="shared" si="3"/>
        <v>Rugby</v>
      </c>
      <c r="D203" t="s">
        <v>4051</v>
      </c>
    </row>
    <row r="204" spans="1:4" x14ac:dyDescent="0.2">
      <c r="A204" s="868" t="s">
        <v>502</v>
      </c>
      <c r="B204" s="1271" t="s">
        <v>503</v>
      </c>
      <c r="C204" s="723" t="str">
        <f t="shared" si="3"/>
        <v>Runnymede</v>
      </c>
      <c r="D204" t="s">
        <v>4051</v>
      </c>
    </row>
    <row r="205" spans="1:4" x14ac:dyDescent="0.2">
      <c r="A205" s="868" t="s">
        <v>504</v>
      </c>
      <c r="B205" s="1271" t="s">
        <v>505</v>
      </c>
      <c r="C205" s="723" t="str">
        <f t="shared" si="3"/>
        <v>Rushcliffe</v>
      </c>
      <c r="D205" t="s">
        <v>4051</v>
      </c>
    </row>
    <row r="206" spans="1:4" x14ac:dyDescent="0.2">
      <c r="A206" s="868" t="s">
        <v>506</v>
      </c>
      <c r="B206" s="1271" t="s">
        <v>507</v>
      </c>
      <c r="C206" s="723" t="str">
        <f t="shared" si="3"/>
        <v>Rushmoor</v>
      </c>
      <c r="D206" t="s">
        <v>4051</v>
      </c>
    </row>
    <row r="207" spans="1:4" x14ac:dyDescent="0.2">
      <c r="A207" s="868" t="s">
        <v>819</v>
      </c>
      <c r="B207" s="1271" t="s">
        <v>509</v>
      </c>
      <c r="C207" s="723" t="str">
        <f t="shared" si="3"/>
        <v>Rutland UA</v>
      </c>
      <c r="D207" t="s">
        <v>700</v>
      </c>
    </row>
    <row r="208" spans="1:4" x14ac:dyDescent="0.2">
      <c r="A208" s="868" t="s">
        <v>512</v>
      </c>
      <c r="B208" s="1271" t="s">
        <v>513</v>
      </c>
      <c r="C208" s="723" t="str">
        <f t="shared" si="3"/>
        <v>Salford</v>
      </c>
      <c r="D208" t="s">
        <v>4053</v>
      </c>
    </row>
    <row r="209" spans="1:4" x14ac:dyDescent="0.2">
      <c r="A209" s="868" t="s">
        <v>514</v>
      </c>
      <c r="B209" s="1271" t="s">
        <v>515</v>
      </c>
      <c r="C209" s="723" t="str">
        <f t="shared" si="3"/>
        <v>Sandwell</v>
      </c>
      <c r="D209" t="s">
        <v>4053</v>
      </c>
    </row>
    <row r="210" spans="1:4" x14ac:dyDescent="0.2">
      <c r="A210" s="868" t="s">
        <v>520</v>
      </c>
      <c r="B210" s="1271" t="s">
        <v>521</v>
      </c>
      <c r="C210" s="723" t="str">
        <f t="shared" si="3"/>
        <v>Sefton</v>
      </c>
      <c r="D210" t="s">
        <v>4053</v>
      </c>
    </row>
    <row r="211" spans="1:4" x14ac:dyDescent="0.2">
      <c r="A211" s="868" t="s">
        <v>524</v>
      </c>
      <c r="B211" s="1271" t="s">
        <v>525</v>
      </c>
      <c r="C211" s="723" t="str">
        <f t="shared" si="3"/>
        <v>Sevenoaks</v>
      </c>
      <c r="D211" t="s">
        <v>4051</v>
      </c>
    </row>
    <row r="212" spans="1:4" x14ac:dyDescent="0.2">
      <c r="A212" s="868" t="s">
        <v>526</v>
      </c>
      <c r="B212" s="1271" t="s">
        <v>527</v>
      </c>
      <c r="C212" s="723" t="str">
        <f t="shared" si="3"/>
        <v>Sheffield</v>
      </c>
      <c r="D212" t="s">
        <v>4053</v>
      </c>
    </row>
    <row r="213" spans="1:4" x14ac:dyDescent="0.2">
      <c r="A213" s="868" t="s">
        <v>529</v>
      </c>
      <c r="B213" s="1271" t="s">
        <v>530</v>
      </c>
      <c r="C213" s="723" t="str">
        <f t="shared" si="3"/>
        <v>Shropshire UA</v>
      </c>
      <c r="D213" t="s">
        <v>700</v>
      </c>
    </row>
    <row r="214" spans="1:4" x14ac:dyDescent="0.2">
      <c r="A214" s="868" t="s">
        <v>812</v>
      </c>
      <c r="B214" s="1271" t="s">
        <v>532</v>
      </c>
      <c r="C214" s="723" t="str">
        <f t="shared" si="3"/>
        <v>Slough UA</v>
      </c>
      <c r="D214" t="s">
        <v>700</v>
      </c>
    </row>
    <row r="215" spans="1:4" x14ac:dyDescent="0.2">
      <c r="A215" s="868" t="s">
        <v>533</v>
      </c>
      <c r="B215" s="1271" t="s">
        <v>534</v>
      </c>
      <c r="C215" s="723" t="str">
        <f t="shared" si="3"/>
        <v>Solihull</v>
      </c>
      <c r="D215" t="s">
        <v>4053</v>
      </c>
    </row>
    <row r="216" spans="1:4" x14ac:dyDescent="0.2">
      <c r="A216" s="868" t="s">
        <v>742</v>
      </c>
      <c r="B216" s="1271" t="s">
        <v>4488</v>
      </c>
      <c r="C216" s="723" t="str">
        <f t="shared" si="3"/>
        <v>Somerset</v>
      </c>
      <c r="D216" t="s">
        <v>700</v>
      </c>
    </row>
    <row r="217" spans="1:4" x14ac:dyDescent="0.2">
      <c r="A217" s="868" t="s">
        <v>535</v>
      </c>
      <c r="B217" s="1271" t="s">
        <v>536</v>
      </c>
      <c r="C217" s="723" t="str">
        <f t="shared" si="3"/>
        <v>South Cambridgeshire</v>
      </c>
      <c r="D217" t="s">
        <v>4051</v>
      </c>
    </row>
    <row r="218" spans="1:4" x14ac:dyDescent="0.2">
      <c r="A218" s="868" t="s">
        <v>537</v>
      </c>
      <c r="B218" s="1271" t="s">
        <v>538</v>
      </c>
      <c r="C218" s="723" t="str">
        <f t="shared" si="3"/>
        <v>South Derbyshire</v>
      </c>
      <c r="D218" t="s">
        <v>4051</v>
      </c>
    </row>
    <row r="219" spans="1:4" x14ac:dyDescent="0.2">
      <c r="A219" s="868" t="s">
        <v>803</v>
      </c>
      <c r="B219" s="1271" t="s">
        <v>540</v>
      </c>
      <c r="C219" s="723" t="str">
        <f t="shared" si="3"/>
        <v>South Gloucestershire UA</v>
      </c>
      <c r="D219" t="s">
        <v>700</v>
      </c>
    </row>
    <row r="220" spans="1:4" x14ac:dyDescent="0.2">
      <c r="A220" s="868" t="s">
        <v>541</v>
      </c>
      <c r="B220" s="1271" t="s">
        <v>542</v>
      </c>
      <c r="C220" s="723" t="str">
        <f t="shared" si="3"/>
        <v>South Hams</v>
      </c>
      <c r="D220" t="s">
        <v>4051</v>
      </c>
    </row>
    <row r="221" spans="1:4" x14ac:dyDescent="0.2">
      <c r="A221" s="868" t="s">
        <v>543</v>
      </c>
      <c r="B221" s="1271" t="s">
        <v>544</v>
      </c>
      <c r="C221" s="723" t="str">
        <f t="shared" si="3"/>
        <v>South Holland</v>
      </c>
      <c r="D221" t="s">
        <v>4051</v>
      </c>
    </row>
    <row r="222" spans="1:4" x14ac:dyDescent="0.2">
      <c r="A222" s="868" t="s">
        <v>545</v>
      </c>
      <c r="B222" s="1271" t="s">
        <v>546</v>
      </c>
      <c r="C222" s="723" t="str">
        <f t="shared" si="3"/>
        <v>South Kesteven</v>
      </c>
      <c r="D222" t="s">
        <v>4051</v>
      </c>
    </row>
    <row r="223" spans="1:4" x14ac:dyDescent="0.2">
      <c r="A223" s="868" t="s">
        <v>549</v>
      </c>
      <c r="B223" s="1271" t="s">
        <v>550</v>
      </c>
      <c r="C223" s="723" t="str">
        <f t="shared" si="3"/>
        <v>South Norfolk</v>
      </c>
      <c r="D223" t="s">
        <v>4051</v>
      </c>
    </row>
    <row r="224" spans="1:4" x14ac:dyDescent="0.2">
      <c r="A224" s="868" t="s">
        <v>551</v>
      </c>
      <c r="B224" s="1271" t="s">
        <v>552</v>
      </c>
      <c r="C224" s="723" t="str">
        <f t="shared" si="3"/>
        <v>South Oxfordshire</v>
      </c>
      <c r="D224" t="s">
        <v>4051</v>
      </c>
    </row>
    <row r="225" spans="1:4" x14ac:dyDescent="0.2">
      <c r="A225" s="868" t="s">
        <v>553</v>
      </c>
      <c r="B225" s="1271" t="s">
        <v>554</v>
      </c>
      <c r="C225" s="723" t="str">
        <f t="shared" si="3"/>
        <v>South Ribble</v>
      </c>
      <c r="D225" t="s">
        <v>4051</v>
      </c>
    </row>
    <row r="226" spans="1:4" x14ac:dyDescent="0.2">
      <c r="A226" s="868" t="s">
        <v>557</v>
      </c>
      <c r="B226" s="1271" t="s">
        <v>558</v>
      </c>
      <c r="C226" s="723" t="str">
        <f t="shared" si="3"/>
        <v>South Staffordshire</v>
      </c>
      <c r="D226" t="s">
        <v>4051</v>
      </c>
    </row>
    <row r="227" spans="1:4" x14ac:dyDescent="0.2">
      <c r="A227" s="868" t="s">
        <v>559</v>
      </c>
      <c r="B227" s="1271" t="s">
        <v>560</v>
      </c>
      <c r="C227" s="723" t="str">
        <f t="shared" si="3"/>
        <v>South Tyneside</v>
      </c>
      <c r="D227" t="s">
        <v>4053</v>
      </c>
    </row>
    <row r="228" spans="1:4" x14ac:dyDescent="0.2">
      <c r="A228" s="868" t="s">
        <v>796</v>
      </c>
      <c r="B228" s="1271" t="s">
        <v>562</v>
      </c>
      <c r="C228" s="723" t="str">
        <f t="shared" si="3"/>
        <v>Southampton UA</v>
      </c>
      <c r="D228" t="s">
        <v>700</v>
      </c>
    </row>
    <row r="229" spans="1:4" x14ac:dyDescent="0.2">
      <c r="A229" s="868" t="s">
        <v>795</v>
      </c>
      <c r="B229" s="1271" t="s">
        <v>564</v>
      </c>
      <c r="C229" s="723" t="str">
        <f t="shared" si="3"/>
        <v>Southend-on-Sea UA</v>
      </c>
      <c r="D229" t="s">
        <v>700</v>
      </c>
    </row>
    <row r="230" spans="1:4" x14ac:dyDescent="0.2">
      <c r="A230" s="868" t="s">
        <v>565</v>
      </c>
      <c r="B230" s="1271" t="s">
        <v>566</v>
      </c>
      <c r="C230" s="723" t="str">
        <f t="shared" si="3"/>
        <v>Southwark</v>
      </c>
      <c r="D230" t="s">
        <v>4054</v>
      </c>
    </row>
    <row r="231" spans="1:4" x14ac:dyDescent="0.2">
      <c r="A231" s="868" t="s">
        <v>567</v>
      </c>
      <c r="B231" s="1271" t="s">
        <v>568</v>
      </c>
      <c r="C231" s="723" t="str">
        <f t="shared" si="3"/>
        <v>Spelthorne</v>
      </c>
      <c r="D231" t="s">
        <v>4051</v>
      </c>
    </row>
    <row r="232" spans="1:4" x14ac:dyDescent="0.2">
      <c r="A232" s="868" t="s">
        <v>569</v>
      </c>
      <c r="B232" s="1271" t="s">
        <v>570</v>
      </c>
      <c r="C232" s="723" t="str">
        <f t="shared" si="3"/>
        <v>St Albans</v>
      </c>
      <c r="D232" t="s">
        <v>4051</v>
      </c>
    </row>
    <row r="233" spans="1:4" x14ac:dyDescent="0.2">
      <c r="A233" s="868" t="s">
        <v>1348</v>
      </c>
      <c r="B233" s="1271" t="s">
        <v>572</v>
      </c>
      <c r="C233" s="723" t="str">
        <f t="shared" si="3"/>
        <v>St. Helens</v>
      </c>
      <c r="D233" t="s">
        <v>4053</v>
      </c>
    </row>
    <row r="234" spans="1:4" x14ac:dyDescent="0.2">
      <c r="A234" s="868" t="s">
        <v>573</v>
      </c>
      <c r="B234" s="1271" t="s">
        <v>574</v>
      </c>
      <c r="C234" s="723" t="str">
        <f t="shared" si="3"/>
        <v>Stafford</v>
      </c>
      <c r="D234" t="s">
        <v>4051</v>
      </c>
    </row>
    <row r="235" spans="1:4" x14ac:dyDescent="0.2">
      <c r="A235" s="868" t="s">
        <v>575</v>
      </c>
      <c r="B235" s="1271" t="s">
        <v>576</v>
      </c>
      <c r="C235" s="723" t="str">
        <f t="shared" si="3"/>
        <v>Staffordshire Moorlands</v>
      </c>
      <c r="D235" t="s">
        <v>4051</v>
      </c>
    </row>
    <row r="236" spans="1:4" x14ac:dyDescent="0.2">
      <c r="A236" s="868" t="s">
        <v>577</v>
      </c>
      <c r="B236" s="1271" t="s">
        <v>578</v>
      </c>
      <c r="C236" s="723" t="str">
        <f t="shared" si="3"/>
        <v>Stevenage</v>
      </c>
      <c r="D236" t="s">
        <v>4051</v>
      </c>
    </row>
    <row r="237" spans="1:4" x14ac:dyDescent="0.2">
      <c r="A237" s="868" t="s">
        <v>579</v>
      </c>
      <c r="B237" s="1271" t="s">
        <v>580</v>
      </c>
      <c r="C237" s="723" t="str">
        <f t="shared" si="3"/>
        <v>Stockport</v>
      </c>
      <c r="D237" t="s">
        <v>4053</v>
      </c>
    </row>
    <row r="238" spans="1:4" x14ac:dyDescent="0.2">
      <c r="A238" s="868" t="s">
        <v>794</v>
      </c>
      <c r="B238" s="1271" t="s">
        <v>582</v>
      </c>
      <c r="C238" s="723" t="str">
        <f t="shared" si="3"/>
        <v>Stockton-on-Tees UA</v>
      </c>
      <c r="D238" t="s">
        <v>700</v>
      </c>
    </row>
    <row r="239" spans="1:4" x14ac:dyDescent="0.2">
      <c r="A239" s="868" t="s">
        <v>791</v>
      </c>
      <c r="B239" s="1271" t="s">
        <v>584</v>
      </c>
      <c r="C239" s="723" t="str">
        <f t="shared" si="3"/>
        <v>Stoke-on-Trent UA</v>
      </c>
      <c r="D239" t="s">
        <v>700</v>
      </c>
    </row>
    <row r="240" spans="1:4" x14ac:dyDescent="0.2">
      <c r="A240" s="868" t="s">
        <v>585</v>
      </c>
      <c r="B240" s="1271" t="s">
        <v>586</v>
      </c>
      <c r="C240" s="723" t="str">
        <f t="shared" si="3"/>
        <v>Stratford-on-Avon</v>
      </c>
      <c r="D240" t="s">
        <v>4051</v>
      </c>
    </row>
    <row r="241" spans="1:4" x14ac:dyDescent="0.2">
      <c r="A241" s="868" t="s">
        <v>587</v>
      </c>
      <c r="B241" s="1271" t="s">
        <v>588</v>
      </c>
      <c r="C241" s="723" t="str">
        <f t="shared" si="3"/>
        <v>Stroud</v>
      </c>
      <c r="D241" t="s">
        <v>4051</v>
      </c>
    </row>
    <row r="242" spans="1:4" x14ac:dyDescent="0.2">
      <c r="A242" s="868" t="s">
        <v>589</v>
      </c>
      <c r="B242" s="1271" t="s">
        <v>590</v>
      </c>
      <c r="C242" s="723" t="str">
        <f t="shared" si="3"/>
        <v>Sunderland</v>
      </c>
      <c r="D242" t="s">
        <v>4053</v>
      </c>
    </row>
    <row r="243" spans="1:4" x14ac:dyDescent="0.2">
      <c r="A243" s="868" t="s">
        <v>591</v>
      </c>
      <c r="B243" s="1271" t="s">
        <v>592</v>
      </c>
      <c r="C243" s="723" t="str">
        <f t="shared" si="3"/>
        <v>Surrey Heath</v>
      </c>
      <c r="D243" t="s">
        <v>4051</v>
      </c>
    </row>
    <row r="244" spans="1:4" x14ac:dyDescent="0.2">
      <c r="A244" s="868" t="s">
        <v>593</v>
      </c>
      <c r="B244" s="1271" t="s">
        <v>594</v>
      </c>
      <c r="C244" s="723" t="str">
        <f t="shared" si="3"/>
        <v>Sutton</v>
      </c>
      <c r="D244" t="s">
        <v>4052</v>
      </c>
    </row>
    <row r="245" spans="1:4" x14ac:dyDescent="0.2">
      <c r="A245" s="868" t="s">
        <v>595</v>
      </c>
      <c r="B245" s="1271" t="s">
        <v>596</v>
      </c>
      <c r="C245" s="723" t="str">
        <f t="shared" si="3"/>
        <v>Swale</v>
      </c>
      <c r="D245" t="s">
        <v>4051</v>
      </c>
    </row>
    <row r="246" spans="1:4" x14ac:dyDescent="0.2">
      <c r="A246" s="868" t="s">
        <v>788</v>
      </c>
      <c r="B246" s="1271" t="s">
        <v>598</v>
      </c>
      <c r="C246" s="723" t="str">
        <f t="shared" si="3"/>
        <v>Swindon UA</v>
      </c>
      <c r="D246" t="s">
        <v>700</v>
      </c>
    </row>
    <row r="247" spans="1:4" x14ac:dyDescent="0.2">
      <c r="A247" s="868" t="s">
        <v>599</v>
      </c>
      <c r="B247" s="1271" t="s">
        <v>600</v>
      </c>
      <c r="C247" s="723" t="str">
        <f t="shared" si="3"/>
        <v>Tameside</v>
      </c>
      <c r="D247" t="s">
        <v>4053</v>
      </c>
    </row>
    <row r="248" spans="1:4" x14ac:dyDescent="0.2">
      <c r="A248" s="868" t="s">
        <v>601</v>
      </c>
      <c r="B248" s="1271" t="s">
        <v>602</v>
      </c>
      <c r="C248" s="723" t="str">
        <f t="shared" si="3"/>
        <v>Tamworth</v>
      </c>
      <c r="D248" t="s">
        <v>4051</v>
      </c>
    </row>
    <row r="249" spans="1:4" x14ac:dyDescent="0.2">
      <c r="A249" s="868" t="s">
        <v>603</v>
      </c>
      <c r="B249" s="1271" t="s">
        <v>604</v>
      </c>
      <c r="C249" s="723" t="str">
        <f t="shared" si="3"/>
        <v>Tandridge</v>
      </c>
      <c r="D249" t="s">
        <v>4051</v>
      </c>
    </row>
    <row r="250" spans="1:4" x14ac:dyDescent="0.2">
      <c r="A250" s="868" t="s">
        <v>605</v>
      </c>
      <c r="B250" s="1271" t="s">
        <v>606</v>
      </c>
      <c r="C250" s="723" t="str">
        <f t="shared" si="3"/>
        <v>Teignbridge</v>
      </c>
      <c r="D250" t="s">
        <v>4051</v>
      </c>
    </row>
    <row r="251" spans="1:4" x14ac:dyDescent="0.2">
      <c r="A251" s="868" t="s">
        <v>1349</v>
      </c>
      <c r="B251" s="1271" t="s">
        <v>607</v>
      </c>
      <c r="C251" s="723" t="str">
        <f t="shared" si="3"/>
        <v>Telford and Wrekin UA</v>
      </c>
      <c r="D251" t="s">
        <v>700</v>
      </c>
    </row>
    <row r="252" spans="1:4" x14ac:dyDescent="0.2">
      <c r="A252" s="868" t="s">
        <v>608</v>
      </c>
      <c r="B252" s="1271" t="s">
        <v>609</v>
      </c>
      <c r="C252" s="723" t="str">
        <f t="shared" si="3"/>
        <v>Tendring</v>
      </c>
      <c r="D252" t="s">
        <v>4051</v>
      </c>
    </row>
    <row r="253" spans="1:4" x14ac:dyDescent="0.2">
      <c r="A253" s="868" t="s">
        <v>610</v>
      </c>
      <c r="B253" s="1271" t="s">
        <v>611</v>
      </c>
      <c r="C253" s="723" t="str">
        <f t="shared" si="3"/>
        <v>Test Valley</v>
      </c>
      <c r="D253" t="s">
        <v>4051</v>
      </c>
    </row>
    <row r="254" spans="1:4" x14ac:dyDescent="0.2">
      <c r="A254" s="868" t="s">
        <v>612</v>
      </c>
      <c r="B254" s="1271" t="s">
        <v>613</v>
      </c>
      <c r="C254" s="723" t="str">
        <f t="shared" si="3"/>
        <v>Tewkesbury</v>
      </c>
      <c r="D254" t="s">
        <v>4051</v>
      </c>
    </row>
    <row r="255" spans="1:4" x14ac:dyDescent="0.2">
      <c r="A255" s="868" t="s">
        <v>614</v>
      </c>
      <c r="B255" s="1271" t="s">
        <v>615</v>
      </c>
      <c r="C255" s="723" t="str">
        <f t="shared" si="3"/>
        <v>Thanet</v>
      </c>
      <c r="D255" t="s">
        <v>4051</v>
      </c>
    </row>
    <row r="256" spans="1:4" x14ac:dyDescent="0.2">
      <c r="A256" s="868" t="s">
        <v>616</v>
      </c>
      <c r="B256" s="1271" t="s">
        <v>617</v>
      </c>
      <c r="C256" s="723" t="str">
        <f t="shared" si="3"/>
        <v>Three Rivers</v>
      </c>
      <c r="D256" t="s">
        <v>4051</v>
      </c>
    </row>
    <row r="257" spans="1:4" x14ac:dyDescent="0.2">
      <c r="A257" s="868" t="s">
        <v>778</v>
      </c>
      <c r="B257" s="1271" t="s">
        <v>619</v>
      </c>
      <c r="C257" s="723" t="str">
        <f t="shared" si="3"/>
        <v>Thurrock UA</v>
      </c>
      <c r="D257" t="s">
        <v>700</v>
      </c>
    </row>
    <row r="258" spans="1:4" x14ac:dyDescent="0.2">
      <c r="A258" s="868" t="s">
        <v>620</v>
      </c>
      <c r="B258" s="1271" t="s">
        <v>621</v>
      </c>
      <c r="C258" s="723" t="str">
        <f t="shared" si="3"/>
        <v>Tonbridge and Malling</v>
      </c>
      <c r="D258" t="s">
        <v>4051</v>
      </c>
    </row>
    <row r="259" spans="1:4" x14ac:dyDescent="0.2">
      <c r="A259" s="868" t="s">
        <v>776</v>
      </c>
      <c r="B259" s="1271" t="s">
        <v>623</v>
      </c>
      <c r="C259" s="723" t="str">
        <f t="shared" si="3"/>
        <v>Torbay UA</v>
      </c>
      <c r="D259" t="s">
        <v>700</v>
      </c>
    </row>
    <row r="260" spans="1:4" x14ac:dyDescent="0.2">
      <c r="A260" s="868" t="s">
        <v>624</v>
      </c>
      <c r="B260" s="1271" t="s">
        <v>625</v>
      </c>
      <c r="C260" s="723" t="str">
        <f t="shared" ref="C260:C299" si="4">A260</f>
        <v>Torridge</v>
      </c>
      <c r="D260" t="s">
        <v>4051</v>
      </c>
    </row>
    <row r="261" spans="1:4" x14ac:dyDescent="0.2">
      <c r="A261" s="868" t="s">
        <v>626</v>
      </c>
      <c r="B261" s="1271" t="s">
        <v>627</v>
      </c>
      <c r="C261" s="723" t="str">
        <f t="shared" si="4"/>
        <v>Tower Hamlets</v>
      </c>
      <c r="D261" t="s">
        <v>4054</v>
      </c>
    </row>
    <row r="262" spans="1:4" x14ac:dyDescent="0.2">
      <c r="A262" s="868" t="s">
        <v>628</v>
      </c>
      <c r="B262" s="1271" t="s">
        <v>629</v>
      </c>
      <c r="C262" s="723" t="str">
        <f t="shared" si="4"/>
        <v>Trafford</v>
      </c>
      <c r="D262" t="s">
        <v>4053</v>
      </c>
    </row>
    <row r="263" spans="1:4" x14ac:dyDescent="0.2">
      <c r="A263" s="868" t="s">
        <v>630</v>
      </c>
      <c r="B263" s="1271" t="s">
        <v>631</v>
      </c>
      <c r="C263" s="723" t="str">
        <f t="shared" si="4"/>
        <v>Tunbridge Wells</v>
      </c>
      <c r="D263" t="s">
        <v>4051</v>
      </c>
    </row>
    <row r="264" spans="1:4" x14ac:dyDescent="0.2">
      <c r="A264" s="868" t="s">
        <v>632</v>
      </c>
      <c r="B264" s="1271" t="s">
        <v>633</v>
      </c>
      <c r="C264" s="723" t="str">
        <f t="shared" si="4"/>
        <v>Uttlesford</v>
      </c>
      <c r="D264" t="s">
        <v>4051</v>
      </c>
    </row>
    <row r="265" spans="1:4" x14ac:dyDescent="0.2">
      <c r="A265" s="868" t="s">
        <v>634</v>
      </c>
      <c r="B265" s="1271" t="s">
        <v>635</v>
      </c>
      <c r="C265" s="723" t="str">
        <f t="shared" si="4"/>
        <v>Vale of White Horse</v>
      </c>
      <c r="D265" t="s">
        <v>4051</v>
      </c>
    </row>
    <row r="266" spans="1:4" x14ac:dyDescent="0.2">
      <c r="A266" s="868" t="s">
        <v>636</v>
      </c>
      <c r="B266" s="1271" t="s">
        <v>637</v>
      </c>
      <c r="C266" s="723" t="str">
        <f t="shared" si="4"/>
        <v>Wakefield</v>
      </c>
      <c r="D266" t="s">
        <v>4053</v>
      </c>
    </row>
    <row r="267" spans="1:4" x14ac:dyDescent="0.2">
      <c r="A267" s="868" t="s">
        <v>638</v>
      </c>
      <c r="B267" s="1271" t="s">
        <v>639</v>
      </c>
      <c r="C267" s="723" t="str">
        <f t="shared" si="4"/>
        <v>Walsall</v>
      </c>
      <c r="D267" t="s">
        <v>4053</v>
      </c>
    </row>
    <row r="268" spans="1:4" x14ac:dyDescent="0.2">
      <c r="A268" s="868" t="s">
        <v>640</v>
      </c>
      <c r="B268" s="1271" t="s">
        <v>641</v>
      </c>
      <c r="C268" s="723" t="str">
        <f t="shared" si="4"/>
        <v>Waltham Forest</v>
      </c>
      <c r="D268" t="s">
        <v>4052</v>
      </c>
    </row>
    <row r="269" spans="1:4" x14ac:dyDescent="0.2">
      <c r="A269" s="868" t="s">
        <v>642</v>
      </c>
      <c r="B269" s="1271" t="s">
        <v>643</v>
      </c>
      <c r="C269" s="723" t="str">
        <f t="shared" si="4"/>
        <v>Wandsworth</v>
      </c>
      <c r="D269" t="s">
        <v>4054</v>
      </c>
    </row>
    <row r="270" spans="1:4" x14ac:dyDescent="0.2">
      <c r="A270" s="868" t="s">
        <v>765</v>
      </c>
      <c r="B270" s="1271" t="s">
        <v>645</v>
      </c>
      <c r="C270" s="723" t="str">
        <f t="shared" si="4"/>
        <v>Warrington UA</v>
      </c>
      <c r="D270" t="s">
        <v>700</v>
      </c>
    </row>
    <row r="271" spans="1:4" x14ac:dyDescent="0.2">
      <c r="A271" s="868" t="s">
        <v>646</v>
      </c>
      <c r="B271" s="1271" t="s">
        <v>647</v>
      </c>
      <c r="C271" s="723" t="str">
        <f t="shared" si="4"/>
        <v>Warwick</v>
      </c>
      <c r="D271" t="s">
        <v>4051</v>
      </c>
    </row>
    <row r="272" spans="1:4" x14ac:dyDescent="0.2">
      <c r="A272" s="868" t="s">
        <v>648</v>
      </c>
      <c r="B272" s="1271" t="s">
        <v>649</v>
      </c>
      <c r="C272" s="723" t="str">
        <f t="shared" si="4"/>
        <v>Watford</v>
      </c>
      <c r="D272" t="s">
        <v>4051</v>
      </c>
    </row>
    <row r="273" spans="1:4" x14ac:dyDescent="0.2">
      <c r="A273" s="868" t="s">
        <v>650</v>
      </c>
      <c r="B273" s="1271" t="s">
        <v>651</v>
      </c>
      <c r="C273" s="723" t="str">
        <f t="shared" si="4"/>
        <v>Waverley</v>
      </c>
      <c r="D273" t="s">
        <v>4051</v>
      </c>
    </row>
    <row r="274" spans="1:4" x14ac:dyDescent="0.2">
      <c r="A274" s="868" t="s">
        <v>652</v>
      </c>
      <c r="B274" s="1271" t="s">
        <v>653</v>
      </c>
      <c r="C274" s="723" t="str">
        <f t="shared" si="4"/>
        <v>Wealden</v>
      </c>
      <c r="D274" t="s">
        <v>4051</v>
      </c>
    </row>
    <row r="275" spans="1:4" x14ac:dyDescent="0.2">
      <c r="A275" s="868" t="s">
        <v>654</v>
      </c>
      <c r="B275" s="1271" t="s">
        <v>655</v>
      </c>
      <c r="C275" s="723" t="str">
        <f t="shared" si="4"/>
        <v>Welwyn Hatfield</v>
      </c>
      <c r="D275" t="s">
        <v>4051</v>
      </c>
    </row>
    <row r="276" spans="1:4" x14ac:dyDescent="0.2">
      <c r="A276" s="868" t="s">
        <v>750</v>
      </c>
      <c r="B276" s="1271" t="s">
        <v>657</v>
      </c>
      <c r="C276" s="723" t="str">
        <f t="shared" si="4"/>
        <v>West Berkshire UA</v>
      </c>
      <c r="D276" t="s">
        <v>700</v>
      </c>
    </row>
    <row r="277" spans="1:4" x14ac:dyDescent="0.2">
      <c r="A277" s="868" t="s">
        <v>658</v>
      </c>
      <c r="B277" s="1271" t="s">
        <v>659</v>
      </c>
      <c r="C277" s="723" t="str">
        <f t="shared" si="4"/>
        <v>West Devon</v>
      </c>
      <c r="D277" t="s">
        <v>4051</v>
      </c>
    </row>
    <row r="278" spans="1:4" x14ac:dyDescent="0.2">
      <c r="A278" s="868" t="s">
        <v>660</v>
      </c>
      <c r="B278" s="1271" t="s">
        <v>661</v>
      </c>
      <c r="C278" s="723" t="str">
        <f t="shared" si="4"/>
        <v>West Lancashire</v>
      </c>
      <c r="D278" t="s">
        <v>4051</v>
      </c>
    </row>
    <row r="279" spans="1:4" x14ac:dyDescent="0.2">
      <c r="A279" s="868" t="s">
        <v>662</v>
      </c>
      <c r="B279" s="1271" t="s">
        <v>663</v>
      </c>
      <c r="C279" s="723" t="str">
        <f t="shared" si="4"/>
        <v>West Lindsey</v>
      </c>
      <c r="D279" t="s">
        <v>4051</v>
      </c>
    </row>
    <row r="280" spans="1:4" x14ac:dyDescent="0.2">
      <c r="A280" s="868" t="s">
        <v>4085</v>
      </c>
      <c r="B280" s="1271" t="s">
        <v>4086</v>
      </c>
      <c r="C280" s="723" t="str">
        <f t="shared" si="4"/>
        <v>West Northamptonshire</v>
      </c>
      <c r="D280" t="s">
        <v>700</v>
      </c>
    </row>
    <row r="281" spans="1:4" x14ac:dyDescent="0.2">
      <c r="A281" s="868" t="s">
        <v>664</v>
      </c>
      <c r="B281" s="1271" t="s">
        <v>665</v>
      </c>
      <c r="C281" s="723" t="str">
        <f t="shared" si="4"/>
        <v>West Oxfordshire</v>
      </c>
      <c r="D281" t="s">
        <v>4051</v>
      </c>
    </row>
    <row r="282" spans="1:4" x14ac:dyDescent="0.2">
      <c r="A282" s="868" t="s">
        <v>1350</v>
      </c>
      <c r="B282" s="1271" t="s">
        <v>1337</v>
      </c>
      <c r="C282" s="723" t="str">
        <f t="shared" si="4"/>
        <v>West Suffolk</v>
      </c>
      <c r="D282" t="s">
        <v>4051</v>
      </c>
    </row>
    <row r="283" spans="1:4" x14ac:dyDescent="0.2">
      <c r="A283" s="868" t="s">
        <v>666</v>
      </c>
      <c r="B283" s="1271" t="s">
        <v>667</v>
      </c>
      <c r="C283" s="723" t="str">
        <f t="shared" si="4"/>
        <v>Westminster</v>
      </c>
      <c r="D283" t="s">
        <v>4054</v>
      </c>
    </row>
    <row r="284" spans="1:4" x14ac:dyDescent="0.2">
      <c r="A284" s="868" t="s">
        <v>4490</v>
      </c>
      <c r="B284" s="1271" t="s">
        <v>4489</v>
      </c>
      <c r="C284" s="723" t="str">
        <f t="shared" si="4"/>
        <v>Westmorland and Furness</v>
      </c>
      <c r="D284" t="s">
        <v>700</v>
      </c>
    </row>
    <row r="285" spans="1:4" x14ac:dyDescent="0.2">
      <c r="A285" s="868" t="s">
        <v>668</v>
      </c>
      <c r="B285" s="1271" t="s">
        <v>669</v>
      </c>
      <c r="C285" s="723" t="str">
        <f t="shared" si="4"/>
        <v>Wigan</v>
      </c>
      <c r="D285" t="s">
        <v>4053</v>
      </c>
    </row>
    <row r="286" spans="1:4" x14ac:dyDescent="0.2">
      <c r="A286" s="868" t="s">
        <v>670</v>
      </c>
      <c r="B286" s="1271" t="s">
        <v>671</v>
      </c>
      <c r="C286" s="723" t="str">
        <f t="shared" si="4"/>
        <v>Wiltshire UA</v>
      </c>
      <c r="D286" t="s">
        <v>700</v>
      </c>
    </row>
    <row r="287" spans="1:4" x14ac:dyDescent="0.2">
      <c r="A287" s="868" t="s">
        <v>672</v>
      </c>
      <c r="B287" s="1271" t="s">
        <v>673</v>
      </c>
      <c r="C287" s="723" t="str">
        <f t="shared" si="4"/>
        <v>Winchester</v>
      </c>
      <c r="D287" t="s">
        <v>4051</v>
      </c>
    </row>
    <row r="288" spans="1:4" x14ac:dyDescent="0.2">
      <c r="A288" s="868" t="s">
        <v>1351</v>
      </c>
      <c r="B288" s="1271" t="s">
        <v>675</v>
      </c>
      <c r="C288" s="723" t="str">
        <f t="shared" si="4"/>
        <v>Windsor and Maidenhead UA</v>
      </c>
      <c r="D288" t="s">
        <v>700</v>
      </c>
    </row>
    <row r="289" spans="1:4" x14ac:dyDescent="0.2">
      <c r="A289" s="868" t="s">
        <v>676</v>
      </c>
      <c r="B289" s="1271" t="s">
        <v>677</v>
      </c>
      <c r="C289" s="723" t="str">
        <f t="shared" si="4"/>
        <v>Wirral</v>
      </c>
      <c r="D289" t="s">
        <v>4053</v>
      </c>
    </row>
    <row r="290" spans="1:4" x14ac:dyDescent="0.2">
      <c r="A290" s="868" t="s">
        <v>678</v>
      </c>
      <c r="B290" s="1271" t="s">
        <v>679</v>
      </c>
      <c r="C290" s="723" t="str">
        <f t="shared" si="4"/>
        <v>Woking</v>
      </c>
      <c r="D290" t="s">
        <v>4051</v>
      </c>
    </row>
    <row r="291" spans="1:4" x14ac:dyDescent="0.2">
      <c r="A291" s="868" t="s">
        <v>721</v>
      </c>
      <c r="B291" s="1271" t="s">
        <v>681</v>
      </c>
      <c r="C291" s="723" t="str">
        <f t="shared" si="4"/>
        <v>Wokingham UA</v>
      </c>
      <c r="D291" t="s">
        <v>700</v>
      </c>
    </row>
    <row r="292" spans="1:4" x14ac:dyDescent="0.2">
      <c r="A292" s="868" t="s">
        <v>682</v>
      </c>
      <c r="B292" s="1271" t="s">
        <v>683</v>
      </c>
      <c r="C292" s="723" t="str">
        <f t="shared" si="4"/>
        <v>Wolverhampton</v>
      </c>
      <c r="D292" t="s">
        <v>4053</v>
      </c>
    </row>
    <row r="293" spans="1:4" x14ac:dyDescent="0.2">
      <c r="A293" s="868" t="s">
        <v>684</v>
      </c>
      <c r="B293" s="1271" t="s">
        <v>685</v>
      </c>
      <c r="C293" s="723" t="str">
        <f t="shared" si="4"/>
        <v>Worcester</v>
      </c>
      <c r="D293" t="s">
        <v>4051</v>
      </c>
    </row>
    <row r="294" spans="1:4" x14ac:dyDescent="0.2">
      <c r="A294" s="868" t="s">
        <v>686</v>
      </c>
      <c r="B294" t="s">
        <v>687</v>
      </c>
      <c r="C294" t="str">
        <f t="shared" si="4"/>
        <v>Worthing</v>
      </c>
      <c r="D294" t="s">
        <v>4051</v>
      </c>
    </row>
    <row r="295" spans="1:4" x14ac:dyDescent="0.2">
      <c r="A295" s="868" t="s">
        <v>688</v>
      </c>
      <c r="B295" s="1271" t="s">
        <v>689</v>
      </c>
      <c r="C295" s="723" t="str">
        <f t="shared" si="4"/>
        <v>Wychavon</v>
      </c>
      <c r="D295" t="s">
        <v>4051</v>
      </c>
    </row>
    <row r="296" spans="1:4" x14ac:dyDescent="0.2">
      <c r="A296" s="868" t="s">
        <v>690</v>
      </c>
      <c r="B296" s="1271" t="s">
        <v>691</v>
      </c>
      <c r="C296" s="723" t="str">
        <f t="shared" si="4"/>
        <v>Wyre</v>
      </c>
      <c r="D296" t="s">
        <v>4051</v>
      </c>
    </row>
    <row r="297" spans="1:4" x14ac:dyDescent="0.2">
      <c r="A297" s="868" t="s">
        <v>692</v>
      </c>
      <c r="B297" s="1271" t="s">
        <v>693</v>
      </c>
      <c r="C297" s="723" t="str">
        <f t="shared" si="4"/>
        <v>Wyre Forest</v>
      </c>
      <c r="D297" t="s">
        <v>4051</v>
      </c>
    </row>
    <row r="298" spans="1:4" x14ac:dyDescent="0.2">
      <c r="A298" s="868" t="s">
        <v>702</v>
      </c>
      <c r="B298" s="1271" t="s">
        <v>695</v>
      </c>
      <c r="C298" s="723" t="str">
        <f t="shared" si="4"/>
        <v>York UA</v>
      </c>
      <c r="D298" t="s">
        <v>700</v>
      </c>
    </row>
    <row r="299" spans="1:4" x14ac:dyDescent="0.2">
      <c r="A299" s="868" t="s">
        <v>1278</v>
      </c>
      <c r="B299" s="1271" t="s">
        <v>697</v>
      </c>
      <c r="C299" s="723" t="str">
        <f t="shared" si="4"/>
        <v>England</v>
      </c>
      <c r="D299" t="s">
        <v>696</v>
      </c>
    </row>
    <row r="314" spans="3:3" x14ac:dyDescent="0.2">
      <c r="C314" s="723"/>
    </row>
    <row r="315" spans="3:3" x14ac:dyDescent="0.2">
      <c r="C315" s="723"/>
    </row>
    <row r="316" spans="3:3" x14ac:dyDescent="0.2">
      <c r="C316" s="723"/>
    </row>
    <row r="317" spans="3:3" x14ac:dyDescent="0.2">
      <c r="C317" s="723"/>
    </row>
    <row r="318" spans="3:3" x14ac:dyDescent="0.2">
      <c r="C318" s="723"/>
    </row>
    <row r="319" spans="3:3" x14ac:dyDescent="0.2">
      <c r="C319" s="723"/>
    </row>
    <row r="320" spans="3:3" x14ac:dyDescent="0.2">
      <c r="C320" s="723"/>
    </row>
  </sheetData>
  <sheetProtection sheet="1" objects="1" scenarios="1"/>
  <autoFilter ref="B1:B320" xr:uid="{00000000-0001-0000-1000-000000000000}"/>
  <sortState xmlns:xlrd2="http://schemas.microsoft.com/office/spreadsheetml/2017/richdata2" ref="A3:C320">
    <sortCondition ref="A3"/>
  </sortState>
  <pageMargins left="0.7" right="0.7" top="0.75" bottom="0.75" header="0.3" footer="0.3"/>
  <headerFooter>
    <oddHeader>&amp;C&amp;"Calibri"&amp;10&amp;K000000 OFFICIAL&amp;1#_x000D_</oddHeader>
    <oddFooter>&amp;C_x000D_&amp;1#&amp;"Calibri"&amp;10&amp;K000000 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92D050"/>
  </sheetPr>
  <dimension ref="A1:AZ1"/>
  <sheetViews>
    <sheetView workbookViewId="0"/>
  </sheetViews>
  <sheetFormatPr defaultRowHeight="12.75" x14ac:dyDescent="0.2"/>
  <cols>
    <col min="1" max="1" width="21.42578125" bestFit="1" customWidth="1"/>
  </cols>
  <sheetData>
    <row r="1" spans="1:52" x14ac:dyDescent="0.2">
      <c r="A1" t="str">
        <f>'Part 1'!K20</f>
        <v>ZZZZ</v>
      </c>
      <c r="B1" s="197" t="s">
        <v>1070</v>
      </c>
      <c r="C1">
        <v>2020</v>
      </c>
      <c r="AZ1" s="197"/>
    </row>
  </sheetData>
  <sheetProtection sheet="1" objects="1" scenarios="1"/>
  <dataValidations count="1">
    <dataValidation type="custom" allowBlank="1" showInputMessage="1" showErrorMessage="1" errorTitle="DO NOT AMEND" error="Please do not amend these figures." sqref="B1:C1" xr:uid="{7F9625EF-8348-419E-92B5-AC3EA917FE20}">
      <formula1>"if(az1=""n/a"")"</formula1>
    </dataValidation>
  </dataValidations>
  <pageMargins left="0.7" right="0.7" top="0.75" bottom="0.75" header="0.3" footer="0.3"/>
  <pageSetup orientation="portrait" r:id="rId1"/>
  <headerFooter>
    <oddHeader>&amp;C&amp;"Calibri"&amp;10&amp;K000000 OFFICIAL&amp;1#_x000D_</oddHeader>
    <oddFooter>&amp;C_x000D_&amp;1#&amp;"Calibri"&amp;10&amp;K000000 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A1:R538"/>
  <sheetViews>
    <sheetView showGridLines="0" zoomScale="90" zoomScaleNormal="90" workbookViewId="0">
      <pane ySplit="3" topLeftCell="A4" activePane="bottomLeft" state="frozen"/>
      <selection activeCell="C12" sqref="C12:H12"/>
      <selection pane="bottomLeft"/>
    </sheetView>
  </sheetViews>
  <sheetFormatPr defaultColWidth="9.140625" defaultRowHeight="12.75" x14ac:dyDescent="0.2"/>
  <cols>
    <col min="2" max="2" width="6.5703125" style="541" customWidth="1"/>
    <col min="3" max="3" width="12.140625" style="541" customWidth="1"/>
    <col min="4" max="4" width="25.85546875" bestFit="1" customWidth="1"/>
    <col min="5" max="5" width="54.5703125" customWidth="1"/>
    <col min="6" max="6" width="19.7109375" style="200" customWidth="1"/>
    <col min="7" max="7" width="19.85546875" style="444" customWidth="1"/>
    <col min="8" max="8" width="20" style="860" customWidth="1"/>
    <col min="9" max="9" width="19.42578125" style="199" customWidth="1"/>
    <col min="10" max="11" width="20.5703125" style="199" customWidth="1"/>
    <col min="12" max="12" width="19.7109375" style="199" customWidth="1"/>
    <col min="13" max="18" width="9.140625" style="199"/>
  </cols>
  <sheetData>
    <row r="1" spans="1:18" ht="19.5" customHeight="1" x14ac:dyDescent="0.2">
      <c r="A1" s="200" t="s">
        <v>1505</v>
      </c>
      <c r="D1" s="574"/>
      <c r="E1" s="574"/>
      <c r="I1"/>
      <c r="J1"/>
      <c r="K1"/>
      <c r="L1"/>
      <c r="M1"/>
      <c r="N1"/>
      <c r="O1"/>
      <c r="P1"/>
      <c r="Q1"/>
      <c r="R1"/>
    </row>
    <row r="2" spans="1:18" ht="18.75" customHeight="1" x14ac:dyDescent="0.2">
      <c r="D2" s="542"/>
      <c r="E2" s="542"/>
      <c r="F2" s="200" t="s">
        <v>1317</v>
      </c>
      <c r="H2" s="860" t="s">
        <v>1427</v>
      </c>
      <c r="I2" s="718" t="s">
        <v>1515</v>
      </c>
      <c r="J2" s="718" t="s">
        <v>4079</v>
      </c>
      <c r="K2"/>
      <c r="L2"/>
      <c r="M2"/>
      <c r="N2"/>
      <c r="O2"/>
      <c r="P2"/>
      <c r="Q2"/>
      <c r="R2"/>
    </row>
    <row r="3" spans="1:18" ht="66.75" customHeight="1" x14ac:dyDescent="0.2">
      <c r="B3" s="444" t="s">
        <v>1039</v>
      </c>
      <c r="C3" s="444" t="s">
        <v>1040</v>
      </c>
      <c r="D3" s="543" t="s">
        <v>83</v>
      </c>
      <c r="E3" s="543" t="s">
        <v>1041</v>
      </c>
      <c r="F3" s="721" t="s">
        <v>5016</v>
      </c>
      <c r="G3" s="721" t="s">
        <v>5016</v>
      </c>
      <c r="H3" s="721" t="s">
        <v>1412</v>
      </c>
      <c r="I3" s="869" t="s">
        <v>1514</v>
      </c>
      <c r="J3" s="869" t="s">
        <v>4080</v>
      </c>
      <c r="K3" s="869" t="s">
        <v>4396</v>
      </c>
      <c r="L3" s="869" t="s">
        <v>4498</v>
      </c>
      <c r="M3"/>
      <c r="N3"/>
      <c r="O3"/>
      <c r="P3"/>
      <c r="Q3"/>
      <c r="R3"/>
    </row>
    <row r="4" spans="1:18" x14ac:dyDescent="0.2">
      <c r="A4">
        <v>1</v>
      </c>
      <c r="B4" s="444" t="s">
        <v>100</v>
      </c>
      <c r="C4" s="444" t="s">
        <v>4509</v>
      </c>
      <c r="D4" s="199" t="s">
        <v>99</v>
      </c>
      <c r="E4" s="199"/>
      <c r="F4" s="608" t="s">
        <v>984</v>
      </c>
      <c r="G4" s="608" t="s">
        <v>984</v>
      </c>
      <c r="H4" s="200" t="s">
        <v>984</v>
      </c>
      <c r="I4" s="1275" t="s">
        <v>984</v>
      </c>
      <c r="J4" s="608" t="s">
        <v>984</v>
      </c>
      <c r="K4" s="209"/>
      <c r="L4" s="209" t="s">
        <v>984</v>
      </c>
      <c r="M4"/>
      <c r="N4"/>
      <c r="O4"/>
      <c r="P4"/>
      <c r="Q4"/>
      <c r="R4"/>
    </row>
    <row r="5" spans="1:18" x14ac:dyDescent="0.2">
      <c r="A5">
        <f t="shared" ref="A5:A67" si="0">IF(D5=D4,A4+1,1)</f>
        <v>1</v>
      </c>
      <c r="B5" s="444" t="s">
        <v>104</v>
      </c>
      <c r="C5" s="444" t="s">
        <v>4510</v>
      </c>
      <c r="D5" s="199" t="s">
        <v>103</v>
      </c>
      <c r="E5" s="199"/>
      <c r="F5" s="608" t="s">
        <v>984</v>
      </c>
      <c r="G5" s="608" t="s">
        <v>984</v>
      </c>
      <c r="H5" s="200" t="s">
        <v>984</v>
      </c>
      <c r="I5" s="608" t="s">
        <v>984</v>
      </c>
      <c r="J5" s="608" t="s">
        <v>984</v>
      </c>
      <c r="K5" s="209"/>
      <c r="L5" s="209" t="s">
        <v>984</v>
      </c>
      <c r="M5"/>
      <c r="N5"/>
      <c r="O5"/>
      <c r="P5"/>
      <c r="Q5"/>
      <c r="R5"/>
    </row>
    <row r="6" spans="1:18" x14ac:dyDescent="0.2">
      <c r="A6">
        <f t="shared" si="0"/>
        <v>1</v>
      </c>
      <c r="B6" s="444" t="s">
        <v>106</v>
      </c>
      <c r="C6" s="444" t="s">
        <v>4511</v>
      </c>
      <c r="D6" s="199" t="s">
        <v>105</v>
      </c>
      <c r="E6" s="199"/>
      <c r="F6" s="608" t="s">
        <v>984</v>
      </c>
      <c r="G6" s="608" t="s">
        <v>984</v>
      </c>
      <c r="H6" s="200" t="s">
        <v>984</v>
      </c>
      <c r="I6" s="608" t="s">
        <v>984</v>
      </c>
      <c r="J6" s="608" t="s">
        <v>984</v>
      </c>
      <c r="K6" s="209"/>
      <c r="L6" s="209" t="s">
        <v>984</v>
      </c>
      <c r="M6"/>
      <c r="N6"/>
      <c r="O6"/>
      <c r="P6"/>
      <c r="Q6"/>
      <c r="R6"/>
    </row>
    <row r="7" spans="1:18" x14ac:dyDescent="0.2">
      <c r="A7">
        <f t="shared" si="0"/>
        <v>1</v>
      </c>
      <c r="B7" s="444" t="s">
        <v>108</v>
      </c>
      <c r="C7" s="444" t="s">
        <v>4512</v>
      </c>
      <c r="D7" s="199" t="s">
        <v>107</v>
      </c>
      <c r="E7" s="199"/>
      <c r="F7" s="608" t="s">
        <v>984</v>
      </c>
      <c r="G7" s="608" t="s">
        <v>984</v>
      </c>
      <c r="H7" s="200" t="s">
        <v>984</v>
      </c>
      <c r="I7" s="608" t="s">
        <v>984</v>
      </c>
      <c r="J7" s="608" t="s">
        <v>984</v>
      </c>
      <c r="K7" s="209"/>
      <c r="L7" s="209" t="s">
        <v>984</v>
      </c>
      <c r="M7"/>
      <c r="N7"/>
      <c r="O7"/>
      <c r="P7"/>
      <c r="Q7"/>
      <c r="R7"/>
    </row>
    <row r="8" spans="1:18" x14ac:dyDescent="0.2">
      <c r="A8">
        <f t="shared" si="0"/>
        <v>1</v>
      </c>
      <c r="B8" s="444" t="s">
        <v>110</v>
      </c>
      <c r="C8" s="444" t="s">
        <v>4513</v>
      </c>
      <c r="D8" s="199" t="s">
        <v>109</v>
      </c>
      <c r="E8" s="199"/>
      <c r="F8" s="608" t="s">
        <v>984</v>
      </c>
      <c r="G8" s="608" t="s">
        <v>984</v>
      </c>
      <c r="H8" s="200" t="s">
        <v>984</v>
      </c>
      <c r="I8" s="608" t="s">
        <v>984</v>
      </c>
      <c r="J8" s="608" t="s">
        <v>984</v>
      </c>
      <c r="K8" s="209"/>
      <c r="L8" s="209" t="s">
        <v>984</v>
      </c>
      <c r="M8"/>
      <c r="N8"/>
      <c r="O8"/>
      <c r="P8"/>
      <c r="Q8"/>
      <c r="R8"/>
    </row>
    <row r="9" spans="1:18" x14ac:dyDescent="0.2">
      <c r="A9">
        <f t="shared" si="0"/>
        <v>1</v>
      </c>
      <c r="B9" s="444" t="s">
        <v>112</v>
      </c>
      <c r="C9" s="444" t="s">
        <v>4514</v>
      </c>
      <c r="D9" s="199" t="s">
        <v>111</v>
      </c>
      <c r="E9" s="199" t="s">
        <v>1212</v>
      </c>
      <c r="F9" s="608">
        <v>0</v>
      </c>
      <c r="G9" s="608">
        <v>0</v>
      </c>
      <c r="H9" s="200">
        <v>0</v>
      </c>
      <c r="I9" s="608">
        <v>0</v>
      </c>
      <c r="J9" s="608">
        <v>0</v>
      </c>
      <c r="K9" s="209">
        <v>0</v>
      </c>
      <c r="L9" s="209">
        <v>0</v>
      </c>
      <c r="M9"/>
      <c r="N9"/>
      <c r="O9"/>
      <c r="P9"/>
      <c r="Q9"/>
      <c r="R9"/>
    </row>
    <row r="10" spans="1:18" x14ac:dyDescent="0.2">
      <c r="A10">
        <f>IF(D10=D9,A9+1,1)</f>
        <v>1</v>
      </c>
      <c r="B10" s="444" t="s">
        <v>116</v>
      </c>
      <c r="C10" s="444" t="s">
        <v>4515</v>
      </c>
      <c r="D10" s="199" t="s">
        <v>115</v>
      </c>
      <c r="E10" s="199" t="s">
        <v>1289</v>
      </c>
      <c r="F10" s="608">
        <v>0</v>
      </c>
      <c r="G10" s="608">
        <v>20252290</v>
      </c>
      <c r="H10" s="200">
        <v>20716405</v>
      </c>
      <c r="I10" s="608">
        <v>21053943</v>
      </c>
      <c r="J10" s="608">
        <v>21053943</v>
      </c>
      <c r="K10" s="209">
        <v>21053943</v>
      </c>
      <c r="L10" s="209">
        <v>13587543</v>
      </c>
      <c r="M10"/>
      <c r="N10"/>
      <c r="O10"/>
      <c r="P10"/>
      <c r="Q10"/>
      <c r="R10"/>
    </row>
    <row r="11" spans="1:18" x14ac:dyDescent="0.2">
      <c r="A11">
        <f t="shared" si="0"/>
        <v>1</v>
      </c>
      <c r="B11" s="444" t="s">
        <v>118</v>
      </c>
      <c r="C11" s="444" t="s">
        <v>4516</v>
      </c>
      <c r="D11" s="199" t="s">
        <v>117</v>
      </c>
      <c r="E11" s="200" t="s">
        <v>986</v>
      </c>
      <c r="F11" s="608">
        <v>88251</v>
      </c>
      <c r="G11" s="608">
        <v>90902</v>
      </c>
      <c r="H11" s="200">
        <v>92985</v>
      </c>
      <c r="I11" s="608">
        <v>94500</v>
      </c>
      <c r="J11" s="608">
        <v>94500</v>
      </c>
      <c r="K11" s="209">
        <v>94500</v>
      </c>
      <c r="L11" s="209">
        <v>99424</v>
      </c>
      <c r="M11"/>
      <c r="N11"/>
      <c r="O11"/>
      <c r="P11"/>
      <c r="Q11"/>
      <c r="R11"/>
    </row>
    <row r="12" spans="1:18" x14ac:dyDescent="0.2">
      <c r="A12">
        <f t="shared" si="0"/>
        <v>1</v>
      </c>
      <c r="B12" s="444" t="s">
        <v>122</v>
      </c>
      <c r="C12" s="444" t="s">
        <v>4517</v>
      </c>
      <c r="D12" s="199" t="s">
        <v>121</v>
      </c>
      <c r="E12" s="199"/>
      <c r="F12" s="608" t="s">
        <v>984</v>
      </c>
      <c r="G12" s="608" t="s">
        <v>984</v>
      </c>
      <c r="H12" s="200" t="s">
        <v>984</v>
      </c>
      <c r="I12" s="608" t="s">
        <v>984</v>
      </c>
      <c r="J12" s="608" t="s">
        <v>984</v>
      </c>
      <c r="K12" s="209" t="s">
        <v>984</v>
      </c>
      <c r="L12" s="209" t="s">
        <v>984</v>
      </c>
      <c r="M12"/>
      <c r="N12"/>
      <c r="O12"/>
      <c r="P12"/>
      <c r="Q12"/>
      <c r="R12"/>
    </row>
    <row r="13" spans="1:18" x14ac:dyDescent="0.2">
      <c r="A13">
        <f t="shared" si="0"/>
        <v>1</v>
      </c>
      <c r="B13" s="444" t="s">
        <v>124</v>
      </c>
      <c r="C13" s="444" t="s">
        <v>4518</v>
      </c>
      <c r="D13" s="199" t="s">
        <v>123</v>
      </c>
      <c r="E13" s="199" t="s">
        <v>1110</v>
      </c>
      <c r="F13" s="608">
        <v>2131596</v>
      </c>
      <c r="G13" s="608">
        <v>2195635</v>
      </c>
      <c r="H13" s="200">
        <v>2245952</v>
      </c>
      <c r="I13" s="608">
        <v>2282546</v>
      </c>
      <c r="J13" s="608">
        <v>2282546</v>
      </c>
      <c r="K13" s="209">
        <v>2282546</v>
      </c>
      <c r="L13" s="209">
        <v>3144053</v>
      </c>
      <c r="M13"/>
      <c r="N13"/>
      <c r="O13"/>
      <c r="P13"/>
      <c r="Q13"/>
      <c r="R13"/>
    </row>
    <row r="14" spans="1:18" x14ac:dyDescent="0.2">
      <c r="A14">
        <f t="shared" si="0"/>
        <v>1</v>
      </c>
      <c r="B14" s="444" t="s">
        <v>126</v>
      </c>
      <c r="C14" s="444" t="s">
        <v>4519</v>
      </c>
      <c r="D14" s="199" t="s">
        <v>125</v>
      </c>
      <c r="E14" s="199"/>
      <c r="F14" s="608" t="s">
        <v>984</v>
      </c>
      <c r="G14" s="608" t="s">
        <v>984</v>
      </c>
      <c r="H14" s="200" t="s">
        <v>984</v>
      </c>
      <c r="I14" s="608" t="s">
        <v>984</v>
      </c>
      <c r="J14" s="608" t="s">
        <v>984</v>
      </c>
      <c r="K14" s="209" t="s">
        <v>984</v>
      </c>
      <c r="L14" s="209" t="s">
        <v>984</v>
      </c>
      <c r="M14"/>
      <c r="N14"/>
      <c r="O14"/>
      <c r="P14"/>
      <c r="Q14"/>
      <c r="R14"/>
    </row>
    <row r="15" spans="1:18" x14ac:dyDescent="0.2">
      <c r="A15">
        <f t="shared" si="0"/>
        <v>1</v>
      </c>
      <c r="B15" s="444" t="s">
        <v>128</v>
      </c>
      <c r="C15" s="444" t="s">
        <v>4520</v>
      </c>
      <c r="D15" s="199" t="s">
        <v>127</v>
      </c>
      <c r="E15" s="199" t="s">
        <v>987</v>
      </c>
      <c r="F15" s="608">
        <v>5188300</v>
      </c>
      <c r="G15" s="608">
        <v>5344172</v>
      </c>
      <c r="H15" s="200">
        <v>5466643</v>
      </c>
      <c r="I15" s="608">
        <v>5555713</v>
      </c>
      <c r="J15" s="608">
        <v>5555713</v>
      </c>
      <c r="K15" s="209">
        <v>5555713</v>
      </c>
      <c r="L15" s="209">
        <v>5530118</v>
      </c>
      <c r="M15"/>
      <c r="N15"/>
      <c r="O15"/>
      <c r="P15"/>
      <c r="Q15"/>
      <c r="R15"/>
    </row>
    <row r="16" spans="1:18" x14ac:dyDescent="0.2">
      <c r="A16">
        <f t="shared" si="0"/>
        <v>2</v>
      </c>
      <c r="B16" s="444" t="s">
        <v>128</v>
      </c>
      <c r="C16" s="444" t="s">
        <v>4521</v>
      </c>
      <c r="D16" s="199" t="s">
        <v>127</v>
      </c>
      <c r="E16" s="199" t="s">
        <v>1111</v>
      </c>
      <c r="F16" s="608">
        <v>0</v>
      </c>
      <c r="G16" s="608">
        <v>0</v>
      </c>
      <c r="H16" s="200">
        <v>0</v>
      </c>
      <c r="I16" s="608">
        <v>0</v>
      </c>
      <c r="J16" s="608">
        <v>0</v>
      </c>
      <c r="K16" s="209">
        <v>0</v>
      </c>
      <c r="L16" s="209">
        <v>0</v>
      </c>
      <c r="M16"/>
      <c r="N16"/>
      <c r="O16"/>
      <c r="P16"/>
      <c r="Q16"/>
      <c r="R16"/>
    </row>
    <row r="17" spans="1:18" x14ac:dyDescent="0.2">
      <c r="A17">
        <f t="shared" si="0"/>
        <v>3</v>
      </c>
      <c r="B17" s="444" t="s">
        <v>128</v>
      </c>
      <c r="C17" s="444" t="s">
        <v>4522</v>
      </c>
      <c r="D17" s="199" t="s">
        <v>127</v>
      </c>
      <c r="E17" s="199" t="s">
        <v>1112</v>
      </c>
      <c r="F17" s="608">
        <v>15431</v>
      </c>
      <c r="G17" s="608">
        <v>15895</v>
      </c>
      <c r="H17" s="200">
        <v>16259</v>
      </c>
      <c r="I17" s="608">
        <v>16524</v>
      </c>
      <c r="J17" s="608">
        <v>16524</v>
      </c>
      <c r="K17" s="209">
        <v>16524</v>
      </c>
      <c r="L17" s="209">
        <v>16448</v>
      </c>
      <c r="M17"/>
      <c r="N17"/>
      <c r="O17"/>
      <c r="P17"/>
      <c r="Q17"/>
      <c r="R17"/>
    </row>
    <row r="18" spans="1:18" x14ac:dyDescent="0.2">
      <c r="A18">
        <f t="shared" si="0"/>
        <v>4</v>
      </c>
      <c r="B18" s="444" t="s">
        <v>128</v>
      </c>
      <c r="C18" s="444" t="s">
        <v>4523</v>
      </c>
      <c r="D18" s="199" t="s">
        <v>127</v>
      </c>
      <c r="E18" s="199" t="s">
        <v>1113</v>
      </c>
      <c r="F18" s="608">
        <v>0</v>
      </c>
      <c r="G18" s="608">
        <v>0</v>
      </c>
      <c r="H18" s="200">
        <v>0</v>
      </c>
      <c r="I18" s="608">
        <v>0</v>
      </c>
      <c r="J18" s="608">
        <v>0</v>
      </c>
      <c r="K18" s="209">
        <v>0</v>
      </c>
      <c r="L18" s="209">
        <v>0</v>
      </c>
      <c r="M18"/>
      <c r="N18"/>
      <c r="O18"/>
      <c r="P18"/>
      <c r="Q18"/>
      <c r="R18"/>
    </row>
    <row r="19" spans="1:18" x14ac:dyDescent="0.2">
      <c r="A19">
        <f t="shared" si="0"/>
        <v>1</v>
      </c>
      <c r="B19" s="444" t="s">
        <v>130</v>
      </c>
      <c r="C19" s="444" t="s">
        <v>4524</v>
      </c>
      <c r="D19" s="199" t="s">
        <v>129</v>
      </c>
      <c r="E19" s="199"/>
      <c r="F19" s="608" t="s">
        <v>984</v>
      </c>
      <c r="G19" s="608" t="s">
        <v>984</v>
      </c>
      <c r="H19" s="200" t="s">
        <v>984</v>
      </c>
      <c r="I19" s="608" t="s">
        <v>984</v>
      </c>
      <c r="J19" s="608" t="s">
        <v>984</v>
      </c>
      <c r="K19" s="209" t="s">
        <v>984</v>
      </c>
      <c r="L19" s="209" t="s">
        <v>984</v>
      </c>
      <c r="M19"/>
      <c r="N19"/>
      <c r="O19"/>
      <c r="P19"/>
      <c r="Q19"/>
      <c r="R19"/>
    </row>
    <row r="20" spans="1:18" x14ac:dyDescent="0.2">
      <c r="A20">
        <f t="shared" si="0"/>
        <v>1</v>
      </c>
      <c r="B20" s="444" t="s">
        <v>132</v>
      </c>
      <c r="C20" s="444" t="s">
        <v>4525</v>
      </c>
      <c r="D20" s="199" t="s">
        <v>131</v>
      </c>
      <c r="E20" s="199"/>
      <c r="F20" s="608" t="s">
        <v>984</v>
      </c>
      <c r="G20" s="608" t="s">
        <v>984</v>
      </c>
      <c r="H20" s="200" t="s">
        <v>984</v>
      </c>
      <c r="I20" s="608" t="s">
        <v>984</v>
      </c>
      <c r="J20" s="608" t="s">
        <v>984</v>
      </c>
      <c r="K20" s="209" t="s">
        <v>984</v>
      </c>
      <c r="L20" s="209" t="s">
        <v>984</v>
      </c>
      <c r="M20"/>
      <c r="N20"/>
      <c r="O20"/>
      <c r="P20"/>
      <c r="Q20"/>
      <c r="R20"/>
    </row>
    <row r="21" spans="1:18" x14ac:dyDescent="0.2">
      <c r="A21">
        <f t="shared" si="0"/>
        <v>1</v>
      </c>
      <c r="B21" s="444" t="s">
        <v>134</v>
      </c>
      <c r="C21" s="444" t="s">
        <v>4526</v>
      </c>
      <c r="D21" s="199" t="s">
        <v>133</v>
      </c>
      <c r="E21" s="199" t="s">
        <v>988</v>
      </c>
      <c r="F21" s="608">
        <v>4087232</v>
      </c>
      <c r="G21" s="608">
        <v>4210024</v>
      </c>
      <c r="H21" s="200">
        <v>4306504</v>
      </c>
      <c r="I21" s="608">
        <v>4376671</v>
      </c>
      <c r="J21" s="608">
        <v>4376671</v>
      </c>
      <c r="K21" s="209">
        <v>4376671</v>
      </c>
      <c r="L21" s="209">
        <v>4886827</v>
      </c>
      <c r="M21"/>
      <c r="N21"/>
      <c r="O21"/>
      <c r="P21"/>
      <c r="Q21"/>
      <c r="R21"/>
    </row>
    <row r="22" spans="1:18" x14ac:dyDescent="0.2">
      <c r="A22">
        <f t="shared" si="0"/>
        <v>2</v>
      </c>
      <c r="B22" s="444" t="s">
        <v>134</v>
      </c>
      <c r="C22" s="444" t="s">
        <v>4527</v>
      </c>
      <c r="D22" s="199" t="s">
        <v>133</v>
      </c>
      <c r="E22" s="199" t="s">
        <v>1114</v>
      </c>
      <c r="F22" s="608">
        <v>6682049</v>
      </c>
      <c r="G22" s="608">
        <v>6882797</v>
      </c>
      <c r="H22" s="200">
        <v>7040528</v>
      </c>
      <c r="I22" s="608">
        <v>7155241</v>
      </c>
      <c r="J22" s="608">
        <v>7155241</v>
      </c>
      <c r="K22" s="209">
        <v>7155241</v>
      </c>
      <c r="L22" s="209">
        <v>7989275</v>
      </c>
      <c r="M22"/>
      <c r="N22"/>
      <c r="O22"/>
      <c r="P22"/>
      <c r="Q22"/>
      <c r="R22"/>
    </row>
    <row r="23" spans="1:18" x14ac:dyDescent="0.2">
      <c r="A23">
        <f t="shared" si="0"/>
        <v>1</v>
      </c>
      <c r="B23" s="444" t="s">
        <v>136</v>
      </c>
      <c r="C23" s="444" t="s">
        <v>4528</v>
      </c>
      <c r="D23" s="199" t="s">
        <v>135</v>
      </c>
      <c r="E23" s="199"/>
      <c r="F23" s="608" t="s">
        <v>984</v>
      </c>
      <c r="G23" s="608" t="s">
        <v>984</v>
      </c>
      <c r="H23" s="200" t="s">
        <v>984</v>
      </c>
      <c r="I23" s="608" t="s">
        <v>984</v>
      </c>
      <c r="J23" s="608" t="s">
        <v>984</v>
      </c>
      <c r="K23" s="209" t="s">
        <v>984</v>
      </c>
      <c r="L23" s="209" t="s">
        <v>984</v>
      </c>
      <c r="M23"/>
      <c r="N23"/>
      <c r="O23"/>
      <c r="P23"/>
      <c r="Q23"/>
      <c r="R23"/>
    </row>
    <row r="24" spans="1:18" x14ac:dyDescent="0.2">
      <c r="A24">
        <f t="shared" si="0"/>
        <v>1</v>
      </c>
      <c r="B24" s="444" t="s">
        <v>138</v>
      </c>
      <c r="C24" s="444" t="s">
        <v>4529</v>
      </c>
      <c r="D24" s="199" t="s">
        <v>137</v>
      </c>
      <c r="E24" s="199"/>
      <c r="F24" s="608" t="s">
        <v>984</v>
      </c>
      <c r="G24" s="608" t="s">
        <v>984</v>
      </c>
      <c r="H24" s="200" t="s">
        <v>984</v>
      </c>
      <c r="I24" s="608" t="s">
        <v>984</v>
      </c>
      <c r="J24" s="608" t="s">
        <v>984</v>
      </c>
      <c r="K24" s="209" t="s">
        <v>984</v>
      </c>
      <c r="L24" s="209" t="s">
        <v>984</v>
      </c>
      <c r="M24"/>
      <c r="N24"/>
      <c r="O24"/>
      <c r="P24"/>
      <c r="Q24"/>
      <c r="R24"/>
    </row>
    <row r="25" spans="1:18" x14ac:dyDescent="0.2">
      <c r="A25">
        <f t="shared" si="0"/>
        <v>1</v>
      </c>
      <c r="B25" s="444" t="s">
        <v>140</v>
      </c>
      <c r="C25" s="444" t="s">
        <v>4530</v>
      </c>
      <c r="D25" s="199" t="s">
        <v>139</v>
      </c>
      <c r="E25" s="199" t="s">
        <v>1115</v>
      </c>
      <c r="F25" s="608">
        <v>1503000</v>
      </c>
      <c r="G25" s="608">
        <v>1548155</v>
      </c>
      <c r="H25" s="200">
        <v>1583634</v>
      </c>
      <c r="I25" s="608">
        <v>1609437</v>
      </c>
      <c r="J25" s="608">
        <v>1609437</v>
      </c>
      <c r="K25" s="209">
        <v>1609437</v>
      </c>
      <c r="L25" s="209">
        <v>1917484</v>
      </c>
      <c r="M25"/>
      <c r="N25"/>
      <c r="O25"/>
      <c r="P25"/>
      <c r="Q25"/>
      <c r="R25"/>
    </row>
    <row r="26" spans="1:18" x14ac:dyDescent="0.2">
      <c r="A26">
        <f t="shared" si="0"/>
        <v>1</v>
      </c>
      <c r="B26" s="444" t="s">
        <v>142</v>
      </c>
      <c r="C26" s="444" t="s">
        <v>4531</v>
      </c>
      <c r="D26" s="199" t="s">
        <v>141</v>
      </c>
      <c r="E26" s="199"/>
      <c r="F26" s="608" t="s">
        <v>984</v>
      </c>
      <c r="G26" s="608" t="s">
        <v>984</v>
      </c>
      <c r="H26" s="200" t="s">
        <v>984</v>
      </c>
      <c r="I26" s="608" t="s">
        <v>984</v>
      </c>
      <c r="J26" s="608" t="s">
        <v>984</v>
      </c>
      <c r="K26" s="209" t="s">
        <v>984</v>
      </c>
      <c r="L26" s="209" t="s">
        <v>984</v>
      </c>
      <c r="M26"/>
      <c r="N26"/>
      <c r="O26"/>
      <c r="P26"/>
      <c r="Q26"/>
      <c r="R26"/>
    </row>
    <row r="27" spans="1:18" x14ac:dyDescent="0.2">
      <c r="A27">
        <f t="shared" si="0"/>
        <v>1</v>
      </c>
      <c r="B27" s="444" t="s">
        <v>144</v>
      </c>
      <c r="C27" s="444" t="s">
        <v>4532</v>
      </c>
      <c r="D27" s="199" t="s">
        <v>143</v>
      </c>
      <c r="E27" s="199"/>
      <c r="F27" s="608" t="s">
        <v>984</v>
      </c>
      <c r="G27" s="608" t="s">
        <v>984</v>
      </c>
      <c r="H27" s="200" t="s">
        <v>984</v>
      </c>
      <c r="I27" s="608" t="s">
        <v>984</v>
      </c>
      <c r="J27" s="608" t="s">
        <v>984</v>
      </c>
      <c r="K27" s="209" t="s">
        <v>984</v>
      </c>
      <c r="L27" s="209" t="s">
        <v>984</v>
      </c>
      <c r="M27"/>
      <c r="N27"/>
      <c r="O27"/>
      <c r="P27"/>
      <c r="Q27"/>
      <c r="R27"/>
    </row>
    <row r="28" spans="1:18" x14ac:dyDescent="0.2">
      <c r="A28">
        <f t="shared" si="0"/>
        <v>1</v>
      </c>
      <c r="B28" s="444" t="s">
        <v>146</v>
      </c>
      <c r="C28" s="444" t="s">
        <v>4533</v>
      </c>
      <c r="D28" s="199" t="s">
        <v>145</v>
      </c>
      <c r="E28" s="199"/>
      <c r="F28" s="608" t="s">
        <v>984</v>
      </c>
      <c r="G28" s="608" t="s">
        <v>984</v>
      </c>
      <c r="H28" s="200" t="s">
        <v>984</v>
      </c>
      <c r="I28" s="608" t="s">
        <v>984</v>
      </c>
      <c r="J28" s="608" t="s">
        <v>984</v>
      </c>
      <c r="K28" s="209" t="s">
        <v>984</v>
      </c>
      <c r="L28" s="209" t="s">
        <v>984</v>
      </c>
      <c r="M28"/>
      <c r="N28"/>
      <c r="O28"/>
      <c r="P28"/>
      <c r="Q28"/>
      <c r="R28"/>
    </row>
    <row r="29" spans="1:18" x14ac:dyDescent="0.2">
      <c r="A29">
        <f t="shared" si="0"/>
        <v>1</v>
      </c>
      <c r="B29" s="444" t="s">
        <v>1333</v>
      </c>
      <c r="C29" s="444" t="s">
        <v>4534</v>
      </c>
      <c r="D29" s="199" t="s">
        <v>1340</v>
      </c>
      <c r="E29" s="199"/>
      <c r="F29" s="1054" t="s">
        <v>984</v>
      </c>
      <c r="G29" s="608" t="s">
        <v>984</v>
      </c>
      <c r="H29" s="200" t="s">
        <v>984</v>
      </c>
      <c r="I29" s="608" t="s">
        <v>984</v>
      </c>
      <c r="J29" s="608" t="s">
        <v>984</v>
      </c>
      <c r="K29" s="209" t="s">
        <v>984</v>
      </c>
      <c r="L29" s="209" t="s">
        <v>984</v>
      </c>
      <c r="M29"/>
      <c r="N29"/>
      <c r="O29"/>
      <c r="P29"/>
      <c r="Q29"/>
      <c r="R29"/>
    </row>
    <row r="30" spans="1:18" x14ac:dyDescent="0.2">
      <c r="A30">
        <f t="shared" si="0"/>
        <v>1</v>
      </c>
      <c r="B30" s="444" t="s">
        <v>148</v>
      </c>
      <c r="C30" s="444" t="s">
        <v>4535</v>
      </c>
      <c r="D30" s="199" t="s">
        <v>147</v>
      </c>
      <c r="E30" s="199"/>
      <c r="F30" s="608" t="s">
        <v>984</v>
      </c>
      <c r="G30" s="608" t="s">
        <v>984</v>
      </c>
      <c r="H30" s="200" t="s">
        <v>984</v>
      </c>
      <c r="I30" s="608" t="s">
        <v>984</v>
      </c>
      <c r="J30" s="608" t="s">
        <v>984</v>
      </c>
      <c r="K30" s="209" t="s">
        <v>984</v>
      </c>
      <c r="L30" s="209" t="s">
        <v>984</v>
      </c>
      <c r="M30"/>
      <c r="N30"/>
      <c r="O30"/>
      <c r="P30"/>
      <c r="Q30"/>
      <c r="R30"/>
    </row>
    <row r="31" spans="1:18" x14ac:dyDescent="0.2">
      <c r="A31">
        <f t="shared" si="0"/>
        <v>1</v>
      </c>
      <c r="B31" s="444" t="s">
        <v>150</v>
      </c>
      <c r="C31" s="444" t="s">
        <v>4536</v>
      </c>
      <c r="D31" t="s">
        <v>149</v>
      </c>
      <c r="E31" s="199" t="s">
        <v>1116</v>
      </c>
      <c r="F31" s="608">
        <v>0</v>
      </c>
      <c r="G31" s="608">
        <v>0</v>
      </c>
      <c r="H31" s="200">
        <v>0</v>
      </c>
      <c r="I31" s="608">
        <v>0</v>
      </c>
      <c r="J31" s="608">
        <v>0</v>
      </c>
      <c r="K31" s="209">
        <v>0</v>
      </c>
      <c r="L31" s="209">
        <v>0</v>
      </c>
      <c r="M31"/>
      <c r="N31"/>
      <c r="O31"/>
      <c r="P31"/>
      <c r="Q31"/>
      <c r="R31"/>
    </row>
    <row r="32" spans="1:18" x14ac:dyDescent="0.2">
      <c r="A32">
        <f t="shared" si="0"/>
        <v>2</v>
      </c>
      <c r="B32" s="444" t="s">
        <v>150</v>
      </c>
      <c r="C32" s="444" t="s">
        <v>4537</v>
      </c>
      <c r="D32" s="199" t="s">
        <v>149</v>
      </c>
      <c r="E32" s="199" t="s">
        <v>1117</v>
      </c>
      <c r="F32" s="608">
        <v>0</v>
      </c>
      <c r="G32" s="608">
        <v>0</v>
      </c>
      <c r="H32" s="200">
        <v>0</v>
      </c>
      <c r="I32" s="608">
        <v>0</v>
      </c>
      <c r="J32" s="608">
        <v>0</v>
      </c>
      <c r="K32" s="209">
        <v>0</v>
      </c>
      <c r="L32" s="209">
        <v>0</v>
      </c>
      <c r="M32"/>
      <c r="N32"/>
      <c r="O32"/>
      <c r="P32"/>
      <c r="Q32"/>
      <c r="R32"/>
    </row>
    <row r="33" spans="1:18" x14ac:dyDescent="0.2">
      <c r="A33">
        <f t="shared" si="0"/>
        <v>3</v>
      </c>
      <c r="B33" s="444" t="s">
        <v>150</v>
      </c>
      <c r="C33" s="444" t="s">
        <v>4538</v>
      </c>
      <c r="D33" s="199" t="s">
        <v>149</v>
      </c>
      <c r="E33" s="199" t="s">
        <v>1118</v>
      </c>
      <c r="F33" s="608">
        <v>0</v>
      </c>
      <c r="G33" s="608">
        <v>0</v>
      </c>
      <c r="H33" s="200">
        <v>0</v>
      </c>
      <c r="I33" s="608">
        <v>0</v>
      </c>
      <c r="J33" s="608">
        <v>0</v>
      </c>
      <c r="K33" s="209">
        <v>0</v>
      </c>
      <c r="L33" s="209">
        <v>0</v>
      </c>
      <c r="M33"/>
      <c r="N33"/>
      <c r="O33"/>
      <c r="P33"/>
      <c r="Q33"/>
      <c r="R33"/>
    </row>
    <row r="34" spans="1:18" x14ac:dyDescent="0.2">
      <c r="A34">
        <f t="shared" si="0"/>
        <v>1</v>
      </c>
      <c r="B34" s="444" t="s">
        <v>152</v>
      </c>
      <c r="C34" s="444" t="s">
        <v>4539</v>
      </c>
      <c r="D34" s="199" t="s">
        <v>151</v>
      </c>
      <c r="E34" s="199"/>
      <c r="F34" s="608" t="s">
        <v>984</v>
      </c>
      <c r="G34" s="608" t="s">
        <v>984</v>
      </c>
      <c r="H34" s="200" t="s">
        <v>984</v>
      </c>
      <c r="I34" s="608" t="s">
        <v>984</v>
      </c>
      <c r="J34" s="608" t="s">
        <v>984</v>
      </c>
      <c r="K34" s="209" t="s">
        <v>984</v>
      </c>
      <c r="L34" s="209" t="s">
        <v>984</v>
      </c>
      <c r="M34"/>
      <c r="N34"/>
      <c r="O34"/>
      <c r="P34"/>
      <c r="Q34"/>
      <c r="R34"/>
    </row>
    <row r="35" spans="1:18" x14ac:dyDescent="0.2">
      <c r="A35">
        <f t="shared" si="0"/>
        <v>1</v>
      </c>
      <c r="B35" s="444" t="s">
        <v>154</v>
      </c>
      <c r="C35" s="444" t="s">
        <v>4540</v>
      </c>
      <c r="D35" s="199" t="s">
        <v>153</v>
      </c>
      <c r="E35" s="199"/>
      <c r="F35" s="608" t="s">
        <v>984</v>
      </c>
      <c r="G35" s="608" t="s">
        <v>984</v>
      </c>
      <c r="H35" s="200" t="s">
        <v>984</v>
      </c>
      <c r="I35" s="608" t="s">
        <v>984</v>
      </c>
      <c r="J35" s="608" t="s">
        <v>984</v>
      </c>
      <c r="K35" s="209" t="s">
        <v>984</v>
      </c>
      <c r="L35" s="209" t="s">
        <v>984</v>
      </c>
      <c r="M35"/>
      <c r="N35"/>
      <c r="O35"/>
      <c r="P35"/>
      <c r="Q35"/>
      <c r="R35"/>
    </row>
    <row r="36" spans="1:18" x14ac:dyDescent="0.2">
      <c r="A36">
        <f t="shared" si="0"/>
        <v>1</v>
      </c>
      <c r="B36" s="444" t="s">
        <v>156</v>
      </c>
      <c r="C36" s="444" t="s">
        <v>4541</v>
      </c>
      <c r="D36" s="199" t="s">
        <v>155</v>
      </c>
      <c r="E36" s="199"/>
      <c r="F36" s="608" t="s">
        <v>984</v>
      </c>
      <c r="G36" s="608" t="s">
        <v>984</v>
      </c>
      <c r="H36" s="200" t="s">
        <v>984</v>
      </c>
      <c r="I36" s="608" t="s">
        <v>984</v>
      </c>
      <c r="J36" s="608" t="s">
        <v>984</v>
      </c>
      <c r="K36" s="209" t="s">
        <v>984</v>
      </c>
      <c r="L36" s="209" t="s">
        <v>984</v>
      </c>
      <c r="M36"/>
      <c r="N36"/>
      <c r="O36"/>
      <c r="P36"/>
      <c r="Q36"/>
      <c r="R36"/>
    </row>
    <row r="37" spans="1:18" x14ac:dyDescent="0.2">
      <c r="A37">
        <f t="shared" si="0"/>
        <v>1</v>
      </c>
      <c r="B37" s="444" t="s">
        <v>158</v>
      </c>
      <c r="C37" s="444" t="s">
        <v>4542</v>
      </c>
      <c r="D37" s="199" t="s">
        <v>157</v>
      </c>
      <c r="E37" s="199"/>
      <c r="F37" s="608" t="s">
        <v>984</v>
      </c>
      <c r="G37" s="608" t="s">
        <v>984</v>
      </c>
      <c r="H37" s="200" t="s">
        <v>984</v>
      </c>
      <c r="I37" s="608" t="s">
        <v>984</v>
      </c>
      <c r="J37" s="608" t="s">
        <v>984</v>
      </c>
      <c r="K37" s="209" t="s">
        <v>984</v>
      </c>
      <c r="L37" s="209" t="s">
        <v>984</v>
      </c>
      <c r="M37"/>
      <c r="N37"/>
      <c r="O37"/>
      <c r="P37"/>
      <c r="Q37"/>
      <c r="R37"/>
    </row>
    <row r="38" spans="1:18" x14ac:dyDescent="0.2">
      <c r="A38">
        <f t="shared" si="0"/>
        <v>1</v>
      </c>
      <c r="B38" s="444" t="s">
        <v>160</v>
      </c>
      <c r="C38" s="444" t="s">
        <v>4543</v>
      </c>
      <c r="D38" s="199" t="s">
        <v>159</v>
      </c>
      <c r="E38" s="199"/>
      <c r="F38" s="608" t="s">
        <v>984</v>
      </c>
      <c r="G38" s="608" t="s">
        <v>984</v>
      </c>
      <c r="H38" s="200" t="s">
        <v>984</v>
      </c>
      <c r="I38" s="608" t="s">
        <v>984</v>
      </c>
      <c r="J38" s="608" t="s">
        <v>984</v>
      </c>
      <c r="K38" s="209" t="s">
        <v>984</v>
      </c>
      <c r="L38" s="209" t="s">
        <v>984</v>
      </c>
      <c r="M38"/>
      <c r="N38"/>
      <c r="O38"/>
      <c r="P38"/>
      <c r="Q38"/>
      <c r="R38"/>
    </row>
    <row r="39" spans="1:18" x14ac:dyDescent="0.2">
      <c r="A39">
        <f t="shared" si="0"/>
        <v>1</v>
      </c>
      <c r="B39" s="444" t="s">
        <v>162</v>
      </c>
      <c r="C39" s="444" t="s">
        <v>4544</v>
      </c>
      <c r="D39" s="199" t="s">
        <v>161</v>
      </c>
      <c r="E39" s="199" t="s">
        <v>989</v>
      </c>
      <c r="F39" s="608">
        <v>14097223</v>
      </c>
      <c r="G39" s="608">
        <v>14520745</v>
      </c>
      <c r="H39" s="200">
        <v>14853512</v>
      </c>
      <c r="I39" s="608">
        <v>15095524</v>
      </c>
      <c r="J39" s="608">
        <v>15095524</v>
      </c>
      <c r="K39" s="209">
        <v>15095524</v>
      </c>
      <c r="L39" s="209">
        <v>16434332</v>
      </c>
      <c r="M39"/>
      <c r="N39"/>
      <c r="O39"/>
      <c r="P39"/>
      <c r="Q39"/>
      <c r="R39"/>
    </row>
    <row r="40" spans="1:18" x14ac:dyDescent="0.2">
      <c r="A40">
        <f t="shared" si="0"/>
        <v>2</v>
      </c>
      <c r="B40" s="444" t="s">
        <v>162</v>
      </c>
      <c r="C40" s="444" t="s">
        <v>4545</v>
      </c>
      <c r="D40" s="199" t="s">
        <v>161</v>
      </c>
      <c r="E40" s="199" t="s">
        <v>987</v>
      </c>
      <c r="F40" s="608">
        <v>6924728</v>
      </c>
      <c r="G40" s="608">
        <v>7132767</v>
      </c>
      <c r="H40" s="200">
        <v>7296226</v>
      </c>
      <c r="I40" s="608">
        <v>7415105</v>
      </c>
      <c r="J40" s="608">
        <v>7415105</v>
      </c>
      <c r="K40" s="209">
        <v>7415105</v>
      </c>
      <c r="L40" s="209">
        <v>9365077</v>
      </c>
      <c r="M40"/>
      <c r="N40"/>
      <c r="O40"/>
      <c r="P40"/>
      <c r="Q40"/>
      <c r="R40"/>
    </row>
    <row r="41" spans="1:18" x14ac:dyDescent="0.2">
      <c r="A41">
        <f t="shared" si="0"/>
        <v>3</v>
      </c>
      <c r="B41" s="444" t="s">
        <v>162</v>
      </c>
      <c r="C41" s="444" t="s">
        <v>4546</v>
      </c>
      <c r="D41" s="199" t="s">
        <v>161</v>
      </c>
      <c r="E41" s="199" t="s">
        <v>1119</v>
      </c>
      <c r="F41" s="608">
        <v>3812784</v>
      </c>
      <c r="G41" s="608">
        <v>3927331</v>
      </c>
      <c r="H41" s="200">
        <v>4017332</v>
      </c>
      <c r="I41" s="608">
        <v>4082788</v>
      </c>
      <c r="J41" s="608">
        <v>4082788</v>
      </c>
      <c r="K41" s="209">
        <v>4082788</v>
      </c>
      <c r="L41" s="209">
        <v>4595633</v>
      </c>
      <c r="M41"/>
      <c r="N41"/>
      <c r="O41"/>
      <c r="P41"/>
      <c r="Q41"/>
      <c r="R41"/>
    </row>
    <row r="42" spans="1:18" x14ac:dyDescent="0.2">
      <c r="A42">
        <f t="shared" si="0"/>
        <v>1</v>
      </c>
      <c r="B42" s="444" t="s">
        <v>164</v>
      </c>
      <c r="C42" s="444" t="s">
        <v>4547</v>
      </c>
      <c r="D42" s="199" t="s">
        <v>163</v>
      </c>
      <c r="E42" s="199"/>
      <c r="F42" s="608" t="s">
        <v>984</v>
      </c>
      <c r="G42" s="608" t="s">
        <v>984</v>
      </c>
      <c r="H42" s="200" t="s">
        <v>984</v>
      </c>
      <c r="I42" s="608" t="s">
        <v>984</v>
      </c>
      <c r="J42" s="608" t="s">
        <v>984</v>
      </c>
      <c r="K42" s="209" t="s">
        <v>984</v>
      </c>
      <c r="L42" s="209" t="s">
        <v>984</v>
      </c>
      <c r="M42"/>
      <c r="N42"/>
      <c r="O42"/>
      <c r="P42"/>
      <c r="Q42"/>
      <c r="R42"/>
    </row>
    <row r="43" spans="1:18" x14ac:dyDescent="0.2">
      <c r="A43">
        <f t="shared" si="0"/>
        <v>1</v>
      </c>
      <c r="B43" s="444" t="s">
        <v>166</v>
      </c>
      <c r="C43" s="444" t="s">
        <v>4548</v>
      </c>
      <c r="D43" s="199" t="s">
        <v>165</v>
      </c>
      <c r="E43" s="199"/>
      <c r="F43" s="608" t="s">
        <v>984</v>
      </c>
      <c r="G43" s="608" t="s">
        <v>984</v>
      </c>
      <c r="H43" s="200" t="s">
        <v>984</v>
      </c>
      <c r="I43" s="608" t="s">
        <v>984</v>
      </c>
      <c r="J43" s="608" t="s">
        <v>984</v>
      </c>
      <c r="K43" s="209" t="s">
        <v>984</v>
      </c>
      <c r="L43" s="209" t="s">
        <v>984</v>
      </c>
      <c r="M43"/>
      <c r="N43"/>
      <c r="O43"/>
      <c r="P43"/>
      <c r="Q43"/>
      <c r="R43"/>
    </row>
    <row r="44" spans="1:18" x14ac:dyDescent="0.2">
      <c r="A44">
        <f t="shared" si="0"/>
        <v>1</v>
      </c>
      <c r="B44" s="444" t="s">
        <v>168</v>
      </c>
      <c r="C44" s="444" t="s">
        <v>4549</v>
      </c>
      <c r="D44" s="199" t="s">
        <v>167</v>
      </c>
      <c r="E44" s="199"/>
      <c r="F44" s="608" t="s">
        <v>984</v>
      </c>
      <c r="G44" s="608" t="s">
        <v>984</v>
      </c>
      <c r="H44" s="200" t="s">
        <v>984</v>
      </c>
      <c r="I44" s="608" t="s">
        <v>984</v>
      </c>
      <c r="J44" s="608" t="s">
        <v>984</v>
      </c>
      <c r="K44" s="209" t="s">
        <v>984</v>
      </c>
      <c r="L44" s="209" t="s">
        <v>984</v>
      </c>
      <c r="M44"/>
      <c r="N44"/>
      <c r="O44"/>
      <c r="P44"/>
      <c r="Q44"/>
      <c r="R44"/>
    </row>
    <row r="45" spans="1:18" x14ac:dyDescent="0.2">
      <c r="A45">
        <f t="shared" si="0"/>
        <v>1</v>
      </c>
      <c r="B45" s="444" t="s">
        <v>170</v>
      </c>
      <c r="C45" s="444" t="s">
        <v>4550</v>
      </c>
      <c r="D45" s="199" t="s">
        <v>169</v>
      </c>
      <c r="E45" s="199"/>
      <c r="F45" s="608" t="s">
        <v>984</v>
      </c>
      <c r="G45" s="608" t="s">
        <v>984</v>
      </c>
      <c r="H45" s="200" t="s">
        <v>984</v>
      </c>
      <c r="I45" s="608" t="s">
        <v>984</v>
      </c>
      <c r="J45" s="608" t="s">
        <v>984</v>
      </c>
      <c r="K45" s="209" t="s">
        <v>984</v>
      </c>
      <c r="L45" s="209" t="s">
        <v>984</v>
      </c>
      <c r="M45"/>
      <c r="N45"/>
      <c r="O45"/>
      <c r="P45"/>
      <c r="Q45"/>
      <c r="R45"/>
    </row>
    <row r="46" spans="1:18" x14ac:dyDescent="0.2">
      <c r="A46">
        <f t="shared" si="0"/>
        <v>1</v>
      </c>
      <c r="B46" s="444" t="s">
        <v>172</v>
      </c>
      <c r="C46" s="444" t="s">
        <v>4551</v>
      </c>
      <c r="D46" s="199" t="s">
        <v>171</v>
      </c>
      <c r="E46" s="199" t="s">
        <v>990</v>
      </c>
      <c r="F46" s="608">
        <v>1182989</v>
      </c>
      <c r="G46" s="608">
        <v>1218529</v>
      </c>
      <c r="H46" s="200">
        <v>1246454</v>
      </c>
      <c r="I46" s="608">
        <v>1266763</v>
      </c>
      <c r="J46" s="608">
        <v>1266763</v>
      </c>
      <c r="K46" s="209">
        <v>1266763</v>
      </c>
      <c r="L46" s="209">
        <v>1318907</v>
      </c>
      <c r="M46"/>
      <c r="N46"/>
      <c r="O46"/>
      <c r="P46"/>
      <c r="Q46"/>
      <c r="R46"/>
    </row>
    <row r="47" spans="1:18" x14ac:dyDescent="0.2">
      <c r="A47">
        <f t="shared" si="0"/>
        <v>1</v>
      </c>
      <c r="B47" s="444" t="s">
        <v>1507</v>
      </c>
      <c r="C47" s="444" t="s">
        <v>4552</v>
      </c>
      <c r="D47" s="199" t="s">
        <v>1513</v>
      </c>
      <c r="E47" s="199" t="s">
        <v>1042</v>
      </c>
      <c r="F47" s="1054">
        <v>0</v>
      </c>
      <c r="G47" s="608">
        <v>0</v>
      </c>
      <c r="H47" s="200">
        <v>0</v>
      </c>
      <c r="I47" s="608">
        <v>0</v>
      </c>
      <c r="J47" s="608">
        <v>0</v>
      </c>
      <c r="K47" s="209">
        <v>0</v>
      </c>
      <c r="L47" s="209">
        <v>0</v>
      </c>
      <c r="M47"/>
      <c r="N47"/>
      <c r="O47"/>
      <c r="P47"/>
      <c r="Q47"/>
      <c r="R47"/>
    </row>
    <row r="48" spans="1:18" x14ac:dyDescent="0.2">
      <c r="A48">
        <f t="shared" si="0"/>
        <v>2</v>
      </c>
      <c r="B48" s="444" t="s">
        <v>1507</v>
      </c>
      <c r="C48" s="444" t="s">
        <v>4553</v>
      </c>
      <c r="D48" s="199" t="s">
        <v>1513</v>
      </c>
      <c r="E48" s="199" t="s">
        <v>1043</v>
      </c>
      <c r="F48" s="1054">
        <v>0</v>
      </c>
      <c r="G48" s="608">
        <v>0</v>
      </c>
      <c r="H48" s="200">
        <v>0</v>
      </c>
      <c r="I48" s="608">
        <v>0</v>
      </c>
      <c r="J48" s="608">
        <v>0</v>
      </c>
      <c r="K48" s="209">
        <v>0</v>
      </c>
      <c r="L48" s="209">
        <v>0</v>
      </c>
      <c r="M48"/>
      <c r="N48"/>
      <c r="O48"/>
      <c r="P48"/>
      <c r="Q48"/>
      <c r="R48"/>
    </row>
    <row r="49" spans="1:18" x14ac:dyDescent="0.2">
      <c r="A49">
        <f t="shared" si="0"/>
        <v>3</v>
      </c>
      <c r="B49" s="444" t="s">
        <v>1507</v>
      </c>
      <c r="C49" s="444" t="s">
        <v>4554</v>
      </c>
      <c r="D49" s="199" t="s">
        <v>1513</v>
      </c>
      <c r="E49" s="199" t="s">
        <v>1044</v>
      </c>
      <c r="F49" s="1054">
        <v>24915</v>
      </c>
      <c r="G49" s="608">
        <v>25664</v>
      </c>
      <c r="H49" s="200">
        <v>26252</v>
      </c>
      <c r="I49" s="608">
        <v>26680</v>
      </c>
      <c r="J49" s="608">
        <v>26680</v>
      </c>
      <c r="K49" s="209">
        <v>26680</v>
      </c>
      <c r="L49" s="209">
        <v>32393</v>
      </c>
      <c r="M49"/>
      <c r="N49"/>
      <c r="O49"/>
      <c r="P49"/>
      <c r="Q49"/>
      <c r="R49"/>
    </row>
    <row r="50" spans="1:18" x14ac:dyDescent="0.2">
      <c r="A50">
        <f t="shared" si="0"/>
        <v>1</v>
      </c>
      <c r="B50" s="444" t="s">
        <v>174</v>
      </c>
      <c r="C50" s="444" t="s">
        <v>4555</v>
      </c>
      <c r="D50" s="199" t="s">
        <v>173</v>
      </c>
      <c r="E50" s="199"/>
      <c r="F50" s="608" t="s">
        <v>984</v>
      </c>
      <c r="G50" s="608" t="s">
        <v>984</v>
      </c>
      <c r="H50" s="200" t="s">
        <v>984</v>
      </c>
      <c r="I50" s="608" t="s">
        <v>984</v>
      </c>
      <c r="J50" s="608" t="s">
        <v>984</v>
      </c>
      <c r="K50" s="209" t="s">
        <v>984</v>
      </c>
      <c r="L50" s="209" t="s">
        <v>984</v>
      </c>
      <c r="M50"/>
      <c r="N50"/>
      <c r="O50"/>
      <c r="P50"/>
      <c r="Q50"/>
      <c r="R50"/>
    </row>
    <row r="51" spans="1:18" x14ac:dyDescent="0.2">
      <c r="A51">
        <f t="shared" si="0"/>
        <v>1</v>
      </c>
      <c r="B51" s="444" t="s">
        <v>176</v>
      </c>
      <c r="C51" s="444" t="s">
        <v>4556</v>
      </c>
      <c r="D51" s="199" t="s">
        <v>175</v>
      </c>
      <c r="E51" s="199"/>
      <c r="F51" s="608" t="s">
        <v>984</v>
      </c>
      <c r="G51" s="608" t="s">
        <v>984</v>
      </c>
      <c r="H51" s="200" t="s">
        <v>984</v>
      </c>
      <c r="I51" s="608" t="s">
        <v>984</v>
      </c>
      <c r="J51" s="608" t="s">
        <v>984</v>
      </c>
      <c r="K51" s="209" t="s">
        <v>984</v>
      </c>
      <c r="L51" s="209" t="s">
        <v>984</v>
      </c>
      <c r="M51"/>
      <c r="N51"/>
      <c r="O51"/>
      <c r="P51"/>
      <c r="Q51"/>
      <c r="R51"/>
    </row>
    <row r="52" spans="1:18" x14ac:dyDescent="0.2">
      <c r="A52">
        <f t="shared" si="0"/>
        <v>1</v>
      </c>
      <c r="B52" s="444" t="s">
        <v>178</v>
      </c>
      <c r="C52" s="444" t="s">
        <v>4557</v>
      </c>
      <c r="D52" s="199" t="s">
        <v>177</v>
      </c>
      <c r="E52" s="199" t="s">
        <v>1120</v>
      </c>
      <c r="F52" s="608">
        <v>0</v>
      </c>
      <c r="G52" s="608">
        <v>0</v>
      </c>
      <c r="H52" s="200">
        <v>0</v>
      </c>
      <c r="I52" s="608">
        <v>0</v>
      </c>
      <c r="J52" s="608">
        <v>0</v>
      </c>
      <c r="K52" s="209">
        <v>0</v>
      </c>
      <c r="L52" s="209">
        <v>0</v>
      </c>
      <c r="M52"/>
      <c r="N52"/>
      <c r="O52"/>
      <c r="P52"/>
      <c r="Q52"/>
      <c r="R52"/>
    </row>
    <row r="53" spans="1:18" x14ac:dyDescent="0.2">
      <c r="A53">
        <f t="shared" si="0"/>
        <v>1</v>
      </c>
      <c r="B53" s="444" t="s">
        <v>180</v>
      </c>
      <c r="C53" s="444" t="s">
        <v>4558</v>
      </c>
      <c r="D53" s="199" t="s">
        <v>179</v>
      </c>
      <c r="E53" s="199"/>
      <c r="F53" s="608" t="s">
        <v>984</v>
      </c>
      <c r="G53" s="608" t="s">
        <v>984</v>
      </c>
      <c r="H53" s="200" t="s">
        <v>984</v>
      </c>
      <c r="I53" s="608" t="s">
        <v>984</v>
      </c>
      <c r="J53" s="608" t="s">
        <v>984</v>
      </c>
      <c r="K53" s="209" t="s">
        <v>984</v>
      </c>
      <c r="L53" s="209" t="s">
        <v>984</v>
      </c>
      <c r="M53"/>
      <c r="N53"/>
      <c r="O53"/>
      <c r="P53"/>
      <c r="Q53"/>
      <c r="R53"/>
    </row>
    <row r="54" spans="1:18" x14ac:dyDescent="0.2">
      <c r="A54">
        <f t="shared" si="0"/>
        <v>1</v>
      </c>
      <c r="B54" s="444" t="s">
        <v>182</v>
      </c>
      <c r="C54" s="444" t="s">
        <v>4559</v>
      </c>
      <c r="D54" s="199" t="s">
        <v>181</v>
      </c>
      <c r="E54" s="199"/>
      <c r="F54" s="608" t="s">
        <v>984</v>
      </c>
      <c r="G54" s="608" t="s">
        <v>984</v>
      </c>
      <c r="H54" s="200" t="s">
        <v>984</v>
      </c>
      <c r="I54" s="608" t="s">
        <v>984</v>
      </c>
      <c r="J54" s="608" t="s">
        <v>984</v>
      </c>
      <c r="K54" s="209" t="s">
        <v>984</v>
      </c>
      <c r="L54" s="209" t="s">
        <v>984</v>
      </c>
      <c r="M54"/>
      <c r="N54"/>
      <c r="O54"/>
      <c r="P54"/>
      <c r="Q54"/>
      <c r="R54"/>
    </row>
    <row r="55" spans="1:18" x14ac:dyDescent="0.2">
      <c r="A55">
        <f t="shared" si="0"/>
        <v>1</v>
      </c>
      <c r="B55" s="444" t="s">
        <v>184</v>
      </c>
      <c r="C55" s="444" t="s">
        <v>4560</v>
      </c>
      <c r="D55" s="199" t="s">
        <v>183</v>
      </c>
      <c r="E55" s="199"/>
      <c r="F55" s="608" t="s">
        <v>984</v>
      </c>
      <c r="G55" s="608" t="s">
        <v>984</v>
      </c>
      <c r="H55" s="200" t="s">
        <v>984</v>
      </c>
      <c r="I55" s="608" t="s">
        <v>984</v>
      </c>
      <c r="J55" s="608" t="s">
        <v>984</v>
      </c>
      <c r="K55" s="209" t="s">
        <v>984</v>
      </c>
      <c r="L55" s="209" t="s">
        <v>984</v>
      </c>
      <c r="M55"/>
      <c r="N55"/>
      <c r="O55"/>
      <c r="P55"/>
      <c r="Q55"/>
      <c r="R55"/>
    </row>
    <row r="56" spans="1:18" x14ac:dyDescent="0.2">
      <c r="A56">
        <f t="shared" si="0"/>
        <v>1</v>
      </c>
      <c r="B56" s="444" t="s">
        <v>186</v>
      </c>
      <c r="C56" s="444" t="s">
        <v>4561</v>
      </c>
      <c r="D56" s="199" t="s">
        <v>185</v>
      </c>
      <c r="E56" s="199"/>
      <c r="F56" s="608" t="s">
        <v>984</v>
      </c>
      <c r="G56" s="608" t="s">
        <v>984</v>
      </c>
      <c r="H56" s="200" t="s">
        <v>984</v>
      </c>
      <c r="I56" s="608" t="s">
        <v>984</v>
      </c>
      <c r="J56" s="608" t="s">
        <v>984</v>
      </c>
      <c r="K56" s="209" t="s">
        <v>984</v>
      </c>
      <c r="L56" s="209" t="s">
        <v>984</v>
      </c>
      <c r="M56"/>
      <c r="N56"/>
      <c r="O56"/>
      <c r="P56"/>
      <c r="Q56"/>
      <c r="R56"/>
    </row>
    <row r="57" spans="1:18" x14ac:dyDescent="0.2">
      <c r="A57">
        <f t="shared" si="0"/>
        <v>1</v>
      </c>
      <c r="B57" s="444" t="s">
        <v>190</v>
      </c>
      <c r="C57" s="444" t="s">
        <v>4562</v>
      </c>
      <c r="D57" s="199" t="s">
        <v>189</v>
      </c>
      <c r="E57" s="199"/>
      <c r="F57" s="608" t="s">
        <v>984</v>
      </c>
      <c r="G57" s="608" t="s">
        <v>984</v>
      </c>
      <c r="H57" s="200" t="s">
        <v>984</v>
      </c>
      <c r="I57" s="608" t="s">
        <v>984</v>
      </c>
      <c r="J57" s="608" t="s">
        <v>984</v>
      </c>
      <c r="K57" s="209" t="s">
        <v>984</v>
      </c>
      <c r="L57" s="209" t="s">
        <v>984</v>
      </c>
      <c r="M57"/>
      <c r="N57"/>
      <c r="O57"/>
      <c r="P57"/>
      <c r="Q57"/>
      <c r="R57"/>
    </row>
    <row r="58" spans="1:18" x14ac:dyDescent="0.2">
      <c r="A58">
        <f t="shared" si="0"/>
        <v>1</v>
      </c>
      <c r="B58" s="444" t="s">
        <v>192</v>
      </c>
      <c r="C58" s="444" t="s">
        <v>4563</v>
      </c>
      <c r="D58" s="199" t="s">
        <v>191</v>
      </c>
      <c r="E58" s="199"/>
      <c r="F58" s="608" t="s">
        <v>984</v>
      </c>
      <c r="G58" s="608" t="s">
        <v>984</v>
      </c>
      <c r="H58" s="200" t="s">
        <v>984</v>
      </c>
      <c r="I58" s="608" t="s">
        <v>984</v>
      </c>
      <c r="J58" s="608" t="s">
        <v>984</v>
      </c>
      <c r="K58" s="209" t="s">
        <v>984</v>
      </c>
      <c r="L58" s="209" t="s">
        <v>984</v>
      </c>
      <c r="M58"/>
      <c r="N58"/>
      <c r="O58"/>
      <c r="P58"/>
      <c r="Q58"/>
      <c r="R58"/>
    </row>
    <row r="59" spans="1:18" x14ac:dyDescent="0.2">
      <c r="A59">
        <f t="shared" si="0"/>
        <v>1</v>
      </c>
      <c r="B59" s="444" t="s">
        <v>194</v>
      </c>
      <c r="C59" s="444" t="s">
        <v>4564</v>
      </c>
      <c r="D59" s="199" t="s">
        <v>193</v>
      </c>
      <c r="E59" s="199" t="s">
        <v>1122</v>
      </c>
      <c r="F59" s="608">
        <v>0</v>
      </c>
      <c r="G59" s="608">
        <v>0</v>
      </c>
      <c r="H59" s="200">
        <v>0</v>
      </c>
      <c r="I59" s="608">
        <v>0</v>
      </c>
      <c r="J59" s="608">
        <v>0</v>
      </c>
      <c r="K59" s="209">
        <v>0</v>
      </c>
      <c r="L59" s="209">
        <v>0</v>
      </c>
      <c r="M59"/>
      <c r="N59"/>
      <c r="O59"/>
      <c r="P59"/>
      <c r="Q59"/>
      <c r="R59"/>
    </row>
    <row r="60" spans="1:18" x14ac:dyDescent="0.2">
      <c r="A60">
        <f t="shared" si="0"/>
        <v>2</v>
      </c>
      <c r="B60" s="444" t="s">
        <v>194</v>
      </c>
      <c r="C60" s="444" t="s">
        <v>4565</v>
      </c>
      <c r="D60" s="199" t="s">
        <v>193</v>
      </c>
      <c r="E60" s="199" t="s">
        <v>1123</v>
      </c>
      <c r="F60" s="608">
        <v>119000</v>
      </c>
      <c r="G60" s="608">
        <v>122575</v>
      </c>
      <c r="H60" s="200">
        <v>125384</v>
      </c>
      <c r="I60" s="608">
        <v>127427</v>
      </c>
      <c r="J60" s="608">
        <v>127427</v>
      </c>
      <c r="K60" s="209">
        <v>127427</v>
      </c>
      <c r="L60" s="209">
        <v>122719</v>
      </c>
      <c r="M60"/>
      <c r="N60"/>
      <c r="O60"/>
      <c r="P60"/>
      <c r="Q60"/>
      <c r="R60"/>
    </row>
    <row r="61" spans="1:18" x14ac:dyDescent="0.2">
      <c r="A61">
        <f t="shared" si="0"/>
        <v>1</v>
      </c>
      <c r="B61" s="444" t="s">
        <v>196</v>
      </c>
      <c r="C61" s="444" t="s">
        <v>4566</v>
      </c>
      <c r="D61" s="199" t="s">
        <v>195</v>
      </c>
      <c r="E61" s="199"/>
      <c r="F61" s="608" t="s">
        <v>984</v>
      </c>
      <c r="G61" s="608" t="s">
        <v>984</v>
      </c>
      <c r="H61" s="200" t="s">
        <v>984</v>
      </c>
      <c r="I61" s="608" t="s">
        <v>984</v>
      </c>
      <c r="J61" s="608" t="s">
        <v>984</v>
      </c>
      <c r="K61" s="209" t="s">
        <v>984</v>
      </c>
      <c r="L61" s="209" t="s">
        <v>984</v>
      </c>
      <c r="M61"/>
      <c r="N61"/>
      <c r="O61"/>
      <c r="P61"/>
      <c r="Q61"/>
      <c r="R61"/>
    </row>
    <row r="62" spans="1:18" x14ac:dyDescent="0.2">
      <c r="A62">
        <f t="shared" si="0"/>
        <v>1</v>
      </c>
      <c r="B62" s="444" t="s">
        <v>198</v>
      </c>
      <c r="C62" s="444" t="s">
        <v>4567</v>
      </c>
      <c r="D62" s="199" t="s">
        <v>197</v>
      </c>
      <c r="E62" s="199"/>
      <c r="F62" s="608" t="s">
        <v>984</v>
      </c>
      <c r="G62" s="608" t="s">
        <v>984</v>
      </c>
      <c r="H62" s="200" t="s">
        <v>984</v>
      </c>
      <c r="I62" s="608" t="s">
        <v>984</v>
      </c>
      <c r="J62" s="608" t="s">
        <v>984</v>
      </c>
      <c r="K62" s="209" t="s">
        <v>984</v>
      </c>
      <c r="L62" s="209" t="s">
        <v>984</v>
      </c>
      <c r="M62"/>
      <c r="N62"/>
      <c r="O62"/>
      <c r="P62"/>
      <c r="Q62"/>
      <c r="R62"/>
    </row>
    <row r="63" spans="1:18" x14ac:dyDescent="0.2">
      <c r="A63">
        <f t="shared" si="0"/>
        <v>1</v>
      </c>
      <c r="B63" s="444" t="s">
        <v>200</v>
      </c>
      <c r="C63" s="444" t="s">
        <v>4568</v>
      </c>
      <c r="D63" s="199" t="s">
        <v>199</v>
      </c>
      <c r="E63" s="199"/>
      <c r="F63" s="608" t="s">
        <v>984</v>
      </c>
      <c r="G63" s="608" t="s">
        <v>984</v>
      </c>
      <c r="H63" s="200" t="s">
        <v>984</v>
      </c>
      <c r="I63" s="608" t="s">
        <v>984</v>
      </c>
      <c r="J63" s="608" t="s">
        <v>984</v>
      </c>
      <c r="K63" s="209" t="s">
        <v>984</v>
      </c>
      <c r="L63" s="209" t="s">
        <v>984</v>
      </c>
      <c r="M63"/>
      <c r="N63"/>
      <c r="O63"/>
      <c r="P63"/>
      <c r="Q63"/>
      <c r="R63"/>
    </row>
    <row r="64" spans="1:18" x14ac:dyDescent="0.2">
      <c r="A64">
        <f t="shared" si="0"/>
        <v>1</v>
      </c>
      <c r="B64" s="444" t="s">
        <v>202</v>
      </c>
      <c r="C64" s="444" t="s">
        <v>4569</v>
      </c>
      <c r="D64" s="199" t="s">
        <v>201</v>
      </c>
      <c r="E64" s="199" t="s">
        <v>1124</v>
      </c>
      <c r="F64" s="608">
        <v>2253425</v>
      </c>
      <c r="G64" s="608">
        <v>2321124</v>
      </c>
      <c r="H64" s="200">
        <v>2374316</v>
      </c>
      <c r="I64" s="608">
        <v>2413001</v>
      </c>
      <c r="J64" s="608">
        <v>2413001</v>
      </c>
      <c r="K64" s="209">
        <v>2413001</v>
      </c>
      <c r="L64" s="209">
        <v>1932743</v>
      </c>
      <c r="M64"/>
      <c r="N64"/>
      <c r="O64"/>
      <c r="P64"/>
      <c r="Q64"/>
      <c r="R64"/>
    </row>
    <row r="65" spans="1:18" x14ac:dyDescent="0.2">
      <c r="A65">
        <f t="shared" si="0"/>
        <v>1</v>
      </c>
      <c r="B65" s="444" t="s">
        <v>203</v>
      </c>
      <c r="C65" s="444" t="s">
        <v>4570</v>
      </c>
      <c r="D65" s="199" t="s">
        <v>865</v>
      </c>
      <c r="E65" s="199" t="s">
        <v>1125</v>
      </c>
      <c r="F65" s="608">
        <v>143520</v>
      </c>
      <c r="G65" s="608">
        <v>147832</v>
      </c>
      <c r="H65" s="200">
        <v>151220</v>
      </c>
      <c r="I65" s="608">
        <v>153684</v>
      </c>
      <c r="J65" s="608">
        <v>153684</v>
      </c>
      <c r="K65" s="209">
        <v>153684</v>
      </c>
      <c r="L65" s="209">
        <v>195959</v>
      </c>
      <c r="M65"/>
      <c r="N65"/>
      <c r="O65"/>
      <c r="P65"/>
      <c r="Q65"/>
      <c r="R65"/>
    </row>
    <row r="66" spans="1:18" x14ac:dyDescent="0.2">
      <c r="A66">
        <f t="shared" si="0"/>
        <v>2</v>
      </c>
      <c r="B66" s="444" t="s">
        <v>203</v>
      </c>
      <c r="C66" s="444" t="s">
        <v>4571</v>
      </c>
      <c r="D66" s="199" t="s">
        <v>865</v>
      </c>
      <c r="E66" s="199" t="s">
        <v>1126</v>
      </c>
      <c r="F66" s="608">
        <v>0</v>
      </c>
      <c r="G66" s="608">
        <v>0</v>
      </c>
      <c r="H66" s="200">
        <v>0</v>
      </c>
      <c r="I66" s="608">
        <v>0</v>
      </c>
      <c r="J66" s="608">
        <v>0</v>
      </c>
      <c r="K66" s="209">
        <v>0</v>
      </c>
      <c r="L66" s="209">
        <v>0</v>
      </c>
      <c r="M66"/>
      <c r="N66"/>
      <c r="O66"/>
      <c r="P66"/>
      <c r="Q66"/>
      <c r="R66"/>
    </row>
    <row r="67" spans="1:18" x14ac:dyDescent="0.2">
      <c r="A67">
        <f t="shared" si="0"/>
        <v>3</v>
      </c>
      <c r="B67" s="444" t="s">
        <v>203</v>
      </c>
      <c r="C67" s="444" t="s">
        <v>4572</v>
      </c>
      <c r="D67" s="199" t="s">
        <v>865</v>
      </c>
      <c r="E67" s="199" t="s">
        <v>1127</v>
      </c>
      <c r="F67" s="608">
        <v>0</v>
      </c>
      <c r="G67" s="608">
        <v>0</v>
      </c>
      <c r="H67" s="200">
        <v>0</v>
      </c>
      <c r="I67" s="608">
        <v>0</v>
      </c>
      <c r="J67" s="608">
        <v>0</v>
      </c>
      <c r="K67" s="209">
        <v>0</v>
      </c>
      <c r="L67" s="209">
        <v>0</v>
      </c>
      <c r="M67"/>
      <c r="N67"/>
      <c r="O67"/>
      <c r="P67"/>
      <c r="Q67"/>
      <c r="R67"/>
    </row>
    <row r="68" spans="1:18" x14ac:dyDescent="0.2">
      <c r="A68">
        <f t="shared" ref="A68:A130" si="1">IF(D68=D67,A67+1,1)</f>
        <v>4</v>
      </c>
      <c r="B68" s="444" t="s">
        <v>203</v>
      </c>
      <c r="C68" s="444" t="s">
        <v>4573</v>
      </c>
      <c r="D68" s="199" t="s">
        <v>865</v>
      </c>
      <c r="E68" s="199" t="s">
        <v>1128</v>
      </c>
      <c r="F68" s="608">
        <v>0</v>
      </c>
      <c r="G68" s="608">
        <v>0</v>
      </c>
      <c r="H68" s="200">
        <v>0</v>
      </c>
      <c r="I68" s="608">
        <v>0</v>
      </c>
      <c r="J68" s="608">
        <v>0</v>
      </c>
      <c r="K68" s="209">
        <v>0</v>
      </c>
      <c r="L68" s="209">
        <v>0</v>
      </c>
      <c r="M68"/>
      <c r="N68"/>
      <c r="O68"/>
      <c r="P68"/>
      <c r="Q68"/>
      <c r="R68"/>
    </row>
    <row r="69" spans="1:18" x14ac:dyDescent="0.2">
      <c r="A69">
        <f t="shared" si="1"/>
        <v>5</v>
      </c>
      <c r="B69" s="444" t="s">
        <v>203</v>
      </c>
      <c r="C69" s="444" t="s">
        <v>4574</v>
      </c>
      <c r="D69" s="199" t="s">
        <v>865</v>
      </c>
      <c r="E69" s="199" t="s">
        <v>1129</v>
      </c>
      <c r="F69" s="608">
        <v>0</v>
      </c>
      <c r="G69" s="608">
        <v>0</v>
      </c>
      <c r="H69" s="200">
        <v>0</v>
      </c>
      <c r="I69" s="608">
        <v>0</v>
      </c>
      <c r="J69" s="608">
        <v>0</v>
      </c>
      <c r="K69" s="209">
        <v>0</v>
      </c>
      <c r="L69" s="209">
        <v>0</v>
      </c>
      <c r="M69"/>
      <c r="N69"/>
      <c r="O69"/>
      <c r="P69"/>
      <c r="Q69"/>
      <c r="R69"/>
    </row>
    <row r="70" spans="1:18" x14ac:dyDescent="0.2">
      <c r="A70">
        <f t="shared" si="1"/>
        <v>6</v>
      </c>
      <c r="B70" s="444" t="s">
        <v>203</v>
      </c>
      <c r="C70" s="444" t="s">
        <v>4575</v>
      </c>
      <c r="D70" s="199" t="s">
        <v>865</v>
      </c>
      <c r="E70" s="199" t="s">
        <v>1130</v>
      </c>
      <c r="F70" s="608">
        <v>0</v>
      </c>
      <c r="G70" s="608">
        <v>0</v>
      </c>
      <c r="H70" s="200">
        <v>0</v>
      </c>
      <c r="I70" s="608">
        <v>0</v>
      </c>
      <c r="J70" s="608">
        <v>0</v>
      </c>
      <c r="K70" s="209">
        <v>0</v>
      </c>
      <c r="L70" s="209">
        <v>0</v>
      </c>
      <c r="M70"/>
      <c r="N70"/>
      <c r="O70"/>
      <c r="P70"/>
      <c r="Q70"/>
      <c r="R70"/>
    </row>
    <row r="71" spans="1:18" x14ac:dyDescent="0.2">
      <c r="A71">
        <f t="shared" si="1"/>
        <v>7</v>
      </c>
      <c r="B71" s="444" t="s">
        <v>203</v>
      </c>
      <c r="C71" s="444" t="s">
        <v>4576</v>
      </c>
      <c r="D71" s="199" t="s">
        <v>865</v>
      </c>
      <c r="E71" s="199" t="s">
        <v>1131</v>
      </c>
      <c r="F71" s="608">
        <v>0</v>
      </c>
      <c r="G71" s="608">
        <v>0</v>
      </c>
      <c r="H71" s="200">
        <v>0</v>
      </c>
      <c r="I71" s="608">
        <v>0</v>
      </c>
      <c r="J71" s="608">
        <v>0</v>
      </c>
      <c r="K71" s="209">
        <v>0</v>
      </c>
      <c r="L71" s="209">
        <v>0</v>
      </c>
      <c r="M71"/>
      <c r="N71"/>
      <c r="O71"/>
      <c r="P71"/>
      <c r="Q71"/>
      <c r="R71"/>
    </row>
    <row r="72" spans="1:18" x14ac:dyDescent="0.2">
      <c r="A72">
        <f t="shared" si="1"/>
        <v>8</v>
      </c>
      <c r="B72" s="444" t="s">
        <v>203</v>
      </c>
      <c r="C72" s="444" t="s">
        <v>4577</v>
      </c>
      <c r="D72" s="199" t="s">
        <v>865</v>
      </c>
      <c r="E72" s="199" t="s">
        <v>1132</v>
      </c>
      <c r="F72" s="608">
        <v>23901</v>
      </c>
      <c r="G72" s="608">
        <v>24619</v>
      </c>
      <c r="H72" s="200">
        <v>25183</v>
      </c>
      <c r="I72" s="608">
        <v>25593</v>
      </c>
      <c r="J72" s="608">
        <v>25593</v>
      </c>
      <c r="K72" s="209">
        <v>25593</v>
      </c>
      <c r="L72" s="209">
        <v>20227</v>
      </c>
      <c r="M72"/>
      <c r="N72"/>
      <c r="O72"/>
      <c r="P72"/>
      <c r="Q72"/>
      <c r="R72"/>
    </row>
    <row r="73" spans="1:18" x14ac:dyDescent="0.2">
      <c r="A73">
        <f t="shared" si="1"/>
        <v>9</v>
      </c>
      <c r="B73" s="444" t="s">
        <v>203</v>
      </c>
      <c r="C73" s="444" t="s">
        <v>4578</v>
      </c>
      <c r="D73" s="199" t="s">
        <v>865</v>
      </c>
      <c r="E73" s="199" t="s">
        <v>1133</v>
      </c>
      <c r="F73" s="608">
        <v>0</v>
      </c>
      <c r="G73" s="608">
        <v>0</v>
      </c>
      <c r="H73" s="200">
        <v>0</v>
      </c>
      <c r="I73" s="608">
        <v>0</v>
      </c>
      <c r="J73" s="608">
        <v>0</v>
      </c>
      <c r="K73" s="209">
        <v>0</v>
      </c>
      <c r="L73" s="209">
        <v>0</v>
      </c>
      <c r="M73"/>
      <c r="N73"/>
      <c r="O73"/>
      <c r="P73"/>
      <c r="Q73"/>
      <c r="R73"/>
    </row>
    <row r="74" spans="1:18" x14ac:dyDescent="0.2">
      <c r="A74">
        <f t="shared" si="1"/>
        <v>10</v>
      </c>
      <c r="B74" s="444" t="s">
        <v>203</v>
      </c>
      <c r="C74" s="444" t="s">
        <v>4579</v>
      </c>
      <c r="D74" s="199" t="s">
        <v>865</v>
      </c>
      <c r="E74" s="199" t="s">
        <v>1134</v>
      </c>
      <c r="F74" s="608">
        <v>0</v>
      </c>
      <c r="G74" s="608">
        <v>0</v>
      </c>
      <c r="H74" s="200">
        <v>0</v>
      </c>
      <c r="I74" s="608">
        <v>0</v>
      </c>
      <c r="J74" s="608">
        <v>0</v>
      </c>
      <c r="K74" s="209">
        <v>0</v>
      </c>
      <c r="L74" s="209">
        <v>0</v>
      </c>
      <c r="M74"/>
      <c r="N74"/>
      <c r="O74"/>
      <c r="P74"/>
      <c r="Q74"/>
      <c r="R74"/>
    </row>
    <row r="75" spans="1:18" x14ac:dyDescent="0.2">
      <c r="A75">
        <f t="shared" si="1"/>
        <v>1</v>
      </c>
      <c r="B75" s="444" t="s">
        <v>205</v>
      </c>
      <c r="C75" s="444" t="s">
        <v>4580</v>
      </c>
      <c r="D75" s="199" t="s">
        <v>204</v>
      </c>
      <c r="E75" s="199" t="s">
        <v>991</v>
      </c>
      <c r="F75" s="608">
        <v>0</v>
      </c>
      <c r="G75" s="608">
        <v>0</v>
      </c>
      <c r="H75" s="200">
        <v>0</v>
      </c>
      <c r="I75" s="608">
        <v>0</v>
      </c>
      <c r="J75" s="608">
        <v>0</v>
      </c>
      <c r="K75" s="209">
        <v>0</v>
      </c>
      <c r="L75" s="209">
        <v>39820</v>
      </c>
      <c r="M75"/>
      <c r="N75"/>
      <c r="O75"/>
      <c r="P75"/>
      <c r="Q75"/>
      <c r="R75"/>
    </row>
    <row r="76" spans="1:18" x14ac:dyDescent="0.2">
      <c r="A76">
        <f t="shared" si="1"/>
        <v>1</v>
      </c>
      <c r="B76" s="444" t="s">
        <v>207</v>
      </c>
      <c r="C76" s="444" t="s">
        <v>4581</v>
      </c>
      <c r="D76" s="199" t="s">
        <v>206</v>
      </c>
      <c r="E76" s="199"/>
      <c r="F76" s="608" t="s">
        <v>984</v>
      </c>
      <c r="G76" s="608" t="s">
        <v>984</v>
      </c>
      <c r="H76" s="200" t="s">
        <v>984</v>
      </c>
      <c r="I76" s="608" t="s">
        <v>984</v>
      </c>
      <c r="J76" s="608" t="s">
        <v>984</v>
      </c>
      <c r="K76" s="209" t="s">
        <v>984</v>
      </c>
      <c r="L76" s="209" t="s">
        <v>984</v>
      </c>
      <c r="M76"/>
      <c r="N76"/>
      <c r="O76"/>
      <c r="P76"/>
      <c r="Q76"/>
      <c r="R76"/>
    </row>
    <row r="77" spans="1:18" x14ac:dyDescent="0.2">
      <c r="A77">
        <f t="shared" si="1"/>
        <v>1</v>
      </c>
      <c r="B77" s="444" t="s">
        <v>209</v>
      </c>
      <c r="C77" s="444" t="s">
        <v>4582</v>
      </c>
      <c r="D77" s="199" t="s">
        <v>208</v>
      </c>
      <c r="E77" s="199"/>
      <c r="F77" s="608" t="s">
        <v>984</v>
      </c>
      <c r="G77" s="608" t="s">
        <v>984</v>
      </c>
      <c r="H77" s="200" t="s">
        <v>984</v>
      </c>
      <c r="I77" s="608" t="s">
        <v>984</v>
      </c>
      <c r="J77" s="608" t="s">
        <v>984</v>
      </c>
      <c r="K77" s="209" t="s">
        <v>984</v>
      </c>
      <c r="L77" s="209" t="s">
        <v>984</v>
      </c>
      <c r="M77"/>
      <c r="N77"/>
      <c r="O77"/>
      <c r="P77"/>
      <c r="Q77"/>
      <c r="R77"/>
    </row>
    <row r="78" spans="1:18" x14ac:dyDescent="0.2">
      <c r="A78">
        <f t="shared" si="1"/>
        <v>1</v>
      </c>
      <c r="B78" s="444" t="s">
        <v>211</v>
      </c>
      <c r="C78" s="444" t="s">
        <v>4583</v>
      </c>
      <c r="D78" s="199" t="s">
        <v>210</v>
      </c>
      <c r="E78" s="199"/>
      <c r="F78" s="608" t="s">
        <v>984</v>
      </c>
      <c r="G78" s="608" t="s">
        <v>984</v>
      </c>
      <c r="H78" s="200" t="s">
        <v>984</v>
      </c>
      <c r="I78" s="608" t="s">
        <v>984</v>
      </c>
      <c r="J78" s="608" t="s">
        <v>984</v>
      </c>
      <c r="K78" s="209" t="s">
        <v>984</v>
      </c>
      <c r="L78" s="209" t="s">
        <v>984</v>
      </c>
      <c r="M78"/>
      <c r="N78"/>
      <c r="O78"/>
      <c r="P78"/>
      <c r="Q78"/>
      <c r="R78"/>
    </row>
    <row r="79" spans="1:18" x14ac:dyDescent="0.2">
      <c r="A79">
        <f t="shared" si="1"/>
        <v>1</v>
      </c>
      <c r="B79" s="444" t="s">
        <v>213</v>
      </c>
      <c r="C79" s="444" t="s">
        <v>4584</v>
      </c>
      <c r="D79" s="199" t="s">
        <v>212</v>
      </c>
      <c r="E79" s="199"/>
      <c r="F79" s="608" t="s">
        <v>984</v>
      </c>
      <c r="G79" s="608" t="s">
        <v>984</v>
      </c>
      <c r="H79" s="200" t="s">
        <v>984</v>
      </c>
      <c r="I79" s="608" t="s">
        <v>984</v>
      </c>
      <c r="J79" s="608" t="s">
        <v>984</v>
      </c>
      <c r="K79" s="209" t="s">
        <v>984</v>
      </c>
      <c r="L79" s="209" t="s">
        <v>984</v>
      </c>
      <c r="M79"/>
      <c r="N79"/>
      <c r="O79"/>
      <c r="P79"/>
      <c r="Q79"/>
      <c r="R79"/>
    </row>
    <row r="80" spans="1:18" x14ac:dyDescent="0.2">
      <c r="A80">
        <f t="shared" si="1"/>
        <v>1</v>
      </c>
      <c r="B80" s="444" t="s">
        <v>217</v>
      </c>
      <c r="C80" s="444" t="s">
        <v>4585</v>
      </c>
      <c r="D80" s="199" t="s">
        <v>216</v>
      </c>
      <c r="E80" s="199" t="s">
        <v>992</v>
      </c>
      <c r="F80" s="608">
        <v>506696</v>
      </c>
      <c r="G80" s="608">
        <v>521919</v>
      </c>
      <c r="H80" s="200">
        <v>533880</v>
      </c>
      <c r="I80" s="608">
        <v>542579</v>
      </c>
      <c r="J80" s="608">
        <v>542579</v>
      </c>
      <c r="K80" s="209">
        <v>542579</v>
      </c>
      <c r="L80" s="209">
        <v>518319</v>
      </c>
      <c r="M80"/>
      <c r="N80"/>
      <c r="O80"/>
      <c r="P80"/>
      <c r="Q80"/>
      <c r="R80"/>
    </row>
    <row r="81" spans="1:18" x14ac:dyDescent="0.2">
      <c r="A81">
        <f t="shared" si="1"/>
        <v>2</v>
      </c>
      <c r="B81" s="444" t="s">
        <v>217</v>
      </c>
      <c r="C81" s="444" t="s">
        <v>4586</v>
      </c>
      <c r="D81" s="199" t="s">
        <v>216</v>
      </c>
      <c r="E81" s="199" t="s">
        <v>1135</v>
      </c>
      <c r="F81" s="608">
        <v>68686</v>
      </c>
      <c r="G81" s="608">
        <v>70750</v>
      </c>
      <c r="H81" s="200">
        <v>72371</v>
      </c>
      <c r="I81" s="608">
        <v>73550</v>
      </c>
      <c r="J81" s="608">
        <v>73550</v>
      </c>
      <c r="K81" s="209">
        <v>73550</v>
      </c>
      <c r="L81" s="209">
        <v>82881</v>
      </c>
      <c r="M81"/>
      <c r="N81"/>
      <c r="O81"/>
      <c r="P81"/>
      <c r="Q81"/>
      <c r="R81"/>
    </row>
    <row r="82" spans="1:18" x14ac:dyDescent="0.2">
      <c r="A82">
        <f t="shared" si="1"/>
        <v>3</v>
      </c>
      <c r="B82" s="444" t="s">
        <v>217</v>
      </c>
      <c r="C82" s="444" t="s">
        <v>4587</v>
      </c>
      <c r="D82" s="199" t="s">
        <v>216</v>
      </c>
      <c r="E82" s="199" t="s">
        <v>1136</v>
      </c>
      <c r="F82" s="608">
        <v>73887</v>
      </c>
      <c r="G82" s="608">
        <v>76107</v>
      </c>
      <c r="H82" s="200">
        <v>77851</v>
      </c>
      <c r="I82" s="608">
        <v>79119</v>
      </c>
      <c r="J82" s="608">
        <v>79119</v>
      </c>
      <c r="K82" s="209">
        <v>79119</v>
      </c>
      <c r="L82" s="209">
        <v>80254</v>
      </c>
      <c r="M82"/>
      <c r="N82"/>
      <c r="O82"/>
      <c r="P82"/>
      <c r="Q82"/>
      <c r="R82"/>
    </row>
    <row r="83" spans="1:18" x14ac:dyDescent="0.2">
      <c r="A83">
        <f t="shared" si="1"/>
        <v>4</v>
      </c>
      <c r="B83" s="444" t="s">
        <v>217</v>
      </c>
      <c r="C83" s="444" t="s">
        <v>4588</v>
      </c>
      <c r="D83" s="199" t="s">
        <v>216</v>
      </c>
      <c r="E83" s="199" t="s">
        <v>1137</v>
      </c>
      <c r="F83" s="608">
        <v>0</v>
      </c>
      <c r="G83" s="608">
        <v>0</v>
      </c>
      <c r="H83" s="200">
        <v>0</v>
      </c>
      <c r="I83" s="608">
        <v>0</v>
      </c>
      <c r="J83" s="608">
        <v>0</v>
      </c>
      <c r="K83" s="209">
        <v>0</v>
      </c>
      <c r="L83" s="209">
        <v>0</v>
      </c>
      <c r="M83"/>
      <c r="N83"/>
      <c r="O83"/>
      <c r="P83"/>
      <c r="Q83"/>
      <c r="R83"/>
    </row>
    <row r="84" spans="1:18" x14ac:dyDescent="0.2">
      <c r="A84">
        <f t="shared" si="1"/>
        <v>5</v>
      </c>
      <c r="B84" s="444" t="s">
        <v>217</v>
      </c>
      <c r="C84" s="444" t="s">
        <v>4589</v>
      </c>
      <c r="D84" s="199" t="s">
        <v>216</v>
      </c>
      <c r="E84" s="199" t="s">
        <v>1138</v>
      </c>
      <c r="F84" s="608">
        <v>11855</v>
      </c>
      <c r="G84" s="608">
        <v>12211</v>
      </c>
      <c r="H84" s="200">
        <v>12491</v>
      </c>
      <c r="I84" s="608">
        <v>12695</v>
      </c>
      <c r="J84" s="608">
        <v>12695</v>
      </c>
      <c r="K84" s="209">
        <v>12695</v>
      </c>
      <c r="L84" s="209">
        <v>0</v>
      </c>
      <c r="M84"/>
      <c r="N84"/>
      <c r="O84"/>
      <c r="P84"/>
      <c r="Q84"/>
      <c r="R84"/>
    </row>
    <row r="85" spans="1:18" x14ac:dyDescent="0.2">
      <c r="A85">
        <f t="shared" si="1"/>
        <v>1</v>
      </c>
      <c r="B85" s="444" t="s">
        <v>219</v>
      </c>
      <c r="C85" s="444" t="s">
        <v>4590</v>
      </c>
      <c r="D85" s="199" t="s">
        <v>218</v>
      </c>
      <c r="E85" s="199"/>
      <c r="F85" s="608" t="s">
        <v>984</v>
      </c>
      <c r="G85" s="608" t="s">
        <v>984</v>
      </c>
      <c r="H85" s="200" t="s">
        <v>984</v>
      </c>
      <c r="I85" s="608" t="s">
        <v>984</v>
      </c>
      <c r="J85" s="608" t="s">
        <v>984</v>
      </c>
      <c r="K85" s="209" t="s">
        <v>984</v>
      </c>
      <c r="L85" s="209" t="s">
        <v>984</v>
      </c>
      <c r="M85"/>
      <c r="N85"/>
      <c r="O85"/>
      <c r="P85"/>
      <c r="Q85"/>
      <c r="R85"/>
    </row>
    <row r="86" spans="1:18" x14ac:dyDescent="0.2">
      <c r="A86">
        <f t="shared" si="1"/>
        <v>1</v>
      </c>
      <c r="B86" s="444" t="s">
        <v>221</v>
      </c>
      <c r="C86" s="444" t="s">
        <v>4591</v>
      </c>
      <c r="D86" s="199" t="s">
        <v>220</v>
      </c>
      <c r="E86" s="199"/>
      <c r="F86" s="608" t="s">
        <v>984</v>
      </c>
      <c r="G86" s="608" t="s">
        <v>984</v>
      </c>
      <c r="H86" s="200" t="s">
        <v>984</v>
      </c>
      <c r="I86" s="608" t="s">
        <v>984</v>
      </c>
      <c r="J86" s="608" t="s">
        <v>984</v>
      </c>
      <c r="K86" s="209" t="s">
        <v>984</v>
      </c>
      <c r="L86" s="209" t="s">
        <v>984</v>
      </c>
      <c r="M86"/>
      <c r="N86"/>
      <c r="O86"/>
      <c r="P86"/>
      <c r="Q86"/>
      <c r="R86"/>
    </row>
    <row r="87" spans="1:18" x14ac:dyDescent="0.2">
      <c r="A87">
        <f t="shared" si="1"/>
        <v>1</v>
      </c>
      <c r="B87" s="444" t="s">
        <v>225</v>
      </c>
      <c r="C87" s="444" t="s">
        <v>4592</v>
      </c>
      <c r="D87" s="199" t="s">
        <v>224</v>
      </c>
      <c r="E87" s="199"/>
      <c r="F87" s="608" t="s">
        <v>984</v>
      </c>
      <c r="G87" s="608" t="s">
        <v>984</v>
      </c>
      <c r="H87" s="200" t="s">
        <v>984</v>
      </c>
      <c r="I87" s="608" t="s">
        <v>984</v>
      </c>
      <c r="J87" s="608" t="s">
        <v>984</v>
      </c>
      <c r="K87" s="209" t="s">
        <v>984</v>
      </c>
      <c r="L87" s="209" t="s">
        <v>984</v>
      </c>
      <c r="M87"/>
      <c r="N87"/>
      <c r="O87"/>
      <c r="P87"/>
      <c r="Q87"/>
      <c r="R87"/>
    </row>
    <row r="88" spans="1:18" x14ac:dyDescent="0.2">
      <c r="A88">
        <f t="shared" si="1"/>
        <v>1</v>
      </c>
      <c r="B88" s="444" t="s">
        <v>227</v>
      </c>
      <c r="C88" s="444" t="s">
        <v>4593</v>
      </c>
      <c r="D88" s="199" t="s">
        <v>226</v>
      </c>
      <c r="E88" s="199" t="s">
        <v>1290</v>
      </c>
      <c r="F88" s="608">
        <v>0</v>
      </c>
      <c r="G88" s="608">
        <v>19952122</v>
      </c>
      <c r="H88" s="200">
        <v>20409358</v>
      </c>
      <c r="I88" s="608">
        <v>20741893</v>
      </c>
      <c r="J88" s="608">
        <v>20741893</v>
      </c>
      <c r="K88" s="209">
        <v>20741893</v>
      </c>
      <c r="L88" s="209">
        <v>20508150</v>
      </c>
      <c r="M88"/>
      <c r="N88"/>
      <c r="O88"/>
      <c r="P88"/>
      <c r="Q88"/>
      <c r="R88"/>
    </row>
    <row r="89" spans="1:18" x14ac:dyDescent="0.2">
      <c r="A89">
        <f t="shared" si="1"/>
        <v>1</v>
      </c>
      <c r="B89" s="444" t="s">
        <v>4483</v>
      </c>
      <c r="C89" s="444" t="s">
        <v>4594</v>
      </c>
      <c r="D89" s="199" t="s">
        <v>4484</v>
      </c>
      <c r="E89" s="199" t="s">
        <v>1121</v>
      </c>
      <c r="F89" s="608">
        <v>1536785</v>
      </c>
      <c r="G89" s="608">
        <v>1582955</v>
      </c>
      <c r="H89" s="200">
        <v>1715250</v>
      </c>
      <c r="I89" s="608">
        <v>1743197</v>
      </c>
      <c r="J89" s="608">
        <v>1743197</v>
      </c>
      <c r="K89" s="209">
        <v>1743197</v>
      </c>
      <c r="L89" s="209">
        <v>1914375</v>
      </c>
      <c r="M89"/>
      <c r="N89"/>
      <c r="O89"/>
      <c r="P89"/>
      <c r="Q89"/>
      <c r="R89"/>
    </row>
    <row r="90" spans="1:18" x14ac:dyDescent="0.2">
      <c r="A90">
        <f t="shared" si="1"/>
        <v>1</v>
      </c>
      <c r="B90" s="444" t="s">
        <v>229</v>
      </c>
      <c r="C90" s="444" t="s">
        <v>4595</v>
      </c>
      <c r="D90" s="199" t="s">
        <v>228</v>
      </c>
      <c r="E90" s="199" t="s">
        <v>1139</v>
      </c>
      <c r="F90" s="608">
        <v>0</v>
      </c>
      <c r="G90" s="608">
        <v>0</v>
      </c>
      <c r="H90" s="200">
        <v>0</v>
      </c>
      <c r="I90" s="608">
        <v>0</v>
      </c>
      <c r="J90" s="608">
        <v>0</v>
      </c>
      <c r="K90" s="209">
        <v>0</v>
      </c>
      <c r="L90" s="209">
        <v>0</v>
      </c>
      <c r="M90"/>
      <c r="N90"/>
      <c r="O90"/>
      <c r="P90"/>
      <c r="Q90"/>
      <c r="R90"/>
    </row>
    <row r="91" spans="1:18" x14ac:dyDescent="0.2">
      <c r="A91">
        <f t="shared" si="1"/>
        <v>2</v>
      </c>
      <c r="B91" s="444" t="s">
        <v>229</v>
      </c>
      <c r="C91" s="444" t="s">
        <v>4596</v>
      </c>
      <c r="D91" s="199" t="s">
        <v>228</v>
      </c>
      <c r="E91" s="199" t="s">
        <v>1140</v>
      </c>
      <c r="F91" s="608">
        <v>0</v>
      </c>
      <c r="G91" s="608">
        <v>0</v>
      </c>
      <c r="H91" s="200">
        <v>0</v>
      </c>
      <c r="I91" s="608">
        <v>0</v>
      </c>
      <c r="J91" s="608">
        <v>0</v>
      </c>
      <c r="K91" s="209">
        <v>0</v>
      </c>
      <c r="L91" s="209">
        <v>0</v>
      </c>
      <c r="M91"/>
      <c r="N91"/>
      <c r="O91"/>
      <c r="P91"/>
      <c r="Q91"/>
      <c r="R91"/>
    </row>
    <row r="92" spans="1:18" x14ac:dyDescent="0.2">
      <c r="A92">
        <f t="shared" si="1"/>
        <v>3</v>
      </c>
      <c r="B92" s="444" t="s">
        <v>229</v>
      </c>
      <c r="C92" s="444" t="s">
        <v>4597</v>
      </c>
      <c r="D92" s="199" t="s">
        <v>228</v>
      </c>
      <c r="E92" s="199" t="s">
        <v>1141</v>
      </c>
      <c r="F92" s="608">
        <v>0</v>
      </c>
      <c r="G92" s="608">
        <v>0</v>
      </c>
      <c r="H92" s="200">
        <v>0</v>
      </c>
      <c r="I92" s="608">
        <v>0</v>
      </c>
      <c r="J92" s="608">
        <v>0</v>
      </c>
      <c r="K92" s="209">
        <v>0</v>
      </c>
      <c r="L92" s="209">
        <v>0</v>
      </c>
      <c r="M92"/>
      <c r="N92"/>
      <c r="O92"/>
      <c r="P92"/>
      <c r="Q92"/>
      <c r="R92"/>
    </row>
    <row r="93" spans="1:18" x14ac:dyDescent="0.2">
      <c r="A93">
        <f t="shared" si="1"/>
        <v>4</v>
      </c>
      <c r="B93" s="444" t="s">
        <v>229</v>
      </c>
      <c r="C93" s="444" t="s">
        <v>4598</v>
      </c>
      <c r="D93" s="199" t="s">
        <v>228</v>
      </c>
      <c r="E93" s="200" t="s">
        <v>1142</v>
      </c>
      <c r="F93" s="608">
        <v>61283</v>
      </c>
      <c r="G93" s="608">
        <v>63124</v>
      </c>
      <c r="H93" s="200">
        <v>64571</v>
      </c>
      <c r="I93" s="608">
        <v>65623</v>
      </c>
      <c r="J93" s="608">
        <v>65623</v>
      </c>
      <c r="K93" s="209">
        <v>65623</v>
      </c>
      <c r="L93" s="209">
        <v>125041</v>
      </c>
      <c r="M93"/>
      <c r="N93"/>
      <c r="O93"/>
      <c r="P93"/>
      <c r="Q93"/>
      <c r="R93"/>
    </row>
    <row r="94" spans="1:18" x14ac:dyDescent="0.2">
      <c r="A94">
        <f t="shared" si="1"/>
        <v>1</v>
      </c>
      <c r="B94" s="444" t="s">
        <v>231</v>
      </c>
      <c r="C94" s="444" t="s">
        <v>4599</v>
      </c>
      <c r="D94" s="199" t="s">
        <v>230</v>
      </c>
      <c r="E94" s="199" t="s">
        <v>1143</v>
      </c>
      <c r="F94" s="608">
        <v>28576</v>
      </c>
      <c r="G94" s="608">
        <v>29435</v>
      </c>
      <c r="H94" s="200">
        <v>30110</v>
      </c>
      <c r="I94" s="608">
        <v>30601</v>
      </c>
      <c r="J94" s="608">
        <v>30601</v>
      </c>
      <c r="K94" s="209">
        <v>30601</v>
      </c>
      <c r="L94" s="209">
        <v>30761</v>
      </c>
      <c r="M94"/>
      <c r="N94"/>
      <c r="O94"/>
      <c r="P94"/>
      <c r="Q94"/>
      <c r="R94"/>
    </row>
    <row r="95" spans="1:18" x14ac:dyDescent="0.2">
      <c r="A95">
        <f t="shared" si="1"/>
        <v>1</v>
      </c>
      <c r="B95" s="444" t="s">
        <v>233</v>
      </c>
      <c r="C95" s="444" t="s">
        <v>4600</v>
      </c>
      <c r="D95" s="199" t="s">
        <v>232</v>
      </c>
      <c r="E95" s="199" t="s">
        <v>1144</v>
      </c>
      <c r="F95" s="608">
        <v>0</v>
      </c>
      <c r="G95" s="608">
        <v>0</v>
      </c>
      <c r="H95" s="200">
        <v>0</v>
      </c>
      <c r="I95" s="608">
        <v>0</v>
      </c>
      <c r="J95" s="608">
        <v>0</v>
      </c>
      <c r="K95" s="209">
        <v>0</v>
      </c>
      <c r="L95" s="209">
        <v>0</v>
      </c>
      <c r="M95"/>
      <c r="N95"/>
      <c r="O95"/>
      <c r="P95"/>
      <c r="Q95"/>
      <c r="R95"/>
    </row>
    <row r="96" spans="1:18" x14ac:dyDescent="0.2">
      <c r="A96">
        <f t="shared" si="1"/>
        <v>1</v>
      </c>
      <c r="B96" s="444" t="s">
        <v>235</v>
      </c>
      <c r="C96" s="444" t="s">
        <v>4601</v>
      </c>
      <c r="D96" s="199" t="s">
        <v>234</v>
      </c>
      <c r="E96" s="199" t="s">
        <v>993</v>
      </c>
      <c r="F96" s="608">
        <v>0</v>
      </c>
      <c r="G96" s="608">
        <v>0</v>
      </c>
      <c r="H96" s="200">
        <v>0</v>
      </c>
      <c r="I96" s="608">
        <v>0</v>
      </c>
      <c r="J96" s="608">
        <v>0</v>
      </c>
      <c r="K96" s="209">
        <v>0</v>
      </c>
      <c r="L96" s="209">
        <v>0</v>
      </c>
      <c r="M96"/>
      <c r="N96"/>
      <c r="O96"/>
      <c r="P96"/>
      <c r="Q96"/>
      <c r="R96"/>
    </row>
    <row r="97" spans="1:18" x14ac:dyDescent="0.2">
      <c r="A97">
        <f t="shared" si="1"/>
        <v>2</v>
      </c>
      <c r="B97" s="444" t="s">
        <v>235</v>
      </c>
      <c r="C97" s="444" t="s">
        <v>4602</v>
      </c>
      <c r="D97" s="199" t="s">
        <v>234</v>
      </c>
      <c r="E97" s="199" t="s">
        <v>1018</v>
      </c>
      <c r="F97" s="608">
        <v>0</v>
      </c>
      <c r="G97" s="608">
        <v>0</v>
      </c>
      <c r="H97" s="200">
        <v>0</v>
      </c>
      <c r="I97" s="608">
        <v>0</v>
      </c>
      <c r="J97" s="608">
        <v>0</v>
      </c>
      <c r="K97" s="209">
        <v>0</v>
      </c>
      <c r="L97" s="209">
        <v>0</v>
      </c>
      <c r="M97"/>
      <c r="N97"/>
      <c r="O97"/>
      <c r="P97"/>
      <c r="Q97"/>
      <c r="R97"/>
    </row>
    <row r="98" spans="1:18" x14ac:dyDescent="0.2">
      <c r="A98">
        <f t="shared" si="1"/>
        <v>1</v>
      </c>
      <c r="B98" s="444" t="s">
        <v>237</v>
      </c>
      <c r="C98" s="444" t="s">
        <v>4603</v>
      </c>
      <c r="D98" s="199" t="s">
        <v>236</v>
      </c>
      <c r="E98" s="199"/>
      <c r="F98" s="608" t="s">
        <v>984</v>
      </c>
      <c r="G98" s="608" t="s">
        <v>984</v>
      </c>
      <c r="H98" s="200" t="s">
        <v>984</v>
      </c>
      <c r="I98" s="608" t="s">
        <v>984</v>
      </c>
      <c r="J98" s="608" t="s">
        <v>984</v>
      </c>
      <c r="K98" s="209" t="s">
        <v>984</v>
      </c>
      <c r="L98" s="209" t="s">
        <v>984</v>
      </c>
      <c r="M98"/>
      <c r="N98"/>
      <c r="O98"/>
      <c r="P98"/>
      <c r="Q98"/>
      <c r="R98"/>
    </row>
    <row r="99" spans="1:18" x14ac:dyDescent="0.2">
      <c r="A99">
        <f t="shared" si="1"/>
        <v>1</v>
      </c>
      <c r="B99" s="444" t="s">
        <v>239</v>
      </c>
      <c r="C99" s="444" t="s">
        <v>4604</v>
      </c>
      <c r="D99" s="199" t="s">
        <v>238</v>
      </c>
      <c r="E99" s="199"/>
      <c r="F99" s="608" t="s">
        <v>984</v>
      </c>
      <c r="G99" s="608" t="s">
        <v>984</v>
      </c>
      <c r="H99" s="200" t="s">
        <v>984</v>
      </c>
      <c r="I99" s="608" t="s">
        <v>984</v>
      </c>
      <c r="J99" s="608" t="s">
        <v>984</v>
      </c>
      <c r="K99" s="209" t="s">
        <v>984</v>
      </c>
      <c r="L99" s="209" t="s">
        <v>984</v>
      </c>
      <c r="M99"/>
      <c r="N99"/>
      <c r="O99"/>
      <c r="P99"/>
      <c r="Q99"/>
      <c r="R99"/>
    </row>
    <row r="100" spans="1:18" x14ac:dyDescent="0.2">
      <c r="A100">
        <f t="shared" si="1"/>
        <v>1</v>
      </c>
      <c r="B100" s="444" t="s">
        <v>1334</v>
      </c>
      <c r="C100" s="444" t="s">
        <v>4605</v>
      </c>
      <c r="D100" s="199" t="s">
        <v>1342</v>
      </c>
      <c r="E100" s="199" t="s">
        <v>1231</v>
      </c>
      <c r="F100" s="608">
        <v>263396</v>
      </c>
      <c r="G100" s="608">
        <v>271309</v>
      </c>
      <c r="H100" s="200">
        <v>277526</v>
      </c>
      <c r="I100" s="608">
        <v>282048</v>
      </c>
      <c r="J100" s="608">
        <v>282048</v>
      </c>
      <c r="K100" s="209">
        <v>282048</v>
      </c>
      <c r="L100" s="209">
        <v>310705</v>
      </c>
      <c r="M100"/>
      <c r="N100"/>
      <c r="O100"/>
      <c r="P100"/>
      <c r="Q100"/>
      <c r="R100"/>
    </row>
    <row r="101" spans="1:18" x14ac:dyDescent="0.2">
      <c r="A101">
        <f t="shared" si="1"/>
        <v>1</v>
      </c>
      <c r="B101" s="444" t="s">
        <v>241</v>
      </c>
      <c r="C101" s="444" t="s">
        <v>4606</v>
      </c>
      <c r="D101" s="199" t="s">
        <v>240</v>
      </c>
      <c r="E101" s="199"/>
      <c r="F101" s="608" t="s">
        <v>984</v>
      </c>
      <c r="G101" s="608" t="s">
        <v>984</v>
      </c>
      <c r="H101" s="200" t="s">
        <v>984</v>
      </c>
      <c r="I101" s="608" t="s">
        <v>984</v>
      </c>
      <c r="J101" s="608" t="s">
        <v>984</v>
      </c>
      <c r="K101" s="209" t="s">
        <v>984</v>
      </c>
      <c r="L101" s="209" t="s">
        <v>984</v>
      </c>
      <c r="M101"/>
      <c r="N101"/>
      <c r="O101"/>
      <c r="P101"/>
      <c r="Q101"/>
      <c r="R101"/>
    </row>
    <row r="102" spans="1:18" x14ac:dyDescent="0.2">
      <c r="A102">
        <f t="shared" si="1"/>
        <v>1</v>
      </c>
      <c r="B102" s="444" t="s">
        <v>243</v>
      </c>
      <c r="C102" s="444" t="s">
        <v>4607</v>
      </c>
      <c r="D102" s="199" t="s">
        <v>242</v>
      </c>
      <c r="E102" s="199" t="s">
        <v>1145</v>
      </c>
      <c r="F102" s="608">
        <v>0</v>
      </c>
      <c r="G102" s="608">
        <v>0</v>
      </c>
      <c r="H102" s="200">
        <v>0</v>
      </c>
      <c r="I102" s="608">
        <v>0</v>
      </c>
      <c r="J102" s="608">
        <v>0</v>
      </c>
      <c r="K102" s="209">
        <v>0</v>
      </c>
      <c r="L102" s="209">
        <v>0</v>
      </c>
      <c r="M102"/>
      <c r="N102"/>
      <c r="O102"/>
      <c r="P102"/>
      <c r="Q102"/>
      <c r="R102"/>
    </row>
    <row r="103" spans="1:18" x14ac:dyDescent="0.2">
      <c r="A103">
        <f t="shared" si="1"/>
        <v>2</v>
      </c>
      <c r="B103" s="444" t="s">
        <v>243</v>
      </c>
      <c r="C103" s="444" t="s">
        <v>4608</v>
      </c>
      <c r="D103" s="199" t="s">
        <v>242</v>
      </c>
      <c r="E103" s="199" t="s">
        <v>1146</v>
      </c>
      <c r="F103" s="608">
        <v>14726</v>
      </c>
      <c r="G103" s="608">
        <v>15168</v>
      </c>
      <c r="H103" s="200">
        <v>15516</v>
      </c>
      <c r="I103" s="608">
        <v>15769</v>
      </c>
      <c r="J103" s="608">
        <v>15769</v>
      </c>
      <c r="K103" s="209">
        <v>15769</v>
      </c>
      <c r="L103" s="209">
        <v>29325</v>
      </c>
      <c r="M103"/>
      <c r="N103"/>
      <c r="O103"/>
      <c r="P103"/>
      <c r="Q103"/>
      <c r="R103"/>
    </row>
    <row r="104" spans="1:18" x14ac:dyDescent="0.2">
      <c r="A104">
        <f t="shared" si="1"/>
        <v>3</v>
      </c>
      <c r="B104" s="444" t="s">
        <v>243</v>
      </c>
      <c r="C104" s="444" t="s">
        <v>4609</v>
      </c>
      <c r="D104" s="199" t="s">
        <v>242</v>
      </c>
      <c r="E104" s="199" t="s">
        <v>1147</v>
      </c>
      <c r="F104" s="608">
        <v>19222</v>
      </c>
      <c r="G104" s="608">
        <v>19799</v>
      </c>
      <c r="H104" s="200">
        <v>20253</v>
      </c>
      <c r="I104" s="608">
        <v>20583</v>
      </c>
      <c r="J104" s="608">
        <v>20583</v>
      </c>
      <c r="K104" s="209">
        <v>20583</v>
      </c>
      <c r="L104" s="209">
        <v>32104</v>
      </c>
      <c r="M104"/>
      <c r="N104"/>
      <c r="O104"/>
      <c r="P104"/>
      <c r="Q104"/>
      <c r="R104"/>
    </row>
    <row r="105" spans="1:18" x14ac:dyDescent="0.2">
      <c r="A105">
        <f t="shared" si="1"/>
        <v>4</v>
      </c>
      <c r="B105" s="444" t="s">
        <v>243</v>
      </c>
      <c r="C105" s="444" t="s">
        <v>4610</v>
      </c>
      <c r="D105" s="199" t="s">
        <v>242</v>
      </c>
      <c r="E105" s="199" t="s">
        <v>1148</v>
      </c>
      <c r="F105" s="608">
        <v>0</v>
      </c>
      <c r="G105" s="608">
        <v>0</v>
      </c>
      <c r="H105" s="200">
        <v>0</v>
      </c>
      <c r="I105" s="608">
        <v>0</v>
      </c>
      <c r="J105" s="608">
        <v>0</v>
      </c>
      <c r="K105" s="209">
        <v>0</v>
      </c>
      <c r="L105" s="209">
        <v>0</v>
      </c>
      <c r="M105"/>
      <c r="N105"/>
      <c r="O105"/>
      <c r="P105"/>
      <c r="Q105"/>
      <c r="R105"/>
    </row>
    <row r="106" spans="1:18" x14ac:dyDescent="0.2">
      <c r="A106">
        <f t="shared" si="1"/>
        <v>5</v>
      </c>
      <c r="B106" s="444" t="s">
        <v>243</v>
      </c>
      <c r="C106" s="444" t="s">
        <v>4611</v>
      </c>
      <c r="D106" s="199" t="s">
        <v>242</v>
      </c>
      <c r="E106" s="199" t="s">
        <v>1149</v>
      </c>
      <c r="F106" s="608">
        <v>16574</v>
      </c>
      <c r="G106" s="608">
        <v>17072</v>
      </c>
      <c r="H106" s="200">
        <v>17463</v>
      </c>
      <c r="I106" s="608">
        <v>17748</v>
      </c>
      <c r="J106" s="608">
        <v>17748</v>
      </c>
      <c r="K106" s="209">
        <v>17748</v>
      </c>
      <c r="L106" s="209">
        <v>0</v>
      </c>
      <c r="M106"/>
      <c r="N106"/>
      <c r="O106"/>
      <c r="P106"/>
      <c r="Q106"/>
      <c r="R106"/>
    </row>
    <row r="107" spans="1:18" x14ac:dyDescent="0.2">
      <c r="A107">
        <f t="shared" si="1"/>
        <v>6</v>
      </c>
      <c r="B107" s="444" t="s">
        <v>243</v>
      </c>
      <c r="C107" s="444" t="s">
        <v>4612</v>
      </c>
      <c r="D107" s="199" t="s">
        <v>242</v>
      </c>
      <c r="E107" s="199" t="s">
        <v>1150</v>
      </c>
      <c r="F107" s="608">
        <v>92812</v>
      </c>
      <c r="G107" s="608">
        <v>95600</v>
      </c>
      <c r="H107" s="200">
        <v>97791</v>
      </c>
      <c r="I107" s="608">
        <v>99384</v>
      </c>
      <c r="J107" s="608">
        <v>99384</v>
      </c>
      <c r="K107" s="209">
        <v>99384</v>
      </c>
      <c r="L107" s="209">
        <v>177637</v>
      </c>
      <c r="M107"/>
      <c r="N107"/>
      <c r="O107"/>
      <c r="P107"/>
      <c r="Q107"/>
      <c r="R107"/>
    </row>
    <row r="108" spans="1:18" x14ac:dyDescent="0.2">
      <c r="A108">
        <f t="shared" si="1"/>
        <v>1</v>
      </c>
      <c r="B108" s="444" t="s">
        <v>245</v>
      </c>
      <c r="C108" s="444" t="s">
        <v>4613</v>
      </c>
      <c r="D108" s="199" t="s">
        <v>244</v>
      </c>
      <c r="E108" s="199" t="s">
        <v>1151</v>
      </c>
      <c r="F108" s="608">
        <v>0</v>
      </c>
      <c r="G108" s="608">
        <v>0</v>
      </c>
      <c r="H108" s="200">
        <v>0</v>
      </c>
      <c r="I108" s="608">
        <v>0</v>
      </c>
      <c r="J108" s="608">
        <v>0</v>
      </c>
      <c r="K108" s="209">
        <v>0</v>
      </c>
      <c r="L108" s="209">
        <v>450098</v>
      </c>
      <c r="M108"/>
      <c r="N108"/>
      <c r="O108"/>
      <c r="P108"/>
      <c r="Q108"/>
      <c r="R108"/>
    </row>
    <row r="109" spans="1:18" x14ac:dyDescent="0.2">
      <c r="A109">
        <f t="shared" si="1"/>
        <v>1</v>
      </c>
      <c r="B109" s="444" t="s">
        <v>247</v>
      </c>
      <c r="C109" s="444" t="s">
        <v>4614</v>
      </c>
      <c r="D109" s="199" t="s">
        <v>246</v>
      </c>
      <c r="E109" s="199"/>
      <c r="F109" s="608" t="s">
        <v>984</v>
      </c>
      <c r="G109" s="608" t="s">
        <v>984</v>
      </c>
      <c r="H109" s="200" t="s">
        <v>984</v>
      </c>
      <c r="I109" s="608" t="s">
        <v>984</v>
      </c>
      <c r="J109" s="608" t="s">
        <v>984</v>
      </c>
      <c r="K109" s="209" t="s">
        <v>984</v>
      </c>
      <c r="L109" s="209" t="s">
        <v>984</v>
      </c>
      <c r="M109"/>
      <c r="N109"/>
      <c r="O109"/>
      <c r="P109"/>
      <c r="Q109"/>
      <c r="R109"/>
    </row>
    <row r="110" spans="1:18" x14ac:dyDescent="0.2">
      <c r="A110">
        <f t="shared" si="1"/>
        <v>1</v>
      </c>
      <c r="B110" s="444" t="s">
        <v>249</v>
      </c>
      <c r="C110" s="444" t="s">
        <v>4615</v>
      </c>
      <c r="D110" s="199" t="s">
        <v>248</v>
      </c>
      <c r="E110" s="199" t="s">
        <v>1045</v>
      </c>
      <c r="F110" s="608">
        <v>195432</v>
      </c>
      <c r="G110" s="608">
        <v>201303</v>
      </c>
      <c r="H110" s="200">
        <v>205916</v>
      </c>
      <c r="I110" s="608">
        <v>209271</v>
      </c>
      <c r="J110" s="608">
        <v>209271</v>
      </c>
      <c r="K110" s="209">
        <v>209271</v>
      </c>
      <c r="L110" s="209">
        <v>227789</v>
      </c>
      <c r="M110"/>
      <c r="N110"/>
      <c r="O110"/>
      <c r="P110"/>
      <c r="Q110"/>
      <c r="R110"/>
    </row>
    <row r="111" spans="1:18" x14ac:dyDescent="0.2">
      <c r="A111">
        <f t="shared" si="1"/>
        <v>1</v>
      </c>
      <c r="B111" s="444" t="s">
        <v>251</v>
      </c>
      <c r="C111" s="444" t="s">
        <v>4616</v>
      </c>
      <c r="D111" s="199" t="s">
        <v>250</v>
      </c>
      <c r="E111" s="199" t="s">
        <v>1152</v>
      </c>
      <c r="F111" s="608">
        <v>237466</v>
      </c>
      <c r="G111" s="608">
        <v>244600</v>
      </c>
      <c r="H111" s="200">
        <v>250205</v>
      </c>
      <c r="I111" s="608">
        <v>254282</v>
      </c>
      <c r="J111" s="608">
        <v>254282</v>
      </c>
      <c r="K111" s="209">
        <v>254282</v>
      </c>
      <c r="L111" s="209">
        <v>300501</v>
      </c>
      <c r="M111"/>
      <c r="N111"/>
      <c r="O111"/>
      <c r="P111"/>
      <c r="Q111"/>
      <c r="R111"/>
    </row>
    <row r="112" spans="1:18" x14ac:dyDescent="0.2">
      <c r="A112">
        <f t="shared" si="1"/>
        <v>2</v>
      </c>
      <c r="B112" s="444" t="s">
        <v>251</v>
      </c>
      <c r="C112" s="444" t="s">
        <v>4617</v>
      </c>
      <c r="D112" s="199" t="s">
        <v>250</v>
      </c>
      <c r="E112" s="199" t="s">
        <v>1153</v>
      </c>
      <c r="F112" s="608">
        <v>401476</v>
      </c>
      <c r="G112" s="608">
        <v>413538</v>
      </c>
      <c r="H112" s="200">
        <v>423015</v>
      </c>
      <c r="I112" s="608">
        <v>429907</v>
      </c>
      <c r="J112" s="608">
        <v>429907</v>
      </c>
      <c r="K112" s="209">
        <v>429907</v>
      </c>
      <c r="L112" s="209">
        <v>508049</v>
      </c>
      <c r="M112"/>
      <c r="N112"/>
      <c r="O112"/>
      <c r="P112"/>
      <c r="Q112"/>
      <c r="R112"/>
    </row>
    <row r="113" spans="1:18" x14ac:dyDescent="0.2">
      <c r="A113">
        <f t="shared" si="1"/>
        <v>3</v>
      </c>
      <c r="B113" s="444" t="s">
        <v>251</v>
      </c>
      <c r="C113" s="444" t="s">
        <v>4618</v>
      </c>
      <c r="D113" s="199" t="s">
        <v>250</v>
      </c>
      <c r="E113" s="199" t="s">
        <v>1154</v>
      </c>
      <c r="F113" s="608">
        <v>0</v>
      </c>
      <c r="G113" s="608">
        <v>0</v>
      </c>
      <c r="H113" s="200">
        <v>0</v>
      </c>
      <c r="I113" s="608">
        <v>0</v>
      </c>
      <c r="J113" s="608">
        <v>0</v>
      </c>
      <c r="K113" s="209">
        <v>0</v>
      </c>
      <c r="L113" s="209">
        <v>0</v>
      </c>
      <c r="M113"/>
      <c r="N113"/>
      <c r="O113"/>
      <c r="P113"/>
      <c r="Q113"/>
      <c r="R113"/>
    </row>
    <row r="114" spans="1:18" x14ac:dyDescent="0.2">
      <c r="A114">
        <f t="shared" si="1"/>
        <v>4</v>
      </c>
      <c r="B114" s="444" t="s">
        <v>251</v>
      </c>
      <c r="C114" s="444" t="s">
        <v>4619</v>
      </c>
      <c r="D114" s="199" t="s">
        <v>250</v>
      </c>
      <c r="E114" s="199" t="s">
        <v>1155</v>
      </c>
      <c r="F114" s="608">
        <v>0</v>
      </c>
      <c r="G114" s="608">
        <v>0</v>
      </c>
      <c r="H114" s="200">
        <v>0</v>
      </c>
      <c r="I114" s="608">
        <v>0</v>
      </c>
      <c r="J114" s="608">
        <v>0</v>
      </c>
      <c r="K114" s="209">
        <v>0</v>
      </c>
      <c r="L114" s="209">
        <v>0</v>
      </c>
      <c r="M114"/>
      <c r="N114"/>
      <c r="O114"/>
      <c r="P114"/>
      <c r="Q114"/>
      <c r="R114"/>
    </row>
    <row r="115" spans="1:18" x14ac:dyDescent="0.2">
      <c r="A115">
        <f t="shared" si="1"/>
        <v>1</v>
      </c>
      <c r="B115" s="444" t="s">
        <v>253</v>
      </c>
      <c r="C115" s="444" t="s">
        <v>4620</v>
      </c>
      <c r="D115" s="199" t="s">
        <v>252</v>
      </c>
      <c r="E115" s="199" t="s">
        <v>1156</v>
      </c>
      <c r="F115" s="608">
        <v>0</v>
      </c>
      <c r="G115" s="608">
        <v>0</v>
      </c>
      <c r="H115" s="200">
        <v>0</v>
      </c>
      <c r="I115" s="608">
        <v>0</v>
      </c>
      <c r="J115" s="608">
        <v>0</v>
      </c>
      <c r="K115" s="209">
        <v>0</v>
      </c>
      <c r="L115" s="209">
        <v>219350</v>
      </c>
      <c r="M115"/>
      <c r="N115"/>
      <c r="O115"/>
      <c r="P115"/>
      <c r="Q115"/>
      <c r="R115"/>
    </row>
    <row r="116" spans="1:18" x14ac:dyDescent="0.2">
      <c r="A116">
        <f t="shared" si="1"/>
        <v>1</v>
      </c>
      <c r="B116" s="444" t="s">
        <v>255</v>
      </c>
      <c r="C116" s="444" t="s">
        <v>4621</v>
      </c>
      <c r="D116" s="199" t="s">
        <v>254</v>
      </c>
      <c r="E116" s="199"/>
      <c r="F116" s="608" t="s">
        <v>984</v>
      </c>
      <c r="G116" s="608" t="s">
        <v>984</v>
      </c>
      <c r="H116" s="200" t="s">
        <v>984</v>
      </c>
      <c r="I116" s="608" t="s">
        <v>984</v>
      </c>
      <c r="J116" s="608" t="s">
        <v>984</v>
      </c>
      <c r="K116" s="209" t="s">
        <v>984</v>
      </c>
      <c r="L116" s="209" t="s">
        <v>984</v>
      </c>
      <c r="M116"/>
      <c r="N116"/>
      <c r="O116"/>
      <c r="P116"/>
      <c r="Q116"/>
      <c r="R116"/>
    </row>
    <row r="117" spans="1:18" x14ac:dyDescent="0.2">
      <c r="A117">
        <f t="shared" si="1"/>
        <v>1</v>
      </c>
      <c r="B117" s="444" t="s">
        <v>257</v>
      </c>
      <c r="C117" s="444" t="s">
        <v>4622</v>
      </c>
      <c r="D117" s="199" t="s">
        <v>256</v>
      </c>
      <c r="E117" s="199"/>
      <c r="F117" s="608" t="s">
        <v>984</v>
      </c>
      <c r="G117" s="608" t="s">
        <v>984</v>
      </c>
      <c r="H117" s="200" t="s">
        <v>984</v>
      </c>
      <c r="I117" s="608" t="s">
        <v>984</v>
      </c>
      <c r="J117" s="608" t="s">
        <v>984</v>
      </c>
      <c r="K117" s="209" t="s">
        <v>984</v>
      </c>
      <c r="L117" s="209" t="s">
        <v>984</v>
      </c>
      <c r="M117"/>
      <c r="N117"/>
      <c r="O117"/>
      <c r="P117"/>
      <c r="Q117"/>
      <c r="R117"/>
    </row>
    <row r="118" spans="1:18" x14ac:dyDescent="0.2">
      <c r="A118">
        <f t="shared" si="1"/>
        <v>1</v>
      </c>
      <c r="B118" s="444" t="s">
        <v>259</v>
      </c>
      <c r="C118" s="444" t="s">
        <v>4623</v>
      </c>
      <c r="D118" s="199" t="s">
        <v>258</v>
      </c>
      <c r="E118" s="199" t="s">
        <v>994</v>
      </c>
      <c r="F118" s="608">
        <v>0</v>
      </c>
      <c r="G118" s="608">
        <v>0</v>
      </c>
      <c r="H118" s="200">
        <v>0</v>
      </c>
      <c r="I118" s="608">
        <v>0</v>
      </c>
      <c r="J118" s="608">
        <v>0</v>
      </c>
      <c r="K118" s="209">
        <v>0</v>
      </c>
      <c r="L118" s="209">
        <v>0</v>
      </c>
      <c r="M118"/>
      <c r="N118"/>
      <c r="O118"/>
      <c r="P118"/>
      <c r="Q118"/>
      <c r="R118"/>
    </row>
    <row r="119" spans="1:18" x14ac:dyDescent="0.2">
      <c r="A119">
        <f t="shared" si="1"/>
        <v>2</v>
      </c>
      <c r="B119" s="444" t="s">
        <v>259</v>
      </c>
      <c r="C119" s="444" t="s">
        <v>4624</v>
      </c>
      <c r="D119" s="199" t="s">
        <v>258</v>
      </c>
      <c r="E119" s="199" t="s">
        <v>995</v>
      </c>
      <c r="F119" s="608">
        <v>136350</v>
      </c>
      <c r="G119" s="608">
        <v>140446</v>
      </c>
      <c r="H119" s="200">
        <v>143665</v>
      </c>
      <c r="I119" s="608">
        <v>146006</v>
      </c>
      <c r="J119" s="608">
        <v>146006</v>
      </c>
      <c r="K119" s="209">
        <v>146006</v>
      </c>
      <c r="L119" s="209">
        <v>165165</v>
      </c>
      <c r="M119"/>
      <c r="N119"/>
      <c r="O119"/>
      <c r="P119"/>
      <c r="Q119"/>
      <c r="R119"/>
    </row>
    <row r="120" spans="1:18" x14ac:dyDescent="0.2">
      <c r="A120">
        <f t="shared" si="1"/>
        <v>3</v>
      </c>
      <c r="B120" s="444" t="s">
        <v>259</v>
      </c>
      <c r="C120" s="444" t="s">
        <v>4625</v>
      </c>
      <c r="D120" s="199" t="s">
        <v>258</v>
      </c>
      <c r="E120" s="199" t="s">
        <v>1157</v>
      </c>
      <c r="F120" s="608">
        <v>0</v>
      </c>
      <c r="G120" s="608">
        <v>0</v>
      </c>
      <c r="H120" s="200">
        <v>0</v>
      </c>
      <c r="I120" s="608">
        <v>0</v>
      </c>
      <c r="J120" s="608">
        <v>0</v>
      </c>
      <c r="K120" s="209">
        <v>0</v>
      </c>
      <c r="L120" s="209">
        <v>0</v>
      </c>
      <c r="M120"/>
      <c r="N120"/>
      <c r="O120"/>
      <c r="P120"/>
      <c r="Q120"/>
      <c r="R120"/>
    </row>
    <row r="121" spans="1:18" x14ac:dyDescent="0.2">
      <c r="A121">
        <f t="shared" si="1"/>
        <v>4</v>
      </c>
      <c r="B121" s="444" t="s">
        <v>259</v>
      </c>
      <c r="C121" s="444" t="s">
        <v>4626</v>
      </c>
      <c r="D121" s="199" t="s">
        <v>258</v>
      </c>
      <c r="E121" s="199" t="s">
        <v>1158</v>
      </c>
      <c r="F121" s="608">
        <v>0</v>
      </c>
      <c r="G121" s="608">
        <v>0</v>
      </c>
      <c r="H121" s="200">
        <v>0</v>
      </c>
      <c r="I121" s="608">
        <v>0</v>
      </c>
      <c r="J121" s="608">
        <v>0</v>
      </c>
      <c r="K121" s="209">
        <v>0</v>
      </c>
      <c r="L121" s="209">
        <v>0</v>
      </c>
      <c r="M121"/>
      <c r="N121"/>
      <c r="O121"/>
      <c r="P121"/>
      <c r="Q121"/>
      <c r="R121"/>
    </row>
    <row r="122" spans="1:18" x14ac:dyDescent="0.2">
      <c r="A122">
        <f t="shared" si="1"/>
        <v>5</v>
      </c>
      <c r="B122" s="444" t="s">
        <v>259</v>
      </c>
      <c r="C122" s="444" t="s">
        <v>4627</v>
      </c>
      <c r="D122" s="199" t="s">
        <v>258</v>
      </c>
      <c r="E122" s="199" t="s">
        <v>1159</v>
      </c>
      <c r="F122" s="608">
        <v>0</v>
      </c>
      <c r="G122" s="608">
        <v>0</v>
      </c>
      <c r="H122" s="200">
        <v>0</v>
      </c>
      <c r="I122" s="608">
        <v>0</v>
      </c>
      <c r="J122" s="608">
        <v>0</v>
      </c>
      <c r="K122" s="209">
        <v>0</v>
      </c>
      <c r="L122" s="209">
        <v>0</v>
      </c>
      <c r="M122"/>
      <c r="N122"/>
      <c r="O122"/>
      <c r="P122"/>
      <c r="Q122"/>
      <c r="R122"/>
    </row>
    <row r="123" spans="1:18" x14ac:dyDescent="0.2">
      <c r="A123">
        <f t="shared" si="1"/>
        <v>6</v>
      </c>
      <c r="B123" s="444" t="s">
        <v>259</v>
      </c>
      <c r="C123" s="444" t="s">
        <v>4628</v>
      </c>
      <c r="D123" s="199" t="s">
        <v>258</v>
      </c>
      <c r="E123" s="199" t="s">
        <v>1160</v>
      </c>
      <c r="F123" s="608">
        <v>0</v>
      </c>
      <c r="G123" s="608">
        <v>0</v>
      </c>
      <c r="H123" s="200">
        <v>0</v>
      </c>
      <c r="I123" s="608">
        <v>0</v>
      </c>
      <c r="J123" s="608">
        <v>0</v>
      </c>
      <c r="K123" s="209">
        <v>0</v>
      </c>
      <c r="L123" s="209">
        <v>0</v>
      </c>
      <c r="M123"/>
      <c r="N123"/>
      <c r="O123"/>
      <c r="P123"/>
      <c r="Q123"/>
      <c r="R123"/>
    </row>
    <row r="124" spans="1:18" x14ac:dyDescent="0.2">
      <c r="A124">
        <f t="shared" si="1"/>
        <v>7</v>
      </c>
      <c r="B124" s="444" t="s">
        <v>259</v>
      </c>
      <c r="C124" s="444" t="s">
        <v>4629</v>
      </c>
      <c r="D124" s="199" t="s">
        <v>258</v>
      </c>
      <c r="E124" s="199" t="s">
        <v>1161</v>
      </c>
      <c r="F124" s="608">
        <v>0</v>
      </c>
      <c r="G124" s="608">
        <v>0</v>
      </c>
      <c r="H124" s="200">
        <v>0</v>
      </c>
      <c r="I124" s="608">
        <v>0</v>
      </c>
      <c r="J124" s="608">
        <v>0</v>
      </c>
      <c r="K124" s="209">
        <v>0</v>
      </c>
      <c r="L124" s="209">
        <v>0</v>
      </c>
      <c r="M124"/>
      <c r="N124"/>
      <c r="O124"/>
      <c r="P124"/>
      <c r="Q124"/>
      <c r="R124"/>
    </row>
    <row r="125" spans="1:18" x14ac:dyDescent="0.2">
      <c r="A125">
        <f>IF(D125=D124,A124+1,1)</f>
        <v>1</v>
      </c>
      <c r="B125" s="444" t="s">
        <v>261</v>
      </c>
      <c r="C125" s="444" t="s">
        <v>4630</v>
      </c>
      <c r="D125" s="199" t="s">
        <v>260</v>
      </c>
      <c r="E125" s="199"/>
      <c r="F125" s="608" t="s">
        <v>984</v>
      </c>
      <c r="G125" s="608" t="s">
        <v>984</v>
      </c>
      <c r="H125" s="200" t="s">
        <v>984</v>
      </c>
      <c r="I125" s="608" t="s">
        <v>984</v>
      </c>
      <c r="J125" s="608" t="s">
        <v>984</v>
      </c>
      <c r="K125" s="209" t="s">
        <v>984</v>
      </c>
      <c r="L125" s="209" t="s">
        <v>984</v>
      </c>
      <c r="M125"/>
      <c r="N125"/>
      <c r="O125"/>
      <c r="P125"/>
      <c r="Q125"/>
      <c r="R125"/>
    </row>
    <row r="126" spans="1:18" x14ac:dyDescent="0.2">
      <c r="A126">
        <f t="shared" si="1"/>
        <v>1</v>
      </c>
      <c r="B126" s="444" t="s">
        <v>1335</v>
      </c>
      <c r="C126" s="444" t="s">
        <v>4631</v>
      </c>
      <c r="D126" s="199" t="s">
        <v>1343</v>
      </c>
      <c r="E126" s="199" t="s">
        <v>1022</v>
      </c>
      <c r="F126" s="608">
        <v>0</v>
      </c>
      <c r="G126" s="608">
        <v>0</v>
      </c>
      <c r="H126" s="200">
        <v>0</v>
      </c>
      <c r="I126" s="608">
        <v>0</v>
      </c>
      <c r="J126" s="608">
        <v>0</v>
      </c>
      <c r="K126" s="209">
        <v>0</v>
      </c>
      <c r="L126" s="209">
        <v>0</v>
      </c>
      <c r="M126"/>
      <c r="N126"/>
      <c r="O126"/>
      <c r="P126"/>
      <c r="Q126"/>
      <c r="R126"/>
    </row>
    <row r="127" spans="1:18" x14ac:dyDescent="0.2">
      <c r="A127">
        <f t="shared" si="1"/>
        <v>2</v>
      </c>
      <c r="B127" s="444" t="s">
        <v>1335</v>
      </c>
      <c r="C127" s="444" t="s">
        <v>4632</v>
      </c>
      <c r="D127" s="199" t="s">
        <v>1343</v>
      </c>
      <c r="E127" s="199" t="s">
        <v>1267</v>
      </c>
      <c r="F127" s="608">
        <v>13863</v>
      </c>
      <c r="G127" s="608">
        <v>14279</v>
      </c>
      <c r="H127" s="200">
        <v>14606</v>
      </c>
      <c r="I127" s="608">
        <v>14844</v>
      </c>
      <c r="J127" s="608">
        <v>14844</v>
      </c>
      <c r="K127" s="209">
        <v>14844</v>
      </c>
      <c r="L127" s="209">
        <v>14844</v>
      </c>
      <c r="M127"/>
      <c r="N127"/>
      <c r="O127"/>
      <c r="P127"/>
      <c r="Q127"/>
      <c r="R127"/>
    </row>
    <row r="128" spans="1:18" x14ac:dyDescent="0.2">
      <c r="A128">
        <f t="shared" si="1"/>
        <v>3</v>
      </c>
      <c r="B128" s="444" t="s">
        <v>1335</v>
      </c>
      <c r="C128" s="444" t="s">
        <v>4633</v>
      </c>
      <c r="D128" s="199" t="s">
        <v>1343</v>
      </c>
      <c r="E128" s="199" t="s">
        <v>1268</v>
      </c>
      <c r="F128" s="608">
        <v>28979</v>
      </c>
      <c r="G128" s="608">
        <v>29850</v>
      </c>
      <c r="H128" s="200">
        <v>30534</v>
      </c>
      <c r="I128" s="608">
        <v>31031</v>
      </c>
      <c r="J128" s="608">
        <v>31031</v>
      </c>
      <c r="K128" s="209">
        <v>31031</v>
      </c>
      <c r="L128" s="209">
        <v>37090</v>
      </c>
      <c r="M128"/>
      <c r="N128"/>
      <c r="O128"/>
      <c r="P128"/>
      <c r="Q128"/>
      <c r="R128"/>
    </row>
    <row r="129" spans="1:18" x14ac:dyDescent="0.2">
      <c r="A129">
        <f t="shared" si="1"/>
        <v>4</v>
      </c>
      <c r="B129" s="444" t="s">
        <v>1335</v>
      </c>
      <c r="C129" s="444" t="s">
        <v>4634</v>
      </c>
      <c r="D129" s="199" t="s">
        <v>1343</v>
      </c>
      <c r="E129" s="199" t="s">
        <v>4499</v>
      </c>
      <c r="F129" s="608">
        <v>0</v>
      </c>
      <c r="G129" s="608">
        <v>0</v>
      </c>
      <c r="H129" s="200">
        <v>0</v>
      </c>
      <c r="I129" s="608">
        <v>0</v>
      </c>
      <c r="J129" s="608">
        <v>0</v>
      </c>
      <c r="K129" s="209">
        <v>86372.47</v>
      </c>
      <c r="L129" s="209">
        <v>1000985</v>
      </c>
      <c r="M129"/>
      <c r="N129"/>
      <c r="O129"/>
      <c r="P129"/>
      <c r="Q129"/>
      <c r="R129"/>
    </row>
    <row r="130" spans="1:18" x14ac:dyDescent="0.2">
      <c r="A130">
        <f t="shared" si="1"/>
        <v>1</v>
      </c>
      <c r="B130" s="444" t="s">
        <v>263</v>
      </c>
      <c r="C130" s="444" t="s">
        <v>4635</v>
      </c>
      <c r="D130" s="199" t="s">
        <v>262</v>
      </c>
      <c r="E130" s="199"/>
      <c r="F130" s="608" t="s">
        <v>984</v>
      </c>
      <c r="G130" s="608" t="s">
        <v>984</v>
      </c>
      <c r="H130" s="200" t="s">
        <v>984</v>
      </c>
      <c r="I130" s="608" t="s">
        <v>984</v>
      </c>
      <c r="J130" s="608" t="s">
        <v>984</v>
      </c>
      <c r="K130" s="209" t="s">
        <v>984</v>
      </c>
      <c r="L130" s="209" t="s">
        <v>984</v>
      </c>
      <c r="M130"/>
      <c r="N130"/>
      <c r="O130"/>
      <c r="P130"/>
      <c r="Q130"/>
      <c r="R130"/>
    </row>
    <row r="131" spans="1:18" x14ac:dyDescent="0.2">
      <c r="A131">
        <f t="shared" ref="A131:A194" si="2">IF(D131=D130,A130+1,1)</f>
        <v>1</v>
      </c>
      <c r="B131" s="444" t="s">
        <v>265</v>
      </c>
      <c r="C131" s="444" t="s">
        <v>4636</v>
      </c>
      <c r="D131" s="199" t="s">
        <v>264</v>
      </c>
      <c r="E131" s="199" t="s">
        <v>4500</v>
      </c>
      <c r="F131" s="608">
        <v>0</v>
      </c>
      <c r="G131" s="608">
        <v>0</v>
      </c>
      <c r="H131" s="200">
        <v>0</v>
      </c>
      <c r="I131" s="608">
        <v>0</v>
      </c>
      <c r="J131" s="608">
        <v>0</v>
      </c>
      <c r="K131" s="209">
        <v>0</v>
      </c>
      <c r="L131" s="209">
        <v>0</v>
      </c>
      <c r="M131"/>
      <c r="N131"/>
      <c r="O131"/>
      <c r="P131"/>
      <c r="Q131"/>
      <c r="R131"/>
    </row>
    <row r="132" spans="1:18" x14ac:dyDescent="0.2">
      <c r="A132">
        <f t="shared" si="2"/>
        <v>1</v>
      </c>
      <c r="B132" s="444" t="s">
        <v>269</v>
      </c>
      <c r="C132" s="444" t="s">
        <v>4637</v>
      </c>
      <c r="D132" s="199" t="s">
        <v>268</v>
      </c>
      <c r="E132" s="199"/>
      <c r="F132" s="608" t="s">
        <v>984</v>
      </c>
      <c r="G132" s="608" t="s">
        <v>984</v>
      </c>
      <c r="H132" s="200" t="s">
        <v>984</v>
      </c>
      <c r="I132" s="608" t="s">
        <v>984</v>
      </c>
      <c r="J132" s="608" t="s">
        <v>984</v>
      </c>
      <c r="K132" s="209" t="s">
        <v>984</v>
      </c>
      <c r="L132" s="209" t="s">
        <v>984</v>
      </c>
      <c r="M132"/>
      <c r="N132"/>
      <c r="O132"/>
      <c r="P132"/>
      <c r="Q132"/>
      <c r="R132"/>
    </row>
    <row r="133" spans="1:18" x14ac:dyDescent="0.2">
      <c r="A133">
        <f t="shared" si="2"/>
        <v>1</v>
      </c>
      <c r="B133" s="444" t="s">
        <v>271</v>
      </c>
      <c r="C133" s="444" t="s">
        <v>4638</v>
      </c>
      <c r="D133" s="199" t="s">
        <v>270</v>
      </c>
      <c r="E133" s="199"/>
      <c r="F133" s="608" t="s">
        <v>984</v>
      </c>
      <c r="G133" s="608" t="s">
        <v>984</v>
      </c>
      <c r="H133" s="200" t="s">
        <v>984</v>
      </c>
      <c r="I133" s="608" t="s">
        <v>984</v>
      </c>
      <c r="J133" s="608" t="s">
        <v>984</v>
      </c>
      <c r="K133" s="209" t="s">
        <v>984</v>
      </c>
      <c r="L133" s="209" t="s">
        <v>984</v>
      </c>
      <c r="M133"/>
      <c r="N133"/>
      <c r="O133"/>
      <c r="P133"/>
      <c r="Q133"/>
      <c r="R133"/>
    </row>
    <row r="134" spans="1:18" x14ac:dyDescent="0.2">
      <c r="A134">
        <f t="shared" si="2"/>
        <v>1</v>
      </c>
      <c r="B134" s="444" t="s">
        <v>273</v>
      </c>
      <c r="C134" s="444" t="s">
        <v>4639</v>
      </c>
      <c r="D134" s="199" t="s">
        <v>272</v>
      </c>
      <c r="E134" s="199"/>
      <c r="F134" s="608" t="s">
        <v>984</v>
      </c>
      <c r="G134" s="608" t="s">
        <v>984</v>
      </c>
      <c r="H134" s="200" t="s">
        <v>984</v>
      </c>
      <c r="I134" s="608" t="s">
        <v>984</v>
      </c>
      <c r="J134" s="608" t="s">
        <v>984</v>
      </c>
      <c r="K134" s="209" t="s">
        <v>984</v>
      </c>
      <c r="L134" s="209" t="s">
        <v>984</v>
      </c>
      <c r="M134"/>
      <c r="N134"/>
      <c r="O134"/>
      <c r="P134"/>
      <c r="Q134"/>
      <c r="R134"/>
    </row>
    <row r="135" spans="1:18" x14ac:dyDescent="0.2">
      <c r="A135">
        <f t="shared" si="2"/>
        <v>1</v>
      </c>
      <c r="B135" s="444" t="s">
        <v>275</v>
      </c>
      <c r="C135" s="444" t="s">
        <v>4640</v>
      </c>
      <c r="D135" s="199" t="s">
        <v>274</v>
      </c>
      <c r="E135" s="199"/>
      <c r="F135" s="608" t="s">
        <v>984</v>
      </c>
      <c r="G135" s="608" t="s">
        <v>984</v>
      </c>
      <c r="H135" s="200" t="s">
        <v>984</v>
      </c>
      <c r="I135" s="608" t="s">
        <v>984</v>
      </c>
      <c r="J135" s="608" t="s">
        <v>984</v>
      </c>
      <c r="K135" s="209" t="s">
        <v>984</v>
      </c>
      <c r="L135" s="209" t="s">
        <v>984</v>
      </c>
      <c r="M135"/>
      <c r="N135"/>
      <c r="O135"/>
      <c r="P135"/>
      <c r="Q135"/>
      <c r="R135"/>
    </row>
    <row r="136" spans="1:18" x14ac:dyDescent="0.2">
      <c r="A136">
        <f t="shared" si="2"/>
        <v>1</v>
      </c>
      <c r="B136" s="444" t="s">
        <v>277</v>
      </c>
      <c r="C136" s="444" t="s">
        <v>4641</v>
      </c>
      <c r="D136" s="199" t="s">
        <v>276</v>
      </c>
      <c r="E136" s="199"/>
      <c r="F136" s="608" t="s">
        <v>984</v>
      </c>
      <c r="G136" s="608" t="s">
        <v>984</v>
      </c>
      <c r="H136" s="200" t="s">
        <v>984</v>
      </c>
      <c r="I136" s="608" t="s">
        <v>984</v>
      </c>
      <c r="J136" s="608" t="s">
        <v>984</v>
      </c>
      <c r="K136" s="209" t="s">
        <v>984</v>
      </c>
      <c r="L136" s="209" t="s">
        <v>984</v>
      </c>
      <c r="M136"/>
      <c r="N136"/>
      <c r="O136"/>
      <c r="P136"/>
      <c r="Q136"/>
      <c r="R136"/>
    </row>
    <row r="137" spans="1:18" x14ac:dyDescent="0.2">
      <c r="A137">
        <f t="shared" si="2"/>
        <v>1</v>
      </c>
      <c r="B137" s="444" t="s">
        <v>279</v>
      </c>
      <c r="C137" s="444" t="s">
        <v>4642</v>
      </c>
      <c r="D137" s="199" t="s">
        <v>278</v>
      </c>
      <c r="E137" s="199"/>
      <c r="F137" s="608" t="s">
        <v>984</v>
      </c>
      <c r="G137" s="608" t="s">
        <v>984</v>
      </c>
      <c r="H137" s="200" t="s">
        <v>984</v>
      </c>
      <c r="I137" s="608" t="s">
        <v>984</v>
      </c>
      <c r="J137" s="608" t="s">
        <v>984</v>
      </c>
      <c r="K137" s="209" t="s">
        <v>984</v>
      </c>
      <c r="L137" s="209" t="s">
        <v>984</v>
      </c>
      <c r="M137"/>
      <c r="N137"/>
      <c r="O137"/>
      <c r="P137"/>
      <c r="Q137"/>
      <c r="R137"/>
    </row>
    <row r="138" spans="1:18" x14ac:dyDescent="0.2">
      <c r="A138">
        <f t="shared" si="2"/>
        <v>1</v>
      </c>
      <c r="B138" s="444" t="s">
        <v>281</v>
      </c>
      <c r="C138" s="444" t="s">
        <v>4643</v>
      </c>
      <c r="D138" s="199" t="s">
        <v>280</v>
      </c>
      <c r="E138" s="199" t="s">
        <v>996</v>
      </c>
      <c r="F138" s="608">
        <v>108208</v>
      </c>
      <c r="G138" s="608">
        <v>111459</v>
      </c>
      <c r="H138" s="200">
        <v>114013</v>
      </c>
      <c r="I138" s="608">
        <v>115871</v>
      </c>
      <c r="J138" s="608">
        <v>115871</v>
      </c>
      <c r="K138" s="209">
        <v>115871</v>
      </c>
      <c r="L138" s="209">
        <v>152498</v>
      </c>
      <c r="M138"/>
      <c r="N138"/>
      <c r="O138"/>
      <c r="P138"/>
      <c r="Q138"/>
      <c r="R138"/>
    </row>
    <row r="139" spans="1:18" x14ac:dyDescent="0.2">
      <c r="A139">
        <f t="shared" si="2"/>
        <v>1</v>
      </c>
      <c r="B139" s="444" t="s">
        <v>283</v>
      </c>
      <c r="C139" s="444" t="s">
        <v>4644</v>
      </c>
      <c r="D139" s="199" t="s">
        <v>282</v>
      </c>
      <c r="E139" s="199"/>
      <c r="F139" s="608" t="s">
        <v>984</v>
      </c>
      <c r="G139" s="608" t="s">
        <v>984</v>
      </c>
      <c r="H139" s="200" t="s">
        <v>984</v>
      </c>
      <c r="I139" s="608" t="s">
        <v>984</v>
      </c>
      <c r="J139" s="608" t="s">
        <v>984</v>
      </c>
      <c r="K139" s="209" t="s">
        <v>984</v>
      </c>
      <c r="L139" s="209" t="s">
        <v>984</v>
      </c>
      <c r="M139"/>
      <c r="N139"/>
      <c r="O139"/>
      <c r="P139"/>
      <c r="Q139"/>
      <c r="R139"/>
    </row>
    <row r="140" spans="1:18" x14ac:dyDescent="0.2">
      <c r="A140">
        <f t="shared" si="2"/>
        <v>1</v>
      </c>
      <c r="B140" s="444" t="s">
        <v>285</v>
      </c>
      <c r="C140" s="444" t="s">
        <v>4645</v>
      </c>
      <c r="D140" s="199" t="s">
        <v>284</v>
      </c>
      <c r="E140" s="199"/>
      <c r="F140" s="608" t="s">
        <v>984</v>
      </c>
      <c r="G140" s="608" t="s">
        <v>984</v>
      </c>
      <c r="H140" s="200" t="s">
        <v>984</v>
      </c>
      <c r="I140" s="608" t="s">
        <v>984</v>
      </c>
      <c r="J140" s="608" t="s">
        <v>984</v>
      </c>
      <c r="K140" s="209" t="s">
        <v>984</v>
      </c>
      <c r="L140" s="209" t="s">
        <v>984</v>
      </c>
      <c r="M140"/>
      <c r="N140"/>
      <c r="O140"/>
      <c r="P140"/>
      <c r="Q140"/>
      <c r="R140"/>
    </row>
    <row r="141" spans="1:18" x14ac:dyDescent="0.2">
      <c r="A141">
        <f t="shared" si="2"/>
        <v>1</v>
      </c>
      <c r="B141" s="444" t="s">
        <v>287</v>
      </c>
      <c r="C141" s="444" t="s">
        <v>4646</v>
      </c>
      <c r="D141" s="199" t="s">
        <v>286</v>
      </c>
      <c r="E141" s="199" t="s">
        <v>997</v>
      </c>
      <c r="F141" s="608">
        <v>1993624</v>
      </c>
      <c r="G141" s="608">
        <v>2053518</v>
      </c>
      <c r="H141" s="200">
        <v>2100578</v>
      </c>
      <c r="I141" s="608">
        <v>2134803</v>
      </c>
      <c r="J141" s="608">
        <v>2134803</v>
      </c>
      <c r="K141" s="209">
        <v>2134803</v>
      </c>
      <c r="L141" s="209">
        <v>2358454</v>
      </c>
      <c r="M141"/>
      <c r="N141"/>
      <c r="O141"/>
      <c r="P141"/>
      <c r="Q141"/>
      <c r="R141"/>
    </row>
    <row r="142" spans="1:18" x14ac:dyDescent="0.2">
      <c r="A142">
        <f t="shared" si="2"/>
        <v>2</v>
      </c>
      <c r="B142" s="444" t="s">
        <v>287</v>
      </c>
      <c r="C142" s="444" t="s">
        <v>4647</v>
      </c>
      <c r="D142" s="199" t="s">
        <v>286</v>
      </c>
      <c r="E142" s="199" t="s">
        <v>1115</v>
      </c>
      <c r="F142" s="608">
        <v>870000</v>
      </c>
      <c r="G142" s="608">
        <v>896137</v>
      </c>
      <c r="H142" s="200">
        <v>916673</v>
      </c>
      <c r="I142" s="608">
        <v>931609</v>
      </c>
      <c r="J142" s="608">
        <v>931609</v>
      </c>
      <c r="K142" s="209">
        <v>931609</v>
      </c>
      <c r="L142" s="209">
        <v>974213</v>
      </c>
      <c r="M142"/>
      <c r="N142"/>
      <c r="O142"/>
      <c r="P142"/>
      <c r="Q142"/>
      <c r="R142"/>
    </row>
    <row r="143" spans="1:18" x14ac:dyDescent="0.2">
      <c r="A143">
        <f t="shared" si="2"/>
        <v>1</v>
      </c>
      <c r="B143" s="444" t="s">
        <v>289</v>
      </c>
      <c r="C143" s="444" t="s">
        <v>4648</v>
      </c>
      <c r="D143" s="200" t="s">
        <v>288</v>
      </c>
      <c r="E143" s="199" t="s">
        <v>1162</v>
      </c>
      <c r="F143" s="608">
        <v>1339272</v>
      </c>
      <c r="G143" s="608">
        <v>1379508</v>
      </c>
      <c r="H143" s="200">
        <v>1411122</v>
      </c>
      <c r="I143" s="608">
        <v>1434114</v>
      </c>
      <c r="J143" s="608">
        <v>1434114</v>
      </c>
      <c r="K143" s="209">
        <v>1434114</v>
      </c>
      <c r="L143" s="209">
        <v>1480333</v>
      </c>
      <c r="M143"/>
      <c r="N143"/>
      <c r="O143"/>
      <c r="P143"/>
      <c r="Q143"/>
      <c r="R143"/>
    </row>
    <row r="144" spans="1:18" x14ac:dyDescent="0.2">
      <c r="A144">
        <f t="shared" si="2"/>
        <v>2</v>
      </c>
      <c r="B144" s="444" t="s">
        <v>289</v>
      </c>
      <c r="C144" s="444" t="s">
        <v>4649</v>
      </c>
      <c r="D144" s="199" t="s">
        <v>288</v>
      </c>
      <c r="E144" s="199" t="s">
        <v>1163</v>
      </c>
      <c r="F144" s="608">
        <v>0</v>
      </c>
      <c r="G144" s="608">
        <v>0</v>
      </c>
      <c r="H144" s="200">
        <v>0</v>
      </c>
      <c r="I144" s="608">
        <v>0</v>
      </c>
      <c r="J144" s="608">
        <v>0</v>
      </c>
      <c r="K144" s="209">
        <v>0</v>
      </c>
      <c r="L144" s="209">
        <v>0</v>
      </c>
      <c r="M144"/>
      <c r="N144"/>
      <c r="O144"/>
      <c r="P144"/>
      <c r="Q144"/>
      <c r="R144"/>
    </row>
    <row r="145" spans="1:18" x14ac:dyDescent="0.2">
      <c r="A145">
        <f t="shared" si="2"/>
        <v>1</v>
      </c>
      <c r="B145" s="444" t="s">
        <v>291</v>
      </c>
      <c r="C145" s="444" t="s">
        <v>4650</v>
      </c>
      <c r="D145" s="199" t="s">
        <v>290</v>
      </c>
      <c r="E145" s="199"/>
      <c r="F145" s="608" t="s">
        <v>984</v>
      </c>
      <c r="G145" s="608" t="s">
        <v>984</v>
      </c>
      <c r="H145" s="200" t="s">
        <v>984</v>
      </c>
      <c r="I145" s="608" t="s">
        <v>984</v>
      </c>
      <c r="J145" s="608" t="s">
        <v>984</v>
      </c>
      <c r="K145" s="209" t="s">
        <v>984</v>
      </c>
      <c r="L145" s="209" t="s">
        <v>984</v>
      </c>
      <c r="M145"/>
      <c r="N145"/>
      <c r="O145"/>
      <c r="P145"/>
      <c r="Q145"/>
      <c r="R145"/>
    </row>
    <row r="146" spans="1:18" x14ac:dyDescent="0.2">
      <c r="A146">
        <f t="shared" si="2"/>
        <v>1</v>
      </c>
      <c r="B146" s="444" t="s">
        <v>293</v>
      </c>
      <c r="C146" s="444" t="s">
        <v>4651</v>
      </c>
      <c r="D146" s="199" t="s">
        <v>292</v>
      </c>
      <c r="E146" s="199"/>
      <c r="F146" s="608" t="s">
        <v>984</v>
      </c>
      <c r="G146" s="608" t="s">
        <v>984</v>
      </c>
      <c r="H146" s="200" t="s">
        <v>984</v>
      </c>
      <c r="I146" s="608" t="s">
        <v>984</v>
      </c>
      <c r="J146" s="608" t="s">
        <v>984</v>
      </c>
      <c r="K146" s="209" t="s">
        <v>984</v>
      </c>
      <c r="L146" s="209" t="s">
        <v>984</v>
      </c>
      <c r="M146"/>
      <c r="N146"/>
      <c r="O146"/>
      <c r="P146"/>
      <c r="Q146"/>
      <c r="R146"/>
    </row>
    <row r="147" spans="1:18" x14ac:dyDescent="0.2">
      <c r="A147">
        <f t="shared" si="2"/>
        <v>1</v>
      </c>
      <c r="B147" s="444" t="s">
        <v>295</v>
      </c>
      <c r="C147" s="444" t="s">
        <v>4652</v>
      </c>
      <c r="D147" s="199" t="s">
        <v>294</v>
      </c>
      <c r="E147" s="200" t="s">
        <v>996</v>
      </c>
      <c r="F147" s="608">
        <v>396937</v>
      </c>
      <c r="G147" s="608">
        <v>408862</v>
      </c>
      <c r="H147" s="200">
        <v>418232</v>
      </c>
      <c r="I147" s="608">
        <v>425046</v>
      </c>
      <c r="J147" s="608">
        <v>425046</v>
      </c>
      <c r="K147" s="209">
        <v>425046</v>
      </c>
      <c r="L147" s="209">
        <v>588887</v>
      </c>
      <c r="M147"/>
      <c r="N147"/>
      <c r="O147"/>
      <c r="P147"/>
      <c r="Q147"/>
      <c r="R147"/>
    </row>
    <row r="148" spans="1:18" x14ac:dyDescent="0.2">
      <c r="A148">
        <f t="shared" si="2"/>
        <v>1</v>
      </c>
      <c r="B148" s="444" t="s">
        <v>297</v>
      </c>
      <c r="C148" s="444" t="s">
        <v>4653</v>
      </c>
      <c r="D148" s="199" t="s">
        <v>296</v>
      </c>
      <c r="E148" s="199" t="s">
        <v>1164</v>
      </c>
      <c r="F148" s="608">
        <v>0</v>
      </c>
      <c r="G148" s="608">
        <v>0</v>
      </c>
      <c r="H148" s="200">
        <v>0</v>
      </c>
      <c r="I148" s="608">
        <v>0</v>
      </c>
      <c r="J148" s="608">
        <v>0</v>
      </c>
      <c r="K148" s="209">
        <v>0</v>
      </c>
      <c r="L148" s="209">
        <v>0</v>
      </c>
      <c r="M148"/>
      <c r="N148"/>
      <c r="O148"/>
      <c r="P148"/>
      <c r="Q148"/>
      <c r="R148"/>
    </row>
    <row r="149" spans="1:18" x14ac:dyDescent="0.2">
      <c r="A149">
        <f t="shared" si="2"/>
        <v>2</v>
      </c>
      <c r="B149" s="444" t="s">
        <v>297</v>
      </c>
      <c r="C149" s="444" t="s">
        <v>4654</v>
      </c>
      <c r="D149" s="199" t="s">
        <v>296</v>
      </c>
      <c r="E149" s="199" t="s">
        <v>1165</v>
      </c>
      <c r="F149" s="608">
        <v>0</v>
      </c>
      <c r="G149" s="608">
        <v>0</v>
      </c>
      <c r="H149" s="200">
        <v>0</v>
      </c>
      <c r="I149" s="608">
        <v>0</v>
      </c>
      <c r="J149" s="608">
        <v>0</v>
      </c>
      <c r="K149" s="209">
        <v>0</v>
      </c>
      <c r="L149" s="209">
        <v>0</v>
      </c>
      <c r="M149"/>
      <c r="N149"/>
      <c r="O149"/>
      <c r="P149"/>
      <c r="Q149"/>
      <c r="R149"/>
    </row>
    <row r="150" spans="1:18" x14ac:dyDescent="0.2">
      <c r="A150">
        <f t="shared" si="2"/>
        <v>3</v>
      </c>
      <c r="B150" s="444" t="s">
        <v>297</v>
      </c>
      <c r="C150" s="444" t="s">
        <v>4655</v>
      </c>
      <c r="D150" s="199" t="s">
        <v>296</v>
      </c>
      <c r="E150" s="199" t="s">
        <v>1144</v>
      </c>
      <c r="F150" s="608">
        <v>0</v>
      </c>
      <c r="G150" s="608">
        <v>0</v>
      </c>
      <c r="H150" s="200">
        <v>0</v>
      </c>
      <c r="I150" s="608">
        <v>0</v>
      </c>
      <c r="J150" s="608">
        <v>0</v>
      </c>
      <c r="K150" s="209">
        <v>0</v>
      </c>
      <c r="L150" s="209">
        <v>0</v>
      </c>
      <c r="M150"/>
      <c r="N150"/>
      <c r="O150"/>
      <c r="P150"/>
      <c r="Q150"/>
      <c r="R150"/>
    </row>
    <row r="151" spans="1:18" x14ac:dyDescent="0.2">
      <c r="A151">
        <f t="shared" si="2"/>
        <v>1</v>
      </c>
      <c r="B151" s="444" t="s">
        <v>299</v>
      </c>
      <c r="C151" s="444" t="s">
        <v>4656</v>
      </c>
      <c r="D151" s="199" t="s">
        <v>298</v>
      </c>
      <c r="E151" s="199" t="s">
        <v>1022</v>
      </c>
      <c r="F151" s="608">
        <v>293707</v>
      </c>
      <c r="G151" s="608">
        <v>302531</v>
      </c>
      <c r="H151" s="200">
        <v>309464</v>
      </c>
      <c r="I151" s="608">
        <v>314506</v>
      </c>
      <c r="J151" s="608">
        <v>314506</v>
      </c>
      <c r="K151" s="209">
        <v>314506</v>
      </c>
      <c r="L151" s="209">
        <v>460446</v>
      </c>
      <c r="M151"/>
      <c r="N151"/>
      <c r="O151"/>
      <c r="P151"/>
      <c r="Q151"/>
      <c r="R151"/>
    </row>
    <row r="152" spans="1:18" x14ac:dyDescent="0.2">
      <c r="A152">
        <f t="shared" si="2"/>
        <v>2</v>
      </c>
      <c r="B152" s="444" t="s">
        <v>299</v>
      </c>
      <c r="C152" s="444" t="s">
        <v>4657</v>
      </c>
      <c r="D152" s="199" t="s">
        <v>298</v>
      </c>
      <c r="E152" s="199" t="s">
        <v>1166</v>
      </c>
      <c r="F152" s="608">
        <v>0</v>
      </c>
      <c r="G152" s="608">
        <v>0</v>
      </c>
      <c r="H152" s="200">
        <v>0</v>
      </c>
      <c r="I152" s="608">
        <v>0</v>
      </c>
      <c r="J152" s="608">
        <v>0</v>
      </c>
      <c r="K152" s="209">
        <v>0</v>
      </c>
      <c r="L152" s="209">
        <v>0</v>
      </c>
      <c r="M152"/>
      <c r="N152"/>
      <c r="O152"/>
      <c r="P152"/>
      <c r="Q152"/>
      <c r="R152"/>
    </row>
    <row r="153" spans="1:18" x14ac:dyDescent="0.2">
      <c r="A153">
        <f t="shared" si="2"/>
        <v>3</v>
      </c>
      <c r="B153" s="444" t="s">
        <v>299</v>
      </c>
      <c r="C153" s="444" t="s">
        <v>4658</v>
      </c>
      <c r="D153" s="199" t="s">
        <v>298</v>
      </c>
      <c r="E153" s="199" t="s">
        <v>1167</v>
      </c>
      <c r="F153" s="608">
        <v>6535</v>
      </c>
      <c r="G153" s="608">
        <v>6731</v>
      </c>
      <c r="H153" s="200">
        <v>6885</v>
      </c>
      <c r="I153" s="608">
        <v>6997</v>
      </c>
      <c r="J153" s="608">
        <v>6997</v>
      </c>
      <c r="K153" s="209">
        <v>6997</v>
      </c>
      <c r="L153" s="209">
        <v>0</v>
      </c>
      <c r="M153"/>
      <c r="N153"/>
      <c r="O153"/>
      <c r="P153"/>
      <c r="Q153"/>
      <c r="R153"/>
    </row>
    <row r="154" spans="1:18" x14ac:dyDescent="0.2">
      <c r="A154">
        <f t="shared" si="2"/>
        <v>4</v>
      </c>
      <c r="B154" s="444" t="s">
        <v>299</v>
      </c>
      <c r="C154" s="444" t="s">
        <v>4659</v>
      </c>
      <c r="D154" s="199" t="s">
        <v>298</v>
      </c>
      <c r="E154" s="199" t="s">
        <v>1168</v>
      </c>
      <c r="F154" s="608">
        <v>2709</v>
      </c>
      <c r="G154" s="608">
        <v>2790</v>
      </c>
      <c r="H154" s="200">
        <v>2854</v>
      </c>
      <c r="I154" s="608">
        <v>2901</v>
      </c>
      <c r="J154" s="608">
        <v>2901</v>
      </c>
      <c r="K154" s="209">
        <v>2901</v>
      </c>
      <c r="L154" s="209">
        <v>0</v>
      </c>
      <c r="M154"/>
      <c r="N154"/>
      <c r="O154"/>
      <c r="P154"/>
      <c r="Q154"/>
      <c r="R154"/>
    </row>
    <row r="155" spans="1:18" x14ac:dyDescent="0.2">
      <c r="A155">
        <f t="shared" si="2"/>
        <v>5</v>
      </c>
      <c r="B155" s="444" t="s">
        <v>299</v>
      </c>
      <c r="C155" s="444" t="s">
        <v>4660</v>
      </c>
      <c r="D155" s="199" t="s">
        <v>298</v>
      </c>
      <c r="E155" s="199" t="s">
        <v>1169</v>
      </c>
      <c r="F155" s="608">
        <v>2115</v>
      </c>
      <c r="G155" s="608">
        <v>2179</v>
      </c>
      <c r="H155" s="200">
        <v>2229</v>
      </c>
      <c r="I155" s="608">
        <v>2265</v>
      </c>
      <c r="J155" s="608">
        <v>2265</v>
      </c>
      <c r="K155" s="209">
        <v>2265</v>
      </c>
      <c r="L155" s="209">
        <v>0</v>
      </c>
      <c r="M155"/>
      <c r="N155"/>
      <c r="O155"/>
      <c r="P155"/>
      <c r="Q155"/>
      <c r="R155"/>
    </row>
    <row r="156" spans="1:18" x14ac:dyDescent="0.2">
      <c r="A156">
        <f t="shared" si="2"/>
        <v>1</v>
      </c>
      <c r="B156" s="444" t="s">
        <v>301</v>
      </c>
      <c r="C156" s="444" t="s">
        <v>4661</v>
      </c>
      <c r="D156" s="199" t="s">
        <v>300</v>
      </c>
      <c r="E156" s="199"/>
      <c r="F156" s="608" t="s">
        <v>984</v>
      </c>
      <c r="G156" s="608" t="s">
        <v>984</v>
      </c>
      <c r="H156" s="200" t="s">
        <v>984</v>
      </c>
      <c r="I156" s="608" t="s">
        <v>984</v>
      </c>
      <c r="J156" s="608" t="s">
        <v>984</v>
      </c>
      <c r="K156" s="209" t="s">
        <v>984</v>
      </c>
      <c r="L156" s="209" t="s">
        <v>984</v>
      </c>
      <c r="M156"/>
      <c r="N156"/>
      <c r="O156"/>
      <c r="P156"/>
      <c r="Q156"/>
      <c r="R156"/>
    </row>
    <row r="157" spans="1:18" x14ac:dyDescent="0.2">
      <c r="A157">
        <f t="shared" si="2"/>
        <v>1</v>
      </c>
      <c r="B157" s="444" t="s">
        <v>303</v>
      </c>
      <c r="C157" s="444" t="s">
        <v>4662</v>
      </c>
      <c r="D157" s="199" t="s">
        <v>302</v>
      </c>
      <c r="E157" s="199"/>
      <c r="F157" s="608" t="s">
        <v>984</v>
      </c>
      <c r="G157" s="608" t="s">
        <v>984</v>
      </c>
      <c r="H157" s="200" t="s">
        <v>984</v>
      </c>
      <c r="I157" s="608" t="s">
        <v>984</v>
      </c>
      <c r="J157" s="608" t="s">
        <v>984</v>
      </c>
      <c r="K157" s="209" t="s">
        <v>984</v>
      </c>
      <c r="L157" s="209" t="s">
        <v>984</v>
      </c>
      <c r="M157"/>
      <c r="N157"/>
      <c r="O157"/>
      <c r="P157"/>
      <c r="Q157"/>
      <c r="R157"/>
    </row>
    <row r="158" spans="1:18" x14ac:dyDescent="0.2">
      <c r="A158">
        <f t="shared" si="2"/>
        <v>1</v>
      </c>
      <c r="B158" s="444" t="s">
        <v>305</v>
      </c>
      <c r="C158" s="444" t="s">
        <v>4663</v>
      </c>
      <c r="D158" s="199" t="s">
        <v>304</v>
      </c>
      <c r="E158" s="199"/>
      <c r="F158" s="608" t="s">
        <v>984</v>
      </c>
      <c r="G158" s="608" t="s">
        <v>984</v>
      </c>
      <c r="H158" s="200" t="s">
        <v>984</v>
      </c>
      <c r="I158" s="608" t="s">
        <v>984</v>
      </c>
      <c r="J158" s="608" t="s">
        <v>984</v>
      </c>
      <c r="K158" s="209" t="s">
        <v>984</v>
      </c>
      <c r="L158" s="209" t="s">
        <v>984</v>
      </c>
      <c r="M158"/>
      <c r="N158"/>
      <c r="O158"/>
      <c r="P158"/>
      <c r="Q158"/>
      <c r="R158"/>
    </row>
    <row r="159" spans="1:18" x14ac:dyDescent="0.2">
      <c r="A159">
        <f t="shared" si="2"/>
        <v>1</v>
      </c>
      <c r="B159" s="444" t="s">
        <v>307</v>
      </c>
      <c r="C159" s="444" t="s">
        <v>4664</v>
      </c>
      <c r="D159" s="199" t="s">
        <v>306</v>
      </c>
      <c r="E159" s="199" t="s">
        <v>999</v>
      </c>
      <c r="F159" s="608">
        <v>32282</v>
      </c>
      <c r="G159" s="608">
        <v>33252</v>
      </c>
      <c r="H159" s="200">
        <v>34014</v>
      </c>
      <c r="I159" s="608">
        <v>34568</v>
      </c>
      <c r="J159" s="608">
        <v>34568</v>
      </c>
      <c r="K159" s="209">
        <v>34568</v>
      </c>
      <c r="L159" s="209">
        <v>34568</v>
      </c>
      <c r="M159"/>
      <c r="N159"/>
      <c r="O159"/>
      <c r="P159"/>
      <c r="Q159"/>
      <c r="R159"/>
    </row>
    <row r="160" spans="1:18" x14ac:dyDescent="0.2">
      <c r="A160">
        <f t="shared" si="2"/>
        <v>2</v>
      </c>
      <c r="B160" s="444" t="s">
        <v>307</v>
      </c>
      <c r="C160" s="444" t="s">
        <v>4665</v>
      </c>
      <c r="D160" s="199" t="s">
        <v>306</v>
      </c>
      <c r="E160" s="199" t="s">
        <v>4501</v>
      </c>
      <c r="F160" s="608">
        <v>0</v>
      </c>
      <c r="G160" s="608">
        <v>0</v>
      </c>
      <c r="H160" s="200">
        <v>0</v>
      </c>
      <c r="I160" s="608">
        <v>0</v>
      </c>
      <c r="J160" s="608">
        <v>0</v>
      </c>
      <c r="K160" s="209">
        <v>0</v>
      </c>
      <c r="L160" s="209">
        <v>0</v>
      </c>
      <c r="M160"/>
      <c r="N160"/>
      <c r="O160"/>
      <c r="P160"/>
      <c r="Q160"/>
      <c r="R160"/>
    </row>
    <row r="161" spans="1:18" x14ac:dyDescent="0.2">
      <c r="A161">
        <f>IF(D161=D159,A159+1,1)</f>
        <v>1</v>
      </c>
      <c r="B161" s="444" t="s">
        <v>311</v>
      </c>
      <c r="C161" s="444" t="s">
        <v>4666</v>
      </c>
      <c r="D161" s="199" t="s">
        <v>310</v>
      </c>
      <c r="E161" s="199"/>
      <c r="F161" s="608" t="s">
        <v>984</v>
      </c>
      <c r="G161" s="608" t="s">
        <v>984</v>
      </c>
      <c r="H161" s="200" t="s">
        <v>984</v>
      </c>
      <c r="I161" s="608" t="s">
        <v>984</v>
      </c>
      <c r="J161" s="608" t="s">
        <v>984</v>
      </c>
      <c r="K161" s="209" t="s">
        <v>984</v>
      </c>
      <c r="L161" s="209" t="s">
        <v>984</v>
      </c>
      <c r="M161"/>
      <c r="N161"/>
      <c r="O161"/>
      <c r="P161"/>
      <c r="Q161"/>
      <c r="R161"/>
    </row>
    <row r="162" spans="1:18" x14ac:dyDescent="0.2">
      <c r="A162">
        <f t="shared" si="2"/>
        <v>1</v>
      </c>
      <c r="B162" s="444" t="s">
        <v>313</v>
      </c>
      <c r="C162" s="444" t="s">
        <v>4667</v>
      </c>
      <c r="D162" s="199" t="s">
        <v>312</v>
      </c>
      <c r="E162" s="199"/>
      <c r="F162" s="608" t="s">
        <v>984</v>
      </c>
      <c r="G162" s="608" t="s">
        <v>984</v>
      </c>
      <c r="H162" s="200" t="s">
        <v>984</v>
      </c>
      <c r="I162" s="608" t="s">
        <v>984</v>
      </c>
      <c r="J162" s="608" t="s">
        <v>984</v>
      </c>
      <c r="K162" s="209" t="s">
        <v>984</v>
      </c>
      <c r="L162" s="209" t="s">
        <v>984</v>
      </c>
      <c r="M162"/>
      <c r="N162"/>
      <c r="O162"/>
      <c r="P162"/>
      <c r="Q162"/>
      <c r="R162"/>
    </row>
    <row r="163" spans="1:18" x14ac:dyDescent="0.2">
      <c r="A163">
        <f t="shared" si="2"/>
        <v>1</v>
      </c>
      <c r="B163" s="444" t="s">
        <v>315</v>
      </c>
      <c r="C163" s="444" t="s">
        <v>4668</v>
      </c>
      <c r="D163" s="199" t="s">
        <v>314</v>
      </c>
      <c r="E163" s="199"/>
      <c r="F163" s="608" t="s">
        <v>984</v>
      </c>
      <c r="G163" s="608" t="s">
        <v>984</v>
      </c>
      <c r="H163" s="200" t="s">
        <v>984</v>
      </c>
      <c r="I163" s="608" t="s">
        <v>984</v>
      </c>
      <c r="J163" s="608" t="s">
        <v>984</v>
      </c>
      <c r="K163" s="209" t="s">
        <v>984</v>
      </c>
      <c r="L163" s="209" t="s">
        <v>984</v>
      </c>
      <c r="M163"/>
      <c r="N163"/>
      <c r="O163"/>
      <c r="P163"/>
      <c r="Q163"/>
      <c r="R163"/>
    </row>
    <row r="164" spans="1:18" x14ac:dyDescent="0.2">
      <c r="A164">
        <f t="shared" si="2"/>
        <v>1</v>
      </c>
      <c r="B164" s="444" t="s">
        <v>317</v>
      </c>
      <c r="C164" s="444" t="s">
        <v>4669</v>
      </c>
      <c r="D164" s="199" t="s">
        <v>316</v>
      </c>
      <c r="E164" s="199" t="s">
        <v>316</v>
      </c>
      <c r="F164" s="608">
        <v>3169844</v>
      </c>
      <c r="G164" s="608">
        <v>3265075</v>
      </c>
      <c r="H164" s="200">
        <v>3339900</v>
      </c>
      <c r="I164" s="608">
        <v>3394318</v>
      </c>
      <c r="J164" s="608">
        <v>3394318</v>
      </c>
      <c r="K164" s="209">
        <v>3394318</v>
      </c>
      <c r="L164" s="209">
        <v>4349466</v>
      </c>
      <c r="M164"/>
      <c r="N164"/>
      <c r="O164"/>
      <c r="P164"/>
      <c r="Q164"/>
      <c r="R164"/>
    </row>
    <row r="165" spans="1:18" x14ac:dyDescent="0.2">
      <c r="A165">
        <f t="shared" si="2"/>
        <v>1</v>
      </c>
      <c r="B165" s="444" t="s">
        <v>321</v>
      </c>
      <c r="C165" s="444" t="s">
        <v>4670</v>
      </c>
      <c r="D165" s="199" t="s">
        <v>320</v>
      </c>
      <c r="E165" s="199"/>
      <c r="F165" s="608" t="s">
        <v>984</v>
      </c>
      <c r="G165" s="608" t="s">
        <v>984</v>
      </c>
      <c r="H165" s="200" t="s">
        <v>984</v>
      </c>
      <c r="I165" s="608" t="s">
        <v>984</v>
      </c>
      <c r="J165" s="608" t="s">
        <v>984</v>
      </c>
      <c r="K165" s="209" t="s">
        <v>984</v>
      </c>
      <c r="L165" s="209" t="s">
        <v>984</v>
      </c>
      <c r="M165"/>
      <c r="N165"/>
      <c r="O165"/>
      <c r="P165"/>
      <c r="Q165"/>
      <c r="R165"/>
    </row>
    <row r="166" spans="1:18" x14ac:dyDescent="0.2">
      <c r="A166">
        <f t="shared" si="2"/>
        <v>1</v>
      </c>
      <c r="B166" s="444" t="s">
        <v>323</v>
      </c>
      <c r="C166" s="444" t="s">
        <v>4671</v>
      </c>
      <c r="D166" s="199" t="s">
        <v>322</v>
      </c>
      <c r="E166" s="199"/>
      <c r="F166" s="608" t="s">
        <v>984</v>
      </c>
      <c r="G166" s="608" t="s">
        <v>984</v>
      </c>
      <c r="H166" s="200" t="s">
        <v>984</v>
      </c>
      <c r="I166" s="608" t="s">
        <v>984</v>
      </c>
      <c r="J166" s="608" t="s">
        <v>984</v>
      </c>
      <c r="K166" s="209" t="s">
        <v>984</v>
      </c>
      <c r="L166" s="209" t="s">
        <v>984</v>
      </c>
      <c r="M166"/>
      <c r="N166"/>
      <c r="O166"/>
      <c r="P166"/>
      <c r="Q166"/>
      <c r="R166"/>
    </row>
    <row r="167" spans="1:18" x14ac:dyDescent="0.2">
      <c r="A167">
        <f t="shared" si="2"/>
        <v>1</v>
      </c>
      <c r="B167" s="444" t="s">
        <v>325</v>
      </c>
      <c r="C167" s="444" t="s">
        <v>4672</v>
      </c>
      <c r="D167" s="199" t="s">
        <v>324</v>
      </c>
      <c r="E167" s="199" t="s">
        <v>1000</v>
      </c>
      <c r="F167" s="608">
        <v>0</v>
      </c>
      <c r="G167" s="608">
        <v>0</v>
      </c>
      <c r="H167" s="200">
        <v>0</v>
      </c>
      <c r="I167" s="608">
        <v>0</v>
      </c>
      <c r="J167" s="608">
        <v>0</v>
      </c>
      <c r="K167" s="209">
        <v>0</v>
      </c>
      <c r="L167" s="209">
        <v>0</v>
      </c>
      <c r="M167"/>
      <c r="N167"/>
      <c r="O167"/>
      <c r="P167"/>
      <c r="Q167"/>
      <c r="R167"/>
    </row>
    <row r="168" spans="1:18" x14ac:dyDescent="0.2">
      <c r="A168">
        <f t="shared" si="2"/>
        <v>1</v>
      </c>
      <c r="B168" s="444" t="s">
        <v>327</v>
      </c>
      <c r="C168" s="444" t="s">
        <v>4673</v>
      </c>
      <c r="D168" s="199" t="s">
        <v>326</v>
      </c>
      <c r="E168" s="199"/>
      <c r="F168" s="608" t="s">
        <v>984</v>
      </c>
      <c r="G168" s="608" t="s">
        <v>984</v>
      </c>
      <c r="H168" s="200" t="s">
        <v>984</v>
      </c>
      <c r="I168" s="608" t="s">
        <v>984</v>
      </c>
      <c r="J168" s="608" t="s">
        <v>984</v>
      </c>
      <c r="K168" s="209" t="s">
        <v>984</v>
      </c>
      <c r="L168" s="209" t="s">
        <v>984</v>
      </c>
      <c r="M168"/>
      <c r="N168"/>
      <c r="O168"/>
      <c r="P168"/>
      <c r="Q168"/>
      <c r="R168"/>
    </row>
    <row r="169" spans="1:18" x14ac:dyDescent="0.2">
      <c r="A169">
        <f t="shared" si="2"/>
        <v>1</v>
      </c>
      <c r="B169" s="444" t="s">
        <v>329</v>
      </c>
      <c r="C169" s="444" t="s">
        <v>4674</v>
      </c>
      <c r="D169" s="199" t="s">
        <v>328</v>
      </c>
      <c r="E169" s="199" t="s">
        <v>4500</v>
      </c>
      <c r="F169" s="608">
        <v>0</v>
      </c>
      <c r="G169" s="608">
        <v>0</v>
      </c>
      <c r="H169" s="200">
        <v>0</v>
      </c>
      <c r="I169" s="608">
        <v>0</v>
      </c>
      <c r="J169" s="608">
        <v>0</v>
      </c>
      <c r="K169" s="209">
        <v>0</v>
      </c>
      <c r="L169" s="209">
        <v>0</v>
      </c>
      <c r="M169"/>
      <c r="N169"/>
      <c r="O169"/>
      <c r="P169"/>
      <c r="Q169"/>
      <c r="R169"/>
    </row>
    <row r="170" spans="1:18" x14ac:dyDescent="0.2">
      <c r="A170">
        <f t="shared" si="2"/>
        <v>1</v>
      </c>
      <c r="B170" s="444" t="s">
        <v>331</v>
      </c>
      <c r="C170" s="444" t="s">
        <v>4675</v>
      </c>
      <c r="D170" s="199" t="s">
        <v>330</v>
      </c>
      <c r="E170" s="199"/>
      <c r="F170" s="608" t="s">
        <v>984</v>
      </c>
      <c r="G170" s="608" t="s">
        <v>984</v>
      </c>
      <c r="H170" s="200" t="s">
        <v>984</v>
      </c>
      <c r="I170" s="608" t="s">
        <v>984</v>
      </c>
      <c r="J170" s="608" t="s">
        <v>984</v>
      </c>
      <c r="K170" s="209" t="s">
        <v>984</v>
      </c>
      <c r="L170" s="209" t="s">
        <v>984</v>
      </c>
      <c r="M170"/>
      <c r="N170"/>
      <c r="O170"/>
      <c r="P170"/>
      <c r="Q170"/>
      <c r="R170"/>
    </row>
    <row r="171" spans="1:18" x14ac:dyDescent="0.2">
      <c r="A171">
        <f t="shared" si="2"/>
        <v>1</v>
      </c>
      <c r="B171" s="444" t="s">
        <v>333</v>
      </c>
      <c r="C171" s="444" t="s">
        <v>4676</v>
      </c>
      <c r="D171" s="199" t="s">
        <v>332</v>
      </c>
      <c r="E171" s="199" t="s">
        <v>1001</v>
      </c>
      <c r="F171" s="608">
        <v>237033</v>
      </c>
      <c r="G171" s="608">
        <v>244154</v>
      </c>
      <c r="H171" s="200">
        <v>249749</v>
      </c>
      <c r="I171" s="608">
        <v>253818</v>
      </c>
      <c r="J171" s="608">
        <v>253818</v>
      </c>
      <c r="K171" s="209">
        <v>253818</v>
      </c>
      <c r="L171" s="209">
        <v>300000</v>
      </c>
      <c r="M171"/>
      <c r="N171"/>
      <c r="O171"/>
      <c r="P171"/>
      <c r="Q171"/>
      <c r="R171"/>
    </row>
    <row r="172" spans="1:18" x14ac:dyDescent="0.2">
      <c r="A172">
        <f t="shared" si="2"/>
        <v>1</v>
      </c>
      <c r="B172" s="444" t="s">
        <v>335</v>
      </c>
      <c r="C172" s="444" t="s">
        <v>4677</v>
      </c>
      <c r="D172" s="199" t="s">
        <v>334</v>
      </c>
      <c r="E172" s="199"/>
      <c r="F172" s="608" t="s">
        <v>984</v>
      </c>
      <c r="G172" s="608" t="s">
        <v>984</v>
      </c>
      <c r="H172" s="200" t="s">
        <v>984</v>
      </c>
      <c r="I172" s="608" t="s">
        <v>984</v>
      </c>
      <c r="J172" s="608" t="s">
        <v>984</v>
      </c>
      <c r="K172" s="209" t="s">
        <v>984</v>
      </c>
      <c r="L172" s="209" t="s">
        <v>984</v>
      </c>
      <c r="M172"/>
      <c r="N172"/>
      <c r="O172"/>
      <c r="P172"/>
      <c r="Q172"/>
      <c r="R172"/>
    </row>
    <row r="173" spans="1:18" x14ac:dyDescent="0.2">
      <c r="A173">
        <f t="shared" si="2"/>
        <v>1</v>
      </c>
      <c r="B173" s="444" t="s">
        <v>337</v>
      </c>
      <c r="C173" s="444" t="s">
        <v>4678</v>
      </c>
      <c r="D173" s="199" t="s">
        <v>336</v>
      </c>
      <c r="E173" s="199"/>
      <c r="F173" s="608" t="s">
        <v>984</v>
      </c>
      <c r="G173" s="608" t="s">
        <v>984</v>
      </c>
      <c r="H173" s="200" t="s">
        <v>984</v>
      </c>
      <c r="I173" s="608" t="s">
        <v>984</v>
      </c>
      <c r="J173" s="608" t="s">
        <v>984</v>
      </c>
      <c r="K173" s="209" t="s">
        <v>984</v>
      </c>
      <c r="L173" s="209" t="s">
        <v>984</v>
      </c>
      <c r="M173"/>
      <c r="N173"/>
      <c r="O173"/>
      <c r="P173"/>
      <c r="Q173"/>
      <c r="R173"/>
    </row>
    <row r="174" spans="1:18" x14ac:dyDescent="0.2">
      <c r="A174">
        <f t="shared" si="2"/>
        <v>1</v>
      </c>
      <c r="B174" s="444" t="s">
        <v>339</v>
      </c>
      <c r="C174" s="444" t="s">
        <v>4679</v>
      </c>
      <c r="D174" s="199" t="s">
        <v>338</v>
      </c>
      <c r="E174" s="199"/>
      <c r="F174" s="608" t="s">
        <v>984</v>
      </c>
      <c r="G174" s="608" t="s">
        <v>984</v>
      </c>
      <c r="H174" s="200" t="s">
        <v>984</v>
      </c>
      <c r="I174" s="608" t="s">
        <v>984</v>
      </c>
      <c r="J174" s="608" t="s">
        <v>984</v>
      </c>
      <c r="K174" s="209" t="s">
        <v>984</v>
      </c>
      <c r="L174" s="209" t="s">
        <v>984</v>
      </c>
      <c r="M174"/>
      <c r="N174"/>
      <c r="O174"/>
      <c r="P174"/>
      <c r="Q174"/>
      <c r="R174"/>
    </row>
    <row r="175" spans="1:18" x14ac:dyDescent="0.2">
      <c r="A175">
        <f t="shared" si="2"/>
        <v>1</v>
      </c>
      <c r="B175" s="444" t="s">
        <v>341</v>
      </c>
      <c r="C175" s="444" t="s">
        <v>4680</v>
      </c>
      <c r="D175" s="199" t="s">
        <v>340</v>
      </c>
      <c r="E175" s="199" t="s">
        <v>1002</v>
      </c>
      <c r="F175" s="608">
        <v>843916</v>
      </c>
      <c r="G175" s="608">
        <v>869270</v>
      </c>
      <c r="H175" s="200">
        <v>889191</v>
      </c>
      <c r="I175" s="608">
        <v>903679</v>
      </c>
      <c r="J175" s="608">
        <v>903679</v>
      </c>
      <c r="K175" s="209">
        <v>903679</v>
      </c>
      <c r="L175" s="209">
        <v>1154319</v>
      </c>
      <c r="M175"/>
      <c r="N175"/>
      <c r="O175"/>
      <c r="P175"/>
      <c r="Q175"/>
      <c r="R175"/>
    </row>
    <row r="176" spans="1:18" x14ac:dyDescent="0.2">
      <c r="A176">
        <f t="shared" si="2"/>
        <v>2</v>
      </c>
      <c r="B176" s="444" t="s">
        <v>341</v>
      </c>
      <c r="C176" s="444" t="s">
        <v>4681</v>
      </c>
      <c r="D176" s="199" t="s">
        <v>340</v>
      </c>
      <c r="E176" s="199" t="s">
        <v>1019</v>
      </c>
      <c r="F176" s="608">
        <v>0</v>
      </c>
      <c r="G176" s="608">
        <v>0</v>
      </c>
      <c r="H176" s="200">
        <v>0</v>
      </c>
      <c r="I176" s="608">
        <v>0</v>
      </c>
      <c r="J176" s="608">
        <v>0</v>
      </c>
      <c r="K176" s="209">
        <v>0</v>
      </c>
      <c r="L176" s="209">
        <v>0</v>
      </c>
      <c r="M176"/>
      <c r="N176"/>
      <c r="O176"/>
      <c r="P176"/>
      <c r="Q176"/>
      <c r="R176"/>
    </row>
    <row r="177" spans="1:18" x14ac:dyDescent="0.2">
      <c r="A177">
        <f t="shared" si="2"/>
        <v>1</v>
      </c>
      <c r="B177" s="444" t="s">
        <v>343</v>
      </c>
      <c r="C177" s="444" t="s">
        <v>4682</v>
      </c>
      <c r="D177" s="199" t="s">
        <v>342</v>
      </c>
      <c r="E177" s="199"/>
      <c r="F177" s="608" t="s">
        <v>984</v>
      </c>
      <c r="G177" s="608" t="s">
        <v>984</v>
      </c>
      <c r="H177" s="200" t="s">
        <v>984</v>
      </c>
      <c r="I177" s="608" t="s">
        <v>984</v>
      </c>
      <c r="J177" s="608" t="s">
        <v>984</v>
      </c>
      <c r="K177" s="209" t="s">
        <v>984</v>
      </c>
      <c r="L177" s="209" t="s">
        <v>984</v>
      </c>
      <c r="M177"/>
      <c r="N177"/>
      <c r="O177"/>
      <c r="P177"/>
      <c r="Q177"/>
      <c r="R177"/>
    </row>
    <row r="178" spans="1:18" x14ac:dyDescent="0.2">
      <c r="A178">
        <f t="shared" si="2"/>
        <v>1</v>
      </c>
      <c r="B178" s="444" t="s">
        <v>345</v>
      </c>
      <c r="C178" s="444" t="s">
        <v>4683</v>
      </c>
      <c r="D178" s="199" t="s">
        <v>344</v>
      </c>
      <c r="E178" s="199"/>
      <c r="F178" s="608" t="s">
        <v>984</v>
      </c>
      <c r="G178" s="608" t="s">
        <v>984</v>
      </c>
      <c r="H178" s="200" t="s">
        <v>984</v>
      </c>
      <c r="I178" s="608" t="s">
        <v>984</v>
      </c>
      <c r="J178" s="608" t="s">
        <v>984</v>
      </c>
      <c r="K178" s="209" t="s">
        <v>984</v>
      </c>
      <c r="L178" s="209" t="s">
        <v>984</v>
      </c>
      <c r="M178"/>
      <c r="N178"/>
      <c r="O178"/>
      <c r="P178"/>
      <c r="Q178"/>
      <c r="R178"/>
    </row>
    <row r="179" spans="1:18" x14ac:dyDescent="0.2">
      <c r="A179">
        <f t="shared" si="2"/>
        <v>1</v>
      </c>
      <c r="B179" s="444" t="s">
        <v>347</v>
      </c>
      <c r="C179" s="444" t="s">
        <v>4684</v>
      </c>
      <c r="D179" s="199" t="s">
        <v>346</v>
      </c>
      <c r="E179" s="199" t="s">
        <v>1003</v>
      </c>
      <c r="F179" s="608">
        <v>735767</v>
      </c>
      <c r="G179" s="608">
        <v>757872</v>
      </c>
      <c r="H179" s="200">
        <v>775240</v>
      </c>
      <c r="I179" s="608">
        <v>787871</v>
      </c>
      <c r="J179" s="608">
        <v>787871</v>
      </c>
      <c r="K179" s="209">
        <v>787871</v>
      </c>
      <c r="L179" s="209">
        <v>1006270</v>
      </c>
      <c r="M179"/>
      <c r="N179"/>
      <c r="O179"/>
      <c r="P179"/>
      <c r="Q179"/>
      <c r="R179"/>
    </row>
    <row r="180" spans="1:18" x14ac:dyDescent="0.2">
      <c r="A180">
        <f t="shared" si="2"/>
        <v>1</v>
      </c>
      <c r="B180" s="444" t="s">
        <v>349</v>
      </c>
      <c r="C180" s="444" t="s">
        <v>4685</v>
      </c>
      <c r="D180" s="199" t="s">
        <v>348</v>
      </c>
      <c r="E180" s="199"/>
      <c r="F180" s="608" t="s">
        <v>984</v>
      </c>
      <c r="G180" s="608" t="s">
        <v>984</v>
      </c>
      <c r="H180" s="200" t="s">
        <v>984</v>
      </c>
      <c r="I180" s="608" t="s">
        <v>984</v>
      </c>
      <c r="J180" s="608" t="s">
        <v>984</v>
      </c>
      <c r="K180" s="209" t="s">
        <v>984</v>
      </c>
      <c r="L180" s="209" t="s">
        <v>984</v>
      </c>
      <c r="M180"/>
      <c r="N180"/>
      <c r="O180"/>
      <c r="P180"/>
      <c r="Q180"/>
      <c r="R180"/>
    </row>
    <row r="181" spans="1:18" x14ac:dyDescent="0.2">
      <c r="A181">
        <f t="shared" si="2"/>
        <v>1</v>
      </c>
      <c r="B181" s="444" t="s">
        <v>351</v>
      </c>
      <c r="C181" s="444" t="s">
        <v>4686</v>
      </c>
      <c r="D181" s="199" t="s">
        <v>350</v>
      </c>
      <c r="E181" s="199" t="s">
        <v>1170</v>
      </c>
      <c r="F181" s="608">
        <v>0</v>
      </c>
      <c r="G181" s="608">
        <v>0</v>
      </c>
      <c r="H181" s="200">
        <v>0</v>
      </c>
      <c r="I181" s="608">
        <v>0</v>
      </c>
      <c r="J181" s="608">
        <v>0</v>
      </c>
      <c r="K181" s="209">
        <v>0</v>
      </c>
      <c r="L181" s="209">
        <v>0</v>
      </c>
      <c r="M181"/>
      <c r="N181"/>
      <c r="O181"/>
      <c r="P181"/>
      <c r="Q181"/>
      <c r="R181"/>
    </row>
    <row r="182" spans="1:18" x14ac:dyDescent="0.2">
      <c r="A182">
        <f t="shared" si="2"/>
        <v>2</v>
      </c>
      <c r="B182" s="444" t="s">
        <v>351</v>
      </c>
      <c r="C182" s="444" t="s">
        <v>4687</v>
      </c>
      <c r="D182" s="199" t="s">
        <v>350</v>
      </c>
      <c r="E182" s="199" t="s">
        <v>1171</v>
      </c>
      <c r="F182" s="608">
        <v>192558</v>
      </c>
      <c r="G182" s="608">
        <v>198343</v>
      </c>
      <c r="H182" s="200">
        <v>202888</v>
      </c>
      <c r="I182" s="608">
        <v>206194</v>
      </c>
      <c r="J182" s="608">
        <v>206194</v>
      </c>
      <c r="K182" s="209">
        <v>206194</v>
      </c>
      <c r="L182" s="209">
        <v>201633</v>
      </c>
      <c r="M182"/>
      <c r="N182"/>
      <c r="O182"/>
      <c r="P182"/>
      <c r="Q182"/>
      <c r="R182"/>
    </row>
    <row r="183" spans="1:18" x14ac:dyDescent="0.2">
      <c r="A183">
        <f t="shared" si="2"/>
        <v>3</v>
      </c>
      <c r="B183" s="444" t="s">
        <v>351</v>
      </c>
      <c r="C183" s="444" t="s">
        <v>4688</v>
      </c>
      <c r="D183" s="199" t="s">
        <v>350</v>
      </c>
      <c r="E183" s="199" t="s">
        <v>1172</v>
      </c>
      <c r="F183" s="608">
        <v>0</v>
      </c>
      <c r="G183" s="608">
        <v>0</v>
      </c>
      <c r="H183" s="200">
        <v>0</v>
      </c>
      <c r="I183" s="608">
        <v>0</v>
      </c>
      <c r="J183" s="608">
        <v>0</v>
      </c>
      <c r="K183" s="209">
        <v>0</v>
      </c>
      <c r="L183" s="209">
        <v>0</v>
      </c>
      <c r="M183"/>
      <c r="N183"/>
      <c r="O183"/>
      <c r="P183"/>
      <c r="Q183"/>
      <c r="R183"/>
    </row>
    <row r="184" spans="1:18" x14ac:dyDescent="0.2">
      <c r="A184">
        <f t="shared" si="2"/>
        <v>1</v>
      </c>
      <c r="B184" s="444" t="s">
        <v>352</v>
      </c>
      <c r="C184" s="444" t="s">
        <v>4689</v>
      </c>
      <c r="D184" s="199" t="s">
        <v>4502</v>
      </c>
      <c r="E184" s="199"/>
      <c r="F184" s="608" t="s">
        <v>984</v>
      </c>
      <c r="G184" s="608" t="s">
        <v>984</v>
      </c>
      <c r="H184" s="200" t="s">
        <v>984</v>
      </c>
      <c r="I184" s="608" t="s">
        <v>984</v>
      </c>
      <c r="J184" s="608" t="s">
        <v>984</v>
      </c>
      <c r="K184" s="209" t="s">
        <v>984</v>
      </c>
      <c r="L184" s="209" t="s">
        <v>984</v>
      </c>
      <c r="M184"/>
      <c r="N184"/>
      <c r="O184"/>
      <c r="P184"/>
      <c r="Q184"/>
      <c r="R184"/>
    </row>
    <row r="185" spans="1:18" x14ac:dyDescent="0.2">
      <c r="A185">
        <f t="shared" si="2"/>
        <v>1</v>
      </c>
      <c r="B185" s="444" t="s">
        <v>354</v>
      </c>
      <c r="C185" s="444" t="s">
        <v>4690</v>
      </c>
      <c r="D185" s="199" t="s">
        <v>353</v>
      </c>
      <c r="E185" s="199"/>
      <c r="F185" s="608" t="s">
        <v>984</v>
      </c>
      <c r="G185" s="608" t="s">
        <v>984</v>
      </c>
      <c r="H185" s="200" t="s">
        <v>984</v>
      </c>
      <c r="I185" s="608" t="s">
        <v>984</v>
      </c>
      <c r="J185" s="608" t="s">
        <v>984</v>
      </c>
      <c r="K185" s="209" t="s">
        <v>984</v>
      </c>
      <c r="L185" s="209" t="s">
        <v>984</v>
      </c>
      <c r="M185"/>
      <c r="N185"/>
      <c r="O185"/>
      <c r="P185"/>
      <c r="Q185"/>
      <c r="R185"/>
    </row>
    <row r="186" spans="1:18" x14ac:dyDescent="0.2">
      <c r="A186">
        <f t="shared" si="2"/>
        <v>1</v>
      </c>
      <c r="B186" s="444" t="s">
        <v>356</v>
      </c>
      <c r="C186" s="444" t="s">
        <v>4691</v>
      </c>
      <c r="D186" s="199" t="s">
        <v>355</v>
      </c>
      <c r="E186" s="199"/>
      <c r="F186" s="608" t="s">
        <v>984</v>
      </c>
      <c r="G186" s="608" t="s">
        <v>984</v>
      </c>
      <c r="H186" s="200" t="s">
        <v>984</v>
      </c>
      <c r="I186" s="608" t="s">
        <v>984</v>
      </c>
      <c r="J186" s="608" t="s">
        <v>984</v>
      </c>
      <c r="K186" s="209" t="s">
        <v>984</v>
      </c>
      <c r="L186" s="209" t="s">
        <v>984</v>
      </c>
      <c r="M186"/>
      <c r="N186"/>
      <c r="O186"/>
      <c r="P186"/>
      <c r="Q186"/>
      <c r="R186"/>
    </row>
    <row r="187" spans="1:18" x14ac:dyDescent="0.2">
      <c r="A187">
        <f t="shared" si="2"/>
        <v>1</v>
      </c>
      <c r="B187" s="444" t="s">
        <v>358</v>
      </c>
      <c r="C187" s="444" t="s">
        <v>4692</v>
      </c>
      <c r="D187" s="199" t="s">
        <v>357</v>
      </c>
      <c r="E187" s="199"/>
      <c r="F187" s="608" t="s">
        <v>984</v>
      </c>
      <c r="G187" s="608" t="s">
        <v>984</v>
      </c>
      <c r="H187" s="200" t="s">
        <v>984</v>
      </c>
      <c r="I187" s="608" t="s">
        <v>984</v>
      </c>
      <c r="J187" s="608" t="s">
        <v>984</v>
      </c>
      <c r="K187" s="209" t="s">
        <v>984</v>
      </c>
      <c r="L187" s="209" t="s">
        <v>984</v>
      </c>
      <c r="M187"/>
      <c r="N187"/>
      <c r="O187"/>
      <c r="P187"/>
      <c r="Q187"/>
      <c r="R187"/>
    </row>
    <row r="188" spans="1:18" x14ac:dyDescent="0.2">
      <c r="A188">
        <f t="shared" si="2"/>
        <v>1</v>
      </c>
      <c r="B188" s="444" t="s">
        <v>359</v>
      </c>
      <c r="C188" s="444" t="s">
        <v>4693</v>
      </c>
      <c r="D188" s="199" t="s">
        <v>4503</v>
      </c>
      <c r="E188" s="199" t="s">
        <v>1173</v>
      </c>
      <c r="F188" s="608">
        <v>0</v>
      </c>
      <c r="G188" s="608">
        <v>0</v>
      </c>
      <c r="H188" s="200">
        <v>0</v>
      </c>
      <c r="I188" s="608">
        <v>0</v>
      </c>
      <c r="J188" s="608">
        <v>0</v>
      </c>
      <c r="K188" s="209">
        <v>0</v>
      </c>
      <c r="L188" s="209">
        <v>0</v>
      </c>
      <c r="M188"/>
      <c r="N188"/>
      <c r="O188"/>
      <c r="P188"/>
      <c r="Q188"/>
      <c r="R188"/>
    </row>
    <row r="189" spans="1:18" x14ac:dyDescent="0.2">
      <c r="A189">
        <f t="shared" si="2"/>
        <v>1</v>
      </c>
      <c r="B189" s="444" t="s">
        <v>361</v>
      </c>
      <c r="C189" s="444" t="s">
        <v>4694</v>
      </c>
      <c r="D189" s="199" t="s">
        <v>360</v>
      </c>
      <c r="E189" s="199" t="s">
        <v>994</v>
      </c>
      <c r="F189" s="608">
        <v>0</v>
      </c>
      <c r="G189" s="608">
        <v>0</v>
      </c>
      <c r="H189" s="200">
        <v>0</v>
      </c>
      <c r="I189" s="608">
        <v>0</v>
      </c>
      <c r="J189" s="608">
        <v>0</v>
      </c>
      <c r="K189" s="209">
        <v>0</v>
      </c>
      <c r="L189" s="209">
        <v>0</v>
      </c>
      <c r="M189"/>
      <c r="N189"/>
      <c r="O189"/>
      <c r="P189"/>
      <c r="Q189"/>
      <c r="R189"/>
    </row>
    <row r="190" spans="1:18" x14ac:dyDescent="0.2">
      <c r="A190">
        <f t="shared" si="2"/>
        <v>2</v>
      </c>
      <c r="B190" s="444" t="s">
        <v>361</v>
      </c>
      <c r="C190" s="444" t="s">
        <v>4695</v>
      </c>
      <c r="D190" s="199" t="s">
        <v>360</v>
      </c>
      <c r="E190" s="199" t="s">
        <v>995</v>
      </c>
      <c r="F190" s="608">
        <v>163232</v>
      </c>
      <c r="G190" s="608">
        <v>168136</v>
      </c>
      <c r="H190" s="200">
        <v>171989</v>
      </c>
      <c r="I190" s="608">
        <v>174791</v>
      </c>
      <c r="J190" s="608">
        <v>174791</v>
      </c>
      <c r="K190" s="209">
        <v>174791</v>
      </c>
      <c r="L190" s="209">
        <v>185278</v>
      </c>
      <c r="M190"/>
      <c r="N190"/>
      <c r="O190"/>
      <c r="P190"/>
      <c r="Q190"/>
      <c r="R190"/>
    </row>
    <row r="191" spans="1:18" x14ac:dyDescent="0.2">
      <c r="A191">
        <f t="shared" si="2"/>
        <v>3</v>
      </c>
      <c r="B191" s="444" t="s">
        <v>361</v>
      </c>
      <c r="C191" s="444" t="s">
        <v>4696</v>
      </c>
      <c r="D191" s="199" t="s">
        <v>360</v>
      </c>
      <c r="E191" s="199" t="s">
        <v>1174</v>
      </c>
      <c r="F191" s="608">
        <v>0</v>
      </c>
      <c r="G191" s="608">
        <v>0</v>
      </c>
      <c r="H191" s="200">
        <v>0</v>
      </c>
      <c r="I191" s="608">
        <v>0</v>
      </c>
      <c r="J191" s="608">
        <v>0</v>
      </c>
      <c r="K191" s="209">
        <v>0</v>
      </c>
      <c r="L191" s="209">
        <v>0</v>
      </c>
      <c r="M191"/>
      <c r="N191"/>
      <c r="O191"/>
      <c r="P191"/>
      <c r="Q191"/>
      <c r="R191"/>
    </row>
    <row r="192" spans="1:18" x14ac:dyDescent="0.2">
      <c r="A192">
        <f t="shared" si="2"/>
        <v>4</v>
      </c>
      <c r="B192" s="444" t="s">
        <v>361</v>
      </c>
      <c r="C192" s="444" t="s">
        <v>4697</v>
      </c>
      <c r="D192" s="199" t="s">
        <v>360</v>
      </c>
      <c r="E192" s="199" t="s">
        <v>1175</v>
      </c>
      <c r="F192" s="608">
        <v>0</v>
      </c>
      <c r="G192" s="608">
        <v>0</v>
      </c>
      <c r="H192" s="200">
        <v>0</v>
      </c>
      <c r="I192" s="608">
        <v>0</v>
      </c>
      <c r="J192" s="608">
        <v>0</v>
      </c>
      <c r="K192" s="209">
        <v>0</v>
      </c>
      <c r="L192" s="209">
        <v>0</v>
      </c>
      <c r="M192"/>
      <c r="N192"/>
      <c r="O192"/>
      <c r="P192"/>
      <c r="Q192"/>
      <c r="R192"/>
    </row>
    <row r="193" spans="1:18" x14ac:dyDescent="0.2">
      <c r="A193">
        <f t="shared" si="2"/>
        <v>5</v>
      </c>
      <c r="B193" s="444" t="s">
        <v>361</v>
      </c>
      <c r="C193" s="444" t="s">
        <v>4698</v>
      </c>
      <c r="D193" s="199" t="s">
        <v>360</v>
      </c>
      <c r="E193" s="199" t="s">
        <v>1176</v>
      </c>
      <c r="F193" s="608">
        <v>0</v>
      </c>
      <c r="G193" s="608">
        <v>0</v>
      </c>
      <c r="H193" s="200">
        <v>0</v>
      </c>
      <c r="I193" s="608">
        <v>0</v>
      </c>
      <c r="J193" s="608">
        <v>0</v>
      </c>
      <c r="K193" s="209">
        <v>0</v>
      </c>
      <c r="L193" s="209">
        <v>0</v>
      </c>
      <c r="M193"/>
      <c r="N193"/>
      <c r="O193"/>
      <c r="P193"/>
      <c r="Q193"/>
      <c r="R193"/>
    </row>
    <row r="194" spans="1:18" x14ac:dyDescent="0.2">
      <c r="A194">
        <f t="shared" si="2"/>
        <v>6</v>
      </c>
      <c r="B194" s="444" t="s">
        <v>361</v>
      </c>
      <c r="C194" s="444" t="s">
        <v>4699</v>
      </c>
      <c r="D194" s="199" t="s">
        <v>360</v>
      </c>
      <c r="E194" s="199" t="s">
        <v>1177</v>
      </c>
      <c r="F194" s="608">
        <v>16969</v>
      </c>
      <c r="G194" s="608">
        <v>17479</v>
      </c>
      <c r="H194" s="200">
        <v>17880</v>
      </c>
      <c r="I194" s="608">
        <v>18171</v>
      </c>
      <c r="J194" s="608">
        <v>18171</v>
      </c>
      <c r="K194" s="209">
        <v>18171</v>
      </c>
      <c r="L194" s="209">
        <v>19261</v>
      </c>
      <c r="M194"/>
      <c r="N194"/>
      <c r="O194"/>
      <c r="P194"/>
      <c r="Q194"/>
      <c r="R194"/>
    </row>
    <row r="195" spans="1:18" x14ac:dyDescent="0.2">
      <c r="A195">
        <f t="shared" ref="A195:A257" si="3">IF(D195=D194,A194+1,1)</f>
        <v>7</v>
      </c>
      <c r="B195" s="444" t="s">
        <v>361</v>
      </c>
      <c r="C195" s="444" t="s">
        <v>4700</v>
      </c>
      <c r="D195" s="199" t="s">
        <v>360</v>
      </c>
      <c r="E195" s="199" t="s">
        <v>1178</v>
      </c>
      <c r="F195" s="608">
        <v>0</v>
      </c>
      <c r="G195" s="608">
        <v>0</v>
      </c>
      <c r="H195" s="200">
        <v>0</v>
      </c>
      <c r="I195" s="608">
        <v>0</v>
      </c>
      <c r="J195" s="608">
        <v>0</v>
      </c>
      <c r="K195" s="209">
        <v>0</v>
      </c>
      <c r="L195" s="209">
        <v>0</v>
      </c>
      <c r="M195"/>
      <c r="N195"/>
      <c r="O195"/>
      <c r="P195"/>
      <c r="Q195"/>
      <c r="R195"/>
    </row>
    <row r="196" spans="1:18" x14ac:dyDescent="0.2">
      <c r="A196">
        <f t="shared" si="3"/>
        <v>8</v>
      </c>
      <c r="B196" s="444" t="s">
        <v>361</v>
      </c>
      <c r="C196" s="444" t="s">
        <v>4701</v>
      </c>
      <c r="D196" s="199" t="s">
        <v>360</v>
      </c>
      <c r="E196" s="199" t="s">
        <v>1179</v>
      </c>
      <c r="F196" s="608">
        <v>3328</v>
      </c>
      <c r="G196" s="608">
        <v>3428</v>
      </c>
      <c r="H196" s="200">
        <v>3507</v>
      </c>
      <c r="I196" s="608">
        <v>3564</v>
      </c>
      <c r="J196" s="608">
        <v>3564</v>
      </c>
      <c r="K196" s="209">
        <v>3564</v>
      </c>
      <c r="L196" s="209">
        <v>3777</v>
      </c>
      <c r="M196"/>
      <c r="N196"/>
      <c r="O196"/>
      <c r="P196"/>
      <c r="Q196"/>
      <c r="R196"/>
    </row>
    <row r="197" spans="1:18" x14ac:dyDescent="0.2">
      <c r="A197">
        <f t="shared" si="3"/>
        <v>9</v>
      </c>
      <c r="B197" s="444" t="s">
        <v>361</v>
      </c>
      <c r="C197" s="444" t="s">
        <v>4702</v>
      </c>
      <c r="D197" s="199" t="s">
        <v>360</v>
      </c>
      <c r="E197" s="199" t="s">
        <v>1180</v>
      </c>
      <c r="F197" s="608">
        <v>31212</v>
      </c>
      <c r="G197" s="608">
        <v>32150</v>
      </c>
      <c r="H197" s="200">
        <v>32887</v>
      </c>
      <c r="I197" s="608">
        <v>33423</v>
      </c>
      <c r="J197" s="608">
        <v>33423</v>
      </c>
      <c r="K197" s="209">
        <v>33423</v>
      </c>
      <c r="L197" s="209">
        <v>35428</v>
      </c>
      <c r="M197"/>
      <c r="N197"/>
      <c r="O197"/>
      <c r="P197"/>
      <c r="Q197"/>
      <c r="R197"/>
    </row>
    <row r="198" spans="1:18" x14ac:dyDescent="0.2">
      <c r="A198">
        <f t="shared" si="3"/>
        <v>10</v>
      </c>
      <c r="B198" s="444" t="s">
        <v>361</v>
      </c>
      <c r="C198" s="444" t="s">
        <v>4703</v>
      </c>
      <c r="D198" s="199" t="s">
        <v>360</v>
      </c>
      <c r="E198" s="199" t="s">
        <v>1181</v>
      </c>
      <c r="F198" s="608">
        <v>5842</v>
      </c>
      <c r="G198" s="608">
        <v>6018</v>
      </c>
      <c r="H198" s="200">
        <v>6156</v>
      </c>
      <c r="I198" s="608">
        <v>6256</v>
      </c>
      <c r="J198" s="608">
        <v>6256</v>
      </c>
      <c r="K198" s="209">
        <v>6256</v>
      </c>
      <c r="L198" s="209">
        <v>6631</v>
      </c>
      <c r="M198"/>
      <c r="N198"/>
      <c r="O198"/>
      <c r="P198"/>
      <c r="Q198"/>
      <c r="R198"/>
    </row>
    <row r="199" spans="1:18" x14ac:dyDescent="0.2">
      <c r="A199">
        <f t="shared" si="3"/>
        <v>11</v>
      </c>
      <c r="B199" s="444" t="s">
        <v>361</v>
      </c>
      <c r="C199" s="444" t="s">
        <v>4704</v>
      </c>
      <c r="D199" s="199" t="s">
        <v>360</v>
      </c>
      <c r="E199" s="199" t="s">
        <v>1182</v>
      </c>
      <c r="F199" s="608">
        <v>7456</v>
      </c>
      <c r="G199" s="608">
        <v>7680</v>
      </c>
      <c r="H199" s="200">
        <v>7856</v>
      </c>
      <c r="I199" s="608">
        <v>7984</v>
      </c>
      <c r="J199" s="608">
        <v>7984</v>
      </c>
      <c r="K199" s="209">
        <v>7984</v>
      </c>
      <c r="L199" s="209">
        <v>8463</v>
      </c>
      <c r="M199"/>
      <c r="N199"/>
      <c r="O199"/>
      <c r="P199"/>
      <c r="Q199"/>
      <c r="R199"/>
    </row>
    <row r="200" spans="1:18" x14ac:dyDescent="0.2">
      <c r="A200">
        <f t="shared" si="3"/>
        <v>12</v>
      </c>
      <c r="B200" s="444" t="s">
        <v>361</v>
      </c>
      <c r="C200" s="444" t="s">
        <v>4705</v>
      </c>
      <c r="D200" s="199" t="s">
        <v>360</v>
      </c>
      <c r="E200" s="199" t="s">
        <v>1183</v>
      </c>
      <c r="F200" s="608">
        <v>3448</v>
      </c>
      <c r="G200" s="608">
        <v>3552</v>
      </c>
      <c r="H200" s="200">
        <v>3633</v>
      </c>
      <c r="I200" s="608">
        <v>3692</v>
      </c>
      <c r="J200" s="608">
        <v>3692</v>
      </c>
      <c r="K200" s="209">
        <v>3692</v>
      </c>
      <c r="L200" s="209">
        <v>3914</v>
      </c>
      <c r="M200"/>
      <c r="N200"/>
      <c r="O200"/>
      <c r="P200"/>
      <c r="Q200"/>
      <c r="R200"/>
    </row>
    <row r="201" spans="1:18" x14ac:dyDescent="0.2">
      <c r="A201">
        <f t="shared" si="3"/>
        <v>13</v>
      </c>
      <c r="B201" s="444" t="s">
        <v>361</v>
      </c>
      <c r="C201" s="444" t="s">
        <v>4706</v>
      </c>
      <c r="D201" s="199" t="s">
        <v>360</v>
      </c>
      <c r="E201" s="199" t="s">
        <v>1184</v>
      </c>
      <c r="F201" s="608">
        <v>18771</v>
      </c>
      <c r="G201" s="608">
        <v>19335</v>
      </c>
      <c r="H201" s="200">
        <v>19778</v>
      </c>
      <c r="I201" s="608">
        <v>20100</v>
      </c>
      <c r="J201" s="608">
        <v>20100</v>
      </c>
      <c r="K201" s="209">
        <v>20100</v>
      </c>
      <c r="L201" s="209">
        <v>31306</v>
      </c>
      <c r="M201"/>
      <c r="N201"/>
      <c r="O201"/>
      <c r="P201"/>
      <c r="Q201"/>
      <c r="R201"/>
    </row>
    <row r="202" spans="1:18" x14ac:dyDescent="0.2">
      <c r="A202">
        <f t="shared" si="3"/>
        <v>14</v>
      </c>
      <c r="B202" s="444" t="s">
        <v>361</v>
      </c>
      <c r="C202" s="444" t="s">
        <v>4707</v>
      </c>
      <c r="D202" s="199" t="s">
        <v>360</v>
      </c>
      <c r="E202" s="199" t="s">
        <v>1185</v>
      </c>
      <c r="F202" s="608">
        <v>0</v>
      </c>
      <c r="G202" s="608">
        <v>0</v>
      </c>
      <c r="H202" s="200">
        <v>0</v>
      </c>
      <c r="I202" s="608">
        <v>0</v>
      </c>
      <c r="J202" s="608">
        <v>0</v>
      </c>
      <c r="K202" s="209">
        <v>0</v>
      </c>
      <c r="L202" s="209">
        <v>0</v>
      </c>
      <c r="M202"/>
      <c r="N202"/>
      <c r="O202"/>
      <c r="P202"/>
      <c r="Q202"/>
      <c r="R202"/>
    </row>
    <row r="203" spans="1:18" x14ac:dyDescent="0.2">
      <c r="A203">
        <f t="shared" si="3"/>
        <v>15</v>
      </c>
      <c r="B203" s="444" t="s">
        <v>361</v>
      </c>
      <c r="C203" s="444" t="s">
        <v>4708</v>
      </c>
      <c r="D203" s="199" t="s">
        <v>360</v>
      </c>
      <c r="E203" s="199" t="s">
        <v>1186</v>
      </c>
      <c r="F203" s="608">
        <v>4730</v>
      </c>
      <c r="G203" s="608">
        <v>4872</v>
      </c>
      <c r="H203" s="200">
        <v>4984</v>
      </c>
      <c r="I203" s="608">
        <v>5065</v>
      </c>
      <c r="J203" s="608">
        <v>5065</v>
      </c>
      <c r="K203" s="209">
        <v>5065</v>
      </c>
      <c r="L203" s="209">
        <v>5369</v>
      </c>
      <c r="M203"/>
      <c r="N203"/>
      <c r="O203"/>
      <c r="P203"/>
      <c r="Q203"/>
      <c r="R203"/>
    </row>
    <row r="204" spans="1:18" x14ac:dyDescent="0.2">
      <c r="A204">
        <f t="shared" si="3"/>
        <v>16</v>
      </c>
      <c r="B204" s="444" t="s">
        <v>361</v>
      </c>
      <c r="C204" s="444" t="s">
        <v>4709</v>
      </c>
      <c r="D204" s="199" t="s">
        <v>360</v>
      </c>
      <c r="E204" s="199" t="s">
        <v>1187</v>
      </c>
      <c r="F204" s="608">
        <v>7698</v>
      </c>
      <c r="G204" s="608">
        <v>7929</v>
      </c>
      <c r="H204" s="200">
        <v>8111</v>
      </c>
      <c r="I204" s="608">
        <v>8243</v>
      </c>
      <c r="J204" s="608">
        <v>8243</v>
      </c>
      <c r="K204" s="209">
        <v>8243</v>
      </c>
      <c r="L204" s="209">
        <v>8738</v>
      </c>
      <c r="M204"/>
      <c r="N204"/>
      <c r="O204"/>
      <c r="P204"/>
      <c r="Q204"/>
      <c r="R204"/>
    </row>
    <row r="205" spans="1:18" x14ac:dyDescent="0.2">
      <c r="A205">
        <f t="shared" si="3"/>
        <v>17</v>
      </c>
      <c r="B205" s="444" t="s">
        <v>361</v>
      </c>
      <c r="C205" s="444" t="s">
        <v>4710</v>
      </c>
      <c r="D205" s="199" t="s">
        <v>360</v>
      </c>
      <c r="E205" s="199" t="s">
        <v>1188</v>
      </c>
      <c r="F205" s="608">
        <v>0</v>
      </c>
      <c r="G205" s="608">
        <v>0</v>
      </c>
      <c r="H205" s="200">
        <v>0</v>
      </c>
      <c r="I205" s="608">
        <v>0</v>
      </c>
      <c r="J205" s="608">
        <v>0</v>
      </c>
      <c r="K205" s="209">
        <v>0</v>
      </c>
      <c r="L205" s="209">
        <v>0</v>
      </c>
      <c r="M205"/>
      <c r="N205"/>
      <c r="O205"/>
      <c r="P205"/>
      <c r="Q205"/>
      <c r="R205"/>
    </row>
    <row r="206" spans="1:18" x14ac:dyDescent="0.2">
      <c r="A206">
        <f t="shared" si="3"/>
        <v>18</v>
      </c>
      <c r="B206" s="444" t="s">
        <v>361</v>
      </c>
      <c r="C206" s="444" t="s">
        <v>4711</v>
      </c>
      <c r="D206" s="199" t="s">
        <v>360</v>
      </c>
      <c r="E206" s="199" t="s">
        <v>1189</v>
      </c>
      <c r="F206" s="608">
        <v>0</v>
      </c>
      <c r="G206" s="608">
        <v>0</v>
      </c>
      <c r="H206" s="200">
        <v>0</v>
      </c>
      <c r="I206" s="608">
        <v>0</v>
      </c>
      <c r="J206" s="608">
        <v>0</v>
      </c>
      <c r="K206" s="209">
        <v>0</v>
      </c>
      <c r="L206" s="209">
        <v>0</v>
      </c>
      <c r="M206"/>
      <c r="N206"/>
      <c r="O206"/>
      <c r="P206"/>
      <c r="Q206"/>
      <c r="R206"/>
    </row>
    <row r="207" spans="1:18" x14ac:dyDescent="0.2">
      <c r="A207">
        <f t="shared" si="3"/>
        <v>19</v>
      </c>
      <c r="B207" s="444" t="s">
        <v>361</v>
      </c>
      <c r="C207" s="444" t="s">
        <v>4712</v>
      </c>
      <c r="D207" s="199" t="s">
        <v>360</v>
      </c>
      <c r="E207" s="199" t="s">
        <v>1190</v>
      </c>
      <c r="F207" s="608">
        <v>21006</v>
      </c>
      <c r="G207" s="608">
        <v>21637</v>
      </c>
      <c r="H207" s="200">
        <v>22133</v>
      </c>
      <c r="I207" s="608">
        <v>22494</v>
      </c>
      <c r="J207" s="608">
        <v>22494</v>
      </c>
      <c r="K207" s="209">
        <v>22494</v>
      </c>
      <c r="L207" s="209">
        <v>23844</v>
      </c>
      <c r="M207"/>
      <c r="N207"/>
      <c r="O207"/>
      <c r="P207"/>
      <c r="Q207"/>
      <c r="R207"/>
    </row>
    <row r="208" spans="1:18" x14ac:dyDescent="0.2">
      <c r="A208">
        <f t="shared" si="3"/>
        <v>20</v>
      </c>
      <c r="B208" s="444" t="s">
        <v>361</v>
      </c>
      <c r="C208" s="444" t="s">
        <v>4713</v>
      </c>
      <c r="D208" s="199" t="s">
        <v>360</v>
      </c>
      <c r="E208" s="199" t="s">
        <v>1191</v>
      </c>
      <c r="F208" s="608">
        <v>3262</v>
      </c>
      <c r="G208" s="608">
        <v>3360</v>
      </c>
      <c r="H208" s="200">
        <v>3437</v>
      </c>
      <c r="I208" s="608">
        <v>3493</v>
      </c>
      <c r="J208" s="608">
        <v>3493</v>
      </c>
      <c r="K208" s="209">
        <v>3493</v>
      </c>
      <c r="L208" s="209">
        <v>3703</v>
      </c>
      <c r="M208"/>
      <c r="N208"/>
      <c r="O208"/>
      <c r="P208"/>
      <c r="Q208"/>
      <c r="R208"/>
    </row>
    <row r="209" spans="1:18" x14ac:dyDescent="0.2">
      <c r="A209">
        <f t="shared" si="3"/>
        <v>21</v>
      </c>
      <c r="B209" s="444" t="s">
        <v>361</v>
      </c>
      <c r="C209" s="444" t="s">
        <v>4714</v>
      </c>
      <c r="D209" s="199" t="s">
        <v>360</v>
      </c>
      <c r="E209" s="199" t="s">
        <v>1192</v>
      </c>
      <c r="F209" s="608">
        <v>47520</v>
      </c>
      <c r="G209" s="608">
        <v>48948</v>
      </c>
      <c r="H209" s="200">
        <v>50070</v>
      </c>
      <c r="I209" s="608">
        <v>50886</v>
      </c>
      <c r="J209" s="608">
        <v>50886</v>
      </c>
      <c r="K209" s="209">
        <v>50886</v>
      </c>
      <c r="L209" s="209">
        <v>53939</v>
      </c>
      <c r="M209"/>
      <c r="N209"/>
      <c r="O209"/>
      <c r="P209"/>
      <c r="Q209"/>
      <c r="R209"/>
    </row>
    <row r="210" spans="1:18" x14ac:dyDescent="0.2">
      <c r="A210">
        <f t="shared" si="3"/>
        <v>22</v>
      </c>
      <c r="B210" s="444" t="s">
        <v>361</v>
      </c>
      <c r="C210" s="444" t="s">
        <v>4715</v>
      </c>
      <c r="D210" s="199" t="s">
        <v>360</v>
      </c>
      <c r="E210" s="199" t="s">
        <v>1193</v>
      </c>
      <c r="F210" s="608">
        <v>0</v>
      </c>
      <c r="G210" s="608">
        <v>0</v>
      </c>
      <c r="H210" s="200">
        <v>0</v>
      </c>
      <c r="I210" s="608">
        <v>0</v>
      </c>
      <c r="J210" s="608">
        <v>0</v>
      </c>
      <c r="K210" s="209">
        <v>0</v>
      </c>
      <c r="L210" s="209">
        <v>0</v>
      </c>
      <c r="M210"/>
      <c r="N210"/>
      <c r="O210"/>
      <c r="P210"/>
      <c r="Q210"/>
      <c r="R210"/>
    </row>
    <row r="211" spans="1:18" x14ac:dyDescent="0.2">
      <c r="A211">
        <f>IF(D211=D210,A210+1,1)</f>
        <v>1</v>
      </c>
      <c r="B211" s="444" t="s">
        <v>363</v>
      </c>
      <c r="C211" s="444" t="s">
        <v>4716</v>
      </c>
      <c r="D211" s="199" t="s">
        <v>362</v>
      </c>
      <c r="E211" s="199"/>
      <c r="F211" s="608" t="s">
        <v>984</v>
      </c>
      <c r="G211" s="608" t="s">
        <v>984</v>
      </c>
      <c r="H211" s="200" t="s">
        <v>984</v>
      </c>
      <c r="I211" s="608" t="s">
        <v>984</v>
      </c>
      <c r="J211" s="608" t="s">
        <v>984</v>
      </c>
      <c r="K211" s="209" t="s">
        <v>984</v>
      </c>
      <c r="L211" s="209" t="s">
        <v>984</v>
      </c>
      <c r="M211"/>
      <c r="N211"/>
      <c r="O211"/>
      <c r="P211"/>
      <c r="Q211"/>
      <c r="R211"/>
    </row>
    <row r="212" spans="1:18" x14ac:dyDescent="0.2">
      <c r="A212">
        <f t="shared" si="3"/>
        <v>1</v>
      </c>
      <c r="B212" s="444" t="s">
        <v>365</v>
      </c>
      <c r="C212" s="444" t="s">
        <v>4717</v>
      </c>
      <c r="D212" s="199" t="s">
        <v>364</v>
      </c>
      <c r="E212" s="199" t="s">
        <v>1194</v>
      </c>
      <c r="F212" s="608">
        <v>0</v>
      </c>
      <c r="G212" s="608">
        <v>0</v>
      </c>
      <c r="H212" s="200">
        <v>0</v>
      </c>
      <c r="I212" s="608">
        <v>0</v>
      </c>
      <c r="J212" s="608">
        <v>0</v>
      </c>
      <c r="K212" s="209">
        <v>0</v>
      </c>
      <c r="L212" s="209">
        <v>0</v>
      </c>
      <c r="M212"/>
      <c r="N212"/>
      <c r="O212"/>
      <c r="P212"/>
      <c r="Q212"/>
      <c r="R212"/>
    </row>
    <row r="213" spans="1:18" x14ac:dyDescent="0.2">
      <c r="A213">
        <f t="shared" si="3"/>
        <v>2</v>
      </c>
      <c r="B213" s="444" t="s">
        <v>365</v>
      </c>
      <c r="C213" s="444" t="s">
        <v>4718</v>
      </c>
      <c r="D213" s="199" t="s">
        <v>364</v>
      </c>
      <c r="E213" s="199" t="s">
        <v>1195</v>
      </c>
      <c r="F213" s="608">
        <v>0</v>
      </c>
      <c r="G213" s="608">
        <v>0</v>
      </c>
      <c r="H213" s="200">
        <v>0</v>
      </c>
      <c r="I213" s="608">
        <v>0</v>
      </c>
      <c r="J213" s="608">
        <v>0</v>
      </c>
      <c r="K213" s="209">
        <v>0</v>
      </c>
      <c r="L213" s="209">
        <v>0</v>
      </c>
      <c r="M213"/>
      <c r="N213"/>
      <c r="O213"/>
      <c r="P213"/>
      <c r="Q213"/>
      <c r="R213"/>
    </row>
    <row r="214" spans="1:18" x14ac:dyDescent="0.2">
      <c r="A214">
        <f t="shared" si="3"/>
        <v>3</v>
      </c>
      <c r="B214" s="444" t="s">
        <v>365</v>
      </c>
      <c r="C214" s="444" t="s">
        <v>4719</v>
      </c>
      <c r="D214" s="199" t="s">
        <v>364</v>
      </c>
      <c r="E214" s="199" t="s">
        <v>1196</v>
      </c>
      <c r="F214" s="608">
        <v>0</v>
      </c>
      <c r="G214" s="608">
        <v>0</v>
      </c>
      <c r="H214" s="200">
        <v>0</v>
      </c>
      <c r="I214" s="608">
        <v>0</v>
      </c>
      <c r="J214" s="608">
        <v>0</v>
      </c>
      <c r="K214" s="209">
        <v>0</v>
      </c>
      <c r="L214" s="209">
        <v>0</v>
      </c>
      <c r="M214"/>
      <c r="N214"/>
      <c r="O214"/>
      <c r="P214"/>
      <c r="Q214"/>
      <c r="R214"/>
    </row>
    <row r="215" spans="1:18" x14ac:dyDescent="0.2">
      <c r="A215">
        <f t="shared" si="3"/>
        <v>1</v>
      </c>
      <c r="B215" s="444" t="s">
        <v>367</v>
      </c>
      <c r="C215" s="444" t="s">
        <v>4720</v>
      </c>
      <c r="D215" s="199" t="s">
        <v>366</v>
      </c>
      <c r="E215" s="199"/>
      <c r="F215" s="608" t="s">
        <v>984</v>
      </c>
      <c r="G215" s="608" t="s">
        <v>984</v>
      </c>
      <c r="H215" s="200" t="s">
        <v>984</v>
      </c>
      <c r="I215" s="608" t="s">
        <v>984</v>
      </c>
      <c r="J215" s="608" t="s">
        <v>984</v>
      </c>
      <c r="K215" s="209" t="s">
        <v>984</v>
      </c>
      <c r="L215" s="209" t="s">
        <v>984</v>
      </c>
      <c r="M215"/>
      <c r="N215"/>
      <c r="O215"/>
      <c r="P215"/>
      <c r="Q215"/>
      <c r="R215"/>
    </row>
    <row r="216" spans="1:18" x14ac:dyDescent="0.2">
      <c r="A216">
        <f t="shared" si="3"/>
        <v>1</v>
      </c>
      <c r="B216" s="444" t="s">
        <v>369</v>
      </c>
      <c r="C216" s="444" t="s">
        <v>4721</v>
      </c>
      <c r="D216" s="199" t="s">
        <v>368</v>
      </c>
      <c r="E216" s="199" t="s">
        <v>1020</v>
      </c>
      <c r="F216" s="608">
        <v>1605555</v>
      </c>
      <c r="G216" s="608">
        <v>1653791</v>
      </c>
      <c r="H216" s="200">
        <v>1691690</v>
      </c>
      <c r="I216" s="608">
        <v>1719253</v>
      </c>
      <c r="J216" s="608">
        <v>1719253</v>
      </c>
      <c r="K216" s="209">
        <v>1719253</v>
      </c>
      <c r="L216" s="209">
        <v>1466410</v>
      </c>
      <c r="M216"/>
      <c r="N216"/>
      <c r="O216"/>
      <c r="P216"/>
      <c r="Q216"/>
      <c r="R216"/>
    </row>
    <row r="217" spans="1:18" x14ac:dyDescent="0.2">
      <c r="A217">
        <f t="shared" si="3"/>
        <v>1</v>
      </c>
      <c r="B217" s="444" t="s">
        <v>371</v>
      </c>
      <c r="C217" s="444" t="s">
        <v>4722</v>
      </c>
      <c r="D217" s="199" t="s">
        <v>370</v>
      </c>
      <c r="E217" s="199"/>
      <c r="F217" s="608" t="s">
        <v>984</v>
      </c>
      <c r="G217" s="608" t="s">
        <v>984</v>
      </c>
      <c r="H217" s="200" t="s">
        <v>984</v>
      </c>
      <c r="I217" s="608" t="s">
        <v>984</v>
      </c>
      <c r="J217" s="608" t="s">
        <v>984</v>
      </c>
      <c r="K217" s="209" t="s">
        <v>984</v>
      </c>
      <c r="L217" s="209" t="s">
        <v>984</v>
      </c>
      <c r="M217"/>
      <c r="N217"/>
      <c r="O217"/>
      <c r="P217"/>
      <c r="Q217"/>
      <c r="R217"/>
    </row>
    <row r="218" spans="1:18" x14ac:dyDescent="0.2">
      <c r="A218">
        <f t="shared" si="3"/>
        <v>1</v>
      </c>
      <c r="B218" s="444" t="s">
        <v>373</v>
      </c>
      <c r="C218" s="444" t="s">
        <v>4723</v>
      </c>
      <c r="D218" s="199" t="s">
        <v>372</v>
      </c>
      <c r="E218" s="199" t="s">
        <v>1004</v>
      </c>
      <c r="F218" s="608">
        <v>982004</v>
      </c>
      <c r="G218" s="608">
        <v>1011506</v>
      </c>
      <c r="H218" s="200">
        <v>1034686</v>
      </c>
      <c r="I218" s="608">
        <v>1051544</v>
      </c>
      <c r="J218" s="608">
        <v>1051544</v>
      </c>
      <c r="K218" s="209">
        <v>1051544</v>
      </c>
      <c r="L218" s="209">
        <v>1402322</v>
      </c>
      <c r="M218"/>
      <c r="N218"/>
      <c r="O218"/>
      <c r="P218"/>
      <c r="Q218"/>
      <c r="R218"/>
    </row>
    <row r="219" spans="1:18" x14ac:dyDescent="0.2">
      <c r="A219">
        <f t="shared" si="3"/>
        <v>1</v>
      </c>
      <c r="B219" s="444" t="s">
        <v>375</v>
      </c>
      <c r="C219" s="444" t="s">
        <v>4724</v>
      </c>
      <c r="D219" s="199" t="s">
        <v>374</v>
      </c>
      <c r="E219" s="199" t="s">
        <v>1197</v>
      </c>
      <c r="F219" s="608">
        <v>2334075</v>
      </c>
      <c r="G219" s="608">
        <v>2404197</v>
      </c>
      <c r="H219" s="200">
        <v>2459293</v>
      </c>
      <c r="I219" s="608">
        <v>2499363</v>
      </c>
      <c r="J219" s="608">
        <v>2499363</v>
      </c>
      <c r="K219" s="209">
        <v>2499363</v>
      </c>
      <c r="L219" s="209">
        <v>2761219</v>
      </c>
      <c r="M219"/>
      <c r="N219"/>
      <c r="O219"/>
      <c r="P219"/>
      <c r="Q219"/>
      <c r="R219"/>
    </row>
    <row r="220" spans="1:18" x14ac:dyDescent="0.2">
      <c r="A220">
        <f t="shared" si="3"/>
        <v>1</v>
      </c>
      <c r="B220" s="444" t="s">
        <v>377</v>
      </c>
      <c r="C220" s="444" t="s">
        <v>4725</v>
      </c>
      <c r="D220" s="199" t="s">
        <v>376</v>
      </c>
      <c r="E220" s="199" t="s">
        <v>1198</v>
      </c>
      <c r="F220" s="608">
        <v>249858</v>
      </c>
      <c r="G220" s="608">
        <v>257364</v>
      </c>
      <c r="H220" s="200">
        <v>263262</v>
      </c>
      <c r="I220" s="608">
        <v>267551</v>
      </c>
      <c r="J220" s="608">
        <v>267551</v>
      </c>
      <c r="K220" s="209">
        <v>267551</v>
      </c>
      <c r="L220" s="209">
        <v>178538</v>
      </c>
      <c r="M220"/>
      <c r="N220"/>
      <c r="O220"/>
      <c r="P220"/>
      <c r="Q220"/>
      <c r="R220"/>
    </row>
    <row r="221" spans="1:18" x14ac:dyDescent="0.2">
      <c r="A221">
        <f t="shared" si="3"/>
        <v>2</v>
      </c>
      <c r="B221" s="444" t="s">
        <v>377</v>
      </c>
      <c r="C221" s="444" t="s">
        <v>4726</v>
      </c>
      <c r="D221" s="199" t="s">
        <v>376</v>
      </c>
      <c r="E221" s="199" t="s">
        <v>1199</v>
      </c>
      <c r="F221" s="608">
        <v>0</v>
      </c>
      <c r="G221" s="608">
        <v>0</v>
      </c>
      <c r="H221" s="200">
        <v>0</v>
      </c>
      <c r="I221" s="608">
        <v>0</v>
      </c>
      <c r="J221" s="608">
        <v>0</v>
      </c>
      <c r="K221" s="209">
        <v>0</v>
      </c>
      <c r="L221" s="209">
        <v>0</v>
      </c>
      <c r="M221"/>
      <c r="N221"/>
      <c r="O221"/>
      <c r="P221"/>
      <c r="Q221"/>
      <c r="R221"/>
    </row>
    <row r="222" spans="1:18" x14ac:dyDescent="0.2">
      <c r="A222">
        <f t="shared" si="3"/>
        <v>3</v>
      </c>
      <c r="B222" s="444" t="s">
        <v>377</v>
      </c>
      <c r="C222" s="444" t="s">
        <v>4727</v>
      </c>
      <c r="D222" s="199" t="s">
        <v>376</v>
      </c>
      <c r="E222" s="199" t="s">
        <v>1200</v>
      </c>
      <c r="F222" s="608">
        <v>0</v>
      </c>
      <c r="G222" s="608">
        <v>0</v>
      </c>
      <c r="H222" s="200">
        <v>0</v>
      </c>
      <c r="I222" s="608">
        <v>0</v>
      </c>
      <c r="J222" s="608">
        <v>0</v>
      </c>
      <c r="K222" s="209">
        <v>0</v>
      </c>
      <c r="L222" s="209">
        <v>0</v>
      </c>
      <c r="M222"/>
      <c r="N222"/>
      <c r="O222"/>
      <c r="P222"/>
      <c r="Q222"/>
      <c r="R222"/>
    </row>
    <row r="223" spans="1:18" x14ac:dyDescent="0.2">
      <c r="A223">
        <f t="shared" si="3"/>
        <v>4</v>
      </c>
      <c r="B223" s="444" t="s">
        <v>377</v>
      </c>
      <c r="C223" s="444" t="s">
        <v>4728</v>
      </c>
      <c r="D223" s="199" t="s">
        <v>376</v>
      </c>
      <c r="E223" s="199" t="s">
        <v>1201</v>
      </c>
      <c r="F223" s="608">
        <v>169680</v>
      </c>
      <c r="G223" s="608">
        <v>174778</v>
      </c>
      <c r="H223" s="200">
        <v>178783</v>
      </c>
      <c r="I223" s="608">
        <v>181696</v>
      </c>
      <c r="J223" s="608">
        <v>181696</v>
      </c>
      <c r="K223" s="209">
        <v>181696</v>
      </c>
      <c r="L223" s="209">
        <v>225551</v>
      </c>
      <c r="M223"/>
      <c r="N223"/>
      <c r="O223"/>
      <c r="P223"/>
      <c r="Q223"/>
      <c r="R223"/>
    </row>
    <row r="224" spans="1:18" x14ac:dyDescent="0.2">
      <c r="A224">
        <f t="shared" si="3"/>
        <v>5</v>
      </c>
      <c r="B224" s="444" t="s">
        <v>377</v>
      </c>
      <c r="C224" s="444" t="s">
        <v>4729</v>
      </c>
      <c r="D224" s="199" t="s">
        <v>376</v>
      </c>
      <c r="E224" s="199" t="s">
        <v>1202</v>
      </c>
      <c r="F224" s="608">
        <v>1291</v>
      </c>
      <c r="G224" s="608">
        <v>1330</v>
      </c>
      <c r="H224" s="200">
        <v>1360</v>
      </c>
      <c r="I224" s="608">
        <v>1382</v>
      </c>
      <c r="J224" s="608">
        <v>1382</v>
      </c>
      <c r="K224" s="209">
        <v>1382</v>
      </c>
      <c r="L224" s="209">
        <v>1479</v>
      </c>
      <c r="M224"/>
      <c r="N224"/>
      <c r="O224"/>
      <c r="P224"/>
      <c r="Q224"/>
      <c r="R224"/>
    </row>
    <row r="225" spans="1:18" x14ac:dyDescent="0.2">
      <c r="A225">
        <f t="shared" si="3"/>
        <v>6</v>
      </c>
      <c r="B225" s="444" t="s">
        <v>377</v>
      </c>
      <c r="C225" s="444" t="s">
        <v>4730</v>
      </c>
      <c r="D225" s="199" t="s">
        <v>376</v>
      </c>
      <c r="E225" s="199" t="s">
        <v>1203</v>
      </c>
      <c r="F225" s="608">
        <v>61903</v>
      </c>
      <c r="G225" s="608">
        <v>63763</v>
      </c>
      <c r="H225" s="200">
        <v>65224</v>
      </c>
      <c r="I225" s="608">
        <v>66287</v>
      </c>
      <c r="J225" s="608">
        <v>66287</v>
      </c>
      <c r="K225" s="209">
        <v>66287</v>
      </c>
      <c r="L225" s="209">
        <v>82380</v>
      </c>
      <c r="M225"/>
      <c r="N225"/>
      <c r="O225"/>
      <c r="P225"/>
      <c r="Q225"/>
      <c r="R225"/>
    </row>
    <row r="226" spans="1:18" x14ac:dyDescent="0.2">
      <c r="A226">
        <f t="shared" si="3"/>
        <v>7</v>
      </c>
      <c r="B226" s="444" t="s">
        <v>377</v>
      </c>
      <c r="C226" s="444" t="s">
        <v>4731</v>
      </c>
      <c r="D226" s="199" t="s">
        <v>376</v>
      </c>
      <c r="E226" s="199" t="s">
        <v>1204</v>
      </c>
      <c r="F226" s="608">
        <v>290163</v>
      </c>
      <c r="G226" s="608">
        <v>298880</v>
      </c>
      <c r="H226" s="200">
        <v>305729</v>
      </c>
      <c r="I226" s="608">
        <v>310710</v>
      </c>
      <c r="J226" s="608">
        <v>310710</v>
      </c>
      <c r="K226" s="209">
        <v>310710</v>
      </c>
      <c r="L226" s="209">
        <v>25103</v>
      </c>
      <c r="M226"/>
      <c r="N226"/>
      <c r="O226"/>
      <c r="P226"/>
      <c r="Q226"/>
      <c r="R226"/>
    </row>
    <row r="227" spans="1:18" x14ac:dyDescent="0.2">
      <c r="A227">
        <f t="shared" si="3"/>
        <v>8</v>
      </c>
      <c r="B227" s="444" t="s">
        <v>377</v>
      </c>
      <c r="C227" s="444" t="s">
        <v>4732</v>
      </c>
      <c r="D227" s="199" t="s">
        <v>376</v>
      </c>
      <c r="E227" s="199" t="s">
        <v>1205</v>
      </c>
      <c r="F227" s="608">
        <v>1226456</v>
      </c>
      <c r="G227" s="608">
        <v>1263302</v>
      </c>
      <c r="H227" s="200">
        <v>1292253</v>
      </c>
      <c r="I227" s="608">
        <v>1313308</v>
      </c>
      <c r="J227" s="608">
        <v>1313308</v>
      </c>
      <c r="K227" s="209">
        <v>1313308</v>
      </c>
      <c r="L227" s="209">
        <v>1974290</v>
      </c>
      <c r="M227"/>
      <c r="N227"/>
      <c r="O227"/>
      <c r="P227"/>
      <c r="Q227"/>
      <c r="R227"/>
    </row>
    <row r="228" spans="1:18" x14ac:dyDescent="0.2">
      <c r="A228">
        <f t="shared" si="3"/>
        <v>1</v>
      </c>
      <c r="B228" s="444" t="s">
        <v>379</v>
      </c>
      <c r="C228" s="444" t="s">
        <v>4733</v>
      </c>
      <c r="D228" s="199" t="s">
        <v>378</v>
      </c>
      <c r="E228" s="199"/>
      <c r="F228" s="608" t="s">
        <v>984</v>
      </c>
      <c r="G228" s="608" t="s">
        <v>984</v>
      </c>
      <c r="H228" s="200" t="s">
        <v>984</v>
      </c>
      <c r="I228" s="608" t="s">
        <v>984</v>
      </c>
      <c r="J228" s="608" t="s">
        <v>984</v>
      </c>
      <c r="K228" s="209" t="s">
        <v>984</v>
      </c>
      <c r="L228" s="209" t="s">
        <v>984</v>
      </c>
      <c r="M228"/>
      <c r="N228"/>
      <c r="O228"/>
      <c r="P228"/>
      <c r="Q228"/>
      <c r="R228"/>
    </row>
    <row r="229" spans="1:18" x14ac:dyDescent="0.2">
      <c r="A229">
        <f t="shared" si="3"/>
        <v>1</v>
      </c>
      <c r="B229" s="444" t="s">
        <v>381</v>
      </c>
      <c r="C229" s="444" t="s">
        <v>4734</v>
      </c>
      <c r="D229" s="199" t="s">
        <v>380</v>
      </c>
      <c r="E229" s="199"/>
      <c r="F229" s="608" t="s">
        <v>984</v>
      </c>
      <c r="G229" s="608" t="s">
        <v>984</v>
      </c>
      <c r="H229" s="200" t="s">
        <v>984</v>
      </c>
      <c r="I229" s="608" t="s">
        <v>984</v>
      </c>
      <c r="J229" s="608" t="s">
        <v>984</v>
      </c>
      <c r="K229" s="209" t="s">
        <v>984</v>
      </c>
      <c r="L229" s="209" t="s">
        <v>984</v>
      </c>
      <c r="M229"/>
      <c r="N229"/>
      <c r="O229"/>
      <c r="P229"/>
      <c r="Q229"/>
      <c r="R229"/>
    </row>
    <row r="230" spans="1:18" x14ac:dyDescent="0.2">
      <c r="A230">
        <f t="shared" si="3"/>
        <v>1</v>
      </c>
      <c r="B230" s="444" t="s">
        <v>383</v>
      </c>
      <c r="C230" s="444" t="s">
        <v>4735</v>
      </c>
      <c r="D230" s="199" t="s">
        <v>382</v>
      </c>
      <c r="E230" s="199"/>
      <c r="F230" s="608" t="s">
        <v>984</v>
      </c>
      <c r="G230" s="608" t="s">
        <v>984</v>
      </c>
      <c r="H230" s="200" t="s">
        <v>984</v>
      </c>
      <c r="I230" s="608" t="s">
        <v>984</v>
      </c>
      <c r="J230" s="608" t="s">
        <v>984</v>
      </c>
      <c r="K230" s="209" t="s">
        <v>984</v>
      </c>
      <c r="L230" s="209" t="s">
        <v>984</v>
      </c>
      <c r="M230"/>
      <c r="N230"/>
      <c r="O230"/>
      <c r="P230"/>
      <c r="Q230"/>
      <c r="R230"/>
    </row>
    <row r="231" spans="1:18" x14ac:dyDescent="0.2">
      <c r="A231">
        <f t="shared" si="3"/>
        <v>1</v>
      </c>
      <c r="B231" s="444" t="s">
        <v>385</v>
      </c>
      <c r="C231" s="444" t="s">
        <v>4736</v>
      </c>
      <c r="D231" s="199" t="s">
        <v>384</v>
      </c>
      <c r="E231" s="199" t="s">
        <v>1005</v>
      </c>
      <c r="F231" s="608">
        <v>3434396</v>
      </c>
      <c r="G231" s="608">
        <v>3537575</v>
      </c>
      <c r="H231" s="200">
        <v>3618644</v>
      </c>
      <c r="I231" s="608">
        <v>3677604</v>
      </c>
      <c r="J231" s="608">
        <v>3677604</v>
      </c>
      <c r="K231" s="209">
        <v>3677604</v>
      </c>
      <c r="L231" s="209">
        <v>3677604</v>
      </c>
      <c r="M231"/>
      <c r="N231"/>
      <c r="O231"/>
      <c r="P231"/>
      <c r="Q231"/>
      <c r="R231"/>
    </row>
    <row r="232" spans="1:18" x14ac:dyDescent="0.2">
      <c r="A232">
        <f t="shared" si="3"/>
        <v>2</v>
      </c>
      <c r="B232" s="444" t="s">
        <v>385</v>
      </c>
      <c r="C232" s="444" t="s">
        <v>4737</v>
      </c>
      <c r="D232" s="199" t="s">
        <v>384</v>
      </c>
      <c r="E232" s="199" t="s">
        <v>1006</v>
      </c>
      <c r="F232" s="608">
        <v>29424797</v>
      </c>
      <c r="G232" s="608">
        <v>30308804</v>
      </c>
      <c r="H232" s="200">
        <v>31003381</v>
      </c>
      <c r="I232" s="608">
        <v>31508528</v>
      </c>
      <c r="J232" s="608">
        <v>31508528</v>
      </c>
      <c r="K232" s="209">
        <v>31508528</v>
      </c>
      <c r="L232" s="209">
        <v>31508528</v>
      </c>
      <c r="M232"/>
      <c r="N232"/>
      <c r="O232"/>
      <c r="P232"/>
      <c r="Q232"/>
      <c r="R232"/>
    </row>
    <row r="233" spans="1:18" x14ac:dyDescent="0.2">
      <c r="A233">
        <f t="shared" si="3"/>
        <v>1</v>
      </c>
      <c r="B233" s="444" t="s">
        <v>387</v>
      </c>
      <c r="C233" s="444" t="s">
        <v>4738</v>
      </c>
      <c r="D233" s="199" t="s">
        <v>386</v>
      </c>
      <c r="E233" s="199" t="s">
        <v>1206</v>
      </c>
      <c r="F233" s="608">
        <v>4525992</v>
      </c>
      <c r="G233" s="608">
        <v>4661966</v>
      </c>
      <c r="H233" s="200">
        <v>4768803</v>
      </c>
      <c r="I233" s="608">
        <v>4846502</v>
      </c>
      <c r="J233" s="608">
        <v>4846502</v>
      </c>
      <c r="K233" s="209">
        <v>4846502</v>
      </c>
      <c r="L233" s="209">
        <v>5544581</v>
      </c>
      <c r="M233"/>
      <c r="N233"/>
      <c r="O233"/>
      <c r="P233"/>
      <c r="Q233"/>
      <c r="R233"/>
    </row>
    <row r="234" spans="1:18" x14ac:dyDescent="0.2">
      <c r="A234">
        <f t="shared" si="3"/>
        <v>1</v>
      </c>
      <c r="B234" s="444" t="s">
        <v>389</v>
      </c>
      <c r="C234" s="444" t="s">
        <v>4739</v>
      </c>
      <c r="D234" s="199" t="s">
        <v>388</v>
      </c>
      <c r="E234" s="199" t="s">
        <v>1207</v>
      </c>
      <c r="F234" s="608">
        <v>0</v>
      </c>
      <c r="G234" s="608">
        <v>0</v>
      </c>
      <c r="H234" s="200">
        <v>0</v>
      </c>
      <c r="I234" s="608">
        <v>0</v>
      </c>
      <c r="J234" s="608">
        <v>0</v>
      </c>
      <c r="K234" s="209">
        <v>0</v>
      </c>
      <c r="L234" s="209">
        <v>1</v>
      </c>
      <c r="M234"/>
      <c r="N234"/>
      <c r="O234"/>
      <c r="P234"/>
      <c r="Q234"/>
      <c r="R234"/>
    </row>
    <row r="235" spans="1:18" x14ac:dyDescent="0.2">
      <c r="A235">
        <f t="shared" si="3"/>
        <v>1</v>
      </c>
      <c r="B235" s="444" t="s">
        <v>391</v>
      </c>
      <c r="C235" s="444" t="s">
        <v>4740</v>
      </c>
      <c r="D235" s="199" t="s">
        <v>390</v>
      </c>
      <c r="E235" s="199"/>
      <c r="F235" s="608" t="s">
        <v>984</v>
      </c>
      <c r="G235" s="608" t="s">
        <v>984</v>
      </c>
      <c r="H235" s="200" t="s">
        <v>984</v>
      </c>
      <c r="I235" s="608" t="s">
        <v>984</v>
      </c>
      <c r="J235" s="608" t="s">
        <v>984</v>
      </c>
      <c r="K235" s="209" t="s">
        <v>984</v>
      </c>
      <c r="L235" s="209" t="s">
        <v>984</v>
      </c>
      <c r="M235"/>
      <c r="N235"/>
      <c r="O235"/>
      <c r="P235"/>
      <c r="Q235"/>
      <c r="R235"/>
    </row>
    <row r="236" spans="1:18" x14ac:dyDescent="0.2">
      <c r="A236">
        <f t="shared" si="3"/>
        <v>1</v>
      </c>
      <c r="B236" s="444" t="s">
        <v>393</v>
      </c>
      <c r="C236" s="444" t="s">
        <v>4741</v>
      </c>
      <c r="D236" s="199" t="s">
        <v>392</v>
      </c>
      <c r="E236" s="199"/>
      <c r="F236" s="608" t="s">
        <v>984</v>
      </c>
      <c r="G236" s="608" t="s">
        <v>984</v>
      </c>
      <c r="H236" s="200" t="s">
        <v>984</v>
      </c>
      <c r="I236" s="608" t="s">
        <v>984</v>
      </c>
      <c r="J236" s="608" t="s">
        <v>984</v>
      </c>
      <c r="K236" s="209" t="s">
        <v>984</v>
      </c>
      <c r="L236" s="209" t="s">
        <v>984</v>
      </c>
      <c r="M236"/>
      <c r="N236"/>
      <c r="O236"/>
      <c r="P236"/>
      <c r="Q236"/>
      <c r="R236"/>
    </row>
    <row r="237" spans="1:18" x14ac:dyDescent="0.2">
      <c r="A237">
        <f t="shared" si="3"/>
        <v>1</v>
      </c>
      <c r="B237" s="444" t="s">
        <v>395</v>
      </c>
      <c r="C237" s="444" t="s">
        <v>4742</v>
      </c>
      <c r="D237" s="199" t="s">
        <v>394</v>
      </c>
      <c r="E237" s="199" t="s">
        <v>1046</v>
      </c>
      <c r="F237" s="608">
        <v>5378269</v>
      </c>
      <c r="G237" s="608">
        <v>5539848</v>
      </c>
      <c r="H237" s="200">
        <v>5666803</v>
      </c>
      <c r="I237" s="608">
        <v>5759134</v>
      </c>
      <c r="J237" s="608">
        <v>5759134</v>
      </c>
      <c r="K237" s="209">
        <v>5759134</v>
      </c>
      <c r="L237" s="209">
        <v>7499070</v>
      </c>
      <c r="M237"/>
      <c r="N237"/>
      <c r="O237"/>
      <c r="P237"/>
      <c r="Q237"/>
      <c r="R237"/>
    </row>
    <row r="238" spans="1:18" x14ac:dyDescent="0.2">
      <c r="A238">
        <f t="shared" si="3"/>
        <v>2</v>
      </c>
      <c r="B238" s="444" t="s">
        <v>395</v>
      </c>
      <c r="C238" s="444" t="s">
        <v>4743</v>
      </c>
      <c r="D238" s="199" t="s">
        <v>394</v>
      </c>
      <c r="E238" s="199" t="s">
        <v>1208</v>
      </c>
      <c r="F238" s="608">
        <v>731916</v>
      </c>
      <c r="G238" s="608">
        <v>753905</v>
      </c>
      <c r="H238" s="200">
        <v>771182</v>
      </c>
      <c r="I238" s="608">
        <v>783747</v>
      </c>
      <c r="J238" s="608">
        <v>783747</v>
      </c>
      <c r="K238" s="209">
        <v>783747</v>
      </c>
      <c r="L238" s="209">
        <v>935933</v>
      </c>
      <c r="M238"/>
      <c r="N238"/>
      <c r="O238"/>
      <c r="P238"/>
      <c r="Q238"/>
      <c r="R238"/>
    </row>
    <row r="239" spans="1:18" x14ac:dyDescent="0.2">
      <c r="A239">
        <f t="shared" si="3"/>
        <v>3</v>
      </c>
      <c r="B239" s="444" t="s">
        <v>395</v>
      </c>
      <c r="C239" s="444" t="s">
        <v>4744</v>
      </c>
      <c r="D239" s="199" t="s">
        <v>394</v>
      </c>
      <c r="E239" s="199" t="s">
        <v>1209</v>
      </c>
      <c r="F239" s="608">
        <v>4953780</v>
      </c>
      <c r="G239" s="608">
        <v>5102606</v>
      </c>
      <c r="H239" s="200">
        <v>5219541</v>
      </c>
      <c r="I239" s="608">
        <v>5304584</v>
      </c>
      <c r="J239" s="608">
        <v>5304584</v>
      </c>
      <c r="K239" s="209">
        <v>5304584</v>
      </c>
      <c r="L239" s="209">
        <v>6490726</v>
      </c>
      <c r="M239"/>
      <c r="N239"/>
      <c r="O239"/>
      <c r="P239"/>
      <c r="Q239"/>
      <c r="R239"/>
    </row>
    <row r="240" spans="1:18" x14ac:dyDescent="0.2">
      <c r="A240">
        <f t="shared" si="3"/>
        <v>4</v>
      </c>
      <c r="B240" s="444" t="s">
        <v>395</v>
      </c>
      <c r="C240" s="444" t="s">
        <v>4745</v>
      </c>
      <c r="D240" s="199" t="s">
        <v>394</v>
      </c>
      <c r="E240" s="199" t="s">
        <v>1210</v>
      </c>
      <c r="F240" s="608">
        <v>688519</v>
      </c>
      <c r="G240" s="608">
        <v>709204</v>
      </c>
      <c r="H240" s="200">
        <v>725457</v>
      </c>
      <c r="I240" s="608">
        <v>737277</v>
      </c>
      <c r="J240" s="608">
        <v>737277</v>
      </c>
      <c r="K240" s="209">
        <v>737277</v>
      </c>
      <c r="L240" s="209">
        <v>1024334</v>
      </c>
      <c r="M240"/>
      <c r="N240"/>
      <c r="O240"/>
      <c r="P240"/>
      <c r="Q240"/>
      <c r="R240"/>
    </row>
    <row r="241" spans="1:18" x14ac:dyDescent="0.2">
      <c r="A241">
        <f t="shared" si="3"/>
        <v>1</v>
      </c>
      <c r="B241" s="444" t="s">
        <v>397</v>
      </c>
      <c r="C241" s="444" t="s">
        <v>4746</v>
      </c>
      <c r="D241" s="199" t="s">
        <v>396</v>
      </c>
      <c r="E241" s="199"/>
      <c r="F241" s="608" t="s">
        <v>984</v>
      </c>
      <c r="G241" s="608" t="s">
        <v>984</v>
      </c>
      <c r="H241" s="200" t="s">
        <v>984</v>
      </c>
      <c r="I241" s="608" t="s">
        <v>984</v>
      </c>
      <c r="J241" s="608" t="s">
        <v>984</v>
      </c>
      <c r="K241" s="209" t="s">
        <v>984</v>
      </c>
      <c r="L241" s="209" t="s">
        <v>984</v>
      </c>
      <c r="M241"/>
      <c r="N241"/>
      <c r="O241"/>
      <c r="P241"/>
      <c r="Q241"/>
      <c r="R241"/>
    </row>
    <row r="242" spans="1:18" x14ac:dyDescent="0.2">
      <c r="A242">
        <f t="shared" si="3"/>
        <v>1</v>
      </c>
      <c r="B242" s="444" t="s">
        <v>399</v>
      </c>
      <c r="C242" s="444" t="s">
        <v>4747</v>
      </c>
      <c r="D242" s="199" t="s">
        <v>398</v>
      </c>
      <c r="E242" s="199" t="s">
        <v>1211</v>
      </c>
      <c r="F242" s="608">
        <v>10890</v>
      </c>
      <c r="G242" s="608">
        <v>11217</v>
      </c>
      <c r="H242" s="200">
        <v>11474</v>
      </c>
      <c r="I242" s="608">
        <v>11661</v>
      </c>
      <c r="J242" s="608">
        <v>11661</v>
      </c>
      <c r="K242" s="209">
        <v>11661</v>
      </c>
      <c r="L242" s="209">
        <v>16342</v>
      </c>
      <c r="M242"/>
      <c r="N242"/>
      <c r="O242"/>
      <c r="P242"/>
      <c r="Q242"/>
      <c r="R242"/>
    </row>
    <row r="243" spans="1:18" x14ac:dyDescent="0.2">
      <c r="A243">
        <f t="shared" si="3"/>
        <v>1</v>
      </c>
      <c r="B243" s="444" t="s">
        <v>401</v>
      </c>
      <c r="C243" s="444" t="s">
        <v>4748</v>
      </c>
      <c r="D243" s="199" t="s">
        <v>400</v>
      </c>
      <c r="E243" s="199"/>
      <c r="F243" s="608" t="s">
        <v>984</v>
      </c>
      <c r="G243" s="608" t="s">
        <v>984</v>
      </c>
      <c r="H243" s="200" t="s">
        <v>984</v>
      </c>
      <c r="I243" s="608" t="s">
        <v>984</v>
      </c>
      <c r="J243" s="608" t="s">
        <v>984</v>
      </c>
      <c r="K243" s="209" t="s">
        <v>984</v>
      </c>
      <c r="L243" s="209" t="s">
        <v>984</v>
      </c>
      <c r="M243"/>
      <c r="N243"/>
      <c r="O243"/>
      <c r="P243"/>
      <c r="Q243"/>
      <c r="R243"/>
    </row>
    <row r="244" spans="1:18" x14ac:dyDescent="0.2">
      <c r="A244">
        <f t="shared" si="3"/>
        <v>1</v>
      </c>
      <c r="B244" s="444" t="s">
        <v>405</v>
      </c>
      <c r="C244" s="444" t="s">
        <v>4749</v>
      </c>
      <c r="D244" s="199" t="s">
        <v>404</v>
      </c>
      <c r="E244" s="199"/>
      <c r="F244" s="608" t="s">
        <v>984</v>
      </c>
      <c r="G244" s="608" t="s">
        <v>984</v>
      </c>
      <c r="H244" s="200" t="s">
        <v>984</v>
      </c>
      <c r="I244" s="608" t="s">
        <v>984</v>
      </c>
      <c r="J244" s="608" t="s">
        <v>984</v>
      </c>
      <c r="K244" s="209" t="s">
        <v>984</v>
      </c>
      <c r="L244" s="209" t="s">
        <v>984</v>
      </c>
      <c r="M244"/>
      <c r="N244"/>
      <c r="O244"/>
      <c r="P244"/>
      <c r="Q244"/>
      <c r="R244"/>
    </row>
    <row r="245" spans="1:18" x14ac:dyDescent="0.2">
      <c r="A245">
        <f t="shared" si="3"/>
        <v>1</v>
      </c>
      <c r="B245" s="444" t="s">
        <v>407</v>
      </c>
      <c r="C245" s="444" t="s">
        <v>4750</v>
      </c>
      <c r="D245" s="199" t="s">
        <v>406</v>
      </c>
      <c r="E245" s="199"/>
      <c r="F245" s="608" t="s">
        <v>984</v>
      </c>
      <c r="G245" s="608" t="s">
        <v>984</v>
      </c>
      <c r="H245" s="200" t="s">
        <v>984</v>
      </c>
      <c r="I245" s="608" t="s">
        <v>984</v>
      </c>
      <c r="J245" s="608" t="s">
        <v>984</v>
      </c>
      <c r="K245" s="209" t="s">
        <v>984</v>
      </c>
      <c r="L245" s="209" t="s">
        <v>984</v>
      </c>
      <c r="M245"/>
      <c r="N245"/>
      <c r="O245"/>
      <c r="P245"/>
      <c r="Q245"/>
      <c r="R245"/>
    </row>
    <row r="246" spans="1:18" x14ac:dyDescent="0.2">
      <c r="A246">
        <f t="shared" si="3"/>
        <v>1</v>
      </c>
      <c r="B246" s="444" t="s">
        <v>409</v>
      </c>
      <c r="C246" s="444" t="s">
        <v>4751</v>
      </c>
      <c r="D246" s="199" t="s">
        <v>408</v>
      </c>
      <c r="E246" s="199" t="s">
        <v>1213</v>
      </c>
      <c r="F246" s="608">
        <v>0</v>
      </c>
      <c r="G246" s="608">
        <v>0</v>
      </c>
      <c r="H246" s="200">
        <v>0</v>
      </c>
      <c r="I246" s="608">
        <v>0</v>
      </c>
      <c r="J246" s="608">
        <v>0</v>
      </c>
      <c r="K246" s="209">
        <v>0</v>
      </c>
      <c r="L246" s="209">
        <v>0</v>
      </c>
      <c r="M246"/>
      <c r="N246"/>
      <c r="O246"/>
      <c r="P246"/>
      <c r="Q246"/>
      <c r="R246"/>
    </row>
    <row r="247" spans="1:18" x14ac:dyDescent="0.2">
      <c r="A247">
        <f t="shared" si="3"/>
        <v>2</v>
      </c>
      <c r="B247" s="444" t="s">
        <v>409</v>
      </c>
      <c r="C247" s="444" t="s">
        <v>4752</v>
      </c>
      <c r="D247" s="199" t="s">
        <v>408</v>
      </c>
      <c r="E247" s="199" t="s">
        <v>4499</v>
      </c>
      <c r="F247" s="608">
        <v>0</v>
      </c>
      <c r="G247" s="608">
        <v>0</v>
      </c>
      <c r="H247" s="200">
        <v>0</v>
      </c>
      <c r="I247" s="608">
        <v>0</v>
      </c>
      <c r="J247" s="608">
        <v>0</v>
      </c>
      <c r="K247" s="209">
        <v>0</v>
      </c>
      <c r="L247" s="209">
        <v>0</v>
      </c>
      <c r="M247"/>
      <c r="N247"/>
      <c r="O247"/>
      <c r="P247"/>
      <c r="Q247"/>
      <c r="R247"/>
    </row>
    <row r="248" spans="1:18" x14ac:dyDescent="0.2">
      <c r="A248">
        <f t="shared" si="3"/>
        <v>1</v>
      </c>
      <c r="B248" s="444" t="s">
        <v>411</v>
      </c>
      <c r="C248" s="444" t="s">
        <v>4753</v>
      </c>
      <c r="D248" s="199" t="s">
        <v>410</v>
      </c>
      <c r="E248" s="199"/>
      <c r="F248" s="608" t="s">
        <v>984</v>
      </c>
      <c r="G248" s="608" t="s">
        <v>984</v>
      </c>
      <c r="H248" s="200" t="s">
        <v>984</v>
      </c>
      <c r="I248" s="608" t="s">
        <v>984</v>
      </c>
      <c r="J248" s="608" t="s">
        <v>984</v>
      </c>
      <c r="K248" s="209" t="s">
        <v>984</v>
      </c>
      <c r="L248" s="209" t="s">
        <v>984</v>
      </c>
      <c r="M248"/>
      <c r="N248"/>
      <c r="O248"/>
      <c r="P248"/>
      <c r="Q248"/>
      <c r="R248"/>
    </row>
    <row r="249" spans="1:18" x14ac:dyDescent="0.2">
      <c r="A249">
        <f t="shared" si="3"/>
        <v>1</v>
      </c>
      <c r="B249" s="444" t="s">
        <v>413</v>
      </c>
      <c r="C249" s="444" t="s">
        <v>4754</v>
      </c>
      <c r="D249" s="199" t="s">
        <v>412</v>
      </c>
      <c r="E249" s="199" t="s">
        <v>1000</v>
      </c>
      <c r="F249" s="608">
        <v>0</v>
      </c>
      <c r="G249" s="608">
        <v>0</v>
      </c>
      <c r="H249" s="200">
        <v>0</v>
      </c>
      <c r="I249" s="608">
        <v>0</v>
      </c>
      <c r="J249" s="608">
        <v>0</v>
      </c>
      <c r="K249" s="209">
        <v>0</v>
      </c>
      <c r="L249" s="209">
        <v>0</v>
      </c>
      <c r="M249"/>
      <c r="N249"/>
      <c r="O249"/>
      <c r="P249"/>
      <c r="Q249"/>
      <c r="R249"/>
    </row>
    <row r="250" spans="1:18" x14ac:dyDescent="0.2">
      <c r="A250">
        <f t="shared" si="3"/>
        <v>2</v>
      </c>
      <c r="B250" s="444" t="s">
        <v>413</v>
      </c>
      <c r="C250" s="444" t="s">
        <v>4755</v>
      </c>
      <c r="D250" s="199" t="s">
        <v>412</v>
      </c>
      <c r="E250" s="199" t="s">
        <v>1214</v>
      </c>
      <c r="F250" s="608">
        <v>2781145</v>
      </c>
      <c r="G250" s="608">
        <v>2864699</v>
      </c>
      <c r="H250" s="200">
        <v>2930348</v>
      </c>
      <c r="I250" s="608">
        <v>2978093</v>
      </c>
      <c r="J250" s="608">
        <v>2978093</v>
      </c>
      <c r="K250" s="209">
        <v>2978093</v>
      </c>
      <c r="L250" s="209">
        <v>2449017</v>
      </c>
      <c r="M250"/>
      <c r="N250"/>
      <c r="O250"/>
      <c r="P250"/>
      <c r="Q250"/>
      <c r="R250"/>
    </row>
    <row r="251" spans="1:18" x14ac:dyDescent="0.2">
      <c r="A251">
        <f t="shared" si="3"/>
        <v>1</v>
      </c>
      <c r="B251" s="444" t="s">
        <v>415</v>
      </c>
      <c r="C251" s="444" t="s">
        <v>4756</v>
      </c>
      <c r="D251" s="199" t="s">
        <v>414</v>
      </c>
      <c r="E251" s="199"/>
      <c r="F251" s="608" t="s">
        <v>984</v>
      </c>
      <c r="G251" s="608" t="s">
        <v>984</v>
      </c>
      <c r="H251" s="200" t="s">
        <v>984</v>
      </c>
      <c r="I251" s="608" t="s">
        <v>984</v>
      </c>
      <c r="J251" s="608" t="s">
        <v>984</v>
      </c>
      <c r="K251" s="209" t="s">
        <v>984</v>
      </c>
      <c r="L251" s="209" t="s">
        <v>984</v>
      </c>
      <c r="M251"/>
      <c r="N251"/>
      <c r="O251"/>
      <c r="P251"/>
      <c r="Q251"/>
      <c r="R251"/>
    </row>
    <row r="252" spans="1:18" x14ac:dyDescent="0.2">
      <c r="A252">
        <f t="shared" si="3"/>
        <v>1</v>
      </c>
      <c r="B252" s="444" t="s">
        <v>417</v>
      </c>
      <c r="C252" s="444" t="s">
        <v>4757</v>
      </c>
      <c r="D252" s="199" t="s">
        <v>416</v>
      </c>
      <c r="E252" s="199"/>
      <c r="F252" s="608" t="s">
        <v>984</v>
      </c>
      <c r="G252" s="608" t="s">
        <v>984</v>
      </c>
      <c r="H252" s="200" t="s">
        <v>984</v>
      </c>
      <c r="I252" s="608" t="s">
        <v>984</v>
      </c>
      <c r="J252" s="608" t="s">
        <v>984</v>
      </c>
      <c r="K252" s="209" t="s">
        <v>984</v>
      </c>
      <c r="L252" s="209" t="s">
        <v>984</v>
      </c>
      <c r="M252"/>
      <c r="N252"/>
      <c r="O252"/>
      <c r="P252"/>
      <c r="Q252"/>
      <c r="R252"/>
    </row>
    <row r="253" spans="1:18" x14ac:dyDescent="0.2">
      <c r="A253">
        <f t="shared" si="3"/>
        <v>1</v>
      </c>
      <c r="B253" s="444" t="s">
        <v>419</v>
      </c>
      <c r="C253" s="444" t="s">
        <v>4758</v>
      </c>
      <c r="D253" s="199" t="s">
        <v>418</v>
      </c>
      <c r="E253" s="199" t="s">
        <v>4500</v>
      </c>
      <c r="F253" s="608">
        <v>0</v>
      </c>
      <c r="G253" s="608">
        <v>0</v>
      </c>
      <c r="H253" s="200">
        <v>0</v>
      </c>
      <c r="I253" s="608">
        <v>0</v>
      </c>
      <c r="J253" s="608">
        <v>0</v>
      </c>
      <c r="K253" s="209">
        <v>2194853</v>
      </c>
      <c r="L253" s="209">
        <v>2450317</v>
      </c>
      <c r="M253"/>
      <c r="N253"/>
      <c r="O253"/>
      <c r="P253"/>
      <c r="Q253"/>
      <c r="R253"/>
    </row>
    <row r="254" spans="1:18" x14ac:dyDescent="0.2">
      <c r="A254">
        <f t="shared" si="3"/>
        <v>1</v>
      </c>
      <c r="B254" s="444" t="s">
        <v>421</v>
      </c>
      <c r="C254" s="444" t="s">
        <v>4759</v>
      </c>
      <c r="D254" s="199" t="s">
        <v>420</v>
      </c>
      <c r="E254" s="199"/>
      <c r="F254" s="608" t="s">
        <v>984</v>
      </c>
      <c r="G254" s="608" t="s">
        <v>984</v>
      </c>
      <c r="H254" s="200" t="s">
        <v>984</v>
      </c>
      <c r="I254" s="608" t="s">
        <v>984</v>
      </c>
      <c r="J254" s="608" t="s">
        <v>984</v>
      </c>
      <c r="K254" s="209" t="s">
        <v>984</v>
      </c>
      <c r="L254" s="209" t="s">
        <v>984</v>
      </c>
      <c r="M254"/>
      <c r="N254"/>
      <c r="O254"/>
      <c r="P254"/>
      <c r="Q254"/>
      <c r="R254"/>
    </row>
    <row r="255" spans="1:18" x14ac:dyDescent="0.2">
      <c r="A255">
        <f t="shared" si="3"/>
        <v>1</v>
      </c>
      <c r="B255" s="444" t="s">
        <v>423</v>
      </c>
      <c r="C255" s="444" t="s">
        <v>4760</v>
      </c>
      <c r="D255" s="199" t="s">
        <v>1047</v>
      </c>
      <c r="E255" s="199" t="s">
        <v>1007</v>
      </c>
      <c r="F255" s="608">
        <v>85221</v>
      </c>
      <c r="G255" s="608">
        <v>87781</v>
      </c>
      <c r="H255" s="200">
        <v>89793</v>
      </c>
      <c r="I255" s="608">
        <v>91256</v>
      </c>
      <c r="J255" s="608">
        <v>91256</v>
      </c>
      <c r="K255" s="209">
        <v>91256</v>
      </c>
      <c r="L255" s="209">
        <v>110048</v>
      </c>
      <c r="M255"/>
      <c r="N255"/>
      <c r="O255"/>
      <c r="P255"/>
      <c r="Q255"/>
      <c r="R255"/>
    </row>
    <row r="256" spans="1:18" x14ac:dyDescent="0.2">
      <c r="A256">
        <f t="shared" si="3"/>
        <v>2</v>
      </c>
      <c r="B256" s="444" t="s">
        <v>423</v>
      </c>
      <c r="C256" s="444" t="s">
        <v>4761</v>
      </c>
      <c r="D256" s="199" t="s">
        <v>1047</v>
      </c>
      <c r="E256" s="199" t="s">
        <v>998</v>
      </c>
      <c r="F256" s="608">
        <v>5183149</v>
      </c>
      <c r="G256" s="608">
        <v>5338866</v>
      </c>
      <c r="H256" s="200">
        <v>5461215</v>
      </c>
      <c r="I256" s="608">
        <v>5550196</v>
      </c>
      <c r="J256" s="608">
        <v>5550196</v>
      </c>
      <c r="K256" s="209">
        <v>5550196</v>
      </c>
      <c r="L256" s="209">
        <v>5839874</v>
      </c>
      <c r="M256"/>
      <c r="N256"/>
      <c r="O256"/>
      <c r="P256"/>
      <c r="Q256"/>
      <c r="R256"/>
    </row>
    <row r="257" spans="1:18" x14ac:dyDescent="0.2">
      <c r="A257">
        <f t="shared" si="3"/>
        <v>3</v>
      </c>
      <c r="B257" s="444" t="s">
        <v>423</v>
      </c>
      <c r="C257" s="444" t="s">
        <v>4762</v>
      </c>
      <c r="D257" s="199" t="s">
        <v>1047</v>
      </c>
      <c r="E257" s="199" t="s">
        <v>1215</v>
      </c>
      <c r="F257" s="608">
        <v>0</v>
      </c>
      <c r="G257" s="608">
        <v>0</v>
      </c>
      <c r="H257" s="200">
        <v>0</v>
      </c>
      <c r="I257" s="608">
        <v>0</v>
      </c>
      <c r="J257" s="608">
        <v>0</v>
      </c>
      <c r="K257" s="209">
        <v>0</v>
      </c>
      <c r="L257" s="209">
        <v>0</v>
      </c>
      <c r="M257"/>
      <c r="N257"/>
      <c r="O257"/>
      <c r="P257"/>
      <c r="Q257"/>
      <c r="R257"/>
    </row>
    <row r="258" spans="1:18" x14ac:dyDescent="0.2">
      <c r="A258">
        <f t="shared" ref="A258:A320" si="4">IF(D258=D257,A257+1,1)</f>
        <v>4</v>
      </c>
      <c r="B258" s="444" t="s">
        <v>423</v>
      </c>
      <c r="C258" s="444" t="s">
        <v>4763</v>
      </c>
      <c r="D258" s="199" t="s">
        <v>1047</v>
      </c>
      <c r="E258" s="199" t="s">
        <v>1216</v>
      </c>
      <c r="F258" s="608">
        <v>0</v>
      </c>
      <c r="G258" s="608">
        <v>0</v>
      </c>
      <c r="H258" s="200">
        <v>0</v>
      </c>
      <c r="I258" s="608">
        <v>0</v>
      </c>
      <c r="J258" s="608">
        <v>0</v>
      </c>
      <c r="K258" s="209">
        <v>0</v>
      </c>
      <c r="L258" s="209">
        <v>0</v>
      </c>
      <c r="M258"/>
      <c r="N258"/>
      <c r="O258"/>
      <c r="P258"/>
      <c r="Q258"/>
      <c r="R258"/>
    </row>
    <row r="259" spans="1:18" x14ac:dyDescent="0.2">
      <c r="A259">
        <f t="shared" si="4"/>
        <v>1</v>
      </c>
      <c r="B259" s="444" t="s">
        <v>425</v>
      </c>
      <c r="C259" s="444" t="s">
        <v>4764</v>
      </c>
      <c r="D259" s="199" t="s">
        <v>424</v>
      </c>
      <c r="E259" s="199" t="s">
        <v>1217</v>
      </c>
      <c r="F259" s="608">
        <v>0</v>
      </c>
      <c r="G259" s="608">
        <v>0</v>
      </c>
      <c r="H259" s="200">
        <v>0</v>
      </c>
      <c r="I259" s="608">
        <v>0</v>
      </c>
      <c r="J259" s="608">
        <v>0</v>
      </c>
      <c r="K259" s="209">
        <v>0</v>
      </c>
      <c r="L259" s="209">
        <v>0</v>
      </c>
      <c r="M259"/>
      <c r="N259"/>
      <c r="O259"/>
      <c r="P259"/>
      <c r="Q259"/>
      <c r="R259"/>
    </row>
    <row r="260" spans="1:18" x14ac:dyDescent="0.2">
      <c r="A260">
        <f t="shared" si="4"/>
        <v>1</v>
      </c>
      <c r="B260" s="444" t="s">
        <v>427</v>
      </c>
      <c r="C260" s="444" t="s">
        <v>4765</v>
      </c>
      <c r="D260" s="199" t="s">
        <v>426</v>
      </c>
      <c r="E260" s="199" t="s">
        <v>1008</v>
      </c>
      <c r="F260" s="608">
        <v>230835</v>
      </c>
      <c r="G260" s="608">
        <v>237770</v>
      </c>
      <c r="H260" s="200">
        <v>243219</v>
      </c>
      <c r="I260" s="608">
        <v>247182</v>
      </c>
      <c r="J260" s="608">
        <v>247182</v>
      </c>
      <c r="K260" s="209">
        <v>247182</v>
      </c>
      <c r="L260" s="209">
        <v>308907</v>
      </c>
      <c r="M260"/>
      <c r="N260"/>
      <c r="O260"/>
      <c r="P260"/>
      <c r="Q260"/>
      <c r="R260"/>
    </row>
    <row r="261" spans="1:18" x14ac:dyDescent="0.2">
      <c r="A261">
        <f t="shared" si="4"/>
        <v>1</v>
      </c>
      <c r="B261" s="444" t="s">
        <v>429</v>
      </c>
      <c r="C261" s="444" t="s">
        <v>4766</v>
      </c>
      <c r="D261" s="199" t="s">
        <v>428</v>
      </c>
      <c r="E261" s="199"/>
      <c r="F261" s="608" t="s">
        <v>984</v>
      </c>
      <c r="G261" s="608" t="s">
        <v>984</v>
      </c>
      <c r="H261" s="200" t="s">
        <v>984</v>
      </c>
      <c r="I261" s="608" t="s">
        <v>984</v>
      </c>
      <c r="J261" s="608" t="s">
        <v>984</v>
      </c>
      <c r="K261" s="209" t="s">
        <v>984</v>
      </c>
      <c r="L261" s="209" t="s">
        <v>984</v>
      </c>
      <c r="M261"/>
      <c r="N261"/>
      <c r="O261"/>
      <c r="P261"/>
      <c r="Q261"/>
      <c r="R261"/>
    </row>
    <row r="262" spans="1:18" x14ac:dyDescent="0.2">
      <c r="A262">
        <f t="shared" si="4"/>
        <v>1</v>
      </c>
      <c r="B262" s="444" t="s">
        <v>431</v>
      </c>
      <c r="C262" s="444" t="s">
        <v>4767</v>
      </c>
      <c r="D262" s="199" t="s">
        <v>430</v>
      </c>
      <c r="E262" s="199"/>
      <c r="F262" s="608" t="s">
        <v>984</v>
      </c>
      <c r="G262" s="608" t="s">
        <v>984</v>
      </c>
      <c r="H262" s="200" t="s">
        <v>984</v>
      </c>
      <c r="I262" s="608" t="s">
        <v>984</v>
      </c>
      <c r="J262" s="608" t="s">
        <v>984</v>
      </c>
      <c r="K262" s="209" t="s">
        <v>984</v>
      </c>
      <c r="L262" s="209" t="s">
        <v>984</v>
      </c>
      <c r="M262"/>
      <c r="N262"/>
      <c r="O262"/>
      <c r="P262"/>
      <c r="Q262"/>
      <c r="R262"/>
    </row>
    <row r="263" spans="1:18" x14ac:dyDescent="0.2">
      <c r="A263">
        <f t="shared" si="4"/>
        <v>1</v>
      </c>
      <c r="B263" s="444" t="s">
        <v>433</v>
      </c>
      <c r="C263" s="444" t="s">
        <v>4768</v>
      </c>
      <c r="D263" s="199" t="s">
        <v>432</v>
      </c>
      <c r="E263" s="199" t="s">
        <v>994</v>
      </c>
      <c r="F263" s="608">
        <v>0</v>
      </c>
      <c r="G263" s="608">
        <v>0</v>
      </c>
      <c r="H263" s="200">
        <v>0</v>
      </c>
      <c r="I263" s="608">
        <v>0</v>
      </c>
      <c r="J263" s="608">
        <v>0</v>
      </c>
      <c r="K263" s="209">
        <v>0</v>
      </c>
      <c r="L263" s="209">
        <v>1</v>
      </c>
      <c r="M263"/>
      <c r="N263"/>
      <c r="O263"/>
      <c r="P263"/>
      <c r="Q263"/>
      <c r="R263"/>
    </row>
    <row r="264" spans="1:18" x14ac:dyDescent="0.2">
      <c r="A264">
        <f t="shared" si="4"/>
        <v>2</v>
      </c>
      <c r="B264" s="444" t="s">
        <v>433</v>
      </c>
      <c r="C264" s="444" t="s">
        <v>4769</v>
      </c>
      <c r="D264" s="199" t="s">
        <v>432</v>
      </c>
      <c r="E264" s="199" t="s">
        <v>995</v>
      </c>
      <c r="F264" s="608">
        <v>0</v>
      </c>
      <c r="G264" s="608">
        <v>0</v>
      </c>
      <c r="H264" s="200">
        <v>0</v>
      </c>
      <c r="I264" s="608">
        <v>0</v>
      </c>
      <c r="J264" s="608">
        <v>0</v>
      </c>
      <c r="K264" s="209">
        <v>0</v>
      </c>
      <c r="L264" s="209">
        <v>0</v>
      </c>
      <c r="M264"/>
      <c r="N264"/>
      <c r="O264"/>
      <c r="P264"/>
      <c r="Q264"/>
      <c r="R264"/>
    </row>
    <row r="265" spans="1:18" x14ac:dyDescent="0.2">
      <c r="A265">
        <f t="shared" si="4"/>
        <v>3</v>
      </c>
      <c r="B265" s="444" t="s">
        <v>433</v>
      </c>
      <c r="C265" s="444" t="s">
        <v>4770</v>
      </c>
      <c r="D265" s="199" t="s">
        <v>432</v>
      </c>
      <c r="E265" s="199" t="s">
        <v>1218</v>
      </c>
      <c r="F265" s="608">
        <v>0</v>
      </c>
      <c r="G265" s="608">
        <v>0</v>
      </c>
      <c r="H265" s="200">
        <v>0</v>
      </c>
      <c r="I265" s="608">
        <v>0</v>
      </c>
      <c r="J265" s="608">
        <v>0</v>
      </c>
      <c r="K265" s="209">
        <v>0</v>
      </c>
      <c r="L265" s="209">
        <v>0</v>
      </c>
      <c r="M265"/>
      <c r="N265"/>
      <c r="O265"/>
      <c r="P265"/>
      <c r="Q265"/>
      <c r="R265"/>
    </row>
    <row r="266" spans="1:18" x14ac:dyDescent="0.2">
      <c r="A266">
        <f t="shared" si="4"/>
        <v>4</v>
      </c>
      <c r="B266" s="444" t="s">
        <v>433</v>
      </c>
      <c r="C266" s="444" t="s">
        <v>4771</v>
      </c>
      <c r="D266" s="199" t="s">
        <v>432</v>
      </c>
      <c r="E266" s="199" t="s">
        <v>1219</v>
      </c>
      <c r="F266" s="608">
        <v>0</v>
      </c>
      <c r="G266" s="608">
        <v>0</v>
      </c>
      <c r="H266" s="200">
        <v>0</v>
      </c>
      <c r="I266" s="608">
        <v>0</v>
      </c>
      <c r="J266" s="608">
        <v>0</v>
      </c>
      <c r="K266" s="209">
        <v>0</v>
      </c>
      <c r="L266" s="209">
        <v>1</v>
      </c>
      <c r="M266"/>
      <c r="N266"/>
      <c r="O266"/>
      <c r="P266"/>
      <c r="Q266"/>
      <c r="R266"/>
    </row>
    <row r="267" spans="1:18" x14ac:dyDescent="0.2">
      <c r="A267">
        <f t="shared" si="4"/>
        <v>5</v>
      </c>
      <c r="B267" s="444" t="s">
        <v>433</v>
      </c>
      <c r="C267" s="444" t="s">
        <v>4772</v>
      </c>
      <c r="D267" s="199" t="s">
        <v>432</v>
      </c>
      <c r="E267" s="199" t="s">
        <v>1220</v>
      </c>
      <c r="F267" s="608">
        <v>0</v>
      </c>
      <c r="G267" s="608">
        <v>0</v>
      </c>
      <c r="H267" s="200">
        <v>0</v>
      </c>
      <c r="I267" s="608">
        <v>0</v>
      </c>
      <c r="J267" s="608">
        <v>0</v>
      </c>
      <c r="K267" s="209">
        <v>0</v>
      </c>
      <c r="L267" s="209">
        <v>0</v>
      </c>
      <c r="M267"/>
      <c r="N267"/>
      <c r="O267"/>
      <c r="P267"/>
      <c r="Q267"/>
      <c r="R267"/>
    </row>
    <row r="268" spans="1:18" x14ac:dyDescent="0.2">
      <c r="A268">
        <f t="shared" si="4"/>
        <v>6</v>
      </c>
      <c r="B268" s="444" t="s">
        <v>433</v>
      </c>
      <c r="C268" s="444" t="s">
        <v>4773</v>
      </c>
      <c r="D268" s="199" t="s">
        <v>432</v>
      </c>
      <c r="E268" s="199" t="s">
        <v>1221</v>
      </c>
      <c r="F268" s="608">
        <v>0</v>
      </c>
      <c r="G268" s="608">
        <v>0</v>
      </c>
      <c r="H268" s="200">
        <v>0</v>
      </c>
      <c r="I268" s="608">
        <v>0</v>
      </c>
      <c r="J268" s="608">
        <v>0</v>
      </c>
      <c r="K268" s="209">
        <v>0</v>
      </c>
      <c r="L268" s="209">
        <v>1</v>
      </c>
      <c r="M268"/>
      <c r="N268"/>
      <c r="O268"/>
      <c r="P268"/>
      <c r="Q268"/>
      <c r="R268"/>
    </row>
    <row r="269" spans="1:18" x14ac:dyDescent="0.2">
      <c r="A269">
        <f t="shared" si="4"/>
        <v>7</v>
      </c>
      <c r="B269" s="444" t="s">
        <v>433</v>
      </c>
      <c r="C269" s="444" t="s">
        <v>4774</v>
      </c>
      <c r="D269" s="199" t="s">
        <v>432</v>
      </c>
      <c r="E269" s="199" t="s">
        <v>1222</v>
      </c>
      <c r="F269" s="608">
        <v>0</v>
      </c>
      <c r="G269" s="608">
        <v>0</v>
      </c>
      <c r="H269" s="200">
        <v>0</v>
      </c>
      <c r="I269" s="608">
        <v>0</v>
      </c>
      <c r="J269" s="608">
        <v>0</v>
      </c>
      <c r="K269" s="209">
        <v>0</v>
      </c>
      <c r="L269" s="209">
        <v>0</v>
      </c>
      <c r="M269"/>
      <c r="N269"/>
      <c r="O269"/>
      <c r="P269"/>
      <c r="Q269"/>
      <c r="R269"/>
    </row>
    <row r="270" spans="1:18" x14ac:dyDescent="0.2">
      <c r="A270">
        <f t="shared" si="4"/>
        <v>8</v>
      </c>
      <c r="B270" s="444" t="s">
        <v>433</v>
      </c>
      <c r="C270" s="444" t="s">
        <v>4775</v>
      </c>
      <c r="D270" s="199" t="s">
        <v>432</v>
      </c>
      <c r="E270" s="199" t="s">
        <v>1223</v>
      </c>
      <c r="F270" s="608">
        <v>0</v>
      </c>
      <c r="G270" s="608">
        <v>0</v>
      </c>
      <c r="H270" s="200">
        <v>0</v>
      </c>
      <c r="I270" s="608">
        <v>0</v>
      </c>
      <c r="J270" s="608">
        <v>0</v>
      </c>
      <c r="K270" s="209">
        <v>0</v>
      </c>
      <c r="L270" s="209">
        <v>0</v>
      </c>
      <c r="M270"/>
      <c r="N270"/>
      <c r="O270"/>
      <c r="P270"/>
      <c r="Q270"/>
      <c r="R270"/>
    </row>
    <row r="271" spans="1:18" x14ac:dyDescent="0.2">
      <c r="A271">
        <f t="shared" si="4"/>
        <v>1</v>
      </c>
      <c r="B271" s="444" t="s">
        <v>435</v>
      </c>
      <c r="C271" s="444" t="s">
        <v>4776</v>
      </c>
      <c r="D271" s="199" t="s">
        <v>434</v>
      </c>
      <c r="E271" s="199"/>
      <c r="F271" s="608" t="s">
        <v>984</v>
      </c>
      <c r="G271" s="608" t="s">
        <v>984</v>
      </c>
      <c r="H271" s="200" t="s">
        <v>984</v>
      </c>
      <c r="I271" s="608" t="s">
        <v>984</v>
      </c>
      <c r="J271" s="608" t="s">
        <v>984</v>
      </c>
      <c r="K271" s="209" t="s">
        <v>984</v>
      </c>
      <c r="L271" s="209" t="s">
        <v>984</v>
      </c>
      <c r="M271"/>
      <c r="N271"/>
      <c r="O271"/>
      <c r="P271"/>
      <c r="Q271"/>
      <c r="R271"/>
    </row>
    <row r="272" spans="1:18" x14ac:dyDescent="0.2">
      <c r="A272">
        <f t="shared" si="4"/>
        <v>1</v>
      </c>
      <c r="B272" s="444" t="s">
        <v>437</v>
      </c>
      <c r="C272" s="444" t="s">
        <v>4777</v>
      </c>
      <c r="D272" s="199" t="s">
        <v>436</v>
      </c>
      <c r="E272" s="199"/>
      <c r="F272" s="608" t="s">
        <v>984</v>
      </c>
      <c r="G272" s="608" t="s">
        <v>984</v>
      </c>
      <c r="H272" s="200" t="s">
        <v>984</v>
      </c>
      <c r="I272" s="608" t="s">
        <v>984</v>
      </c>
      <c r="J272" s="608" t="s">
        <v>984</v>
      </c>
      <c r="K272" s="209" t="s">
        <v>984</v>
      </c>
      <c r="L272" s="209" t="s">
        <v>984</v>
      </c>
      <c r="M272"/>
      <c r="N272"/>
      <c r="O272"/>
      <c r="P272"/>
      <c r="Q272"/>
      <c r="R272"/>
    </row>
    <row r="273" spans="1:18" x14ac:dyDescent="0.2">
      <c r="A273">
        <f t="shared" si="4"/>
        <v>1</v>
      </c>
      <c r="B273" s="444" t="s">
        <v>439</v>
      </c>
      <c r="C273" s="444" t="s">
        <v>4778</v>
      </c>
      <c r="D273" s="199" t="s">
        <v>438</v>
      </c>
      <c r="E273" s="199" t="s">
        <v>995</v>
      </c>
      <c r="F273" s="608">
        <v>899022</v>
      </c>
      <c r="G273" s="608">
        <v>926031</v>
      </c>
      <c r="H273" s="200">
        <v>947253</v>
      </c>
      <c r="I273" s="608">
        <v>962687</v>
      </c>
      <c r="J273" s="608">
        <v>962687</v>
      </c>
      <c r="K273" s="209">
        <v>962687</v>
      </c>
      <c r="L273" s="209">
        <v>1136281</v>
      </c>
      <c r="M273"/>
      <c r="N273"/>
      <c r="O273"/>
      <c r="P273"/>
      <c r="Q273"/>
      <c r="R273"/>
    </row>
    <row r="274" spans="1:18" x14ac:dyDescent="0.2">
      <c r="A274">
        <f t="shared" si="4"/>
        <v>2</v>
      </c>
      <c r="B274" s="444" t="s">
        <v>439</v>
      </c>
      <c r="C274" s="444" t="s">
        <v>4779</v>
      </c>
      <c r="D274" s="199" t="s">
        <v>438</v>
      </c>
      <c r="E274" s="199" t="s">
        <v>1224</v>
      </c>
      <c r="F274" s="608">
        <v>17957</v>
      </c>
      <c r="G274" s="608">
        <v>18496</v>
      </c>
      <c r="H274" s="200">
        <v>18920</v>
      </c>
      <c r="I274" s="608">
        <v>19228</v>
      </c>
      <c r="J274" s="608">
        <v>19228</v>
      </c>
      <c r="K274" s="209">
        <v>19228</v>
      </c>
      <c r="L274" s="209">
        <v>16160</v>
      </c>
      <c r="M274"/>
      <c r="N274"/>
      <c r="O274"/>
      <c r="P274"/>
      <c r="Q274"/>
      <c r="R274"/>
    </row>
    <row r="275" spans="1:18" x14ac:dyDescent="0.2">
      <c r="A275">
        <f>IF(D275=D274,A274+1,1)</f>
        <v>1</v>
      </c>
      <c r="B275" s="444" t="s">
        <v>441</v>
      </c>
      <c r="C275" s="444" t="s">
        <v>4780</v>
      </c>
      <c r="D275" s="199" t="s">
        <v>440</v>
      </c>
      <c r="E275" s="199" t="s">
        <v>1225</v>
      </c>
      <c r="F275" s="608">
        <v>0</v>
      </c>
      <c r="G275" s="608">
        <v>0</v>
      </c>
      <c r="H275" s="200">
        <v>0</v>
      </c>
      <c r="I275" s="608">
        <v>0</v>
      </c>
      <c r="J275" s="608">
        <v>0</v>
      </c>
      <c r="K275" s="209">
        <v>0</v>
      </c>
      <c r="L275" s="209">
        <v>0</v>
      </c>
      <c r="M275"/>
      <c r="N275"/>
      <c r="O275"/>
      <c r="P275"/>
      <c r="Q275"/>
      <c r="R275"/>
    </row>
    <row r="276" spans="1:18" x14ac:dyDescent="0.2">
      <c r="A276">
        <f t="shared" si="4"/>
        <v>2</v>
      </c>
      <c r="B276" s="444" t="s">
        <v>441</v>
      </c>
      <c r="C276" s="444" t="s">
        <v>4781</v>
      </c>
      <c r="D276" s="199" t="s">
        <v>440</v>
      </c>
      <c r="E276" s="199" t="s">
        <v>1226</v>
      </c>
      <c r="F276" s="608">
        <v>0</v>
      </c>
      <c r="G276" s="608">
        <v>0</v>
      </c>
      <c r="H276" s="200">
        <v>0</v>
      </c>
      <c r="I276" s="608">
        <v>0</v>
      </c>
      <c r="J276" s="608">
        <v>0</v>
      </c>
      <c r="K276" s="209">
        <v>0</v>
      </c>
      <c r="L276" s="209">
        <v>0</v>
      </c>
      <c r="M276"/>
      <c r="N276"/>
      <c r="O276"/>
      <c r="P276"/>
      <c r="Q276"/>
      <c r="R276"/>
    </row>
    <row r="277" spans="1:18" x14ac:dyDescent="0.2">
      <c r="A277">
        <f t="shared" si="4"/>
        <v>1</v>
      </c>
      <c r="B277" s="444" t="s">
        <v>4084</v>
      </c>
      <c r="C277" s="444" t="s">
        <v>4782</v>
      </c>
      <c r="D277" s="199" t="s">
        <v>4083</v>
      </c>
      <c r="E277" s="199"/>
      <c r="F277" s="971" t="s">
        <v>984</v>
      </c>
      <c r="G277" s="608" t="s">
        <v>984</v>
      </c>
      <c r="H277" s="200" t="s">
        <v>984</v>
      </c>
      <c r="I277" s="608" t="s">
        <v>984</v>
      </c>
      <c r="J277" s="608" t="s">
        <v>984</v>
      </c>
      <c r="K277" s="209" t="s">
        <v>984</v>
      </c>
      <c r="L277" s="209" t="s">
        <v>984</v>
      </c>
      <c r="M277"/>
      <c r="N277"/>
      <c r="O277"/>
      <c r="P277"/>
      <c r="Q277"/>
      <c r="R277"/>
    </row>
    <row r="278" spans="1:18" x14ac:dyDescent="0.2">
      <c r="A278">
        <f t="shared" si="4"/>
        <v>1</v>
      </c>
      <c r="B278" s="444" t="s">
        <v>443</v>
      </c>
      <c r="C278" s="444" t="s">
        <v>4783</v>
      </c>
      <c r="D278" s="199" t="s">
        <v>442</v>
      </c>
      <c r="E278" s="199" t="s">
        <v>987</v>
      </c>
      <c r="F278" s="608">
        <v>184016</v>
      </c>
      <c r="G278" s="608">
        <v>189544</v>
      </c>
      <c r="H278" s="200">
        <v>193888</v>
      </c>
      <c r="I278" s="608">
        <v>197047</v>
      </c>
      <c r="J278" s="608">
        <v>197047</v>
      </c>
      <c r="K278" s="209">
        <v>197047</v>
      </c>
      <c r="L278" s="209">
        <v>250536</v>
      </c>
      <c r="M278"/>
      <c r="N278"/>
      <c r="O278"/>
      <c r="P278"/>
      <c r="Q278"/>
      <c r="R278"/>
    </row>
    <row r="279" spans="1:18" x14ac:dyDescent="0.2">
      <c r="A279">
        <f t="shared" si="4"/>
        <v>1</v>
      </c>
      <c r="B279" s="444" t="s">
        <v>445</v>
      </c>
      <c r="C279" s="444" t="s">
        <v>4784</v>
      </c>
      <c r="D279" s="199" t="s">
        <v>444</v>
      </c>
      <c r="E279" s="199" t="s">
        <v>1009</v>
      </c>
      <c r="F279" s="608">
        <v>582378</v>
      </c>
      <c r="G279" s="608">
        <v>599874</v>
      </c>
      <c r="H279" s="200">
        <v>613621</v>
      </c>
      <c r="I279" s="608">
        <v>623619</v>
      </c>
      <c r="J279" s="608">
        <v>623619</v>
      </c>
      <c r="K279" s="209">
        <v>623619</v>
      </c>
      <c r="L279" s="209">
        <v>636654</v>
      </c>
      <c r="M279"/>
      <c r="N279"/>
      <c r="O279"/>
      <c r="P279"/>
      <c r="Q279"/>
      <c r="R279"/>
    </row>
    <row r="280" spans="1:18" x14ac:dyDescent="0.2">
      <c r="A280">
        <f t="shared" si="4"/>
        <v>1</v>
      </c>
      <c r="B280" s="444" t="s">
        <v>447</v>
      </c>
      <c r="C280" s="444" t="s">
        <v>4785</v>
      </c>
      <c r="D280" s="200" t="s">
        <v>446</v>
      </c>
      <c r="E280" s="199"/>
      <c r="F280" s="608" t="s">
        <v>984</v>
      </c>
      <c r="G280" s="608" t="s">
        <v>984</v>
      </c>
      <c r="H280" s="200" t="s">
        <v>984</v>
      </c>
      <c r="I280" s="608" t="s">
        <v>984</v>
      </c>
      <c r="J280" s="608" t="s">
        <v>984</v>
      </c>
      <c r="K280" s="209" t="s">
        <v>984</v>
      </c>
      <c r="L280" s="209" t="s">
        <v>984</v>
      </c>
      <c r="M280"/>
      <c r="N280"/>
      <c r="O280"/>
      <c r="P280"/>
      <c r="Q280"/>
      <c r="R280"/>
    </row>
    <row r="281" spans="1:18" x14ac:dyDescent="0.2">
      <c r="A281">
        <f t="shared" si="4"/>
        <v>1</v>
      </c>
      <c r="B281" s="444" t="s">
        <v>449</v>
      </c>
      <c r="C281" s="444" t="s">
        <v>4786</v>
      </c>
      <c r="D281" s="199" t="s">
        <v>448</v>
      </c>
      <c r="E281" s="199" t="s">
        <v>4504</v>
      </c>
      <c r="F281" s="608">
        <v>0</v>
      </c>
      <c r="G281" s="608">
        <v>0</v>
      </c>
      <c r="H281" s="200">
        <v>0</v>
      </c>
      <c r="I281" s="608">
        <v>0</v>
      </c>
      <c r="J281" s="608">
        <v>0</v>
      </c>
      <c r="K281" s="209">
        <v>0</v>
      </c>
      <c r="L281" s="209">
        <v>1104705</v>
      </c>
      <c r="M281"/>
      <c r="N281"/>
      <c r="O281"/>
      <c r="P281"/>
      <c r="Q281"/>
      <c r="R281"/>
    </row>
    <row r="282" spans="1:18" x14ac:dyDescent="0.2">
      <c r="A282">
        <f t="shared" si="4"/>
        <v>1</v>
      </c>
      <c r="B282" s="444" t="s">
        <v>4487</v>
      </c>
      <c r="C282" s="444" t="s">
        <v>4787</v>
      </c>
      <c r="D282" s="199" t="s">
        <v>815</v>
      </c>
      <c r="E282" s="199"/>
      <c r="F282" s="608"/>
      <c r="G282" s="608"/>
      <c r="H282" s="200"/>
      <c r="I282" s="608"/>
      <c r="J282" s="608"/>
      <c r="K282" s="209"/>
      <c r="L282" s="209" t="s">
        <v>984</v>
      </c>
      <c r="M282"/>
      <c r="N282"/>
      <c r="O282"/>
      <c r="P282"/>
      <c r="Q282"/>
      <c r="R282"/>
    </row>
    <row r="283" spans="1:18" x14ac:dyDescent="0.2">
      <c r="A283">
        <f t="shared" si="4"/>
        <v>1</v>
      </c>
      <c r="B283" s="444" t="s">
        <v>451</v>
      </c>
      <c r="C283" s="444" t="s">
        <v>4788</v>
      </c>
      <c r="D283" s="199" t="s">
        <v>450</v>
      </c>
      <c r="E283" s="199" t="s">
        <v>1011</v>
      </c>
      <c r="F283" s="608">
        <v>14511</v>
      </c>
      <c r="G283" s="608">
        <v>14947</v>
      </c>
      <c r="H283" s="200">
        <v>15290</v>
      </c>
      <c r="I283" s="608">
        <v>15539</v>
      </c>
      <c r="J283" s="608">
        <v>15539</v>
      </c>
      <c r="K283" s="209">
        <v>15539</v>
      </c>
      <c r="L283" s="209">
        <v>17246</v>
      </c>
      <c r="M283"/>
      <c r="N283"/>
      <c r="O283"/>
      <c r="P283"/>
      <c r="Q283"/>
      <c r="R283"/>
    </row>
    <row r="284" spans="1:18" x14ac:dyDescent="0.2">
      <c r="A284">
        <f t="shared" si="4"/>
        <v>2</v>
      </c>
      <c r="B284" s="444" t="s">
        <v>451</v>
      </c>
      <c r="C284" s="444" t="s">
        <v>4789</v>
      </c>
      <c r="D284" s="199" t="s">
        <v>450</v>
      </c>
      <c r="E284" s="199" t="s">
        <v>1227</v>
      </c>
      <c r="F284" s="608">
        <v>0</v>
      </c>
      <c r="G284" s="608">
        <v>0</v>
      </c>
      <c r="H284" s="200">
        <v>0</v>
      </c>
      <c r="I284" s="608">
        <v>0</v>
      </c>
      <c r="J284" s="608">
        <v>0</v>
      </c>
      <c r="K284" s="209">
        <v>0</v>
      </c>
      <c r="L284" s="209">
        <v>0</v>
      </c>
      <c r="M284"/>
      <c r="N284"/>
      <c r="O284"/>
      <c r="P284"/>
      <c r="Q284"/>
      <c r="R284"/>
    </row>
    <row r="285" spans="1:18" x14ac:dyDescent="0.2">
      <c r="A285">
        <f t="shared" si="4"/>
        <v>3</v>
      </c>
      <c r="B285" s="444" t="s">
        <v>451</v>
      </c>
      <c r="C285" s="444" t="s">
        <v>4790</v>
      </c>
      <c r="D285" s="199" t="s">
        <v>450</v>
      </c>
      <c r="E285" s="199" t="s">
        <v>1228</v>
      </c>
      <c r="F285" s="608">
        <v>0</v>
      </c>
      <c r="G285" s="608">
        <v>0</v>
      </c>
      <c r="H285" s="200">
        <v>0</v>
      </c>
      <c r="I285" s="608">
        <v>0</v>
      </c>
      <c r="J285" s="608">
        <v>0</v>
      </c>
      <c r="K285" s="209">
        <v>0</v>
      </c>
      <c r="L285" s="209">
        <v>0</v>
      </c>
      <c r="M285"/>
      <c r="N285"/>
      <c r="O285"/>
      <c r="P285"/>
      <c r="Q285"/>
      <c r="R285"/>
    </row>
    <row r="286" spans="1:18" x14ac:dyDescent="0.2">
      <c r="A286">
        <f t="shared" si="4"/>
        <v>4</v>
      </c>
      <c r="B286" s="444" t="s">
        <v>451</v>
      </c>
      <c r="C286" s="444" t="s">
        <v>4791</v>
      </c>
      <c r="D286" s="199" t="s">
        <v>450</v>
      </c>
      <c r="E286" s="199" t="s">
        <v>1229</v>
      </c>
      <c r="F286" s="608">
        <v>19858</v>
      </c>
      <c r="G286" s="608">
        <v>20455</v>
      </c>
      <c r="H286" s="200">
        <v>20924</v>
      </c>
      <c r="I286" s="608">
        <v>21265</v>
      </c>
      <c r="J286" s="608">
        <v>21265</v>
      </c>
      <c r="K286" s="209">
        <v>21265</v>
      </c>
      <c r="L286" s="209">
        <v>23364</v>
      </c>
      <c r="M286"/>
      <c r="N286"/>
      <c r="O286"/>
      <c r="P286"/>
      <c r="Q286"/>
      <c r="R286"/>
    </row>
    <row r="287" spans="1:18" x14ac:dyDescent="0.2">
      <c r="A287">
        <f t="shared" si="4"/>
        <v>1</v>
      </c>
      <c r="B287" s="444" t="s">
        <v>453</v>
      </c>
      <c r="C287" s="444" t="s">
        <v>4792</v>
      </c>
      <c r="D287" s="199" t="s">
        <v>452</v>
      </c>
      <c r="E287" s="199"/>
      <c r="F287" s="608" t="s">
        <v>984</v>
      </c>
      <c r="G287" s="608" t="s">
        <v>984</v>
      </c>
      <c r="H287" s="200" t="s">
        <v>984</v>
      </c>
      <c r="I287" s="608" t="s">
        <v>984</v>
      </c>
      <c r="J287" s="608" t="s">
        <v>984</v>
      </c>
      <c r="K287" s="209" t="s">
        <v>984</v>
      </c>
      <c r="L287" s="209" t="s">
        <v>984</v>
      </c>
      <c r="M287"/>
      <c r="N287"/>
      <c r="O287"/>
      <c r="P287"/>
      <c r="Q287"/>
      <c r="R287"/>
    </row>
    <row r="288" spans="1:18" x14ac:dyDescent="0.2">
      <c r="A288">
        <f t="shared" si="4"/>
        <v>1</v>
      </c>
      <c r="B288" s="444" t="s">
        <v>455</v>
      </c>
      <c r="C288" s="444" t="s">
        <v>4793</v>
      </c>
      <c r="D288" s="199" t="s">
        <v>454</v>
      </c>
      <c r="E288" s="199" t="s">
        <v>1012</v>
      </c>
      <c r="F288" s="608">
        <v>3980501</v>
      </c>
      <c r="G288" s="608">
        <v>4100087</v>
      </c>
      <c r="H288" s="200">
        <v>4194047</v>
      </c>
      <c r="I288" s="608">
        <v>4262382</v>
      </c>
      <c r="J288" s="608">
        <v>4262382</v>
      </c>
      <c r="K288" s="209">
        <v>4262382</v>
      </c>
      <c r="L288" s="209">
        <v>4564154</v>
      </c>
      <c r="M288"/>
      <c r="N288"/>
      <c r="O288"/>
      <c r="P288"/>
      <c r="Q288"/>
      <c r="R288"/>
    </row>
    <row r="289" spans="1:18" x14ac:dyDescent="0.2">
      <c r="A289">
        <f t="shared" si="4"/>
        <v>2</v>
      </c>
      <c r="B289" s="444" t="s">
        <v>455</v>
      </c>
      <c r="C289" s="444" t="s">
        <v>4794</v>
      </c>
      <c r="D289" s="199" t="s">
        <v>454</v>
      </c>
      <c r="E289" s="199" t="s">
        <v>1013</v>
      </c>
      <c r="F289" s="608">
        <v>6955778</v>
      </c>
      <c r="G289" s="608">
        <v>7164750</v>
      </c>
      <c r="H289" s="200">
        <v>7328942</v>
      </c>
      <c r="I289" s="608">
        <v>7448354</v>
      </c>
      <c r="J289" s="608">
        <v>7448354</v>
      </c>
      <c r="K289" s="209">
        <v>7448354</v>
      </c>
      <c r="L289" s="209">
        <v>7757493</v>
      </c>
      <c r="M289"/>
      <c r="N289"/>
      <c r="O289"/>
      <c r="P289"/>
      <c r="Q289"/>
      <c r="R289"/>
    </row>
    <row r="290" spans="1:18" x14ac:dyDescent="0.2">
      <c r="A290">
        <f t="shared" si="4"/>
        <v>1</v>
      </c>
      <c r="B290" s="444" t="s">
        <v>457</v>
      </c>
      <c r="C290" s="444" t="s">
        <v>4795</v>
      </c>
      <c r="D290" s="199" t="s">
        <v>456</v>
      </c>
      <c r="E290" s="199"/>
      <c r="F290" s="608" t="s">
        <v>984</v>
      </c>
      <c r="G290" s="608" t="s">
        <v>984</v>
      </c>
      <c r="H290" s="200" t="s">
        <v>984</v>
      </c>
      <c r="I290" s="608" t="s">
        <v>984</v>
      </c>
      <c r="J290" s="608" t="s">
        <v>984</v>
      </c>
      <c r="K290" s="209" t="s">
        <v>984</v>
      </c>
      <c r="L290" s="209" t="s">
        <v>984</v>
      </c>
      <c r="M290"/>
      <c r="N290"/>
      <c r="O290"/>
      <c r="P290"/>
      <c r="Q290"/>
      <c r="R290"/>
    </row>
    <row r="291" spans="1:18" x14ac:dyDescent="0.2">
      <c r="A291">
        <f t="shared" si="4"/>
        <v>1</v>
      </c>
      <c r="B291" s="444" t="s">
        <v>459</v>
      </c>
      <c r="C291" s="444" t="s">
        <v>4796</v>
      </c>
      <c r="D291" s="199" t="s">
        <v>458</v>
      </c>
      <c r="E291" s="199"/>
      <c r="F291" s="608" t="s">
        <v>984</v>
      </c>
      <c r="G291" s="608" t="s">
        <v>984</v>
      </c>
      <c r="H291" s="200" t="s">
        <v>984</v>
      </c>
      <c r="I291" s="608" t="s">
        <v>984</v>
      </c>
      <c r="J291" s="608" t="s">
        <v>984</v>
      </c>
      <c r="K291" s="209" t="s">
        <v>984</v>
      </c>
      <c r="L291" s="209" t="s">
        <v>984</v>
      </c>
      <c r="M291"/>
      <c r="N291"/>
      <c r="O291"/>
      <c r="P291"/>
      <c r="Q291"/>
      <c r="R291"/>
    </row>
    <row r="292" spans="1:18" x14ac:dyDescent="0.2">
      <c r="A292">
        <f t="shared" si="4"/>
        <v>1</v>
      </c>
      <c r="B292" s="444" t="s">
        <v>461</v>
      </c>
      <c r="C292" s="444" t="s">
        <v>4797</v>
      </c>
      <c r="D292" s="199" t="s">
        <v>460</v>
      </c>
      <c r="E292" s="199"/>
      <c r="F292" s="608" t="s">
        <v>984</v>
      </c>
      <c r="G292" s="608" t="s">
        <v>984</v>
      </c>
      <c r="H292" s="200" t="s">
        <v>984</v>
      </c>
      <c r="I292" s="608" t="s">
        <v>984</v>
      </c>
      <c r="J292" s="608" t="s">
        <v>984</v>
      </c>
      <c r="K292" s="209" t="s">
        <v>984</v>
      </c>
      <c r="L292" s="209" t="s">
        <v>984</v>
      </c>
      <c r="M292"/>
      <c r="N292"/>
      <c r="O292"/>
      <c r="P292"/>
      <c r="Q292"/>
      <c r="R292"/>
    </row>
    <row r="293" spans="1:18" x14ac:dyDescent="0.2">
      <c r="A293">
        <f t="shared" si="4"/>
        <v>1</v>
      </c>
      <c r="B293" s="444" t="s">
        <v>463</v>
      </c>
      <c r="C293" s="444" t="s">
        <v>4798</v>
      </c>
      <c r="D293" s="199" t="s">
        <v>462</v>
      </c>
      <c r="E293" s="199"/>
      <c r="F293" s="608" t="s">
        <v>984</v>
      </c>
      <c r="G293" s="608" t="s">
        <v>984</v>
      </c>
      <c r="H293" s="200" t="s">
        <v>984</v>
      </c>
      <c r="I293" s="608" t="s">
        <v>984</v>
      </c>
      <c r="J293" s="608" t="s">
        <v>984</v>
      </c>
      <c r="K293" s="209" t="s">
        <v>984</v>
      </c>
      <c r="L293" s="209" t="s">
        <v>984</v>
      </c>
      <c r="M293"/>
      <c r="N293"/>
      <c r="O293"/>
      <c r="P293"/>
      <c r="Q293"/>
      <c r="R293"/>
    </row>
    <row r="294" spans="1:18" x14ac:dyDescent="0.2">
      <c r="A294">
        <f t="shared" si="4"/>
        <v>1</v>
      </c>
      <c r="B294" s="444" t="s">
        <v>465</v>
      </c>
      <c r="C294" s="444" t="s">
        <v>4799</v>
      </c>
      <c r="D294" s="199" t="s">
        <v>464</v>
      </c>
      <c r="E294" s="199"/>
      <c r="F294" s="608" t="s">
        <v>984</v>
      </c>
      <c r="G294" s="608" t="s">
        <v>984</v>
      </c>
      <c r="H294" s="200" t="s">
        <v>984</v>
      </c>
      <c r="I294" s="608" t="s">
        <v>984</v>
      </c>
      <c r="J294" s="608" t="s">
        <v>984</v>
      </c>
      <c r="K294" s="209" t="s">
        <v>984</v>
      </c>
      <c r="L294" s="209" t="s">
        <v>984</v>
      </c>
      <c r="M294"/>
      <c r="N294"/>
      <c r="O294"/>
      <c r="P294"/>
      <c r="Q294"/>
      <c r="R294"/>
    </row>
    <row r="295" spans="1:18" x14ac:dyDescent="0.2">
      <c r="A295">
        <f t="shared" si="4"/>
        <v>1</v>
      </c>
      <c r="B295" s="444" t="s">
        <v>467</v>
      </c>
      <c r="C295" s="444" t="s">
        <v>4800</v>
      </c>
      <c r="D295" s="199" t="s">
        <v>466</v>
      </c>
      <c r="E295" s="199"/>
      <c r="F295" s="608" t="s">
        <v>984</v>
      </c>
      <c r="G295" s="608" t="s">
        <v>984</v>
      </c>
      <c r="H295" s="200" t="s">
        <v>984</v>
      </c>
      <c r="I295" s="608" t="s">
        <v>984</v>
      </c>
      <c r="J295" s="608" t="s">
        <v>984</v>
      </c>
      <c r="K295" s="209" t="s">
        <v>984</v>
      </c>
      <c r="L295" s="209" t="s">
        <v>984</v>
      </c>
      <c r="M295"/>
      <c r="N295"/>
      <c r="O295"/>
      <c r="P295"/>
      <c r="Q295"/>
      <c r="R295"/>
    </row>
    <row r="296" spans="1:18" x14ac:dyDescent="0.2">
      <c r="A296">
        <f t="shared" si="4"/>
        <v>1</v>
      </c>
      <c r="B296" s="444" t="s">
        <v>469</v>
      </c>
      <c r="C296" s="444" t="s">
        <v>4801</v>
      </c>
      <c r="D296" s="199" t="s">
        <v>468</v>
      </c>
      <c r="E296" s="199" t="s">
        <v>1230</v>
      </c>
      <c r="F296" s="608">
        <v>528465</v>
      </c>
      <c r="G296" s="608">
        <v>544342</v>
      </c>
      <c r="H296" s="200">
        <v>556817</v>
      </c>
      <c r="I296" s="608">
        <v>565889</v>
      </c>
      <c r="J296" s="608">
        <v>565889</v>
      </c>
      <c r="K296" s="209">
        <v>565889</v>
      </c>
      <c r="L296" s="209">
        <v>550351</v>
      </c>
      <c r="M296"/>
      <c r="N296"/>
      <c r="O296"/>
      <c r="P296"/>
      <c r="Q296"/>
      <c r="R296"/>
    </row>
    <row r="297" spans="1:18" x14ac:dyDescent="0.2">
      <c r="A297">
        <f t="shared" si="4"/>
        <v>2</v>
      </c>
      <c r="B297" s="444" t="s">
        <v>469</v>
      </c>
      <c r="C297" s="444" t="s">
        <v>4802</v>
      </c>
      <c r="D297" s="199" t="s">
        <v>468</v>
      </c>
      <c r="E297" s="199" t="s">
        <v>4505</v>
      </c>
      <c r="F297" s="608">
        <v>0</v>
      </c>
      <c r="G297" s="608">
        <v>0</v>
      </c>
      <c r="H297" s="200">
        <v>0</v>
      </c>
      <c r="I297" s="608">
        <v>0</v>
      </c>
      <c r="J297" s="608">
        <v>0</v>
      </c>
      <c r="K297" s="209">
        <v>0</v>
      </c>
      <c r="L297" s="209">
        <v>0</v>
      </c>
      <c r="M297"/>
      <c r="N297"/>
      <c r="O297"/>
      <c r="P297"/>
      <c r="Q297"/>
      <c r="R297"/>
    </row>
    <row r="298" spans="1:18" x14ac:dyDescent="0.2">
      <c r="A298">
        <f>IF(D298=D296,A296+1,1)</f>
        <v>1</v>
      </c>
      <c r="B298" s="444" t="s">
        <v>471</v>
      </c>
      <c r="C298" s="444" t="s">
        <v>4803</v>
      </c>
      <c r="D298" s="199" t="s">
        <v>470</v>
      </c>
      <c r="E298" s="199"/>
      <c r="F298" s="608" t="s">
        <v>984</v>
      </c>
      <c r="G298" s="608" t="s">
        <v>984</v>
      </c>
      <c r="H298" s="200" t="s">
        <v>984</v>
      </c>
      <c r="I298" s="608" t="s">
        <v>984</v>
      </c>
      <c r="J298" s="608" t="s">
        <v>984</v>
      </c>
      <c r="K298" s="209" t="s">
        <v>984</v>
      </c>
      <c r="L298" s="209" t="s">
        <v>984</v>
      </c>
      <c r="M298"/>
      <c r="N298"/>
      <c r="O298"/>
      <c r="P298"/>
      <c r="Q298"/>
      <c r="R298"/>
    </row>
    <row r="299" spans="1:18" x14ac:dyDescent="0.2">
      <c r="A299">
        <f t="shared" si="4"/>
        <v>1</v>
      </c>
      <c r="B299" s="444" t="s">
        <v>473</v>
      </c>
      <c r="C299" s="444" t="s">
        <v>4804</v>
      </c>
      <c r="D299" s="199" t="s">
        <v>472</v>
      </c>
      <c r="E299" s="199"/>
      <c r="F299" s="608" t="s">
        <v>984</v>
      </c>
      <c r="G299" s="608" t="s">
        <v>984</v>
      </c>
      <c r="H299" s="200" t="s">
        <v>984</v>
      </c>
      <c r="I299" s="608" t="s">
        <v>984</v>
      </c>
      <c r="J299" s="608" t="s">
        <v>984</v>
      </c>
      <c r="K299" s="209" t="s">
        <v>984</v>
      </c>
      <c r="L299" s="209" t="s">
        <v>984</v>
      </c>
      <c r="M299"/>
      <c r="N299"/>
      <c r="O299"/>
      <c r="P299"/>
      <c r="Q299"/>
      <c r="R299"/>
    </row>
    <row r="300" spans="1:18" x14ac:dyDescent="0.2">
      <c r="A300">
        <f t="shared" si="4"/>
        <v>1</v>
      </c>
      <c r="B300" s="444" t="s">
        <v>475</v>
      </c>
      <c r="C300" s="444" t="s">
        <v>4805</v>
      </c>
      <c r="D300" s="199" t="s">
        <v>474</v>
      </c>
      <c r="E300" s="199"/>
      <c r="F300" s="608" t="s">
        <v>984</v>
      </c>
      <c r="G300" s="608" t="s">
        <v>984</v>
      </c>
      <c r="H300" s="200" t="s">
        <v>984</v>
      </c>
      <c r="I300" s="608" t="s">
        <v>984</v>
      </c>
      <c r="J300" s="608" t="s">
        <v>984</v>
      </c>
      <c r="K300" s="209" t="s">
        <v>984</v>
      </c>
      <c r="L300" s="209" t="s">
        <v>984</v>
      </c>
      <c r="M300"/>
      <c r="N300"/>
      <c r="O300"/>
      <c r="P300"/>
      <c r="Q300"/>
      <c r="R300"/>
    </row>
    <row r="301" spans="1:18" x14ac:dyDescent="0.2">
      <c r="A301">
        <f t="shared" si="4"/>
        <v>1</v>
      </c>
      <c r="B301" s="444" t="s">
        <v>477</v>
      </c>
      <c r="C301" s="444" t="s">
        <v>4806</v>
      </c>
      <c r="D301" s="199" t="s">
        <v>476</v>
      </c>
      <c r="E301" s="199"/>
      <c r="F301" s="608" t="s">
        <v>984</v>
      </c>
      <c r="G301" s="608" t="s">
        <v>984</v>
      </c>
      <c r="H301" s="200" t="s">
        <v>984</v>
      </c>
      <c r="I301" s="608" t="s">
        <v>984</v>
      </c>
      <c r="J301" s="608" t="s">
        <v>984</v>
      </c>
      <c r="K301" s="209" t="s">
        <v>984</v>
      </c>
      <c r="L301" s="209" t="s">
        <v>984</v>
      </c>
      <c r="M301"/>
      <c r="N301"/>
      <c r="O301"/>
      <c r="P301"/>
      <c r="Q301"/>
      <c r="R301"/>
    </row>
    <row r="302" spans="1:18" x14ac:dyDescent="0.2">
      <c r="A302">
        <f t="shared" si="4"/>
        <v>1</v>
      </c>
      <c r="B302" s="444" t="s">
        <v>479</v>
      </c>
      <c r="C302" s="444" t="s">
        <v>4807</v>
      </c>
      <c r="D302" s="199" t="s">
        <v>478</v>
      </c>
      <c r="E302" s="199" t="s">
        <v>1000</v>
      </c>
      <c r="F302" s="608">
        <v>0</v>
      </c>
      <c r="G302" s="608">
        <v>0</v>
      </c>
      <c r="H302" s="200">
        <v>0</v>
      </c>
      <c r="I302" s="608">
        <v>0</v>
      </c>
      <c r="J302" s="608">
        <v>0</v>
      </c>
      <c r="K302" s="209">
        <v>0</v>
      </c>
      <c r="L302" s="209">
        <v>0</v>
      </c>
      <c r="M302"/>
      <c r="N302"/>
      <c r="O302"/>
      <c r="P302"/>
      <c r="Q302"/>
      <c r="R302"/>
    </row>
    <row r="303" spans="1:18" x14ac:dyDescent="0.2">
      <c r="A303">
        <f t="shared" si="4"/>
        <v>2</v>
      </c>
      <c r="B303" s="444" t="s">
        <v>479</v>
      </c>
      <c r="C303" s="444" t="s">
        <v>4808</v>
      </c>
      <c r="D303" s="199" t="s">
        <v>478</v>
      </c>
      <c r="E303" s="199" t="s">
        <v>4094</v>
      </c>
      <c r="F303" s="608">
        <v>0</v>
      </c>
      <c r="G303" s="608">
        <v>0</v>
      </c>
      <c r="H303" s="200">
        <v>0</v>
      </c>
      <c r="I303" s="608">
        <v>0</v>
      </c>
      <c r="J303" s="608">
        <v>6927193</v>
      </c>
      <c r="K303" s="209">
        <v>6927193</v>
      </c>
      <c r="L303" s="209">
        <v>9178891</v>
      </c>
      <c r="M303"/>
      <c r="N303"/>
      <c r="O303"/>
      <c r="P303"/>
      <c r="Q303"/>
      <c r="R303"/>
    </row>
    <row r="304" spans="1:18" x14ac:dyDescent="0.2">
      <c r="A304">
        <f t="shared" si="4"/>
        <v>3</v>
      </c>
      <c r="B304" s="444" t="s">
        <v>479</v>
      </c>
      <c r="C304" s="444" t="s">
        <v>4809</v>
      </c>
      <c r="D304" s="199" t="s">
        <v>478</v>
      </c>
      <c r="E304" s="199" t="s">
        <v>4506</v>
      </c>
      <c r="F304" s="608">
        <v>0</v>
      </c>
      <c r="G304" s="608">
        <v>0</v>
      </c>
      <c r="H304" s="200">
        <v>0</v>
      </c>
      <c r="I304" s="608">
        <v>0</v>
      </c>
      <c r="J304" s="608">
        <v>0</v>
      </c>
      <c r="K304" s="209">
        <v>0</v>
      </c>
      <c r="L304" s="209">
        <v>0</v>
      </c>
      <c r="M304"/>
      <c r="N304"/>
      <c r="O304"/>
      <c r="P304"/>
      <c r="Q304"/>
      <c r="R304"/>
    </row>
    <row r="305" spans="1:18" x14ac:dyDescent="0.2">
      <c r="A305">
        <f>IF(D305=D303,A303+1,1)</f>
        <v>1</v>
      </c>
      <c r="B305" s="444" t="s">
        <v>481</v>
      </c>
      <c r="C305" s="444" t="s">
        <v>4810</v>
      </c>
      <c r="D305" s="199" t="s">
        <v>480</v>
      </c>
      <c r="E305" s="199"/>
      <c r="F305" s="608" t="s">
        <v>984</v>
      </c>
      <c r="G305" s="608" t="s">
        <v>984</v>
      </c>
      <c r="H305" s="200" t="s">
        <v>984</v>
      </c>
      <c r="I305" s="608" t="s">
        <v>984</v>
      </c>
      <c r="J305" s="608" t="s">
        <v>984</v>
      </c>
      <c r="K305" s="209" t="s">
        <v>984</v>
      </c>
      <c r="L305" s="209" t="s">
        <v>984</v>
      </c>
      <c r="M305"/>
      <c r="N305"/>
      <c r="O305"/>
      <c r="P305"/>
      <c r="Q305"/>
      <c r="R305"/>
    </row>
    <row r="306" spans="1:18" x14ac:dyDescent="0.2">
      <c r="A306">
        <f t="shared" si="4"/>
        <v>1</v>
      </c>
      <c r="B306" s="444" t="s">
        <v>483</v>
      </c>
      <c r="C306" s="444" t="s">
        <v>4811</v>
      </c>
      <c r="D306" s="199" t="s">
        <v>482</v>
      </c>
      <c r="E306" s="199"/>
      <c r="F306" s="608" t="s">
        <v>984</v>
      </c>
      <c r="G306" s="608" t="s">
        <v>984</v>
      </c>
      <c r="H306" s="200" t="s">
        <v>984</v>
      </c>
      <c r="I306" s="608" t="s">
        <v>984</v>
      </c>
      <c r="J306" s="608" t="s">
        <v>984</v>
      </c>
      <c r="K306" s="209" t="s">
        <v>984</v>
      </c>
      <c r="L306" s="209" t="s">
        <v>984</v>
      </c>
      <c r="M306"/>
      <c r="N306"/>
      <c r="O306"/>
      <c r="P306"/>
      <c r="Q306"/>
      <c r="R306"/>
    </row>
    <row r="307" spans="1:18" x14ac:dyDescent="0.2">
      <c r="A307">
        <f t="shared" si="4"/>
        <v>1</v>
      </c>
      <c r="B307" s="444" t="s">
        <v>485</v>
      </c>
      <c r="C307" s="444" t="s">
        <v>4812</v>
      </c>
      <c r="D307" s="199" t="s">
        <v>484</v>
      </c>
      <c r="E307" s="199" t="s">
        <v>997</v>
      </c>
      <c r="F307" s="608">
        <v>1840050</v>
      </c>
      <c r="G307" s="608">
        <v>1895330</v>
      </c>
      <c r="H307" s="200">
        <v>1938765</v>
      </c>
      <c r="I307" s="608">
        <v>1970354</v>
      </c>
      <c r="J307" s="608">
        <v>1970354</v>
      </c>
      <c r="K307" s="209">
        <v>1970354</v>
      </c>
      <c r="L307" s="209">
        <v>2168472</v>
      </c>
      <c r="M307"/>
      <c r="N307"/>
      <c r="O307"/>
      <c r="P307"/>
      <c r="Q307"/>
      <c r="R307"/>
    </row>
    <row r="308" spans="1:18" x14ac:dyDescent="0.2">
      <c r="A308">
        <f t="shared" si="4"/>
        <v>1</v>
      </c>
      <c r="B308" s="444" t="s">
        <v>487</v>
      </c>
      <c r="C308" s="444" t="s">
        <v>4813</v>
      </c>
      <c r="D308" s="199" t="s">
        <v>486</v>
      </c>
      <c r="E308" s="199"/>
      <c r="F308" s="608" t="s">
        <v>984</v>
      </c>
      <c r="G308" s="608" t="s">
        <v>984</v>
      </c>
      <c r="H308" s="200" t="s">
        <v>984</v>
      </c>
      <c r="I308" s="608" t="s">
        <v>984</v>
      </c>
      <c r="J308" s="608" t="s">
        <v>984</v>
      </c>
      <c r="K308" s="209" t="s">
        <v>984</v>
      </c>
      <c r="L308" s="209" t="s">
        <v>984</v>
      </c>
      <c r="M308"/>
      <c r="N308"/>
      <c r="O308"/>
      <c r="P308"/>
      <c r="Q308"/>
      <c r="R308"/>
    </row>
    <row r="309" spans="1:18" x14ac:dyDescent="0.2">
      <c r="A309">
        <f t="shared" si="4"/>
        <v>1</v>
      </c>
      <c r="B309" s="444" t="s">
        <v>491</v>
      </c>
      <c r="C309" s="444" t="s">
        <v>4814</v>
      </c>
      <c r="D309" s="199" t="s">
        <v>490</v>
      </c>
      <c r="E309" s="199"/>
      <c r="F309" s="608" t="s">
        <v>984</v>
      </c>
      <c r="G309" s="608" t="s">
        <v>984</v>
      </c>
      <c r="H309" s="200" t="s">
        <v>984</v>
      </c>
      <c r="I309" s="608" t="s">
        <v>984</v>
      </c>
      <c r="J309" s="608" t="s">
        <v>984</v>
      </c>
      <c r="K309" s="209" t="s">
        <v>984</v>
      </c>
      <c r="L309" s="209" t="s">
        <v>984</v>
      </c>
      <c r="M309"/>
      <c r="N309"/>
      <c r="O309"/>
      <c r="P309"/>
      <c r="Q309"/>
      <c r="R309"/>
    </row>
    <row r="310" spans="1:18" x14ac:dyDescent="0.2">
      <c r="A310">
        <f t="shared" si="4"/>
        <v>1</v>
      </c>
      <c r="B310" s="444" t="s">
        <v>493</v>
      </c>
      <c r="C310" s="444" t="s">
        <v>4815</v>
      </c>
      <c r="D310" s="199" t="s">
        <v>492</v>
      </c>
      <c r="E310" s="199"/>
      <c r="F310" s="608" t="s">
        <v>984</v>
      </c>
      <c r="G310" s="608" t="s">
        <v>984</v>
      </c>
      <c r="H310" s="200" t="s">
        <v>984</v>
      </c>
      <c r="I310" s="608" t="s">
        <v>984</v>
      </c>
      <c r="J310" s="608" t="s">
        <v>984</v>
      </c>
      <c r="K310" s="209" t="s">
        <v>984</v>
      </c>
      <c r="L310" s="209" t="s">
        <v>984</v>
      </c>
      <c r="M310"/>
      <c r="N310"/>
      <c r="O310"/>
      <c r="P310"/>
      <c r="Q310"/>
      <c r="R310"/>
    </row>
    <row r="311" spans="1:18" x14ac:dyDescent="0.2">
      <c r="A311">
        <f t="shared" si="4"/>
        <v>1</v>
      </c>
      <c r="B311" s="444" t="s">
        <v>495</v>
      </c>
      <c r="C311" s="444" t="s">
        <v>4816</v>
      </c>
      <c r="D311" s="199" t="s">
        <v>494</v>
      </c>
      <c r="E311" s="199"/>
      <c r="F311" s="608" t="s">
        <v>984</v>
      </c>
      <c r="G311" s="608" t="s">
        <v>984</v>
      </c>
      <c r="H311" s="200" t="s">
        <v>984</v>
      </c>
      <c r="I311" s="608" t="s">
        <v>984</v>
      </c>
      <c r="J311" s="608" t="s">
        <v>984</v>
      </c>
      <c r="K311" s="209" t="s">
        <v>984</v>
      </c>
      <c r="L311" s="209" t="s">
        <v>984</v>
      </c>
      <c r="M311"/>
      <c r="N311"/>
      <c r="O311"/>
      <c r="P311"/>
      <c r="Q311"/>
      <c r="R311"/>
    </row>
    <row r="312" spans="1:18" x14ac:dyDescent="0.2">
      <c r="A312">
        <f t="shared" si="4"/>
        <v>1</v>
      </c>
      <c r="B312" s="444" t="s">
        <v>497</v>
      </c>
      <c r="C312" s="444" t="s">
        <v>4817</v>
      </c>
      <c r="D312" s="199" t="s">
        <v>496</v>
      </c>
      <c r="E312" s="199"/>
      <c r="F312" s="608" t="s">
        <v>984</v>
      </c>
      <c r="G312" s="608" t="s">
        <v>984</v>
      </c>
      <c r="H312" s="200" t="s">
        <v>984</v>
      </c>
      <c r="I312" s="608" t="s">
        <v>984</v>
      </c>
      <c r="J312" s="608" t="s">
        <v>984</v>
      </c>
      <c r="K312" s="209" t="s">
        <v>984</v>
      </c>
      <c r="L312" s="209" t="s">
        <v>984</v>
      </c>
      <c r="M312"/>
      <c r="N312"/>
      <c r="O312"/>
      <c r="P312"/>
      <c r="Q312"/>
      <c r="R312"/>
    </row>
    <row r="313" spans="1:18" x14ac:dyDescent="0.2">
      <c r="A313">
        <f t="shared" si="4"/>
        <v>1</v>
      </c>
      <c r="B313" s="444" t="s">
        <v>499</v>
      </c>
      <c r="C313" s="444" t="s">
        <v>4818</v>
      </c>
      <c r="D313" s="199" t="s">
        <v>498</v>
      </c>
      <c r="E313" s="199" t="s">
        <v>991</v>
      </c>
      <c r="F313" s="608">
        <v>321615</v>
      </c>
      <c r="G313" s="608">
        <v>331277</v>
      </c>
      <c r="H313" s="200">
        <v>338869</v>
      </c>
      <c r="I313" s="608">
        <v>344390</v>
      </c>
      <c r="J313" s="608">
        <v>344390</v>
      </c>
      <c r="K313" s="209">
        <v>344390</v>
      </c>
      <c r="L313" s="209">
        <v>414276</v>
      </c>
      <c r="M313"/>
      <c r="N313"/>
      <c r="O313"/>
      <c r="P313"/>
      <c r="Q313"/>
      <c r="R313"/>
    </row>
    <row r="314" spans="1:18" x14ac:dyDescent="0.2">
      <c r="A314">
        <f t="shared" si="4"/>
        <v>1</v>
      </c>
      <c r="B314" s="444" t="s">
        <v>501</v>
      </c>
      <c r="C314" s="444" t="s">
        <v>4819</v>
      </c>
      <c r="D314" s="199" t="s">
        <v>500</v>
      </c>
      <c r="E314" s="199"/>
      <c r="F314" s="608" t="s">
        <v>984</v>
      </c>
      <c r="G314" s="608" t="s">
        <v>984</v>
      </c>
      <c r="H314" s="200" t="s">
        <v>984</v>
      </c>
      <c r="I314" s="608" t="s">
        <v>984</v>
      </c>
      <c r="J314" s="608" t="s">
        <v>984</v>
      </c>
      <c r="K314" s="209" t="s">
        <v>984</v>
      </c>
      <c r="L314" s="209" t="s">
        <v>984</v>
      </c>
      <c r="M314"/>
      <c r="N314"/>
      <c r="O314"/>
      <c r="P314"/>
      <c r="Q314"/>
      <c r="R314"/>
    </row>
    <row r="315" spans="1:18" x14ac:dyDescent="0.2">
      <c r="A315">
        <f t="shared" si="4"/>
        <v>1</v>
      </c>
      <c r="B315" s="444" t="s">
        <v>503</v>
      </c>
      <c r="C315" s="444" t="s">
        <v>4820</v>
      </c>
      <c r="D315" s="199" t="s">
        <v>502</v>
      </c>
      <c r="E315" s="199" t="s">
        <v>1232</v>
      </c>
      <c r="F315" s="608">
        <v>602682</v>
      </c>
      <c r="G315" s="608">
        <v>620788</v>
      </c>
      <c r="H315" s="200">
        <v>635014</v>
      </c>
      <c r="I315" s="608">
        <v>645360</v>
      </c>
      <c r="J315" s="608">
        <v>645360</v>
      </c>
      <c r="K315" s="209">
        <v>645360</v>
      </c>
      <c r="L315" s="209">
        <v>795116</v>
      </c>
      <c r="M315"/>
      <c r="N315"/>
      <c r="O315"/>
      <c r="P315"/>
      <c r="Q315"/>
      <c r="R315"/>
    </row>
    <row r="316" spans="1:18" x14ac:dyDescent="0.2">
      <c r="A316">
        <f t="shared" si="4"/>
        <v>1</v>
      </c>
      <c r="B316" s="444" t="s">
        <v>505</v>
      </c>
      <c r="C316" s="444" t="s">
        <v>4821</v>
      </c>
      <c r="D316" s="199" t="s">
        <v>504</v>
      </c>
      <c r="E316" s="199" t="s">
        <v>4504</v>
      </c>
      <c r="F316" s="608">
        <v>0</v>
      </c>
      <c r="G316" s="608">
        <v>0</v>
      </c>
      <c r="H316" s="200">
        <v>0</v>
      </c>
      <c r="I316" s="608">
        <v>0</v>
      </c>
      <c r="J316" s="608">
        <v>0</v>
      </c>
      <c r="K316" s="209">
        <v>0</v>
      </c>
      <c r="L316" s="209">
        <v>0</v>
      </c>
      <c r="M316"/>
      <c r="N316"/>
      <c r="O316"/>
      <c r="P316"/>
      <c r="Q316"/>
      <c r="R316"/>
    </row>
    <row r="317" spans="1:18" x14ac:dyDescent="0.2">
      <c r="A317">
        <f t="shared" si="4"/>
        <v>1</v>
      </c>
      <c r="B317" s="444" t="s">
        <v>507</v>
      </c>
      <c r="C317" s="444" t="s">
        <v>4822</v>
      </c>
      <c r="D317" s="199" t="s">
        <v>506</v>
      </c>
      <c r="E317" s="199"/>
      <c r="F317" s="608" t="s">
        <v>984</v>
      </c>
      <c r="G317" s="608" t="s">
        <v>984</v>
      </c>
      <c r="H317" s="200" t="s">
        <v>984</v>
      </c>
      <c r="I317" s="608" t="s">
        <v>984</v>
      </c>
      <c r="J317" s="608" t="s">
        <v>984</v>
      </c>
      <c r="K317" s="209" t="s">
        <v>984</v>
      </c>
      <c r="L317" s="209" t="s">
        <v>984</v>
      </c>
      <c r="M317"/>
      <c r="N317"/>
      <c r="O317"/>
      <c r="P317"/>
      <c r="Q317"/>
      <c r="R317"/>
    </row>
    <row r="318" spans="1:18" x14ac:dyDescent="0.2">
      <c r="A318">
        <f t="shared" si="4"/>
        <v>1</v>
      </c>
      <c r="B318" s="444" t="s">
        <v>509</v>
      </c>
      <c r="C318" s="444" t="s">
        <v>4823</v>
      </c>
      <c r="D318" s="199" t="s">
        <v>508</v>
      </c>
      <c r="E318" s="199"/>
      <c r="F318" s="608" t="s">
        <v>984</v>
      </c>
      <c r="G318" s="608" t="s">
        <v>984</v>
      </c>
      <c r="H318" s="200" t="s">
        <v>984</v>
      </c>
      <c r="I318" s="608" t="s">
        <v>984</v>
      </c>
      <c r="J318" s="608" t="s">
        <v>984</v>
      </c>
      <c r="K318" s="209" t="s">
        <v>984</v>
      </c>
      <c r="L318" s="209" t="s">
        <v>984</v>
      </c>
      <c r="M318"/>
      <c r="N318"/>
      <c r="O318"/>
      <c r="P318"/>
      <c r="Q318"/>
      <c r="R318"/>
    </row>
    <row r="319" spans="1:18" x14ac:dyDescent="0.2">
      <c r="A319">
        <f t="shared" si="4"/>
        <v>1</v>
      </c>
      <c r="B319" s="444" t="s">
        <v>513</v>
      </c>
      <c r="C319" s="444" t="s">
        <v>4824</v>
      </c>
      <c r="D319" s="199" t="s">
        <v>512</v>
      </c>
      <c r="E319" s="199"/>
      <c r="F319" s="608" t="s">
        <v>984</v>
      </c>
      <c r="G319" s="608" t="s">
        <v>984</v>
      </c>
      <c r="H319" s="200" t="s">
        <v>984</v>
      </c>
      <c r="I319" s="608" t="s">
        <v>984</v>
      </c>
      <c r="J319" s="608" t="s">
        <v>984</v>
      </c>
      <c r="K319" s="209" t="s">
        <v>984</v>
      </c>
      <c r="L319" s="209" t="s">
        <v>984</v>
      </c>
      <c r="M319"/>
      <c r="N319"/>
      <c r="O319"/>
      <c r="P319"/>
      <c r="Q319"/>
      <c r="R319"/>
    </row>
    <row r="320" spans="1:18" x14ac:dyDescent="0.2">
      <c r="A320">
        <f t="shared" si="4"/>
        <v>1</v>
      </c>
      <c r="B320" s="444" t="s">
        <v>515</v>
      </c>
      <c r="C320" s="444" t="s">
        <v>4825</v>
      </c>
      <c r="D320" s="199" t="s">
        <v>514</v>
      </c>
      <c r="E320" s="199"/>
      <c r="F320" s="608" t="s">
        <v>984</v>
      </c>
      <c r="G320" s="608" t="s">
        <v>984</v>
      </c>
      <c r="H320" s="200" t="s">
        <v>984</v>
      </c>
      <c r="I320" s="608" t="s">
        <v>984</v>
      </c>
      <c r="J320" s="608" t="s">
        <v>984</v>
      </c>
      <c r="K320" s="209" t="s">
        <v>984</v>
      </c>
      <c r="L320" s="209" t="s">
        <v>984</v>
      </c>
      <c r="M320"/>
      <c r="N320"/>
      <c r="O320"/>
      <c r="P320"/>
      <c r="Q320"/>
      <c r="R320"/>
    </row>
    <row r="321" spans="1:18" x14ac:dyDescent="0.2">
      <c r="A321">
        <f t="shared" ref="A321:A384" si="5">IF(D321=D320,A320+1,1)</f>
        <v>1</v>
      </c>
      <c r="B321" s="444" t="s">
        <v>521</v>
      </c>
      <c r="C321" s="444" t="s">
        <v>4826</v>
      </c>
      <c r="D321" s="199" t="s">
        <v>520</v>
      </c>
      <c r="E321" s="199"/>
      <c r="F321" s="608" t="s">
        <v>984</v>
      </c>
      <c r="G321" s="608" t="s">
        <v>984</v>
      </c>
      <c r="H321" s="200" t="s">
        <v>984</v>
      </c>
      <c r="I321" s="608" t="s">
        <v>984</v>
      </c>
      <c r="J321" s="608" t="s">
        <v>984</v>
      </c>
      <c r="K321" s="209" t="s">
        <v>984</v>
      </c>
      <c r="L321" s="209" t="s">
        <v>984</v>
      </c>
      <c r="M321"/>
      <c r="N321"/>
      <c r="O321"/>
      <c r="P321"/>
      <c r="Q321"/>
      <c r="R321"/>
    </row>
    <row r="322" spans="1:18" x14ac:dyDescent="0.2">
      <c r="A322">
        <f t="shared" si="5"/>
        <v>1</v>
      </c>
      <c r="B322" s="444" t="s">
        <v>525</v>
      </c>
      <c r="C322" s="444" t="s">
        <v>4827</v>
      </c>
      <c r="D322" s="199" t="s">
        <v>524</v>
      </c>
      <c r="E322" s="199"/>
      <c r="F322" s="608" t="s">
        <v>984</v>
      </c>
      <c r="G322" s="608" t="s">
        <v>984</v>
      </c>
      <c r="H322" s="200" t="s">
        <v>984</v>
      </c>
      <c r="I322" s="608" t="s">
        <v>984</v>
      </c>
      <c r="J322" s="608" t="s">
        <v>984</v>
      </c>
      <c r="K322" s="209" t="s">
        <v>984</v>
      </c>
      <c r="L322" s="209" t="s">
        <v>984</v>
      </c>
      <c r="M322"/>
      <c r="N322"/>
      <c r="O322"/>
      <c r="P322"/>
      <c r="Q322"/>
      <c r="R322"/>
    </row>
    <row r="323" spans="1:18" x14ac:dyDescent="0.2">
      <c r="A323">
        <f t="shared" si="5"/>
        <v>1</v>
      </c>
      <c r="B323" s="444" t="s">
        <v>527</v>
      </c>
      <c r="C323" s="444" t="s">
        <v>4828</v>
      </c>
      <c r="D323" s="199" t="s">
        <v>526</v>
      </c>
      <c r="E323" s="199" t="s">
        <v>991</v>
      </c>
      <c r="F323" s="608">
        <v>1708539</v>
      </c>
      <c r="G323" s="608">
        <v>1759868</v>
      </c>
      <c r="H323" s="200">
        <v>1800198</v>
      </c>
      <c r="I323" s="608">
        <v>1829529</v>
      </c>
      <c r="J323" s="608">
        <v>1829529</v>
      </c>
      <c r="K323" s="209">
        <v>1829529</v>
      </c>
      <c r="L323" s="209">
        <v>2520547</v>
      </c>
      <c r="M323"/>
      <c r="N323"/>
      <c r="O323"/>
      <c r="P323"/>
      <c r="Q323"/>
      <c r="R323"/>
    </row>
    <row r="324" spans="1:18" x14ac:dyDescent="0.2">
      <c r="A324">
        <f t="shared" si="5"/>
        <v>2</v>
      </c>
      <c r="B324" s="444" t="s">
        <v>527</v>
      </c>
      <c r="C324" s="444" t="s">
        <v>4829</v>
      </c>
      <c r="D324" s="199" t="s">
        <v>526</v>
      </c>
      <c r="E324" s="199" t="s">
        <v>998</v>
      </c>
      <c r="F324" s="608">
        <v>1604725</v>
      </c>
      <c r="G324" s="608">
        <v>1652936</v>
      </c>
      <c r="H324" s="200">
        <v>1690816</v>
      </c>
      <c r="I324" s="608">
        <v>1718365</v>
      </c>
      <c r="J324" s="608">
        <v>1718365</v>
      </c>
      <c r="K324" s="209">
        <v>1718365</v>
      </c>
      <c r="L324" s="209">
        <v>1665601</v>
      </c>
      <c r="M324"/>
      <c r="N324"/>
      <c r="O324"/>
      <c r="P324"/>
      <c r="Q324"/>
      <c r="R324"/>
    </row>
    <row r="325" spans="1:18" x14ac:dyDescent="0.2">
      <c r="A325">
        <f t="shared" si="5"/>
        <v>1</v>
      </c>
      <c r="B325" s="444" t="s">
        <v>528</v>
      </c>
      <c r="C325" s="444" t="s">
        <v>4830</v>
      </c>
      <c r="D325" s="199" t="s">
        <v>4507</v>
      </c>
      <c r="E325" s="199"/>
      <c r="F325" s="608" t="s">
        <v>984</v>
      </c>
      <c r="G325" s="608" t="s">
        <v>984</v>
      </c>
      <c r="H325" s="200" t="s">
        <v>984</v>
      </c>
      <c r="I325" s="608" t="s">
        <v>984</v>
      </c>
      <c r="J325" s="608" t="s">
        <v>984</v>
      </c>
      <c r="K325" s="209" t="s">
        <v>984</v>
      </c>
      <c r="L325" s="209" t="s">
        <v>984</v>
      </c>
      <c r="M325"/>
      <c r="N325"/>
      <c r="O325"/>
      <c r="P325"/>
      <c r="Q325"/>
      <c r="R325"/>
    </row>
    <row r="326" spans="1:18" x14ac:dyDescent="0.2">
      <c r="A326">
        <f t="shared" si="5"/>
        <v>1</v>
      </c>
      <c r="B326" s="444" t="s">
        <v>530</v>
      </c>
      <c r="C326" s="444" t="s">
        <v>4831</v>
      </c>
      <c r="D326" s="199" t="s">
        <v>529</v>
      </c>
      <c r="E326" s="199"/>
      <c r="F326" s="608" t="s">
        <v>984</v>
      </c>
      <c r="G326" s="608" t="s">
        <v>984</v>
      </c>
      <c r="H326" s="200" t="s">
        <v>984</v>
      </c>
      <c r="I326" s="608" t="s">
        <v>984</v>
      </c>
      <c r="J326" s="608" t="s">
        <v>984</v>
      </c>
      <c r="K326" s="209" t="s">
        <v>984</v>
      </c>
      <c r="L326" s="209" t="s">
        <v>984</v>
      </c>
      <c r="M326"/>
      <c r="N326"/>
      <c r="O326"/>
      <c r="P326"/>
      <c r="Q326"/>
      <c r="R326"/>
    </row>
    <row r="327" spans="1:18" x14ac:dyDescent="0.2">
      <c r="A327">
        <f t="shared" si="5"/>
        <v>1</v>
      </c>
      <c r="B327" s="444" t="s">
        <v>532</v>
      </c>
      <c r="C327" s="444" t="s">
        <v>4832</v>
      </c>
      <c r="D327" s="199" t="s">
        <v>531</v>
      </c>
      <c r="E327" s="199"/>
      <c r="F327" s="608" t="s">
        <v>984</v>
      </c>
      <c r="G327" s="608" t="s">
        <v>984</v>
      </c>
      <c r="H327" s="200" t="s">
        <v>984</v>
      </c>
      <c r="I327" s="608" t="s">
        <v>984</v>
      </c>
      <c r="J327" s="608" t="s">
        <v>984</v>
      </c>
      <c r="K327" s="209" t="s">
        <v>984</v>
      </c>
      <c r="L327" s="209" t="s">
        <v>984</v>
      </c>
      <c r="M327"/>
      <c r="N327"/>
      <c r="O327"/>
      <c r="P327"/>
      <c r="Q327"/>
      <c r="R327"/>
    </row>
    <row r="328" spans="1:18" x14ac:dyDescent="0.2">
      <c r="A328">
        <f t="shared" si="5"/>
        <v>1</v>
      </c>
      <c r="B328" s="444" t="s">
        <v>534</v>
      </c>
      <c r="C328" s="444" t="s">
        <v>4833</v>
      </c>
      <c r="D328" s="199" t="s">
        <v>533</v>
      </c>
      <c r="E328" s="199"/>
      <c r="F328" s="608" t="s">
        <v>984</v>
      </c>
      <c r="G328" s="608" t="s">
        <v>984</v>
      </c>
      <c r="H328" s="200" t="s">
        <v>984</v>
      </c>
      <c r="I328" s="608" t="s">
        <v>984</v>
      </c>
      <c r="J328" s="608" t="s">
        <v>984</v>
      </c>
      <c r="K328" s="209" t="s">
        <v>984</v>
      </c>
      <c r="L328" s="209" t="s">
        <v>984</v>
      </c>
      <c r="M328"/>
      <c r="N328"/>
      <c r="O328"/>
      <c r="P328"/>
      <c r="Q328"/>
      <c r="R328"/>
    </row>
    <row r="329" spans="1:18" x14ac:dyDescent="0.2">
      <c r="A329">
        <f t="shared" si="5"/>
        <v>1</v>
      </c>
      <c r="B329" s="444" t="s">
        <v>4488</v>
      </c>
      <c r="C329" s="444" t="s">
        <v>4834</v>
      </c>
      <c r="D329" s="199" t="s">
        <v>742</v>
      </c>
      <c r="E329" s="199" t="s">
        <v>1233</v>
      </c>
      <c r="F329" s="608">
        <v>20741</v>
      </c>
      <c r="G329" s="608">
        <v>21364</v>
      </c>
      <c r="H329" s="200">
        <v>21854</v>
      </c>
      <c r="I329" s="608">
        <v>22210</v>
      </c>
      <c r="J329" s="608">
        <v>22210</v>
      </c>
      <c r="K329" s="209">
        <v>22210</v>
      </c>
      <c r="L329" s="209">
        <v>26880</v>
      </c>
      <c r="M329"/>
      <c r="N329"/>
      <c r="O329"/>
      <c r="P329"/>
      <c r="Q329"/>
      <c r="R329"/>
    </row>
    <row r="330" spans="1:18" x14ac:dyDescent="0.2">
      <c r="A330">
        <f t="shared" si="5"/>
        <v>1</v>
      </c>
      <c r="B330" s="444" t="s">
        <v>536</v>
      </c>
      <c r="C330" s="444" t="s">
        <v>4835</v>
      </c>
      <c r="D330" s="199" t="s">
        <v>535</v>
      </c>
      <c r="E330" s="199" t="s">
        <v>1048</v>
      </c>
      <c r="F330" s="608">
        <v>0</v>
      </c>
      <c r="G330" s="608">
        <v>0</v>
      </c>
      <c r="H330" s="200">
        <v>0</v>
      </c>
      <c r="I330" s="608">
        <v>0</v>
      </c>
      <c r="J330" s="608">
        <v>0</v>
      </c>
      <c r="K330" s="209">
        <v>0</v>
      </c>
      <c r="L330" s="209">
        <v>0</v>
      </c>
      <c r="M330"/>
      <c r="N330"/>
      <c r="O330"/>
      <c r="P330"/>
      <c r="Q330"/>
      <c r="R330"/>
    </row>
    <row r="331" spans="1:18" x14ac:dyDescent="0.2">
      <c r="A331">
        <f t="shared" si="5"/>
        <v>2</v>
      </c>
      <c r="B331" s="444" t="s">
        <v>536</v>
      </c>
      <c r="C331" s="444" t="s">
        <v>4836</v>
      </c>
      <c r="D331" s="199" t="s">
        <v>535</v>
      </c>
      <c r="E331" s="199" t="s">
        <v>1049</v>
      </c>
      <c r="F331" s="608">
        <v>0</v>
      </c>
      <c r="G331" s="608">
        <v>0</v>
      </c>
      <c r="H331" s="200">
        <v>0</v>
      </c>
      <c r="I331" s="608">
        <v>0</v>
      </c>
      <c r="J331" s="608">
        <v>0</v>
      </c>
      <c r="K331" s="209">
        <v>0</v>
      </c>
      <c r="L331" s="209">
        <v>0</v>
      </c>
      <c r="M331"/>
      <c r="N331"/>
      <c r="O331"/>
      <c r="P331"/>
      <c r="Q331"/>
      <c r="R331"/>
    </row>
    <row r="332" spans="1:18" x14ac:dyDescent="0.2">
      <c r="A332">
        <f t="shared" si="5"/>
        <v>3</v>
      </c>
      <c r="B332" s="444" t="s">
        <v>536</v>
      </c>
      <c r="C332" s="444" t="s">
        <v>4837</v>
      </c>
      <c r="D332" s="199" t="s">
        <v>535</v>
      </c>
      <c r="E332" s="199" t="s">
        <v>1050</v>
      </c>
      <c r="F332" s="608">
        <v>0</v>
      </c>
      <c r="G332" s="608">
        <v>0</v>
      </c>
      <c r="H332" s="200">
        <v>0</v>
      </c>
      <c r="I332" s="608">
        <v>0</v>
      </c>
      <c r="J332" s="608">
        <v>0</v>
      </c>
      <c r="K332" s="209">
        <v>0</v>
      </c>
      <c r="L332" s="209">
        <v>0</v>
      </c>
      <c r="M332"/>
      <c r="N332"/>
      <c r="O332"/>
      <c r="P332"/>
      <c r="Q332"/>
      <c r="R332"/>
    </row>
    <row r="333" spans="1:18" x14ac:dyDescent="0.2">
      <c r="A333">
        <f t="shared" si="5"/>
        <v>1</v>
      </c>
      <c r="B333" s="444" t="s">
        <v>538</v>
      </c>
      <c r="C333" s="444" t="s">
        <v>4838</v>
      </c>
      <c r="D333" t="s">
        <v>537</v>
      </c>
      <c r="E333" s="199" t="s">
        <v>4504</v>
      </c>
      <c r="F333" s="608">
        <v>0</v>
      </c>
      <c r="G333" s="608">
        <v>0</v>
      </c>
      <c r="H333" s="200">
        <v>0</v>
      </c>
      <c r="I333" s="608">
        <v>0</v>
      </c>
      <c r="J333" s="608">
        <v>0</v>
      </c>
      <c r="K333" s="209">
        <v>21457</v>
      </c>
      <c r="L333" s="209">
        <v>22330</v>
      </c>
      <c r="M333"/>
      <c r="N333"/>
      <c r="O333"/>
      <c r="P333"/>
      <c r="Q333"/>
      <c r="R333"/>
    </row>
    <row r="334" spans="1:18" x14ac:dyDescent="0.2">
      <c r="A334">
        <f t="shared" si="5"/>
        <v>1</v>
      </c>
      <c r="B334" s="444" t="s">
        <v>540</v>
      </c>
      <c r="C334" s="444" t="s">
        <v>4839</v>
      </c>
      <c r="D334" s="199" t="s">
        <v>539</v>
      </c>
      <c r="E334" s="199" t="s">
        <v>987</v>
      </c>
      <c r="F334" s="608">
        <v>693418</v>
      </c>
      <c r="G334" s="608">
        <v>714250</v>
      </c>
      <c r="H334" s="200">
        <v>730618</v>
      </c>
      <c r="I334" s="608">
        <v>742522</v>
      </c>
      <c r="J334" s="608">
        <v>742522</v>
      </c>
      <c r="K334" s="209">
        <v>742522</v>
      </c>
      <c r="L334" s="209">
        <v>887637</v>
      </c>
      <c r="M334"/>
      <c r="N334"/>
      <c r="O334"/>
      <c r="P334"/>
      <c r="Q334"/>
      <c r="R334"/>
    </row>
    <row r="335" spans="1:18" x14ac:dyDescent="0.2">
      <c r="A335">
        <f t="shared" si="5"/>
        <v>1</v>
      </c>
      <c r="B335" s="444" t="s">
        <v>542</v>
      </c>
      <c r="C335" s="444" t="s">
        <v>4840</v>
      </c>
      <c r="D335" s="199" t="s">
        <v>541</v>
      </c>
      <c r="E335" s="199" t="s">
        <v>4505</v>
      </c>
      <c r="F335" s="608">
        <v>0</v>
      </c>
      <c r="G335" s="608">
        <v>0</v>
      </c>
      <c r="H335" s="200">
        <v>0</v>
      </c>
      <c r="I335" s="608">
        <v>0</v>
      </c>
      <c r="J335" s="608">
        <v>0</v>
      </c>
      <c r="K335" s="209">
        <v>0</v>
      </c>
      <c r="L335" s="209">
        <v>0</v>
      </c>
      <c r="M335"/>
      <c r="N335"/>
      <c r="O335"/>
      <c r="P335"/>
      <c r="Q335"/>
      <c r="R335"/>
    </row>
    <row r="336" spans="1:18" x14ac:dyDescent="0.2">
      <c r="A336">
        <f t="shared" si="5"/>
        <v>1</v>
      </c>
      <c r="B336" s="444" t="s">
        <v>544</v>
      </c>
      <c r="C336" s="444" t="s">
        <v>4841</v>
      </c>
      <c r="D336" s="199" t="s">
        <v>543</v>
      </c>
      <c r="E336" s="199"/>
      <c r="F336" s="608" t="s">
        <v>984</v>
      </c>
      <c r="G336" s="608" t="s">
        <v>984</v>
      </c>
      <c r="H336" s="200" t="s">
        <v>984</v>
      </c>
      <c r="I336" s="608" t="s">
        <v>984</v>
      </c>
      <c r="J336" s="608" t="s">
        <v>984</v>
      </c>
      <c r="K336" s="209" t="s">
        <v>984</v>
      </c>
      <c r="L336" s="209" t="s">
        <v>984</v>
      </c>
      <c r="M336"/>
      <c r="N336"/>
      <c r="O336"/>
      <c r="P336"/>
      <c r="Q336"/>
      <c r="R336"/>
    </row>
    <row r="337" spans="1:18" x14ac:dyDescent="0.2">
      <c r="A337">
        <f t="shared" si="5"/>
        <v>1</v>
      </c>
      <c r="B337" s="444" t="s">
        <v>546</v>
      </c>
      <c r="C337" s="444" t="s">
        <v>4842</v>
      </c>
      <c r="D337" s="199" t="s">
        <v>545</v>
      </c>
      <c r="E337" s="199"/>
      <c r="F337" s="608" t="s">
        <v>984</v>
      </c>
      <c r="G337" s="608" t="s">
        <v>984</v>
      </c>
      <c r="H337" s="200" t="s">
        <v>984</v>
      </c>
      <c r="I337" s="608" t="s">
        <v>984</v>
      </c>
      <c r="J337" s="608" t="s">
        <v>984</v>
      </c>
      <c r="K337" s="209" t="s">
        <v>984</v>
      </c>
      <c r="L337" s="209" t="s">
        <v>984</v>
      </c>
      <c r="M337"/>
      <c r="N337"/>
      <c r="O337"/>
      <c r="P337"/>
      <c r="Q337"/>
      <c r="R337"/>
    </row>
    <row r="338" spans="1:18" x14ac:dyDescent="0.2">
      <c r="A338">
        <f t="shared" si="5"/>
        <v>1</v>
      </c>
      <c r="B338" s="444" t="s">
        <v>550</v>
      </c>
      <c r="C338" s="444" t="s">
        <v>4843</v>
      </c>
      <c r="D338" s="199" t="s">
        <v>549</v>
      </c>
      <c r="E338" s="199" t="s">
        <v>1234</v>
      </c>
      <c r="F338" s="608">
        <v>197644</v>
      </c>
      <c r="G338" s="608">
        <v>203582</v>
      </c>
      <c r="H338" s="200">
        <v>208247</v>
      </c>
      <c r="I338" s="608">
        <v>211640</v>
      </c>
      <c r="J338" s="608">
        <v>211640</v>
      </c>
      <c r="K338" s="209">
        <v>211640</v>
      </c>
      <c r="L338" s="209">
        <v>202967</v>
      </c>
      <c r="M338"/>
      <c r="N338"/>
      <c r="O338"/>
      <c r="P338"/>
      <c r="Q338"/>
      <c r="R338"/>
    </row>
    <row r="339" spans="1:18" x14ac:dyDescent="0.2">
      <c r="A339">
        <f t="shared" si="5"/>
        <v>1</v>
      </c>
      <c r="B339" s="444" t="s">
        <v>552</v>
      </c>
      <c r="C339" s="444" t="s">
        <v>4844</v>
      </c>
      <c r="D339" s="199" t="s">
        <v>551</v>
      </c>
      <c r="E339" s="199" t="s">
        <v>1235</v>
      </c>
      <c r="F339" s="608">
        <v>0</v>
      </c>
      <c r="G339" s="608">
        <v>0</v>
      </c>
      <c r="H339" s="200">
        <v>0</v>
      </c>
      <c r="I339" s="608">
        <v>0</v>
      </c>
      <c r="J339" s="608">
        <v>0</v>
      </c>
      <c r="K339" s="209">
        <v>0</v>
      </c>
      <c r="L339" s="209">
        <v>0</v>
      </c>
      <c r="M339"/>
      <c r="N339"/>
      <c r="O339"/>
      <c r="P339"/>
      <c r="Q339"/>
      <c r="R339"/>
    </row>
    <row r="340" spans="1:18" x14ac:dyDescent="0.2">
      <c r="A340">
        <f t="shared" si="5"/>
        <v>2</v>
      </c>
      <c r="B340" s="444" t="s">
        <v>552</v>
      </c>
      <c r="C340" s="444" t="s">
        <v>4845</v>
      </c>
      <c r="D340" s="199" t="s">
        <v>551</v>
      </c>
      <c r="E340" s="199" t="s">
        <v>1236</v>
      </c>
      <c r="F340" s="608">
        <v>43554</v>
      </c>
      <c r="G340" s="608">
        <v>44862</v>
      </c>
      <c r="H340" s="200">
        <v>45890</v>
      </c>
      <c r="I340" s="608">
        <v>46638</v>
      </c>
      <c r="J340" s="608">
        <v>46638</v>
      </c>
      <c r="K340" s="209">
        <v>46638</v>
      </c>
      <c r="L340" s="209">
        <v>57913</v>
      </c>
      <c r="M340"/>
      <c r="N340"/>
      <c r="O340"/>
      <c r="P340"/>
      <c r="Q340"/>
      <c r="R340"/>
    </row>
    <row r="341" spans="1:18" x14ac:dyDescent="0.2">
      <c r="A341">
        <f t="shared" si="5"/>
        <v>3</v>
      </c>
      <c r="B341" s="444" t="s">
        <v>552</v>
      </c>
      <c r="C341" s="444" t="s">
        <v>4846</v>
      </c>
      <c r="D341" s="199" t="s">
        <v>551</v>
      </c>
      <c r="E341" s="199" t="s">
        <v>1237</v>
      </c>
      <c r="F341" s="608">
        <v>0</v>
      </c>
      <c r="G341" s="608">
        <v>0</v>
      </c>
      <c r="H341" s="200">
        <v>0</v>
      </c>
      <c r="I341" s="608">
        <v>0</v>
      </c>
      <c r="J341" s="608">
        <v>0</v>
      </c>
      <c r="K341" s="209">
        <v>0</v>
      </c>
      <c r="L341" s="209">
        <v>0</v>
      </c>
      <c r="M341"/>
      <c r="N341"/>
      <c r="O341"/>
      <c r="P341"/>
      <c r="Q341"/>
      <c r="R341"/>
    </row>
    <row r="342" spans="1:18" x14ac:dyDescent="0.2">
      <c r="A342">
        <f t="shared" si="5"/>
        <v>4</v>
      </c>
      <c r="B342" s="444" t="s">
        <v>552</v>
      </c>
      <c r="C342" s="444" t="s">
        <v>4847</v>
      </c>
      <c r="D342" s="199" t="s">
        <v>551</v>
      </c>
      <c r="E342" s="199" t="s">
        <v>1238</v>
      </c>
      <c r="F342" s="608">
        <v>139361</v>
      </c>
      <c r="G342" s="608">
        <v>143548</v>
      </c>
      <c r="H342" s="200">
        <v>146838</v>
      </c>
      <c r="I342" s="608">
        <v>149230</v>
      </c>
      <c r="J342" s="608">
        <v>149230</v>
      </c>
      <c r="K342" s="209">
        <v>149230</v>
      </c>
      <c r="L342" s="209">
        <v>189841</v>
      </c>
      <c r="M342"/>
      <c r="N342"/>
      <c r="O342"/>
      <c r="P342"/>
      <c r="Q342"/>
      <c r="R342"/>
    </row>
    <row r="343" spans="1:18" x14ac:dyDescent="0.2">
      <c r="A343">
        <f t="shared" si="5"/>
        <v>1</v>
      </c>
      <c r="B343" s="444" t="s">
        <v>554</v>
      </c>
      <c r="C343" s="444" t="s">
        <v>4848</v>
      </c>
      <c r="D343" s="199" t="s">
        <v>553</v>
      </c>
      <c r="E343" s="199" t="s">
        <v>997</v>
      </c>
      <c r="F343" s="608">
        <v>0</v>
      </c>
      <c r="G343" s="608">
        <v>0</v>
      </c>
      <c r="H343" s="200">
        <v>0</v>
      </c>
      <c r="I343" s="608">
        <v>0</v>
      </c>
      <c r="J343" s="608">
        <v>0</v>
      </c>
      <c r="K343" s="209">
        <v>0</v>
      </c>
      <c r="L343" s="209">
        <v>0</v>
      </c>
      <c r="M343"/>
      <c r="N343"/>
      <c r="O343"/>
      <c r="P343"/>
      <c r="Q343"/>
      <c r="R343"/>
    </row>
    <row r="344" spans="1:18" x14ac:dyDescent="0.2">
      <c r="A344">
        <f t="shared" si="5"/>
        <v>1</v>
      </c>
      <c r="B344" s="444" t="s">
        <v>558</v>
      </c>
      <c r="C344" s="444" t="s">
        <v>4849</v>
      </c>
      <c r="D344" s="199" t="s">
        <v>557</v>
      </c>
      <c r="E344" s="199" t="s">
        <v>1014</v>
      </c>
      <c r="F344" s="608">
        <v>0</v>
      </c>
      <c r="G344" s="608">
        <v>0</v>
      </c>
      <c r="H344" s="200">
        <v>0</v>
      </c>
      <c r="I344" s="608">
        <v>0</v>
      </c>
      <c r="J344" s="608">
        <v>0</v>
      </c>
      <c r="K344" s="209">
        <v>0</v>
      </c>
      <c r="L344" s="209">
        <v>0</v>
      </c>
      <c r="M344"/>
      <c r="N344"/>
      <c r="O344"/>
      <c r="P344"/>
      <c r="Q344"/>
      <c r="R344"/>
    </row>
    <row r="345" spans="1:18" x14ac:dyDescent="0.2">
      <c r="A345">
        <f t="shared" si="5"/>
        <v>1</v>
      </c>
      <c r="B345" s="444" t="s">
        <v>560</v>
      </c>
      <c r="C345" s="444" t="s">
        <v>4850</v>
      </c>
      <c r="D345" s="199" t="s">
        <v>559</v>
      </c>
      <c r="E345" s="199" t="s">
        <v>1239</v>
      </c>
      <c r="F345" s="608">
        <v>0</v>
      </c>
      <c r="G345" s="608">
        <v>0</v>
      </c>
      <c r="H345" s="200">
        <v>0</v>
      </c>
      <c r="I345" s="608">
        <v>0</v>
      </c>
      <c r="J345" s="608">
        <v>0</v>
      </c>
      <c r="K345" s="209">
        <v>0</v>
      </c>
      <c r="L345" s="209">
        <v>0</v>
      </c>
      <c r="M345"/>
      <c r="N345"/>
      <c r="O345"/>
      <c r="P345"/>
      <c r="Q345"/>
      <c r="R345"/>
    </row>
    <row r="346" spans="1:18" x14ac:dyDescent="0.2">
      <c r="A346">
        <f t="shared" si="5"/>
        <v>2</v>
      </c>
      <c r="B346" s="444" t="s">
        <v>560</v>
      </c>
      <c r="C346" s="444" t="s">
        <v>4851</v>
      </c>
      <c r="D346" s="199" t="s">
        <v>559</v>
      </c>
      <c r="E346" s="199" t="s">
        <v>1240</v>
      </c>
      <c r="F346" s="608">
        <v>0</v>
      </c>
      <c r="G346" s="608">
        <v>0</v>
      </c>
      <c r="H346" s="200">
        <v>0</v>
      </c>
      <c r="I346" s="608">
        <v>0</v>
      </c>
      <c r="J346" s="608">
        <v>0</v>
      </c>
      <c r="K346" s="209">
        <v>0</v>
      </c>
      <c r="L346" s="209">
        <v>0</v>
      </c>
      <c r="M346"/>
      <c r="N346"/>
      <c r="O346"/>
      <c r="P346"/>
      <c r="Q346"/>
      <c r="R346"/>
    </row>
    <row r="347" spans="1:18" x14ac:dyDescent="0.2">
      <c r="A347">
        <f t="shared" si="5"/>
        <v>1</v>
      </c>
      <c r="B347" s="444" t="s">
        <v>562</v>
      </c>
      <c r="C347" s="444" t="s">
        <v>4852</v>
      </c>
      <c r="D347" s="199" t="s">
        <v>561</v>
      </c>
      <c r="E347" s="199" t="s">
        <v>4500</v>
      </c>
      <c r="F347" s="608">
        <v>0</v>
      </c>
      <c r="G347" s="608">
        <v>0</v>
      </c>
      <c r="H347" s="200">
        <v>0</v>
      </c>
      <c r="I347" s="608">
        <v>0</v>
      </c>
      <c r="J347" s="608">
        <v>0</v>
      </c>
      <c r="K347" s="209">
        <v>542114</v>
      </c>
      <c r="L347" s="209">
        <v>770158</v>
      </c>
      <c r="M347"/>
      <c r="N347"/>
      <c r="O347"/>
      <c r="P347"/>
      <c r="Q347"/>
      <c r="R347"/>
    </row>
    <row r="348" spans="1:18" x14ac:dyDescent="0.2">
      <c r="A348">
        <f t="shared" si="5"/>
        <v>1</v>
      </c>
      <c r="B348" s="444" t="s">
        <v>564</v>
      </c>
      <c r="C348" s="444" t="s">
        <v>4853</v>
      </c>
      <c r="D348" s="199" t="s">
        <v>563</v>
      </c>
      <c r="E348" s="199"/>
      <c r="F348" s="608" t="s">
        <v>984</v>
      </c>
      <c r="G348" s="608" t="s">
        <v>984</v>
      </c>
      <c r="H348" s="200" t="s">
        <v>984</v>
      </c>
      <c r="I348" s="608" t="s">
        <v>984</v>
      </c>
      <c r="J348" s="608" t="s">
        <v>984</v>
      </c>
      <c r="K348" s="209" t="s">
        <v>984</v>
      </c>
      <c r="L348" s="209" t="s">
        <v>984</v>
      </c>
      <c r="M348"/>
      <c r="N348"/>
      <c r="O348"/>
      <c r="P348"/>
      <c r="Q348"/>
      <c r="R348"/>
    </row>
    <row r="349" spans="1:18" x14ac:dyDescent="0.2">
      <c r="A349">
        <f t="shared" si="5"/>
        <v>1</v>
      </c>
      <c r="B349" s="444" t="s">
        <v>566</v>
      </c>
      <c r="C349" s="444" t="s">
        <v>4854</v>
      </c>
      <c r="D349" s="199" t="s">
        <v>565</v>
      </c>
      <c r="E349" s="199"/>
      <c r="F349" s="608" t="s">
        <v>984</v>
      </c>
      <c r="G349" s="608" t="s">
        <v>984</v>
      </c>
      <c r="H349" s="200" t="s">
        <v>984</v>
      </c>
      <c r="I349" s="608" t="s">
        <v>984</v>
      </c>
      <c r="J349" s="608" t="s">
        <v>984</v>
      </c>
      <c r="K349" s="209" t="s">
        <v>984</v>
      </c>
      <c r="L349" s="209" t="s">
        <v>984</v>
      </c>
      <c r="M349"/>
      <c r="N349"/>
      <c r="O349"/>
      <c r="P349"/>
      <c r="Q349"/>
      <c r="R349"/>
    </row>
    <row r="350" spans="1:18" x14ac:dyDescent="0.2">
      <c r="A350">
        <f t="shared" si="5"/>
        <v>1</v>
      </c>
      <c r="B350" s="444" t="s">
        <v>568</v>
      </c>
      <c r="C350" s="444" t="s">
        <v>4855</v>
      </c>
      <c r="D350" s="199" t="s">
        <v>567</v>
      </c>
      <c r="E350" s="199"/>
      <c r="F350" s="608" t="s">
        <v>984</v>
      </c>
      <c r="G350" s="608" t="s">
        <v>984</v>
      </c>
      <c r="H350" s="200" t="s">
        <v>984</v>
      </c>
      <c r="I350" s="608" t="s">
        <v>984</v>
      </c>
      <c r="J350" s="608" t="s">
        <v>984</v>
      </c>
      <c r="K350" s="209" t="s">
        <v>984</v>
      </c>
      <c r="L350" s="209" t="s">
        <v>984</v>
      </c>
      <c r="M350"/>
      <c r="N350"/>
      <c r="O350"/>
      <c r="P350"/>
      <c r="Q350"/>
      <c r="R350"/>
    </row>
    <row r="351" spans="1:18" x14ac:dyDescent="0.2">
      <c r="A351">
        <f t="shared" si="5"/>
        <v>1</v>
      </c>
      <c r="B351" s="444" t="s">
        <v>570</v>
      </c>
      <c r="C351" s="444" t="s">
        <v>4856</v>
      </c>
      <c r="D351" s="199" t="s">
        <v>569</v>
      </c>
      <c r="E351" s="199" t="s">
        <v>1241</v>
      </c>
      <c r="F351" s="608">
        <v>40656</v>
      </c>
      <c r="G351" s="608">
        <v>41877</v>
      </c>
      <c r="H351" s="200">
        <v>42837</v>
      </c>
      <c r="I351" s="608">
        <v>43535</v>
      </c>
      <c r="J351" s="608">
        <v>43535</v>
      </c>
      <c r="K351" s="209">
        <v>43535</v>
      </c>
      <c r="L351" s="209">
        <v>100000</v>
      </c>
      <c r="M351"/>
      <c r="N351"/>
      <c r="O351"/>
      <c r="P351"/>
      <c r="Q351"/>
      <c r="R351"/>
    </row>
    <row r="352" spans="1:18" x14ac:dyDescent="0.2">
      <c r="A352">
        <f t="shared" si="5"/>
        <v>2</v>
      </c>
      <c r="B352" s="444" t="s">
        <v>570</v>
      </c>
      <c r="C352" s="444" t="s">
        <v>4857</v>
      </c>
      <c r="D352" s="199" t="s">
        <v>569</v>
      </c>
      <c r="E352" s="199" t="s">
        <v>1242</v>
      </c>
      <c r="F352" s="608">
        <v>865737</v>
      </c>
      <c r="G352" s="608">
        <v>891746</v>
      </c>
      <c r="H352" s="200">
        <v>912182</v>
      </c>
      <c r="I352" s="608">
        <v>927044</v>
      </c>
      <c r="J352" s="608">
        <v>927044</v>
      </c>
      <c r="K352" s="209">
        <v>927044</v>
      </c>
      <c r="L352" s="209">
        <v>400000</v>
      </c>
      <c r="M352"/>
      <c r="N352"/>
      <c r="O352"/>
      <c r="P352"/>
      <c r="Q352"/>
      <c r="R352"/>
    </row>
    <row r="353" spans="1:18" x14ac:dyDescent="0.2">
      <c r="A353">
        <f t="shared" si="5"/>
        <v>3</v>
      </c>
      <c r="B353" s="444" t="s">
        <v>570</v>
      </c>
      <c r="C353" s="444" t="s">
        <v>4858</v>
      </c>
      <c r="D353" s="199" t="s">
        <v>569</v>
      </c>
      <c r="E353" s="199" t="s">
        <v>1243</v>
      </c>
      <c r="F353" s="608">
        <v>90719</v>
      </c>
      <c r="G353" s="608">
        <v>93444</v>
      </c>
      <c r="H353" s="200">
        <v>95585</v>
      </c>
      <c r="I353" s="608">
        <v>97142</v>
      </c>
      <c r="J353" s="608">
        <v>97142</v>
      </c>
      <c r="K353" s="209">
        <v>97142</v>
      </c>
      <c r="L353" s="209">
        <v>700000</v>
      </c>
      <c r="M353"/>
      <c r="N353"/>
      <c r="O353"/>
      <c r="P353"/>
      <c r="Q353"/>
      <c r="R353"/>
    </row>
    <row r="354" spans="1:18" x14ac:dyDescent="0.2">
      <c r="A354">
        <f t="shared" si="5"/>
        <v>1</v>
      </c>
      <c r="B354" s="444" t="s">
        <v>572</v>
      </c>
      <c r="C354" s="444" t="s">
        <v>4859</v>
      </c>
      <c r="D354" s="199" t="s">
        <v>571</v>
      </c>
      <c r="E354" s="199" t="s">
        <v>4501</v>
      </c>
      <c r="F354" s="608">
        <v>0</v>
      </c>
      <c r="G354" s="608">
        <v>0</v>
      </c>
      <c r="H354" s="200">
        <v>0</v>
      </c>
      <c r="I354" s="608">
        <v>0</v>
      </c>
      <c r="J354" s="608">
        <v>0</v>
      </c>
      <c r="K354" s="209">
        <v>0</v>
      </c>
      <c r="L354" s="209">
        <v>0</v>
      </c>
      <c r="M354"/>
      <c r="N354"/>
      <c r="O354"/>
      <c r="P354"/>
      <c r="Q354"/>
      <c r="R354"/>
    </row>
    <row r="355" spans="1:18" x14ac:dyDescent="0.2">
      <c r="A355">
        <f t="shared" si="5"/>
        <v>1</v>
      </c>
      <c r="B355" s="444" t="s">
        <v>574</v>
      </c>
      <c r="C355" s="444" t="s">
        <v>4860</v>
      </c>
      <c r="D355" s="199" t="s">
        <v>573</v>
      </c>
      <c r="E355" s="199"/>
      <c r="F355" s="608" t="s">
        <v>984</v>
      </c>
      <c r="G355" s="608" t="s">
        <v>984</v>
      </c>
      <c r="H355" s="200" t="s">
        <v>984</v>
      </c>
      <c r="I355" s="608" t="s">
        <v>984</v>
      </c>
      <c r="J355" s="608" t="s">
        <v>984</v>
      </c>
      <c r="K355" s="209" t="s">
        <v>984</v>
      </c>
      <c r="L355" s="209" t="s">
        <v>984</v>
      </c>
      <c r="M355"/>
      <c r="N355"/>
      <c r="O355"/>
      <c r="P355"/>
      <c r="Q355"/>
      <c r="R355"/>
    </row>
    <row r="356" spans="1:18" x14ac:dyDescent="0.2">
      <c r="A356">
        <f t="shared" si="5"/>
        <v>1</v>
      </c>
      <c r="B356" s="444" t="s">
        <v>576</v>
      </c>
      <c r="C356" s="444" t="s">
        <v>4861</v>
      </c>
      <c r="D356" s="199" t="s">
        <v>575</v>
      </c>
      <c r="E356" s="199"/>
      <c r="F356" s="608" t="s">
        <v>984</v>
      </c>
      <c r="G356" s="608" t="s">
        <v>984</v>
      </c>
      <c r="H356" s="200" t="s">
        <v>984</v>
      </c>
      <c r="I356" s="608" t="s">
        <v>984</v>
      </c>
      <c r="J356" s="608" t="s">
        <v>984</v>
      </c>
      <c r="K356" s="209" t="s">
        <v>984</v>
      </c>
      <c r="L356" s="209" t="s">
        <v>984</v>
      </c>
      <c r="M356"/>
      <c r="N356"/>
      <c r="O356"/>
      <c r="P356"/>
      <c r="Q356"/>
      <c r="R356"/>
    </row>
    <row r="357" spans="1:18" x14ac:dyDescent="0.2">
      <c r="A357">
        <f t="shared" si="5"/>
        <v>1</v>
      </c>
      <c r="B357" s="444" t="s">
        <v>578</v>
      </c>
      <c r="C357" s="444" t="s">
        <v>4862</v>
      </c>
      <c r="D357" s="199" t="s">
        <v>577</v>
      </c>
      <c r="E357" s="199"/>
      <c r="F357" s="608" t="s">
        <v>984</v>
      </c>
      <c r="G357" s="608" t="s">
        <v>984</v>
      </c>
      <c r="H357" s="200" t="s">
        <v>984</v>
      </c>
      <c r="I357" s="608" t="s">
        <v>984</v>
      </c>
      <c r="J357" s="608" t="s">
        <v>984</v>
      </c>
      <c r="K357" s="209" t="s">
        <v>984</v>
      </c>
      <c r="L357" s="209" t="s">
        <v>984</v>
      </c>
      <c r="M357"/>
      <c r="N357"/>
      <c r="O357"/>
      <c r="P357"/>
      <c r="Q357"/>
      <c r="R357"/>
    </row>
    <row r="358" spans="1:18" x14ac:dyDescent="0.2">
      <c r="A358">
        <f t="shared" si="5"/>
        <v>1</v>
      </c>
      <c r="B358" s="444" t="s">
        <v>580</v>
      </c>
      <c r="C358" s="444" t="s">
        <v>4863</v>
      </c>
      <c r="D358" s="199" t="s">
        <v>579</v>
      </c>
      <c r="E358" s="199" t="s">
        <v>1245</v>
      </c>
      <c r="F358" s="608">
        <v>0</v>
      </c>
      <c r="G358" s="608">
        <v>0</v>
      </c>
      <c r="H358" s="200">
        <v>0</v>
      </c>
      <c r="I358" s="608">
        <v>0</v>
      </c>
      <c r="J358" s="608">
        <v>0</v>
      </c>
      <c r="K358" s="209">
        <v>0</v>
      </c>
      <c r="L358" s="209">
        <v>0</v>
      </c>
      <c r="M358"/>
      <c r="N358"/>
      <c r="O358"/>
      <c r="P358"/>
      <c r="Q358"/>
      <c r="R358"/>
    </row>
    <row r="359" spans="1:18" x14ac:dyDescent="0.2">
      <c r="A359">
        <f t="shared" si="5"/>
        <v>1</v>
      </c>
      <c r="B359" s="444" t="s">
        <v>582</v>
      </c>
      <c r="C359" s="444" t="s">
        <v>4864</v>
      </c>
      <c r="D359" s="199" t="s">
        <v>581</v>
      </c>
      <c r="E359" s="199" t="s">
        <v>1000</v>
      </c>
      <c r="F359" s="608">
        <v>0</v>
      </c>
      <c r="G359" s="608">
        <v>0</v>
      </c>
      <c r="H359" s="200">
        <v>0</v>
      </c>
      <c r="I359" s="608">
        <v>0</v>
      </c>
      <c r="J359" s="608">
        <v>0</v>
      </c>
      <c r="K359" s="209">
        <v>0</v>
      </c>
      <c r="L359" s="209">
        <v>0</v>
      </c>
      <c r="M359"/>
      <c r="N359"/>
      <c r="O359"/>
      <c r="P359"/>
      <c r="Q359"/>
      <c r="R359"/>
    </row>
    <row r="360" spans="1:18" x14ac:dyDescent="0.2">
      <c r="A360">
        <f t="shared" si="5"/>
        <v>2</v>
      </c>
      <c r="B360" s="444" t="s">
        <v>582</v>
      </c>
      <c r="C360" s="444" t="s">
        <v>4865</v>
      </c>
      <c r="D360" s="199" t="s">
        <v>581</v>
      </c>
      <c r="E360" s="199" t="s">
        <v>1246</v>
      </c>
      <c r="F360" s="608">
        <v>72460</v>
      </c>
      <c r="G360" s="608">
        <v>74637</v>
      </c>
      <c r="H360" s="200">
        <v>76347</v>
      </c>
      <c r="I360" s="608">
        <v>77591</v>
      </c>
      <c r="J360" s="608">
        <v>77591</v>
      </c>
      <c r="K360" s="209">
        <v>77591</v>
      </c>
      <c r="L360" s="209">
        <v>81315</v>
      </c>
      <c r="M360"/>
      <c r="N360"/>
      <c r="O360"/>
      <c r="P360"/>
      <c r="Q360"/>
      <c r="R360"/>
    </row>
    <row r="361" spans="1:18" x14ac:dyDescent="0.2">
      <c r="A361">
        <f t="shared" si="5"/>
        <v>1</v>
      </c>
      <c r="B361" s="444" t="s">
        <v>584</v>
      </c>
      <c r="C361" s="444" t="s">
        <v>4866</v>
      </c>
      <c r="D361" s="199" t="s">
        <v>583</v>
      </c>
      <c r="E361" s="199" t="s">
        <v>1247</v>
      </c>
      <c r="F361" s="608">
        <v>271200</v>
      </c>
      <c r="G361" s="608">
        <v>279348</v>
      </c>
      <c r="H361" s="200">
        <v>285750</v>
      </c>
      <c r="I361" s="608">
        <v>290406</v>
      </c>
      <c r="J361" s="608">
        <v>290406</v>
      </c>
      <c r="K361" s="209">
        <v>290406</v>
      </c>
      <c r="L361" s="209">
        <v>290406</v>
      </c>
      <c r="M361"/>
      <c r="N361"/>
      <c r="O361"/>
      <c r="P361"/>
      <c r="Q361"/>
      <c r="R361"/>
    </row>
    <row r="362" spans="1:18" x14ac:dyDescent="0.2">
      <c r="A362">
        <f t="shared" si="5"/>
        <v>2</v>
      </c>
      <c r="B362" s="444" t="s">
        <v>584</v>
      </c>
      <c r="C362" s="444" t="s">
        <v>4867</v>
      </c>
      <c r="D362" s="199" t="s">
        <v>583</v>
      </c>
      <c r="E362" s="199" t="s">
        <v>1248</v>
      </c>
      <c r="F362" s="608">
        <v>0</v>
      </c>
      <c r="G362" s="608">
        <v>0</v>
      </c>
      <c r="H362" s="200">
        <v>0</v>
      </c>
      <c r="I362" s="608">
        <v>0</v>
      </c>
      <c r="J362" s="608">
        <v>0</v>
      </c>
      <c r="K362" s="209">
        <v>0</v>
      </c>
      <c r="L362" s="209">
        <v>0</v>
      </c>
      <c r="M362"/>
      <c r="N362"/>
      <c r="O362"/>
      <c r="P362"/>
      <c r="Q362"/>
      <c r="R362"/>
    </row>
    <row r="363" spans="1:18" x14ac:dyDescent="0.2">
      <c r="A363">
        <f t="shared" si="5"/>
        <v>3</v>
      </c>
      <c r="B363" s="444" t="s">
        <v>584</v>
      </c>
      <c r="C363" s="444" t="s">
        <v>4868</v>
      </c>
      <c r="D363" s="199" t="s">
        <v>583</v>
      </c>
      <c r="E363" s="199" t="s">
        <v>1249</v>
      </c>
      <c r="F363" s="608">
        <v>47823</v>
      </c>
      <c r="G363" s="608">
        <v>49260</v>
      </c>
      <c r="H363" s="200">
        <v>50389</v>
      </c>
      <c r="I363" s="608">
        <v>51210</v>
      </c>
      <c r="J363" s="608">
        <v>51210</v>
      </c>
      <c r="K363" s="209">
        <v>51210</v>
      </c>
      <c r="L363" s="209">
        <v>51210</v>
      </c>
      <c r="M363"/>
      <c r="N363"/>
      <c r="O363"/>
      <c r="P363"/>
      <c r="Q363"/>
      <c r="R363"/>
    </row>
    <row r="364" spans="1:18" x14ac:dyDescent="0.2">
      <c r="A364">
        <f t="shared" si="5"/>
        <v>4</v>
      </c>
      <c r="B364" s="444" t="s">
        <v>584</v>
      </c>
      <c r="C364" s="444" t="s">
        <v>4869</v>
      </c>
      <c r="D364" s="199" t="s">
        <v>583</v>
      </c>
      <c r="E364" s="199" t="s">
        <v>1250</v>
      </c>
      <c r="F364" s="608">
        <v>17325</v>
      </c>
      <c r="G364" s="608">
        <v>17845</v>
      </c>
      <c r="H364" s="200">
        <v>18254</v>
      </c>
      <c r="I364" s="608">
        <v>18551</v>
      </c>
      <c r="J364" s="608">
        <v>18551</v>
      </c>
      <c r="K364" s="209">
        <v>18551</v>
      </c>
      <c r="L364" s="209">
        <v>18551</v>
      </c>
      <c r="M364"/>
      <c r="N364"/>
      <c r="O364"/>
      <c r="P364"/>
      <c r="Q364"/>
      <c r="R364"/>
    </row>
    <row r="365" spans="1:18" x14ac:dyDescent="0.2">
      <c r="A365">
        <f t="shared" si="5"/>
        <v>5</v>
      </c>
      <c r="B365" s="444" t="s">
        <v>584</v>
      </c>
      <c r="C365" s="444" t="s">
        <v>4870</v>
      </c>
      <c r="D365" s="199" t="s">
        <v>583</v>
      </c>
      <c r="E365" s="199" t="s">
        <v>1251</v>
      </c>
      <c r="F365" s="608">
        <v>33391</v>
      </c>
      <c r="G365" s="608">
        <v>34394</v>
      </c>
      <c r="H365" s="200">
        <v>35182</v>
      </c>
      <c r="I365" s="608">
        <v>35755</v>
      </c>
      <c r="J365" s="608">
        <v>35755</v>
      </c>
      <c r="K365" s="209">
        <v>35755</v>
      </c>
      <c r="L365" s="209">
        <v>35755</v>
      </c>
      <c r="M365"/>
      <c r="N365"/>
      <c r="O365"/>
      <c r="P365"/>
      <c r="Q365"/>
      <c r="R365"/>
    </row>
    <row r="366" spans="1:18" x14ac:dyDescent="0.2">
      <c r="A366">
        <f t="shared" si="5"/>
        <v>1</v>
      </c>
      <c r="B366" s="444" t="s">
        <v>586</v>
      </c>
      <c r="C366" s="444" t="s">
        <v>4871</v>
      </c>
      <c r="D366" s="199" t="s">
        <v>585</v>
      </c>
      <c r="E366" s="199"/>
      <c r="F366" s="608" t="s">
        <v>984</v>
      </c>
      <c r="G366" s="608" t="s">
        <v>984</v>
      </c>
      <c r="H366" s="200" t="s">
        <v>984</v>
      </c>
      <c r="I366" s="608" t="s">
        <v>984</v>
      </c>
      <c r="J366" s="608" t="s">
        <v>984</v>
      </c>
      <c r="K366" s="209" t="s">
        <v>984</v>
      </c>
      <c r="L366" s="209" t="s">
        <v>984</v>
      </c>
      <c r="M366"/>
      <c r="N366"/>
      <c r="O366"/>
      <c r="P366"/>
      <c r="Q366"/>
      <c r="R366"/>
    </row>
    <row r="367" spans="1:18" x14ac:dyDescent="0.2">
      <c r="A367">
        <f t="shared" si="5"/>
        <v>1</v>
      </c>
      <c r="B367" s="444" t="s">
        <v>588</v>
      </c>
      <c r="C367" s="444" t="s">
        <v>4872</v>
      </c>
      <c r="D367" s="199" t="s">
        <v>587</v>
      </c>
      <c r="E367" s="199"/>
      <c r="F367" s="608" t="s">
        <v>984</v>
      </c>
      <c r="G367" s="608" t="s">
        <v>984</v>
      </c>
      <c r="H367" s="200" t="s">
        <v>984</v>
      </c>
      <c r="I367" s="608" t="s">
        <v>984</v>
      </c>
      <c r="J367" s="608" t="s">
        <v>984</v>
      </c>
      <c r="K367" s="209" t="s">
        <v>984</v>
      </c>
      <c r="L367" s="209" t="s">
        <v>984</v>
      </c>
      <c r="M367"/>
      <c r="N367"/>
      <c r="O367"/>
      <c r="P367"/>
      <c r="Q367"/>
      <c r="R367"/>
    </row>
    <row r="368" spans="1:18" x14ac:dyDescent="0.2">
      <c r="A368">
        <f t="shared" si="5"/>
        <v>1</v>
      </c>
      <c r="B368" s="444" t="s">
        <v>590</v>
      </c>
      <c r="C368" s="444" t="s">
        <v>4873</v>
      </c>
      <c r="D368" s="199" t="s">
        <v>589</v>
      </c>
      <c r="E368" s="199" t="s">
        <v>1011</v>
      </c>
      <c r="F368" s="608">
        <v>134776</v>
      </c>
      <c r="G368" s="608">
        <v>138825</v>
      </c>
      <c r="H368" s="200">
        <v>142006</v>
      </c>
      <c r="I368" s="608">
        <v>144320</v>
      </c>
      <c r="J368" s="608">
        <v>144320</v>
      </c>
      <c r="K368" s="209">
        <v>144320</v>
      </c>
      <c r="L368" s="209">
        <v>126508</v>
      </c>
      <c r="M368"/>
      <c r="N368"/>
      <c r="O368"/>
      <c r="P368"/>
      <c r="Q368"/>
      <c r="R368"/>
    </row>
    <row r="369" spans="1:18" x14ac:dyDescent="0.2">
      <c r="A369">
        <f t="shared" si="5"/>
        <v>2</v>
      </c>
      <c r="B369" s="444" t="s">
        <v>590</v>
      </c>
      <c r="C369" s="444" t="s">
        <v>4874</v>
      </c>
      <c r="D369" s="199" t="s">
        <v>589</v>
      </c>
      <c r="E369" s="199" t="s">
        <v>1252</v>
      </c>
      <c r="F369" s="608">
        <v>0</v>
      </c>
      <c r="G369" s="608">
        <v>0</v>
      </c>
      <c r="H369" s="200">
        <v>0</v>
      </c>
      <c r="I369" s="608">
        <v>0</v>
      </c>
      <c r="J369" s="608">
        <v>0</v>
      </c>
      <c r="K369" s="209">
        <v>0</v>
      </c>
      <c r="L369" s="209">
        <v>0</v>
      </c>
      <c r="M369"/>
      <c r="N369"/>
      <c r="O369"/>
      <c r="P369"/>
      <c r="Q369"/>
      <c r="R369"/>
    </row>
    <row r="370" spans="1:18" x14ac:dyDescent="0.2">
      <c r="A370">
        <f t="shared" si="5"/>
        <v>3</v>
      </c>
      <c r="B370" s="444" t="s">
        <v>590</v>
      </c>
      <c r="C370" s="444" t="s">
        <v>4875</v>
      </c>
      <c r="D370" s="199" t="s">
        <v>589</v>
      </c>
      <c r="E370" s="199" t="s">
        <v>1253</v>
      </c>
      <c r="F370" s="608">
        <v>0</v>
      </c>
      <c r="G370" s="608">
        <v>0</v>
      </c>
      <c r="H370" s="200">
        <v>0</v>
      </c>
      <c r="I370" s="608">
        <v>0</v>
      </c>
      <c r="J370" s="608">
        <v>0</v>
      </c>
      <c r="K370" s="209">
        <v>0</v>
      </c>
      <c r="L370" s="209">
        <v>0</v>
      </c>
      <c r="M370"/>
      <c r="N370"/>
      <c r="O370"/>
      <c r="P370"/>
      <c r="Q370"/>
      <c r="R370"/>
    </row>
    <row r="371" spans="1:18" x14ac:dyDescent="0.2">
      <c r="A371">
        <f t="shared" si="5"/>
        <v>1</v>
      </c>
      <c r="B371" s="444" t="s">
        <v>592</v>
      </c>
      <c r="C371" s="444" t="s">
        <v>4876</v>
      </c>
      <c r="D371" s="199" t="s">
        <v>591</v>
      </c>
      <c r="E371" s="199"/>
      <c r="F371" s="608" t="s">
        <v>984</v>
      </c>
      <c r="G371" s="608" t="s">
        <v>984</v>
      </c>
      <c r="H371" s="200" t="s">
        <v>984</v>
      </c>
      <c r="I371" s="608" t="s">
        <v>984</v>
      </c>
      <c r="J371" s="608" t="s">
        <v>984</v>
      </c>
      <c r="K371" s="209" t="s">
        <v>984</v>
      </c>
      <c r="L371" s="209" t="s">
        <v>984</v>
      </c>
      <c r="M371"/>
      <c r="N371"/>
      <c r="O371"/>
      <c r="P371"/>
      <c r="Q371"/>
      <c r="R371"/>
    </row>
    <row r="372" spans="1:18" x14ac:dyDescent="0.2">
      <c r="A372">
        <f t="shared" si="5"/>
        <v>1</v>
      </c>
      <c r="B372" s="444" t="s">
        <v>594</v>
      </c>
      <c r="C372" s="444" t="s">
        <v>4877</v>
      </c>
      <c r="D372" s="199" t="s">
        <v>593</v>
      </c>
      <c r="E372" s="199"/>
      <c r="F372" s="608" t="s">
        <v>984</v>
      </c>
      <c r="G372" s="608" t="s">
        <v>984</v>
      </c>
      <c r="H372" s="200" t="s">
        <v>984</v>
      </c>
      <c r="I372" s="608" t="s">
        <v>984</v>
      </c>
      <c r="J372" s="608" t="s">
        <v>984</v>
      </c>
      <c r="K372" s="209" t="s">
        <v>984</v>
      </c>
      <c r="L372" s="209" t="s">
        <v>984</v>
      </c>
      <c r="M372"/>
      <c r="N372"/>
      <c r="O372"/>
      <c r="P372"/>
      <c r="Q372"/>
      <c r="R372"/>
    </row>
    <row r="373" spans="1:18" x14ac:dyDescent="0.2">
      <c r="A373">
        <f t="shared" si="5"/>
        <v>1</v>
      </c>
      <c r="B373" s="444" t="s">
        <v>596</v>
      </c>
      <c r="C373" s="444" t="s">
        <v>4878</v>
      </c>
      <c r="D373" s="199" t="s">
        <v>595</v>
      </c>
      <c r="E373" s="199"/>
      <c r="F373" s="608" t="s">
        <v>984</v>
      </c>
      <c r="G373" s="608" t="s">
        <v>984</v>
      </c>
      <c r="H373" s="200" t="s">
        <v>984</v>
      </c>
      <c r="I373" s="608" t="s">
        <v>984</v>
      </c>
      <c r="J373" s="608" t="s">
        <v>984</v>
      </c>
      <c r="K373" s="209" t="s">
        <v>984</v>
      </c>
      <c r="L373" s="209" t="s">
        <v>984</v>
      </c>
      <c r="M373"/>
      <c r="N373"/>
      <c r="O373"/>
      <c r="P373"/>
      <c r="Q373"/>
      <c r="R373"/>
    </row>
    <row r="374" spans="1:18" x14ac:dyDescent="0.2">
      <c r="A374">
        <f t="shared" si="5"/>
        <v>1</v>
      </c>
      <c r="B374" s="444" t="s">
        <v>598</v>
      </c>
      <c r="C374" s="444" t="s">
        <v>4879</v>
      </c>
      <c r="D374" s="199" t="s">
        <v>597</v>
      </c>
      <c r="E374" s="199"/>
      <c r="F374" s="608" t="s">
        <v>984</v>
      </c>
      <c r="G374" s="608" t="s">
        <v>984</v>
      </c>
      <c r="H374" s="200" t="s">
        <v>984</v>
      </c>
      <c r="I374" s="608" t="s">
        <v>984</v>
      </c>
      <c r="J374" s="608" t="s">
        <v>984</v>
      </c>
      <c r="K374" s="209" t="s">
        <v>984</v>
      </c>
      <c r="L374" s="209" t="s">
        <v>984</v>
      </c>
      <c r="M374"/>
      <c r="N374"/>
      <c r="O374"/>
      <c r="P374"/>
      <c r="Q374"/>
      <c r="R374"/>
    </row>
    <row r="375" spans="1:18" x14ac:dyDescent="0.2">
      <c r="A375">
        <f t="shared" si="5"/>
        <v>1</v>
      </c>
      <c r="B375" s="444" t="s">
        <v>600</v>
      </c>
      <c r="C375" s="444" t="s">
        <v>4880</v>
      </c>
      <c r="D375" s="199" t="s">
        <v>599</v>
      </c>
      <c r="E375" s="199"/>
      <c r="F375" s="608" t="s">
        <v>984</v>
      </c>
      <c r="G375" s="608" t="s">
        <v>984</v>
      </c>
      <c r="H375" s="200" t="s">
        <v>984</v>
      </c>
      <c r="I375" s="608" t="s">
        <v>984</v>
      </c>
      <c r="J375" s="608" t="s">
        <v>984</v>
      </c>
      <c r="K375" s="209" t="s">
        <v>984</v>
      </c>
      <c r="L375" s="209" t="s">
        <v>984</v>
      </c>
      <c r="M375"/>
      <c r="N375"/>
      <c r="O375"/>
      <c r="P375"/>
      <c r="Q375"/>
      <c r="R375"/>
    </row>
    <row r="376" spans="1:18" x14ac:dyDescent="0.2">
      <c r="A376">
        <f t="shared" si="5"/>
        <v>1</v>
      </c>
      <c r="B376" s="444" t="s">
        <v>602</v>
      </c>
      <c r="C376" s="444" t="s">
        <v>4881</v>
      </c>
      <c r="D376" s="199" t="s">
        <v>601</v>
      </c>
      <c r="E376" s="200"/>
      <c r="F376" s="608" t="s">
        <v>984</v>
      </c>
      <c r="G376" s="608" t="s">
        <v>984</v>
      </c>
      <c r="H376" s="200" t="s">
        <v>984</v>
      </c>
      <c r="I376" s="608" t="s">
        <v>984</v>
      </c>
      <c r="J376" s="608" t="s">
        <v>984</v>
      </c>
      <c r="K376" s="209" t="s">
        <v>984</v>
      </c>
      <c r="L376" s="209" t="s">
        <v>984</v>
      </c>
      <c r="M376"/>
      <c r="N376"/>
      <c r="O376"/>
      <c r="P376"/>
      <c r="Q376"/>
      <c r="R376"/>
    </row>
    <row r="377" spans="1:18" x14ac:dyDescent="0.2">
      <c r="A377">
        <f t="shared" si="5"/>
        <v>1</v>
      </c>
      <c r="B377" s="444" t="s">
        <v>604</v>
      </c>
      <c r="C377" s="444" t="s">
        <v>4882</v>
      </c>
      <c r="D377" s="199" t="s">
        <v>603</v>
      </c>
      <c r="E377" s="199"/>
      <c r="F377" s="608" t="s">
        <v>984</v>
      </c>
      <c r="G377" s="608" t="s">
        <v>984</v>
      </c>
      <c r="H377" s="200" t="s">
        <v>984</v>
      </c>
      <c r="I377" s="608" t="s">
        <v>984</v>
      </c>
      <c r="J377" s="608" t="s">
        <v>984</v>
      </c>
      <c r="K377" s="209" t="s">
        <v>984</v>
      </c>
      <c r="L377" s="209" t="s">
        <v>984</v>
      </c>
      <c r="M377"/>
      <c r="N377"/>
      <c r="O377"/>
      <c r="P377"/>
      <c r="Q377"/>
      <c r="R377"/>
    </row>
    <row r="378" spans="1:18" x14ac:dyDescent="0.2">
      <c r="A378">
        <f t="shared" si="5"/>
        <v>1</v>
      </c>
      <c r="B378" s="444" t="s">
        <v>606</v>
      </c>
      <c r="C378" s="444" t="s">
        <v>4883</v>
      </c>
      <c r="D378" s="199" t="s">
        <v>605</v>
      </c>
      <c r="E378" s="199"/>
      <c r="F378" s="608" t="s">
        <v>984</v>
      </c>
      <c r="G378" s="608" t="s">
        <v>984</v>
      </c>
      <c r="H378" s="200" t="s">
        <v>984</v>
      </c>
      <c r="I378" s="608" t="s">
        <v>984</v>
      </c>
      <c r="J378" s="608" t="s">
        <v>984</v>
      </c>
      <c r="K378" s="209" t="s">
        <v>984</v>
      </c>
      <c r="L378" s="209" t="s">
        <v>984</v>
      </c>
      <c r="M378"/>
      <c r="N378"/>
      <c r="O378"/>
      <c r="P378"/>
      <c r="Q378"/>
      <c r="R378"/>
    </row>
    <row r="379" spans="1:18" x14ac:dyDescent="0.2">
      <c r="A379">
        <f t="shared" si="5"/>
        <v>1</v>
      </c>
      <c r="B379" s="444" t="s">
        <v>607</v>
      </c>
      <c r="C379" s="444" t="s">
        <v>4884</v>
      </c>
      <c r="D379" s="199" t="s">
        <v>4508</v>
      </c>
      <c r="E379" s="199"/>
      <c r="F379" s="608" t="s">
        <v>984</v>
      </c>
      <c r="G379" s="608" t="s">
        <v>984</v>
      </c>
      <c r="H379" s="200" t="s">
        <v>984</v>
      </c>
      <c r="I379" s="608" t="s">
        <v>984</v>
      </c>
      <c r="J379" s="608" t="s">
        <v>984</v>
      </c>
      <c r="K379" s="209" t="s">
        <v>984</v>
      </c>
      <c r="L379" s="209" t="s">
        <v>984</v>
      </c>
      <c r="M379"/>
      <c r="N379"/>
      <c r="O379"/>
      <c r="P379"/>
      <c r="Q379"/>
      <c r="R379"/>
    </row>
    <row r="380" spans="1:18" x14ac:dyDescent="0.2">
      <c r="A380">
        <f t="shared" si="5"/>
        <v>1</v>
      </c>
      <c r="B380" s="444" t="s">
        <v>609</v>
      </c>
      <c r="C380" s="444" t="s">
        <v>4885</v>
      </c>
      <c r="D380" s="199" t="s">
        <v>608</v>
      </c>
      <c r="E380" s="199" t="s">
        <v>4499</v>
      </c>
      <c r="F380" s="608">
        <v>0</v>
      </c>
      <c r="G380" s="608">
        <v>0</v>
      </c>
      <c r="H380" s="200">
        <v>0</v>
      </c>
      <c r="I380" s="608">
        <v>0</v>
      </c>
      <c r="J380" s="608">
        <v>0</v>
      </c>
      <c r="K380" s="209">
        <v>0</v>
      </c>
      <c r="L380" s="209">
        <v>0</v>
      </c>
      <c r="M380"/>
      <c r="N380"/>
      <c r="O380"/>
      <c r="P380"/>
      <c r="Q380"/>
      <c r="R380"/>
    </row>
    <row r="381" spans="1:18" x14ac:dyDescent="0.2">
      <c r="A381">
        <f t="shared" si="5"/>
        <v>1</v>
      </c>
      <c r="B381" s="444" t="s">
        <v>611</v>
      </c>
      <c r="C381" s="444" t="s">
        <v>4886</v>
      </c>
      <c r="D381" s="199" t="s">
        <v>610</v>
      </c>
      <c r="E381" s="199"/>
      <c r="F381" s="608" t="s">
        <v>984</v>
      </c>
      <c r="G381" s="608" t="s">
        <v>984</v>
      </c>
      <c r="H381" s="200" t="s">
        <v>984</v>
      </c>
      <c r="I381" s="608" t="s">
        <v>984</v>
      </c>
      <c r="J381" s="608" t="s">
        <v>984</v>
      </c>
      <c r="K381" s="209" t="s">
        <v>984</v>
      </c>
      <c r="L381" s="209" t="s">
        <v>984</v>
      </c>
      <c r="M381"/>
      <c r="N381"/>
      <c r="O381"/>
      <c r="P381"/>
      <c r="Q381"/>
      <c r="R381"/>
    </row>
    <row r="382" spans="1:18" x14ac:dyDescent="0.2">
      <c r="A382">
        <f t="shared" si="5"/>
        <v>1</v>
      </c>
      <c r="B382" s="444" t="s">
        <v>613</v>
      </c>
      <c r="C382" s="444" t="s">
        <v>4887</v>
      </c>
      <c r="D382" s="199" t="s">
        <v>612</v>
      </c>
      <c r="E382" s="199"/>
      <c r="F382" s="608" t="s">
        <v>984</v>
      </c>
      <c r="G382" s="608" t="s">
        <v>984</v>
      </c>
      <c r="H382" s="200" t="s">
        <v>984</v>
      </c>
      <c r="I382" s="608" t="s">
        <v>984</v>
      </c>
      <c r="J382" s="608" t="s">
        <v>984</v>
      </c>
      <c r="K382" s="209" t="s">
        <v>984</v>
      </c>
      <c r="L382" s="209" t="s">
        <v>984</v>
      </c>
      <c r="M382"/>
      <c r="N382"/>
      <c r="O382"/>
      <c r="P382"/>
      <c r="Q382"/>
      <c r="R382"/>
    </row>
    <row r="383" spans="1:18" x14ac:dyDescent="0.2">
      <c r="A383">
        <f t="shared" si="5"/>
        <v>1</v>
      </c>
      <c r="B383" s="444" t="s">
        <v>615</v>
      </c>
      <c r="C383" s="444" t="s">
        <v>4888</v>
      </c>
      <c r="D383" s="199" t="s">
        <v>614</v>
      </c>
      <c r="E383" s="199"/>
      <c r="F383" s="608" t="s">
        <v>984</v>
      </c>
      <c r="G383" s="608" t="s">
        <v>984</v>
      </c>
      <c r="H383" s="200" t="s">
        <v>984</v>
      </c>
      <c r="I383" s="608" t="s">
        <v>984</v>
      </c>
      <c r="J383" s="608" t="s">
        <v>984</v>
      </c>
      <c r="K383" s="209" t="s">
        <v>984</v>
      </c>
      <c r="L383" s="209" t="s">
        <v>984</v>
      </c>
      <c r="M383"/>
      <c r="N383"/>
      <c r="O383"/>
      <c r="P383"/>
      <c r="Q383"/>
      <c r="R383"/>
    </row>
    <row r="384" spans="1:18" x14ac:dyDescent="0.2">
      <c r="A384">
        <f t="shared" si="5"/>
        <v>1</v>
      </c>
      <c r="B384" s="444" t="s">
        <v>617</v>
      </c>
      <c r="C384" s="444" t="s">
        <v>4889</v>
      </c>
      <c r="D384" s="199" t="s">
        <v>616</v>
      </c>
      <c r="E384" s="199"/>
      <c r="F384" s="608" t="s">
        <v>984</v>
      </c>
      <c r="G384" s="608" t="s">
        <v>984</v>
      </c>
      <c r="H384" s="200" t="s">
        <v>984</v>
      </c>
      <c r="I384" s="608" t="s">
        <v>984</v>
      </c>
      <c r="J384" s="608" t="s">
        <v>984</v>
      </c>
      <c r="K384" s="209" t="s">
        <v>984</v>
      </c>
      <c r="L384" s="209" t="s">
        <v>984</v>
      </c>
      <c r="M384"/>
      <c r="N384"/>
      <c r="O384"/>
      <c r="P384"/>
      <c r="Q384"/>
      <c r="R384"/>
    </row>
    <row r="385" spans="1:18" x14ac:dyDescent="0.2">
      <c r="A385">
        <f>IF(D385=D384,A384+1,1)</f>
        <v>1</v>
      </c>
      <c r="B385" s="444" t="s">
        <v>621</v>
      </c>
      <c r="C385" s="444" t="s">
        <v>4890</v>
      </c>
      <c r="D385" s="199" t="s">
        <v>620</v>
      </c>
      <c r="E385" s="199" t="s">
        <v>1211</v>
      </c>
      <c r="F385" s="608">
        <v>0</v>
      </c>
      <c r="G385" s="608">
        <v>0</v>
      </c>
      <c r="H385" s="200">
        <v>0</v>
      </c>
      <c r="I385" s="608">
        <v>0</v>
      </c>
      <c r="J385" s="608">
        <v>0</v>
      </c>
      <c r="K385" s="209">
        <v>0</v>
      </c>
      <c r="L385" s="209">
        <v>0</v>
      </c>
      <c r="M385"/>
      <c r="N385"/>
      <c r="O385"/>
      <c r="P385"/>
      <c r="Q385"/>
      <c r="R385"/>
    </row>
    <row r="386" spans="1:18" x14ac:dyDescent="0.2">
      <c r="A386">
        <f t="shared" ref="A386:A439" si="6">IF(D386=D385,A385+1,1)</f>
        <v>1</v>
      </c>
      <c r="B386" s="444" t="s">
        <v>623</v>
      </c>
      <c r="C386" s="444" t="s">
        <v>4891</v>
      </c>
      <c r="D386" s="199" t="s">
        <v>622</v>
      </c>
      <c r="E386" s="199"/>
      <c r="F386" s="608" t="s">
        <v>984</v>
      </c>
      <c r="G386" s="608" t="s">
        <v>984</v>
      </c>
      <c r="H386" s="200" t="s">
        <v>984</v>
      </c>
      <c r="I386" s="608" t="s">
        <v>984</v>
      </c>
      <c r="J386" s="608" t="s">
        <v>984</v>
      </c>
      <c r="K386" s="209" t="s">
        <v>984</v>
      </c>
      <c r="L386" s="209" t="s">
        <v>984</v>
      </c>
      <c r="M386"/>
      <c r="N386"/>
      <c r="O386"/>
      <c r="P386"/>
      <c r="Q386"/>
      <c r="R386"/>
    </row>
    <row r="387" spans="1:18" x14ac:dyDescent="0.2">
      <c r="A387">
        <f t="shared" si="6"/>
        <v>1</v>
      </c>
      <c r="B387" s="444" t="s">
        <v>625</v>
      </c>
      <c r="C387" s="444" t="s">
        <v>4892</v>
      </c>
      <c r="D387" s="199" t="s">
        <v>624</v>
      </c>
      <c r="E387" s="199"/>
      <c r="F387" s="608" t="s">
        <v>984</v>
      </c>
      <c r="G387" s="608" t="s">
        <v>984</v>
      </c>
      <c r="H387" s="200" t="s">
        <v>984</v>
      </c>
      <c r="I387" s="608" t="s">
        <v>984</v>
      </c>
      <c r="J387" s="608" t="s">
        <v>984</v>
      </c>
      <c r="K387" s="209" t="s">
        <v>984</v>
      </c>
      <c r="L387" s="209" t="s">
        <v>984</v>
      </c>
      <c r="M387"/>
      <c r="N387"/>
      <c r="O387"/>
      <c r="P387"/>
      <c r="Q387"/>
      <c r="R387"/>
    </row>
    <row r="388" spans="1:18" x14ac:dyDescent="0.2">
      <c r="A388">
        <f t="shared" si="6"/>
        <v>1</v>
      </c>
      <c r="B388" s="444" t="s">
        <v>627</v>
      </c>
      <c r="C388" s="444" t="s">
        <v>4893</v>
      </c>
      <c r="D388" s="199" t="s">
        <v>626</v>
      </c>
      <c r="E388" s="199"/>
      <c r="F388" s="608" t="s">
        <v>984</v>
      </c>
      <c r="G388" s="608" t="s">
        <v>984</v>
      </c>
      <c r="H388" s="200" t="s">
        <v>984</v>
      </c>
      <c r="I388" s="608" t="s">
        <v>984</v>
      </c>
      <c r="J388" s="608" t="s">
        <v>984</v>
      </c>
      <c r="K388" s="209" t="s">
        <v>984</v>
      </c>
      <c r="L388" s="209" t="s">
        <v>984</v>
      </c>
      <c r="M388"/>
      <c r="N388"/>
      <c r="O388"/>
      <c r="P388"/>
      <c r="Q388"/>
      <c r="R388"/>
    </row>
    <row r="389" spans="1:18" x14ac:dyDescent="0.2">
      <c r="A389">
        <f t="shared" si="6"/>
        <v>1</v>
      </c>
      <c r="B389" s="444" t="s">
        <v>629</v>
      </c>
      <c r="C389" s="444" t="s">
        <v>4894</v>
      </c>
      <c r="D389" s="199" t="s">
        <v>628</v>
      </c>
      <c r="E389" s="199"/>
      <c r="F389" s="608" t="s">
        <v>984</v>
      </c>
      <c r="G389" s="608" t="s">
        <v>984</v>
      </c>
      <c r="H389" s="200" t="s">
        <v>984</v>
      </c>
      <c r="I389" s="608" t="s">
        <v>984</v>
      </c>
      <c r="J389" s="608" t="s">
        <v>984</v>
      </c>
      <c r="K389" s="209" t="s">
        <v>984</v>
      </c>
      <c r="L389" s="209" t="s">
        <v>984</v>
      </c>
      <c r="M389"/>
      <c r="N389"/>
      <c r="O389"/>
      <c r="P389"/>
      <c r="Q389"/>
      <c r="R389"/>
    </row>
    <row r="390" spans="1:18" x14ac:dyDescent="0.2">
      <c r="A390">
        <f t="shared" si="6"/>
        <v>1</v>
      </c>
      <c r="B390" s="444" t="s">
        <v>631</v>
      </c>
      <c r="C390" s="444" t="s">
        <v>4895</v>
      </c>
      <c r="D390" s="199" t="s">
        <v>630</v>
      </c>
      <c r="E390" s="199"/>
      <c r="F390" s="608" t="s">
        <v>984</v>
      </c>
      <c r="G390" s="608" t="s">
        <v>984</v>
      </c>
      <c r="H390" s="200" t="s">
        <v>984</v>
      </c>
      <c r="I390" s="608" t="s">
        <v>984</v>
      </c>
      <c r="J390" s="608" t="s">
        <v>984</v>
      </c>
      <c r="K390" s="209" t="s">
        <v>984</v>
      </c>
      <c r="L390" s="209" t="s">
        <v>984</v>
      </c>
      <c r="M390"/>
      <c r="N390"/>
      <c r="O390"/>
      <c r="P390"/>
      <c r="Q390"/>
      <c r="R390"/>
    </row>
    <row r="391" spans="1:18" x14ac:dyDescent="0.2">
      <c r="A391">
        <f t="shared" si="6"/>
        <v>1</v>
      </c>
      <c r="B391" s="444" t="s">
        <v>633</v>
      </c>
      <c r="C391" s="444" t="s">
        <v>4896</v>
      </c>
      <c r="D391" s="199" t="s">
        <v>632</v>
      </c>
      <c r="E391" s="199"/>
      <c r="F391" s="608" t="s">
        <v>984</v>
      </c>
      <c r="G391" s="608" t="s">
        <v>984</v>
      </c>
      <c r="H391" s="200" t="s">
        <v>984</v>
      </c>
      <c r="I391" s="608" t="s">
        <v>984</v>
      </c>
      <c r="J391" s="608" t="s">
        <v>984</v>
      </c>
      <c r="K391" s="209" t="s">
        <v>984</v>
      </c>
      <c r="L391" s="209" t="s">
        <v>984</v>
      </c>
      <c r="M391"/>
      <c r="N391"/>
      <c r="O391"/>
      <c r="P391"/>
      <c r="Q391"/>
      <c r="R391"/>
    </row>
    <row r="392" spans="1:18" x14ac:dyDescent="0.2">
      <c r="A392">
        <f t="shared" si="6"/>
        <v>1</v>
      </c>
      <c r="B392" s="444" t="s">
        <v>635</v>
      </c>
      <c r="C392" s="444" t="s">
        <v>4897</v>
      </c>
      <c r="D392" s="199" t="s">
        <v>634</v>
      </c>
      <c r="E392" s="199" t="s">
        <v>1015</v>
      </c>
      <c r="F392" s="608">
        <v>1269098</v>
      </c>
      <c r="G392" s="608">
        <v>1307225</v>
      </c>
      <c r="H392" s="200">
        <v>1337182</v>
      </c>
      <c r="I392" s="608">
        <v>1358969</v>
      </c>
      <c r="J392" s="608">
        <v>1358969</v>
      </c>
      <c r="K392" s="209">
        <v>1358969</v>
      </c>
      <c r="L392" s="209">
        <v>1855596</v>
      </c>
      <c r="M392"/>
      <c r="N392"/>
      <c r="O392"/>
      <c r="P392"/>
      <c r="Q392"/>
      <c r="R392"/>
    </row>
    <row r="393" spans="1:18" x14ac:dyDescent="0.2">
      <c r="A393">
        <f t="shared" si="6"/>
        <v>2</v>
      </c>
      <c r="B393" s="444" t="s">
        <v>635</v>
      </c>
      <c r="C393" s="444" t="s">
        <v>4898</v>
      </c>
      <c r="D393" s="199" t="s">
        <v>634</v>
      </c>
      <c r="E393" s="199" t="s">
        <v>1254</v>
      </c>
      <c r="F393" s="608">
        <v>572452</v>
      </c>
      <c r="G393" s="608">
        <v>589650</v>
      </c>
      <c r="H393" s="200">
        <v>603163</v>
      </c>
      <c r="I393" s="608">
        <v>612991</v>
      </c>
      <c r="J393" s="608">
        <v>612991</v>
      </c>
      <c r="K393" s="209">
        <v>612991</v>
      </c>
      <c r="L393" s="209">
        <v>798866</v>
      </c>
      <c r="M393"/>
      <c r="N393"/>
      <c r="O393"/>
      <c r="P393"/>
      <c r="Q393"/>
      <c r="R393"/>
    </row>
    <row r="394" spans="1:18" x14ac:dyDescent="0.2">
      <c r="A394">
        <f t="shared" si="6"/>
        <v>3</v>
      </c>
      <c r="B394" s="444" t="s">
        <v>635</v>
      </c>
      <c r="C394" s="444" t="s">
        <v>4899</v>
      </c>
      <c r="D394" s="199" t="s">
        <v>634</v>
      </c>
      <c r="E394" s="199" t="s">
        <v>1255</v>
      </c>
      <c r="F394" s="608">
        <v>0</v>
      </c>
      <c r="G394" s="608">
        <v>0</v>
      </c>
      <c r="H394" s="200">
        <v>0</v>
      </c>
      <c r="I394" s="608">
        <v>0</v>
      </c>
      <c r="J394" s="608">
        <v>0</v>
      </c>
      <c r="K394" s="209">
        <v>0</v>
      </c>
      <c r="L394" s="209">
        <v>0</v>
      </c>
      <c r="M394"/>
      <c r="N394"/>
      <c r="O394"/>
      <c r="P394"/>
      <c r="Q394"/>
      <c r="R394"/>
    </row>
    <row r="395" spans="1:18" x14ac:dyDescent="0.2">
      <c r="A395">
        <f t="shared" si="6"/>
        <v>4</v>
      </c>
      <c r="B395" s="444" t="s">
        <v>635</v>
      </c>
      <c r="C395" s="444" t="s">
        <v>4900</v>
      </c>
      <c r="D395" s="199" t="s">
        <v>634</v>
      </c>
      <c r="E395" s="199" t="s">
        <v>1256</v>
      </c>
      <c r="F395" s="608">
        <v>0</v>
      </c>
      <c r="G395" s="608">
        <v>0</v>
      </c>
      <c r="H395" s="200">
        <v>0</v>
      </c>
      <c r="I395" s="608">
        <v>0</v>
      </c>
      <c r="J395" s="608">
        <v>0</v>
      </c>
      <c r="K395" s="209">
        <v>0</v>
      </c>
      <c r="L395" s="209">
        <v>0</v>
      </c>
      <c r="M395"/>
      <c r="N395"/>
      <c r="O395"/>
      <c r="P395"/>
      <c r="Q395"/>
      <c r="R395"/>
    </row>
    <row r="396" spans="1:18" x14ac:dyDescent="0.2">
      <c r="A396">
        <f t="shared" si="6"/>
        <v>5</v>
      </c>
      <c r="B396" s="444" t="s">
        <v>635</v>
      </c>
      <c r="C396" s="444" t="s">
        <v>4901</v>
      </c>
      <c r="D396" s="199" t="s">
        <v>634</v>
      </c>
      <c r="E396" s="199" t="s">
        <v>1257</v>
      </c>
      <c r="F396" s="608">
        <v>0</v>
      </c>
      <c r="G396" s="608">
        <v>0</v>
      </c>
      <c r="H396" s="200">
        <v>0</v>
      </c>
      <c r="I396" s="608">
        <v>0</v>
      </c>
      <c r="J396" s="608">
        <v>0</v>
      </c>
      <c r="K396" s="209">
        <v>0</v>
      </c>
      <c r="L396" s="209">
        <v>0</v>
      </c>
      <c r="M396"/>
      <c r="N396"/>
      <c r="O396"/>
      <c r="P396"/>
      <c r="Q396"/>
      <c r="R396"/>
    </row>
    <row r="397" spans="1:18" x14ac:dyDescent="0.2">
      <c r="A397">
        <f t="shared" si="6"/>
        <v>6</v>
      </c>
      <c r="B397" s="444" t="s">
        <v>635</v>
      </c>
      <c r="C397" s="444" t="s">
        <v>4902</v>
      </c>
      <c r="D397" s="199" t="s">
        <v>634</v>
      </c>
      <c r="E397" s="199" t="s">
        <v>1258</v>
      </c>
      <c r="F397" s="608">
        <v>1188</v>
      </c>
      <c r="G397" s="608">
        <v>1224</v>
      </c>
      <c r="H397" s="200">
        <v>1252</v>
      </c>
      <c r="I397" s="608">
        <v>1272</v>
      </c>
      <c r="J397" s="608">
        <v>1272</v>
      </c>
      <c r="K397" s="209">
        <v>1272</v>
      </c>
      <c r="L397" s="209">
        <v>2045</v>
      </c>
      <c r="M397"/>
      <c r="N397"/>
      <c r="O397"/>
      <c r="P397"/>
      <c r="Q397"/>
      <c r="R397"/>
    </row>
    <row r="398" spans="1:18" x14ac:dyDescent="0.2">
      <c r="A398">
        <f t="shared" si="6"/>
        <v>7</v>
      </c>
      <c r="B398" s="444" t="s">
        <v>635</v>
      </c>
      <c r="C398" s="444" t="s">
        <v>4903</v>
      </c>
      <c r="D398" s="199" t="s">
        <v>634</v>
      </c>
      <c r="E398" s="199" t="s">
        <v>1259</v>
      </c>
      <c r="F398" s="608">
        <v>45381</v>
      </c>
      <c r="G398" s="608">
        <v>46744</v>
      </c>
      <c r="H398" s="200">
        <v>47815</v>
      </c>
      <c r="I398" s="608">
        <v>48594</v>
      </c>
      <c r="J398" s="608">
        <v>48594</v>
      </c>
      <c r="K398" s="209">
        <v>48594</v>
      </c>
      <c r="L398" s="209">
        <v>58251</v>
      </c>
      <c r="M398"/>
      <c r="N398"/>
      <c r="O398"/>
      <c r="P398"/>
      <c r="Q398"/>
      <c r="R398"/>
    </row>
    <row r="399" spans="1:18" x14ac:dyDescent="0.2">
      <c r="A399">
        <f t="shared" si="6"/>
        <v>8</v>
      </c>
      <c r="B399" s="444" t="s">
        <v>635</v>
      </c>
      <c r="C399" s="444" t="s">
        <v>4904</v>
      </c>
      <c r="D399" s="199" t="s">
        <v>634</v>
      </c>
      <c r="E399" s="199" t="s">
        <v>1260</v>
      </c>
      <c r="F399" s="608">
        <v>415832</v>
      </c>
      <c r="G399" s="608">
        <v>428325</v>
      </c>
      <c r="H399" s="200">
        <v>438141</v>
      </c>
      <c r="I399" s="608">
        <v>445280</v>
      </c>
      <c r="J399" s="608">
        <v>445280</v>
      </c>
      <c r="K399" s="209">
        <v>445280</v>
      </c>
      <c r="L399" s="209">
        <v>634191</v>
      </c>
      <c r="M399"/>
      <c r="N399"/>
      <c r="O399"/>
      <c r="P399"/>
      <c r="Q399"/>
      <c r="R399"/>
    </row>
    <row r="400" spans="1:18" x14ac:dyDescent="0.2">
      <c r="A400">
        <f t="shared" si="6"/>
        <v>9</v>
      </c>
      <c r="B400" s="444" t="s">
        <v>635</v>
      </c>
      <c r="C400" s="444" t="s">
        <v>4905</v>
      </c>
      <c r="D400" s="199" t="s">
        <v>634</v>
      </c>
      <c r="E400" s="199" t="s">
        <v>1261</v>
      </c>
      <c r="F400" s="608">
        <v>62699</v>
      </c>
      <c r="G400" s="608">
        <v>64583</v>
      </c>
      <c r="H400" s="200">
        <v>66063</v>
      </c>
      <c r="I400" s="608">
        <v>67139</v>
      </c>
      <c r="J400" s="608">
        <v>67139</v>
      </c>
      <c r="K400" s="209">
        <v>67139</v>
      </c>
      <c r="L400" s="209">
        <v>0</v>
      </c>
      <c r="M400"/>
      <c r="N400"/>
      <c r="O400"/>
      <c r="P400"/>
      <c r="Q400"/>
      <c r="R400"/>
    </row>
    <row r="401" spans="1:18" x14ac:dyDescent="0.2">
      <c r="A401">
        <f t="shared" si="6"/>
        <v>10</v>
      </c>
      <c r="B401" s="444" t="s">
        <v>635</v>
      </c>
      <c r="C401" s="444" t="s">
        <v>4906</v>
      </c>
      <c r="D401" s="199" t="s">
        <v>634</v>
      </c>
      <c r="E401" s="199" t="s">
        <v>1262</v>
      </c>
      <c r="F401" s="608">
        <v>143586</v>
      </c>
      <c r="G401" s="608">
        <v>147900</v>
      </c>
      <c r="H401" s="200">
        <v>151289</v>
      </c>
      <c r="I401" s="608">
        <v>153754</v>
      </c>
      <c r="J401" s="608">
        <v>153754</v>
      </c>
      <c r="K401" s="209">
        <v>153754</v>
      </c>
      <c r="L401" s="209">
        <v>234787</v>
      </c>
      <c r="M401"/>
      <c r="N401"/>
      <c r="O401"/>
      <c r="P401"/>
      <c r="Q401"/>
      <c r="R401"/>
    </row>
    <row r="402" spans="1:18" x14ac:dyDescent="0.2">
      <c r="A402">
        <f t="shared" si="6"/>
        <v>11</v>
      </c>
      <c r="B402" s="444" t="s">
        <v>635</v>
      </c>
      <c r="C402" s="444" t="s">
        <v>4907</v>
      </c>
      <c r="D402" s="199" t="s">
        <v>634</v>
      </c>
      <c r="E402" s="199" t="s">
        <v>1263</v>
      </c>
      <c r="F402" s="608">
        <v>54922</v>
      </c>
      <c r="G402" s="608">
        <v>56572</v>
      </c>
      <c r="H402" s="200">
        <v>57868</v>
      </c>
      <c r="I402" s="608">
        <v>58811</v>
      </c>
      <c r="J402" s="608">
        <v>58811</v>
      </c>
      <c r="K402" s="209">
        <v>58811</v>
      </c>
      <c r="L402" s="209">
        <v>0</v>
      </c>
      <c r="M402"/>
      <c r="N402"/>
      <c r="O402"/>
      <c r="P402"/>
      <c r="Q402"/>
      <c r="R402"/>
    </row>
    <row r="403" spans="1:18" x14ac:dyDescent="0.2">
      <c r="A403">
        <f t="shared" si="6"/>
        <v>1</v>
      </c>
      <c r="B403" s="444" t="s">
        <v>637</v>
      </c>
      <c r="C403" s="444" t="s">
        <v>4908</v>
      </c>
      <c r="D403" s="199" t="s">
        <v>636</v>
      </c>
      <c r="E403" s="199" t="s">
        <v>1264</v>
      </c>
      <c r="F403" s="608">
        <v>0</v>
      </c>
      <c r="G403" s="608">
        <v>0</v>
      </c>
      <c r="H403" s="200">
        <v>0</v>
      </c>
      <c r="I403" s="608">
        <v>0</v>
      </c>
      <c r="J403" s="608">
        <v>0</v>
      </c>
      <c r="K403" s="209">
        <v>0</v>
      </c>
      <c r="L403" s="209">
        <v>0</v>
      </c>
      <c r="M403"/>
      <c r="N403"/>
      <c r="O403"/>
      <c r="P403"/>
      <c r="Q403"/>
      <c r="R403"/>
    </row>
    <row r="404" spans="1:18" x14ac:dyDescent="0.2">
      <c r="A404">
        <f t="shared" si="6"/>
        <v>2</v>
      </c>
      <c r="B404" s="444" t="s">
        <v>637</v>
      </c>
      <c r="C404" s="444" t="s">
        <v>4909</v>
      </c>
      <c r="D404" s="199" t="s">
        <v>636</v>
      </c>
      <c r="E404" s="199" t="s">
        <v>1265</v>
      </c>
      <c r="F404" s="608">
        <v>0</v>
      </c>
      <c r="G404" s="608">
        <v>0</v>
      </c>
      <c r="H404" s="200">
        <v>0</v>
      </c>
      <c r="I404" s="608">
        <v>0</v>
      </c>
      <c r="J404" s="608">
        <v>0</v>
      </c>
      <c r="K404" s="209">
        <v>0</v>
      </c>
      <c r="L404" s="209">
        <v>0</v>
      </c>
      <c r="M404"/>
      <c r="N404"/>
      <c r="O404"/>
      <c r="P404"/>
      <c r="Q404"/>
      <c r="R404"/>
    </row>
    <row r="405" spans="1:18" x14ac:dyDescent="0.2">
      <c r="A405">
        <f t="shared" si="6"/>
        <v>1</v>
      </c>
      <c r="B405" s="444" t="s">
        <v>639</v>
      </c>
      <c r="C405" s="444" t="s">
        <v>4910</v>
      </c>
      <c r="D405" s="199" t="s">
        <v>638</v>
      </c>
      <c r="E405" s="199" t="s">
        <v>1014</v>
      </c>
      <c r="F405" s="608">
        <v>170055</v>
      </c>
      <c r="G405" s="608">
        <v>175164</v>
      </c>
      <c r="H405" s="200">
        <v>179178</v>
      </c>
      <c r="I405" s="608">
        <v>182097</v>
      </c>
      <c r="J405" s="608">
        <v>182097</v>
      </c>
      <c r="K405" s="209">
        <v>182097</v>
      </c>
      <c r="L405" s="209">
        <v>225613</v>
      </c>
      <c r="M405"/>
      <c r="N405"/>
      <c r="O405"/>
      <c r="P405"/>
      <c r="Q405"/>
      <c r="R405"/>
    </row>
    <row r="406" spans="1:18" x14ac:dyDescent="0.2">
      <c r="A406">
        <f t="shared" si="6"/>
        <v>1</v>
      </c>
      <c r="B406" s="444" t="s">
        <v>641</v>
      </c>
      <c r="C406" s="444" t="s">
        <v>4911</v>
      </c>
      <c r="D406" s="199" t="s">
        <v>640</v>
      </c>
      <c r="E406" s="199"/>
      <c r="F406" s="608" t="s">
        <v>984</v>
      </c>
      <c r="G406" s="608" t="s">
        <v>984</v>
      </c>
      <c r="H406" s="200" t="s">
        <v>984</v>
      </c>
      <c r="I406" s="608" t="s">
        <v>984</v>
      </c>
      <c r="J406" s="608" t="s">
        <v>984</v>
      </c>
      <c r="K406" s="209" t="s">
        <v>984</v>
      </c>
      <c r="L406" s="209" t="s">
        <v>984</v>
      </c>
      <c r="M406"/>
      <c r="N406"/>
      <c r="O406"/>
      <c r="P406"/>
      <c r="Q406"/>
      <c r="R406"/>
    </row>
    <row r="407" spans="1:18" x14ac:dyDescent="0.2">
      <c r="A407">
        <f t="shared" si="6"/>
        <v>1</v>
      </c>
      <c r="B407" s="444" t="s">
        <v>643</v>
      </c>
      <c r="C407" s="444" t="s">
        <v>4912</v>
      </c>
      <c r="D407" s="199" t="s">
        <v>642</v>
      </c>
      <c r="E407" s="199" t="s">
        <v>1021</v>
      </c>
      <c r="F407" s="608">
        <v>4206450</v>
      </c>
      <c r="G407" s="608">
        <v>4332824</v>
      </c>
      <c r="H407" s="200">
        <v>4432118</v>
      </c>
      <c r="I407" s="608">
        <v>4504332</v>
      </c>
      <c r="J407" s="608">
        <v>4504332</v>
      </c>
      <c r="K407" s="209">
        <v>4504332</v>
      </c>
      <c r="L407" s="209">
        <v>5254303</v>
      </c>
      <c r="M407"/>
      <c r="N407"/>
      <c r="O407"/>
      <c r="P407"/>
      <c r="Q407"/>
      <c r="R407"/>
    </row>
    <row r="408" spans="1:18" x14ac:dyDescent="0.2">
      <c r="A408">
        <f t="shared" si="6"/>
        <v>1</v>
      </c>
      <c r="B408" s="444" t="s">
        <v>645</v>
      </c>
      <c r="C408" s="444" t="s">
        <v>4913</v>
      </c>
      <c r="D408" s="199" t="s">
        <v>644</v>
      </c>
      <c r="E408" s="199" t="s">
        <v>1266</v>
      </c>
      <c r="F408" s="608">
        <v>926543</v>
      </c>
      <c r="G408" s="608">
        <v>954379</v>
      </c>
      <c r="H408" s="200">
        <v>976250</v>
      </c>
      <c r="I408" s="608">
        <v>992156</v>
      </c>
      <c r="J408" s="608">
        <v>992156</v>
      </c>
      <c r="K408" s="209">
        <v>992156</v>
      </c>
      <c r="L408" s="209">
        <v>1221768</v>
      </c>
      <c r="M408"/>
      <c r="N408"/>
      <c r="O408"/>
      <c r="P408"/>
      <c r="Q408"/>
      <c r="R408"/>
    </row>
    <row r="409" spans="1:18" x14ac:dyDescent="0.2">
      <c r="A409">
        <f t="shared" si="6"/>
        <v>1</v>
      </c>
      <c r="B409" s="444" t="s">
        <v>647</v>
      </c>
      <c r="C409" s="444" t="s">
        <v>4914</v>
      </c>
      <c r="D409" s="199" t="s">
        <v>646</v>
      </c>
      <c r="E409" s="199"/>
      <c r="F409" s="608" t="s">
        <v>984</v>
      </c>
      <c r="G409" s="608" t="s">
        <v>984</v>
      </c>
      <c r="H409" s="200" t="s">
        <v>984</v>
      </c>
      <c r="I409" s="608" t="s">
        <v>984</v>
      </c>
      <c r="J409" s="608" t="s">
        <v>984</v>
      </c>
      <c r="K409" s="209" t="s">
        <v>984</v>
      </c>
      <c r="L409" s="209" t="s">
        <v>984</v>
      </c>
      <c r="M409"/>
      <c r="N409"/>
      <c r="O409"/>
      <c r="P409"/>
      <c r="Q409"/>
      <c r="R409"/>
    </row>
    <row r="410" spans="1:18" x14ac:dyDescent="0.2">
      <c r="A410">
        <f t="shared" si="6"/>
        <v>1</v>
      </c>
      <c r="B410" s="444" t="s">
        <v>649</v>
      </c>
      <c r="C410" s="444" t="s">
        <v>4915</v>
      </c>
      <c r="D410" s="199" t="s">
        <v>648</v>
      </c>
      <c r="E410" s="199"/>
      <c r="F410" s="608" t="s">
        <v>984</v>
      </c>
      <c r="G410" s="608" t="s">
        <v>984</v>
      </c>
      <c r="H410" s="200" t="s">
        <v>984</v>
      </c>
      <c r="I410" s="608" t="s">
        <v>984</v>
      </c>
      <c r="J410" s="608" t="s">
        <v>984</v>
      </c>
      <c r="K410" s="209" t="s">
        <v>984</v>
      </c>
      <c r="L410" s="209" t="s">
        <v>984</v>
      </c>
      <c r="M410"/>
      <c r="N410"/>
      <c r="O410"/>
      <c r="P410"/>
      <c r="Q410"/>
      <c r="R410"/>
    </row>
    <row r="411" spans="1:18" x14ac:dyDescent="0.2">
      <c r="A411">
        <f t="shared" si="6"/>
        <v>1</v>
      </c>
      <c r="B411" s="444" t="s">
        <v>651</v>
      </c>
      <c r="C411" s="444" t="s">
        <v>4916</v>
      </c>
      <c r="D411" s="199" t="s">
        <v>650</v>
      </c>
      <c r="E411" s="199"/>
      <c r="F411" s="608" t="s">
        <v>984</v>
      </c>
      <c r="G411" s="608" t="s">
        <v>984</v>
      </c>
      <c r="H411" s="200" t="s">
        <v>984</v>
      </c>
      <c r="I411" s="608" t="s">
        <v>984</v>
      </c>
      <c r="J411" s="608" t="s">
        <v>984</v>
      </c>
      <c r="K411" s="209" t="s">
        <v>984</v>
      </c>
      <c r="L411" s="209" t="s">
        <v>984</v>
      </c>
      <c r="M411"/>
      <c r="N411"/>
      <c r="O411"/>
      <c r="P411"/>
      <c r="Q411"/>
      <c r="R411"/>
    </row>
    <row r="412" spans="1:18" x14ac:dyDescent="0.2">
      <c r="A412">
        <f t="shared" si="6"/>
        <v>1</v>
      </c>
      <c r="B412" s="444" t="s">
        <v>653</v>
      </c>
      <c r="C412" s="444" t="s">
        <v>4917</v>
      </c>
      <c r="D412" s="199" t="s">
        <v>652</v>
      </c>
      <c r="E412" s="199"/>
      <c r="F412" s="608" t="s">
        <v>984</v>
      </c>
      <c r="G412" s="608" t="s">
        <v>984</v>
      </c>
      <c r="H412" s="200" t="s">
        <v>984</v>
      </c>
      <c r="I412" s="608" t="s">
        <v>984</v>
      </c>
      <c r="J412" s="608" t="s">
        <v>984</v>
      </c>
      <c r="K412" s="209" t="s">
        <v>984</v>
      </c>
      <c r="L412" s="209" t="s">
        <v>984</v>
      </c>
      <c r="M412"/>
      <c r="N412"/>
      <c r="O412"/>
      <c r="P412"/>
      <c r="Q412"/>
      <c r="R412"/>
    </row>
    <row r="413" spans="1:18" x14ac:dyDescent="0.2">
      <c r="A413">
        <f t="shared" si="6"/>
        <v>1</v>
      </c>
      <c r="B413" s="444" t="s">
        <v>655</v>
      </c>
      <c r="C413" s="444" t="s">
        <v>4918</v>
      </c>
      <c r="D413" s="199" t="s">
        <v>654</v>
      </c>
      <c r="E413" s="199"/>
      <c r="F413" s="608" t="s">
        <v>984</v>
      </c>
      <c r="G413" s="608" t="s">
        <v>984</v>
      </c>
      <c r="H413" s="200" t="s">
        <v>984</v>
      </c>
      <c r="I413" s="608" t="s">
        <v>984</v>
      </c>
      <c r="J413" s="608" t="s">
        <v>984</v>
      </c>
      <c r="K413" s="209" t="s">
        <v>984</v>
      </c>
      <c r="L413" s="209" t="s">
        <v>984</v>
      </c>
      <c r="M413"/>
      <c r="N413"/>
      <c r="O413"/>
      <c r="P413"/>
      <c r="Q413"/>
      <c r="R413"/>
    </row>
    <row r="414" spans="1:18" x14ac:dyDescent="0.2">
      <c r="A414">
        <f t="shared" si="6"/>
        <v>1</v>
      </c>
      <c r="B414" s="444" t="s">
        <v>657</v>
      </c>
      <c r="C414" s="444" t="s">
        <v>4919</v>
      </c>
      <c r="D414" s="199" t="s">
        <v>656</v>
      </c>
      <c r="E414" s="199"/>
      <c r="F414" s="608" t="s">
        <v>984</v>
      </c>
      <c r="G414" s="608" t="s">
        <v>984</v>
      </c>
      <c r="H414" s="200" t="s">
        <v>984</v>
      </c>
      <c r="I414" s="608" t="s">
        <v>984</v>
      </c>
      <c r="J414" s="608" t="s">
        <v>984</v>
      </c>
      <c r="K414" s="209" t="s">
        <v>984</v>
      </c>
      <c r="L414" s="209" t="s">
        <v>984</v>
      </c>
      <c r="M414"/>
      <c r="N414"/>
      <c r="O414"/>
      <c r="P414"/>
      <c r="Q414"/>
      <c r="R414"/>
    </row>
    <row r="415" spans="1:18" x14ac:dyDescent="0.2">
      <c r="A415">
        <f t="shared" si="6"/>
        <v>1</v>
      </c>
      <c r="B415" s="444" t="s">
        <v>659</v>
      </c>
      <c r="C415" s="444" t="s">
        <v>4920</v>
      </c>
      <c r="D415" s="199" t="s">
        <v>658</v>
      </c>
      <c r="E415" s="199"/>
      <c r="F415" s="608" t="s">
        <v>984</v>
      </c>
      <c r="G415" s="608" t="s">
        <v>984</v>
      </c>
      <c r="H415" s="200" t="s">
        <v>984</v>
      </c>
      <c r="I415" s="608" t="s">
        <v>984</v>
      </c>
      <c r="J415" s="608" t="s">
        <v>984</v>
      </c>
      <c r="K415" s="209" t="s">
        <v>984</v>
      </c>
      <c r="L415" s="209" t="s">
        <v>984</v>
      </c>
      <c r="M415"/>
      <c r="N415"/>
      <c r="O415"/>
      <c r="P415"/>
      <c r="Q415"/>
      <c r="R415"/>
    </row>
    <row r="416" spans="1:18" x14ac:dyDescent="0.2">
      <c r="A416">
        <f t="shared" si="6"/>
        <v>1</v>
      </c>
      <c r="B416" s="444" t="s">
        <v>661</v>
      </c>
      <c r="C416" s="444" t="s">
        <v>4921</v>
      </c>
      <c r="D416" s="199" t="s">
        <v>660</v>
      </c>
      <c r="E416" s="199"/>
      <c r="F416" s="608" t="s">
        <v>984</v>
      </c>
      <c r="G416" s="608" t="s">
        <v>984</v>
      </c>
      <c r="H416" s="200" t="s">
        <v>984</v>
      </c>
      <c r="I416" s="608" t="s">
        <v>984</v>
      </c>
      <c r="J416" s="608" t="s">
        <v>984</v>
      </c>
      <c r="K416" s="209" t="s">
        <v>984</v>
      </c>
      <c r="L416" s="209" t="s">
        <v>984</v>
      </c>
      <c r="M416"/>
      <c r="N416"/>
      <c r="O416"/>
      <c r="P416"/>
      <c r="Q416"/>
      <c r="R416"/>
    </row>
    <row r="417" spans="1:18" x14ac:dyDescent="0.2">
      <c r="A417">
        <f t="shared" si="6"/>
        <v>1</v>
      </c>
      <c r="B417" s="444" t="s">
        <v>663</v>
      </c>
      <c r="C417" s="444" t="s">
        <v>4922</v>
      </c>
      <c r="D417" s="199" t="s">
        <v>662</v>
      </c>
      <c r="E417" s="199"/>
      <c r="F417" s="608" t="s">
        <v>984</v>
      </c>
      <c r="G417" s="608" t="s">
        <v>984</v>
      </c>
      <c r="H417" s="200" t="s">
        <v>984</v>
      </c>
      <c r="I417" s="608" t="s">
        <v>984</v>
      </c>
      <c r="J417" s="608" t="s">
        <v>984</v>
      </c>
      <c r="K417" s="209" t="s">
        <v>984</v>
      </c>
      <c r="L417" s="209" t="s">
        <v>984</v>
      </c>
      <c r="M417"/>
      <c r="N417"/>
      <c r="O417"/>
      <c r="P417"/>
      <c r="Q417"/>
      <c r="R417"/>
    </row>
    <row r="418" spans="1:18" x14ac:dyDescent="0.2">
      <c r="A418">
        <f t="shared" si="6"/>
        <v>1</v>
      </c>
      <c r="B418" s="444" t="s">
        <v>4086</v>
      </c>
      <c r="C418" s="444" t="s">
        <v>4923</v>
      </c>
      <c r="D418" s="199" t="s">
        <v>4085</v>
      </c>
      <c r="E418" s="199" t="s">
        <v>1010</v>
      </c>
      <c r="F418" s="971">
        <v>3165816</v>
      </c>
      <c r="G418" s="608">
        <v>3260926</v>
      </c>
      <c r="H418" s="200">
        <v>3335656</v>
      </c>
      <c r="I418" s="608">
        <v>3390005</v>
      </c>
      <c r="J418" s="608">
        <v>3390005</v>
      </c>
      <c r="K418" s="209">
        <v>3390005</v>
      </c>
      <c r="L418" s="209">
        <v>3932406</v>
      </c>
      <c r="M418"/>
      <c r="N418"/>
      <c r="O418"/>
      <c r="P418"/>
      <c r="Q418"/>
      <c r="R418"/>
    </row>
    <row r="419" spans="1:18" x14ac:dyDescent="0.2">
      <c r="A419">
        <f t="shared" si="6"/>
        <v>1</v>
      </c>
      <c r="B419" s="444" t="s">
        <v>665</v>
      </c>
      <c r="C419" s="444" t="s">
        <v>4924</v>
      </c>
      <c r="D419" s="199" t="s">
        <v>664</v>
      </c>
      <c r="E419" s="199"/>
      <c r="F419" s="608" t="s">
        <v>984</v>
      </c>
      <c r="G419" s="608" t="s">
        <v>984</v>
      </c>
      <c r="H419" s="200" t="s">
        <v>984</v>
      </c>
      <c r="I419" s="608" t="s">
        <v>984</v>
      </c>
      <c r="J419" s="608" t="s">
        <v>984</v>
      </c>
      <c r="K419" s="209" t="s">
        <v>984</v>
      </c>
      <c r="L419" s="209" t="s">
        <v>984</v>
      </c>
      <c r="M419"/>
      <c r="N419"/>
      <c r="O419"/>
      <c r="P419"/>
      <c r="Q419"/>
      <c r="R419"/>
    </row>
    <row r="420" spans="1:18" x14ac:dyDescent="0.2">
      <c r="A420">
        <f t="shared" si="6"/>
        <v>1</v>
      </c>
      <c r="B420" s="444" t="s">
        <v>1337</v>
      </c>
      <c r="C420" s="444" t="s">
        <v>4925</v>
      </c>
      <c r="D420" s="199" t="s">
        <v>1350</v>
      </c>
      <c r="E420" s="199" t="s">
        <v>1051</v>
      </c>
      <c r="F420" s="608">
        <v>0</v>
      </c>
      <c r="G420" s="608">
        <v>0</v>
      </c>
      <c r="H420" s="200">
        <v>0</v>
      </c>
      <c r="I420" s="608">
        <v>0</v>
      </c>
      <c r="J420" s="608">
        <v>0</v>
      </c>
      <c r="K420" s="209">
        <v>0</v>
      </c>
      <c r="L420" s="209">
        <v>0</v>
      </c>
      <c r="M420"/>
      <c r="N420"/>
      <c r="O420"/>
      <c r="P420"/>
      <c r="Q420"/>
      <c r="R420"/>
    </row>
    <row r="421" spans="1:18" x14ac:dyDescent="0.2">
      <c r="A421">
        <f t="shared" si="6"/>
        <v>2</v>
      </c>
      <c r="B421" s="444" t="s">
        <v>1337</v>
      </c>
      <c r="C421" s="444" t="s">
        <v>4926</v>
      </c>
      <c r="D421" s="199" t="s">
        <v>1350</v>
      </c>
      <c r="E421" s="199" t="s">
        <v>1244</v>
      </c>
      <c r="F421" s="608">
        <v>0</v>
      </c>
      <c r="G421" s="608">
        <v>0</v>
      </c>
      <c r="H421" s="200">
        <v>0</v>
      </c>
      <c r="I421" s="608">
        <v>0</v>
      </c>
      <c r="J421" s="608">
        <v>0</v>
      </c>
      <c r="K421" s="209">
        <v>0</v>
      </c>
      <c r="L421" s="209">
        <v>0</v>
      </c>
      <c r="M421"/>
      <c r="N421"/>
      <c r="O421"/>
      <c r="P421"/>
      <c r="Q421"/>
      <c r="R421"/>
    </row>
    <row r="422" spans="1:18" x14ac:dyDescent="0.2">
      <c r="A422">
        <f t="shared" si="6"/>
        <v>1</v>
      </c>
      <c r="B422" s="444" t="s">
        <v>667</v>
      </c>
      <c r="C422" s="444" t="s">
        <v>4927</v>
      </c>
      <c r="D422" s="199" t="s">
        <v>666</v>
      </c>
      <c r="E422" s="199"/>
      <c r="F422" s="608" t="s">
        <v>984</v>
      </c>
      <c r="G422" s="608" t="s">
        <v>984</v>
      </c>
      <c r="H422" s="200" t="s">
        <v>984</v>
      </c>
      <c r="I422" s="608" t="s">
        <v>984</v>
      </c>
      <c r="J422" s="608" t="s">
        <v>984</v>
      </c>
      <c r="K422" s="209" t="s">
        <v>984</v>
      </c>
      <c r="L422" s="209" t="s">
        <v>984</v>
      </c>
      <c r="M422"/>
      <c r="N422"/>
      <c r="O422"/>
      <c r="P422"/>
      <c r="Q422"/>
      <c r="R422"/>
    </row>
    <row r="423" spans="1:18" x14ac:dyDescent="0.2">
      <c r="A423">
        <f t="shared" si="6"/>
        <v>1</v>
      </c>
      <c r="B423" s="444" t="s">
        <v>4489</v>
      </c>
      <c r="C423" s="444" t="s">
        <v>4928</v>
      </c>
      <c r="D423" s="199" t="s">
        <v>4490</v>
      </c>
      <c r="E423" s="199"/>
      <c r="F423" s="608"/>
      <c r="G423" s="608"/>
      <c r="H423" s="200"/>
      <c r="I423" s="608"/>
      <c r="J423" s="608"/>
      <c r="K423" s="209"/>
      <c r="L423" s="209" t="s">
        <v>984</v>
      </c>
      <c r="M423"/>
      <c r="N423"/>
      <c r="O423"/>
      <c r="P423"/>
      <c r="Q423"/>
      <c r="R423"/>
    </row>
    <row r="424" spans="1:18" x14ac:dyDescent="0.2">
      <c r="A424">
        <f t="shared" si="6"/>
        <v>1</v>
      </c>
      <c r="B424" s="444" t="s">
        <v>669</v>
      </c>
      <c r="C424" s="444" t="s">
        <v>4929</v>
      </c>
      <c r="D424" s="199" t="s">
        <v>668</v>
      </c>
      <c r="E424" s="199"/>
      <c r="F424" s="608" t="s">
        <v>984</v>
      </c>
      <c r="G424" s="608" t="s">
        <v>984</v>
      </c>
      <c r="H424" s="200" t="s">
        <v>984</v>
      </c>
      <c r="I424" s="608" t="s">
        <v>984</v>
      </c>
      <c r="J424" s="608" t="s">
        <v>984</v>
      </c>
      <c r="K424" s="209" t="s">
        <v>984</v>
      </c>
      <c r="L424" s="209" t="s">
        <v>984</v>
      </c>
      <c r="M424"/>
      <c r="N424"/>
      <c r="O424"/>
      <c r="P424"/>
      <c r="Q424"/>
      <c r="R424"/>
    </row>
    <row r="425" spans="1:18" x14ac:dyDescent="0.2">
      <c r="A425">
        <f t="shared" si="6"/>
        <v>1</v>
      </c>
      <c r="B425" s="444" t="s">
        <v>671</v>
      </c>
      <c r="C425" s="444" t="s">
        <v>4930</v>
      </c>
      <c r="D425" s="200" t="s">
        <v>670</v>
      </c>
      <c r="E425" s="199"/>
      <c r="F425" s="608" t="s">
        <v>984</v>
      </c>
      <c r="G425" s="608" t="s">
        <v>984</v>
      </c>
      <c r="H425" s="200" t="s">
        <v>984</v>
      </c>
      <c r="I425" s="608" t="s">
        <v>984</v>
      </c>
      <c r="J425" s="608" t="s">
        <v>984</v>
      </c>
      <c r="K425" s="209" t="s">
        <v>984</v>
      </c>
      <c r="L425" s="209" t="s">
        <v>984</v>
      </c>
      <c r="M425"/>
      <c r="N425"/>
      <c r="O425"/>
      <c r="P425"/>
      <c r="Q425"/>
      <c r="R425"/>
    </row>
    <row r="426" spans="1:18" x14ac:dyDescent="0.2">
      <c r="A426">
        <f t="shared" si="6"/>
        <v>1</v>
      </c>
      <c r="B426" s="444" t="s">
        <v>673</v>
      </c>
      <c r="C426" s="444" t="s">
        <v>4931</v>
      </c>
      <c r="D426" s="199" t="s">
        <v>672</v>
      </c>
      <c r="E426" s="199"/>
      <c r="F426" s="608" t="s">
        <v>984</v>
      </c>
      <c r="G426" s="608" t="s">
        <v>984</v>
      </c>
      <c r="H426" s="200" t="s">
        <v>984</v>
      </c>
      <c r="I426" s="608" t="s">
        <v>984</v>
      </c>
      <c r="J426" s="608" t="s">
        <v>984</v>
      </c>
      <c r="K426" s="209" t="s">
        <v>984</v>
      </c>
      <c r="L426" s="209" t="s">
        <v>984</v>
      </c>
      <c r="M426"/>
      <c r="N426"/>
      <c r="O426"/>
      <c r="P426"/>
      <c r="Q426"/>
      <c r="R426"/>
    </row>
    <row r="427" spans="1:18" x14ac:dyDescent="0.2">
      <c r="A427">
        <f t="shared" si="6"/>
        <v>1</v>
      </c>
      <c r="B427" s="444" t="s">
        <v>675</v>
      </c>
      <c r="C427" s="444" t="s">
        <v>4932</v>
      </c>
      <c r="D427" s="199" t="s">
        <v>674</v>
      </c>
      <c r="E427" s="199"/>
      <c r="F427" s="608" t="s">
        <v>984</v>
      </c>
      <c r="G427" s="608" t="s">
        <v>984</v>
      </c>
      <c r="H427" s="200" t="s">
        <v>984</v>
      </c>
      <c r="I427" s="608" t="s">
        <v>984</v>
      </c>
      <c r="J427" s="608" t="s">
        <v>984</v>
      </c>
      <c r="K427" s="209" t="s">
        <v>984</v>
      </c>
      <c r="L427" s="209" t="s">
        <v>984</v>
      </c>
      <c r="M427"/>
      <c r="N427"/>
      <c r="O427"/>
      <c r="P427"/>
      <c r="Q427"/>
      <c r="R427"/>
    </row>
    <row r="428" spans="1:18" x14ac:dyDescent="0.2">
      <c r="A428">
        <f t="shared" si="6"/>
        <v>1</v>
      </c>
      <c r="B428" s="444" t="s">
        <v>677</v>
      </c>
      <c r="C428" s="444" t="s">
        <v>4933</v>
      </c>
      <c r="D428" s="199" t="s">
        <v>676</v>
      </c>
      <c r="E428" s="199" t="s">
        <v>1005</v>
      </c>
      <c r="F428" s="608">
        <v>0</v>
      </c>
      <c r="G428" s="608">
        <v>0</v>
      </c>
      <c r="H428" s="200">
        <v>0</v>
      </c>
      <c r="I428" s="608">
        <v>0</v>
      </c>
      <c r="J428" s="608">
        <v>0</v>
      </c>
      <c r="K428" s="209">
        <v>0</v>
      </c>
      <c r="L428" s="209">
        <v>0</v>
      </c>
      <c r="M428"/>
      <c r="N428"/>
      <c r="O428"/>
      <c r="P428"/>
      <c r="Q428"/>
      <c r="R428"/>
    </row>
    <row r="429" spans="1:18" x14ac:dyDescent="0.2">
      <c r="A429">
        <f t="shared" si="6"/>
        <v>2</v>
      </c>
      <c r="B429" s="444" t="s">
        <v>677</v>
      </c>
      <c r="C429" s="444" t="s">
        <v>4934</v>
      </c>
      <c r="D429" s="199" t="s">
        <v>676</v>
      </c>
      <c r="E429" s="199" t="s">
        <v>1269</v>
      </c>
      <c r="F429" s="608">
        <v>877693</v>
      </c>
      <c r="G429" s="608">
        <v>904061</v>
      </c>
      <c r="H429" s="200">
        <v>924779</v>
      </c>
      <c r="I429" s="608">
        <v>939847</v>
      </c>
      <c r="J429" s="608">
        <v>939847</v>
      </c>
      <c r="K429" s="209">
        <v>939847</v>
      </c>
      <c r="L429" s="209">
        <v>1238063</v>
      </c>
      <c r="M429"/>
      <c r="N429"/>
      <c r="O429"/>
      <c r="P429"/>
      <c r="Q429"/>
      <c r="R429"/>
    </row>
    <row r="430" spans="1:18" x14ac:dyDescent="0.2">
      <c r="A430">
        <f t="shared" si="6"/>
        <v>3</v>
      </c>
      <c r="B430" s="444" t="s">
        <v>677</v>
      </c>
      <c r="C430" s="444" t="s">
        <v>4935</v>
      </c>
      <c r="D430" s="199" t="s">
        <v>676</v>
      </c>
      <c r="E430" s="199" t="s">
        <v>4501</v>
      </c>
      <c r="F430" s="608">
        <v>0</v>
      </c>
      <c r="G430" s="608">
        <v>0</v>
      </c>
      <c r="H430" s="200">
        <v>0</v>
      </c>
      <c r="I430" s="608">
        <v>0</v>
      </c>
      <c r="J430" s="608">
        <v>0</v>
      </c>
      <c r="K430" s="209">
        <v>988702</v>
      </c>
      <c r="L430" s="209">
        <v>1082655</v>
      </c>
      <c r="M430"/>
      <c r="N430"/>
      <c r="O430"/>
      <c r="P430"/>
      <c r="Q430"/>
      <c r="R430"/>
    </row>
    <row r="431" spans="1:18" x14ac:dyDescent="0.2">
      <c r="A431">
        <f>IF(D431=D429,A429+1,1)</f>
        <v>1</v>
      </c>
      <c r="B431" s="444" t="s">
        <v>679</v>
      </c>
      <c r="C431" s="444" t="s">
        <v>4936</v>
      </c>
      <c r="D431" s="199" t="s">
        <v>678</v>
      </c>
      <c r="E431" s="199"/>
      <c r="F431" s="608" t="s">
        <v>984</v>
      </c>
      <c r="G431" s="608" t="s">
        <v>984</v>
      </c>
      <c r="H431" s="200" t="s">
        <v>984</v>
      </c>
      <c r="I431" s="608" t="s">
        <v>984</v>
      </c>
      <c r="J431" s="608" t="s">
        <v>984</v>
      </c>
      <c r="K431" s="209" t="s">
        <v>984</v>
      </c>
      <c r="L431" s="209" t="s">
        <v>984</v>
      </c>
      <c r="M431"/>
      <c r="N431"/>
      <c r="O431"/>
      <c r="P431"/>
      <c r="Q431"/>
      <c r="R431"/>
    </row>
    <row r="432" spans="1:18" x14ac:dyDescent="0.2">
      <c r="A432">
        <f t="shared" si="6"/>
        <v>1</v>
      </c>
      <c r="B432" s="444" t="s">
        <v>681</v>
      </c>
      <c r="C432" s="444" t="s">
        <v>4937</v>
      </c>
      <c r="D432" s="199" t="s">
        <v>680</v>
      </c>
      <c r="E432" s="199"/>
      <c r="F432" s="608" t="s">
        <v>984</v>
      </c>
      <c r="G432" s="608" t="s">
        <v>984</v>
      </c>
      <c r="H432" s="200" t="s">
        <v>984</v>
      </c>
      <c r="I432" s="608" t="s">
        <v>984</v>
      </c>
      <c r="J432" s="608" t="s">
        <v>984</v>
      </c>
      <c r="K432" s="209" t="s">
        <v>984</v>
      </c>
      <c r="L432" s="209" t="s">
        <v>984</v>
      </c>
      <c r="M432"/>
      <c r="N432"/>
      <c r="O432"/>
      <c r="P432"/>
      <c r="Q432"/>
      <c r="R432"/>
    </row>
    <row r="433" spans="1:18" x14ac:dyDescent="0.2">
      <c r="A433">
        <f t="shared" si="6"/>
        <v>1</v>
      </c>
      <c r="B433" s="444" t="s">
        <v>683</v>
      </c>
      <c r="C433" s="444" t="s">
        <v>4938</v>
      </c>
      <c r="D433" s="199" t="s">
        <v>682</v>
      </c>
      <c r="E433" s="199" t="s">
        <v>1014</v>
      </c>
      <c r="F433" s="608">
        <v>97743</v>
      </c>
      <c r="G433" s="608">
        <v>100679</v>
      </c>
      <c r="H433" s="200">
        <v>102986</v>
      </c>
      <c r="I433" s="608">
        <v>104664</v>
      </c>
      <c r="J433" s="608">
        <v>104664</v>
      </c>
      <c r="K433" s="209">
        <v>104664</v>
      </c>
      <c r="L433" s="209">
        <v>91774</v>
      </c>
      <c r="M433"/>
      <c r="N433"/>
      <c r="O433"/>
      <c r="P433"/>
      <c r="Q433"/>
      <c r="R433"/>
    </row>
    <row r="434" spans="1:18" x14ac:dyDescent="0.2">
      <c r="A434">
        <f t="shared" si="6"/>
        <v>1</v>
      </c>
      <c r="B434" s="444" t="s">
        <v>685</v>
      </c>
      <c r="C434" s="444" t="s">
        <v>4939</v>
      </c>
      <c r="D434" s="199" t="s">
        <v>684</v>
      </c>
      <c r="E434" s="199"/>
      <c r="F434" s="608" t="s">
        <v>984</v>
      </c>
      <c r="G434" s="608" t="s">
        <v>984</v>
      </c>
      <c r="H434" s="200" t="s">
        <v>984</v>
      </c>
      <c r="I434" s="608" t="s">
        <v>984</v>
      </c>
      <c r="J434" s="608" t="s">
        <v>984</v>
      </c>
      <c r="K434" s="209" t="s">
        <v>984</v>
      </c>
      <c r="L434" s="209" t="s">
        <v>984</v>
      </c>
      <c r="M434"/>
      <c r="N434"/>
      <c r="O434"/>
      <c r="P434"/>
      <c r="Q434"/>
      <c r="R434"/>
    </row>
    <row r="435" spans="1:18" x14ac:dyDescent="0.2">
      <c r="A435">
        <f t="shared" si="6"/>
        <v>1</v>
      </c>
      <c r="B435" s="444" t="s">
        <v>687</v>
      </c>
      <c r="C435" s="444" t="s">
        <v>4940</v>
      </c>
      <c r="D435" s="199" t="s">
        <v>686</v>
      </c>
      <c r="E435" s="199"/>
      <c r="F435" s="608" t="s">
        <v>984</v>
      </c>
      <c r="G435" s="608" t="s">
        <v>984</v>
      </c>
      <c r="H435" s="200" t="s">
        <v>984</v>
      </c>
      <c r="I435" s="608" t="s">
        <v>984</v>
      </c>
      <c r="J435" s="608" t="s">
        <v>984</v>
      </c>
      <c r="K435" s="209" t="s">
        <v>984</v>
      </c>
      <c r="L435" s="209" t="s">
        <v>984</v>
      </c>
      <c r="M435"/>
      <c r="N435"/>
      <c r="O435"/>
      <c r="P435"/>
      <c r="Q435"/>
      <c r="R435"/>
    </row>
    <row r="436" spans="1:18" x14ac:dyDescent="0.2">
      <c r="A436">
        <f t="shared" si="6"/>
        <v>1</v>
      </c>
      <c r="B436" s="444" t="s">
        <v>689</v>
      </c>
      <c r="C436" s="444" t="s">
        <v>4941</v>
      </c>
      <c r="D436" s="199" t="s">
        <v>688</v>
      </c>
      <c r="E436" s="199"/>
      <c r="F436" s="608" t="s">
        <v>984</v>
      </c>
      <c r="G436" s="608" t="s">
        <v>984</v>
      </c>
      <c r="H436" s="200" t="s">
        <v>984</v>
      </c>
      <c r="I436" s="608" t="s">
        <v>984</v>
      </c>
      <c r="J436" s="608" t="s">
        <v>984</v>
      </c>
      <c r="K436" s="209" t="s">
        <v>984</v>
      </c>
      <c r="L436" s="209" t="s">
        <v>984</v>
      </c>
      <c r="M436"/>
      <c r="N436"/>
      <c r="O436"/>
      <c r="P436"/>
      <c r="Q436"/>
      <c r="R436"/>
    </row>
    <row r="437" spans="1:18" x14ac:dyDescent="0.2">
      <c r="A437">
        <f t="shared" si="6"/>
        <v>1</v>
      </c>
      <c r="B437" s="444" t="s">
        <v>691</v>
      </c>
      <c r="C437" s="444" t="s">
        <v>4942</v>
      </c>
      <c r="D437" s="199" t="s">
        <v>690</v>
      </c>
      <c r="E437" s="199" t="s">
        <v>1270</v>
      </c>
      <c r="F437" s="608">
        <v>2412509</v>
      </c>
      <c r="G437" s="608">
        <v>2484988</v>
      </c>
      <c r="H437" s="200">
        <v>2541936</v>
      </c>
      <c r="I437" s="608">
        <v>2583352</v>
      </c>
      <c r="J437" s="608">
        <v>2583352</v>
      </c>
      <c r="K437" s="209">
        <v>2583352</v>
      </c>
      <c r="L437" s="209">
        <v>3447878</v>
      </c>
      <c r="M437"/>
      <c r="N437"/>
      <c r="O437"/>
      <c r="P437"/>
      <c r="Q437"/>
      <c r="R437"/>
    </row>
    <row r="438" spans="1:18" x14ac:dyDescent="0.2">
      <c r="A438">
        <f t="shared" si="6"/>
        <v>1</v>
      </c>
      <c r="B438" s="444" t="s">
        <v>693</v>
      </c>
      <c r="C438" s="444" t="s">
        <v>4943</v>
      </c>
      <c r="D438" s="199" t="s">
        <v>692</v>
      </c>
      <c r="E438" s="199"/>
      <c r="F438" s="608" t="s">
        <v>984</v>
      </c>
      <c r="G438" s="608" t="s">
        <v>984</v>
      </c>
      <c r="H438" s="200" t="s">
        <v>984</v>
      </c>
      <c r="I438" s="608" t="s">
        <v>984</v>
      </c>
      <c r="J438" s="608" t="s">
        <v>984</v>
      </c>
      <c r="K438" s="209" t="s">
        <v>984</v>
      </c>
      <c r="L438" s="209" t="s">
        <v>984</v>
      </c>
      <c r="M438"/>
      <c r="N438"/>
      <c r="O438"/>
      <c r="P438"/>
      <c r="Q438"/>
      <c r="R438"/>
    </row>
    <row r="439" spans="1:18" x14ac:dyDescent="0.2">
      <c r="A439">
        <f t="shared" si="6"/>
        <v>1</v>
      </c>
      <c r="B439" s="444" t="s">
        <v>695</v>
      </c>
      <c r="C439" s="444" t="s">
        <v>4944</v>
      </c>
      <c r="D439" s="199" t="s">
        <v>694</v>
      </c>
      <c r="E439" s="199" t="s">
        <v>1271</v>
      </c>
      <c r="F439" s="608">
        <v>745853</v>
      </c>
      <c r="G439" s="608">
        <v>768261</v>
      </c>
      <c r="H439" s="200">
        <v>785867</v>
      </c>
      <c r="I439" s="608">
        <v>798671</v>
      </c>
      <c r="J439" s="608">
        <v>798671</v>
      </c>
      <c r="K439" s="209">
        <v>798671</v>
      </c>
      <c r="L439" s="209">
        <v>772395</v>
      </c>
      <c r="M439"/>
      <c r="N439"/>
      <c r="O439"/>
      <c r="P439"/>
      <c r="Q439"/>
      <c r="R439"/>
    </row>
    <row r="440" spans="1:18" x14ac:dyDescent="0.2">
      <c r="B440" s="444"/>
      <c r="C440" s="444"/>
      <c r="D440" s="199"/>
      <c r="E440" s="199"/>
      <c r="F440" s="608"/>
      <c r="G440" s="445"/>
      <c r="H440" s="1272"/>
      <c r="I440" s="209"/>
      <c r="J440" s="608"/>
      <c r="K440" s="209"/>
      <c r="L440"/>
      <c r="M440"/>
      <c r="N440"/>
      <c r="O440"/>
      <c r="P440"/>
      <c r="Q440"/>
      <c r="R440"/>
    </row>
    <row r="441" spans="1:18" x14ac:dyDescent="0.2">
      <c r="B441" s="444"/>
      <c r="C441" s="444"/>
      <c r="D441" s="199"/>
      <c r="E441" s="199"/>
      <c r="F441" s="608"/>
      <c r="G441" s="445"/>
      <c r="H441" s="1272"/>
      <c r="I441" s="209"/>
      <c r="J441" s="608"/>
      <c r="K441" s="209"/>
      <c r="L441"/>
      <c r="M441"/>
      <c r="N441"/>
      <c r="O441"/>
      <c r="P441"/>
      <c r="Q441"/>
      <c r="R441"/>
    </row>
    <row r="442" spans="1:18" x14ac:dyDescent="0.2">
      <c r="B442" s="444"/>
      <c r="C442" s="444"/>
      <c r="D442" s="199"/>
      <c r="E442" s="199"/>
      <c r="F442" s="608"/>
      <c r="G442" s="445"/>
      <c r="H442" s="1272"/>
      <c r="I442" s="209"/>
      <c r="J442" s="209"/>
      <c r="K442" s="209"/>
      <c r="L442"/>
      <c r="M442"/>
      <c r="N442"/>
      <c r="O442"/>
      <c r="P442"/>
      <c r="Q442"/>
      <c r="R442"/>
    </row>
    <row r="443" spans="1:18" x14ac:dyDescent="0.2">
      <c r="B443" s="444"/>
      <c r="C443" s="444"/>
      <c r="D443" s="199"/>
      <c r="E443" s="199"/>
      <c r="F443" s="608"/>
      <c r="G443" s="445"/>
      <c r="H443" s="1272"/>
      <c r="I443" s="209"/>
      <c r="J443" s="209"/>
      <c r="K443" s="209"/>
      <c r="L443"/>
      <c r="M443"/>
      <c r="N443"/>
      <c r="O443"/>
      <c r="P443"/>
      <c r="Q443"/>
      <c r="R443"/>
    </row>
    <row r="444" spans="1:18" x14ac:dyDescent="0.2">
      <c r="D444" s="199"/>
      <c r="E444" s="199"/>
      <c r="G444" s="1274"/>
      <c r="H444" s="1273"/>
      <c r="I444"/>
      <c r="J444"/>
      <c r="K444"/>
      <c r="L444"/>
      <c r="M444"/>
      <c r="N444"/>
      <c r="O444"/>
      <c r="P444"/>
      <c r="Q444"/>
      <c r="R444"/>
    </row>
    <row r="445" spans="1:18" x14ac:dyDescent="0.2">
      <c r="A445" s="199"/>
      <c r="D445" s="444"/>
      <c r="E445" s="444"/>
      <c r="I445"/>
      <c r="J445"/>
      <c r="K445"/>
      <c r="L445"/>
      <c r="M445"/>
      <c r="N445"/>
      <c r="O445"/>
      <c r="P445"/>
      <c r="Q445"/>
      <c r="R445"/>
    </row>
    <row r="446" spans="1:18" s="199" customFormat="1" x14ac:dyDescent="0.2">
      <c r="B446" s="541"/>
      <c r="C446" s="541"/>
      <c r="D446" s="444"/>
      <c r="E446" s="444"/>
      <c r="F446" s="200"/>
      <c r="G446" s="444"/>
      <c r="H446" s="860"/>
    </row>
    <row r="447" spans="1:18" s="199" customFormat="1" x14ac:dyDescent="0.2">
      <c r="B447" s="541"/>
      <c r="C447" s="541"/>
      <c r="D447" s="444"/>
      <c r="E447" s="444"/>
      <c r="F447" s="200"/>
      <c r="G447" s="444"/>
      <c r="H447" s="860"/>
    </row>
    <row r="448" spans="1:18" s="199" customFormat="1" x14ac:dyDescent="0.2">
      <c r="B448" s="541"/>
      <c r="C448" s="541"/>
      <c r="F448" s="200"/>
      <c r="G448" s="444"/>
      <c r="H448" s="860"/>
    </row>
    <row r="449" spans="2:8" s="199" customFormat="1" x14ac:dyDescent="0.2">
      <c r="B449" s="541"/>
      <c r="C449" s="541"/>
      <c r="F449" s="200"/>
      <c r="G449" s="444"/>
      <c r="H449" s="860"/>
    </row>
    <row r="450" spans="2:8" s="199" customFormat="1" x14ac:dyDescent="0.2">
      <c r="B450" s="541"/>
      <c r="C450" s="541"/>
      <c r="F450" s="200"/>
      <c r="G450" s="444"/>
      <c r="H450" s="860"/>
    </row>
    <row r="451" spans="2:8" s="199" customFormat="1" x14ac:dyDescent="0.2">
      <c r="B451" s="541"/>
      <c r="C451" s="541"/>
      <c r="F451" s="200"/>
      <c r="G451" s="444"/>
      <c r="H451" s="860"/>
    </row>
    <row r="452" spans="2:8" s="199" customFormat="1" x14ac:dyDescent="0.2">
      <c r="B452" s="541"/>
      <c r="C452" s="541"/>
      <c r="F452" s="200"/>
      <c r="G452" s="444"/>
      <c r="H452" s="860"/>
    </row>
    <row r="453" spans="2:8" s="199" customFormat="1" x14ac:dyDescent="0.2">
      <c r="B453" s="541"/>
      <c r="C453" s="541"/>
      <c r="F453" s="200"/>
      <c r="G453" s="444"/>
      <c r="H453" s="860"/>
    </row>
    <row r="454" spans="2:8" s="199" customFormat="1" x14ac:dyDescent="0.2">
      <c r="B454" s="541"/>
      <c r="C454" s="541"/>
      <c r="F454" s="200"/>
      <c r="G454" s="444"/>
      <c r="H454" s="860"/>
    </row>
    <row r="455" spans="2:8" s="199" customFormat="1" x14ac:dyDescent="0.2">
      <c r="B455" s="541"/>
      <c r="C455" s="541"/>
      <c r="F455" s="200"/>
      <c r="G455" s="444"/>
      <c r="H455" s="860"/>
    </row>
    <row r="456" spans="2:8" s="199" customFormat="1" x14ac:dyDescent="0.2">
      <c r="B456" s="541"/>
      <c r="C456" s="541"/>
      <c r="F456" s="200"/>
      <c r="G456" s="444"/>
      <c r="H456" s="860"/>
    </row>
    <row r="457" spans="2:8" s="199" customFormat="1" x14ac:dyDescent="0.2">
      <c r="B457" s="541"/>
      <c r="C457" s="541"/>
      <c r="F457" s="200"/>
      <c r="G457" s="444"/>
      <c r="H457" s="860"/>
    </row>
    <row r="458" spans="2:8" s="199" customFormat="1" x14ac:dyDescent="0.2">
      <c r="B458" s="541"/>
      <c r="C458" s="541"/>
      <c r="F458" s="200"/>
      <c r="G458" s="444"/>
      <c r="H458" s="860"/>
    </row>
    <row r="459" spans="2:8" s="199" customFormat="1" x14ac:dyDescent="0.2">
      <c r="B459" s="541"/>
      <c r="C459" s="541"/>
      <c r="F459" s="200"/>
      <c r="G459" s="444"/>
      <c r="H459" s="860"/>
    </row>
    <row r="460" spans="2:8" s="199" customFormat="1" x14ac:dyDescent="0.2">
      <c r="B460" s="541"/>
      <c r="C460" s="541"/>
      <c r="F460" s="200"/>
      <c r="G460" s="444"/>
      <c r="H460" s="860"/>
    </row>
    <row r="461" spans="2:8" s="199" customFormat="1" x14ac:dyDescent="0.2">
      <c r="B461" s="541"/>
      <c r="C461" s="541"/>
      <c r="F461" s="200"/>
      <c r="G461" s="444"/>
      <c r="H461" s="860"/>
    </row>
    <row r="462" spans="2:8" s="199" customFormat="1" x14ac:dyDescent="0.2">
      <c r="B462" s="541"/>
      <c r="C462" s="541"/>
      <c r="F462" s="200"/>
      <c r="G462" s="444"/>
      <c r="H462" s="860"/>
    </row>
    <row r="463" spans="2:8" s="199" customFormat="1" x14ac:dyDescent="0.2">
      <c r="B463" s="541"/>
      <c r="C463" s="541"/>
      <c r="F463" s="200"/>
      <c r="G463" s="444"/>
      <c r="H463" s="860"/>
    </row>
    <row r="464" spans="2:8" s="199" customFormat="1" x14ac:dyDescent="0.2">
      <c r="B464" s="541"/>
      <c r="C464" s="541"/>
      <c r="F464" s="200"/>
      <c r="G464" s="444"/>
      <c r="H464" s="860"/>
    </row>
    <row r="465" spans="2:8" s="199" customFormat="1" x14ac:dyDescent="0.2">
      <c r="B465" s="541"/>
      <c r="C465" s="541"/>
      <c r="F465" s="200"/>
      <c r="G465" s="444"/>
      <c r="H465" s="860"/>
    </row>
    <row r="466" spans="2:8" s="199" customFormat="1" x14ac:dyDescent="0.2">
      <c r="B466" s="541"/>
      <c r="C466" s="541"/>
      <c r="F466" s="200"/>
      <c r="G466" s="444"/>
      <c r="H466" s="860"/>
    </row>
    <row r="467" spans="2:8" s="199" customFormat="1" x14ac:dyDescent="0.2">
      <c r="B467" s="541"/>
      <c r="C467" s="541"/>
      <c r="F467" s="200"/>
      <c r="G467" s="444"/>
      <c r="H467" s="860"/>
    </row>
    <row r="468" spans="2:8" s="199" customFormat="1" x14ac:dyDescent="0.2">
      <c r="B468" s="541"/>
      <c r="C468" s="541"/>
      <c r="F468" s="200"/>
      <c r="G468" s="444"/>
      <c r="H468" s="860"/>
    </row>
    <row r="469" spans="2:8" s="199" customFormat="1" x14ac:dyDescent="0.2">
      <c r="B469" s="541"/>
      <c r="C469" s="541"/>
      <c r="F469" s="200"/>
      <c r="G469" s="444"/>
      <c r="H469" s="860"/>
    </row>
    <row r="470" spans="2:8" s="199" customFormat="1" x14ac:dyDescent="0.2">
      <c r="B470" s="541"/>
      <c r="C470" s="541"/>
      <c r="F470" s="200"/>
      <c r="G470" s="444"/>
      <c r="H470" s="860"/>
    </row>
    <row r="471" spans="2:8" s="199" customFormat="1" x14ac:dyDescent="0.2">
      <c r="B471" s="541"/>
      <c r="C471" s="541"/>
      <c r="F471" s="200"/>
      <c r="G471" s="444"/>
      <c r="H471" s="860"/>
    </row>
    <row r="472" spans="2:8" s="199" customFormat="1" x14ac:dyDescent="0.2">
      <c r="B472" s="541"/>
      <c r="C472" s="541"/>
      <c r="F472" s="200"/>
      <c r="G472" s="444"/>
      <c r="H472" s="860"/>
    </row>
    <row r="473" spans="2:8" s="199" customFormat="1" x14ac:dyDescent="0.2">
      <c r="B473" s="541"/>
      <c r="C473" s="541"/>
      <c r="F473" s="200"/>
      <c r="G473" s="444"/>
      <c r="H473" s="860"/>
    </row>
    <row r="474" spans="2:8" s="199" customFormat="1" x14ac:dyDescent="0.2">
      <c r="B474" s="541"/>
      <c r="C474" s="541"/>
      <c r="F474" s="200"/>
      <c r="G474" s="444"/>
      <c r="H474" s="860"/>
    </row>
    <row r="475" spans="2:8" s="199" customFormat="1" x14ac:dyDescent="0.2">
      <c r="B475" s="541"/>
      <c r="C475" s="541"/>
      <c r="F475" s="200"/>
      <c r="G475" s="444"/>
      <c r="H475" s="860"/>
    </row>
    <row r="476" spans="2:8" s="199" customFormat="1" x14ac:dyDescent="0.2">
      <c r="B476" s="541"/>
      <c r="C476" s="541"/>
      <c r="F476" s="200"/>
      <c r="G476" s="444"/>
      <c r="H476" s="860"/>
    </row>
    <row r="477" spans="2:8" s="199" customFormat="1" x14ac:dyDescent="0.2">
      <c r="B477" s="541"/>
      <c r="C477" s="541"/>
      <c r="F477" s="200"/>
      <c r="G477" s="444"/>
      <c r="H477" s="860"/>
    </row>
    <row r="478" spans="2:8" s="199" customFormat="1" x14ac:dyDescent="0.2">
      <c r="B478" s="541"/>
      <c r="C478" s="541"/>
      <c r="F478" s="200"/>
      <c r="G478" s="444"/>
      <c r="H478" s="860"/>
    </row>
    <row r="479" spans="2:8" s="199" customFormat="1" x14ac:dyDescent="0.2">
      <c r="B479" s="541"/>
      <c r="C479" s="541"/>
      <c r="F479" s="200"/>
      <c r="G479" s="444"/>
      <c r="H479" s="860"/>
    </row>
    <row r="480" spans="2:8" s="199" customFormat="1" x14ac:dyDescent="0.2">
      <c r="B480" s="541"/>
      <c r="C480" s="541"/>
      <c r="F480" s="200"/>
      <c r="G480" s="444"/>
      <c r="H480" s="860"/>
    </row>
    <row r="481" spans="2:8" s="199" customFormat="1" x14ac:dyDescent="0.2">
      <c r="B481" s="541"/>
      <c r="C481" s="541"/>
      <c r="F481" s="200"/>
      <c r="G481" s="444"/>
      <c r="H481" s="860"/>
    </row>
    <row r="482" spans="2:8" s="199" customFormat="1" x14ac:dyDescent="0.2">
      <c r="B482" s="541"/>
      <c r="C482" s="541"/>
      <c r="F482" s="200"/>
      <c r="G482" s="444"/>
      <c r="H482" s="860"/>
    </row>
    <row r="483" spans="2:8" s="199" customFormat="1" x14ac:dyDescent="0.2">
      <c r="B483" s="541"/>
      <c r="C483" s="541"/>
      <c r="F483" s="200"/>
      <c r="G483" s="444"/>
      <c r="H483" s="860"/>
    </row>
    <row r="484" spans="2:8" s="199" customFormat="1" x14ac:dyDescent="0.2">
      <c r="B484" s="541"/>
      <c r="C484" s="541"/>
      <c r="F484" s="200"/>
      <c r="G484" s="444"/>
      <c r="H484" s="860"/>
    </row>
    <row r="485" spans="2:8" s="199" customFormat="1" x14ac:dyDescent="0.2">
      <c r="B485" s="541"/>
      <c r="C485" s="541"/>
      <c r="F485" s="200"/>
      <c r="G485" s="444"/>
      <c r="H485" s="860"/>
    </row>
    <row r="486" spans="2:8" s="199" customFormat="1" x14ac:dyDescent="0.2">
      <c r="B486" s="541"/>
      <c r="C486" s="541"/>
      <c r="F486" s="200"/>
      <c r="G486" s="444"/>
      <c r="H486" s="860"/>
    </row>
    <row r="487" spans="2:8" s="199" customFormat="1" x14ac:dyDescent="0.2">
      <c r="B487" s="541"/>
      <c r="C487" s="541"/>
      <c r="F487" s="200"/>
      <c r="G487" s="444"/>
      <c r="H487" s="860"/>
    </row>
    <row r="488" spans="2:8" s="199" customFormat="1" x14ac:dyDescent="0.2">
      <c r="B488" s="541"/>
      <c r="C488" s="541"/>
      <c r="F488" s="200"/>
      <c r="G488" s="444"/>
      <c r="H488" s="860"/>
    </row>
    <row r="489" spans="2:8" s="199" customFormat="1" x14ac:dyDescent="0.2">
      <c r="B489" s="541"/>
      <c r="C489" s="541"/>
      <c r="F489" s="200"/>
      <c r="G489" s="444"/>
      <c r="H489" s="860"/>
    </row>
    <row r="490" spans="2:8" s="199" customFormat="1" x14ac:dyDescent="0.2">
      <c r="B490" s="541"/>
      <c r="C490" s="541"/>
      <c r="F490" s="200"/>
      <c r="G490" s="444"/>
      <c r="H490" s="860"/>
    </row>
    <row r="491" spans="2:8" s="199" customFormat="1" x14ac:dyDescent="0.2">
      <c r="B491" s="541"/>
      <c r="C491" s="541"/>
      <c r="F491" s="200"/>
      <c r="G491" s="444"/>
      <c r="H491" s="860"/>
    </row>
    <row r="492" spans="2:8" s="199" customFormat="1" x14ac:dyDescent="0.2">
      <c r="B492" s="541"/>
      <c r="C492" s="541"/>
      <c r="F492" s="200"/>
      <c r="G492" s="444"/>
      <c r="H492" s="860"/>
    </row>
    <row r="493" spans="2:8" s="199" customFormat="1" x14ac:dyDescent="0.2">
      <c r="B493" s="541"/>
      <c r="C493" s="541"/>
      <c r="F493" s="200"/>
      <c r="G493" s="444"/>
      <c r="H493" s="860"/>
    </row>
    <row r="494" spans="2:8" s="199" customFormat="1" x14ac:dyDescent="0.2">
      <c r="B494" s="541"/>
      <c r="C494" s="541"/>
      <c r="F494" s="200"/>
      <c r="G494" s="444"/>
      <c r="H494" s="860"/>
    </row>
    <row r="495" spans="2:8" s="199" customFormat="1" x14ac:dyDescent="0.2">
      <c r="B495" s="541"/>
      <c r="C495" s="541"/>
      <c r="F495" s="200"/>
      <c r="G495" s="444"/>
      <c r="H495" s="860"/>
    </row>
    <row r="496" spans="2:8" s="199" customFormat="1" x14ac:dyDescent="0.2">
      <c r="B496" s="541"/>
      <c r="C496" s="541"/>
      <c r="F496" s="200"/>
      <c r="G496" s="444"/>
      <c r="H496" s="860"/>
    </row>
    <row r="497" spans="2:8" s="199" customFormat="1" x14ac:dyDescent="0.2">
      <c r="B497" s="541"/>
      <c r="C497" s="541"/>
      <c r="F497" s="200"/>
      <c r="G497" s="444"/>
      <c r="H497" s="860"/>
    </row>
    <row r="498" spans="2:8" s="199" customFormat="1" x14ac:dyDescent="0.2">
      <c r="B498" s="541"/>
      <c r="C498" s="541"/>
      <c r="F498" s="200"/>
      <c r="G498" s="444"/>
      <c r="H498" s="860"/>
    </row>
    <row r="499" spans="2:8" s="199" customFormat="1" x14ac:dyDescent="0.2">
      <c r="B499" s="541"/>
      <c r="C499" s="541"/>
      <c r="F499" s="200"/>
      <c r="G499" s="444"/>
      <c r="H499" s="860"/>
    </row>
    <row r="500" spans="2:8" s="199" customFormat="1" x14ac:dyDescent="0.2">
      <c r="B500" s="541"/>
      <c r="C500" s="541"/>
      <c r="F500" s="200"/>
      <c r="G500" s="444"/>
      <c r="H500" s="860"/>
    </row>
    <row r="501" spans="2:8" s="199" customFormat="1" x14ac:dyDescent="0.2">
      <c r="B501" s="541"/>
      <c r="C501" s="541"/>
      <c r="F501" s="200"/>
      <c r="G501" s="444"/>
      <c r="H501" s="860"/>
    </row>
    <row r="502" spans="2:8" s="199" customFormat="1" x14ac:dyDescent="0.2">
      <c r="B502" s="541"/>
      <c r="C502" s="541"/>
      <c r="F502" s="200"/>
      <c r="G502" s="444"/>
      <c r="H502" s="860"/>
    </row>
    <row r="503" spans="2:8" s="199" customFormat="1" x14ac:dyDescent="0.2">
      <c r="B503" s="541"/>
      <c r="C503" s="541"/>
      <c r="F503" s="200"/>
      <c r="G503" s="444"/>
      <c r="H503" s="860"/>
    </row>
    <row r="504" spans="2:8" s="199" customFormat="1" x14ac:dyDescent="0.2">
      <c r="B504" s="541"/>
      <c r="C504" s="541"/>
      <c r="F504" s="200"/>
      <c r="G504" s="444"/>
      <c r="H504" s="860"/>
    </row>
    <row r="505" spans="2:8" s="199" customFormat="1" x14ac:dyDescent="0.2">
      <c r="B505" s="541"/>
      <c r="C505" s="541"/>
      <c r="F505" s="200"/>
      <c r="G505" s="444"/>
      <c r="H505" s="860"/>
    </row>
    <row r="506" spans="2:8" s="199" customFormat="1" x14ac:dyDescent="0.2">
      <c r="B506" s="541"/>
      <c r="C506" s="541"/>
      <c r="F506" s="200"/>
      <c r="G506" s="444"/>
      <c r="H506" s="860"/>
    </row>
    <row r="507" spans="2:8" s="199" customFormat="1" x14ac:dyDescent="0.2">
      <c r="B507" s="541"/>
      <c r="C507" s="541"/>
      <c r="F507" s="200"/>
      <c r="G507" s="444"/>
      <c r="H507" s="860"/>
    </row>
    <row r="508" spans="2:8" s="199" customFormat="1" x14ac:dyDescent="0.2">
      <c r="B508" s="541"/>
      <c r="C508" s="541"/>
      <c r="F508" s="200"/>
      <c r="G508" s="444"/>
      <c r="H508" s="860"/>
    </row>
    <row r="509" spans="2:8" s="199" customFormat="1" x14ac:dyDescent="0.2">
      <c r="B509" s="541"/>
      <c r="C509" s="541"/>
      <c r="F509" s="200"/>
      <c r="G509" s="444"/>
      <c r="H509" s="860"/>
    </row>
    <row r="510" spans="2:8" s="199" customFormat="1" x14ac:dyDescent="0.2">
      <c r="B510" s="541"/>
      <c r="C510" s="541"/>
      <c r="F510" s="200"/>
      <c r="G510" s="444"/>
      <c r="H510" s="860"/>
    </row>
    <row r="511" spans="2:8" s="199" customFormat="1" x14ac:dyDescent="0.2">
      <c r="B511" s="541"/>
      <c r="C511" s="541"/>
      <c r="F511" s="200"/>
      <c r="G511" s="444"/>
      <c r="H511" s="860"/>
    </row>
    <row r="512" spans="2:8" s="199" customFormat="1" x14ac:dyDescent="0.2">
      <c r="B512" s="541"/>
      <c r="C512" s="541"/>
      <c r="F512" s="200"/>
      <c r="G512" s="444"/>
      <c r="H512" s="860"/>
    </row>
    <row r="513" spans="2:8" s="199" customFormat="1" x14ac:dyDescent="0.2">
      <c r="B513" s="541"/>
      <c r="C513" s="541"/>
      <c r="F513" s="200"/>
      <c r="G513" s="444"/>
      <c r="H513" s="860"/>
    </row>
    <row r="514" spans="2:8" s="199" customFormat="1" x14ac:dyDescent="0.2">
      <c r="B514" s="541"/>
      <c r="C514" s="541"/>
      <c r="F514" s="200"/>
      <c r="G514" s="444"/>
      <c r="H514" s="860"/>
    </row>
    <row r="515" spans="2:8" s="199" customFormat="1" x14ac:dyDescent="0.2">
      <c r="B515" s="541"/>
      <c r="C515" s="541"/>
      <c r="F515" s="200"/>
      <c r="G515" s="444"/>
      <c r="H515" s="860"/>
    </row>
    <row r="516" spans="2:8" s="199" customFormat="1" x14ac:dyDescent="0.2">
      <c r="B516" s="541"/>
      <c r="C516" s="541"/>
      <c r="F516" s="200"/>
      <c r="G516" s="444"/>
      <c r="H516" s="860"/>
    </row>
    <row r="517" spans="2:8" s="199" customFormat="1" x14ac:dyDescent="0.2">
      <c r="B517" s="541"/>
      <c r="C517" s="541"/>
      <c r="F517" s="200"/>
      <c r="G517" s="444"/>
      <c r="H517" s="860"/>
    </row>
    <row r="518" spans="2:8" s="199" customFormat="1" x14ac:dyDescent="0.2">
      <c r="B518" s="541"/>
      <c r="C518" s="541"/>
      <c r="F518" s="200"/>
      <c r="G518" s="444"/>
      <c r="H518" s="860"/>
    </row>
    <row r="519" spans="2:8" s="199" customFormat="1" x14ac:dyDescent="0.2">
      <c r="B519" s="541"/>
      <c r="C519" s="541"/>
      <c r="F519" s="200"/>
      <c r="G519" s="444"/>
      <c r="H519" s="860"/>
    </row>
    <row r="520" spans="2:8" s="199" customFormat="1" x14ac:dyDescent="0.2">
      <c r="B520" s="541"/>
      <c r="C520" s="541"/>
      <c r="F520" s="200"/>
      <c r="G520" s="444"/>
      <c r="H520" s="860"/>
    </row>
    <row r="521" spans="2:8" s="199" customFormat="1" x14ac:dyDescent="0.2">
      <c r="B521" s="541"/>
      <c r="C521" s="541"/>
      <c r="F521" s="200"/>
      <c r="G521" s="444"/>
      <c r="H521" s="860"/>
    </row>
    <row r="522" spans="2:8" s="199" customFormat="1" x14ac:dyDescent="0.2">
      <c r="B522" s="541"/>
      <c r="C522" s="541"/>
      <c r="F522" s="200"/>
      <c r="G522" s="444"/>
      <c r="H522" s="860"/>
    </row>
    <row r="523" spans="2:8" s="199" customFormat="1" x14ac:dyDescent="0.2">
      <c r="B523" s="541"/>
      <c r="C523" s="541"/>
      <c r="F523" s="200"/>
      <c r="G523" s="444"/>
      <c r="H523" s="860"/>
    </row>
    <row r="524" spans="2:8" s="199" customFormat="1" x14ac:dyDescent="0.2">
      <c r="B524" s="541"/>
      <c r="C524" s="541"/>
      <c r="F524" s="200"/>
      <c r="G524" s="444"/>
      <c r="H524" s="860"/>
    </row>
    <row r="525" spans="2:8" s="199" customFormat="1" x14ac:dyDescent="0.2">
      <c r="B525" s="541"/>
      <c r="C525" s="541"/>
      <c r="F525" s="200"/>
      <c r="G525" s="444"/>
      <c r="H525" s="860"/>
    </row>
    <row r="526" spans="2:8" s="199" customFormat="1" x14ac:dyDescent="0.2">
      <c r="B526" s="541"/>
      <c r="C526" s="541"/>
      <c r="F526" s="200"/>
      <c r="G526" s="444"/>
      <c r="H526" s="860"/>
    </row>
    <row r="527" spans="2:8" s="199" customFormat="1" x14ac:dyDescent="0.2">
      <c r="B527" s="541"/>
      <c r="C527" s="541"/>
      <c r="F527" s="200"/>
      <c r="G527" s="444"/>
      <c r="H527" s="860"/>
    </row>
    <row r="528" spans="2:8" s="199" customFormat="1" x14ac:dyDescent="0.2">
      <c r="B528" s="541"/>
      <c r="C528" s="541"/>
      <c r="F528" s="200"/>
      <c r="G528" s="444"/>
      <c r="H528" s="860"/>
    </row>
    <row r="529" spans="1:8" s="199" customFormat="1" x14ac:dyDescent="0.2">
      <c r="B529" s="541"/>
      <c r="C529" s="541"/>
      <c r="F529" s="200"/>
      <c r="G529" s="444"/>
      <c r="H529" s="860"/>
    </row>
    <row r="530" spans="1:8" s="199" customFormat="1" x14ac:dyDescent="0.2">
      <c r="B530" s="541"/>
      <c r="C530" s="541"/>
      <c r="F530" s="200"/>
      <c r="G530" s="444"/>
      <c r="H530" s="860"/>
    </row>
    <row r="531" spans="1:8" s="199" customFormat="1" x14ac:dyDescent="0.2">
      <c r="B531" s="541"/>
      <c r="C531" s="541"/>
      <c r="F531" s="200"/>
      <c r="G531" s="444"/>
      <c r="H531" s="860"/>
    </row>
    <row r="532" spans="1:8" s="199" customFormat="1" x14ac:dyDescent="0.2">
      <c r="B532" s="541"/>
      <c r="C532" s="541"/>
      <c r="F532" s="200"/>
      <c r="G532" s="444"/>
      <c r="H532" s="860"/>
    </row>
    <row r="533" spans="1:8" s="199" customFormat="1" x14ac:dyDescent="0.2">
      <c r="B533" s="541"/>
      <c r="C533" s="541"/>
      <c r="F533" s="200"/>
      <c r="G533" s="444"/>
      <c r="H533" s="860"/>
    </row>
    <row r="534" spans="1:8" s="199" customFormat="1" x14ac:dyDescent="0.2">
      <c r="B534" s="541"/>
      <c r="C534" s="541"/>
      <c r="F534" s="200"/>
      <c r="G534" s="444"/>
      <c r="H534" s="860"/>
    </row>
    <row r="535" spans="1:8" s="199" customFormat="1" x14ac:dyDescent="0.2">
      <c r="B535" s="541"/>
      <c r="C535" s="541"/>
      <c r="F535" s="200"/>
      <c r="G535" s="444"/>
      <c r="H535" s="860"/>
    </row>
    <row r="536" spans="1:8" s="199" customFormat="1" x14ac:dyDescent="0.2">
      <c r="A536"/>
      <c r="B536" s="541"/>
      <c r="C536" s="541"/>
      <c r="F536" s="200"/>
      <c r="G536" s="444"/>
      <c r="H536" s="860"/>
    </row>
    <row r="537" spans="1:8" s="199" customFormat="1" x14ac:dyDescent="0.2">
      <c r="A537"/>
      <c r="B537" s="541"/>
      <c r="C537" s="541"/>
      <c r="D537"/>
      <c r="E537"/>
      <c r="F537" s="200"/>
      <c r="G537" s="444"/>
      <c r="H537" s="860"/>
    </row>
    <row r="538" spans="1:8" s="199" customFormat="1" x14ac:dyDescent="0.2">
      <c r="A538"/>
      <c r="B538" s="541"/>
      <c r="C538" s="541"/>
      <c r="D538"/>
      <c r="E538"/>
      <c r="F538" s="200"/>
      <c r="G538" s="444"/>
      <c r="H538" s="860"/>
    </row>
  </sheetData>
  <sheetProtection sheet="1" objects="1" scenarios="1"/>
  <autoFilter ref="A3:L443" xr:uid="{00000000-0001-0000-0F00-000000000000}"/>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1CB50-7169-4099-B2EA-D30322226A19}">
  <sheetPr codeName="Sheet17">
    <tabColor rgb="FF92D050"/>
  </sheetPr>
  <dimension ref="A1:C309"/>
  <sheetViews>
    <sheetView workbookViewId="0"/>
  </sheetViews>
  <sheetFormatPr defaultRowHeight="12.75" x14ac:dyDescent="0.2"/>
  <cols>
    <col min="2" max="2" width="35.42578125" bestFit="1" customWidth="1"/>
    <col min="3" max="3" width="12.85546875" bestFit="1" customWidth="1"/>
  </cols>
  <sheetData>
    <row r="1" spans="1:3" ht="15" x14ac:dyDescent="0.25">
      <c r="A1" s="718" t="s">
        <v>1055</v>
      </c>
      <c r="B1" s="1000" t="s">
        <v>4221</v>
      </c>
      <c r="C1" s="1000" t="s">
        <v>4222</v>
      </c>
    </row>
    <row r="2" spans="1:3" ht="15" x14ac:dyDescent="0.25">
      <c r="A2" t="s">
        <v>100</v>
      </c>
      <c r="B2" s="999" t="s">
        <v>99</v>
      </c>
      <c r="C2" s="1001">
        <v>1302948</v>
      </c>
    </row>
    <row r="3" spans="1:3" ht="15" x14ac:dyDescent="0.25">
      <c r="A3" t="s">
        <v>104</v>
      </c>
      <c r="B3" s="999" t="s">
        <v>103</v>
      </c>
      <c r="C3" s="1001">
        <v>2291875</v>
      </c>
    </row>
    <row r="4" spans="1:3" ht="15" x14ac:dyDescent="0.25">
      <c r="A4" t="s">
        <v>106</v>
      </c>
      <c r="B4" s="999" t="s">
        <v>105</v>
      </c>
      <c r="C4" s="1001">
        <v>1954731</v>
      </c>
    </row>
    <row r="5" spans="1:3" ht="15" x14ac:dyDescent="0.25">
      <c r="A5" t="s">
        <v>108</v>
      </c>
      <c r="B5" s="999" t="s">
        <v>107</v>
      </c>
      <c r="C5" s="1001">
        <v>2718364</v>
      </c>
    </row>
    <row r="6" spans="1:3" ht="15" x14ac:dyDescent="0.25">
      <c r="A6" t="s">
        <v>110</v>
      </c>
      <c r="B6" s="999" t="s">
        <v>109</v>
      </c>
      <c r="C6" s="1001">
        <v>3035285</v>
      </c>
    </row>
    <row r="7" spans="1:3" ht="15" x14ac:dyDescent="0.25">
      <c r="A7" t="s">
        <v>112</v>
      </c>
      <c r="B7" s="999" t="s">
        <v>111</v>
      </c>
      <c r="C7" s="1001">
        <v>1738801</v>
      </c>
    </row>
    <row r="8" spans="1:3" ht="15" x14ac:dyDescent="0.25">
      <c r="A8" t="s">
        <v>114</v>
      </c>
      <c r="B8" s="999" t="s">
        <v>872</v>
      </c>
      <c r="C8" s="1001">
        <v>4591492</v>
      </c>
    </row>
    <row r="9" spans="1:3" ht="15" x14ac:dyDescent="0.25">
      <c r="A9" t="s">
        <v>116</v>
      </c>
      <c r="B9" s="999" t="s">
        <v>115</v>
      </c>
      <c r="C9" s="1001">
        <v>5797907</v>
      </c>
    </row>
    <row r="10" spans="1:3" ht="15" x14ac:dyDescent="0.25">
      <c r="A10" t="s">
        <v>118</v>
      </c>
      <c r="B10" s="999" t="s">
        <v>117</v>
      </c>
      <c r="C10" s="1001">
        <v>3930492</v>
      </c>
    </row>
    <row r="11" spans="1:3" ht="15" x14ac:dyDescent="0.25">
      <c r="A11" t="s">
        <v>122</v>
      </c>
      <c r="B11" s="999" t="s">
        <v>121</v>
      </c>
      <c r="C11" s="1001">
        <v>4829873</v>
      </c>
    </row>
    <row r="12" spans="1:3" ht="15" x14ac:dyDescent="0.25">
      <c r="A12" t="s">
        <v>124</v>
      </c>
      <c r="B12" s="999" t="s">
        <v>123</v>
      </c>
      <c r="C12" s="1001">
        <v>4254267</v>
      </c>
    </row>
    <row r="13" spans="1:3" ht="15" x14ac:dyDescent="0.25">
      <c r="A13" t="s">
        <v>126</v>
      </c>
      <c r="B13" s="999" t="s">
        <v>125</v>
      </c>
      <c r="C13" s="1001">
        <v>2496217</v>
      </c>
    </row>
    <row r="14" spans="1:3" ht="15" x14ac:dyDescent="0.25">
      <c r="A14" t="s">
        <v>128</v>
      </c>
      <c r="B14" s="999" t="s">
        <v>127</v>
      </c>
      <c r="C14" s="1001">
        <v>4293353</v>
      </c>
    </row>
    <row r="15" spans="1:3" ht="15" x14ac:dyDescent="0.25">
      <c r="A15" t="s">
        <v>130</v>
      </c>
      <c r="B15" s="999" t="s">
        <v>1095</v>
      </c>
      <c r="C15" s="1001">
        <v>4086182</v>
      </c>
    </row>
    <row r="16" spans="1:3" ht="15" x14ac:dyDescent="0.25">
      <c r="A16" t="s">
        <v>132</v>
      </c>
      <c r="B16" s="999" t="s">
        <v>131</v>
      </c>
      <c r="C16" s="1001">
        <v>4529421</v>
      </c>
    </row>
    <row r="17" spans="1:3" ht="15" x14ac:dyDescent="0.25">
      <c r="A17" t="s">
        <v>134</v>
      </c>
      <c r="B17" s="999" t="s">
        <v>133</v>
      </c>
      <c r="C17" s="1001">
        <v>30129878</v>
      </c>
    </row>
    <row r="18" spans="1:3" ht="15" x14ac:dyDescent="0.25">
      <c r="A18" t="s">
        <v>136</v>
      </c>
      <c r="B18" s="999" t="s">
        <v>135</v>
      </c>
      <c r="C18" s="1001">
        <v>2404551</v>
      </c>
    </row>
    <row r="19" spans="1:3" ht="15" x14ac:dyDescent="0.25">
      <c r="A19" t="s">
        <v>138</v>
      </c>
      <c r="B19" s="999" t="s">
        <v>137</v>
      </c>
      <c r="C19" s="1001">
        <v>3678533</v>
      </c>
    </row>
    <row r="20" spans="1:3" ht="15" x14ac:dyDescent="0.25">
      <c r="A20" t="s">
        <v>140</v>
      </c>
      <c r="B20" s="999" t="s">
        <v>139</v>
      </c>
      <c r="C20" s="1001">
        <v>2404649</v>
      </c>
    </row>
    <row r="21" spans="1:3" ht="15" x14ac:dyDescent="0.25">
      <c r="A21" t="s">
        <v>142</v>
      </c>
      <c r="B21" s="999" t="s">
        <v>141</v>
      </c>
      <c r="C21" s="1001">
        <v>1416939</v>
      </c>
    </row>
    <row r="22" spans="1:3" ht="15" x14ac:dyDescent="0.25">
      <c r="A22" t="s">
        <v>144</v>
      </c>
      <c r="B22" s="999" t="s">
        <v>143</v>
      </c>
      <c r="C22" s="1001">
        <v>5697827</v>
      </c>
    </row>
    <row r="23" spans="1:3" ht="15" x14ac:dyDescent="0.25">
      <c r="A23" t="s">
        <v>146</v>
      </c>
      <c r="B23" s="999" t="s">
        <v>145</v>
      </c>
      <c r="C23" s="1001">
        <v>1296426</v>
      </c>
    </row>
    <row r="24" spans="1:3" ht="15" x14ac:dyDescent="0.25">
      <c r="A24" t="s">
        <v>1333</v>
      </c>
      <c r="B24" s="999" t="s">
        <v>4223</v>
      </c>
      <c r="C24" s="1001">
        <v>8127935</v>
      </c>
    </row>
    <row r="25" spans="1:3" ht="15" x14ac:dyDescent="0.25">
      <c r="A25" t="s">
        <v>148</v>
      </c>
      <c r="B25" s="999" t="s">
        <v>147</v>
      </c>
      <c r="C25" s="1001">
        <v>3076615</v>
      </c>
    </row>
    <row r="26" spans="1:3" ht="15" x14ac:dyDescent="0.25">
      <c r="A26" t="s">
        <v>150</v>
      </c>
      <c r="B26" s="999" t="s">
        <v>149</v>
      </c>
      <c r="C26" s="1001">
        <v>10456695</v>
      </c>
    </row>
    <row r="27" spans="1:3" ht="15" x14ac:dyDescent="0.25">
      <c r="A27" t="s">
        <v>152</v>
      </c>
      <c r="B27" s="999" t="s">
        <v>151</v>
      </c>
      <c r="C27" s="1001">
        <v>2973126</v>
      </c>
    </row>
    <row r="28" spans="1:3" ht="15" x14ac:dyDescent="0.25">
      <c r="A28" t="s">
        <v>154</v>
      </c>
      <c r="B28" s="999" t="s">
        <v>153</v>
      </c>
      <c r="C28" s="1001">
        <v>2058042</v>
      </c>
    </row>
    <row r="29" spans="1:3" ht="15" x14ac:dyDescent="0.25">
      <c r="A29" t="s">
        <v>156</v>
      </c>
      <c r="B29" s="999" t="s">
        <v>155</v>
      </c>
      <c r="C29" s="1001">
        <v>7645144</v>
      </c>
    </row>
    <row r="30" spans="1:3" ht="15" x14ac:dyDescent="0.25">
      <c r="A30" t="s">
        <v>158</v>
      </c>
      <c r="B30" s="999" t="s">
        <v>157</v>
      </c>
      <c r="C30" s="1001">
        <v>1677065</v>
      </c>
    </row>
    <row r="31" spans="1:3" ht="15" x14ac:dyDescent="0.25">
      <c r="A31" t="s">
        <v>160</v>
      </c>
      <c r="B31" s="999" t="s">
        <v>159</v>
      </c>
      <c r="C31" s="1001">
        <v>6912145</v>
      </c>
    </row>
    <row r="32" spans="1:3" ht="15" x14ac:dyDescent="0.25">
      <c r="A32" t="s">
        <v>162</v>
      </c>
      <c r="B32" s="999" t="s">
        <v>161</v>
      </c>
      <c r="C32" s="1001">
        <v>13728293</v>
      </c>
    </row>
    <row r="33" spans="1:3" ht="15" x14ac:dyDescent="0.25">
      <c r="A33" t="s">
        <v>164</v>
      </c>
      <c r="B33" s="999" t="s">
        <v>163</v>
      </c>
      <c r="C33" s="1001">
        <v>2123630</v>
      </c>
    </row>
    <row r="34" spans="1:3" ht="15" x14ac:dyDescent="0.25">
      <c r="A34" t="s">
        <v>166</v>
      </c>
      <c r="B34" s="999" t="s">
        <v>165</v>
      </c>
      <c r="C34" s="1001">
        <v>5315301</v>
      </c>
    </row>
    <row r="35" spans="1:3" ht="15" x14ac:dyDescent="0.25">
      <c r="A35" t="s">
        <v>168</v>
      </c>
      <c r="B35" s="999" t="s">
        <v>167</v>
      </c>
      <c r="C35" s="1001">
        <v>2007200</v>
      </c>
    </row>
    <row r="36" spans="1:3" ht="15" x14ac:dyDescent="0.25">
      <c r="A36" t="s">
        <v>170</v>
      </c>
      <c r="B36" s="999" t="s">
        <v>169</v>
      </c>
      <c r="C36" s="1001">
        <v>2072311</v>
      </c>
    </row>
    <row r="37" spans="1:3" ht="15" x14ac:dyDescent="0.25">
      <c r="A37" t="s">
        <v>172</v>
      </c>
      <c r="B37" s="999" t="s">
        <v>171</v>
      </c>
      <c r="C37" s="1001">
        <v>1269980</v>
      </c>
    </row>
    <row r="38" spans="1:3" ht="15" x14ac:dyDescent="0.25">
      <c r="A38" t="s">
        <v>1507</v>
      </c>
      <c r="B38" s="999" t="s">
        <v>4224</v>
      </c>
      <c r="C38" s="1001">
        <v>11728484</v>
      </c>
    </row>
    <row r="39" spans="1:3" ht="15" x14ac:dyDescent="0.25">
      <c r="A39" t="s">
        <v>174</v>
      </c>
      <c r="B39" s="999" t="s">
        <v>173</v>
      </c>
      <c r="C39" s="1001">
        <v>2042781</v>
      </c>
    </row>
    <row r="40" spans="1:3" ht="15" x14ac:dyDescent="0.25">
      <c r="A40" t="s">
        <v>176</v>
      </c>
      <c r="B40" s="999" t="s">
        <v>175</v>
      </c>
      <c r="C40" s="1001">
        <v>3022470</v>
      </c>
    </row>
    <row r="41" spans="1:3" ht="15" x14ac:dyDescent="0.25">
      <c r="A41" t="s">
        <v>178</v>
      </c>
      <c r="B41" s="999" t="s">
        <v>177</v>
      </c>
      <c r="C41" s="1001">
        <v>4765573</v>
      </c>
    </row>
    <row r="42" spans="1:3" ht="15" x14ac:dyDescent="0.25">
      <c r="A42" t="s">
        <v>180</v>
      </c>
      <c r="B42" s="999" t="s">
        <v>179</v>
      </c>
      <c r="C42" s="1001">
        <v>9777392</v>
      </c>
    </row>
    <row r="43" spans="1:3" ht="15" x14ac:dyDescent="0.25">
      <c r="A43" t="s">
        <v>182</v>
      </c>
      <c r="B43" s="999" t="s">
        <v>181</v>
      </c>
      <c r="C43" s="1001">
        <v>39748301</v>
      </c>
    </row>
    <row r="44" spans="1:3" ht="15" x14ac:dyDescent="0.25">
      <c r="A44" t="s">
        <v>184</v>
      </c>
      <c r="B44" s="999" t="s">
        <v>183</v>
      </c>
      <c r="C44" s="1001">
        <v>1826664</v>
      </c>
    </row>
    <row r="45" spans="1:3" ht="15" x14ac:dyDescent="0.25">
      <c r="A45" t="s">
        <v>186</v>
      </c>
      <c r="B45" s="999" t="s">
        <v>185</v>
      </c>
      <c r="C45" s="1001">
        <v>3823998</v>
      </c>
    </row>
    <row r="46" spans="1:3" ht="15" x14ac:dyDescent="0.25">
      <c r="A46" t="s">
        <v>190</v>
      </c>
      <c r="B46" s="999" t="s">
        <v>189</v>
      </c>
      <c r="C46" s="1001">
        <v>935850</v>
      </c>
    </row>
    <row r="47" spans="1:3" ht="15" x14ac:dyDescent="0.25">
      <c r="A47" t="s">
        <v>192</v>
      </c>
      <c r="B47" s="999" t="s">
        <v>1096</v>
      </c>
      <c r="C47" s="1001">
        <v>5360175</v>
      </c>
    </row>
    <row r="48" spans="1:3" ht="15" x14ac:dyDescent="0.25">
      <c r="A48" t="s">
        <v>194</v>
      </c>
      <c r="B48" s="999" t="s">
        <v>193</v>
      </c>
      <c r="C48" s="1001">
        <v>4119690</v>
      </c>
    </row>
    <row r="49" spans="1:3" ht="15" x14ac:dyDescent="0.25">
      <c r="A49" t="s">
        <v>196</v>
      </c>
      <c r="B49" s="999" t="s">
        <v>195</v>
      </c>
      <c r="C49" s="1001">
        <v>4630970</v>
      </c>
    </row>
    <row r="50" spans="1:3" ht="15" x14ac:dyDescent="0.25">
      <c r="A50" t="s">
        <v>198</v>
      </c>
      <c r="B50" s="999" t="s">
        <v>197</v>
      </c>
      <c r="C50" s="1001">
        <v>2583377</v>
      </c>
    </row>
    <row r="51" spans="1:3" ht="15" x14ac:dyDescent="0.25">
      <c r="A51" t="s">
        <v>200</v>
      </c>
      <c r="B51" s="999" t="s">
        <v>199</v>
      </c>
      <c r="C51" s="1001">
        <v>3988386</v>
      </c>
    </row>
    <row r="52" spans="1:3" ht="15" x14ac:dyDescent="0.25">
      <c r="A52" t="s">
        <v>202</v>
      </c>
      <c r="B52" s="999" t="s">
        <v>1107</v>
      </c>
      <c r="C52" s="1001">
        <v>8729756</v>
      </c>
    </row>
    <row r="53" spans="1:3" ht="15" x14ac:dyDescent="0.25">
      <c r="A53" t="s">
        <v>203</v>
      </c>
      <c r="B53" s="999" t="s">
        <v>1108</v>
      </c>
      <c r="C53" s="1001">
        <v>7703005</v>
      </c>
    </row>
    <row r="54" spans="1:3" ht="15" x14ac:dyDescent="0.25">
      <c r="A54" t="s">
        <v>205</v>
      </c>
      <c r="B54" s="999" t="s">
        <v>204</v>
      </c>
      <c r="C54" s="1001">
        <v>2466510</v>
      </c>
    </row>
    <row r="55" spans="1:3" ht="15" x14ac:dyDescent="0.25">
      <c r="A55" t="s">
        <v>207</v>
      </c>
      <c r="B55" s="999" t="s">
        <v>206</v>
      </c>
      <c r="C55" s="1001">
        <v>2839794</v>
      </c>
    </row>
    <row r="56" spans="1:3" ht="15" x14ac:dyDescent="0.25">
      <c r="A56" t="s">
        <v>209</v>
      </c>
      <c r="B56" s="999" t="s">
        <v>208</v>
      </c>
      <c r="C56" s="1001">
        <v>1584588</v>
      </c>
    </row>
    <row r="57" spans="1:3" ht="15" x14ac:dyDescent="0.25">
      <c r="A57" t="s">
        <v>211</v>
      </c>
      <c r="B57" s="999" t="s">
        <v>210</v>
      </c>
      <c r="C57" s="1001">
        <v>64361586</v>
      </c>
    </row>
    <row r="58" spans="1:3" ht="15" x14ac:dyDescent="0.25">
      <c r="A58" t="s">
        <v>213</v>
      </c>
      <c r="B58" s="999" t="s">
        <v>212</v>
      </c>
      <c r="C58" s="1001">
        <v>3981564</v>
      </c>
    </row>
    <row r="59" spans="1:3" ht="15" x14ac:dyDescent="0.25">
      <c r="A59" t="s">
        <v>217</v>
      </c>
      <c r="B59" s="999" t="s">
        <v>1097</v>
      </c>
      <c r="C59" s="1001">
        <v>9465028</v>
      </c>
    </row>
    <row r="60" spans="1:3" ht="15" x14ac:dyDescent="0.25">
      <c r="A60" t="s">
        <v>219</v>
      </c>
      <c r="B60" s="999" t="s">
        <v>218</v>
      </c>
      <c r="C60" s="1001">
        <v>1950727</v>
      </c>
    </row>
    <row r="61" spans="1:3" ht="15" x14ac:dyDescent="0.25">
      <c r="A61" t="s">
        <v>221</v>
      </c>
      <c r="B61" s="999" t="s">
        <v>220</v>
      </c>
      <c r="C61" s="1001">
        <v>8571992</v>
      </c>
    </row>
    <row r="62" spans="1:3" ht="15" x14ac:dyDescent="0.25">
      <c r="A62" t="s">
        <v>225</v>
      </c>
      <c r="B62" s="999" t="s">
        <v>224</v>
      </c>
      <c r="C62" s="1001">
        <v>5303160</v>
      </c>
    </row>
    <row r="63" spans="1:3" ht="15" x14ac:dyDescent="0.25">
      <c r="A63" t="s">
        <v>227</v>
      </c>
      <c r="B63" s="999" t="s">
        <v>226</v>
      </c>
      <c r="C63" s="1001">
        <v>7412628</v>
      </c>
    </row>
    <row r="64" spans="1:3" ht="15" x14ac:dyDescent="0.25">
      <c r="A64" t="s">
        <v>4483</v>
      </c>
      <c r="B64" s="999" t="s">
        <v>4484</v>
      </c>
      <c r="C64" s="1001">
        <v>4994140</v>
      </c>
    </row>
    <row r="65" spans="1:3" ht="15" x14ac:dyDescent="0.25">
      <c r="A65" t="s">
        <v>229</v>
      </c>
      <c r="B65" s="999" t="s">
        <v>228</v>
      </c>
      <c r="C65" s="1001">
        <v>3816210</v>
      </c>
    </row>
    <row r="66" spans="1:3" ht="15" x14ac:dyDescent="0.25">
      <c r="A66" t="s">
        <v>231</v>
      </c>
      <c r="B66" s="999" t="s">
        <v>230</v>
      </c>
      <c r="C66" s="1001">
        <v>2040377</v>
      </c>
    </row>
    <row r="67" spans="1:3" ht="15" x14ac:dyDescent="0.25">
      <c r="A67" t="s">
        <v>233</v>
      </c>
      <c r="B67" s="999" t="s">
        <v>232</v>
      </c>
      <c r="C67" s="1001">
        <v>3009089</v>
      </c>
    </row>
    <row r="68" spans="1:3" ht="15" x14ac:dyDescent="0.25">
      <c r="A68" t="s">
        <v>235</v>
      </c>
      <c r="B68" s="999" t="s">
        <v>234</v>
      </c>
      <c r="C68" s="1001">
        <v>5833969</v>
      </c>
    </row>
    <row r="69" spans="1:3" ht="15" x14ac:dyDescent="0.25">
      <c r="A69" t="s">
        <v>237</v>
      </c>
      <c r="B69" s="999" t="s">
        <v>236</v>
      </c>
      <c r="C69" s="1001">
        <v>1245546</v>
      </c>
    </row>
    <row r="70" spans="1:3" ht="15" x14ac:dyDescent="0.25">
      <c r="A70" t="s">
        <v>239</v>
      </c>
      <c r="B70" s="999" t="s">
        <v>238</v>
      </c>
      <c r="C70" s="1001">
        <v>5314419</v>
      </c>
    </row>
    <row r="71" spans="1:3" ht="15" x14ac:dyDescent="0.25">
      <c r="A71" t="s">
        <v>1334</v>
      </c>
      <c r="B71" s="999" t="s">
        <v>4225</v>
      </c>
      <c r="C71" s="1001">
        <v>6702000</v>
      </c>
    </row>
    <row r="72" spans="1:3" ht="15" x14ac:dyDescent="0.25">
      <c r="A72" t="s">
        <v>241</v>
      </c>
      <c r="B72" s="999" t="s">
        <v>240</v>
      </c>
      <c r="C72" s="1001">
        <v>6326216</v>
      </c>
    </row>
    <row r="73" spans="1:3" ht="15" x14ac:dyDescent="0.25">
      <c r="A73" t="s">
        <v>243</v>
      </c>
      <c r="B73" s="999" t="s">
        <v>242</v>
      </c>
      <c r="C73" s="1001">
        <v>5631126</v>
      </c>
    </row>
    <row r="74" spans="1:3" ht="15" x14ac:dyDescent="0.25">
      <c r="A74" t="s">
        <v>245</v>
      </c>
      <c r="B74" s="999" t="s">
        <v>1106</v>
      </c>
      <c r="C74" s="1001">
        <v>8429929</v>
      </c>
    </row>
    <row r="75" spans="1:3" ht="15" x14ac:dyDescent="0.25">
      <c r="A75" t="s">
        <v>247</v>
      </c>
      <c r="B75" s="999" t="s">
        <v>246</v>
      </c>
      <c r="C75" s="1001">
        <v>10455307</v>
      </c>
    </row>
    <row r="76" spans="1:3" ht="15" x14ac:dyDescent="0.25">
      <c r="A76" t="s">
        <v>249</v>
      </c>
      <c r="B76" s="999" t="s">
        <v>248</v>
      </c>
      <c r="C76" s="1001">
        <v>1649932</v>
      </c>
    </row>
    <row r="77" spans="1:3" ht="15" x14ac:dyDescent="0.25">
      <c r="A77" t="s">
        <v>251</v>
      </c>
      <c r="B77" s="999" t="s">
        <v>250</v>
      </c>
      <c r="C77" s="1001">
        <v>2162973</v>
      </c>
    </row>
    <row r="78" spans="1:3" ht="15" x14ac:dyDescent="0.25">
      <c r="A78" t="s">
        <v>253</v>
      </c>
      <c r="B78" s="999" t="s">
        <v>252</v>
      </c>
      <c r="C78" s="1001">
        <v>2216379</v>
      </c>
    </row>
    <row r="79" spans="1:3" ht="15" x14ac:dyDescent="0.25">
      <c r="A79" t="s">
        <v>255</v>
      </c>
      <c r="B79" s="999" t="s">
        <v>254</v>
      </c>
      <c r="C79" s="1001">
        <v>3087717</v>
      </c>
    </row>
    <row r="80" spans="1:3" ht="15" x14ac:dyDescent="0.25">
      <c r="A80" t="s">
        <v>257</v>
      </c>
      <c r="B80" s="999" t="s">
        <v>256</v>
      </c>
      <c r="C80" s="1001">
        <v>1599403</v>
      </c>
    </row>
    <row r="81" spans="1:3" ht="15" x14ac:dyDescent="0.25">
      <c r="A81" t="s">
        <v>259</v>
      </c>
      <c r="B81" s="999" t="s">
        <v>258</v>
      </c>
      <c r="C81" s="1001">
        <v>5770749</v>
      </c>
    </row>
    <row r="82" spans="1:3" ht="15" x14ac:dyDescent="0.25">
      <c r="A82" t="s">
        <v>261</v>
      </c>
      <c r="B82" s="999" t="s">
        <v>260</v>
      </c>
      <c r="C82" s="1001">
        <v>3568466</v>
      </c>
    </row>
    <row r="83" spans="1:3" ht="15" x14ac:dyDescent="0.25">
      <c r="A83" t="s">
        <v>1335</v>
      </c>
      <c r="B83" s="999" t="s">
        <v>1343</v>
      </c>
      <c r="C83" s="1001">
        <v>7936728</v>
      </c>
    </row>
    <row r="84" spans="1:3" ht="15" x14ac:dyDescent="0.25">
      <c r="A84" t="s">
        <v>263</v>
      </c>
      <c r="B84" s="999" t="s">
        <v>262</v>
      </c>
      <c r="C84" s="1001">
        <v>1841534</v>
      </c>
    </row>
    <row r="85" spans="1:3" ht="15" x14ac:dyDescent="0.25">
      <c r="A85" t="s">
        <v>265</v>
      </c>
      <c r="B85" s="999" t="s">
        <v>264</v>
      </c>
      <c r="C85" s="1001">
        <v>3191573</v>
      </c>
    </row>
    <row r="86" spans="1:3" ht="15" x14ac:dyDescent="0.25">
      <c r="A86" t="s">
        <v>269</v>
      </c>
      <c r="B86" s="999" t="s">
        <v>268</v>
      </c>
      <c r="C86" s="1001">
        <v>3837746</v>
      </c>
    </row>
    <row r="87" spans="1:3" ht="15" x14ac:dyDescent="0.25">
      <c r="A87" t="s">
        <v>271</v>
      </c>
      <c r="B87" s="999" t="s">
        <v>270</v>
      </c>
      <c r="C87" s="1001">
        <v>6337949</v>
      </c>
    </row>
    <row r="88" spans="1:3" ht="15" x14ac:dyDescent="0.25">
      <c r="A88" t="s">
        <v>273</v>
      </c>
      <c r="B88" s="999" t="s">
        <v>272</v>
      </c>
      <c r="C88" s="1001">
        <v>2147202</v>
      </c>
    </row>
    <row r="89" spans="1:3" ht="15" x14ac:dyDescent="0.25">
      <c r="A89" t="s">
        <v>275</v>
      </c>
      <c r="B89" s="999" t="s">
        <v>274</v>
      </c>
      <c r="C89" s="1001">
        <v>1603743</v>
      </c>
    </row>
    <row r="90" spans="1:3" ht="15" x14ac:dyDescent="0.25">
      <c r="A90" t="s">
        <v>277</v>
      </c>
      <c r="B90" s="999" t="s">
        <v>276</v>
      </c>
      <c r="C90" s="1001">
        <v>1971368</v>
      </c>
    </row>
    <row r="91" spans="1:3" ht="15" x14ac:dyDescent="0.25">
      <c r="A91" t="s">
        <v>279</v>
      </c>
      <c r="B91" s="999" t="s">
        <v>278</v>
      </c>
      <c r="C91" s="1001">
        <v>4645170</v>
      </c>
    </row>
    <row r="92" spans="1:3" ht="15" x14ac:dyDescent="0.25">
      <c r="A92" t="s">
        <v>281</v>
      </c>
      <c r="B92" s="999" t="s">
        <v>280</v>
      </c>
      <c r="C92" s="1001">
        <v>2640130</v>
      </c>
    </row>
    <row r="93" spans="1:3" ht="15" x14ac:dyDescent="0.25">
      <c r="A93" t="s">
        <v>283</v>
      </c>
      <c r="B93" s="999" t="s">
        <v>282</v>
      </c>
      <c r="C93" s="1001">
        <v>1908380</v>
      </c>
    </row>
    <row r="94" spans="1:3" ht="15" x14ac:dyDescent="0.25">
      <c r="A94" t="s">
        <v>528</v>
      </c>
      <c r="B94" s="999" t="s">
        <v>4226</v>
      </c>
      <c r="C94" s="1001">
        <v>1531476</v>
      </c>
    </row>
    <row r="95" spans="1:3" ht="15" x14ac:dyDescent="0.25">
      <c r="A95" t="s">
        <v>285</v>
      </c>
      <c r="B95" s="999" t="s">
        <v>284</v>
      </c>
      <c r="C95" s="1001">
        <v>1348957</v>
      </c>
    </row>
    <row r="96" spans="1:3" ht="15" x14ac:dyDescent="0.25">
      <c r="A96" t="s">
        <v>287</v>
      </c>
      <c r="B96" s="999" t="s">
        <v>286</v>
      </c>
      <c r="C96" s="1001">
        <v>1250984</v>
      </c>
    </row>
    <row r="97" spans="1:3" ht="15" x14ac:dyDescent="0.25">
      <c r="A97" t="s">
        <v>289</v>
      </c>
      <c r="B97" s="999" t="s">
        <v>288</v>
      </c>
      <c r="C97" s="1001">
        <v>4068697</v>
      </c>
    </row>
    <row r="98" spans="1:3" ht="15" x14ac:dyDescent="0.25">
      <c r="A98" t="s">
        <v>291</v>
      </c>
      <c r="B98" s="999" t="s">
        <v>290</v>
      </c>
      <c r="C98" s="1001">
        <v>1189282</v>
      </c>
    </row>
    <row r="99" spans="1:3" ht="15" x14ac:dyDescent="0.25">
      <c r="A99" t="s">
        <v>293</v>
      </c>
      <c r="B99" s="999" t="s">
        <v>292</v>
      </c>
      <c r="C99" s="1001">
        <v>3096936</v>
      </c>
    </row>
    <row r="100" spans="1:3" ht="15" x14ac:dyDescent="0.25">
      <c r="A100" t="s">
        <v>295</v>
      </c>
      <c r="B100" s="999" t="s">
        <v>294</v>
      </c>
      <c r="C100" s="1001">
        <v>1016842</v>
      </c>
    </row>
    <row r="101" spans="1:3" ht="15" x14ac:dyDescent="0.25">
      <c r="A101" t="s">
        <v>297</v>
      </c>
      <c r="B101" s="999" t="s">
        <v>296</v>
      </c>
      <c r="C101" s="1001">
        <v>1762857</v>
      </c>
    </row>
    <row r="102" spans="1:3" ht="15" x14ac:dyDescent="0.25">
      <c r="A102" t="s">
        <v>299</v>
      </c>
      <c r="B102" s="999" t="s">
        <v>298</v>
      </c>
      <c r="C102" s="1001">
        <v>1811708</v>
      </c>
    </row>
    <row r="103" spans="1:3" ht="15" x14ac:dyDescent="0.25">
      <c r="A103" t="s">
        <v>301</v>
      </c>
      <c r="B103" s="999" t="s">
        <v>300</v>
      </c>
      <c r="C103" s="1001">
        <v>5220813</v>
      </c>
    </row>
    <row r="104" spans="1:3" ht="15" x14ac:dyDescent="0.25">
      <c r="A104" t="s">
        <v>303</v>
      </c>
      <c r="B104" s="999" t="s">
        <v>302</v>
      </c>
      <c r="C104" s="1001">
        <v>5597386</v>
      </c>
    </row>
    <row r="105" spans="1:3" ht="15" x14ac:dyDescent="0.25">
      <c r="A105" t="s">
        <v>305</v>
      </c>
      <c r="B105" s="999" t="s">
        <v>304</v>
      </c>
      <c r="C105" s="1001">
        <v>9845957</v>
      </c>
    </row>
    <row r="106" spans="1:3" ht="15" x14ac:dyDescent="0.25">
      <c r="A106" t="s">
        <v>307</v>
      </c>
      <c r="B106" s="999" t="s">
        <v>306</v>
      </c>
      <c r="C106" s="1001">
        <v>3087468</v>
      </c>
    </row>
    <row r="107" spans="1:3" ht="15" x14ac:dyDescent="0.25">
      <c r="A107" t="s">
        <v>311</v>
      </c>
      <c r="B107" s="999" t="s">
        <v>856</v>
      </c>
      <c r="C107" s="1001">
        <v>11165837</v>
      </c>
    </row>
    <row r="108" spans="1:3" ht="15" x14ac:dyDescent="0.25">
      <c r="A108" t="s">
        <v>313</v>
      </c>
      <c r="B108" s="999" t="s">
        <v>312</v>
      </c>
      <c r="C108" s="1001">
        <v>1843877</v>
      </c>
    </row>
    <row r="109" spans="1:3" ht="15" x14ac:dyDescent="0.25">
      <c r="A109" t="s">
        <v>315</v>
      </c>
      <c r="B109" s="999" t="s">
        <v>314</v>
      </c>
      <c r="C109" s="1001">
        <v>3869472</v>
      </c>
    </row>
    <row r="110" spans="1:3" ht="15" x14ac:dyDescent="0.25">
      <c r="A110" t="s">
        <v>317</v>
      </c>
      <c r="B110" s="999" t="s">
        <v>316</v>
      </c>
      <c r="C110" s="1001">
        <v>2694023</v>
      </c>
    </row>
    <row r="111" spans="1:3" ht="15" x14ac:dyDescent="0.25">
      <c r="A111" t="s">
        <v>321</v>
      </c>
      <c r="B111" s="999" t="s">
        <v>320</v>
      </c>
      <c r="C111" s="1001">
        <v>3172759</v>
      </c>
    </row>
    <row r="112" spans="1:3" ht="15" x14ac:dyDescent="0.25">
      <c r="A112" t="s">
        <v>323</v>
      </c>
      <c r="B112" s="999" t="s">
        <v>322</v>
      </c>
      <c r="C112" s="1001">
        <v>1707309</v>
      </c>
    </row>
    <row r="113" spans="1:3" ht="15" x14ac:dyDescent="0.25">
      <c r="A113" t="s">
        <v>325</v>
      </c>
      <c r="B113" s="999" t="s">
        <v>324</v>
      </c>
      <c r="C113" s="1001">
        <v>1585445</v>
      </c>
    </row>
    <row r="114" spans="1:3" ht="15" x14ac:dyDescent="0.25">
      <c r="A114" t="s">
        <v>327</v>
      </c>
      <c r="B114" s="999" t="s">
        <v>326</v>
      </c>
      <c r="C114" s="1001">
        <v>1560258</v>
      </c>
    </row>
    <row r="115" spans="1:3" ht="15" x14ac:dyDescent="0.25">
      <c r="A115" t="s">
        <v>329</v>
      </c>
      <c r="B115" s="999" t="s">
        <v>328</v>
      </c>
      <c r="C115" s="1001">
        <v>1898408</v>
      </c>
    </row>
    <row r="116" spans="1:3" ht="15" x14ac:dyDescent="0.25">
      <c r="A116" t="s">
        <v>331</v>
      </c>
      <c r="B116" s="999" t="s">
        <v>330</v>
      </c>
      <c r="C116" s="1001">
        <v>4646200</v>
      </c>
    </row>
    <row r="117" spans="1:3" ht="15" x14ac:dyDescent="0.25">
      <c r="A117" t="s">
        <v>333</v>
      </c>
      <c r="B117" s="999" t="s">
        <v>332</v>
      </c>
      <c r="C117" s="1001">
        <v>3224819</v>
      </c>
    </row>
    <row r="118" spans="1:3" ht="15" x14ac:dyDescent="0.25">
      <c r="A118" t="s">
        <v>335</v>
      </c>
      <c r="B118" s="999" t="s">
        <v>334</v>
      </c>
      <c r="C118" s="1001">
        <v>3085739</v>
      </c>
    </row>
    <row r="119" spans="1:3" ht="15" x14ac:dyDescent="0.25">
      <c r="A119" t="s">
        <v>337</v>
      </c>
      <c r="B119" s="999" t="s">
        <v>336</v>
      </c>
      <c r="C119" s="1001">
        <v>2003515</v>
      </c>
    </row>
    <row r="120" spans="1:3" ht="15" x14ac:dyDescent="0.25">
      <c r="A120" t="s">
        <v>339</v>
      </c>
      <c r="B120" s="999" t="s">
        <v>338</v>
      </c>
      <c r="C120" s="1001">
        <v>12632776</v>
      </c>
    </row>
    <row r="121" spans="1:3" ht="15" x14ac:dyDescent="0.25">
      <c r="A121" t="s">
        <v>341</v>
      </c>
      <c r="B121" s="999" t="s">
        <v>853</v>
      </c>
      <c r="C121" s="1001">
        <v>2480017</v>
      </c>
    </row>
    <row r="122" spans="1:3" ht="15" x14ac:dyDescent="0.25">
      <c r="A122" t="s">
        <v>343</v>
      </c>
      <c r="B122" s="999" t="s">
        <v>342</v>
      </c>
      <c r="C122" s="1001">
        <v>3133247</v>
      </c>
    </row>
    <row r="123" spans="1:3" ht="15" x14ac:dyDescent="0.25">
      <c r="A123" t="s">
        <v>345</v>
      </c>
      <c r="B123" s="999" t="s">
        <v>344</v>
      </c>
      <c r="C123" s="1001">
        <v>11506830</v>
      </c>
    </row>
    <row r="124" spans="1:3" ht="15" x14ac:dyDescent="0.25">
      <c r="A124" t="s">
        <v>347</v>
      </c>
      <c r="B124" s="999" t="s">
        <v>346</v>
      </c>
      <c r="C124" s="1001">
        <v>4075840</v>
      </c>
    </row>
    <row r="125" spans="1:3" ht="15" x14ac:dyDescent="0.25">
      <c r="A125" t="s">
        <v>349</v>
      </c>
      <c r="B125" s="999" t="s">
        <v>348</v>
      </c>
      <c r="C125" s="1001">
        <v>1468781</v>
      </c>
    </row>
    <row r="126" spans="1:3" ht="15" x14ac:dyDescent="0.25">
      <c r="A126" t="s">
        <v>351</v>
      </c>
      <c r="B126" s="999" t="s">
        <v>350</v>
      </c>
      <c r="C126" s="1001">
        <v>3598057</v>
      </c>
    </row>
    <row r="127" spans="1:3" ht="15" x14ac:dyDescent="0.25">
      <c r="A127" t="s">
        <v>352</v>
      </c>
      <c r="B127" s="999" t="s">
        <v>1099</v>
      </c>
      <c r="C127" s="1001">
        <v>2610642</v>
      </c>
    </row>
    <row r="128" spans="1:3" ht="15" x14ac:dyDescent="0.25">
      <c r="A128" t="s">
        <v>354</v>
      </c>
      <c r="B128" s="999" t="s">
        <v>353</v>
      </c>
      <c r="C128" s="1001">
        <v>34367</v>
      </c>
    </row>
    <row r="129" spans="1:3" ht="15" x14ac:dyDescent="0.25">
      <c r="A129" t="s">
        <v>356</v>
      </c>
      <c r="B129" s="999" t="s">
        <v>355</v>
      </c>
      <c r="C129" s="1001">
        <v>17161221</v>
      </c>
    </row>
    <row r="130" spans="1:3" ht="15" x14ac:dyDescent="0.25">
      <c r="A130" t="s">
        <v>358</v>
      </c>
      <c r="B130" s="999" t="s">
        <v>851</v>
      </c>
      <c r="C130" s="1001">
        <v>9775138</v>
      </c>
    </row>
    <row r="131" spans="1:3" ht="15" x14ac:dyDescent="0.25">
      <c r="A131" t="s">
        <v>359</v>
      </c>
      <c r="B131" s="999" t="s">
        <v>850</v>
      </c>
      <c r="C131" s="1001">
        <v>2631559</v>
      </c>
    </row>
    <row r="132" spans="1:3" ht="15" x14ac:dyDescent="0.25">
      <c r="A132" t="s">
        <v>361</v>
      </c>
      <c r="B132" s="999" t="s">
        <v>1105</v>
      </c>
      <c r="C132" s="1001">
        <v>6536281</v>
      </c>
    </row>
    <row r="133" spans="1:3" ht="15" x14ac:dyDescent="0.25">
      <c r="A133" t="s">
        <v>363</v>
      </c>
      <c r="B133" s="999" t="s">
        <v>848</v>
      </c>
      <c r="C133" s="1001">
        <v>4854012</v>
      </c>
    </row>
    <row r="134" spans="1:3" ht="15" x14ac:dyDescent="0.25">
      <c r="A134" t="s">
        <v>365</v>
      </c>
      <c r="B134" s="999" t="s">
        <v>364</v>
      </c>
      <c r="C134" s="1001">
        <v>7361465</v>
      </c>
    </row>
    <row r="135" spans="1:3" ht="15" x14ac:dyDescent="0.25">
      <c r="A135" t="s">
        <v>367</v>
      </c>
      <c r="B135" s="999" t="s">
        <v>366</v>
      </c>
      <c r="C135" s="1001">
        <v>2875067</v>
      </c>
    </row>
    <row r="136" spans="1:3" ht="15" x14ac:dyDescent="0.25">
      <c r="A136" t="s">
        <v>369</v>
      </c>
      <c r="B136" s="999" t="s">
        <v>368</v>
      </c>
      <c r="C136" s="1001">
        <v>9304052</v>
      </c>
    </row>
    <row r="137" spans="1:3" ht="15" x14ac:dyDescent="0.25">
      <c r="A137" t="s">
        <v>371</v>
      </c>
      <c r="B137" s="999" t="s">
        <v>370</v>
      </c>
      <c r="C137" s="1001">
        <v>2621666</v>
      </c>
    </row>
    <row r="138" spans="1:3" ht="15" x14ac:dyDescent="0.25">
      <c r="A138" t="s">
        <v>373</v>
      </c>
      <c r="B138" s="999" t="s">
        <v>372</v>
      </c>
      <c r="C138" s="1001">
        <v>24058069</v>
      </c>
    </row>
    <row r="139" spans="1:3" ht="15" x14ac:dyDescent="0.25">
      <c r="A139" t="s">
        <v>375</v>
      </c>
      <c r="B139" s="999" t="s">
        <v>374</v>
      </c>
      <c r="C139" s="1001">
        <v>8661772</v>
      </c>
    </row>
    <row r="140" spans="1:3" ht="15" x14ac:dyDescent="0.25">
      <c r="A140" t="s">
        <v>377</v>
      </c>
      <c r="B140" s="999" t="s">
        <v>376</v>
      </c>
      <c r="C140" s="1001">
        <v>2022947</v>
      </c>
    </row>
    <row r="141" spans="1:3" ht="15" x14ac:dyDescent="0.25">
      <c r="A141" t="s">
        <v>379</v>
      </c>
      <c r="B141" s="999" t="s">
        <v>378</v>
      </c>
      <c r="C141" s="1001">
        <v>4409909</v>
      </c>
    </row>
    <row r="142" spans="1:3" ht="15" x14ac:dyDescent="0.25">
      <c r="A142" t="s">
        <v>381</v>
      </c>
      <c r="B142" s="999" t="s">
        <v>380</v>
      </c>
      <c r="C142" s="1001">
        <v>1929747</v>
      </c>
    </row>
    <row r="143" spans="1:3" ht="15" x14ac:dyDescent="0.25">
      <c r="A143" t="s">
        <v>383</v>
      </c>
      <c r="B143" s="999" t="s">
        <v>382</v>
      </c>
      <c r="C143" s="1001">
        <v>2711060</v>
      </c>
    </row>
    <row r="144" spans="1:3" ht="15" x14ac:dyDescent="0.25">
      <c r="A144" t="s">
        <v>385</v>
      </c>
      <c r="B144" s="999" t="s">
        <v>384</v>
      </c>
      <c r="C144" s="1001">
        <v>12142286</v>
      </c>
    </row>
    <row r="145" spans="1:3" ht="15" x14ac:dyDescent="0.25">
      <c r="A145" t="s">
        <v>387</v>
      </c>
      <c r="B145" s="999" t="s">
        <v>386</v>
      </c>
      <c r="C145" s="1001">
        <v>4399100</v>
      </c>
    </row>
    <row r="146" spans="1:3" ht="15" x14ac:dyDescent="0.25">
      <c r="A146" t="s">
        <v>389</v>
      </c>
      <c r="B146" s="999" t="s">
        <v>388</v>
      </c>
      <c r="C146" s="1001">
        <v>3897583</v>
      </c>
    </row>
    <row r="147" spans="1:3" ht="15" x14ac:dyDescent="0.25">
      <c r="A147" t="s">
        <v>391</v>
      </c>
      <c r="B147" s="999" t="s">
        <v>390</v>
      </c>
      <c r="C147" s="1001">
        <v>914862</v>
      </c>
    </row>
    <row r="148" spans="1:3" ht="15" x14ac:dyDescent="0.25">
      <c r="A148" t="s">
        <v>393</v>
      </c>
      <c r="B148" s="999" t="s">
        <v>392</v>
      </c>
      <c r="C148" s="1001">
        <v>1196398</v>
      </c>
    </row>
    <row r="149" spans="1:3" ht="15" x14ac:dyDescent="0.25">
      <c r="A149" t="s">
        <v>395</v>
      </c>
      <c r="B149" s="999" t="s">
        <v>394</v>
      </c>
      <c r="C149" s="1001">
        <v>23993116</v>
      </c>
    </row>
    <row r="150" spans="1:3" ht="15" x14ac:dyDescent="0.25">
      <c r="A150" t="s">
        <v>397</v>
      </c>
      <c r="B150" s="999" t="s">
        <v>396</v>
      </c>
      <c r="C150" s="1001">
        <v>1724144</v>
      </c>
    </row>
    <row r="151" spans="1:3" ht="15" x14ac:dyDescent="0.25">
      <c r="A151" t="s">
        <v>399</v>
      </c>
      <c r="B151" s="999" t="s">
        <v>398</v>
      </c>
      <c r="C151" s="1001">
        <v>5274267</v>
      </c>
    </row>
    <row r="152" spans="1:3" ht="15" x14ac:dyDescent="0.25">
      <c r="A152" t="s">
        <v>401</v>
      </c>
      <c r="B152" s="999" t="s">
        <v>400</v>
      </c>
      <c r="C152" s="1001">
        <v>1027161</v>
      </c>
    </row>
    <row r="153" spans="1:3" ht="15" x14ac:dyDescent="0.25">
      <c r="A153" t="s">
        <v>405</v>
      </c>
      <c r="B153" s="999" t="s">
        <v>404</v>
      </c>
      <c r="C153" s="1001">
        <v>4787440</v>
      </c>
    </row>
    <row r="154" spans="1:3" ht="15" x14ac:dyDescent="0.25">
      <c r="A154" t="s">
        <v>407</v>
      </c>
      <c r="B154" s="999" t="s">
        <v>406</v>
      </c>
      <c r="C154" s="1001">
        <v>1164024</v>
      </c>
    </row>
    <row r="155" spans="1:3" ht="15" x14ac:dyDescent="0.25">
      <c r="A155" t="s">
        <v>409</v>
      </c>
      <c r="B155" s="999" t="s">
        <v>408</v>
      </c>
      <c r="C155" s="1001">
        <v>1929291</v>
      </c>
    </row>
    <row r="156" spans="1:3" ht="15" x14ac:dyDescent="0.25">
      <c r="A156" t="s">
        <v>411</v>
      </c>
      <c r="B156" s="999" t="s">
        <v>410</v>
      </c>
      <c r="C156" s="1001">
        <v>3444062</v>
      </c>
    </row>
    <row r="157" spans="1:3" ht="15" x14ac:dyDescent="0.25">
      <c r="A157" t="s">
        <v>413</v>
      </c>
      <c r="B157" s="999" t="s">
        <v>412</v>
      </c>
      <c r="C157" s="1001">
        <v>2753444</v>
      </c>
    </row>
    <row r="158" spans="1:3" ht="15" x14ac:dyDescent="0.25">
      <c r="A158" t="s">
        <v>415</v>
      </c>
      <c r="B158" s="999" t="s">
        <v>414</v>
      </c>
      <c r="C158" s="1001">
        <v>8996731</v>
      </c>
    </row>
    <row r="159" spans="1:3" ht="15" x14ac:dyDescent="0.25">
      <c r="A159" t="s">
        <v>417</v>
      </c>
      <c r="B159" s="999" t="s">
        <v>416</v>
      </c>
      <c r="C159" s="1001">
        <v>2813989</v>
      </c>
    </row>
    <row r="160" spans="1:3" ht="15" x14ac:dyDescent="0.25">
      <c r="A160" t="s">
        <v>419</v>
      </c>
      <c r="B160" s="999" t="s">
        <v>418</v>
      </c>
      <c r="C160" s="1001">
        <v>4356538</v>
      </c>
    </row>
    <row r="161" spans="1:3" ht="15" x14ac:dyDescent="0.25">
      <c r="A161" t="s">
        <v>421</v>
      </c>
      <c r="B161" s="999" t="s">
        <v>840</v>
      </c>
      <c r="C161" s="1001">
        <v>1888109</v>
      </c>
    </row>
    <row r="162" spans="1:3" ht="15" x14ac:dyDescent="0.25">
      <c r="A162" t="s">
        <v>425</v>
      </c>
      <c r="B162" s="999" t="s">
        <v>424</v>
      </c>
      <c r="C162" s="1001">
        <v>2409249</v>
      </c>
    </row>
    <row r="163" spans="1:3" ht="15" x14ac:dyDescent="0.25">
      <c r="A163" t="s">
        <v>423</v>
      </c>
      <c r="B163" s="999" t="s">
        <v>422</v>
      </c>
      <c r="C163" s="1001">
        <v>8320663</v>
      </c>
    </row>
    <row r="164" spans="1:3" ht="15" x14ac:dyDescent="0.25">
      <c r="A164" t="s">
        <v>427</v>
      </c>
      <c r="B164" s="999" t="s">
        <v>426</v>
      </c>
      <c r="C164" s="1001">
        <v>7602683</v>
      </c>
    </row>
    <row r="165" spans="1:3" ht="15" x14ac:dyDescent="0.25">
      <c r="A165" t="s">
        <v>429</v>
      </c>
      <c r="B165" s="999" t="s">
        <v>428</v>
      </c>
      <c r="C165" s="1001">
        <v>1812522</v>
      </c>
    </row>
    <row r="166" spans="1:3" ht="15" x14ac:dyDescent="0.25">
      <c r="A166" t="s">
        <v>431</v>
      </c>
      <c r="B166" s="999" t="s">
        <v>430</v>
      </c>
      <c r="C166" s="1001">
        <v>1354968</v>
      </c>
    </row>
    <row r="167" spans="1:3" ht="15" x14ac:dyDescent="0.25">
      <c r="A167" t="s">
        <v>433</v>
      </c>
      <c r="B167" s="999" t="s">
        <v>432</v>
      </c>
      <c r="C167" s="1001">
        <v>4590888</v>
      </c>
    </row>
    <row r="168" spans="1:3" ht="15" x14ac:dyDescent="0.25">
      <c r="A168" t="s">
        <v>435</v>
      </c>
      <c r="B168" s="999" t="s">
        <v>434</v>
      </c>
      <c r="C168" s="1001">
        <v>2593637</v>
      </c>
    </row>
    <row r="169" spans="1:3" ht="15" x14ac:dyDescent="0.25">
      <c r="A169" t="s">
        <v>437</v>
      </c>
      <c r="B169" s="999" t="s">
        <v>436</v>
      </c>
      <c r="C169" s="1001">
        <v>1719343</v>
      </c>
    </row>
    <row r="170" spans="1:3" ht="15" x14ac:dyDescent="0.25">
      <c r="A170" t="s">
        <v>439</v>
      </c>
      <c r="B170" s="999" t="s">
        <v>438</v>
      </c>
      <c r="C170" s="1001">
        <v>5943376</v>
      </c>
    </row>
    <row r="171" spans="1:3" ht="15" x14ac:dyDescent="0.25">
      <c r="A171" t="s">
        <v>441</v>
      </c>
      <c r="B171" s="999" t="s">
        <v>440</v>
      </c>
      <c r="C171" s="1001">
        <v>1580862</v>
      </c>
    </row>
    <row r="172" spans="1:3" ht="15" x14ac:dyDescent="0.25">
      <c r="A172" t="s">
        <v>4084</v>
      </c>
      <c r="B172" s="999" t="s">
        <v>4083</v>
      </c>
      <c r="C172" s="1001">
        <v>7653788</v>
      </c>
    </row>
    <row r="173" spans="1:3" ht="15" x14ac:dyDescent="0.25">
      <c r="A173" t="s">
        <v>443</v>
      </c>
      <c r="B173" s="999" t="s">
        <v>442</v>
      </c>
      <c r="C173" s="1001">
        <v>3985267</v>
      </c>
    </row>
    <row r="174" spans="1:3" ht="15" x14ac:dyDescent="0.25">
      <c r="A174" t="s">
        <v>445</v>
      </c>
      <c r="B174" s="999" t="s">
        <v>444</v>
      </c>
      <c r="C174" s="1001">
        <v>3404925</v>
      </c>
    </row>
    <row r="175" spans="1:3" ht="15" x14ac:dyDescent="0.25">
      <c r="A175" t="s">
        <v>447</v>
      </c>
      <c r="B175" s="999" t="s">
        <v>446</v>
      </c>
      <c r="C175" s="1001">
        <v>2469318</v>
      </c>
    </row>
    <row r="176" spans="1:3" ht="15" x14ac:dyDescent="0.25">
      <c r="A176" t="s">
        <v>449</v>
      </c>
      <c r="B176" s="999" t="s">
        <v>448</v>
      </c>
      <c r="C176" s="1001">
        <v>3704521</v>
      </c>
    </row>
    <row r="177" spans="1:3" ht="15" x14ac:dyDescent="0.25">
      <c r="A177" t="s">
        <v>4487</v>
      </c>
      <c r="B177" s="999" t="s">
        <v>815</v>
      </c>
      <c r="C177" s="1001">
        <v>11677820</v>
      </c>
    </row>
    <row r="178" spans="1:3" ht="15" x14ac:dyDescent="0.25">
      <c r="A178" t="s">
        <v>451</v>
      </c>
      <c r="B178" s="999" t="s">
        <v>1109</v>
      </c>
      <c r="C178" s="1001">
        <v>4735379</v>
      </c>
    </row>
    <row r="179" spans="1:3" ht="15" x14ac:dyDescent="0.25">
      <c r="A179" t="s">
        <v>453</v>
      </c>
      <c r="B179" s="999" t="s">
        <v>452</v>
      </c>
      <c r="C179" s="1001">
        <v>4926492</v>
      </c>
    </row>
    <row r="180" spans="1:3" ht="15" x14ac:dyDescent="0.25">
      <c r="A180" t="s">
        <v>455</v>
      </c>
      <c r="B180" s="999" t="s">
        <v>454</v>
      </c>
      <c r="C180" s="1001">
        <v>9670491</v>
      </c>
    </row>
    <row r="181" spans="1:3" ht="15" x14ac:dyDescent="0.25">
      <c r="A181" t="s">
        <v>457</v>
      </c>
      <c r="B181" s="999" t="s">
        <v>833</v>
      </c>
      <c r="C181" s="1001">
        <v>2241206</v>
      </c>
    </row>
    <row r="182" spans="1:3" ht="15" x14ac:dyDescent="0.25">
      <c r="A182" t="s">
        <v>459</v>
      </c>
      <c r="B182" s="999" t="s">
        <v>832</v>
      </c>
      <c r="C182" s="1001">
        <v>985810</v>
      </c>
    </row>
    <row r="183" spans="1:3" ht="15" x14ac:dyDescent="0.25">
      <c r="A183" t="s">
        <v>461</v>
      </c>
      <c r="B183" s="999" t="s">
        <v>460</v>
      </c>
      <c r="C183" s="1001">
        <v>4203655</v>
      </c>
    </row>
    <row r="184" spans="1:3" ht="15" x14ac:dyDescent="0.25">
      <c r="A184" t="s">
        <v>463</v>
      </c>
      <c r="B184" s="999" t="s">
        <v>462</v>
      </c>
      <c r="C184" s="1001">
        <v>8849052</v>
      </c>
    </row>
    <row r="185" spans="1:3" ht="15" x14ac:dyDescent="0.25">
      <c r="A185" t="s">
        <v>465</v>
      </c>
      <c r="B185" s="999" t="s">
        <v>464</v>
      </c>
      <c r="C185" s="1001">
        <v>1323189</v>
      </c>
    </row>
    <row r="186" spans="1:3" ht="15" x14ac:dyDescent="0.25">
      <c r="A186" t="s">
        <v>467</v>
      </c>
      <c r="B186" s="999" t="s">
        <v>466</v>
      </c>
      <c r="C186" s="1001">
        <v>5769392</v>
      </c>
    </row>
    <row r="187" spans="1:3" ht="15" x14ac:dyDescent="0.25">
      <c r="A187" t="s">
        <v>469</v>
      </c>
      <c r="B187" s="999" t="s">
        <v>468</v>
      </c>
      <c r="C187" s="1001">
        <v>5860643</v>
      </c>
    </row>
    <row r="188" spans="1:3" ht="15" x14ac:dyDescent="0.25">
      <c r="A188" t="s">
        <v>471</v>
      </c>
      <c r="B188" s="999" t="s">
        <v>470</v>
      </c>
      <c r="C188" s="1001">
        <v>5083867</v>
      </c>
    </row>
    <row r="189" spans="1:3" ht="15" x14ac:dyDescent="0.25">
      <c r="A189" t="s">
        <v>473</v>
      </c>
      <c r="B189" s="999" t="s">
        <v>472</v>
      </c>
      <c r="C189" s="1001">
        <v>3378912</v>
      </c>
    </row>
    <row r="190" spans="1:3" ht="15" x14ac:dyDescent="0.25">
      <c r="A190" t="s">
        <v>475</v>
      </c>
      <c r="B190" s="999" t="s">
        <v>474</v>
      </c>
      <c r="C190" s="1001">
        <v>7132467</v>
      </c>
    </row>
    <row r="191" spans="1:3" ht="15" x14ac:dyDescent="0.25">
      <c r="A191" t="s">
        <v>477</v>
      </c>
      <c r="B191" s="999" t="s">
        <v>476</v>
      </c>
      <c r="C191" s="1001">
        <v>3614219</v>
      </c>
    </row>
    <row r="192" spans="1:3" ht="15" x14ac:dyDescent="0.25">
      <c r="A192" t="s">
        <v>479</v>
      </c>
      <c r="B192" s="999" t="s">
        <v>1104</v>
      </c>
      <c r="C192" s="1001">
        <v>2598032</v>
      </c>
    </row>
    <row r="193" spans="1:3" ht="15" x14ac:dyDescent="0.25">
      <c r="A193" t="s">
        <v>481</v>
      </c>
      <c r="B193" s="999" t="s">
        <v>480</v>
      </c>
      <c r="C193" s="1001">
        <v>2170840</v>
      </c>
    </row>
    <row r="194" spans="1:3" ht="15" x14ac:dyDescent="0.25">
      <c r="A194" t="s">
        <v>483</v>
      </c>
      <c r="B194" s="999" t="s">
        <v>824</v>
      </c>
      <c r="C194" s="1001">
        <v>3513858</v>
      </c>
    </row>
    <row r="195" spans="1:3" ht="15" x14ac:dyDescent="0.25">
      <c r="A195" t="s">
        <v>485</v>
      </c>
      <c r="B195" s="999" t="s">
        <v>484</v>
      </c>
      <c r="C195" s="1001">
        <v>1239191</v>
      </c>
    </row>
    <row r="196" spans="1:3" ht="15" x14ac:dyDescent="0.25">
      <c r="A196" t="s">
        <v>487</v>
      </c>
      <c r="B196" s="999" t="s">
        <v>6567</v>
      </c>
      <c r="C196" s="1001">
        <v>5088361</v>
      </c>
    </row>
    <row r="197" spans="1:3" ht="15" x14ac:dyDescent="0.25">
      <c r="A197" t="s">
        <v>491</v>
      </c>
      <c r="B197" s="999" t="s">
        <v>490</v>
      </c>
      <c r="C197" s="1001">
        <v>4422654</v>
      </c>
    </row>
    <row r="198" spans="1:3" ht="15" x14ac:dyDescent="0.25">
      <c r="A198" t="s">
        <v>493</v>
      </c>
      <c r="B198" s="999" t="s">
        <v>492</v>
      </c>
      <c r="C198" s="1001">
        <v>1114222</v>
      </c>
    </row>
    <row r="199" spans="1:3" ht="15" x14ac:dyDescent="0.25">
      <c r="A199" t="s">
        <v>495</v>
      </c>
      <c r="B199" s="999" t="s">
        <v>494</v>
      </c>
      <c r="C199" s="1001">
        <v>1008308</v>
      </c>
    </row>
    <row r="200" spans="1:3" ht="15" x14ac:dyDescent="0.25">
      <c r="A200" t="s">
        <v>497</v>
      </c>
      <c r="B200" s="999" t="s">
        <v>496</v>
      </c>
      <c r="C200" s="1001">
        <v>1289994</v>
      </c>
    </row>
    <row r="201" spans="1:3" ht="15" x14ac:dyDescent="0.25">
      <c r="A201" t="s">
        <v>499</v>
      </c>
      <c r="B201" s="999" t="s">
        <v>498</v>
      </c>
      <c r="C201" s="1001">
        <v>4851486</v>
      </c>
    </row>
    <row r="202" spans="1:3" ht="15" x14ac:dyDescent="0.25">
      <c r="A202" t="s">
        <v>501</v>
      </c>
      <c r="B202" s="999" t="s">
        <v>500</v>
      </c>
      <c r="C202" s="1001">
        <v>2908114</v>
      </c>
    </row>
    <row r="203" spans="1:3" ht="15" x14ac:dyDescent="0.25">
      <c r="A203" t="s">
        <v>503</v>
      </c>
      <c r="B203" s="999" t="s">
        <v>502</v>
      </c>
      <c r="C203" s="1001">
        <v>3845511</v>
      </c>
    </row>
    <row r="204" spans="1:3" ht="15" x14ac:dyDescent="0.25">
      <c r="A204" t="s">
        <v>505</v>
      </c>
      <c r="B204" s="999" t="s">
        <v>504</v>
      </c>
      <c r="C204" s="1001">
        <v>1786855</v>
      </c>
    </row>
    <row r="205" spans="1:3" ht="15" x14ac:dyDescent="0.25">
      <c r="A205" t="s">
        <v>507</v>
      </c>
      <c r="B205" s="999" t="s">
        <v>506</v>
      </c>
      <c r="C205" s="1001">
        <v>2566160</v>
      </c>
    </row>
    <row r="206" spans="1:3" ht="15" x14ac:dyDescent="0.25">
      <c r="A206" t="s">
        <v>509</v>
      </c>
      <c r="B206" s="999" t="s">
        <v>508</v>
      </c>
      <c r="C206" s="1001">
        <v>946907</v>
      </c>
    </row>
    <row r="207" spans="1:3" ht="15" x14ac:dyDescent="0.25">
      <c r="A207" t="s">
        <v>513</v>
      </c>
      <c r="B207" s="999" t="s">
        <v>512</v>
      </c>
      <c r="C207" s="1001">
        <v>7957365</v>
      </c>
    </row>
    <row r="208" spans="1:3" ht="15" x14ac:dyDescent="0.25">
      <c r="A208" t="s">
        <v>515</v>
      </c>
      <c r="B208" s="999" t="s">
        <v>514</v>
      </c>
      <c r="C208" s="1001">
        <v>7582533</v>
      </c>
    </row>
    <row r="209" spans="1:3" ht="15" x14ac:dyDescent="0.25">
      <c r="A209" t="s">
        <v>521</v>
      </c>
      <c r="B209" s="999" t="s">
        <v>520</v>
      </c>
      <c r="C209" s="1001">
        <v>4477663</v>
      </c>
    </row>
    <row r="210" spans="1:3" ht="15" x14ac:dyDescent="0.25">
      <c r="A210" t="s">
        <v>525</v>
      </c>
      <c r="B210" s="999" t="s">
        <v>524</v>
      </c>
      <c r="C210" s="1001">
        <v>2570953</v>
      </c>
    </row>
    <row r="211" spans="1:3" ht="15" x14ac:dyDescent="0.25">
      <c r="A211" t="s">
        <v>527</v>
      </c>
      <c r="B211" s="999" t="s">
        <v>526</v>
      </c>
      <c r="C211" s="1001">
        <v>12128072</v>
      </c>
    </row>
    <row r="212" spans="1:3" ht="15" x14ac:dyDescent="0.25">
      <c r="A212" t="s">
        <v>530</v>
      </c>
      <c r="B212" s="999" t="s">
        <v>1100</v>
      </c>
      <c r="C212" s="1001">
        <v>5304590</v>
      </c>
    </row>
    <row r="213" spans="1:3" ht="15" x14ac:dyDescent="0.25">
      <c r="A213" t="s">
        <v>532</v>
      </c>
      <c r="B213" s="999" t="s">
        <v>531</v>
      </c>
      <c r="C213" s="1001">
        <v>7701826</v>
      </c>
    </row>
    <row r="214" spans="1:3" ht="15" x14ac:dyDescent="0.25">
      <c r="A214" t="s">
        <v>534</v>
      </c>
      <c r="B214" s="999" t="s">
        <v>533</v>
      </c>
      <c r="C214" s="1001">
        <v>6261978</v>
      </c>
    </row>
    <row r="215" spans="1:3" ht="15" x14ac:dyDescent="0.25">
      <c r="A215" t="s">
        <v>4488</v>
      </c>
      <c r="B215" s="999" t="s">
        <v>742</v>
      </c>
      <c r="C215" s="1001">
        <v>10768930</v>
      </c>
    </row>
    <row r="216" spans="1:3" ht="15" x14ac:dyDescent="0.25">
      <c r="A216" t="s">
        <v>536</v>
      </c>
      <c r="B216" s="999" t="s">
        <v>535</v>
      </c>
      <c r="C216" s="1001">
        <v>6298035</v>
      </c>
    </row>
    <row r="217" spans="1:3" ht="15" x14ac:dyDescent="0.25">
      <c r="A217" t="s">
        <v>538</v>
      </c>
      <c r="B217" s="999" t="s">
        <v>537</v>
      </c>
      <c r="C217" s="1001">
        <v>1978743</v>
      </c>
    </row>
    <row r="218" spans="1:3" ht="15" x14ac:dyDescent="0.25">
      <c r="A218" t="s">
        <v>540</v>
      </c>
      <c r="B218" s="999" t="s">
        <v>539</v>
      </c>
      <c r="C218" s="1001">
        <v>6962473</v>
      </c>
    </row>
    <row r="219" spans="1:3" ht="15" x14ac:dyDescent="0.25">
      <c r="A219" t="s">
        <v>542</v>
      </c>
      <c r="B219" s="999" t="s">
        <v>541</v>
      </c>
      <c r="C219" s="1001">
        <v>1684710</v>
      </c>
    </row>
    <row r="220" spans="1:3" ht="15" x14ac:dyDescent="0.25">
      <c r="A220" t="s">
        <v>544</v>
      </c>
      <c r="B220" s="999" t="s">
        <v>543</v>
      </c>
      <c r="C220" s="1001">
        <v>1529020</v>
      </c>
    </row>
    <row r="221" spans="1:3" ht="15" x14ac:dyDescent="0.25">
      <c r="A221" t="s">
        <v>546</v>
      </c>
      <c r="B221" s="999" t="s">
        <v>545</v>
      </c>
      <c r="C221" s="1001">
        <v>2699652</v>
      </c>
    </row>
    <row r="222" spans="1:3" ht="15" x14ac:dyDescent="0.25">
      <c r="A222" t="s">
        <v>550</v>
      </c>
      <c r="B222" s="999" t="s">
        <v>549</v>
      </c>
      <c r="C222" s="1001">
        <v>2572019</v>
      </c>
    </row>
    <row r="223" spans="1:3" ht="15" x14ac:dyDescent="0.25">
      <c r="A223" t="s">
        <v>552</v>
      </c>
      <c r="B223" s="999" t="s">
        <v>551</v>
      </c>
      <c r="C223" s="1001">
        <v>2849131</v>
      </c>
    </row>
    <row r="224" spans="1:3" ht="15" x14ac:dyDescent="0.25">
      <c r="A224" t="s">
        <v>554</v>
      </c>
      <c r="B224" s="999" t="s">
        <v>553</v>
      </c>
      <c r="C224" s="1001">
        <v>2281808</v>
      </c>
    </row>
    <row r="225" spans="1:3" ht="15" x14ac:dyDescent="0.25">
      <c r="A225" t="s">
        <v>558</v>
      </c>
      <c r="B225" s="999" t="s">
        <v>557</v>
      </c>
      <c r="C225" s="1001">
        <v>1873349</v>
      </c>
    </row>
    <row r="226" spans="1:3" ht="15" x14ac:dyDescent="0.25">
      <c r="A226" t="s">
        <v>560</v>
      </c>
      <c r="B226" s="999" t="s">
        <v>559</v>
      </c>
      <c r="C226" s="1001">
        <v>2204494</v>
      </c>
    </row>
    <row r="227" spans="1:3" ht="15" x14ac:dyDescent="0.25">
      <c r="A227" t="s">
        <v>562</v>
      </c>
      <c r="B227" s="999" t="s">
        <v>561</v>
      </c>
      <c r="C227" s="1001">
        <v>9058498</v>
      </c>
    </row>
    <row r="228" spans="1:3" ht="15" x14ac:dyDescent="0.25">
      <c r="A228" t="s">
        <v>564</v>
      </c>
      <c r="B228" s="999" t="s">
        <v>563</v>
      </c>
      <c r="C228" s="1001">
        <v>2824840</v>
      </c>
    </row>
    <row r="229" spans="1:3" ht="15" x14ac:dyDescent="0.25">
      <c r="A229" t="s">
        <v>566</v>
      </c>
      <c r="B229" s="999" t="s">
        <v>565</v>
      </c>
      <c r="C229" s="1001">
        <v>18562689</v>
      </c>
    </row>
    <row r="230" spans="1:3" ht="15" x14ac:dyDescent="0.25">
      <c r="A230" t="s">
        <v>568</v>
      </c>
      <c r="B230" s="999" t="s">
        <v>567</v>
      </c>
      <c r="C230" s="1001">
        <v>2538966</v>
      </c>
    </row>
    <row r="231" spans="1:3" ht="15" x14ac:dyDescent="0.25">
      <c r="A231" t="s">
        <v>570</v>
      </c>
      <c r="B231" s="999" t="s">
        <v>569</v>
      </c>
      <c r="C231" s="1001">
        <v>3235018</v>
      </c>
    </row>
    <row r="232" spans="1:3" ht="15" x14ac:dyDescent="0.25">
      <c r="A232" t="s">
        <v>572</v>
      </c>
      <c r="B232" s="999" t="s">
        <v>571</v>
      </c>
      <c r="C232" s="1001">
        <v>3220941</v>
      </c>
    </row>
    <row r="233" spans="1:3" ht="15" x14ac:dyDescent="0.25">
      <c r="A233" t="s">
        <v>574</v>
      </c>
      <c r="B233" s="999" t="s">
        <v>573</v>
      </c>
      <c r="C233" s="1001">
        <v>2965903</v>
      </c>
    </row>
    <row r="234" spans="1:3" ht="15" x14ac:dyDescent="0.25">
      <c r="A234" t="s">
        <v>576</v>
      </c>
      <c r="B234" s="999" t="s">
        <v>575</v>
      </c>
      <c r="C234" s="1001">
        <v>1257022</v>
      </c>
    </row>
    <row r="235" spans="1:3" ht="15" x14ac:dyDescent="0.25">
      <c r="A235" t="s">
        <v>578</v>
      </c>
      <c r="B235" s="999" t="s">
        <v>577</v>
      </c>
      <c r="C235" s="1001">
        <v>2610059</v>
      </c>
    </row>
    <row r="236" spans="1:3" ht="15" x14ac:dyDescent="0.25">
      <c r="A236" t="s">
        <v>580</v>
      </c>
      <c r="B236" s="999" t="s">
        <v>579</v>
      </c>
      <c r="C236" s="1001">
        <v>5504138</v>
      </c>
    </row>
    <row r="237" spans="1:3" ht="15" x14ac:dyDescent="0.25">
      <c r="A237" t="s">
        <v>582</v>
      </c>
      <c r="B237" s="999" t="s">
        <v>581</v>
      </c>
      <c r="C237" s="1001">
        <v>4477273</v>
      </c>
    </row>
    <row r="238" spans="1:3" ht="15" x14ac:dyDescent="0.25">
      <c r="A238" t="s">
        <v>584</v>
      </c>
      <c r="B238" s="999" t="s">
        <v>583</v>
      </c>
      <c r="C238" s="1001">
        <v>5609995</v>
      </c>
    </row>
    <row r="239" spans="1:3" ht="15" x14ac:dyDescent="0.25">
      <c r="A239" t="s">
        <v>586</v>
      </c>
      <c r="B239" s="999" t="s">
        <v>585</v>
      </c>
      <c r="C239" s="1001">
        <v>3596602</v>
      </c>
    </row>
    <row r="240" spans="1:3" ht="15" x14ac:dyDescent="0.25">
      <c r="A240" t="s">
        <v>588</v>
      </c>
      <c r="B240" s="999" t="s">
        <v>587</v>
      </c>
      <c r="C240" s="1001">
        <v>2344761</v>
      </c>
    </row>
    <row r="241" spans="1:3" ht="15" x14ac:dyDescent="0.25">
      <c r="A241" t="s">
        <v>590</v>
      </c>
      <c r="B241" s="999" t="s">
        <v>589</v>
      </c>
      <c r="C241" s="1001">
        <v>5741947</v>
      </c>
    </row>
    <row r="242" spans="1:3" ht="15" x14ac:dyDescent="0.25">
      <c r="A242" t="s">
        <v>592</v>
      </c>
      <c r="B242" s="999" t="s">
        <v>591</v>
      </c>
      <c r="C242" s="1001">
        <v>2381265</v>
      </c>
    </row>
    <row r="243" spans="1:3" ht="15" x14ac:dyDescent="0.25">
      <c r="A243" t="s">
        <v>594</v>
      </c>
      <c r="B243" s="999" t="s">
        <v>593</v>
      </c>
      <c r="C243" s="1001">
        <v>4066022</v>
      </c>
    </row>
    <row r="244" spans="1:3" ht="15" x14ac:dyDescent="0.25">
      <c r="A244" t="s">
        <v>596</v>
      </c>
      <c r="B244" s="999" t="s">
        <v>595</v>
      </c>
      <c r="C244" s="1001">
        <v>3362761</v>
      </c>
    </row>
    <row r="245" spans="1:3" ht="15" x14ac:dyDescent="0.25">
      <c r="A245" t="s">
        <v>598</v>
      </c>
      <c r="B245" s="999" t="s">
        <v>597</v>
      </c>
      <c r="C245" s="1001">
        <v>5959251</v>
      </c>
    </row>
    <row r="246" spans="1:3" ht="15" x14ac:dyDescent="0.25">
      <c r="A246" t="s">
        <v>600</v>
      </c>
      <c r="B246" s="999" t="s">
        <v>599</v>
      </c>
      <c r="C246" s="1001">
        <v>3709485</v>
      </c>
    </row>
    <row r="247" spans="1:3" ht="15" x14ac:dyDescent="0.25">
      <c r="A247" t="s">
        <v>602</v>
      </c>
      <c r="B247" s="999" t="s">
        <v>601</v>
      </c>
      <c r="C247" s="1001">
        <v>1647646</v>
      </c>
    </row>
    <row r="248" spans="1:3" ht="15" x14ac:dyDescent="0.25">
      <c r="A248" t="s">
        <v>604</v>
      </c>
      <c r="B248" s="999" t="s">
        <v>603</v>
      </c>
      <c r="C248" s="1001">
        <v>1688871</v>
      </c>
    </row>
    <row r="249" spans="1:3" ht="15" x14ac:dyDescent="0.25">
      <c r="A249" t="s">
        <v>606</v>
      </c>
      <c r="B249" s="999" t="s">
        <v>605</v>
      </c>
      <c r="C249" s="1001">
        <v>2019446</v>
      </c>
    </row>
    <row r="250" spans="1:3" ht="15" x14ac:dyDescent="0.25">
      <c r="A250" t="s">
        <v>607</v>
      </c>
      <c r="B250" s="999" t="s">
        <v>1101</v>
      </c>
      <c r="C250" s="1001">
        <v>4764247</v>
      </c>
    </row>
    <row r="251" spans="1:3" ht="15" x14ac:dyDescent="0.25">
      <c r="A251" t="s">
        <v>609</v>
      </c>
      <c r="B251" s="999" t="s">
        <v>608</v>
      </c>
      <c r="C251" s="1001">
        <v>1836136</v>
      </c>
    </row>
    <row r="252" spans="1:3" ht="15" x14ac:dyDescent="0.25">
      <c r="A252" t="s">
        <v>611</v>
      </c>
      <c r="B252" s="999" t="s">
        <v>610</v>
      </c>
      <c r="C252" s="1001">
        <v>3612231</v>
      </c>
    </row>
    <row r="253" spans="1:3" ht="15" x14ac:dyDescent="0.25">
      <c r="A253" t="s">
        <v>613</v>
      </c>
      <c r="B253" s="999" t="s">
        <v>612</v>
      </c>
      <c r="C253" s="1001">
        <v>2340291</v>
      </c>
    </row>
    <row r="254" spans="1:3" ht="15" x14ac:dyDescent="0.25">
      <c r="A254" t="s">
        <v>615</v>
      </c>
      <c r="B254" s="999" t="s">
        <v>614</v>
      </c>
      <c r="C254" s="1001">
        <v>2138149</v>
      </c>
    </row>
    <row r="255" spans="1:3" ht="15" x14ac:dyDescent="0.25">
      <c r="A255" t="s">
        <v>617</v>
      </c>
      <c r="B255" s="999" t="s">
        <v>616</v>
      </c>
      <c r="C255" s="1001">
        <v>2006413</v>
      </c>
    </row>
    <row r="256" spans="1:3" ht="15" x14ac:dyDescent="0.25">
      <c r="A256" t="s">
        <v>619</v>
      </c>
      <c r="B256" s="999" t="s">
        <v>618</v>
      </c>
      <c r="C256" s="1001">
        <v>7313110</v>
      </c>
    </row>
    <row r="257" spans="1:3" ht="15" x14ac:dyDescent="0.25">
      <c r="A257" t="s">
        <v>621</v>
      </c>
      <c r="B257" s="999" t="s">
        <v>777</v>
      </c>
      <c r="C257" s="1001">
        <v>3768135</v>
      </c>
    </row>
    <row r="258" spans="1:3" ht="15" x14ac:dyDescent="0.25">
      <c r="A258" t="s">
        <v>623</v>
      </c>
      <c r="B258" s="999" t="s">
        <v>622</v>
      </c>
      <c r="C258" s="1001">
        <v>1895362</v>
      </c>
    </row>
    <row r="259" spans="1:3" ht="15" x14ac:dyDescent="0.25">
      <c r="A259" t="s">
        <v>625</v>
      </c>
      <c r="B259" s="999" t="s">
        <v>624</v>
      </c>
      <c r="C259" s="1001">
        <v>802250</v>
      </c>
    </row>
    <row r="260" spans="1:3" ht="15" x14ac:dyDescent="0.25">
      <c r="A260" t="s">
        <v>627</v>
      </c>
      <c r="B260" s="999" t="s">
        <v>626</v>
      </c>
      <c r="C260" s="1001">
        <v>26465118</v>
      </c>
    </row>
    <row r="261" spans="1:3" ht="15" x14ac:dyDescent="0.25">
      <c r="A261" t="s">
        <v>629</v>
      </c>
      <c r="B261" s="999" t="s">
        <v>628</v>
      </c>
      <c r="C261" s="1001">
        <v>6444775</v>
      </c>
    </row>
    <row r="262" spans="1:3" ht="15" x14ac:dyDescent="0.25">
      <c r="A262" t="s">
        <v>631</v>
      </c>
      <c r="B262" s="999" t="s">
        <v>630</v>
      </c>
      <c r="C262" s="1001">
        <v>3202782</v>
      </c>
    </row>
    <row r="263" spans="1:3" ht="15" x14ac:dyDescent="0.25">
      <c r="A263" t="s">
        <v>633</v>
      </c>
      <c r="B263" s="999" t="s">
        <v>632</v>
      </c>
      <c r="C263" s="1001">
        <v>2413406</v>
      </c>
    </row>
    <row r="264" spans="1:3" ht="15" x14ac:dyDescent="0.25">
      <c r="A264" t="s">
        <v>635</v>
      </c>
      <c r="B264" s="999" t="s">
        <v>634</v>
      </c>
      <c r="C264" s="1001">
        <v>3750472</v>
      </c>
    </row>
    <row r="265" spans="1:3" ht="15" x14ac:dyDescent="0.25">
      <c r="A265" t="s">
        <v>637</v>
      </c>
      <c r="B265" s="999" t="s">
        <v>636</v>
      </c>
      <c r="C265" s="1001">
        <v>7834450</v>
      </c>
    </row>
    <row r="266" spans="1:3" ht="15" x14ac:dyDescent="0.25">
      <c r="A266" t="s">
        <v>639</v>
      </c>
      <c r="B266" s="999" t="s">
        <v>638</v>
      </c>
      <c r="C266" s="1001">
        <v>4862570</v>
      </c>
    </row>
    <row r="267" spans="1:3" ht="15" x14ac:dyDescent="0.25">
      <c r="A267" t="s">
        <v>641</v>
      </c>
      <c r="B267" s="999" t="s">
        <v>640</v>
      </c>
      <c r="C267" s="1001">
        <v>4624741</v>
      </c>
    </row>
    <row r="268" spans="1:3" ht="15" x14ac:dyDescent="0.25">
      <c r="A268" t="s">
        <v>643</v>
      </c>
      <c r="B268" s="999" t="s">
        <v>642</v>
      </c>
      <c r="C268" s="1001">
        <v>7312393</v>
      </c>
    </row>
    <row r="269" spans="1:3" ht="15" x14ac:dyDescent="0.25">
      <c r="A269" t="s">
        <v>645</v>
      </c>
      <c r="B269" s="999" t="s">
        <v>644</v>
      </c>
      <c r="C269" s="1001">
        <v>5334178</v>
      </c>
    </row>
    <row r="270" spans="1:3" ht="15" x14ac:dyDescent="0.25">
      <c r="A270" t="s">
        <v>647</v>
      </c>
      <c r="B270" s="999" t="s">
        <v>646</v>
      </c>
      <c r="C270" s="1001">
        <v>4264952</v>
      </c>
    </row>
    <row r="271" spans="1:3" ht="15" x14ac:dyDescent="0.25">
      <c r="A271" t="s">
        <v>649</v>
      </c>
      <c r="B271" s="999" t="s">
        <v>648</v>
      </c>
      <c r="C271" s="1001">
        <v>3020840</v>
      </c>
    </row>
    <row r="272" spans="1:3" ht="15" x14ac:dyDescent="0.25">
      <c r="A272" t="s">
        <v>651</v>
      </c>
      <c r="B272" s="999" t="s">
        <v>650</v>
      </c>
      <c r="C272" s="1001">
        <v>2847007</v>
      </c>
    </row>
    <row r="273" spans="1:3" ht="15" x14ac:dyDescent="0.25">
      <c r="A273" t="s">
        <v>653</v>
      </c>
      <c r="B273" s="999" t="s">
        <v>652</v>
      </c>
      <c r="C273" s="1001">
        <v>2501270</v>
      </c>
    </row>
    <row r="274" spans="1:3" ht="15" x14ac:dyDescent="0.25">
      <c r="A274" t="s">
        <v>655</v>
      </c>
      <c r="B274" s="999" t="s">
        <v>654</v>
      </c>
      <c r="C274" s="1001">
        <v>3921930</v>
      </c>
    </row>
    <row r="275" spans="1:3" ht="15" x14ac:dyDescent="0.25">
      <c r="A275" t="s">
        <v>657</v>
      </c>
      <c r="B275" s="999" t="s">
        <v>656</v>
      </c>
      <c r="C275" s="1001">
        <v>4804377</v>
      </c>
    </row>
    <row r="276" spans="1:3" ht="15" x14ac:dyDescent="0.25">
      <c r="A276" t="s">
        <v>659</v>
      </c>
      <c r="B276" s="999" t="s">
        <v>658</v>
      </c>
      <c r="C276" s="1001">
        <v>633714</v>
      </c>
    </row>
    <row r="277" spans="1:3" ht="15" x14ac:dyDescent="0.25">
      <c r="A277" t="s">
        <v>661</v>
      </c>
      <c r="B277" s="999" t="s">
        <v>660</v>
      </c>
      <c r="C277" s="1001">
        <v>2201573</v>
      </c>
    </row>
    <row r="278" spans="1:3" ht="15" x14ac:dyDescent="0.25">
      <c r="A278" t="s">
        <v>663</v>
      </c>
      <c r="B278" s="999" t="s">
        <v>662</v>
      </c>
      <c r="C278" s="1001">
        <v>1408044</v>
      </c>
    </row>
    <row r="279" spans="1:3" ht="15" x14ac:dyDescent="0.25">
      <c r="A279" t="s">
        <v>4086</v>
      </c>
      <c r="B279" s="999" t="s">
        <v>4085</v>
      </c>
      <c r="C279" s="1001">
        <v>9667331</v>
      </c>
    </row>
    <row r="280" spans="1:3" ht="15" x14ac:dyDescent="0.25">
      <c r="A280" t="s">
        <v>665</v>
      </c>
      <c r="B280" s="999" t="s">
        <v>664</v>
      </c>
      <c r="C280" s="1001">
        <v>2277757</v>
      </c>
    </row>
    <row r="281" spans="1:3" ht="15" x14ac:dyDescent="0.25">
      <c r="A281" t="s">
        <v>1337</v>
      </c>
      <c r="B281" s="999" t="s">
        <v>1350</v>
      </c>
      <c r="C281" s="1001">
        <v>4050420</v>
      </c>
    </row>
    <row r="282" spans="1:3" ht="15" x14ac:dyDescent="0.25">
      <c r="A282" t="s">
        <v>667</v>
      </c>
      <c r="B282" s="999" t="s">
        <v>666</v>
      </c>
      <c r="C282" s="1001">
        <v>88711697</v>
      </c>
    </row>
    <row r="283" spans="1:3" ht="15" x14ac:dyDescent="0.25">
      <c r="A283" t="s">
        <v>4489</v>
      </c>
      <c r="B283" s="999" t="s">
        <v>4490</v>
      </c>
      <c r="C283" s="1001">
        <v>4494858</v>
      </c>
    </row>
    <row r="284" spans="1:3" ht="15" x14ac:dyDescent="0.25">
      <c r="A284" t="s">
        <v>669</v>
      </c>
      <c r="B284" s="999" t="s">
        <v>668</v>
      </c>
      <c r="C284" s="1001">
        <v>5345336</v>
      </c>
    </row>
    <row r="285" spans="1:3" ht="15" x14ac:dyDescent="0.25">
      <c r="A285" t="s">
        <v>671</v>
      </c>
      <c r="B285" s="999" t="s">
        <v>1102</v>
      </c>
      <c r="C285" s="1001">
        <v>8425808</v>
      </c>
    </row>
    <row r="286" spans="1:3" ht="15" x14ac:dyDescent="0.25">
      <c r="A286" t="s">
        <v>673</v>
      </c>
      <c r="B286" s="999" t="s">
        <v>672</v>
      </c>
      <c r="C286" s="1001">
        <v>3882237</v>
      </c>
    </row>
    <row r="287" spans="1:3" ht="15" x14ac:dyDescent="0.25">
      <c r="A287" t="s">
        <v>675</v>
      </c>
      <c r="B287" s="999" t="s">
        <v>1103</v>
      </c>
      <c r="C287" s="1001">
        <v>5192518</v>
      </c>
    </row>
    <row r="288" spans="1:3" ht="15" x14ac:dyDescent="0.25">
      <c r="A288" t="s">
        <v>677</v>
      </c>
      <c r="B288" s="999" t="s">
        <v>676</v>
      </c>
      <c r="C288" s="1001">
        <v>4388967</v>
      </c>
    </row>
    <row r="289" spans="1:3" ht="15" x14ac:dyDescent="0.25">
      <c r="A289" t="s">
        <v>679</v>
      </c>
      <c r="B289" s="999" t="s">
        <v>678</v>
      </c>
      <c r="C289" s="1001">
        <v>3163488</v>
      </c>
    </row>
    <row r="290" spans="1:3" ht="15" x14ac:dyDescent="0.25">
      <c r="A290" t="s">
        <v>681</v>
      </c>
      <c r="B290" s="999" t="s">
        <v>680</v>
      </c>
      <c r="C290" s="1001">
        <v>5451139</v>
      </c>
    </row>
    <row r="291" spans="1:3" ht="15" x14ac:dyDescent="0.25">
      <c r="A291" t="s">
        <v>683</v>
      </c>
      <c r="B291" s="999" t="s">
        <v>682</v>
      </c>
      <c r="C291" s="1001">
        <v>5379622</v>
      </c>
    </row>
    <row r="292" spans="1:3" ht="15" x14ac:dyDescent="0.25">
      <c r="A292" t="s">
        <v>685</v>
      </c>
      <c r="B292" s="999" t="s">
        <v>684</v>
      </c>
      <c r="C292" s="1001">
        <v>2761480</v>
      </c>
    </row>
    <row r="293" spans="1:3" ht="15" x14ac:dyDescent="0.25">
      <c r="A293" t="s">
        <v>687</v>
      </c>
      <c r="B293" s="999" t="s">
        <v>686</v>
      </c>
      <c r="C293" s="1001">
        <v>1833680</v>
      </c>
    </row>
    <row r="294" spans="1:3" ht="15" x14ac:dyDescent="0.25">
      <c r="A294" t="s">
        <v>689</v>
      </c>
      <c r="B294" s="999" t="s">
        <v>688</v>
      </c>
      <c r="C294" s="1001">
        <v>3003292</v>
      </c>
    </row>
    <row r="295" spans="1:3" ht="15" x14ac:dyDescent="0.25">
      <c r="A295" t="s">
        <v>691</v>
      </c>
      <c r="B295" s="999" t="s">
        <v>690</v>
      </c>
      <c r="C295" s="1001">
        <v>1558689</v>
      </c>
    </row>
    <row r="296" spans="1:3" ht="15" x14ac:dyDescent="0.25">
      <c r="A296" t="s">
        <v>693</v>
      </c>
      <c r="B296" s="999" t="s">
        <v>692</v>
      </c>
      <c r="C296" s="1001">
        <v>1800077</v>
      </c>
    </row>
    <row r="297" spans="1:3" ht="15" x14ac:dyDescent="0.25">
      <c r="A297" t="s">
        <v>695</v>
      </c>
      <c r="B297" s="999" t="s">
        <v>694</v>
      </c>
      <c r="C297" s="1001">
        <v>4859345</v>
      </c>
    </row>
    <row r="298" spans="1:3" ht="15" x14ac:dyDescent="0.25">
      <c r="A298" t="s">
        <v>697</v>
      </c>
      <c r="B298" s="999" t="s">
        <v>1288</v>
      </c>
      <c r="C298" s="1001">
        <v>0</v>
      </c>
    </row>
    <row r="299" spans="1:3" ht="15" x14ac:dyDescent="0.25">
      <c r="B299" s="999"/>
      <c r="C299" s="1001"/>
    </row>
    <row r="300" spans="1:3" ht="15" x14ac:dyDescent="0.25">
      <c r="B300" s="999"/>
      <c r="C300" s="1001"/>
    </row>
    <row r="301" spans="1:3" ht="15" x14ac:dyDescent="0.25">
      <c r="B301" s="999"/>
      <c r="C301" s="1001"/>
    </row>
    <row r="302" spans="1:3" ht="15" x14ac:dyDescent="0.25">
      <c r="B302" s="999"/>
      <c r="C302" s="1001"/>
    </row>
    <row r="303" spans="1:3" ht="15" x14ac:dyDescent="0.25">
      <c r="B303" s="999"/>
      <c r="C303" s="1001"/>
    </row>
    <row r="304" spans="1:3" ht="15" x14ac:dyDescent="0.25">
      <c r="B304" s="999"/>
      <c r="C304" s="1001"/>
    </row>
    <row r="305" spans="2:3" ht="15" x14ac:dyDescent="0.25">
      <c r="B305" s="999"/>
      <c r="C305" s="1001"/>
    </row>
    <row r="306" spans="2:3" ht="15" x14ac:dyDescent="0.25">
      <c r="B306" s="999"/>
      <c r="C306" s="1001"/>
    </row>
    <row r="307" spans="2:3" ht="15" x14ac:dyDescent="0.25">
      <c r="B307" s="999"/>
      <c r="C307" s="1001"/>
    </row>
    <row r="308" spans="2:3" ht="15" x14ac:dyDescent="0.25">
      <c r="B308" s="999"/>
      <c r="C308" s="1001"/>
    </row>
    <row r="309" spans="2:3" ht="15" x14ac:dyDescent="0.25">
      <c r="B309" s="999"/>
      <c r="C309" s="1001"/>
    </row>
  </sheetData>
  <sheetProtection sheet="1" objects="1" scenarios="1"/>
  <autoFilter ref="A1:C309" xr:uid="{BDA1CB50-7169-4099-B2EA-D30322226A19}"/>
  <pageMargins left="0.7" right="0.7" top="0.75" bottom="0.75" header="0.3" footer="0.3"/>
  <pageSetup orientation="portrait" r:id="rId1"/>
  <headerFooter>
    <oddHeader>&amp;C&amp;"Calibri"&amp;10&amp;K000000 OFFICIAL&amp;1#_x000D_</oddHeader>
    <oddFooter>&amp;C_x000D_&amp;1#&amp;"Calibri"&amp;10&amp;K000000 OFFICIAL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260"/>
  <sheetViews>
    <sheetView showGridLines="0" zoomScaleNormal="100" workbookViewId="0"/>
  </sheetViews>
  <sheetFormatPr defaultColWidth="9.140625" defaultRowHeight="15" x14ac:dyDescent="0.2"/>
  <cols>
    <col min="1" max="2" width="1.85546875" style="5" customWidth="1"/>
    <col min="3" max="3" width="14.5703125" style="5" customWidth="1"/>
    <col min="4" max="4" width="16" style="5" bestFit="1" customWidth="1"/>
    <col min="5" max="5" width="11.42578125" style="5" bestFit="1" customWidth="1"/>
    <col min="6" max="6" width="11.85546875" style="5" bestFit="1" customWidth="1"/>
    <col min="7" max="8" width="9.140625" style="5" customWidth="1"/>
    <col min="9" max="9" width="13" style="5" bestFit="1" customWidth="1"/>
    <col min="10" max="10" width="3.85546875" style="5" customWidth="1"/>
    <col min="11" max="11" width="21.42578125" style="5" customWidth="1"/>
    <col min="12" max="12" width="3.85546875" style="5" customWidth="1"/>
    <col min="13" max="13" width="9.140625" style="5" customWidth="1"/>
    <col min="14" max="14" width="10.7109375" style="5" customWidth="1"/>
    <col min="15" max="15" width="7.140625" style="5" customWidth="1"/>
    <col min="16" max="16" width="8.140625" style="5" customWidth="1"/>
    <col min="17" max="18" width="7.140625" style="5" customWidth="1"/>
    <col min="19" max="19" width="8.85546875" style="5" customWidth="1"/>
    <col min="20" max="20" width="9.5703125" style="5" customWidth="1"/>
    <col min="21" max="21" width="21.42578125" style="5" customWidth="1"/>
    <col min="22" max="22" width="8.140625" style="1247" customWidth="1"/>
    <col min="23" max="23" width="10.85546875" style="5" bestFit="1" customWidth="1"/>
    <col min="24" max="24" width="1.5703125" style="5" customWidth="1"/>
    <col min="25" max="25" width="1.85546875" style="5" customWidth="1"/>
    <col min="26" max="26" width="14" style="226" hidden="1" customWidth="1"/>
    <col min="27" max="27" width="10.140625" style="139" hidden="1" customWidth="1"/>
    <col min="28" max="28" width="9.140625" style="5" hidden="1" customWidth="1"/>
    <col min="29" max="29" width="22.85546875" style="5" hidden="1" customWidth="1"/>
    <col min="30" max="31" width="10.140625" style="5" hidden="1" customWidth="1"/>
    <col min="32" max="32" width="17.5703125" style="5" hidden="1" customWidth="1"/>
    <col min="33" max="33" width="10.85546875" style="5" hidden="1" customWidth="1"/>
    <col min="34" max="34" width="9.140625" style="5" hidden="1" customWidth="1"/>
    <col min="35" max="35" width="16.140625" style="5" hidden="1" customWidth="1"/>
    <col min="36" max="53" width="9.140625" style="5" hidden="1" customWidth="1"/>
    <col min="54" max="69" width="9.140625" style="5" customWidth="1"/>
    <col min="70" max="16384" width="9.140625" style="5"/>
  </cols>
  <sheetData>
    <row r="1" spans="1:52" x14ac:dyDescent="0.2">
      <c r="A1" s="11"/>
      <c r="B1" s="12"/>
      <c r="C1" s="12" t="s">
        <v>976</v>
      </c>
      <c r="D1" s="12"/>
      <c r="E1" s="12"/>
      <c r="F1" s="345">
        <v>297</v>
      </c>
      <c r="G1" s="12"/>
      <c r="H1" s="12"/>
      <c r="I1" s="12"/>
      <c r="J1" s="12"/>
      <c r="K1" s="12"/>
      <c r="L1" s="12"/>
      <c r="M1" s="12"/>
      <c r="N1" s="12"/>
      <c r="O1" s="12"/>
      <c r="P1" s="12"/>
      <c r="Q1" s="1655"/>
      <c r="R1" s="1655"/>
      <c r="S1" s="12"/>
      <c r="T1" s="12"/>
      <c r="U1" s="12"/>
      <c r="V1" s="1240"/>
      <c r="W1" s="12"/>
      <c r="X1" s="12"/>
      <c r="Y1" s="13"/>
      <c r="AZ1" s="762" t="s">
        <v>1448</v>
      </c>
    </row>
    <row r="2" spans="1:52" ht="15.75" x14ac:dyDescent="0.25">
      <c r="A2" s="1656" t="s">
        <v>42</v>
      </c>
      <c r="B2" s="1657"/>
      <c r="C2" s="1657"/>
      <c r="D2" s="1657"/>
      <c r="E2" s="1657"/>
      <c r="F2" s="1657"/>
      <c r="G2" s="1657"/>
      <c r="H2" s="1657"/>
      <c r="I2" s="1657"/>
      <c r="J2" s="1657"/>
      <c r="K2" s="1657"/>
      <c r="L2" s="1657"/>
      <c r="M2" s="1657"/>
      <c r="N2" s="1657"/>
      <c r="O2" s="1657"/>
      <c r="P2" s="1657"/>
      <c r="Q2" s="1657"/>
      <c r="R2" s="1657"/>
      <c r="S2" s="1657"/>
      <c r="T2" s="1657"/>
      <c r="U2" s="1657"/>
      <c r="V2" s="1657"/>
      <c r="W2" s="1657"/>
      <c r="X2" s="1657"/>
      <c r="Y2" s="1658"/>
    </row>
    <row r="3" spans="1:52" ht="15.75" x14ac:dyDescent="0.25">
      <c r="A3" s="1656" t="s">
        <v>4495</v>
      </c>
      <c r="B3" s="1657"/>
      <c r="C3" s="1657"/>
      <c r="D3" s="1657"/>
      <c r="E3" s="1657"/>
      <c r="F3" s="1657"/>
      <c r="G3" s="1657"/>
      <c r="H3" s="1657"/>
      <c r="I3" s="1657"/>
      <c r="J3" s="1657"/>
      <c r="K3" s="1657"/>
      <c r="L3" s="1657"/>
      <c r="M3" s="1657"/>
      <c r="N3" s="1657"/>
      <c r="O3" s="1657"/>
      <c r="P3" s="1657"/>
      <c r="Q3" s="1657"/>
      <c r="R3" s="1657"/>
      <c r="S3" s="1657"/>
      <c r="T3" s="1657"/>
      <c r="U3" s="1657"/>
      <c r="V3" s="1657"/>
      <c r="W3" s="1657"/>
      <c r="X3" s="1657"/>
      <c r="Y3" s="1658"/>
    </row>
    <row r="4" spans="1:52" ht="33" customHeight="1" x14ac:dyDescent="0.2">
      <c r="A4" s="1665" t="s">
        <v>4949</v>
      </c>
      <c r="B4" s="1666"/>
      <c r="C4" s="1666"/>
      <c r="D4" s="1666"/>
      <c r="E4" s="1666"/>
      <c r="F4" s="1666"/>
      <c r="G4" s="1666"/>
      <c r="H4" s="1666"/>
      <c r="I4" s="1666"/>
      <c r="J4" s="1666"/>
      <c r="K4" s="1666"/>
      <c r="L4" s="1666"/>
      <c r="M4" s="1666"/>
      <c r="N4" s="1666"/>
      <c r="O4" s="1666"/>
      <c r="P4" s="1666"/>
      <c r="Q4" s="1666"/>
      <c r="R4" s="1666"/>
      <c r="S4" s="1666"/>
      <c r="T4" s="1666"/>
      <c r="U4" s="1666"/>
      <c r="V4" s="1666"/>
      <c r="W4" s="1666"/>
      <c r="X4" s="1666"/>
      <c r="Y4" s="1667"/>
    </row>
    <row r="5" spans="1:52" x14ac:dyDescent="0.2">
      <c r="A5" s="1659" t="s">
        <v>3913</v>
      </c>
      <c r="B5" s="1660"/>
      <c r="C5" s="1660"/>
      <c r="D5" s="1660"/>
      <c r="E5" s="1660"/>
      <c r="F5" s="1660"/>
      <c r="G5" s="1660"/>
      <c r="H5" s="1660"/>
      <c r="I5" s="1660"/>
      <c r="J5" s="1660"/>
      <c r="K5" s="1660"/>
      <c r="L5" s="1660"/>
      <c r="M5" s="1660"/>
      <c r="N5" s="1660"/>
      <c r="O5" s="1660"/>
      <c r="P5" s="1660"/>
      <c r="Q5" s="1660"/>
      <c r="R5" s="1660"/>
      <c r="S5" s="1660"/>
      <c r="T5" s="1660"/>
      <c r="U5" s="1660"/>
      <c r="V5" s="1660"/>
      <c r="W5" s="1660"/>
      <c r="X5" s="1660"/>
      <c r="Y5" s="1661"/>
    </row>
    <row r="6" spans="1:52" s="198" customFormat="1" x14ac:dyDescent="0.2">
      <c r="A6" s="50"/>
      <c r="B6" s="113"/>
      <c r="C6" s="113"/>
      <c r="D6" s="113"/>
      <c r="E6" s="113"/>
      <c r="F6" s="113"/>
      <c r="G6" s="113"/>
      <c r="H6" s="113"/>
      <c r="I6" s="113"/>
      <c r="J6" s="113"/>
      <c r="K6" s="113"/>
      <c r="L6" s="113"/>
      <c r="M6" s="113"/>
      <c r="N6" s="113"/>
      <c r="O6" s="113"/>
      <c r="P6" s="113"/>
      <c r="Q6" s="113"/>
      <c r="R6" s="113"/>
      <c r="S6" s="113"/>
      <c r="T6" s="113"/>
      <c r="U6" s="113"/>
      <c r="V6" s="1241"/>
      <c r="W6" s="113"/>
      <c r="X6" s="113"/>
      <c r="Y6" s="114"/>
      <c r="Z6" s="227"/>
      <c r="AA6" s="222"/>
    </row>
    <row r="7" spans="1:52" ht="15.75" x14ac:dyDescent="0.25">
      <c r="A7" s="1662" t="s">
        <v>46</v>
      </c>
      <c r="B7" s="1663"/>
      <c r="C7" s="1663"/>
      <c r="D7" s="1663"/>
      <c r="E7" s="1663"/>
      <c r="F7" s="1663"/>
      <c r="G7" s="1663"/>
      <c r="H7" s="1663"/>
      <c r="I7" s="1663"/>
      <c r="J7" s="1663"/>
      <c r="K7" s="1663"/>
      <c r="L7" s="1663"/>
      <c r="M7" s="1663"/>
      <c r="N7" s="1663"/>
      <c r="O7" s="1663"/>
      <c r="P7" s="1663"/>
      <c r="Q7" s="1663"/>
      <c r="R7" s="1663"/>
      <c r="S7" s="1663"/>
      <c r="T7" s="1663"/>
      <c r="U7" s="1663"/>
      <c r="V7" s="1663"/>
      <c r="W7" s="1663"/>
      <c r="X7" s="1663"/>
      <c r="Y7" s="1664"/>
    </row>
    <row r="8" spans="1:52" ht="15.75" x14ac:dyDescent="0.25">
      <c r="A8" s="46"/>
      <c r="B8" s="47"/>
      <c r="C8" s="47"/>
      <c r="D8" s="47"/>
      <c r="E8" s="47"/>
      <c r="F8" s="47"/>
      <c r="G8" s="47"/>
      <c r="H8" s="47"/>
      <c r="I8" s="47"/>
      <c r="J8" s="47"/>
      <c r="K8" s="47"/>
      <c r="L8" s="47"/>
      <c r="M8" s="47"/>
      <c r="N8" s="47"/>
      <c r="O8" s="47"/>
      <c r="P8" s="47"/>
      <c r="Q8" s="47"/>
      <c r="R8" s="47"/>
      <c r="S8" s="47"/>
      <c r="T8" s="47"/>
      <c r="U8" s="47"/>
      <c r="V8" s="1242"/>
      <c r="W8" s="47"/>
      <c r="X8" s="47"/>
      <c r="Y8" s="53"/>
    </row>
    <row r="9" spans="1:52" ht="15.75" x14ac:dyDescent="0.25">
      <c r="A9" s="46"/>
      <c r="B9" s="47"/>
      <c r="C9" s="47"/>
      <c r="D9" s="1668" t="s">
        <v>3912</v>
      </c>
      <c r="E9" s="1669"/>
      <c r="F9" s="1669"/>
      <c r="G9" s="1669"/>
      <c r="H9" s="1669"/>
      <c r="I9" s="1669"/>
      <c r="J9" s="1669"/>
      <c r="K9" s="1669"/>
      <c r="L9" s="1669"/>
      <c r="M9" s="1669"/>
      <c r="N9" s="1669"/>
      <c r="O9" s="1669"/>
      <c r="P9" s="1669"/>
      <c r="Q9" s="1669"/>
      <c r="R9" s="1669"/>
      <c r="S9" s="1669"/>
      <c r="T9" s="1669"/>
      <c r="U9" s="1669"/>
      <c r="V9" s="1669"/>
      <c r="W9" s="47"/>
      <c r="X9" s="47"/>
      <c r="Y9" s="53"/>
    </row>
    <row r="10" spans="1:52" ht="15.75" x14ac:dyDescent="0.25">
      <c r="A10" s="46"/>
      <c r="B10" s="47"/>
      <c r="C10" s="47"/>
      <c r="D10" s="1669"/>
      <c r="E10" s="1669"/>
      <c r="F10" s="1669"/>
      <c r="G10" s="1669"/>
      <c r="H10" s="1669"/>
      <c r="I10" s="1669"/>
      <c r="J10" s="1669"/>
      <c r="K10" s="1669"/>
      <c r="L10" s="1669"/>
      <c r="M10" s="1669"/>
      <c r="N10" s="1669"/>
      <c r="O10" s="1669"/>
      <c r="P10" s="1669"/>
      <c r="Q10" s="1669"/>
      <c r="R10" s="1669"/>
      <c r="S10" s="1669"/>
      <c r="T10" s="1669"/>
      <c r="U10" s="1669"/>
      <c r="V10" s="1669"/>
      <c r="W10" s="47"/>
      <c r="X10" s="47"/>
      <c r="Y10" s="53"/>
    </row>
    <row r="11" spans="1:52" x14ac:dyDescent="0.2">
      <c r="A11" s="112"/>
      <c r="B11" s="113"/>
      <c r="C11" s="113"/>
      <c r="D11" s="113"/>
      <c r="E11" s="113"/>
      <c r="F11" s="113"/>
      <c r="G11" s="113"/>
      <c r="H11" s="113"/>
      <c r="I11" s="113"/>
      <c r="J11" s="113"/>
      <c r="K11" s="113"/>
      <c r="L11" s="113"/>
      <c r="M11" s="113"/>
      <c r="N11" s="113"/>
      <c r="O11" s="113"/>
      <c r="P11" s="113"/>
      <c r="Q11" s="113"/>
      <c r="R11" s="113"/>
      <c r="S11" s="113"/>
      <c r="T11" s="113"/>
      <c r="U11" s="113"/>
      <c r="V11" s="1241"/>
      <c r="W11" s="113"/>
      <c r="X11" s="113"/>
      <c r="Y11" s="114"/>
    </row>
    <row r="12" spans="1:52" x14ac:dyDescent="0.2">
      <c r="A12" s="1659" t="s">
        <v>45</v>
      </c>
      <c r="B12" s="1660"/>
      <c r="C12" s="1660"/>
      <c r="D12" s="1660"/>
      <c r="E12" s="1660"/>
      <c r="F12" s="1660"/>
      <c r="G12" s="1660"/>
      <c r="H12" s="1660"/>
      <c r="I12" s="1660"/>
      <c r="J12" s="1660"/>
      <c r="K12" s="1660"/>
      <c r="L12" s="1660"/>
      <c r="M12" s="1660"/>
      <c r="N12" s="1660"/>
      <c r="O12" s="1660"/>
      <c r="P12" s="1660"/>
      <c r="Q12" s="1660"/>
      <c r="R12" s="1660"/>
      <c r="S12" s="1660"/>
      <c r="T12" s="1660"/>
      <c r="U12" s="1660"/>
      <c r="V12" s="1660"/>
      <c r="W12" s="1660"/>
      <c r="X12" s="1660"/>
      <c r="Y12" s="1661"/>
    </row>
    <row r="13" spans="1:52" ht="15.75" thickBot="1" x14ac:dyDescent="0.25">
      <c r="A13" s="1645"/>
      <c r="B13" s="1646"/>
      <c r="C13" s="1646"/>
      <c r="D13" s="1646"/>
      <c r="E13" s="1646"/>
      <c r="F13" s="1646"/>
      <c r="G13" s="1646"/>
      <c r="H13" s="1646"/>
      <c r="I13" s="1646"/>
      <c r="J13" s="1646"/>
      <c r="K13" s="1646"/>
      <c r="L13" s="1646"/>
      <c r="M13" s="1646"/>
      <c r="N13" s="1646"/>
      <c r="O13" s="1646"/>
      <c r="P13" s="1646"/>
      <c r="Q13" s="1646"/>
      <c r="R13" s="1646"/>
      <c r="S13" s="1646"/>
      <c r="T13" s="1646"/>
      <c r="U13" s="1646"/>
      <c r="V13" s="1646"/>
      <c r="W13" s="1646"/>
      <c r="X13" s="1646"/>
      <c r="Y13" s="1647"/>
    </row>
    <row r="14" spans="1:52" x14ac:dyDescent="0.2">
      <c r="A14" s="11"/>
      <c r="B14" s="12"/>
      <c r="C14" s="12"/>
      <c r="D14" s="12"/>
      <c r="E14" s="12"/>
      <c r="F14" s="12"/>
      <c r="G14" s="12"/>
      <c r="H14" s="12"/>
      <c r="I14" s="12"/>
      <c r="J14" s="12"/>
      <c r="K14" s="12"/>
      <c r="L14" s="12"/>
      <c r="M14" s="12"/>
      <c r="N14" s="12"/>
      <c r="O14" s="12"/>
      <c r="P14" s="12"/>
      <c r="Q14" s="12"/>
      <c r="R14" s="12"/>
      <c r="S14" s="12"/>
      <c r="T14" s="12"/>
      <c r="U14" s="12"/>
      <c r="V14" s="1240"/>
      <c r="W14" s="12"/>
      <c r="X14" s="12"/>
      <c r="Y14" s="13"/>
    </row>
    <row r="15" spans="1:52" x14ac:dyDescent="0.2">
      <c r="A15" s="310"/>
      <c r="B15" s="29"/>
      <c r="C15" s="29"/>
      <c r="D15" s="29"/>
      <c r="E15" s="1648" t="s">
        <v>47</v>
      </c>
      <c r="F15" s="1648"/>
      <c r="G15" s="1648"/>
      <c r="H15" s="1648"/>
      <c r="I15" s="1648"/>
      <c r="J15" s="1648"/>
      <c r="K15" s="29"/>
      <c r="L15" s="27"/>
      <c r="M15" s="27"/>
      <c r="N15" s="27"/>
      <c r="O15" s="29"/>
      <c r="P15" s="29"/>
      <c r="Q15" s="29"/>
      <c r="R15" s="29"/>
      <c r="S15" s="29"/>
      <c r="T15" s="29"/>
      <c r="U15" s="29"/>
      <c r="V15" s="1241"/>
      <c r="W15" s="29"/>
      <c r="X15" s="29"/>
      <c r="Y15" s="30"/>
      <c r="AE15" s="205"/>
    </row>
    <row r="16" spans="1:52" ht="15.75" x14ac:dyDescent="0.25">
      <c r="A16" s="310"/>
      <c r="B16" s="29"/>
      <c r="C16" s="29"/>
      <c r="D16" s="29"/>
      <c r="E16" s="29"/>
      <c r="F16" s="55"/>
      <c r="G16" s="55"/>
      <c r="H16" s="55"/>
      <c r="I16" s="55"/>
      <c r="J16" s="55"/>
      <c r="K16" s="55"/>
      <c r="L16" s="27"/>
      <c r="M16" s="27"/>
      <c r="N16" s="27"/>
      <c r="O16" s="29"/>
      <c r="P16" s="29"/>
      <c r="Q16" s="29"/>
      <c r="R16" s="29"/>
      <c r="S16" s="29"/>
      <c r="T16" s="29"/>
      <c r="U16" s="29"/>
      <c r="V16" s="1241"/>
      <c r="W16" s="29"/>
      <c r="X16" s="29"/>
      <c r="Y16" s="30"/>
      <c r="Z16" s="231"/>
      <c r="AE16" s="205"/>
    </row>
    <row r="17" spans="1:34" x14ac:dyDescent="0.2">
      <c r="A17" s="310"/>
      <c r="B17" s="29"/>
      <c r="C17" s="29"/>
      <c r="D17" s="29"/>
      <c r="E17" s="29"/>
      <c r="F17" s="38"/>
      <c r="G17" s="38"/>
      <c r="H17" s="38"/>
      <c r="I17" s="38"/>
      <c r="J17" s="38"/>
      <c r="K17" s="38"/>
      <c r="L17" s="28"/>
      <c r="M17" s="28"/>
      <c r="N17" s="28"/>
      <c r="O17" s="29"/>
      <c r="P17" s="29"/>
      <c r="Q17" s="29"/>
      <c r="R17" s="29"/>
      <c r="S17" s="29"/>
      <c r="T17" s="29"/>
      <c r="U17" s="29"/>
      <c r="V17" s="1241"/>
      <c r="W17" s="29"/>
      <c r="X17" s="29"/>
      <c r="Y17" s="30"/>
      <c r="AE17" s="206"/>
    </row>
    <row r="18" spans="1:34" x14ac:dyDescent="0.2">
      <c r="A18" s="310"/>
      <c r="B18" s="29"/>
      <c r="C18" s="29"/>
      <c r="D18" s="29"/>
      <c r="E18" s="29"/>
      <c r="F18" s="38"/>
      <c r="G18" s="38"/>
      <c r="H18" s="38"/>
      <c r="I18" s="38"/>
      <c r="J18" s="38"/>
      <c r="K18" s="38"/>
      <c r="L18" s="28"/>
      <c r="M18" s="28"/>
      <c r="N18" s="28"/>
      <c r="O18" s="29"/>
      <c r="P18" s="29"/>
      <c r="Q18" s="29"/>
      <c r="R18" s="29"/>
      <c r="S18" s="29"/>
      <c r="T18" s="29"/>
      <c r="U18" s="29"/>
      <c r="V18" s="1241"/>
      <c r="W18" s="29"/>
      <c r="X18" s="29"/>
      <c r="Y18" s="30"/>
      <c r="AE18" s="205"/>
    </row>
    <row r="19" spans="1:34" x14ac:dyDescent="0.2">
      <c r="A19" s="310"/>
      <c r="B19" s="29"/>
      <c r="C19" s="29"/>
      <c r="D19" s="29"/>
      <c r="E19" s="29"/>
      <c r="F19" s="38"/>
      <c r="G19" s="38"/>
      <c r="H19" s="38"/>
      <c r="I19" s="38"/>
      <c r="J19" s="38"/>
      <c r="K19" s="38"/>
      <c r="L19" s="28"/>
      <c r="M19" s="28"/>
      <c r="N19" s="28"/>
      <c r="O19" s="29"/>
      <c r="P19" s="29"/>
      <c r="Q19" s="29"/>
      <c r="R19" s="29"/>
      <c r="S19" s="29"/>
      <c r="T19" s="29"/>
      <c r="U19" s="29"/>
      <c r="V19" s="1241"/>
      <c r="W19" s="29"/>
      <c r="X19" s="29"/>
      <c r="Y19" s="30"/>
      <c r="AE19" s="205"/>
    </row>
    <row r="20" spans="1:34" x14ac:dyDescent="0.2">
      <c r="A20" s="310"/>
      <c r="B20" s="29"/>
      <c r="C20" s="29"/>
      <c r="D20" s="29"/>
      <c r="E20" s="29" t="s">
        <v>20</v>
      </c>
      <c r="F20" s="38"/>
      <c r="G20" s="29"/>
      <c r="H20" s="38"/>
      <c r="I20" s="29"/>
      <c r="J20" s="38"/>
      <c r="K20" s="1641" t="str">
        <f>INDEX(Data!B:B,MATCH(F1,Data!A:A,0))</f>
        <v>ZZZZ</v>
      </c>
      <c r="L20" s="1642"/>
      <c r="M20" s="1642"/>
      <c r="N20" s="1642"/>
      <c r="O20" s="1642"/>
      <c r="P20" s="1643"/>
      <c r="Q20" s="29"/>
      <c r="R20" s="29"/>
      <c r="S20" s="29"/>
      <c r="T20" s="29"/>
      <c r="U20" s="29"/>
      <c r="V20" s="1241"/>
      <c r="W20" s="29"/>
      <c r="X20" s="29"/>
      <c r="Y20" s="30"/>
      <c r="AE20" s="205"/>
    </row>
    <row r="21" spans="1:34" x14ac:dyDescent="0.2">
      <c r="A21" s="310"/>
      <c r="B21" s="29"/>
      <c r="C21" s="29"/>
      <c r="D21" s="29"/>
      <c r="E21" s="29" t="s">
        <v>21</v>
      </c>
      <c r="F21" s="38"/>
      <c r="G21" s="29"/>
      <c r="H21" s="38"/>
      <c r="I21" s="29"/>
      <c r="J21" s="38"/>
      <c r="K21" s="1641" t="str">
        <f>INDEX(Data!C:C,MATCH(F1,Data!A:A,0))</f>
        <v>EZZZZ</v>
      </c>
      <c r="L21" s="1642"/>
      <c r="M21" s="1642"/>
      <c r="N21" s="1642"/>
      <c r="O21" s="1642"/>
      <c r="P21" s="1643"/>
      <c r="Q21" s="29"/>
      <c r="R21" s="29"/>
      <c r="S21" s="29"/>
      <c r="T21" s="29"/>
      <c r="U21" s="29"/>
      <c r="V21" s="1241"/>
      <c r="W21" s="29"/>
      <c r="X21" s="29"/>
      <c r="Y21" s="30"/>
      <c r="AE21" s="206"/>
    </row>
    <row r="22" spans="1:34" ht="15.75" x14ac:dyDescent="0.25">
      <c r="A22" s="310"/>
      <c r="B22" s="29"/>
      <c r="C22" s="29"/>
      <c r="D22" s="29"/>
      <c r="E22" s="29" t="s">
        <v>22</v>
      </c>
      <c r="F22" s="38"/>
      <c r="G22" s="29"/>
      <c r="H22" s="38"/>
      <c r="I22" s="29"/>
      <c r="J22" s="38"/>
      <c r="K22" s="1641"/>
      <c r="L22" s="1642"/>
      <c r="M22" s="1642"/>
      <c r="N22" s="1642"/>
      <c r="O22" s="1642"/>
      <c r="P22" s="1643"/>
      <c r="Q22" s="29"/>
      <c r="R22" s="29"/>
      <c r="S22" s="29"/>
      <c r="T22" s="29"/>
      <c r="U22" s="29"/>
      <c r="V22" s="1241"/>
      <c r="W22" s="29"/>
      <c r="X22" s="29"/>
      <c r="Y22" s="30"/>
      <c r="Z22" s="231"/>
    </row>
    <row r="23" spans="1:34" x14ac:dyDescent="0.2">
      <c r="A23" s="310"/>
      <c r="B23" s="29"/>
      <c r="C23" s="29"/>
      <c r="D23" s="29"/>
      <c r="E23" s="29" t="s">
        <v>23</v>
      </c>
      <c r="F23" s="37"/>
      <c r="G23" s="29"/>
      <c r="H23" s="38"/>
      <c r="I23" s="29"/>
      <c r="J23" s="38"/>
      <c r="K23" s="1641"/>
      <c r="L23" s="1642"/>
      <c r="M23" s="1642"/>
      <c r="N23" s="1642"/>
      <c r="O23" s="1642"/>
      <c r="P23" s="1643"/>
      <c r="Q23" s="29"/>
      <c r="R23" s="29"/>
      <c r="S23" s="29"/>
      <c r="T23" s="29"/>
      <c r="U23" s="29"/>
      <c r="V23" s="1241"/>
      <c r="W23" s="29"/>
      <c r="X23" s="29"/>
      <c r="Y23" s="30"/>
      <c r="AE23" s="205"/>
    </row>
    <row r="24" spans="1:34" x14ac:dyDescent="0.2">
      <c r="A24" s="310"/>
      <c r="B24" s="29"/>
      <c r="C24" s="29"/>
      <c r="D24" s="29"/>
      <c r="E24" s="29" t="s">
        <v>24</v>
      </c>
      <c r="F24" s="37"/>
      <c r="G24" s="29"/>
      <c r="H24" s="38"/>
      <c r="I24" s="29"/>
      <c r="J24" s="38"/>
      <c r="K24" s="1641"/>
      <c r="L24" s="1642"/>
      <c r="M24" s="1642"/>
      <c r="N24" s="1642"/>
      <c r="O24" s="1642"/>
      <c r="P24" s="1643"/>
      <c r="Q24" s="29"/>
      <c r="R24" s="29"/>
      <c r="S24" s="29"/>
      <c r="T24" s="29"/>
      <c r="U24" s="29"/>
      <c r="V24" s="1241"/>
      <c r="W24" s="29"/>
      <c r="X24" s="29"/>
      <c r="Y24" s="30"/>
    </row>
    <row r="25" spans="1:34" ht="15.75" x14ac:dyDescent="0.25">
      <c r="A25" s="310"/>
      <c r="B25" s="29"/>
      <c r="C25" s="29"/>
      <c r="D25" s="29"/>
      <c r="E25" s="29" t="s">
        <v>4074</v>
      </c>
      <c r="F25" s="38"/>
      <c r="G25" s="29"/>
      <c r="H25" s="38"/>
      <c r="I25" s="29"/>
      <c r="J25" s="38"/>
      <c r="K25" s="1641"/>
      <c r="L25" s="1642"/>
      <c r="M25" s="1642"/>
      <c r="N25" s="1642"/>
      <c r="O25" s="1642"/>
      <c r="P25" s="1643"/>
      <c r="Q25" s="1607" t="str">
        <f>IF(K25="","Please select the submission status from the dropdown options ","")</f>
        <v xml:space="preserve">Please select the submission status from the dropdown options </v>
      </c>
      <c r="R25" s="1607"/>
      <c r="S25" s="29"/>
      <c r="T25" s="29"/>
      <c r="U25" s="29"/>
      <c r="V25" s="1241"/>
      <c r="W25" s="29"/>
      <c r="X25" s="29"/>
      <c r="Y25" s="962"/>
    </row>
    <row r="26" spans="1:34" x14ac:dyDescent="0.2">
      <c r="A26" s="310"/>
      <c r="B26" s="29"/>
      <c r="C26" s="29"/>
      <c r="D26" s="29"/>
      <c r="E26" s="29" t="s">
        <v>4075</v>
      </c>
      <c r="F26" s="38"/>
      <c r="G26" s="29"/>
      <c r="H26" s="38"/>
      <c r="I26" s="29"/>
      <c r="J26" s="38"/>
      <c r="K26" s="1641"/>
      <c r="L26" s="1642"/>
      <c r="M26" s="1642"/>
      <c r="N26" s="1642"/>
      <c r="O26" s="1642"/>
      <c r="P26" s="1643"/>
      <c r="Q26" s="29"/>
      <c r="R26" s="29"/>
      <c r="S26" s="29"/>
      <c r="T26" s="29"/>
      <c r="U26" s="29"/>
      <c r="V26" s="1241"/>
      <c r="W26" s="29"/>
      <c r="X26" s="29"/>
      <c r="Y26" s="962"/>
    </row>
    <row r="27" spans="1:34" ht="15.75" thickBot="1" x14ac:dyDescent="0.25">
      <c r="A27" s="31"/>
      <c r="B27" s="32"/>
      <c r="C27" s="32"/>
      <c r="D27" s="32"/>
      <c r="E27" s="32"/>
      <c r="F27" s="32"/>
      <c r="G27" s="32"/>
      <c r="H27" s="32"/>
      <c r="I27" s="32"/>
      <c r="J27" s="32"/>
      <c r="K27" s="32"/>
      <c r="L27" s="32"/>
      <c r="M27" s="32"/>
      <c r="N27" s="32"/>
      <c r="O27" s="32"/>
      <c r="P27" s="32"/>
      <c r="Q27" s="32"/>
      <c r="R27" s="32"/>
      <c r="S27" s="32"/>
      <c r="T27" s="1654"/>
      <c r="U27" s="1654"/>
      <c r="V27" s="1126" t="s">
        <v>5363</v>
      </c>
      <c r="W27" s="1529">
        <v>1.1000000000000001</v>
      </c>
      <c r="X27" s="32"/>
      <c r="Y27" s="33"/>
    </row>
    <row r="28" spans="1:34" x14ac:dyDescent="0.2">
      <c r="A28" s="7"/>
      <c r="B28" s="6"/>
      <c r="C28" s="6"/>
      <c r="D28" s="6"/>
      <c r="E28" s="6"/>
      <c r="F28" s="6"/>
      <c r="G28" s="6"/>
      <c r="H28" s="6"/>
      <c r="I28" s="6"/>
      <c r="J28" s="6"/>
      <c r="K28" s="6"/>
      <c r="L28" s="6"/>
      <c r="M28" s="6"/>
      <c r="N28" s="6"/>
      <c r="O28" s="6"/>
      <c r="P28" s="6"/>
      <c r="Q28" s="6"/>
      <c r="R28" s="6"/>
      <c r="S28" s="6"/>
      <c r="T28" s="6"/>
      <c r="U28" s="6"/>
      <c r="V28" s="10"/>
      <c r="W28" s="6"/>
      <c r="X28" s="6"/>
      <c r="Y28" s="8"/>
      <c r="AB28" s="116"/>
      <c r="AC28" s="115"/>
      <c r="AD28" s="116"/>
      <c r="AE28" s="117"/>
      <c r="AF28" s="4"/>
      <c r="AG28" s="4"/>
      <c r="AH28" s="4"/>
    </row>
    <row r="29" spans="1:34" ht="15.75" x14ac:dyDescent="0.2">
      <c r="A29" s="7"/>
      <c r="B29" s="6"/>
      <c r="C29" s="1653" t="s">
        <v>43</v>
      </c>
      <c r="D29" s="1653"/>
      <c r="E29" s="1653"/>
      <c r="F29" s="1653"/>
      <c r="G29" s="1653"/>
      <c r="H29" s="108"/>
      <c r="I29" s="108"/>
      <c r="J29" s="6"/>
      <c r="K29" s="6"/>
      <c r="L29" s="6"/>
      <c r="M29" s="6"/>
      <c r="N29" s="6"/>
      <c r="O29" s="6"/>
      <c r="P29" s="6"/>
      <c r="Q29" s="6"/>
      <c r="R29" s="6"/>
      <c r="S29" s="6"/>
      <c r="T29" s="6"/>
      <c r="U29" s="6"/>
      <c r="V29" s="10"/>
      <c r="W29" s="6"/>
      <c r="X29" s="6"/>
      <c r="Y29" s="8"/>
      <c r="AB29" s="116"/>
      <c r="AC29" s="116"/>
      <c r="AD29" s="116"/>
      <c r="AE29" s="4"/>
      <c r="AF29" s="4"/>
      <c r="AG29" s="4"/>
      <c r="AH29" s="4"/>
    </row>
    <row r="30" spans="1:34" ht="33" customHeight="1" thickBot="1" x14ac:dyDescent="0.25">
      <c r="A30" s="887"/>
      <c r="B30" s="6"/>
      <c r="C30" s="1649" t="s">
        <v>4950</v>
      </c>
      <c r="D30" s="1649"/>
      <c r="E30" s="1649"/>
      <c r="F30" s="1649"/>
      <c r="G30" s="1649"/>
      <c r="H30" s="1649"/>
      <c r="I30" s="1649"/>
      <c r="J30" s="1649"/>
      <c r="K30" s="1649"/>
      <c r="L30" s="1649"/>
      <c r="M30" s="1649"/>
      <c r="N30" s="1649"/>
      <c r="O30" s="1649"/>
      <c r="P30" s="1649"/>
      <c r="Q30" s="1649"/>
      <c r="R30" s="1649"/>
      <c r="S30" s="1649"/>
      <c r="T30" s="1649"/>
      <c r="U30" s="1649"/>
      <c r="V30" s="1649"/>
      <c r="W30" s="1649"/>
      <c r="X30" s="6"/>
      <c r="Y30" s="888"/>
      <c r="AB30" s="116"/>
      <c r="AC30" s="116"/>
      <c r="AD30" s="116"/>
      <c r="AE30" s="4"/>
      <c r="AF30" s="4"/>
      <c r="AG30" s="4"/>
      <c r="AH30" s="4"/>
    </row>
    <row r="31" spans="1:34" ht="15.75" x14ac:dyDescent="0.25">
      <c r="A31" s="7"/>
      <c r="B31" s="6"/>
      <c r="C31" s="164"/>
      <c r="D31" s="164"/>
      <c r="E31" s="164"/>
      <c r="F31" s="164"/>
      <c r="G31" s="164"/>
      <c r="H31" s="108"/>
      <c r="I31" s="108"/>
      <c r="J31" s="6"/>
      <c r="K31" s="6"/>
      <c r="L31" s="6"/>
      <c r="M31" s="1259"/>
      <c r="N31" s="1255"/>
      <c r="O31" s="1264"/>
      <c r="P31" s="1264" t="s">
        <v>4455</v>
      </c>
      <c r="Q31" s="1255"/>
      <c r="R31" s="1255"/>
      <c r="S31" s="1256"/>
      <c r="T31" s="1255"/>
      <c r="U31" s="1255"/>
      <c r="V31" s="1257"/>
      <c r="W31" s="1258"/>
      <c r="X31" s="6"/>
      <c r="Y31" s="8"/>
      <c r="AB31" s="116"/>
      <c r="AC31" s="133"/>
      <c r="AD31" s="116"/>
      <c r="AE31" s="4"/>
      <c r="AF31" s="4"/>
      <c r="AG31" s="4"/>
      <c r="AH31" s="4"/>
    </row>
    <row r="32" spans="1:34" ht="16.5" thickBot="1" x14ac:dyDescent="0.3">
      <c r="A32" s="7"/>
      <c r="B32" s="6"/>
      <c r="C32" s="141" t="s">
        <v>6378</v>
      </c>
      <c r="D32" s="108"/>
      <c r="E32" s="108"/>
      <c r="F32" s="108"/>
      <c r="G32" s="108"/>
      <c r="H32" s="108"/>
      <c r="I32" s="108"/>
      <c r="J32" s="6"/>
      <c r="K32" s="9" t="s">
        <v>19</v>
      </c>
      <c r="L32" s="6"/>
      <c r="M32" s="1259"/>
      <c r="N32" s="6"/>
      <c r="O32" s="100"/>
      <c r="P32" s="100"/>
      <c r="Q32" s="99"/>
      <c r="R32" s="99"/>
      <c r="S32" s="392"/>
      <c r="T32" s="99"/>
      <c r="U32" s="6"/>
      <c r="V32" s="10"/>
      <c r="W32" s="1259"/>
      <c r="X32" s="6"/>
      <c r="Y32" s="8"/>
      <c r="AB32" s="116"/>
      <c r="AC32" s="133"/>
      <c r="AD32" s="116"/>
      <c r="AE32" s="4"/>
      <c r="AF32" s="4"/>
      <c r="AG32" s="4"/>
      <c r="AH32" s="4"/>
    </row>
    <row r="33" spans="1:33" ht="16.5" thickBot="1" x14ac:dyDescent="0.25">
      <c r="A33" s="7"/>
      <c r="B33" s="6"/>
      <c r="C33" s="1650" t="s">
        <v>924</v>
      </c>
      <c r="D33" s="1651"/>
      <c r="E33" s="1651"/>
      <c r="F33" s="1651"/>
      <c r="G33" s="1651"/>
      <c r="H33" s="1651"/>
      <c r="I33" s="1651"/>
      <c r="J33" s="6"/>
      <c r="K33" s="1117">
        <f>+'Part 2'!O52</f>
        <v>0</v>
      </c>
      <c r="L33" s="99"/>
      <c r="M33" s="1260"/>
      <c r="N33" s="6"/>
      <c r="O33" s="99"/>
      <c r="P33" s="99"/>
      <c r="Q33" s="99"/>
      <c r="R33" s="1249"/>
      <c r="S33" s="1250"/>
      <c r="T33" s="1250" t="s">
        <v>4472</v>
      </c>
      <c r="U33" s="1239">
        <f>'Part 2'!O19</f>
        <v>0</v>
      </c>
      <c r="V33" s="102" t="s">
        <v>4462</v>
      </c>
      <c r="W33" s="1260"/>
      <c r="X33" s="6"/>
      <c r="Y33" s="8"/>
      <c r="AB33" s="189"/>
      <c r="AC33" s="128"/>
      <c r="AD33" s="128"/>
      <c r="AE33" s="20"/>
      <c r="AF33" s="20"/>
    </row>
    <row r="34" spans="1:33" ht="15.75" thickBot="1" x14ac:dyDescent="0.25">
      <c r="A34" s="7"/>
      <c r="B34" s="6"/>
      <c r="C34" s="1650"/>
      <c r="D34" s="1651"/>
      <c r="E34" s="1651"/>
      <c r="F34" s="1651"/>
      <c r="G34" s="1651"/>
      <c r="H34" s="1651"/>
      <c r="I34" s="1651"/>
      <c r="J34" s="99"/>
      <c r="K34" s="99"/>
      <c r="L34" s="99"/>
      <c r="M34" s="1260"/>
      <c r="N34" s="99"/>
      <c r="O34" s="99"/>
      <c r="P34" s="392"/>
      <c r="Q34" s="99"/>
      <c r="R34" s="1249"/>
      <c r="S34" s="1250"/>
      <c r="T34" s="1250"/>
      <c r="U34" s="99"/>
      <c r="V34" s="102"/>
      <c r="W34" s="1260"/>
      <c r="X34" s="6"/>
      <c r="Y34" s="8"/>
      <c r="Z34" s="228"/>
      <c r="AB34" s="189"/>
      <c r="AC34" s="127"/>
      <c r="AD34" s="128"/>
      <c r="AE34" s="104"/>
      <c r="AF34" s="20"/>
    </row>
    <row r="35" spans="1:33" ht="16.5" thickBot="1" x14ac:dyDescent="0.25">
      <c r="A35" s="7"/>
      <c r="B35" s="6"/>
      <c r="C35" s="1651"/>
      <c r="D35" s="1651"/>
      <c r="E35" s="1651"/>
      <c r="F35" s="1651"/>
      <c r="G35" s="1651"/>
      <c r="H35" s="1651"/>
      <c r="I35" s="1651"/>
      <c r="J35" s="6"/>
      <c r="K35" s="99"/>
      <c r="L35" s="99"/>
      <c r="M35" s="1260"/>
      <c r="N35" s="99"/>
      <c r="O35" s="392"/>
      <c r="P35" s="392"/>
      <c r="Q35" s="99"/>
      <c r="R35" s="1249"/>
      <c r="S35" s="1250"/>
      <c r="T35" s="1250" t="s">
        <v>4473</v>
      </c>
      <c r="U35" s="1239">
        <f>'Part 2'!O23</f>
        <v>0</v>
      </c>
      <c r="V35" s="102" t="s">
        <v>4465</v>
      </c>
      <c r="W35" s="1260"/>
      <c r="X35" s="6"/>
      <c r="Y35" s="8"/>
      <c r="AC35" s="127"/>
      <c r="AD35" s="20"/>
      <c r="AE35" s="104"/>
      <c r="AF35" s="20"/>
    </row>
    <row r="36" spans="1:33" ht="15.75" thickBot="1" x14ac:dyDescent="0.25">
      <c r="A36" s="7"/>
      <c r="B36" s="6"/>
      <c r="C36" s="108"/>
      <c r="D36" s="108"/>
      <c r="E36" s="108"/>
      <c r="F36" s="108"/>
      <c r="G36" s="108"/>
      <c r="H36" s="108"/>
      <c r="I36" s="108"/>
      <c r="J36" s="10"/>
      <c r="K36" s="99"/>
      <c r="L36" s="99"/>
      <c r="M36" s="1260"/>
      <c r="N36" s="392"/>
      <c r="O36" s="392"/>
      <c r="P36" s="392"/>
      <c r="Q36" s="99"/>
      <c r="R36" s="1249"/>
      <c r="S36" s="1250"/>
      <c r="T36" s="1250"/>
      <c r="U36" s="480"/>
      <c r="V36" s="102"/>
      <c r="W36" s="1260"/>
      <c r="X36" s="6"/>
      <c r="Y36" s="8"/>
      <c r="AC36" s="127"/>
      <c r="AD36" s="20"/>
      <c r="AE36" s="104"/>
      <c r="AF36" s="20"/>
    </row>
    <row r="37" spans="1:33" ht="16.5" thickBot="1" x14ac:dyDescent="0.25">
      <c r="A37" s="7"/>
      <c r="B37" s="6"/>
      <c r="C37" s="1652" t="s">
        <v>13</v>
      </c>
      <c r="D37" s="1652"/>
      <c r="E37" s="1652"/>
      <c r="F37" s="1652"/>
      <c r="G37" s="1652"/>
      <c r="H37" s="1652"/>
      <c r="I37" s="1652"/>
      <c r="J37" s="6"/>
      <c r="K37" s="99"/>
      <c r="L37" s="99"/>
      <c r="M37" s="1260"/>
      <c r="N37" s="392"/>
      <c r="O37" s="480"/>
      <c r="P37" s="480"/>
      <c r="Q37" s="480"/>
      <c r="R37" s="480"/>
      <c r="S37" s="1250"/>
      <c r="T37" s="1250" t="s">
        <v>4478</v>
      </c>
      <c r="U37" s="1239">
        <f>'Part 2'!O29</f>
        <v>0</v>
      </c>
      <c r="V37" s="102" t="s">
        <v>4466</v>
      </c>
      <c r="W37" s="1260"/>
      <c r="X37" s="6"/>
      <c r="Y37" s="8"/>
      <c r="AC37" s="127"/>
      <c r="AD37" s="20"/>
      <c r="AE37" s="104"/>
      <c r="AF37" s="20"/>
    </row>
    <row r="38" spans="1:33" ht="16.5" thickBot="1" x14ac:dyDescent="0.25">
      <c r="A38" s="7"/>
      <c r="B38" s="6"/>
      <c r="C38" s="108" t="s">
        <v>925</v>
      </c>
      <c r="D38" s="108"/>
      <c r="E38" s="108"/>
      <c r="F38" s="108"/>
      <c r="G38" s="108"/>
      <c r="H38" s="108"/>
      <c r="I38" s="108"/>
      <c r="J38" s="6"/>
      <c r="K38" s="1118">
        <f>IF(+'Part 4'!P18&gt;0,'Part 4'!P18,0)</f>
        <v>0</v>
      </c>
      <c r="L38" s="99"/>
      <c r="M38" s="1260"/>
      <c r="N38" s="392"/>
      <c r="O38" s="392"/>
      <c r="P38" s="392"/>
      <c r="Q38" s="99"/>
      <c r="R38" s="1249"/>
      <c r="S38" s="1250"/>
      <c r="T38" s="1250"/>
      <c r="U38" s="480"/>
      <c r="V38" s="102"/>
      <c r="W38" s="1260"/>
      <c r="X38" s="6"/>
      <c r="Y38" s="8"/>
      <c r="AC38" s="127"/>
      <c r="AD38" s="20"/>
      <c r="AE38" s="20"/>
      <c r="AF38" s="20"/>
    </row>
    <row r="39" spans="1:33" ht="16.5" thickBot="1" x14ac:dyDescent="0.25">
      <c r="A39" s="7"/>
      <c r="B39" s="6"/>
      <c r="C39" s="108"/>
      <c r="D39" s="108"/>
      <c r="E39" s="108"/>
      <c r="F39" s="108"/>
      <c r="G39" s="108"/>
      <c r="H39" s="108"/>
      <c r="I39" s="108"/>
      <c r="J39" s="6"/>
      <c r="K39" s="99"/>
      <c r="L39" s="99"/>
      <c r="M39" s="1260"/>
      <c r="N39" s="480"/>
      <c r="O39" s="480"/>
      <c r="P39" s="480"/>
      <c r="Q39" s="480"/>
      <c r="R39" s="480"/>
      <c r="S39" s="1250"/>
      <c r="T39" s="1250" t="s">
        <v>4477</v>
      </c>
      <c r="U39" s="1239">
        <f>'Part 2'!O32</f>
        <v>0</v>
      </c>
      <c r="V39" s="102" t="s">
        <v>4456</v>
      </c>
      <c r="W39" s="1260"/>
      <c r="X39" s="6"/>
      <c r="Y39" s="8"/>
      <c r="AC39" s="129"/>
    </row>
    <row r="40" spans="1:33" ht="16.5" thickBot="1" x14ac:dyDescent="0.25">
      <c r="A40" s="7"/>
      <c r="B40" s="6"/>
      <c r="C40" s="108" t="s">
        <v>926</v>
      </c>
      <c r="D40" s="108"/>
      <c r="E40" s="108"/>
      <c r="F40" s="108"/>
      <c r="G40" s="108"/>
      <c r="H40" s="108"/>
      <c r="I40" s="108"/>
      <c r="J40" s="6"/>
      <c r="K40" s="1118">
        <f>IF(+'Part 4'!P18&lt;0,'Part 4'!P18*-1,0)</f>
        <v>0</v>
      </c>
      <c r="L40" s="99"/>
      <c r="M40" s="1260"/>
      <c r="N40" s="1251"/>
      <c r="O40" s="1251"/>
      <c r="P40" s="1251"/>
      <c r="Q40" s="99"/>
      <c r="R40" s="1249"/>
      <c r="S40" s="1250"/>
      <c r="T40" s="1250"/>
      <c r="U40" s="480"/>
      <c r="V40" s="102"/>
      <c r="W40" s="1260"/>
      <c r="X40" s="6"/>
      <c r="Y40" s="8"/>
    </row>
    <row r="41" spans="1:33" ht="16.5" thickBot="1" x14ac:dyDescent="0.25">
      <c r="A41" s="7"/>
      <c r="B41" s="6"/>
      <c r="C41" s="108"/>
      <c r="D41" s="108"/>
      <c r="E41" s="108"/>
      <c r="F41" s="108"/>
      <c r="G41" s="108"/>
      <c r="H41" s="108"/>
      <c r="I41" s="108"/>
      <c r="J41" s="6"/>
      <c r="K41" s="99"/>
      <c r="L41" s="99"/>
      <c r="M41" s="1260"/>
      <c r="N41" s="1251"/>
      <c r="O41" s="1251"/>
      <c r="P41" s="1251"/>
      <c r="Q41" s="99"/>
      <c r="R41" s="1250"/>
      <c r="S41" s="1250"/>
      <c r="T41" s="1250" t="s">
        <v>4475</v>
      </c>
      <c r="U41" s="1239">
        <f>'Part 2'!O35</f>
        <v>0</v>
      </c>
      <c r="V41" s="102" t="s">
        <v>4467</v>
      </c>
      <c r="W41" s="1260"/>
      <c r="X41" s="6"/>
      <c r="Y41" s="8"/>
    </row>
    <row r="42" spans="1:33" ht="16.5" thickBot="1" x14ac:dyDescent="0.25">
      <c r="A42" s="7"/>
      <c r="B42" s="6"/>
      <c r="C42" s="141" t="s">
        <v>6379</v>
      </c>
      <c r="D42" s="141"/>
      <c r="E42" s="141"/>
      <c r="F42" s="141"/>
      <c r="G42" s="108"/>
      <c r="H42" s="108"/>
      <c r="I42" s="108"/>
      <c r="J42" s="6"/>
      <c r="K42" s="99"/>
      <c r="L42" s="99"/>
      <c r="M42" s="1260"/>
      <c r="N42" s="1252"/>
      <c r="O42" s="1252"/>
      <c r="P42" s="1252"/>
      <c r="Q42" s="99"/>
      <c r="R42" s="1249"/>
      <c r="S42" s="1250"/>
      <c r="T42" s="1250"/>
      <c r="U42" s="99"/>
      <c r="V42" s="102"/>
      <c r="W42" s="1260"/>
      <c r="X42" s="6"/>
      <c r="Y42" s="8"/>
    </row>
    <row r="43" spans="1:33" ht="16.5" thickBot="1" x14ac:dyDescent="0.3">
      <c r="A43" s="7"/>
      <c r="B43" s="6"/>
      <c r="C43" s="108" t="s">
        <v>33</v>
      </c>
      <c r="D43" s="108"/>
      <c r="E43" s="108"/>
      <c r="F43" s="108"/>
      <c r="G43" s="108"/>
      <c r="H43" s="108"/>
      <c r="I43" s="108"/>
      <c r="J43" s="6"/>
      <c r="K43" s="1123">
        <f>INDEX(Data!D:D,MATCH(Import_LA_Code,Ref_LA_Codes,0))</f>
        <v>0</v>
      </c>
      <c r="L43" s="99"/>
      <c r="M43" s="1260"/>
      <c r="N43" s="1252"/>
      <c r="O43" s="1252"/>
      <c r="P43" s="1252"/>
      <c r="Q43" s="99"/>
      <c r="R43" s="480"/>
      <c r="S43" s="1250"/>
      <c r="T43" s="1250" t="s">
        <v>4476</v>
      </c>
      <c r="U43" s="1239">
        <f>'Part 2'!O38</f>
        <v>0</v>
      </c>
      <c r="V43" s="102" t="s">
        <v>4468</v>
      </c>
      <c r="W43" s="1260"/>
      <c r="X43" s="6"/>
      <c r="Y43" s="8"/>
      <c r="Z43" s="231"/>
      <c r="AA43" s="230"/>
    </row>
    <row r="44" spans="1:33" ht="16.5" thickBot="1" x14ac:dyDescent="0.25">
      <c r="A44" s="7"/>
      <c r="B44" s="6"/>
      <c r="C44" s="108"/>
      <c r="D44" s="108"/>
      <c r="E44" s="108"/>
      <c r="F44" s="108"/>
      <c r="G44" s="108"/>
      <c r="H44" s="108"/>
      <c r="I44" s="108"/>
      <c r="J44" s="6"/>
      <c r="K44" s="110"/>
      <c r="L44" s="99"/>
      <c r="M44" s="1260"/>
      <c r="N44" s="1252"/>
      <c r="O44" s="1252"/>
      <c r="P44" s="480"/>
      <c r="Q44" s="480"/>
      <c r="R44" s="480"/>
      <c r="S44" s="1250"/>
      <c r="T44" s="1250"/>
      <c r="U44" s="480"/>
      <c r="V44" s="102"/>
      <c r="W44" s="1260"/>
      <c r="X44" s="6"/>
      <c r="Y44" s="8"/>
      <c r="AA44" s="337" t="s">
        <v>1017</v>
      </c>
    </row>
    <row r="45" spans="1:33" ht="16.5" thickBot="1" x14ac:dyDescent="0.25">
      <c r="A45" s="7"/>
      <c r="B45" s="6"/>
      <c r="C45" s="108" t="s">
        <v>927</v>
      </c>
      <c r="D45" s="108"/>
      <c r="E45" s="108"/>
      <c r="F45" s="108"/>
      <c r="G45" s="108"/>
      <c r="H45" s="108"/>
      <c r="I45" s="108"/>
      <c r="J45" s="6"/>
      <c r="K45" s="1058">
        <v>0</v>
      </c>
      <c r="L45" s="1125"/>
      <c r="M45" s="1260"/>
      <c r="N45" s="99"/>
      <c r="O45" s="100"/>
      <c r="P45" s="110"/>
      <c r="Q45" s="110"/>
      <c r="R45" s="1253"/>
      <c r="S45" s="1250"/>
      <c r="T45" s="1250" t="s">
        <v>6410</v>
      </c>
      <c r="U45" s="1596">
        <f>'Part 2'!O41</f>
        <v>0</v>
      </c>
      <c r="V45" s="102" t="s">
        <v>4457</v>
      </c>
      <c r="W45" s="1260"/>
      <c r="X45" s="6"/>
      <c r="Y45" s="8"/>
      <c r="AA45" s="442">
        <f>ROUND(K45,0)</f>
        <v>0</v>
      </c>
      <c r="AB45" s="222"/>
      <c r="AC45" s="443">
        <f>K45</f>
        <v>0</v>
      </c>
      <c r="AD45" s="198"/>
      <c r="AE45" s="443">
        <f>AC45-AA45</f>
        <v>0</v>
      </c>
      <c r="AF45" s="198"/>
      <c r="AG45" s="198" t="str">
        <f>IF(AE45&lt;&gt;0,"Please remove pence. All figures shown in whole £s","")</f>
        <v/>
      </c>
    </row>
    <row r="46" spans="1:33" ht="16.5" thickBot="1" x14ac:dyDescent="0.25">
      <c r="A46" s="7"/>
      <c r="B46" s="6"/>
      <c r="C46" s="108"/>
      <c r="D46" s="108"/>
      <c r="E46" s="108"/>
      <c r="F46" s="108"/>
      <c r="G46" s="108"/>
      <c r="H46" s="108"/>
      <c r="I46" s="108"/>
      <c r="J46" s="6"/>
      <c r="K46" s="110"/>
      <c r="L46" s="99"/>
      <c r="M46" s="1260"/>
      <c r="N46" s="101"/>
      <c r="O46" s="100"/>
      <c r="P46" s="100"/>
      <c r="Q46" s="100"/>
      <c r="R46" s="99"/>
      <c r="S46" s="1250"/>
      <c r="T46" s="1250"/>
      <c r="U46" s="100"/>
      <c r="V46" s="102"/>
      <c r="W46" s="1260"/>
      <c r="X46" s="6"/>
      <c r="Y46" s="8"/>
      <c r="AA46" s="222"/>
      <c r="AB46" s="198"/>
      <c r="AC46" s="198"/>
      <c r="AD46" s="198"/>
      <c r="AE46" s="198"/>
      <c r="AF46" s="198"/>
      <c r="AG46" s="198"/>
    </row>
    <row r="47" spans="1:33" ht="16.5" thickBot="1" x14ac:dyDescent="0.25">
      <c r="A47" s="7"/>
      <c r="B47" s="6"/>
      <c r="C47" s="108" t="s">
        <v>928</v>
      </c>
      <c r="D47" s="108"/>
      <c r="E47" s="108"/>
      <c r="F47" s="108"/>
      <c r="G47" s="108"/>
      <c r="H47" s="108"/>
      <c r="I47" s="108"/>
      <c r="J47" s="6"/>
      <c r="K47" s="1057">
        <f>+K43+K45</f>
        <v>0</v>
      </c>
      <c r="L47" s="1119"/>
      <c r="M47" s="1260"/>
      <c r="N47" s="101"/>
      <c r="O47" s="100"/>
      <c r="P47" s="100"/>
      <c r="Q47" s="100"/>
      <c r="R47" s="99"/>
      <c r="S47" s="1250"/>
      <c r="T47" s="1250" t="s">
        <v>4471</v>
      </c>
      <c r="U47" s="1239">
        <f>'Part 2'!O44</f>
        <v>0</v>
      </c>
      <c r="V47" s="102" t="s">
        <v>4469</v>
      </c>
      <c r="W47" s="1260"/>
      <c r="X47" s="6"/>
      <c r="Y47" s="8"/>
      <c r="AA47" s="222"/>
      <c r="AB47" s="198"/>
      <c r="AC47" s="198"/>
      <c r="AD47" s="198"/>
      <c r="AE47" s="198"/>
      <c r="AF47" s="198"/>
      <c r="AG47" s="198"/>
    </row>
    <row r="48" spans="1:33" ht="16.5" thickBot="1" x14ac:dyDescent="0.25">
      <c r="A48" s="7"/>
      <c r="B48" s="6"/>
      <c r="C48" s="108"/>
      <c r="D48" s="108"/>
      <c r="E48" s="108"/>
      <c r="F48" s="108"/>
      <c r="G48" s="108"/>
      <c r="H48" s="108"/>
      <c r="I48" s="108"/>
      <c r="J48" s="6"/>
      <c r="K48" s="110"/>
      <c r="L48" s="99"/>
      <c r="M48" s="1260"/>
      <c r="N48" s="101"/>
      <c r="O48" s="100"/>
      <c r="P48" s="100"/>
      <c r="Q48" s="100"/>
      <c r="R48" s="99"/>
      <c r="S48" s="1250"/>
      <c r="T48" s="1250"/>
      <c r="U48" s="99"/>
      <c r="V48" s="102"/>
      <c r="W48" s="1260"/>
      <c r="X48" s="6"/>
      <c r="Y48" s="8"/>
      <c r="AA48" s="222"/>
      <c r="AB48" s="198"/>
      <c r="AC48" s="198"/>
      <c r="AD48" s="198"/>
      <c r="AE48" s="198"/>
      <c r="AF48" s="198"/>
      <c r="AG48" s="198"/>
    </row>
    <row r="49" spans="1:33" ht="16.5" thickBot="1" x14ac:dyDescent="0.25">
      <c r="A49" s="7"/>
      <c r="B49" s="6"/>
      <c r="C49" s="141" t="s">
        <v>34</v>
      </c>
      <c r="D49" s="108"/>
      <c r="E49" s="108"/>
      <c r="F49" s="108"/>
      <c r="G49" s="108"/>
      <c r="H49" s="108"/>
      <c r="I49" s="108"/>
      <c r="J49" s="6"/>
      <c r="K49" s="110"/>
      <c r="L49" s="99"/>
      <c r="M49" s="1260"/>
      <c r="N49" s="101"/>
      <c r="O49" s="100"/>
      <c r="P49" s="100"/>
      <c r="Q49" s="100"/>
      <c r="R49" s="99"/>
      <c r="S49" s="1250"/>
      <c r="T49" s="1250" t="s">
        <v>4474</v>
      </c>
      <c r="U49" s="1239">
        <f>'Part 2'!O46</f>
        <v>0</v>
      </c>
      <c r="V49" s="102" t="s">
        <v>4470</v>
      </c>
      <c r="W49" s="1260"/>
      <c r="X49" s="6"/>
      <c r="Y49" s="8"/>
      <c r="AA49" s="222"/>
      <c r="AB49" s="198"/>
      <c r="AC49" s="198"/>
      <c r="AD49" s="198"/>
      <c r="AE49" s="198"/>
      <c r="AF49" s="198"/>
      <c r="AG49" s="198"/>
    </row>
    <row r="50" spans="1:33" ht="16.5" thickBot="1" x14ac:dyDescent="0.3">
      <c r="A50" s="7"/>
      <c r="B50" s="6"/>
      <c r="C50" s="108" t="str">
        <f>+IF(+K21="E5010","7. City of London offset","7. City of London offset - not applicable for your authority")</f>
        <v>7. City of London offset - not applicable for your authority</v>
      </c>
      <c r="D50" s="108"/>
      <c r="E50" s="108"/>
      <c r="F50" s="108"/>
      <c r="G50" s="108"/>
      <c r="H50" s="108"/>
      <c r="I50" s="108"/>
      <c r="J50" s="6"/>
      <c r="K50" s="1059">
        <f>+IF(K21="E5010",12515000,0)</f>
        <v>0</v>
      </c>
      <c r="L50" s="1122"/>
      <c r="M50" s="1260"/>
      <c r="N50" s="101"/>
      <c r="O50" s="100"/>
      <c r="P50" s="100"/>
      <c r="Q50" s="100"/>
      <c r="R50" s="99"/>
      <c r="S50" s="1250"/>
      <c r="T50" s="1250"/>
      <c r="U50" s="100"/>
      <c r="V50" s="102"/>
      <c r="W50" s="1260"/>
      <c r="X50" s="6"/>
      <c r="Y50" s="8"/>
      <c r="Z50" s="231"/>
      <c r="AA50" s="230"/>
      <c r="AB50" s="198"/>
      <c r="AC50" s="198"/>
      <c r="AD50" s="198"/>
      <c r="AE50" s="198"/>
      <c r="AF50" s="198"/>
      <c r="AG50" s="198"/>
    </row>
    <row r="51" spans="1:33" ht="16.5" thickBot="1" x14ac:dyDescent="0.25">
      <c r="A51" s="7"/>
      <c r="B51" s="6"/>
      <c r="C51" s="108"/>
      <c r="D51" s="108"/>
      <c r="E51" s="108"/>
      <c r="F51" s="108"/>
      <c r="G51" s="108"/>
      <c r="H51" s="108"/>
      <c r="I51" s="108"/>
      <c r="J51" s="6"/>
      <c r="K51" s="110"/>
      <c r="L51" s="99"/>
      <c r="M51" s="1260"/>
      <c r="N51" s="101"/>
      <c r="O51" s="100"/>
      <c r="P51" s="100"/>
      <c r="Q51" s="100"/>
      <c r="R51" s="99"/>
      <c r="S51" s="1250"/>
      <c r="T51" s="1250" t="s">
        <v>6411</v>
      </c>
      <c r="U51" s="1239">
        <f>'Part 2'!O48</f>
        <v>0</v>
      </c>
      <c r="V51" s="102" t="s">
        <v>4464</v>
      </c>
      <c r="W51" s="1260"/>
      <c r="X51" s="6"/>
      <c r="Y51" s="8"/>
      <c r="AA51" s="222"/>
      <c r="AB51" s="198"/>
      <c r="AC51" s="198"/>
      <c r="AD51" s="198"/>
      <c r="AE51" s="198"/>
      <c r="AF51" s="198"/>
      <c r="AG51" s="198"/>
    </row>
    <row r="52" spans="1:33" ht="16.5" thickBot="1" x14ac:dyDescent="0.25">
      <c r="A52" s="7"/>
      <c r="B52" s="6"/>
      <c r="C52" s="141" t="s">
        <v>41</v>
      </c>
      <c r="D52" s="108"/>
      <c r="E52" s="108"/>
      <c r="F52" s="108"/>
      <c r="G52" s="108"/>
      <c r="H52" s="108"/>
      <c r="I52" s="108"/>
      <c r="J52" s="6"/>
      <c r="K52" s="99"/>
      <c r="L52" s="99"/>
      <c r="M52" s="1260"/>
      <c r="N52" s="101"/>
      <c r="O52" s="100"/>
      <c r="P52" s="100"/>
      <c r="Q52" s="100"/>
      <c r="R52" s="99"/>
      <c r="S52" s="1250"/>
      <c r="T52" s="99"/>
      <c r="U52" s="100"/>
      <c r="V52" s="102"/>
      <c r="W52" s="1260"/>
      <c r="X52" s="6"/>
      <c r="Y52" s="8"/>
      <c r="AA52" s="222"/>
      <c r="AB52" s="198"/>
      <c r="AC52" s="198"/>
      <c r="AD52" s="198"/>
      <c r="AE52" s="198"/>
      <c r="AF52" s="198"/>
      <c r="AG52" s="198"/>
    </row>
    <row r="53" spans="1:33" ht="16.5" thickBot="1" x14ac:dyDescent="0.25">
      <c r="A53" s="7"/>
      <c r="B53" s="6"/>
      <c r="C53" s="108" t="s">
        <v>929</v>
      </c>
      <c r="D53" s="108"/>
      <c r="E53" s="108"/>
      <c r="F53" s="108"/>
      <c r="G53" s="108"/>
      <c r="H53" s="108"/>
      <c r="I53" s="108"/>
      <c r="J53" s="6"/>
      <c r="K53" s="1057">
        <f>+'Part 2'!O78</f>
        <v>0</v>
      </c>
      <c r="L53" s="1119"/>
      <c r="M53" s="1260"/>
      <c r="N53" s="101"/>
      <c r="O53" s="100"/>
      <c r="P53" s="100"/>
      <c r="Q53" s="100"/>
      <c r="R53" s="110"/>
      <c r="S53" s="1250"/>
      <c r="T53" s="110" t="s">
        <v>4458</v>
      </c>
      <c r="U53" s="1239">
        <f>U33+U35+U37+U39+U41+U43+U45+U47+U49+U51</f>
        <v>0</v>
      </c>
      <c r="V53" s="1254" t="s">
        <v>4463</v>
      </c>
      <c r="W53" s="1260"/>
      <c r="X53" s="6"/>
      <c r="Y53" s="8"/>
      <c r="AA53" s="222"/>
      <c r="AB53" s="198"/>
      <c r="AC53" s="198"/>
      <c r="AD53" s="198"/>
      <c r="AE53" s="198"/>
      <c r="AF53" s="198"/>
      <c r="AG53" s="198"/>
    </row>
    <row r="54" spans="1:33" ht="15.75" thickBot="1" x14ac:dyDescent="0.25">
      <c r="A54" s="7"/>
      <c r="B54" s="6"/>
      <c r="C54" s="108"/>
      <c r="D54" s="108"/>
      <c r="E54" s="108"/>
      <c r="F54" s="108"/>
      <c r="G54" s="108"/>
      <c r="H54" s="108"/>
      <c r="I54" s="108"/>
      <c r="J54" s="6"/>
      <c r="K54" s="99"/>
      <c r="L54" s="99"/>
      <c r="M54" s="1260"/>
      <c r="N54" s="1261"/>
      <c r="O54" s="1262"/>
      <c r="P54" s="1644"/>
      <c r="Q54" s="1644"/>
      <c r="R54" s="1644"/>
      <c r="S54" s="1644"/>
      <c r="T54" s="1644"/>
      <c r="U54" s="1644"/>
      <c r="V54" s="1644"/>
      <c r="W54" s="1263"/>
      <c r="X54" s="6"/>
      <c r="Y54" s="8"/>
      <c r="AA54" s="222"/>
      <c r="AB54" s="198"/>
      <c r="AC54" s="198"/>
      <c r="AD54" s="198"/>
      <c r="AE54" s="198"/>
      <c r="AF54" s="198"/>
      <c r="AG54" s="198"/>
    </row>
    <row r="55" spans="1:33" ht="16.5" thickBot="1" x14ac:dyDescent="0.25">
      <c r="A55" s="7"/>
      <c r="B55" s="6"/>
      <c r="C55" s="1650" t="s">
        <v>6380</v>
      </c>
      <c r="D55" s="1650"/>
      <c r="E55" s="1650"/>
      <c r="F55" s="1650"/>
      <c r="G55" s="1650"/>
      <c r="H55" s="1650"/>
      <c r="I55" s="1650"/>
      <c r="J55" s="6"/>
      <c r="K55" s="1117">
        <f>+'Part 2'!O67</f>
        <v>0</v>
      </c>
      <c r="L55" s="99"/>
      <c r="M55" s="99"/>
      <c r="N55" s="101"/>
      <c r="O55" s="100"/>
      <c r="P55" s="100"/>
      <c r="Q55" s="100"/>
      <c r="R55" s="99"/>
      <c r="S55" s="99"/>
      <c r="T55" s="99"/>
      <c r="U55" s="99"/>
      <c r="V55" s="102"/>
      <c r="W55" s="99"/>
      <c r="X55" s="6"/>
      <c r="Y55" s="8"/>
      <c r="AA55" s="222"/>
      <c r="AB55" s="198"/>
      <c r="AC55" s="198"/>
      <c r="AD55" s="198"/>
      <c r="AE55" s="198"/>
      <c r="AF55" s="198"/>
      <c r="AG55" s="198"/>
    </row>
    <row r="56" spans="1:33" x14ac:dyDescent="0.2">
      <c r="A56" s="7"/>
      <c r="B56" s="6"/>
      <c r="C56" s="1650"/>
      <c r="D56" s="1650"/>
      <c r="E56" s="1650"/>
      <c r="F56" s="1650"/>
      <c r="G56" s="1650"/>
      <c r="H56" s="1650"/>
      <c r="I56" s="1650"/>
      <c r="J56" s="6"/>
      <c r="K56" s="691" t="str">
        <f>IF(+K59+K61-K55=0,"","Line 9 should equal line 9a + 9b, please check your figures")</f>
        <v/>
      </c>
      <c r="L56" s="99"/>
      <c r="M56" s="99"/>
      <c r="N56" s="101"/>
      <c r="O56" s="100"/>
      <c r="P56" s="100"/>
      <c r="Q56" s="100"/>
      <c r="R56" s="99"/>
      <c r="S56" s="99"/>
      <c r="T56" s="99"/>
      <c r="U56" s="99"/>
      <c r="V56" s="102"/>
      <c r="W56" s="99"/>
      <c r="X56" s="6"/>
      <c r="Y56" s="8"/>
      <c r="AA56" s="222"/>
      <c r="AB56" s="198"/>
      <c r="AC56" s="198"/>
      <c r="AD56" s="198"/>
      <c r="AE56" s="198"/>
      <c r="AF56" s="198"/>
      <c r="AG56" s="198"/>
    </row>
    <row r="57" spans="1:33" x14ac:dyDescent="0.2">
      <c r="A57" s="7"/>
      <c r="B57" s="6"/>
      <c r="C57" s="166"/>
      <c r="D57" s="166"/>
      <c r="E57" s="166"/>
      <c r="F57" s="166"/>
      <c r="G57" s="166"/>
      <c r="H57" s="166"/>
      <c r="I57" s="166"/>
      <c r="J57" s="6"/>
      <c r="K57" s="99"/>
      <c r="L57" s="99"/>
      <c r="M57" s="99"/>
      <c r="N57" s="101"/>
      <c r="O57" s="100"/>
      <c r="P57" s="100"/>
      <c r="Q57" s="100"/>
      <c r="R57" s="99"/>
      <c r="S57" s="99"/>
      <c r="T57" s="99"/>
      <c r="U57" s="99"/>
      <c r="V57" s="102"/>
      <c r="W57" s="99"/>
      <c r="X57" s="6"/>
      <c r="Y57" s="8"/>
      <c r="AA57" s="222"/>
      <c r="AB57" s="198"/>
      <c r="AC57" s="198"/>
      <c r="AD57" s="198"/>
      <c r="AE57" s="198"/>
      <c r="AF57" s="198"/>
      <c r="AG57" s="198"/>
    </row>
    <row r="58" spans="1:33" ht="15.75" thickBot="1" x14ac:dyDescent="0.25">
      <c r="A58" s="7"/>
      <c r="B58" s="6"/>
      <c r="C58" s="886" t="s">
        <v>44</v>
      </c>
      <c r="D58" s="453"/>
      <c r="E58" s="453"/>
      <c r="F58" s="453"/>
      <c r="G58" s="453"/>
      <c r="H58" s="453"/>
      <c r="I58" s="453"/>
      <c r="J58" s="454"/>
      <c r="K58" s="455"/>
      <c r="L58" s="455"/>
      <c r="M58" s="455"/>
      <c r="N58" s="101"/>
      <c r="O58" s="100"/>
      <c r="P58" s="100"/>
      <c r="Q58" s="100"/>
      <c r="R58" s="99"/>
      <c r="S58" s="99"/>
      <c r="T58" s="99"/>
      <c r="U58" s="99"/>
      <c r="V58" s="102"/>
      <c r="W58" s="99"/>
      <c r="X58" s="6"/>
      <c r="Y58" s="8"/>
      <c r="AA58" s="222"/>
      <c r="AB58" s="198"/>
      <c r="AC58" s="198"/>
      <c r="AD58" s="198"/>
      <c r="AE58" s="198"/>
      <c r="AF58" s="198"/>
      <c r="AG58" s="198"/>
    </row>
    <row r="59" spans="1:33" ht="16.5" thickBot="1" x14ac:dyDescent="0.25">
      <c r="A59" s="7"/>
      <c r="B59" s="6"/>
      <c r="C59" s="1671" t="s">
        <v>1516</v>
      </c>
      <c r="D59" s="1671"/>
      <c r="E59" s="1671"/>
      <c r="F59" s="453"/>
      <c r="G59" s="453"/>
      <c r="H59" s="453"/>
      <c r="I59" s="453"/>
      <c r="J59" s="454"/>
      <c r="K59" s="1060">
        <v>0</v>
      </c>
      <c r="L59" s="1124"/>
      <c r="M59" s="455"/>
      <c r="N59" s="101"/>
      <c r="O59" s="100"/>
      <c r="P59" s="100"/>
      <c r="Q59" s="100"/>
      <c r="R59" s="99"/>
      <c r="S59" s="99"/>
      <c r="T59" s="99"/>
      <c r="U59" s="99"/>
      <c r="V59" s="102"/>
      <c r="W59" s="99"/>
      <c r="X59" s="6"/>
      <c r="Y59" s="8"/>
      <c r="AA59" s="442">
        <f>ROUND(K59,0)</f>
        <v>0</v>
      </c>
      <c r="AB59" s="222"/>
      <c r="AC59" s="443">
        <f>K59</f>
        <v>0</v>
      </c>
      <c r="AD59" s="198"/>
      <c r="AE59" s="443">
        <f>AC59-AA59</f>
        <v>0</v>
      </c>
      <c r="AF59" s="198"/>
      <c r="AG59" s="198" t="str">
        <f>IF(AE59&lt;&gt;0,"Please remove pence. All figures shown in whole £s","")</f>
        <v/>
      </c>
    </row>
    <row r="60" spans="1:33" ht="15.75" thickBot="1" x14ac:dyDescent="0.25">
      <c r="A60" s="7"/>
      <c r="B60" s="6"/>
      <c r="C60" s="453"/>
      <c r="D60" s="453"/>
      <c r="E60" s="453"/>
      <c r="F60" s="453"/>
      <c r="G60" s="453"/>
      <c r="H60" s="453"/>
      <c r="I60" s="453"/>
      <c r="J60" s="454"/>
      <c r="K60" s="1011" t="str">
        <f>IF(AND($G$92="Yes",K55-K59&lt;&gt;0),"Sums retained by billing authority not equal to total amount retained. Please check","")</f>
        <v/>
      </c>
      <c r="L60" s="455"/>
      <c r="M60" s="455"/>
      <c r="N60" s="101"/>
      <c r="O60" s="100"/>
      <c r="P60" s="100"/>
      <c r="Q60" s="100"/>
      <c r="R60" s="99"/>
      <c r="S60" s="99"/>
      <c r="T60" s="99"/>
      <c r="U60" s="99"/>
      <c r="V60" s="102"/>
      <c r="W60" s="99"/>
      <c r="X60" s="6"/>
      <c r="Y60" s="8"/>
    </row>
    <row r="61" spans="1:33" ht="16.5" thickBot="1" x14ac:dyDescent="0.25">
      <c r="A61" s="7"/>
      <c r="B61" s="6"/>
      <c r="C61" s="1671" t="s">
        <v>1517</v>
      </c>
      <c r="D61" s="1671"/>
      <c r="E61" s="1671"/>
      <c r="F61" s="1671"/>
      <c r="G61" s="453"/>
      <c r="H61" s="453"/>
      <c r="I61" s="453"/>
      <c r="J61" s="454"/>
      <c r="K61" s="1120">
        <f>IF(G92="Yes",0,K55-K59)</f>
        <v>0</v>
      </c>
      <c r="L61" s="455"/>
      <c r="M61" s="455"/>
      <c r="N61" s="101"/>
      <c r="O61" s="100"/>
      <c r="P61" s="100"/>
      <c r="Q61" s="100"/>
      <c r="R61" s="99"/>
      <c r="S61" s="99"/>
      <c r="T61" s="99"/>
      <c r="U61" s="99"/>
      <c r="V61" s="102"/>
      <c r="W61" s="99"/>
      <c r="X61" s="6"/>
      <c r="Y61" s="8"/>
    </row>
    <row r="62" spans="1:33" ht="15.75" x14ac:dyDescent="0.2">
      <c r="A62" s="7"/>
      <c r="B62" s="6"/>
      <c r="C62" s="453"/>
      <c r="D62" s="453"/>
      <c r="E62" s="453"/>
      <c r="F62" s="453"/>
      <c r="G62" s="453"/>
      <c r="H62" s="453"/>
      <c r="I62" s="453"/>
      <c r="J62" s="454"/>
      <c r="K62" s="889" t="str">
        <f>IF(OR(AND(K61&gt;0,K59=0),AND($G$92="Yes",K61&gt;0,K59=0)),"Please check your figures. Is it all retained by preceptors?","")</f>
        <v/>
      </c>
      <c r="L62" s="455"/>
      <c r="M62" s="455"/>
      <c r="N62" s="101"/>
      <c r="O62" s="100"/>
      <c r="P62" s="100"/>
      <c r="Q62" s="100"/>
      <c r="R62" s="99"/>
      <c r="S62" s="99"/>
      <c r="T62" s="99"/>
      <c r="U62" s="99"/>
      <c r="V62" s="102"/>
      <c r="W62" s="99"/>
      <c r="X62" s="6"/>
      <c r="Y62" s="8"/>
    </row>
    <row r="63" spans="1:33" ht="15.75" thickBot="1" x14ac:dyDescent="0.25">
      <c r="A63" s="887"/>
      <c r="B63" s="6"/>
      <c r="C63" s="108"/>
      <c r="D63" s="108"/>
      <c r="E63" s="108"/>
      <c r="F63" s="108"/>
      <c r="G63" s="108"/>
      <c r="H63" s="108"/>
      <c r="I63" s="108"/>
      <c r="J63" s="6"/>
      <c r="K63" s="99"/>
      <c r="L63" s="99"/>
      <c r="M63" s="99"/>
      <c r="N63" s="101"/>
      <c r="O63" s="100"/>
      <c r="P63" s="100"/>
      <c r="Q63" s="100"/>
      <c r="R63" s="99"/>
      <c r="S63" s="99"/>
      <c r="T63" s="99"/>
      <c r="U63" s="99"/>
      <c r="V63" s="102"/>
      <c r="W63" s="99"/>
      <c r="X63" s="6"/>
      <c r="Y63" s="888"/>
    </row>
    <row r="64" spans="1:33" s="198" customFormat="1" ht="16.5" thickBot="1" x14ac:dyDescent="0.25">
      <c r="A64" s="672"/>
      <c r="B64" s="662"/>
      <c r="C64" s="1670" t="s">
        <v>6398</v>
      </c>
      <c r="D64" s="1670"/>
      <c r="E64" s="1670"/>
      <c r="F64" s="1670"/>
      <c r="G64" s="1670"/>
      <c r="H64" s="1670"/>
      <c r="I64" s="1670"/>
      <c r="J64" s="662"/>
      <c r="K64" s="1057">
        <f>+'Part 2'!O69</f>
        <v>0</v>
      </c>
      <c r="L64" s="1121"/>
      <c r="M64" s="671"/>
      <c r="N64" s="691"/>
      <c r="O64" s="671"/>
      <c r="P64" s="671"/>
      <c r="Q64" s="671"/>
      <c r="R64" s="671"/>
      <c r="S64" s="671"/>
      <c r="T64" s="671"/>
      <c r="U64" s="671"/>
      <c r="V64" s="691"/>
      <c r="W64" s="671"/>
      <c r="X64" s="662"/>
      <c r="Y64" s="674"/>
      <c r="Z64" s="227"/>
      <c r="AA64" s="222"/>
    </row>
    <row r="65" spans="1:57" ht="15.75" x14ac:dyDescent="0.2">
      <c r="A65" s="7"/>
      <c r="B65" s="6"/>
      <c r="C65" s="108"/>
      <c r="D65" s="108"/>
      <c r="E65" s="108"/>
      <c r="F65" s="108"/>
      <c r="G65" s="108"/>
      <c r="H65" s="108"/>
      <c r="I65" s="108"/>
      <c r="J65" s="6"/>
      <c r="K65" s="1674"/>
      <c r="L65" s="1674"/>
      <c r="M65" s="1674"/>
      <c r="N65" s="1674"/>
      <c r="O65" s="1674"/>
      <c r="P65" s="1674"/>
      <c r="Q65" s="1674"/>
      <c r="R65" s="1674"/>
      <c r="S65" s="1674"/>
      <c r="T65" s="1674"/>
      <c r="U65" s="1674"/>
      <c r="V65" s="1674"/>
      <c r="W65" s="99"/>
      <c r="X65" s="6"/>
      <c r="Y65" s="8"/>
    </row>
    <row r="66" spans="1:57" ht="16.5" thickBot="1" x14ac:dyDescent="0.25">
      <c r="A66" s="7"/>
      <c r="B66" s="6"/>
      <c r="C66" s="141" t="s">
        <v>40</v>
      </c>
      <c r="D66" s="141"/>
      <c r="E66" s="141"/>
      <c r="F66" s="141"/>
      <c r="G66" s="141"/>
      <c r="H66" s="108"/>
      <c r="I66" s="108"/>
      <c r="J66" s="6"/>
      <c r="K66" s="99"/>
      <c r="L66" s="99"/>
      <c r="M66" s="99"/>
      <c r="N66" s="101"/>
      <c r="O66" s="100"/>
      <c r="P66" s="100"/>
      <c r="Q66" s="100"/>
      <c r="R66" s="99"/>
      <c r="S66" s="99"/>
      <c r="T66" s="99"/>
      <c r="U66" s="99"/>
      <c r="V66" s="102"/>
      <c r="W66" s="99"/>
      <c r="X66" s="6"/>
      <c r="Y66" s="8"/>
    </row>
    <row r="67" spans="1:57" ht="16.5" thickBot="1" x14ac:dyDescent="0.25">
      <c r="A67" s="7"/>
      <c r="B67" s="6"/>
      <c r="C67" s="1678" t="s">
        <v>3949</v>
      </c>
      <c r="D67" s="1678"/>
      <c r="E67" s="1678"/>
      <c r="F67" s="1678"/>
      <c r="G67" s="108"/>
      <c r="H67" s="108"/>
      <c r="I67" s="108"/>
      <c r="J67" s="6"/>
      <c r="K67" s="1117">
        <f>+K33+K38-K40-K47-K50-K53-K55-K64</f>
        <v>0</v>
      </c>
      <c r="L67" s="99"/>
      <c r="M67" s="1676"/>
      <c r="N67" s="1676"/>
      <c r="O67" s="1675"/>
      <c r="P67" s="1675"/>
      <c r="Q67" s="1675"/>
      <c r="R67" s="109"/>
      <c r="S67" s="102"/>
      <c r="T67" s="102"/>
      <c r="U67" s="102"/>
      <c r="V67" s="102"/>
      <c r="W67" s="99"/>
      <c r="X67" s="6"/>
      <c r="Y67" s="8"/>
    </row>
    <row r="68" spans="1:57" ht="15.75" thickBot="1" x14ac:dyDescent="0.25">
      <c r="A68" s="143"/>
      <c r="B68" s="142"/>
      <c r="C68" s="142"/>
      <c r="D68" s="142"/>
      <c r="E68" s="142"/>
      <c r="F68" s="142"/>
      <c r="G68" s="142"/>
      <c r="H68" s="142"/>
      <c r="I68" s="142"/>
      <c r="J68" s="142"/>
      <c r="K68" s="142"/>
      <c r="L68" s="142"/>
      <c r="M68" s="142"/>
      <c r="N68" s="142"/>
      <c r="O68" s="142"/>
      <c r="P68" s="142"/>
      <c r="Q68" s="142"/>
      <c r="R68" s="142"/>
      <c r="S68" s="142"/>
      <c r="T68" s="142"/>
      <c r="U68" s="142"/>
      <c r="V68" s="1243"/>
      <c r="W68" s="142"/>
      <c r="X68" s="142"/>
      <c r="Y68" s="144"/>
    </row>
    <row r="69" spans="1:57" ht="15.75" thickBot="1" x14ac:dyDescent="0.25">
      <c r="A69" s="140"/>
      <c r="B69" s="140"/>
      <c r="C69" s="140"/>
      <c r="D69" s="140"/>
      <c r="E69" s="140"/>
      <c r="F69" s="140"/>
      <c r="G69" s="140"/>
      <c r="H69" s="140"/>
      <c r="I69" s="140"/>
      <c r="J69" s="140"/>
      <c r="K69" s="140"/>
      <c r="L69" s="140"/>
      <c r="M69" s="140"/>
      <c r="N69" s="140"/>
      <c r="O69" s="140"/>
      <c r="P69" s="140"/>
      <c r="Q69" s="140"/>
      <c r="R69" s="140"/>
      <c r="S69" s="140"/>
      <c r="T69" s="140"/>
      <c r="U69" s="140"/>
      <c r="V69" s="1244"/>
      <c r="W69" s="140"/>
      <c r="X69" s="140"/>
      <c r="Y69" s="140"/>
    </row>
    <row r="70" spans="1:57" x14ac:dyDescent="0.2">
      <c r="A70" s="954"/>
      <c r="B70" s="954"/>
      <c r="C70" s="954"/>
      <c r="D70" s="954"/>
      <c r="E70" s="954"/>
      <c r="F70" s="954"/>
      <c r="G70" s="954"/>
      <c r="H70" s="954"/>
      <c r="I70" s="954"/>
      <c r="J70" s="954"/>
      <c r="K70" s="954"/>
      <c r="L70" s="954"/>
      <c r="M70" s="954"/>
      <c r="N70" s="954"/>
      <c r="O70" s="954"/>
      <c r="P70" s="954"/>
      <c r="Q70" s="954"/>
      <c r="R70" s="954"/>
      <c r="S70" s="954"/>
      <c r="T70" s="954"/>
      <c r="U70" s="954"/>
      <c r="V70" s="1245"/>
      <c r="W70" s="954"/>
      <c r="X70" s="954"/>
      <c r="Y70" s="955"/>
    </row>
    <row r="71" spans="1:57" ht="20.25" x14ac:dyDescent="0.2">
      <c r="A71" s="199"/>
      <c r="B71" s="199"/>
      <c r="C71" s="1677" t="str">
        <f>+IF('Main Validation'!M58&gt;0,"There are a number of validation questions that require an answer. Please complete the main validation sheet","")</f>
        <v/>
      </c>
      <c r="D71" s="1677"/>
      <c r="E71" s="1677"/>
      <c r="F71" s="1677"/>
      <c r="G71" s="1677"/>
      <c r="H71" s="1677"/>
      <c r="I71" s="1677"/>
      <c r="J71" s="1677"/>
      <c r="K71" s="1677"/>
      <c r="L71" s="1677"/>
      <c r="M71" s="1677"/>
      <c r="N71" s="1677"/>
      <c r="O71" s="1677"/>
      <c r="P71" s="1677"/>
      <c r="Q71" s="1677"/>
      <c r="R71" s="1677"/>
      <c r="S71" s="1677"/>
      <c r="T71" s="1677"/>
      <c r="U71" s="1677"/>
      <c r="V71" s="1677"/>
      <c r="W71" s="1677"/>
      <c r="X71" s="199"/>
      <c r="Y71" s="956"/>
    </row>
    <row r="72" spans="1:57" ht="15" customHeight="1" x14ac:dyDescent="0.2">
      <c r="A72" s="199"/>
      <c r="B72" s="199"/>
      <c r="C72" s="1672" t="s">
        <v>4260</v>
      </c>
      <c r="D72" s="1672"/>
      <c r="E72" s="1672"/>
      <c r="F72" s="1672"/>
      <c r="G72" s="1672"/>
      <c r="H72" s="1672"/>
      <c r="I72" s="1672"/>
      <c r="J72" s="1672"/>
      <c r="K72" s="1672"/>
      <c r="L72" s="1672"/>
      <c r="M72" s="1672"/>
      <c r="N72" s="1672"/>
      <c r="O72" s="1672"/>
      <c r="P72" s="1672"/>
      <c r="Q72" s="1672"/>
      <c r="R72" s="1672"/>
      <c r="S72" s="1672"/>
      <c r="T72" s="1672"/>
      <c r="U72" s="1672"/>
      <c r="V72" s="1672"/>
      <c r="W72" s="1672"/>
      <c r="X72" s="199"/>
      <c r="Y72" s="956"/>
    </row>
    <row r="73" spans="1:57" x14ac:dyDescent="0.2">
      <c r="A73" s="199"/>
      <c r="B73" s="199"/>
      <c r="C73" s="1672"/>
      <c r="D73" s="1672"/>
      <c r="E73" s="1672"/>
      <c r="F73" s="1672"/>
      <c r="G73" s="1672"/>
      <c r="H73" s="1672"/>
      <c r="I73" s="1672"/>
      <c r="J73" s="1672"/>
      <c r="K73" s="1672"/>
      <c r="L73" s="1672"/>
      <c r="M73" s="1672"/>
      <c r="N73" s="1672"/>
      <c r="O73" s="1672"/>
      <c r="P73" s="1672"/>
      <c r="Q73" s="1672"/>
      <c r="R73" s="1672"/>
      <c r="S73" s="1672"/>
      <c r="T73" s="1672"/>
      <c r="U73" s="1672"/>
      <c r="V73" s="1672"/>
      <c r="W73" s="1672"/>
      <c r="X73" s="199"/>
      <c r="Y73" s="956"/>
    </row>
    <row r="74" spans="1:57" x14ac:dyDescent="0.2">
      <c r="A74" s="199"/>
      <c r="B74" s="199"/>
      <c r="C74" s="1672"/>
      <c r="D74" s="1672"/>
      <c r="E74" s="1672"/>
      <c r="F74" s="1672"/>
      <c r="G74" s="1672"/>
      <c r="H74" s="1672"/>
      <c r="I74" s="1672"/>
      <c r="J74" s="1672"/>
      <c r="K74" s="1672"/>
      <c r="L74" s="1672"/>
      <c r="M74" s="1672"/>
      <c r="N74" s="1672"/>
      <c r="O74" s="1672"/>
      <c r="P74" s="1672"/>
      <c r="Q74" s="1672"/>
      <c r="R74" s="1672"/>
      <c r="S74" s="1672"/>
      <c r="T74" s="1672"/>
      <c r="U74" s="1672"/>
      <c r="V74" s="1672"/>
      <c r="W74" s="1672"/>
      <c r="X74" s="199"/>
      <c r="Y74" s="956"/>
      <c r="BE74" s="5" t="s">
        <v>4067</v>
      </c>
    </row>
    <row r="75" spans="1:57" x14ac:dyDescent="0.2">
      <c r="A75" s="199"/>
      <c r="B75" s="199"/>
      <c r="C75" s="1672"/>
      <c r="D75" s="1672"/>
      <c r="E75" s="1672"/>
      <c r="F75" s="1672"/>
      <c r="G75" s="1672"/>
      <c r="H75" s="1672"/>
      <c r="I75" s="1672"/>
      <c r="J75" s="1672"/>
      <c r="K75" s="1672"/>
      <c r="L75" s="1672"/>
      <c r="M75" s="1672"/>
      <c r="N75" s="1672"/>
      <c r="O75" s="1672"/>
      <c r="P75" s="1672"/>
      <c r="Q75" s="1672"/>
      <c r="R75" s="1672"/>
      <c r="S75" s="1672"/>
      <c r="T75" s="1672"/>
      <c r="U75" s="1672"/>
      <c r="V75" s="1672"/>
      <c r="W75" s="1672"/>
      <c r="X75" s="199"/>
      <c r="Y75" s="956"/>
    </row>
    <row r="76" spans="1:57" x14ac:dyDescent="0.2">
      <c r="A76" s="199"/>
      <c r="B76" s="199"/>
      <c r="C76" s="1672"/>
      <c r="D76" s="1672"/>
      <c r="E76" s="1672"/>
      <c r="F76" s="1672"/>
      <c r="G76" s="1672"/>
      <c r="H76" s="1672"/>
      <c r="I76" s="1672"/>
      <c r="J76" s="1672"/>
      <c r="K76" s="1672"/>
      <c r="L76" s="1672"/>
      <c r="M76" s="1672"/>
      <c r="N76" s="1672"/>
      <c r="O76" s="1672"/>
      <c r="P76" s="1672"/>
      <c r="Q76" s="1672"/>
      <c r="R76" s="1672"/>
      <c r="S76" s="1672"/>
      <c r="T76" s="1672"/>
      <c r="U76" s="1672"/>
      <c r="V76" s="1672"/>
      <c r="W76" s="1672"/>
      <c r="X76" s="199"/>
      <c r="Y76" s="956"/>
    </row>
    <row r="77" spans="1:57" x14ac:dyDescent="0.2">
      <c r="A77" s="199"/>
      <c r="B77" s="199"/>
      <c r="C77" s="1672"/>
      <c r="D77" s="1672"/>
      <c r="E77" s="1672"/>
      <c r="F77" s="1672"/>
      <c r="G77" s="1672"/>
      <c r="H77" s="1672"/>
      <c r="I77" s="1672"/>
      <c r="J77" s="1672"/>
      <c r="K77" s="1672"/>
      <c r="L77" s="1672"/>
      <c r="M77" s="1672"/>
      <c r="N77" s="1672"/>
      <c r="O77" s="1672"/>
      <c r="P77" s="1672"/>
      <c r="Q77" s="1672"/>
      <c r="R77" s="1672"/>
      <c r="S77" s="1672"/>
      <c r="T77" s="1672"/>
      <c r="U77" s="1672"/>
      <c r="V77" s="1672"/>
      <c r="W77" s="1672"/>
      <c r="X77" s="199"/>
      <c r="Y77" s="956"/>
    </row>
    <row r="78" spans="1:57" x14ac:dyDescent="0.2">
      <c r="A78" s="199"/>
      <c r="B78" s="199"/>
      <c r="C78" s="1672"/>
      <c r="D78" s="1672"/>
      <c r="E78" s="1672"/>
      <c r="F78" s="1672"/>
      <c r="G78" s="1672"/>
      <c r="H78" s="1672"/>
      <c r="I78" s="1672"/>
      <c r="J78" s="1672"/>
      <c r="K78" s="1672"/>
      <c r="L78" s="1672"/>
      <c r="M78" s="1672"/>
      <c r="N78" s="1672"/>
      <c r="O78" s="1672"/>
      <c r="P78" s="1672"/>
      <c r="Q78" s="1672"/>
      <c r="R78" s="1672"/>
      <c r="S78" s="1672"/>
      <c r="T78" s="1672"/>
      <c r="U78" s="1672"/>
      <c r="V78" s="1672"/>
      <c r="W78" s="1672"/>
      <c r="X78" s="199"/>
      <c r="Y78" s="956"/>
    </row>
    <row r="79" spans="1:57" x14ac:dyDescent="0.2">
      <c r="A79" s="199"/>
      <c r="B79" s="199"/>
      <c r="C79" s="1672"/>
      <c r="D79" s="1672"/>
      <c r="E79" s="1672"/>
      <c r="F79" s="1672"/>
      <c r="G79" s="1672"/>
      <c r="H79" s="1672"/>
      <c r="I79" s="1672"/>
      <c r="J79" s="1672"/>
      <c r="K79" s="1672"/>
      <c r="L79" s="1672"/>
      <c r="M79" s="1672"/>
      <c r="N79" s="1672"/>
      <c r="O79" s="1672"/>
      <c r="P79" s="1672"/>
      <c r="Q79" s="1672"/>
      <c r="R79" s="1672"/>
      <c r="S79" s="1672"/>
      <c r="T79" s="1672"/>
      <c r="U79" s="1672"/>
      <c r="V79" s="1672"/>
      <c r="W79" s="1672"/>
      <c r="X79" s="199"/>
      <c r="Y79" s="956"/>
    </row>
    <row r="80" spans="1:57" x14ac:dyDescent="0.2">
      <c r="A80" s="199"/>
      <c r="B80" s="199"/>
      <c r="C80" s="1672"/>
      <c r="D80" s="1672"/>
      <c r="E80" s="1672"/>
      <c r="F80" s="1672"/>
      <c r="G80" s="1672"/>
      <c r="H80" s="1672"/>
      <c r="I80" s="1672"/>
      <c r="J80" s="1672"/>
      <c r="K80" s="1672"/>
      <c r="L80" s="1672"/>
      <c r="M80" s="1672"/>
      <c r="N80" s="1672"/>
      <c r="O80" s="1672"/>
      <c r="P80" s="1672"/>
      <c r="Q80" s="1672"/>
      <c r="R80" s="1672"/>
      <c r="S80" s="1672"/>
      <c r="T80" s="1672"/>
      <c r="U80" s="1672"/>
      <c r="V80" s="1672"/>
      <c r="W80" s="1672"/>
      <c r="X80" s="199"/>
      <c r="Y80" s="956"/>
    </row>
    <row r="81" spans="1:27" x14ac:dyDescent="0.2">
      <c r="A81" s="199"/>
      <c r="B81" s="199"/>
      <c r="C81" s="1672"/>
      <c r="D81" s="1672"/>
      <c r="E81" s="1672"/>
      <c r="F81" s="1672"/>
      <c r="G81" s="1672"/>
      <c r="H81" s="1672"/>
      <c r="I81" s="1672"/>
      <c r="J81" s="1672"/>
      <c r="K81" s="1672"/>
      <c r="L81" s="1672"/>
      <c r="M81" s="1672"/>
      <c r="N81" s="1672"/>
      <c r="O81" s="1672"/>
      <c r="P81" s="1672"/>
      <c r="Q81" s="1672"/>
      <c r="R81" s="1672"/>
      <c r="S81" s="1672"/>
      <c r="T81" s="1672"/>
      <c r="U81" s="1672"/>
      <c r="V81" s="1672"/>
      <c r="W81" s="1672"/>
      <c r="X81" s="199"/>
      <c r="Y81" s="956"/>
    </row>
    <row r="82" spans="1:27" x14ac:dyDescent="0.2">
      <c r="A82" s="199"/>
      <c r="B82" s="199"/>
      <c r="C82" s="1672"/>
      <c r="D82" s="1672"/>
      <c r="E82" s="1672"/>
      <c r="F82" s="1672"/>
      <c r="G82" s="1672"/>
      <c r="H82" s="1672"/>
      <c r="I82" s="1672"/>
      <c r="J82" s="1672"/>
      <c r="K82" s="1672"/>
      <c r="L82" s="1672"/>
      <c r="M82" s="1672"/>
      <c r="N82" s="1672"/>
      <c r="O82" s="1672"/>
      <c r="P82" s="1672"/>
      <c r="Q82" s="1672"/>
      <c r="R82" s="1672"/>
      <c r="S82" s="1672"/>
      <c r="T82" s="1672"/>
      <c r="U82" s="1672"/>
      <c r="V82" s="1672"/>
      <c r="W82" s="1672"/>
      <c r="X82" s="199"/>
      <c r="Y82" s="956"/>
    </row>
    <row r="83" spans="1:27" x14ac:dyDescent="0.2">
      <c r="A83" s="199"/>
      <c r="B83" s="199"/>
      <c r="C83" s="1672"/>
      <c r="D83" s="1672"/>
      <c r="E83" s="1672"/>
      <c r="F83" s="1672"/>
      <c r="G83" s="1672"/>
      <c r="H83" s="1672"/>
      <c r="I83" s="1672"/>
      <c r="J83" s="1672"/>
      <c r="K83" s="1672"/>
      <c r="L83" s="1672"/>
      <c r="M83" s="1672"/>
      <c r="N83" s="1672"/>
      <c r="O83" s="1672"/>
      <c r="P83" s="1672"/>
      <c r="Q83" s="1672"/>
      <c r="R83" s="1672"/>
      <c r="S83" s="1672"/>
      <c r="T83" s="1672"/>
      <c r="U83" s="1672"/>
      <c r="V83" s="1672"/>
      <c r="W83" s="1672"/>
      <c r="X83" s="199"/>
      <c r="Y83" s="956"/>
    </row>
    <row r="84" spans="1:27" ht="20.25" customHeight="1" thickBot="1" x14ac:dyDescent="0.25">
      <c r="A84" s="957"/>
      <c r="B84" s="957"/>
      <c r="C84" s="957"/>
      <c r="D84" s="957"/>
      <c r="E84" s="957"/>
      <c r="F84" s="957"/>
      <c r="G84" s="957"/>
      <c r="H84" s="957"/>
      <c r="I84" s="957"/>
      <c r="J84" s="957"/>
      <c r="K84" s="957"/>
      <c r="L84" s="957"/>
      <c r="M84" s="957"/>
      <c r="N84" s="957"/>
      <c r="O84" s="957"/>
      <c r="P84" s="957"/>
      <c r="Q84" s="957"/>
      <c r="R84" s="957"/>
      <c r="S84" s="957"/>
      <c r="T84" s="957"/>
      <c r="U84" s="957"/>
      <c r="V84" s="1246"/>
      <c r="W84" s="957"/>
      <c r="X84" s="957"/>
      <c r="Y84" s="958"/>
    </row>
    <row r="85" spans="1:27" ht="20.25" customHeight="1" x14ac:dyDescent="0.2">
      <c r="A85" s="199"/>
      <c r="B85" s="199"/>
      <c r="C85" s="199"/>
      <c r="D85" s="199"/>
      <c r="E85" s="199"/>
      <c r="F85" s="199"/>
      <c r="G85" s="199"/>
      <c r="H85" s="199"/>
      <c r="I85" s="199"/>
      <c r="J85" s="199"/>
      <c r="K85" s="199"/>
      <c r="L85" s="199"/>
      <c r="M85" s="199"/>
      <c r="N85" s="199"/>
      <c r="O85" s="199"/>
      <c r="P85" s="199"/>
      <c r="Q85" s="199"/>
      <c r="R85" s="199"/>
      <c r="S85" s="199"/>
      <c r="T85" s="199"/>
      <c r="U85" s="199"/>
      <c r="V85" s="985"/>
      <c r="W85" s="199"/>
      <c r="X85" s="199"/>
      <c r="Y85" s="199"/>
    </row>
    <row r="86" spans="1:27" ht="26.25" hidden="1" customHeight="1" thickBot="1" x14ac:dyDescent="0.25">
      <c r="A86" s="1679" t="s">
        <v>5364</v>
      </c>
      <c r="B86" s="1679"/>
      <c r="C86" s="1679"/>
      <c r="D86" s="1679"/>
      <c r="E86" s="1679"/>
      <c r="F86" s="1679"/>
      <c r="G86" s="1679"/>
      <c r="H86" s="1679"/>
      <c r="I86" s="1679"/>
      <c r="J86" s="1679"/>
      <c r="K86" s="1679"/>
      <c r="L86" s="1679"/>
      <c r="M86" s="1679"/>
      <c r="N86" s="1679"/>
      <c r="O86" s="1679"/>
      <c r="P86" s="1679"/>
      <c r="Q86" s="1679"/>
      <c r="R86" s="1679"/>
      <c r="S86" s="1679"/>
      <c r="T86" s="1679"/>
      <c r="U86" s="1679"/>
      <c r="V86" s="1679"/>
      <c r="W86" s="1679"/>
      <c r="X86" s="1679"/>
      <c r="Y86" s="1679"/>
    </row>
    <row r="87" spans="1:27" ht="15.75" hidden="1" x14ac:dyDescent="0.2">
      <c r="A87" s="1420"/>
      <c r="B87" s="1421"/>
      <c r="C87" s="1421"/>
      <c r="D87" s="1421"/>
      <c r="E87" s="1421"/>
      <c r="F87" s="1421"/>
      <c r="G87" s="1421"/>
      <c r="H87" s="1421"/>
      <c r="I87" s="1421"/>
      <c r="J87" s="1421"/>
      <c r="K87" s="1421"/>
      <c r="L87" s="1421"/>
      <c r="M87" s="1421"/>
      <c r="N87" s="1421"/>
      <c r="O87" s="1421"/>
      <c r="P87" s="1421"/>
      <c r="Q87" s="1421"/>
      <c r="R87" s="1421"/>
      <c r="S87" s="1421"/>
      <c r="T87" s="1421"/>
      <c r="U87" s="1421"/>
      <c r="V87" s="1422"/>
      <c r="W87" s="1421"/>
      <c r="X87" s="1421"/>
      <c r="Y87" s="1423"/>
    </row>
    <row r="88" spans="1:27" ht="15.75" hidden="1" x14ac:dyDescent="0.25">
      <c r="A88" s="1424"/>
      <c r="C88" s="1418" t="s">
        <v>5365</v>
      </c>
      <c r="D88" s="273" t="s">
        <v>5366</v>
      </c>
      <c r="Y88" s="1425"/>
    </row>
    <row r="89" spans="1:27" ht="15" hidden="1" customHeight="1" x14ac:dyDescent="0.2">
      <c r="A89" s="304"/>
      <c r="C89" s="658">
        <f ca="1">TODAY()</f>
        <v>45385</v>
      </c>
      <c r="D89" s="1419">
        <f ca="1">IF(C89&gt;DATE(2024,3,3),1,0)</f>
        <v>1</v>
      </c>
      <c r="Q89" s="1673"/>
      <c r="R89" s="1673"/>
      <c r="S89" s="1673"/>
      <c r="T89" s="1673"/>
      <c r="U89" s="1673"/>
      <c r="V89" s="1673"/>
      <c r="Y89" s="1425"/>
      <c r="Z89" s="309"/>
      <c r="AA89" s="5"/>
    </row>
    <row r="90" spans="1:27" ht="15" hidden="1" customHeight="1" x14ac:dyDescent="0.2">
      <c r="A90" s="304"/>
      <c r="C90" s="658"/>
      <c r="Q90" s="309"/>
      <c r="R90" s="309"/>
      <c r="S90" s="309"/>
      <c r="T90" s="309"/>
      <c r="U90" s="309"/>
      <c r="V90" s="309"/>
      <c r="Y90" s="1425"/>
      <c r="Z90" s="309"/>
      <c r="AA90" s="5"/>
    </row>
    <row r="91" spans="1:27" s="1419" customFormat="1" ht="20.25" hidden="1" customHeight="1" x14ac:dyDescent="0.2">
      <c r="A91" s="1426"/>
      <c r="C91" s="1418" t="s">
        <v>1055</v>
      </c>
      <c r="E91" s="1418" t="s">
        <v>1056</v>
      </c>
      <c r="F91" s="1418"/>
      <c r="G91" s="1418" t="s">
        <v>1518</v>
      </c>
      <c r="H91" s="1418"/>
      <c r="I91" s="1418"/>
      <c r="J91" s="1418"/>
      <c r="K91" s="1418" t="s">
        <v>875</v>
      </c>
      <c r="L91" s="1418"/>
      <c r="M91" s="1418"/>
      <c r="N91" s="1418"/>
      <c r="O91" s="1418"/>
      <c r="P91" s="1418" t="s">
        <v>1057</v>
      </c>
      <c r="Q91" s="1418"/>
      <c r="R91" s="1418"/>
      <c r="S91" s="1418"/>
      <c r="T91" s="1418"/>
      <c r="U91" s="1418"/>
      <c r="V91" s="1418"/>
      <c r="W91" s="1418"/>
      <c r="Y91" s="1427"/>
    </row>
    <row r="92" spans="1:27" s="1419" customFormat="1" ht="14.25" hidden="1" customHeight="1" x14ac:dyDescent="0.2">
      <c r="A92" s="1426"/>
      <c r="C92" s="1428" t="str">
        <f>+K21</f>
        <v>EZZZZ</v>
      </c>
      <c r="E92" s="1419" t="str">
        <f>VLOOKUP($K$21,TierSplit!$A$6:$BS$302,5,FALSE)</f>
        <v>NA</v>
      </c>
      <c r="G92" s="1419">
        <f>INDEX(TierSplit!BR:BR,MATCH(Import_LA_Code,Ref_LA_Codes_2,0))</f>
        <v>0</v>
      </c>
      <c r="K92" s="1419" t="str">
        <f>VLOOKUP($K$21,TierSplit!$A$6:$BS$302,8,FALSE)</f>
        <v>NA</v>
      </c>
      <c r="P92" s="1419" t="str">
        <f>IF(INDEX(TierSplit!BQ:BQ,MATCH(Import_LA_Code,Ref_LA_Codes_2,0))="","","Yes")</f>
        <v/>
      </c>
      <c r="Y92" s="1427"/>
    </row>
    <row r="93" spans="1:27" ht="14.25" hidden="1" customHeight="1" x14ac:dyDescent="0.2">
      <c r="A93" s="304"/>
      <c r="C93" s="1429"/>
      <c r="D93" s="322"/>
      <c r="E93" s="322"/>
      <c r="F93" s="322"/>
      <c r="G93" s="322"/>
      <c r="H93" s="322"/>
      <c r="I93" s="322"/>
      <c r="J93" s="322"/>
      <c r="K93" s="322"/>
      <c r="L93" s="322"/>
      <c r="M93" s="322"/>
      <c r="N93" s="322"/>
      <c r="O93" s="322"/>
      <c r="P93" s="322"/>
      <c r="Q93" s="322"/>
      <c r="R93" s="322"/>
      <c r="S93" s="322"/>
      <c r="T93" s="322"/>
      <c r="U93" s="322"/>
      <c r="V93" s="1430"/>
      <c r="W93" s="322"/>
      <c r="X93" s="322"/>
      <c r="Y93" s="1425"/>
      <c r="Z93" s="309"/>
      <c r="AA93" s="5"/>
    </row>
    <row r="94" spans="1:27" ht="15.75" hidden="1" x14ac:dyDescent="0.25">
      <c r="A94" s="304"/>
      <c r="C94" s="1431"/>
      <c r="D94" s="1418"/>
      <c r="E94" s="1418" t="s">
        <v>1282</v>
      </c>
      <c r="F94" s="1418"/>
      <c r="G94" s="1418"/>
      <c r="H94" s="1418" t="s">
        <v>1310</v>
      </c>
      <c r="I94" s="1418"/>
      <c r="J94" s="1418"/>
      <c r="K94" s="1418"/>
      <c r="L94" s="1418"/>
      <c r="M94" s="1418" t="s">
        <v>4078</v>
      </c>
      <c r="N94" s="1418"/>
      <c r="O94" s="1418"/>
      <c r="P94" s="1418"/>
      <c r="Q94" s="1418"/>
      <c r="R94" s="1418"/>
      <c r="S94" s="1418"/>
      <c r="T94" s="1418"/>
      <c r="U94" s="1418"/>
      <c r="V94" s="1418"/>
      <c r="W94" s="1418"/>
      <c r="X94" s="1419"/>
      <c r="Y94" s="1427"/>
      <c r="Z94" s="309"/>
      <c r="AA94" s="5"/>
    </row>
    <row r="95" spans="1:27" ht="15.75" hidden="1" thickBot="1" x14ac:dyDescent="0.25">
      <c r="A95" s="1432"/>
      <c r="B95" s="1433"/>
      <c r="C95" s="1433"/>
      <c r="D95" s="1434"/>
      <c r="E95" s="1434">
        <f>85/499</f>
        <v>0.17034068136272545</v>
      </c>
      <c r="F95" s="1434"/>
      <c r="G95" s="1434"/>
      <c r="H95" s="1434">
        <f>1.3/100</f>
        <v>1.3000000000000001E-2</v>
      </c>
      <c r="I95" s="1434"/>
      <c r="J95" s="1434"/>
      <c r="K95" s="1434"/>
      <c r="L95" s="1435"/>
      <c r="M95" s="1434">
        <f>VLOOKUP('Part 1'!$K$21,TierSplit!$A$6:$BS$302,10,FALSE)</f>
        <v>0</v>
      </c>
      <c r="N95" s="1434"/>
      <c r="O95" s="1434"/>
      <c r="P95" s="1434"/>
      <c r="Q95" s="1434"/>
      <c r="R95" s="1434"/>
      <c r="S95" s="1434"/>
      <c r="T95" s="1434"/>
      <c r="U95" s="1434"/>
      <c r="V95" s="1434"/>
      <c r="W95" s="1434"/>
      <c r="X95" s="1434"/>
      <c r="Y95" s="1436"/>
      <c r="Z95" s="309"/>
      <c r="AA95" s="5"/>
    </row>
    <row r="96" spans="1:27" s="600" customFormat="1" ht="15" hidden="1" customHeight="1" x14ac:dyDescent="0.2">
      <c r="V96" s="1248"/>
      <c r="Z96" s="601"/>
      <c r="AA96" s="602"/>
    </row>
    <row r="97" spans="6:6" hidden="1" x14ac:dyDescent="0.2"/>
    <row r="98" spans="6:6" x14ac:dyDescent="0.2">
      <c r="F98" s="658"/>
    </row>
    <row r="249" spans="22:27" s="198" customFormat="1" x14ac:dyDescent="0.2">
      <c r="V249" s="1277"/>
      <c r="Z249" s="227"/>
      <c r="AA249" s="222"/>
    </row>
    <row r="250" spans="22:27" s="198" customFormat="1" x14ac:dyDescent="0.2">
      <c r="V250" s="1277"/>
      <c r="Z250" s="227"/>
      <c r="AA250" s="222"/>
    </row>
    <row r="251" spans="22:27" s="198" customFormat="1" x14ac:dyDescent="0.2">
      <c r="V251" s="1277"/>
      <c r="Z251" s="227"/>
      <c r="AA251" s="222"/>
    </row>
    <row r="252" spans="22:27" s="198" customFormat="1" x14ac:dyDescent="0.2">
      <c r="V252" s="1277"/>
      <c r="Z252" s="227"/>
      <c r="AA252" s="222"/>
    </row>
    <row r="253" spans="22:27" s="198" customFormat="1" x14ac:dyDescent="0.2">
      <c r="V253" s="1277"/>
      <c r="Z253" s="227"/>
      <c r="AA253" s="222"/>
    </row>
    <row r="254" spans="22:27" s="198" customFormat="1" x14ac:dyDescent="0.2">
      <c r="V254" s="1277"/>
      <c r="Z254" s="227"/>
      <c r="AA254" s="222"/>
    </row>
    <row r="255" spans="22:27" s="198" customFormat="1" x14ac:dyDescent="0.2">
      <c r="V255" s="1277"/>
      <c r="Z255" s="227"/>
      <c r="AA255" s="222"/>
    </row>
    <row r="256" spans="22:27" s="198" customFormat="1" x14ac:dyDescent="0.2">
      <c r="V256" s="1277"/>
      <c r="Z256" s="227"/>
      <c r="AA256" s="222"/>
    </row>
    <row r="257" spans="22:27" s="198" customFormat="1" x14ac:dyDescent="0.2">
      <c r="V257" s="1277"/>
      <c r="Z257" s="227"/>
      <c r="AA257" s="222"/>
    </row>
    <row r="258" spans="22:27" s="198" customFormat="1" x14ac:dyDescent="0.2">
      <c r="V258" s="1277"/>
      <c r="Z258" s="227"/>
      <c r="AA258" s="222"/>
    </row>
    <row r="259" spans="22:27" s="198" customFormat="1" x14ac:dyDescent="0.2">
      <c r="V259" s="1277"/>
      <c r="Z259" s="227"/>
      <c r="AA259" s="222"/>
    </row>
    <row r="260" spans="22:27" s="198" customFormat="1" x14ac:dyDescent="0.2">
      <c r="V260" s="1277"/>
      <c r="Z260" s="227"/>
      <c r="AA260" s="222"/>
    </row>
  </sheetData>
  <sheetProtection sheet="1" objects="1" scenarios="1"/>
  <mergeCells count="35">
    <mergeCell ref="Q89:V89"/>
    <mergeCell ref="K65:V65"/>
    <mergeCell ref="O67:Q67"/>
    <mergeCell ref="M67:N67"/>
    <mergeCell ref="C71:W71"/>
    <mergeCell ref="C67:F67"/>
    <mergeCell ref="A86:Y86"/>
    <mergeCell ref="C64:I64"/>
    <mergeCell ref="C55:I56"/>
    <mergeCell ref="C59:E59"/>
    <mergeCell ref="C61:F61"/>
    <mergeCell ref="C72:W83"/>
    <mergeCell ref="Q1:R1"/>
    <mergeCell ref="A2:Y2"/>
    <mergeCell ref="A5:Y5"/>
    <mergeCell ref="A3:Y3"/>
    <mergeCell ref="A12:Y12"/>
    <mergeCell ref="A7:Y7"/>
    <mergeCell ref="A4:Y4"/>
    <mergeCell ref="D9:V10"/>
    <mergeCell ref="K21:P21"/>
    <mergeCell ref="P54:V54"/>
    <mergeCell ref="K20:P20"/>
    <mergeCell ref="A13:Y13"/>
    <mergeCell ref="E15:J15"/>
    <mergeCell ref="C30:W30"/>
    <mergeCell ref="C33:I35"/>
    <mergeCell ref="C37:I37"/>
    <mergeCell ref="C29:G29"/>
    <mergeCell ref="T27:U27"/>
    <mergeCell ref="K22:P22"/>
    <mergeCell ref="K23:P23"/>
    <mergeCell ref="K24:P24"/>
    <mergeCell ref="K25:P25"/>
    <mergeCell ref="K26:P26"/>
  </mergeCells>
  <phoneticPr fontId="9" type="noConversion"/>
  <conditionalFormatting sqref="D89:D90">
    <cfRule type="expression" dxfId="61" priority="9">
      <formula>0</formula>
    </cfRule>
  </conditionalFormatting>
  <conditionalFormatting sqref="K50">
    <cfRule type="expression" dxfId="60" priority="11">
      <formula>$K$50=0</formula>
    </cfRule>
  </conditionalFormatting>
  <conditionalFormatting sqref="K61">
    <cfRule type="expression" dxfId="59" priority="1">
      <formula>$G$92="Yes"</formula>
    </cfRule>
  </conditionalFormatting>
  <dataValidations disablePrompts="1" count="22">
    <dataValidation type="whole" operator="greaterThanOrEqual" allowBlank="1" showInputMessage="1" showErrorMessage="1" error="This number must be positive" sqref="K45" xr:uid="{00000000-0002-0000-0100-000001000000}">
      <formula1>0</formula1>
    </dataValidation>
    <dataValidation type="whole" operator="greaterThanOrEqual" allowBlank="1" showInputMessage="1" showErrorMessage="1" error="Must be a positive whole number" sqref="K59" xr:uid="{00000000-0002-0000-0100-000003000000}">
      <formula1>0</formula1>
    </dataValidation>
    <dataValidation type="custom" allowBlank="1" showInputMessage="1" showErrorMessage="1" error="DO NOT AMEND THIS CELL" sqref="F1" xr:uid="{04064C28-6651-4189-B57F-7205A7C8CE97}">
      <formula1>"if(ba1=""n/a"")"</formula1>
    </dataValidation>
    <dataValidation type="custom" allowBlank="1" showInputMessage="1" showErrorMessage="1" error="Data entry is not allowed in this cell" sqref="K33 K64 K67 K43 K47 K61 K53 K55" xr:uid="{FB519F05-8147-4387-8811-67756426DA9C}">
      <formula1>"$AA$1=""NA"""</formula1>
    </dataValidation>
    <dataValidation type="custom" allowBlank="1" showInputMessage="1" showErrorMessage="1" errorTitle="DO NOT AMEND" error="DO NOT AMEND THESE CELLS" sqref="Z1:AF1048576" xr:uid="{BF4CBC26-71F7-4E73-932E-F75B57FE4F66}">
      <formula1>"if(ba=""n/a"")"</formula1>
    </dataValidation>
    <dataValidation type="custom" allowBlank="1" showInputMessage="1" showErrorMessage="1" error="Data entry is not allowed in this cell" prompt="These amounts should be entirely in respect of previous years. There is no transitional relief scheme in respect of 2022-23." sqref="K40 K38" xr:uid="{9BE67887-8BE2-4869-9EEB-25D8D119D2F4}">
      <formula1>"$AA$1=""NA"""</formula1>
    </dataValidation>
    <dataValidation type="list" allowBlank="1" showInputMessage="1" showErrorMessage="1" sqref="K25" xr:uid="{49510665-B6DB-4C1E-9D30-5059E08E28D0}">
      <formula1>"Provisional,Provisional revision,Final (unchanged from provisional),Final (changed from provisional),Final revision"</formula1>
    </dataValidation>
    <dataValidation type="custom" allowBlank="1" showInputMessage="1" showErrorMessage="1" error="Do not change" sqref="E95 H95" xr:uid="{29CCD966-1E76-4D53-93A6-A5C72D46733A}">
      <formula1>"AX1=""n/a"""</formula1>
    </dataValidation>
    <dataValidation type="custom" allowBlank="1" showInputMessage="1" showErrorMessage="1" error="Data entry is not allowed in this cell" prompt="This was line 3 in NNDR3 22-23" sqref="C40" xr:uid="{E6D2EACB-DFB6-47FE-AAC2-00169D0CA62B}">
      <formula1>"$AA$1=""NA"""</formula1>
    </dataValidation>
    <dataValidation allowBlank="1" showInputMessage="1" showErrorMessage="1" prompt="This was line 1 in NNDR3 22-23" sqref="C33:I35" xr:uid="{F664E894-D1FE-4809-B7F8-AB9DC979B707}"/>
    <dataValidation type="custom" allowBlank="1" showInputMessage="1" showErrorMessage="1" error="Data entry is not allowed in this cell" prompt="This was line 2 in NNDR3 22-23" sqref="C38" xr:uid="{A18A3A53-1BFE-4BA1-86BF-D02AFCF1A345}">
      <formula1>"$AA$1=""NA"""</formula1>
    </dataValidation>
    <dataValidation allowBlank="1" showInputMessage="1" showErrorMessage="1" prompt="This was line 4 in NNDR3 22-23" sqref="C43" xr:uid="{2D65876F-25D9-46B1-BFB4-1ED461983340}"/>
    <dataValidation allowBlank="1" showInputMessage="1" showErrorMessage="1" prompt="This was line 5 in NNDR3 22-23" sqref="C45" xr:uid="{F386E272-E3F9-4F5C-BFE6-99E059EFB363}"/>
    <dataValidation allowBlank="1" showInputMessage="1" showErrorMessage="1" prompt="This was line 6 in NNDR3 22-23" sqref="C47" xr:uid="{A4E8E508-17AD-4CB3-8543-D4A92D90C2EC}"/>
    <dataValidation allowBlank="1" showInputMessage="1" showErrorMessage="1" prompt="This was line 7 in NNDR3 22-23" sqref="C50" xr:uid="{9BA7CF56-95AE-4830-A742-302BB17309EE}"/>
    <dataValidation allowBlank="1" showInputMessage="1" showErrorMessage="1" prompt="This was line 8 in NNDR3 22-23" sqref="C53" xr:uid="{6835F4E3-8D81-4C38-B29A-FE42702BBFC3}"/>
    <dataValidation allowBlank="1" showInputMessage="1" showErrorMessage="1" prompt="This was line 9 in NNDR3 22-23" sqref="C55:I56" xr:uid="{2F334AC3-4FF1-4A44-9A66-F2A989F8D5CF}"/>
    <dataValidation allowBlank="1" showInputMessage="1" showErrorMessage="1" prompt="This was line 9a in NNDR3 22-23" sqref="C59:E59" xr:uid="{2C20B4F0-FC9D-45BA-9CC2-33F3A2AA9866}"/>
    <dataValidation allowBlank="1" showInputMessage="1" showErrorMessage="1" prompt="This was line 9b in NNDR3 22-23" sqref="C61:F61" xr:uid="{0A939E27-B840-4A4C-8BC9-41441661388C}"/>
    <dataValidation allowBlank="1" showInputMessage="1" showErrorMessage="1" prompt="This was line 10 in NNDR3 22-23" sqref="C64:I64" xr:uid="{7D6DD98B-524C-417E-8863-2E5531E03396}"/>
    <dataValidation allowBlank="1" showInputMessage="1" showErrorMessage="1" prompt="This was line 11 in NNDR3 22-23" sqref="C67:F67" xr:uid="{94309F87-BFC8-4079-B567-998D74CBBF09}"/>
    <dataValidation type="custom" allowBlank="1" showInputMessage="1" showErrorMessage="1" error="Data entry not allowed in this cell" sqref="K50 U33 U35 U37 U39 U41 U43 U45 U47 U49 U51 U53" xr:uid="{F36F09BB-F0C9-42A1-BD02-750FB643933A}">
      <formula1>"$AA$1=""NA"""</formula1>
    </dataValidation>
  </dataValidations>
  <printOptions horizontalCentered="1"/>
  <pageMargins left="0.23622047244094491" right="0.23622047244094491" top="0.35433070866141736" bottom="0.35433070866141736" header="0.31496062992125984" footer="0.31496062992125984"/>
  <pageSetup paperSize="9" scale="49" fitToHeight="0" orientation="portrait" r:id="rId1"/>
  <headerFooter alignWithMargins="0">
    <oddHeader>&amp;C&amp;"Calibri"&amp;10&amp;K000000 OFFICIAL&amp;1#_x000D_</oddHeader>
    <oddFooter>&amp;C_x000D_&amp;1#&amp;"Calibri"&amp;10&amp;K000000 OFFICIAL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5" r:id="rId4" name="List Box 7">
              <controlPr locked="0" defaultSize="0" autoFill="0" autoLine="0" autoPict="0">
                <anchor moveWithCells="1">
                  <from>
                    <xdr:col>10</xdr:col>
                    <xdr:colOff>9525</xdr:colOff>
                    <xdr:row>14</xdr:row>
                    <xdr:rowOff>57150</xdr:rowOff>
                  </from>
                  <to>
                    <xdr:col>14</xdr:col>
                    <xdr:colOff>0</xdr:colOff>
                    <xdr:row>18</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A133"/>
  <sheetViews>
    <sheetView showGridLines="0" zoomScaleNormal="100" workbookViewId="0"/>
  </sheetViews>
  <sheetFormatPr defaultColWidth="9.140625" defaultRowHeight="15" x14ac:dyDescent="0.2"/>
  <cols>
    <col min="1" max="2" width="1.85546875" style="20" customWidth="1"/>
    <col min="3" max="3" width="21.42578125" style="20" customWidth="1"/>
    <col min="4" max="4" width="26.5703125" style="20" customWidth="1"/>
    <col min="5" max="5" width="17.85546875" style="20" customWidth="1"/>
    <col min="6" max="6" width="3.85546875" style="20" customWidth="1"/>
    <col min="7" max="7" width="5.42578125" style="20" customWidth="1"/>
    <col min="8" max="8" width="15.140625" style="20" customWidth="1"/>
    <col min="9" max="9" width="21.42578125" style="20" customWidth="1"/>
    <col min="10" max="11" width="3.5703125" style="20" customWidth="1"/>
    <col min="12" max="12" width="21.42578125" style="20" customWidth="1"/>
    <col min="13" max="14" width="3.5703125" style="20" customWidth="1"/>
    <col min="15" max="15" width="21.42578125" style="20" customWidth="1"/>
    <col min="16" max="16" width="4.85546875" style="20" customWidth="1"/>
    <col min="17" max="17" width="3.5703125" style="20" customWidth="1"/>
    <col min="18" max="18" width="17" style="232" hidden="1" customWidth="1"/>
    <col min="19" max="19" width="11.85546875" style="354" hidden="1" customWidth="1"/>
    <col min="20" max="20" width="9.140625" style="20" hidden="1" customWidth="1"/>
    <col min="21" max="21" width="13.85546875" style="20" hidden="1" customWidth="1"/>
    <col min="22" max="22" width="9.140625" style="20" hidden="1" customWidth="1"/>
    <col min="23" max="23" width="14.140625" style="20" hidden="1" customWidth="1"/>
    <col min="24" max="24" width="9.140625" style="20" hidden="1" customWidth="1"/>
    <col min="25" max="25" width="12.28515625" style="20" hidden="1" customWidth="1"/>
    <col min="26" max="53" width="9.140625" style="20" hidden="1" customWidth="1"/>
    <col min="54" max="83" width="9.140625" style="20" customWidth="1"/>
    <col min="84" max="16384" width="9.140625" style="20"/>
  </cols>
  <sheetData>
    <row r="1" spans="1:51" x14ac:dyDescent="0.2">
      <c r="A1" s="11"/>
      <c r="B1" s="12"/>
      <c r="C1" s="12"/>
      <c r="D1" s="12"/>
      <c r="E1" s="12"/>
      <c r="F1" s="12"/>
      <c r="G1" s="12"/>
      <c r="H1" s="12"/>
      <c r="I1" s="12"/>
      <c r="J1" s="1404"/>
      <c r="K1" s="490"/>
      <c r="L1" s="12"/>
      <c r="M1" s="12"/>
      <c r="N1" s="12"/>
      <c r="O1" s="12"/>
      <c r="P1" s="91"/>
      <c r="Q1" s="13"/>
      <c r="AY1" s="763" t="s">
        <v>1448</v>
      </c>
    </row>
    <row r="2" spans="1:51" ht="15.75" x14ac:dyDescent="0.25">
      <c r="A2" s="1695" t="s">
        <v>42</v>
      </c>
      <c r="B2" s="1696"/>
      <c r="C2" s="1696"/>
      <c r="D2" s="1696"/>
      <c r="E2" s="1696"/>
      <c r="F2" s="1696"/>
      <c r="G2" s="1696"/>
      <c r="H2" s="1696"/>
      <c r="I2" s="1696"/>
      <c r="J2" s="1696"/>
      <c r="K2" s="1696"/>
      <c r="L2" s="1696"/>
      <c r="M2" s="1696"/>
      <c r="N2" s="1696"/>
      <c r="O2" s="1696"/>
      <c r="P2" s="1696"/>
      <c r="Q2" s="1697"/>
    </row>
    <row r="3" spans="1:51" ht="15.75" x14ac:dyDescent="0.25">
      <c r="A3" s="1656" t="str">
        <f>'Part 1'!A3</f>
        <v>2023-24</v>
      </c>
      <c r="B3" s="1696"/>
      <c r="C3" s="1696"/>
      <c r="D3" s="1696"/>
      <c r="E3" s="1696"/>
      <c r="F3" s="1696"/>
      <c r="G3" s="1696"/>
      <c r="H3" s="1696"/>
      <c r="I3" s="1696"/>
      <c r="J3" s="1696"/>
      <c r="K3" s="1696"/>
      <c r="L3" s="1696"/>
      <c r="M3" s="1696"/>
      <c r="N3" s="1696"/>
      <c r="O3" s="1696"/>
      <c r="P3" s="1696"/>
      <c r="Q3" s="1697"/>
    </row>
    <row r="4" spans="1:51" ht="15.75" x14ac:dyDescent="0.25">
      <c r="A4" s="118"/>
      <c r="B4" s="113"/>
      <c r="C4" s="113"/>
      <c r="D4" s="113"/>
      <c r="E4" s="113"/>
      <c r="F4" s="113"/>
      <c r="G4" s="113"/>
      <c r="H4" s="113"/>
      <c r="I4" s="113"/>
      <c r="J4" s="113"/>
      <c r="K4" s="113"/>
      <c r="L4" s="113"/>
      <c r="M4" s="113"/>
      <c r="N4" s="113"/>
      <c r="O4" s="113"/>
      <c r="P4" s="113"/>
      <c r="Q4" s="114"/>
    </row>
    <row r="5" spans="1:51" x14ac:dyDescent="0.2">
      <c r="A5" s="1700" t="s">
        <v>46</v>
      </c>
      <c r="B5" s="1701"/>
      <c r="C5" s="1701"/>
      <c r="D5" s="1701"/>
      <c r="E5" s="1701"/>
      <c r="F5" s="1701"/>
      <c r="G5" s="1701"/>
      <c r="H5" s="1701"/>
      <c r="I5" s="1701"/>
      <c r="J5" s="1701"/>
      <c r="K5" s="1701"/>
      <c r="L5" s="1701"/>
      <c r="M5" s="1701"/>
      <c r="N5" s="1701"/>
      <c r="O5" s="1701"/>
      <c r="P5" s="1701"/>
      <c r="Q5" s="1702"/>
    </row>
    <row r="6" spans="1:51" x14ac:dyDescent="0.2">
      <c r="A6" s="112"/>
      <c r="B6" s="113"/>
      <c r="C6" s="113"/>
      <c r="D6" s="113"/>
      <c r="E6" s="113"/>
      <c r="F6" s="113"/>
      <c r="G6" s="113"/>
      <c r="H6" s="113"/>
      <c r="I6" s="113"/>
      <c r="J6" s="113"/>
      <c r="K6" s="113"/>
      <c r="L6" s="113"/>
      <c r="M6" s="113"/>
      <c r="N6" s="113"/>
      <c r="O6" s="113"/>
      <c r="P6" s="113"/>
      <c r="Q6" s="114"/>
    </row>
    <row r="7" spans="1:51" x14ac:dyDescent="0.2">
      <c r="A7" s="1659" t="s">
        <v>45</v>
      </c>
      <c r="B7" s="1660"/>
      <c r="C7" s="1660"/>
      <c r="D7" s="1660"/>
      <c r="E7" s="1660"/>
      <c r="F7" s="1660"/>
      <c r="G7" s="1660"/>
      <c r="H7" s="1660"/>
      <c r="I7" s="1660"/>
      <c r="J7" s="1660"/>
      <c r="K7" s="1660"/>
      <c r="L7" s="1660"/>
      <c r="M7" s="1660"/>
      <c r="N7" s="1660"/>
      <c r="O7" s="1660"/>
      <c r="P7" s="1660"/>
      <c r="Q7" s="1661"/>
      <c r="R7" s="226"/>
    </row>
    <row r="8" spans="1:51" ht="15.75" thickBot="1" x14ac:dyDescent="0.25">
      <c r="A8" s="31"/>
      <c r="B8" s="32"/>
      <c r="C8" s="32"/>
      <c r="D8" s="32"/>
      <c r="E8" s="32"/>
      <c r="F8" s="32"/>
      <c r="G8" s="32"/>
      <c r="H8" s="32"/>
      <c r="I8" s="32"/>
      <c r="J8" s="921"/>
      <c r="K8" s="32"/>
      <c r="L8" s="32"/>
      <c r="M8" s="32"/>
      <c r="N8" s="32"/>
      <c r="O8" s="459" t="str">
        <f>'Part 1'!V27</f>
        <v xml:space="preserve">      Ver</v>
      </c>
      <c r="P8" s="1415">
        <f>'Part 1'!W27</f>
        <v>1.1000000000000001</v>
      </c>
      <c r="Q8" s="33"/>
    </row>
    <row r="9" spans="1:51" ht="15.75" customHeight="1" x14ac:dyDescent="0.2">
      <c r="A9" s="14"/>
      <c r="B9" s="2"/>
      <c r="C9" s="1698"/>
      <c r="D9" s="1698"/>
      <c r="E9" s="1698"/>
      <c r="F9" s="1698"/>
      <c r="G9" s="1698"/>
      <c r="H9" s="2"/>
      <c r="I9" s="2"/>
      <c r="J9" s="2"/>
      <c r="K9" s="2"/>
      <c r="L9" s="2"/>
      <c r="M9" s="2"/>
      <c r="N9" s="2"/>
      <c r="O9" s="2"/>
      <c r="P9" s="2"/>
      <c r="Q9" s="87"/>
      <c r="R9" s="254"/>
      <c r="S9" s="1680"/>
      <c r="T9" s="1680"/>
      <c r="U9" s="1680"/>
      <c r="V9" s="1680"/>
      <c r="W9" s="1680"/>
      <c r="X9" s="1680"/>
      <c r="Y9" s="1680"/>
    </row>
    <row r="10" spans="1:51" ht="18" x14ac:dyDescent="0.25">
      <c r="A10" s="25"/>
      <c r="B10" s="17"/>
      <c r="C10" s="130" t="str">
        <f>+CONCATENATE("Local Authority : ",+'Part 1'!K20)</f>
        <v>Local Authority : ZZZZ</v>
      </c>
      <c r="D10" s="97"/>
      <c r="E10" s="314"/>
      <c r="F10" s="314"/>
      <c r="G10" s="314"/>
      <c r="H10" s="17"/>
      <c r="I10" s="17"/>
      <c r="J10" s="17"/>
      <c r="K10" s="17"/>
      <c r="L10" s="17"/>
      <c r="M10" s="17"/>
      <c r="N10" s="17"/>
      <c r="O10" s="17"/>
      <c r="P10" s="17"/>
      <c r="Q10" s="18"/>
      <c r="R10" s="254"/>
      <c r="S10" s="1680"/>
      <c r="T10" s="1680"/>
      <c r="U10" s="1680"/>
      <c r="V10" s="1680"/>
      <c r="W10" s="1680"/>
      <c r="X10" s="1680"/>
      <c r="Y10" s="1680"/>
    </row>
    <row r="11" spans="1:51" ht="15.75" x14ac:dyDescent="0.25">
      <c r="A11" s="24"/>
      <c r="B11" s="314"/>
      <c r="C11" s="314"/>
      <c r="D11" s="314"/>
      <c r="E11" s="17"/>
      <c r="F11" s="26"/>
      <c r="G11" s="26"/>
      <c r="H11" s="26"/>
      <c r="I11" s="17"/>
      <c r="J11" s="17"/>
      <c r="K11" s="17"/>
      <c r="L11" s="17"/>
      <c r="M11" s="17"/>
      <c r="N11" s="17"/>
      <c r="O11" s="17"/>
      <c r="P11" s="17"/>
      <c r="Q11" s="18"/>
      <c r="R11" s="254"/>
      <c r="S11" s="1680"/>
      <c r="T11" s="1680"/>
      <c r="U11" s="1680"/>
      <c r="V11" s="1680"/>
      <c r="W11" s="1680"/>
      <c r="X11" s="1680"/>
      <c r="Y11" s="1680"/>
    </row>
    <row r="12" spans="1:51" ht="15.75" x14ac:dyDescent="0.25">
      <c r="A12" s="24"/>
      <c r="B12" s="314"/>
      <c r="C12" s="130" t="s">
        <v>4427</v>
      </c>
      <c r="D12" s="314"/>
      <c r="E12" s="17"/>
      <c r="F12" s="26"/>
      <c r="G12" s="26"/>
      <c r="H12" s="26"/>
      <c r="I12" s="17"/>
      <c r="J12" s="17"/>
      <c r="K12" s="17"/>
      <c r="L12" s="17"/>
      <c r="M12" s="17"/>
      <c r="N12" s="17"/>
      <c r="O12" s="17"/>
      <c r="P12" s="17"/>
      <c r="Q12" s="18"/>
      <c r="R12" s="254"/>
      <c r="S12" s="1680"/>
      <c r="T12" s="1680"/>
      <c r="U12" s="1680"/>
      <c r="V12" s="1680"/>
      <c r="W12" s="1680"/>
      <c r="X12" s="1680"/>
      <c r="Y12" s="1680"/>
    </row>
    <row r="13" spans="1:51" ht="15.75" x14ac:dyDescent="0.25">
      <c r="A13" s="948"/>
      <c r="B13" s="314"/>
      <c r="C13" s="1704" t="s">
        <v>4057</v>
      </c>
      <c r="D13" s="1705"/>
      <c r="E13" s="1705"/>
      <c r="F13" s="1705"/>
      <c r="G13" s="1705"/>
      <c r="H13" s="1705"/>
      <c r="I13" s="1705"/>
      <c r="J13" s="1705"/>
      <c r="K13" s="1705"/>
      <c r="L13" s="1705"/>
      <c r="M13" s="1705"/>
      <c r="N13" s="1705"/>
      <c r="O13" s="1705"/>
      <c r="P13" s="17"/>
      <c r="Q13" s="949"/>
      <c r="R13" s="950"/>
      <c r="S13" s="1680"/>
      <c r="T13" s="1680"/>
      <c r="U13" s="1680"/>
      <c r="V13" s="1680"/>
      <c r="W13" s="1680"/>
      <c r="X13" s="1680"/>
      <c r="Y13" s="1680"/>
    </row>
    <row r="14" spans="1:51" ht="15.75" x14ac:dyDescent="0.2">
      <c r="A14" s="25"/>
      <c r="B14" s="17"/>
      <c r="C14" s="1703" t="str">
        <f>+IF('Part 1'!P92="Yes", "You should complete columns 1 &amp; 2 only","You should complete column 1 only")</f>
        <v>You should complete column 1 only</v>
      </c>
      <c r="D14" s="1703"/>
      <c r="E14" s="1703"/>
      <c r="F14" s="1703"/>
      <c r="G14" s="1703"/>
      <c r="H14" s="92"/>
      <c r="I14" s="715" t="s">
        <v>25</v>
      </c>
      <c r="J14" s="715"/>
      <c r="K14" s="92"/>
      <c r="L14" s="715" t="s">
        <v>26</v>
      </c>
      <c r="M14" s="17"/>
      <c r="N14" s="17"/>
      <c r="O14" s="715" t="s">
        <v>27</v>
      </c>
      <c r="P14" s="92"/>
      <c r="Q14" s="18"/>
      <c r="R14" s="254"/>
      <c r="S14" s="1680"/>
      <c r="T14" s="1680"/>
      <c r="U14" s="1680"/>
      <c r="V14" s="1680"/>
      <c r="W14" s="1680"/>
      <c r="X14" s="1680"/>
      <c r="Y14" s="1680"/>
    </row>
    <row r="15" spans="1:51" ht="15.75" customHeight="1" x14ac:dyDescent="0.25">
      <c r="A15" s="25"/>
      <c r="B15" s="17"/>
      <c r="C15" s="17"/>
      <c r="D15" s="17"/>
      <c r="E15" s="17"/>
      <c r="F15" s="17"/>
      <c r="G15" s="1682"/>
      <c r="H15" s="431"/>
      <c r="I15" s="1692" t="s">
        <v>55</v>
      </c>
      <c r="J15" s="1385"/>
      <c r="K15" s="90"/>
      <c r="L15" s="1692" t="s">
        <v>53</v>
      </c>
      <c r="M15" s="17"/>
      <c r="N15" s="90"/>
      <c r="O15" s="1682" t="s">
        <v>881</v>
      </c>
      <c r="P15" s="90"/>
      <c r="Q15" s="18"/>
      <c r="R15" s="231"/>
    </row>
    <row r="16" spans="1:51" ht="15.75" x14ac:dyDescent="0.25">
      <c r="A16" s="25"/>
      <c r="B16" s="17"/>
      <c r="C16" s="17"/>
      <c r="D16" s="17"/>
      <c r="E16" s="17"/>
      <c r="F16" s="17"/>
      <c r="G16" s="1699"/>
      <c r="H16" s="431"/>
      <c r="I16" s="1692"/>
      <c r="J16" s="1385"/>
      <c r="K16" s="90"/>
      <c r="L16" s="1692"/>
      <c r="M16" s="17"/>
      <c r="N16" s="17"/>
      <c r="O16" s="1683"/>
      <c r="P16" s="17"/>
      <c r="Q16" s="18"/>
    </row>
    <row r="17" spans="1:27" ht="30" customHeight="1" x14ac:dyDescent="0.25">
      <c r="A17" s="25"/>
      <c r="B17" s="17"/>
      <c r="C17" s="17"/>
      <c r="D17" s="17"/>
      <c r="E17" s="17"/>
      <c r="F17" s="17"/>
      <c r="G17" s="90"/>
      <c r="H17" s="431"/>
      <c r="I17" s="461" t="s">
        <v>884</v>
      </c>
      <c r="J17" s="461"/>
      <c r="K17" s="17"/>
      <c r="L17" s="461" t="str">
        <f>+IF('Part 1'!$P$92="Yes", "Complete this column","Do not complete this column")</f>
        <v>Do not complete this column</v>
      </c>
      <c r="M17" s="17"/>
      <c r="N17" s="1681" t="s">
        <v>883</v>
      </c>
      <c r="O17" s="1681"/>
      <c r="P17" s="1681"/>
      <c r="Q17" s="18"/>
      <c r="S17" s="360" t="s">
        <v>955</v>
      </c>
      <c r="U17" s="337" t="s">
        <v>1017</v>
      </c>
    </row>
    <row r="18" spans="1:27" ht="16.5" thickBot="1" x14ac:dyDescent="0.3">
      <c r="A18" s="25"/>
      <c r="B18" s="164" t="s">
        <v>63</v>
      </c>
      <c r="C18" s="17"/>
      <c r="D18" s="157"/>
      <c r="E18" s="89"/>
      <c r="F18" s="17"/>
      <c r="G18" s="90"/>
      <c r="H18" s="431"/>
      <c r="I18" s="9" t="s">
        <v>19</v>
      </c>
      <c r="J18" s="93"/>
      <c r="K18" s="17"/>
      <c r="L18" s="90" t="s">
        <v>19</v>
      </c>
      <c r="M18" s="17"/>
      <c r="N18" s="235"/>
      <c r="O18" s="1073" t="s">
        <v>19</v>
      </c>
      <c r="P18" s="235"/>
      <c r="Q18" s="18"/>
    </row>
    <row r="19" spans="1:27" ht="18.75" customHeight="1" thickBot="1" x14ac:dyDescent="0.3">
      <c r="A19" s="25"/>
      <c r="B19" s="17"/>
      <c r="C19" s="1649" t="s">
        <v>1023</v>
      </c>
      <c r="D19" s="1649"/>
      <c r="E19" s="1649"/>
      <c r="F19" s="1649"/>
      <c r="G19" s="1649"/>
      <c r="H19" s="431"/>
      <c r="I19" s="1140">
        <f>'Part 3'!J276</f>
        <v>0</v>
      </c>
      <c r="J19" s="1146"/>
      <c r="K19" s="132"/>
      <c r="L19" s="1072">
        <f>'Part 3'!M276</f>
        <v>0</v>
      </c>
      <c r="M19" s="1141"/>
      <c r="N19" s="233"/>
      <c r="O19" s="1142">
        <f>+I19+L19</f>
        <v>0</v>
      </c>
      <c r="P19" s="235"/>
      <c r="Q19" s="18"/>
      <c r="R19" s="362" t="str">
        <f>+IF(S19=0,"","&lt;===")</f>
        <v/>
      </c>
      <c r="S19" s="361">
        <f>+IF(I19+L19=O19,0,1)</f>
        <v>0</v>
      </c>
      <c r="T19" s="335"/>
      <c r="U19" s="442">
        <f>ROUND(I19+L19,0)</f>
        <v>0</v>
      </c>
      <c r="V19" s="222"/>
      <c r="W19" s="443">
        <f>I19+L19</f>
        <v>0</v>
      </c>
      <c r="X19" s="198"/>
      <c r="Y19" s="443">
        <f>W19-U19</f>
        <v>0</v>
      </c>
      <c r="Z19" s="198"/>
      <c r="AA19" s="198" t="str">
        <f>IF(Y19&lt;&gt;0,"Please remove pence. All figures shown in whole £s","")</f>
        <v/>
      </c>
    </row>
    <row r="20" spans="1:27" x14ac:dyDescent="0.2">
      <c r="A20" s="25"/>
      <c r="B20" s="17"/>
      <c r="C20" s="1649"/>
      <c r="D20" s="1649"/>
      <c r="E20" s="1649"/>
      <c r="F20" s="1649"/>
      <c r="G20" s="1649"/>
      <c r="H20" s="93"/>
      <c r="I20" s="93"/>
      <c r="J20" s="93"/>
      <c r="K20" s="93"/>
      <c r="L20" s="93"/>
      <c r="M20" s="17"/>
      <c r="N20" s="233"/>
      <c r="O20" s="233"/>
      <c r="P20" s="235"/>
      <c r="Q20" s="18"/>
      <c r="S20" s="355"/>
      <c r="T20" s="335"/>
      <c r="U20" s="442"/>
      <c r="V20" s="222"/>
      <c r="W20" s="443"/>
      <c r="X20" s="198"/>
      <c r="Y20" s="443"/>
      <c r="Z20" s="198"/>
      <c r="AA20" s="198" t="str">
        <f t="shared" ref="AA20:AA33" si="0">IF(Y20&lt;&gt;0,"Pleasae enter figures to the nearest pound","")</f>
        <v/>
      </c>
    </row>
    <row r="21" spans="1:27" x14ac:dyDescent="0.2">
      <c r="A21" s="25"/>
      <c r="B21" s="17"/>
      <c r="C21" s="155"/>
      <c r="D21" s="155"/>
      <c r="E21" s="155"/>
      <c r="F21" s="167"/>
      <c r="G21" s="147"/>
      <c r="H21" s="93"/>
      <c r="I21" s="93"/>
      <c r="J21" s="93"/>
      <c r="K21" s="93"/>
      <c r="L21" s="93"/>
      <c r="M21" s="93"/>
      <c r="N21" s="233"/>
      <c r="O21" s="233"/>
      <c r="P21" s="235"/>
      <c r="Q21" s="18"/>
      <c r="S21" s="355"/>
      <c r="T21" s="335"/>
      <c r="U21" s="442"/>
      <c r="V21" s="222"/>
      <c r="W21" s="443"/>
      <c r="X21" s="198"/>
      <c r="Y21" s="443"/>
      <c r="Z21" s="198"/>
      <c r="AA21" s="198" t="str">
        <f t="shared" si="0"/>
        <v/>
      </c>
    </row>
    <row r="22" spans="1:27" ht="15" customHeight="1" thickBot="1" x14ac:dyDescent="0.25">
      <c r="A22" s="25"/>
      <c r="B22" s="1689" t="s">
        <v>79</v>
      </c>
      <c r="C22" s="1689"/>
      <c r="D22" s="155"/>
      <c r="E22" s="155"/>
      <c r="F22" s="167"/>
      <c r="G22" s="147"/>
      <c r="H22" s="93"/>
      <c r="I22" s="93"/>
      <c r="J22" s="93"/>
      <c r="K22" s="93"/>
      <c r="L22" s="93"/>
      <c r="M22" s="93"/>
      <c r="N22" s="233"/>
      <c r="O22" s="233"/>
      <c r="P22" s="235"/>
      <c r="Q22" s="18"/>
      <c r="S22" s="355"/>
      <c r="T22" s="335"/>
      <c r="U22" s="442"/>
      <c r="V22" s="222"/>
      <c r="W22" s="443"/>
      <c r="X22" s="198"/>
      <c r="Y22" s="443"/>
      <c r="Z22" s="198"/>
      <c r="AA22" s="198" t="str">
        <f t="shared" si="0"/>
        <v/>
      </c>
    </row>
    <row r="23" spans="1:27" ht="18.75" thickBot="1" x14ac:dyDescent="0.3">
      <c r="A23" s="25"/>
      <c r="B23" s="17"/>
      <c r="C23" s="1690" t="s">
        <v>930</v>
      </c>
      <c r="D23" s="1690"/>
      <c r="E23" s="1690"/>
      <c r="F23" s="167"/>
      <c r="G23" s="190"/>
      <c r="H23" s="93"/>
      <c r="I23" s="1127">
        <v>0</v>
      </c>
      <c r="J23" s="93"/>
      <c r="K23" s="93"/>
      <c r="L23" s="1074">
        <v>0</v>
      </c>
      <c r="M23" s="1128"/>
      <c r="N23" s="233"/>
      <c r="O23" s="1142">
        <f>+I23+L23</f>
        <v>0</v>
      </c>
      <c r="P23" s="235"/>
      <c r="Q23" s="18"/>
      <c r="R23" s="362" t="str">
        <f>+IF(S23=0,"","&lt;===")</f>
        <v/>
      </c>
      <c r="S23" s="351">
        <f>+IF(I23+L23=O23,0,1)</f>
        <v>0</v>
      </c>
      <c r="T23" s="335"/>
      <c r="U23" s="442">
        <f>ROUND(I23+L23,0)</f>
        <v>0</v>
      </c>
      <c r="V23" s="222"/>
      <c r="W23" s="443">
        <f>I23+L23</f>
        <v>0</v>
      </c>
      <c r="X23" s="198"/>
      <c r="Y23" s="443">
        <f>W23-U23</f>
        <v>0</v>
      </c>
      <c r="Z23" s="198"/>
      <c r="AA23" s="198" t="str">
        <f>IF(Y23&lt;&gt;0,"Please remove pence. All figures shown in whole £s","")</f>
        <v/>
      </c>
    </row>
    <row r="24" spans="1:27" x14ac:dyDescent="0.2">
      <c r="A24" s="25"/>
      <c r="B24" s="17"/>
      <c r="C24" s="155"/>
      <c r="D24" s="155"/>
      <c r="E24" s="155"/>
      <c r="F24" s="167"/>
      <c r="G24" s="147"/>
      <c r="H24" s="93"/>
      <c r="I24" s="93"/>
      <c r="J24" s="93"/>
      <c r="K24" s="93"/>
      <c r="L24" s="93"/>
      <c r="M24" s="93"/>
      <c r="N24" s="233"/>
      <c r="O24" s="233"/>
      <c r="P24" s="235"/>
      <c r="Q24" s="18"/>
      <c r="S24" s="355"/>
      <c r="T24" s="335"/>
      <c r="U24" s="442"/>
      <c r="V24" s="222"/>
      <c r="W24" s="443"/>
      <c r="X24" s="198"/>
      <c r="Y24" s="443"/>
      <c r="Z24" s="198"/>
      <c r="AA24" s="198" t="str">
        <f t="shared" si="0"/>
        <v/>
      </c>
    </row>
    <row r="25" spans="1:27" ht="15.75" x14ac:dyDescent="0.2">
      <c r="A25" s="25"/>
      <c r="B25" s="141" t="s">
        <v>64</v>
      </c>
      <c r="C25" s="155"/>
      <c r="D25" s="89"/>
      <c r="E25" s="89"/>
      <c r="F25" s="17"/>
      <c r="G25" s="147"/>
      <c r="H25" s="93"/>
      <c r="I25" s="93"/>
      <c r="J25" s="93"/>
      <c r="K25" s="93"/>
      <c r="L25" s="93"/>
      <c r="M25" s="93"/>
      <c r="N25" s="233"/>
      <c r="O25" s="233"/>
      <c r="P25" s="235"/>
      <c r="Q25" s="18"/>
      <c r="S25" s="355"/>
      <c r="T25" s="335"/>
      <c r="U25" s="442"/>
      <c r="V25" s="222"/>
      <c r="W25" s="443"/>
      <c r="X25" s="198"/>
      <c r="Y25" s="443"/>
      <c r="Z25" s="198"/>
      <c r="AA25" s="198" t="str">
        <f t="shared" si="0"/>
        <v/>
      </c>
    </row>
    <row r="26" spans="1:27" ht="14.25" customHeight="1" thickBot="1" x14ac:dyDescent="0.3">
      <c r="A26" s="25"/>
      <c r="B26" s="26"/>
      <c r="C26" s="141" t="s">
        <v>65</v>
      </c>
      <c r="D26" s="167"/>
      <c r="E26" s="89"/>
      <c r="F26" s="17"/>
      <c r="G26" s="147"/>
      <c r="H26" s="93"/>
      <c r="I26" s="93"/>
      <c r="J26" s="93"/>
      <c r="K26" s="93"/>
      <c r="L26" s="93"/>
      <c r="M26" s="93"/>
      <c r="N26" s="233"/>
      <c r="O26" s="233"/>
      <c r="P26" s="235"/>
      <c r="Q26" s="18"/>
      <c r="S26" s="355"/>
      <c r="T26" s="335"/>
      <c r="U26" s="442"/>
      <c r="V26" s="222"/>
      <c r="W26" s="443"/>
      <c r="X26" s="198"/>
      <c r="Y26" s="443"/>
      <c r="Z26" s="198"/>
      <c r="AA26" s="198" t="str">
        <f t="shared" si="0"/>
        <v/>
      </c>
    </row>
    <row r="27" spans="1:27" ht="18.75" thickBot="1" x14ac:dyDescent="0.3">
      <c r="A27" s="25"/>
      <c r="B27" s="6"/>
      <c r="C27" s="453" t="s">
        <v>981</v>
      </c>
      <c r="D27" s="454"/>
      <c r="E27" s="453"/>
      <c r="F27" s="454"/>
      <c r="G27" s="455"/>
      <c r="H27" s="455"/>
      <c r="I27" s="1127">
        <v>0</v>
      </c>
      <c r="J27" s="456"/>
      <c r="K27" s="456"/>
      <c r="L27" s="1127">
        <v>0</v>
      </c>
      <c r="M27" s="456"/>
      <c r="N27" s="233"/>
      <c r="O27" s="1142">
        <f>+I27+L27</f>
        <v>0</v>
      </c>
      <c r="P27" s="1153">
        <f>+O27</f>
        <v>0</v>
      </c>
      <c r="Q27" s="18"/>
      <c r="R27" s="362" t="str">
        <f>+IF(S27=0,"","&lt;===")</f>
        <v/>
      </c>
      <c r="S27" s="351">
        <f>+IF(I27+L27=O27,0,1)</f>
        <v>0</v>
      </c>
      <c r="T27" s="336"/>
      <c r="U27" s="442">
        <f>ROUND(I27+L27,0)</f>
        <v>0</v>
      </c>
      <c r="V27" s="222"/>
      <c r="W27" s="443">
        <f>I27+L27</f>
        <v>0</v>
      </c>
      <c r="X27" s="198"/>
      <c r="Y27" s="443">
        <f>W27-U27</f>
        <v>0</v>
      </c>
      <c r="Z27" s="198"/>
      <c r="AA27" s="198" t="str">
        <f>IF(Y27&lt;&gt;0,"Please remove pence. All figures shown in whole £s","")</f>
        <v/>
      </c>
    </row>
    <row r="28" spans="1:27" ht="16.5" thickBot="1" x14ac:dyDescent="0.25">
      <c r="A28" s="25"/>
      <c r="B28" s="17"/>
      <c r="C28" s="108"/>
      <c r="D28" s="156"/>
      <c r="E28" s="156"/>
      <c r="F28" s="167"/>
      <c r="G28" s="190"/>
      <c r="H28" s="190"/>
      <c r="I28" s="1017" t="str">
        <f>IF(OR(I27&gt;0,L27&gt;0),"Figures for write-offs should be negative.","")</f>
        <v/>
      </c>
      <c r="J28" s="93"/>
      <c r="K28" s="147"/>
      <c r="L28" s="147"/>
      <c r="M28" s="190"/>
      <c r="N28" s="233"/>
      <c r="O28" s="236"/>
      <c r="P28" s="247"/>
      <c r="Q28" s="18"/>
      <c r="S28" s="355"/>
      <c r="T28" s="335"/>
      <c r="U28" s="442"/>
      <c r="V28" s="222"/>
      <c r="W28" s="443"/>
      <c r="X28" s="198"/>
      <c r="Y28" s="443"/>
      <c r="Z28" s="198"/>
      <c r="AA28" s="198" t="str">
        <f t="shared" si="0"/>
        <v/>
      </c>
    </row>
    <row r="29" spans="1:27" ht="18.75" thickBot="1" x14ac:dyDescent="0.3">
      <c r="A29" s="25"/>
      <c r="B29" s="17"/>
      <c r="C29" s="1650" t="s">
        <v>982</v>
      </c>
      <c r="D29" s="1619"/>
      <c r="E29" s="1619"/>
      <c r="F29" s="1688"/>
      <c r="G29" s="1688"/>
      <c r="H29" s="190"/>
      <c r="I29" s="1074">
        <v>0</v>
      </c>
      <c r="J29" s="1128"/>
      <c r="K29" s="1410"/>
      <c r="L29" s="1074">
        <v>0</v>
      </c>
      <c r="M29" s="1128"/>
      <c r="N29" s="233"/>
      <c r="O29" s="1142">
        <f>+I29+L29</f>
        <v>0</v>
      </c>
      <c r="P29" s="235"/>
      <c r="Q29" s="18"/>
      <c r="R29" s="362" t="str">
        <f>+IF(S29=0,"","&lt;===")</f>
        <v/>
      </c>
      <c r="S29" s="351">
        <f>+IF(I29+L29=O29,0,1)</f>
        <v>0</v>
      </c>
      <c r="T29" s="335"/>
      <c r="U29" s="442">
        <f>ROUND(I29+L29,0)</f>
        <v>0</v>
      </c>
      <c r="V29" s="222"/>
      <c r="W29" s="443">
        <f>I29+L29</f>
        <v>0</v>
      </c>
      <c r="X29" s="198"/>
      <c r="Y29" s="443">
        <f>W29-U29</f>
        <v>0</v>
      </c>
      <c r="Z29" s="198"/>
      <c r="AA29" s="198" t="str">
        <f>IF(Y29&lt;&gt;0,"Please remove pence. All figures shown in whole £s","")</f>
        <v/>
      </c>
    </row>
    <row r="30" spans="1:27" ht="18" x14ac:dyDescent="0.25">
      <c r="A30" s="25"/>
      <c r="B30" s="17"/>
      <c r="C30" s="1619"/>
      <c r="D30" s="1619"/>
      <c r="E30" s="1619"/>
      <c r="F30" s="1688"/>
      <c r="G30" s="1688"/>
      <c r="H30" s="190"/>
      <c r="I30" s="190"/>
      <c r="J30" s="93"/>
      <c r="K30" s="147"/>
      <c r="L30" s="147"/>
      <c r="M30" s="93"/>
      <c r="N30" s="233"/>
      <c r="O30" s="236"/>
      <c r="P30" s="235"/>
      <c r="Q30" s="18"/>
      <c r="R30" s="362"/>
      <c r="S30" s="351"/>
      <c r="T30" s="335"/>
      <c r="U30" s="442"/>
      <c r="V30" s="222"/>
      <c r="W30" s="443"/>
      <c r="X30" s="198"/>
      <c r="Y30" s="443"/>
      <c r="Z30" s="198"/>
      <c r="AA30" s="198" t="str">
        <f t="shared" si="0"/>
        <v/>
      </c>
    </row>
    <row r="31" spans="1:27" ht="16.5" thickBot="1" x14ac:dyDescent="0.25">
      <c r="A31" s="25"/>
      <c r="B31" s="17"/>
      <c r="C31" s="156"/>
      <c r="D31" s="156"/>
      <c r="E31" s="156"/>
      <c r="F31" s="167"/>
      <c r="G31" s="147"/>
      <c r="H31" s="190"/>
      <c r="I31" s="147"/>
      <c r="J31" s="93"/>
      <c r="K31" s="147"/>
      <c r="L31" s="147"/>
      <c r="M31" s="190"/>
      <c r="N31" s="233"/>
      <c r="O31" s="233"/>
      <c r="P31" s="235"/>
      <c r="Q31" s="18"/>
      <c r="S31" s="355"/>
      <c r="T31" s="335"/>
      <c r="U31" s="442"/>
      <c r="V31" s="222"/>
      <c r="W31" s="443"/>
      <c r="X31" s="198"/>
      <c r="Y31" s="443"/>
      <c r="Z31" s="198"/>
      <c r="AA31" s="198" t="str">
        <f t="shared" si="0"/>
        <v/>
      </c>
    </row>
    <row r="32" spans="1:27" ht="16.5" customHeight="1" thickBot="1" x14ac:dyDescent="0.3">
      <c r="A32" s="25"/>
      <c r="B32" s="17"/>
      <c r="C32" s="108" t="s">
        <v>983</v>
      </c>
      <c r="D32" s="156"/>
      <c r="E32" s="89"/>
      <c r="F32" s="17"/>
      <c r="G32" s="190"/>
      <c r="H32" s="190"/>
      <c r="I32" s="1129">
        <v>0</v>
      </c>
      <c r="J32" s="93"/>
      <c r="K32" s="93"/>
      <c r="L32" s="1129">
        <v>0</v>
      </c>
      <c r="M32" s="190"/>
      <c r="N32" s="233"/>
      <c r="O32" s="1142">
        <f>+I32+L32</f>
        <v>0</v>
      </c>
      <c r="P32" s="247"/>
      <c r="Q32" s="18"/>
      <c r="R32" s="362" t="str">
        <f>+IF(S32=0,"","&lt;===")</f>
        <v/>
      </c>
      <c r="S32" s="351">
        <f>+IF(I32+L32=O32,0,1)</f>
        <v>0</v>
      </c>
      <c r="T32" s="335"/>
      <c r="U32" s="442">
        <f>ROUND(I32+L32,0)</f>
        <v>0</v>
      </c>
      <c r="V32" s="222"/>
      <c r="W32" s="443">
        <f>I32+L32</f>
        <v>0</v>
      </c>
      <c r="X32" s="198"/>
      <c r="Y32" s="443">
        <f>W32-U32</f>
        <v>0</v>
      </c>
      <c r="Z32" s="198"/>
      <c r="AA32" s="198" t="str">
        <f>IF(Y32&lt;&gt;0,"Please remove pence. All figures shown in whole £s","")</f>
        <v/>
      </c>
    </row>
    <row r="33" spans="1:27" ht="36.75" customHeight="1" x14ac:dyDescent="0.2">
      <c r="A33" s="25"/>
      <c r="B33" s="17"/>
      <c r="C33" s="89"/>
      <c r="D33" s="156"/>
      <c r="E33" s="89"/>
      <c r="F33" s="17"/>
      <c r="G33" s="190"/>
      <c r="H33" s="190"/>
      <c r="I33" s="1077" t="str">
        <f>IF(I32&lt;&gt;0,IF(AND((I32)&gt;0,U33&gt;0),"",IF(AND((I32)&lt;0,U33&lt;0),"","Note: The sign of Line 5 is different to the sign of the 2022-23 value")),"")</f>
        <v/>
      </c>
      <c r="J33" s="93"/>
      <c r="K33" s="93"/>
      <c r="L33" s="1076" t="str">
        <f>IF(L32&lt;&gt;0,IF(AND((L32)&gt;0,W33&gt;0),"",IF(AND((L32)&lt;0,W33&lt;0),"","Note: The sign of Line 5 is different to the sign of the 2022-23 value")),"")</f>
        <v/>
      </c>
      <c r="M33" s="190"/>
      <c r="N33" s="233"/>
      <c r="O33" s="236"/>
      <c r="P33" s="247"/>
      <c r="Q33" s="18"/>
      <c r="S33" s="355"/>
      <c r="T33" s="335"/>
      <c r="U33" s="442">
        <f>INDEX(Data!CT:CT,MATCH(Import_LA_Code,Ref_LA_Codes,0))</f>
        <v>0</v>
      </c>
      <c r="V33" s="222"/>
      <c r="W33" s="442">
        <f>INDEX(Data!CU:CU,MATCH(Import_LA_Code,Ref_LA_Codes,0))</f>
        <v>0</v>
      </c>
      <c r="X33" s="198"/>
      <c r="Y33" s="443"/>
      <c r="Z33" s="198"/>
      <c r="AA33" s="198" t="str">
        <f t="shared" si="0"/>
        <v/>
      </c>
    </row>
    <row r="34" spans="1:27" ht="16.5" thickBot="1" x14ac:dyDescent="0.25">
      <c r="A34" s="25"/>
      <c r="B34" s="17"/>
      <c r="C34" s="141" t="s">
        <v>1297</v>
      </c>
      <c r="D34" s="167"/>
      <c r="E34" s="89"/>
      <c r="F34" s="17"/>
      <c r="G34" s="147"/>
      <c r="H34" s="190"/>
      <c r="I34" s="93"/>
      <c r="J34" s="93"/>
      <c r="K34" s="93"/>
      <c r="L34" s="93"/>
      <c r="M34" s="190"/>
      <c r="N34" s="233"/>
      <c r="O34" s="233"/>
      <c r="P34" s="247"/>
      <c r="Q34" s="18"/>
      <c r="S34" s="355"/>
      <c r="T34" s="335"/>
      <c r="U34" s="222"/>
      <c r="V34" s="222"/>
      <c r="W34" s="198"/>
      <c r="X34" s="198"/>
      <c r="Y34" s="198"/>
      <c r="Z34" s="198"/>
      <c r="AA34" s="198"/>
    </row>
    <row r="35" spans="1:27" s="198" customFormat="1" ht="18.75" thickBot="1" x14ac:dyDescent="0.3">
      <c r="A35" s="672"/>
      <c r="B35" s="662"/>
      <c r="C35" s="108" t="s">
        <v>1294</v>
      </c>
      <c r="D35" s="684"/>
      <c r="E35" s="661"/>
      <c r="F35" s="662"/>
      <c r="G35" s="685"/>
      <c r="H35" s="669"/>
      <c r="I35" s="1130">
        <v>0</v>
      </c>
      <c r="J35" s="93"/>
      <c r="K35" s="110"/>
      <c r="L35" s="1130">
        <v>0</v>
      </c>
      <c r="M35" s="136"/>
      <c r="N35" s="470"/>
      <c r="O35" s="1137">
        <f>+I35+L35</f>
        <v>0</v>
      </c>
      <c r="P35" s="686"/>
      <c r="Q35" s="674"/>
      <c r="R35" s="362" t="str">
        <f>+IF(S35=0,"","&lt;===")</f>
        <v/>
      </c>
      <c r="S35" s="351">
        <f>+IF(I35+L35=O35,0,1)</f>
        <v>0</v>
      </c>
      <c r="T35" s="222"/>
      <c r="U35" s="442">
        <f>ROUND(I35+L35,0)</f>
        <v>0</v>
      </c>
      <c r="V35" s="222"/>
      <c r="W35" s="443">
        <f>I35+L35</f>
        <v>0</v>
      </c>
      <c r="Y35" s="443">
        <f>W35-U35</f>
        <v>0</v>
      </c>
      <c r="AA35" s="198" t="str">
        <f>IF(Y35&lt;&gt;0,"Please remove pence. All figures shown in whole £s","")</f>
        <v/>
      </c>
    </row>
    <row r="36" spans="1:27" s="198" customFormat="1" ht="18" x14ac:dyDescent="0.25">
      <c r="A36" s="672"/>
      <c r="B36" s="662"/>
      <c r="C36" s="108" t="s">
        <v>1298</v>
      </c>
      <c r="D36" s="684"/>
      <c r="E36" s="661"/>
      <c r="F36" s="662"/>
      <c r="G36" s="685"/>
      <c r="H36" s="669"/>
      <c r="I36" s="110"/>
      <c r="J36" s="93"/>
      <c r="K36" s="110"/>
      <c r="L36" s="110"/>
      <c r="M36" s="136"/>
      <c r="N36" s="470"/>
      <c r="O36" s="470"/>
      <c r="P36" s="686"/>
      <c r="Q36" s="674"/>
      <c r="R36" s="362"/>
      <c r="S36" s="351"/>
      <c r="T36" s="222"/>
      <c r="U36" s="442"/>
      <c r="V36" s="222"/>
      <c r="W36" s="443"/>
      <c r="Y36" s="443"/>
    </row>
    <row r="37" spans="1:27" s="198" customFormat="1" ht="16.5" thickBot="1" x14ac:dyDescent="0.25">
      <c r="A37" s="672"/>
      <c r="B37" s="662"/>
      <c r="C37" s="108"/>
      <c r="D37" s="684"/>
      <c r="E37" s="661"/>
      <c r="F37" s="662"/>
      <c r="G37" s="670"/>
      <c r="H37" s="669"/>
      <c r="I37" s="110"/>
      <c r="J37" s="93"/>
      <c r="K37" s="110"/>
      <c r="L37" s="110"/>
      <c r="M37" s="391"/>
      <c r="N37" s="470"/>
      <c r="O37" s="470"/>
      <c r="P37" s="686"/>
      <c r="Q37" s="674"/>
      <c r="R37" s="227"/>
      <c r="S37" s="351"/>
      <c r="T37" s="222"/>
      <c r="U37" s="222"/>
      <c r="V37" s="222"/>
    </row>
    <row r="38" spans="1:27" s="198" customFormat="1" ht="18.75" thickBot="1" x14ac:dyDescent="0.3">
      <c r="A38" s="672"/>
      <c r="B38" s="662"/>
      <c r="C38" s="108" t="s">
        <v>1299</v>
      </c>
      <c r="D38" s="684"/>
      <c r="E38" s="661"/>
      <c r="F38" s="662"/>
      <c r="G38" s="685"/>
      <c r="H38" s="669"/>
      <c r="I38" s="1130">
        <v>0</v>
      </c>
      <c r="J38" s="93"/>
      <c r="K38" s="110"/>
      <c r="L38" s="1075">
        <v>0</v>
      </c>
      <c r="M38" s="1131"/>
      <c r="N38" s="470"/>
      <c r="O38" s="1067">
        <f>+I38+L38</f>
        <v>0</v>
      </c>
      <c r="P38" s="1143"/>
      <c r="Q38" s="674"/>
      <c r="R38" s="362" t="str">
        <f>+IF(S38=0,"","&lt;===")</f>
        <v/>
      </c>
      <c r="S38" s="351">
        <f>+IF(I38+L38=O38,0,1)</f>
        <v>0</v>
      </c>
      <c r="T38" s="222"/>
      <c r="U38" s="442">
        <f>ROUND(I38+L38,0)</f>
        <v>0</v>
      </c>
      <c r="V38" s="222"/>
      <c r="W38" s="443">
        <f>I38+L38</f>
        <v>0</v>
      </c>
      <c r="Y38" s="443">
        <f>W38-U38</f>
        <v>0</v>
      </c>
      <c r="AA38" s="198" t="str">
        <f>IF(Y38&lt;&gt;0,"Please remove pence. All figures shown in whole £s","")</f>
        <v/>
      </c>
    </row>
    <row r="39" spans="1:27" s="198" customFormat="1" ht="18" x14ac:dyDescent="0.25">
      <c r="A39" s="672"/>
      <c r="B39" s="662"/>
      <c r="C39" s="108" t="s">
        <v>1298</v>
      </c>
      <c r="D39" s="684"/>
      <c r="E39" s="661"/>
      <c r="F39" s="662"/>
      <c r="G39" s="685"/>
      <c r="H39" s="669"/>
      <c r="I39" s="110"/>
      <c r="J39" s="93"/>
      <c r="K39" s="110"/>
      <c r="L39" s="110"/>
      <c r="M39" s="136"/>
      <c r="N39" s="470"/>
      <c r="O39" s="931"/>
      <c r="P39" s="686"/>
      <c r="Q39" s="674"/>
      <c r="R39" s="362"/>
      <c r="S39" s="351"/>
      <c r="T39" s="222"/>
      <c r="U39" s="442"/>
      <c r="V39" s="222"/>
      <c r="W39" s="443"/>
      <c r="Y39" s="443"/>
    </row>
    <row r="40" spans="1:27" s="198" customFormat="1" ht="18.75" thickBot="1" x14ac:dyDescent="0.3">
      <c r="A40" s="672"/>
      <c r="B40" s="662"/>
      <c r="C40" s="108"/>
      <c r="D40" s="684"/>
      <c r="E40" s="661"/>
      <c r="F40" s="662"/>
      <c r="G40" s="685"/>
      <c r="H40" s="669"/>
      <c r="I40" s="110"/>
      <c r="J40" s="93"/>
      <c r="K40" s="110"/>
      <c r="L40" s="110"/>
      <c r="M40" s="136"/>
      <c r="N40" s="470"/>
      <c r="O40" s="931"/>
      <c r="P40" s="686"/>
      <c r="Q40" s="1237"/>
      <c r="R40" s="362"/>
      <c r="S40" s="351"/>
      <c r="T40" s="222"/>
      <c r="U40" s="442"/>
      <c r="V40" s="222"/>
      <c r="W40" s="443"/>
      <c r="Y40" s="443"/>
    </row>
    <row r="41" spans="1:27" s="198" customFormat="1" ht="18.75" thickBot="1" x14ac:dyDescent="0.3">
      <c r="A41" s="672"/>
      <c r="B41" s="684"/>
      <c r="C41" s="843" t="s">
        <v>6412</v>
      </c>
      <c r="D41" s="1588"/>
      <c r="E41" s="1589"/>
      <c r="F41" s="1588"/>
      <c r="G41" s="1590"/>
      <c r="H41" s="1591"/>
      <c r="I41" s="1199">
        <v>0</v>
      </c>
      <c r="J41" s="1587"/>
      <c r="K41" s="1592"/>
      <c r="L41" s="1199">
        <v>0</v>
      </c>
      <c r="M41" s="1593"/>
      <c r="N41" s="1592"/>
      <c r="O41" s="1594">
        <f>+I41+L41</f>
        <v>0</v>
      </c>
      <c r="P41" s="686"/>
      <c r="Q41" s="674"/>
      <c r="R41" s="362" t="str">
        <f>+IF(S41=0,"","&lt;===")</f>
        <v/>
      </c>
      <c r="S41" s="351">
        <f>+IF(I41+L41=O41,0,1)</f>
        <v>0</v>
      </c>
      <c r="T41" s="222"/>
      <c r="U41" s="442">
        <f>ROUND(I41+L41,0)</f>
        <v>0</v>
      </c>
      <c r="V41" s="222"/>
      <c r="W41" s="443">
        <f>I41+L41</f>
        <v>0</v>
      </c>
      <c r="Y41" s="443">
        <f>W41-U41</f>
        <v>0</v>
      </c>
      <c r="AA41" s="198" t="str">
        <f>IF(Y41&lt;&gt;0,"Please remove pence. All figures shown in whole £s","")</f>
        <v/>
      </c>
    </row>
    <row r="42" spans="1:27" s="198" customFormat="1" ht="18" x14ac:dyDescent="0.25">
      <c r="A42" s="672"/>
      <c r="B42" s="684"/>
      <c r="C42" s="843" t="s">
        <v>1298</v>
      </c>
      <c r="D42" s="1588"/>
      <c r="E42" s="1589"/>
      <c r="F42" s="1588"/>
      <c r="G42" s="1590"/>
      <c r="H42" s="1591"/>
      <c r="I42" s="1592"/>
      <c r="J42" s="1587"/>
      <c r="K42" s="1592"/>
      <c r="L42" s="1592"/>
      <c r="M42" s="1593"/>
      <c r="N42" s="1592"/>
      <c r="O42" s="1595" t="str">
        <f>IF(AND(O35=0,O38=0,O41=0),"Line 6 and Line 7 are 0, please check that you have not missed these lines","")</f>
        <v>Line 6 and Line 7 are 0, please check that you have not missed these lines</v>
      </c>
      <c r="P42" s="686"/>
      <c r="Q42" s="674"/>
      <c r="R42" s="362"/>
      <c r="S42" s="351"/>
      <c r="T42" s="222"/>
      <c r="U42" s="442"/>
      <c r="V42" s="222"/>
      <c r="W42" s="443"/>
      <c r="Y42" s="443"/>
    </row>
    <row r="43" spans="1:27" s="198" customFormat="1" ht="18.75" thickBot="1" x14ac:dyDescent="0.3">
      <c r="A43" s="672"/>
      <c r="B43" s="684"/>
      <c r="C43" s="108"/>
      <c r="D43" s="684"/>
      <c r="E43" s="661"/>
      <c r="F43" s="662"/>
      <c r="G43" s="685"/>
      <c r="H43" s="669"/>
      <c r="I43" s="110"/>
      <c r="J43" s="93"/>
      <c r="K43" s="110"/>
      <c r="L43" s="110"/>
      <c r="M43" s="136"/>
      <c r="N43" s="470"/>
      <c r="O43" s="470"/>
      <c r="P43" s="686"/>
      <c r="Q43" s="674"/>
      <c r="R43" s="362"/>
      <c r="S43" s="351"/>
      <c r="T43" s="222"/>
      <c r="U43" s="442"/>
      <c r="V43" s="222"/>
      <c r="W43" s="443"/>
      <c r="Y43" s="443"/>
    </row>
    <row r="44" spans="1:27" s="198" customFormat="1" ht="18.75" thickBot="1" x14ac:dyDescent="0.3">
      <c r="A44" s="672"/>
      <c r="B44" s="684"/>
      <c r="C44" s="108" t="s">
        <v>4459</v>
      </c>
      <c r="D44" s="687"/>
      <c r="E44" s="661"/>
      <c r="F44" s="662"/>
      <c r="G44" s="669"/>
      <c r="H44" s="669"/>
      <c r="I44" s="1132">
        <v>0</v>
      </c>
      <c r="J44" s="93"/>
      <c r="K44" s="110"/>
      <c r="L44" s="1132">
        <v>0</v>
      </c>
      <c r="M44" s="391"/>
      <c r="N44" s="470"/>
      <c r="O44" s="1067">
        <f>+I44+L44</f>
        <v>0</v>
      </c>
      <c r="P44" s="1143"/>
      <c r="Q44" s="674"/>
      <c r="R44" s="362" t="str">
        <f>+IF(S44=0,"","&lt;===")</f>
        <v/>
      </c>
      <c r="S44" s="351">
        <f>+IF(I44+L44=O44,0,1)</f>
        <v>0</v>
      </c>
      <c r="T44" s="222"/>
      <c r="U44" s="442">
        <f>ROUND(I44+L44,0)</f>
        <v>0</v>
      </c>
      <c r="V44" s="222"/>
      <c r="W44" s="443">
        <f>I44+L44</f>
        <v>0</v>
      </c>
      <c r="Y44" s="443">
        <f>W44-U44</f>
        <v>0</v>
      </c>
      <c r="AA44" s="198" t="str">
        <f>IF(Y44&lt;&gt;0,"Please remove pence. All figures shown in whole £s","")</f>
        <v/>
      </c>
    </row>
    <row r="45" spans="1:27" s="198" customFormat="1" ht="43.5" customHeight="1" thickBot="1" x14ac:dyDescent="0.3">
      <c r="A45" s="672"/>
      <c r="B45" s="684"/>
      <c r="C45" s="108"/>
      <c r="D45" s="687"/>
      <c r="E45" s="661"/>
      <c r="F45" s="662"/>
      <c r="G45" s="669"/>
      <c r="H45" s="669"/>
      <c r="I45" s="1078" t="str">
        <f>IF(AND(U45&lt;&gt;0,I44&lt;&gt;0),IF(AND(I44&gt;0,U45&gt;0),"",IF(AND(I44&lt;0,U45&lt;0),"","Note: The sign of the Line 9 is different to the sign of the 2022-23 value")),"")</f>
        <v/>
      </c>
      <c r="J45" s="93"/>
      <c r="K45" s="110"/>
      <c r="L45" s="1079" t="str">
        <f>IF(AND(W45&lt;&gt;0,L44&lt;&gt;0),IF(AND(L44&gt;0,W45&gt;0),"",IF(AND(L44&lt;0,W45&lt;0),"","Note: The sign of Line 9 is different to the sign of the 2022-23 value")),"")</f>
        <v/>
      </c>
      <c r="M45" s="391"/>
      <c r="N45" s="470"/>
      <c r="O45" s="1080" t="str">
        <f>IF(AND(O44=0,'Part 5'!X64&gt;0),"Opening balance for the 2010 list is positive, so it is likely to require adjustment",IF('Part 5'!X84&gt;0,"Closing balance for the 2010 list is positive, please check that your adjustment is correct",""))</f>
        <v/>
      </c>
      <c r="P45" s="686"/>
      <c r="Q45" s="674"/>
      <c r="R45" s="362"/>
      <c r="S45" s="351"/>
      <c r="T45" s="222"/>
      <c r="U45" s="442">
        <f>INDEX(Data!DA:DA,MATCH(Import_LA_Code,Ref_LA_Codes,0))</f>
        <v>0</v>
      </c>
      <c r="V45" s="222"/>
      <c r="W45" s="442">
        <f>INDEX(Data!DB:DB,MATCH(Import_LA_Code,Ref_LA_Codes,0))</f>
        <v>0</v>
      </c>
      <c r="Y45" s="443"/>
    </row>
    <row r="46" spans="1:27" s="198" customFormat="1" ht="18.75" thickBot="1" x14ac:dyDescent="0.3">
      <c r="A46" s="672"/>
      <c r="B46" s="684"/>
      <c r="C46" s="108" t="s">
        <v>4460</v>
      </c>
      <c r="D46" s="687"/>
      <c r="E46" s="661"/>
      <c r="F46" s="662"/>
      <c r="G46" s="669"/>
      <c r="H46" s="669"/>
      <c r="I46" s="1058">
        <v>0</v>
      </c>
      <c r="J46" s="1128"/>
      <c r="K46" s="1411"/>
      <c r="L46" s="1058">
        <v>0</v>
      </c>
      <c r="M46" s="1133"/>
      <c r="N46" s="470"/>
      <c r="O46" s="1067">
        <f>+I46+L46</f>
        <v>0</v>
      </c>
      <c r="P46" s="1143"/>
      <c r="Q46" s="674"/>
      <c r="R46" s="362" t="str">
        <f>+IF(S46=0,"","&lt;===")</f>
        <v/>
      </c>
      <c r="S46" s="351">
        <f>+IF(I46+L46=O46,0,1)</f>
        <v>0</v>
      </c>
      <c r="T46" s="222"/>
      <c r="U46" s="442">
        <f>ROUND(I46+L46,0)</f>
        <v>0</v>
      </c>
      <c r="V46" s="222"/>
      <c r="W46" s="443">
        <f>I46+L46</f>
        <v>0</v>
      </c>
      <c r="Y46" s="443">
        <f>W46-U46</f>
        <v>0</v>
      </c>
      <c r="AA46" s="198" t="str">
        <f>IF(Y46&lt;&gt;0,"Please remove pence. All figures shown in whole £s","")</f>
        <v/>
      </c>
    </row>
    <row r="47" spans="1:27" s="198" customFormat="1" ht="37.5" customHeight="1" thickBot="1" x14ac:dyDescent="0.3">
      <c r="A47" s="672"/>
      <c r="B47" s="684"/>
      <c r="C47" s="108"/>
      <c r="D47" s="687"/>
      <c r="E47" s="661"/>
      <c r="F47" s="662"/>
      <c r="G47" s="669"/>
      <c r="H47" s="669"/>
      <c r="I47" s="669"/>
      <c r="J47" s="93"/>
      <c r="K47" s="669"/>
      <c r="L47" s="669"/>
      <c r="M47" s="391"/>
      <c r="N47" s="470"/>
      <c r="O47" s="470"/>
      <c r="P47" s="686"/>
      <c r="Q47" s="1237"/>
      <c r="R47" s="362"/>
      <c r="S47" s="351"/>
      <c r="T47" s="222"/>
      <c r="U47" s="442"/>
      <c r="V47" s="222"/>
      <c r="W47" s="443"/>
      <c r="Y47" s="443"/>
    </row>
    <row r="48" spans="1:27" s="198" customFormat="1" ht="18.75" thickBot="1" x14ac:dyDescent="0.3">
      <c r="A48" s="672"/>
      <c r="B48" s="684"/>
      <c r="C48" s="108" t="s">
        <v>6492</v>
      </c>
      <c r="D48" s="687"/>
      <c r="E48" s="661"/>
      <c r="F48" s="662"/>
      <c r="G48" s="669"/>
      <c r="H48" s="669"/>
      <c r="I48" s="1058">
        <v>0</v>
      </c>
      <c r="J48" s="1128"/>
      <c r="K48" s="1411"/>
      <c r="L48" s="1058">
        <v>0</v>
      </c>
      <c r="M48" s="1133"/>
      <c r="N48" s="470"/>
      <c r="O48" s="1067">
        <f>+I48+L48</f>
        <v>0</v>
      </c>
      <c r="P48" s="1143"/>
      <c r="Q48" s="674"/>
      <c r="R48" s="362" t="str">
        <f>+IF(S48=0,"","&lt;===")</f>
        <v/>
      </c>
      <c r="S48" s="351">
        <f>+IF(I48+L48=O48,0,1)</f>
        <v>0</v>
      </c>
      <c r="T48" s="222"/>
      <c r="U48" s="442">
        <f>ROUND(I48+L48,0)</f>
        <v>0</v>
      </c>
      <c r="V48" s="222"/>
      <c r="W48" s="443">
        <f>I48+L48</f>
        <v>0</v>
      </c>
      <c r="Y48" s="443">
        <f>W48-U48</f>
        <v>0</v>
      </c>
      <c r="AA48" s="198" t="str">
        <f>IF(Y48&lt;&gt;0,"Please remove pence. All figures shown in whole £s","")</f>
        <v/>
      </c>
    </row>
    <row r="49" spans="1:28" ht="18.75" customHeight="1" thickBot="1" x14ac:dyDescent="0.25">
      <c r="A49" s="25"/>
      <c r="B49" s="167"/>
      <c r="C49" s="89"/>
      <c r="D49" s="89"/>
      <c r="E49" s="89"/>
      <c r="F49" s="17"/>
      <c r="G49" s="190"/>
      <c r="H49" s="94"/>
      <c r="I49" s="952"/>
      <c r="J49" s="952"/>
      <c r="K49" s="832"/>
      <c r="L49" s="953"/>
      <c r="M49" s="190"/>
      <c r="N49" s="233"/>
      <c r="O49" s="236"/>
      <c r="P49" s="247"/>
      <c r="Q49" s="949"/>
      <c r="S49" s="355"/>
      <c r="T49" s="335"/>
      <c r="U49" s="680"/>
      <c r="V49" s="222"/>
      <c r="W49" s="442"/>
      <c r="X49" s="198"/>
      <c r="Y49" s="198"/>
      <c r="Z49" s="198"/>
      <c r="AA49" s="198"/>
    </row>
    <row r="50" spans="1:28" ht="15.75" customHeight="1" x14ac:dyDescent="0.2">
      <c r="A50" s="25"/>
      <c r="B50" s="119"/>
      <c r="C50" s="158"/>
      <c r="D50" s="158"/>
      <c r="E50" s="158"/>
      <c r="F50" s="120"/>
      <c r="G50" s="191"/>
      <c r="H50" s="121"/>
      <c r="I50" s="434"/>
      <c r="J50" s="1405"/>
      <c r="K50" s="1693" t="str">
        <f>IF(L52='Part 2 DA Summary'!E6,"","This total is not equal to Part 2 DA Summary column 1. Please check if you have completed the DA Summary.")</f>
        <v/>
      </c>
      <c r="L50" s="1693"/>
      <c r="M50" s="1693"/>
      <c r="N50" s="435"/>
      <c r="O50" s="436"/>
      <c r="P50" s="248"/>
      <c r="Q50" s="18"/>
      <c r="S50" s="355"/>
      <c r="T50" s="335"/>
      <c r="U50" s="222"/>
      <c r="V50" s="222"/>
      <c r="W50" s="198"/>
      <c r="X50" s="198"/>
      <c r="Y50" s="198"/>
      <c r="Z50" s="198"/>
      <c r="AA50" s="198"/>
    </row>
    <row r="51" spans="1:28" ht="16.5" thickBot="1" x14ac:dyDescent="0.25">
      <c r="A51" s="25"/>
      <c r="B51" s="122"/>
      <c r="C51" s="141" t="s">
        <v>4428</v>
      </c>
      <c r="D51" s="89"/>
      <c r="E51" s="89"/>
      <c r="F51" s="17"/>
      <c r="G51" s="147"/>
      <c r="H51" s="93"/>
      <c r="I51" s="93"/>
      <c r="J51" s="93"/>
      <c r="K51" s="1694"/>
      <c r="L51" s="1694"/>
      <c r="M51" s="1694"/>
      <c r="N51" s="233"/>
      <c r="O51" s="233"/>
      <c r="P51" s="249"/>
      <c r="Q51" s="18"/>
      <c r="S51" s="355"/>
      <c r="T51" s="335"/>
      <c r="U51" s="222"/>
      <c r="V51" s="222"/>
      <c r="W51" s="198"/>
      <c r="X51" s="198"/>
      <c r="Y51" s="198"/>
      <c r="Z51" s="198"/>
      <c r="AA51" s="198"/>
    </row>
    <row r="52" spans="1:28" ht="18.75" thickBot="1" x14ac:dyDescent="0.3">
      <c r="A52" s="25"/>
      <c r="B52" s="123"/>
      <c r="C52" s="108" t="s">
        <v>4461</v>
      </c>
      <c r="D52" s="89"/>
      <c r="E52" s="89"/>
      <c r="F52" s="17"/>
      <c r="G52" s="391"/>
      <c r="H52" s="190"/>
      <c r="I52" s="1145">
        <f>+I19+I23+I29+I32+I35+I38+I41+I44+I46+I48</f>
        <v>0</v>
      </c>
      <c r="J52" s="93"/>
      <c r="K52" s="93"/>
      <c r="L52" s="1063">
        <f>+L19+L23+L29+L32+L35+L44+L38+L46+L41+L48</f>
        <v>0</v>
      </c>
      <c r="M52" s="1146"/>
      <c r="N52" s="233"/>
      <c r="O52" s="1064">
        <f>+I52+L52</f>
        <v>0</v>
      </c>
      <c r="P52" s="1144"/>
      <c r="Q52" s="18"/>
      <c r="R52" s="362" t="str">
        <f>+IF(S52=0,"","&lt;===")</f>
        <v/>
      </c>
      <c r="S52" s="351">
        <f>+IF(I52+L52=O52,0,1)</f>
        <v>0</v>
      </c>
      <c r="T52" s="335"/>
      <c r="U52" s="442">
        <f>ROUND(I52+L52,0)</f>
        <v>0</v>
      </c>
      <c r="V52" s="222"/>
      <c r="W52" s="443">
        <f>I52+L52</f>
        <v>0</v>
      </c>
      <c r="X52" s="198"/>
      <c r="Y52" s="443">
        <f>W52-U52</f>
        <v>0</v>
      </c>
      <c r="Z52" s="198"/>
      <c r="AA52" s="198" t="str">
        <f>IF(Y52&lt;&gt;0,"Please remove pence. All figures shown in whole £s","")</f>
        <v/>
      </c>
    </row>
    <row r="53" spans="1:28" ht="16.5" thickBot="1" x14ac:dyDescent="0.3">
      <c r="A53" s="25"/>
      <c r="B53" s="124"/>
      <c r="C53" s="159"/>
      <c r="D53" s="159"/>
      <c r="E53" s="159"/>
      <c r="F53" s="125"/>
      <c r="G53" s="192"/>
      <c r="H53" s="126"/>
      <c r="I53" s="126"/>
      <c r="J53" s="126"/>
      <c r="K53" s="126"/>
      <c r="L53" s="126"/>
      <c r="M53" s="126"/>
      <c r="N53" s="438"/>
      <c r="O53" s="438"/>
      <c r="P53" s="250"/>
      <c r="Q53" s="18"/>
      <c r="S53" s="357"/>
      <c r="T53" s="219"/>
      <c r="U53" s="198"/>
      <c r="V53" s="198"/>
      <c r="W53" s="198"/>
      <c r="X53" s="198"/>
      <c r="Y53" s="198"/>
      <c r="Z53" s="198"/>
      <c r="AA53" s="198"/>
    </row>
    <row r="54" spans="1:28" ht="15.75" thickBot="1" x14ac:dyDescent="0.25">
      <c r="A54" s="25"/>
      <c r="B54" s="17"/>
      <c r="C54" s="89"/>
      <c r="D54" s="89"/>
      <c r="E54" s="89"/>
      <c r="F54" s="17"/>
      <c r="G54" s="93"/>
      <c r="H54" s="93"/>
      <c r="I54" s="93"/>
      <c r="J54" s="93"/>
      <c r="K54" s="93"/>
      <c r="L54" s="93"/>
      <c r="M54" s="93"/>
      <c r="N54" s="93"/>
      <c r="O54" s="93"/>
      <c r="P54" s="17"/>
      <c r="Q54" s="18"/>
      <c r="S54" s="357"/>
      <c r="U54" s="198"/>
      <c r="V54" s="198"/>
      <c r="W54" s="198"/>
      <c r="X54" s="198"/>
      <c r="Y54" s="198"/>
      <c r="Z54" s="198"/>
      <c r="AA54" s="198"/>
    </row>
    <row r="55" spans="1:28" x14ac:dyDescent="0.2">
      <c r="A55" s="193"/>
      <c r="B55" s="194"/>
      <c r="C55" s="195"/>
      <c r="D55" s="195"/>
      <c r="E55" s="195"/>
      <c r="F55" s="194"/>
      <c r="G55" s="437"/>
      <c r="H55" s="437"/>
      <c r="I55" s="437"/>
      <c r="J55" s="1406"/>
      <c r="K55" s="833"/>
      <c r="L55" s="1414"/>
      <c r="M55" s="437"/>
      <c r="N55" s="437"/>
      <c r="O55" s="437"/>
      <c r="P55" s="194"/>
      <c r="Q55" s="196"/>
      <c r="S55" s="357"/>
      <c r="U55" s="198"/>
      <c r="V55" s="198"/>
      <c r="W55" s="198"/>
      <c r="X55" s="198"/>
      <c r="Y55" s="198"/>
      <c r="Z55" s="198"/>
      <c r="AA55" s="198"/>
    </row>
    <row r="56" spans="1:28" ht="15.75" x14ac:dyDescent="0.2">
      <c r="A56" s="25"/>
      <c r="B56" s="17"/>
      <c r="C56" s="141" t="s">
        <v>80</v>
      </c>
      <c r="D56" s="89"/>
      <c r="E56" s="89"/>
      <c r="F56" s="17"/>
      <c r="G56" s="93"/>
      <c r="H56" s="93"/>
      <c r="I56" s="93"/>
      <c r="J56" s="93"/>
      <c r="K56" s="93"/>
      <c r="L56" s="93"/>
      <c r="M56" s="93"/>
      <c r="N56" s="93"/>
      <c r="O56" s="93"/>
      <c r="P56" s="17"/>
      <c r="Q56" s="18"/>
      <c r="S56" s="357"/>
      <c r="U56" s="198"/>
      <c r="V56" s="198"/>
      <c r="W56" s="198"/>
      <c r="X56" s="198"/>
      <c r="Y56" s="198"/>
      <c r="Z56" s="198"/>
      <c r="AA56" s="198"/>
    </row>
    <row r="57" spans="1:28" ht="51" customHeight="1" x14ac:dyDescent="0.2">
      <c r="A57" s="951"/>
      <c r="B57" s="17"/>
      <c r="C57" s="1649" t="s">
        <v>6484</v>
      </c>
      <c r="D57" s="1649"/>
      <c r="E57" s="1649"/>
      <c r="F57" s="1649"/>
      <c r="G57" s="1649"/>
      <c r="H57" s="1649"/>
      <c r="I57" s="1649"/>
      <c r="J57" s="1649"/>
      <c r="K57" s="1649"/>
      <c r="L57" s="1649"/>
      <c r="M57" s="1649"/>
      <c r="N57" s="1649"/>
      <c r="O57" s="1649"/>
      <c r="P57" s="17"/>
      <c r="Q57" s="949"/>
      <c r="S57" s="357"/>
      <c r="U57" s="198"/>
      <c r="V57" s="198"/>
      <c r="W57" s="198"/>
      <c r="X57" s="198"/>
      <c r="Y57" s="198"/>
      <c r="Z57" s="198"/>
      <c r="AA57" s="198"/>
    </row>
    <row r="58" spans="1:28" ht="15.75" x14ac:dyDescent="0.2">
      <c r="A58" s="25"/>
      <c r="B58" s="17"/>
      <c r="C58" s="255" t="str">
        <f>IF('Part 1'!P92="","You should complete Column 1 only","You should complete column 1 &amp; 2")</f>
        <v>You should complete Column 1 only</v>
      </c>
      <c r="D58" s="89"/>
      <c r="E58" s="134"/>
      <c r="F58" s="134"/>
      <c r="G58" s="93"/>
      <c r="H58" s="93"/>
      <c r="I58" s="134" t="s">
        <v>25</v>
      </c>
      <c r="J58" s="134"/>
      <c r="K58" s="834"/>
      <c r="L58" s="134" t="s">
        <v>26</v>
      </c>
      <c r="M58" s="93"/>
      <c r="N58" s="93"/>
      <c r="O58" s="134" t="s">
        <v>27</v>
      </c>
      <c r="P58" s="17"/>
      <c r="Q58" s="18"/>
      <c r="S58" s="357"/>
      <c r="U58" s="198"/>
      <c r="V58" s="198"/>
      <c r="W58" s="198"/>
      <c r="X58" s="198"/>
      <c r="Y58" s="198"/>
      <c r="Z58" s="198"/>
      <c r="AA58" s="198"/>
    </row>
    <row r="59" spans="1:28" ht="15.75" customHeight="1" x14ac:dyDescent="0.2">
      <c r="A59" s="25"/>
      <c r="B59" s="17"/>
      <c r="C59" s="167"/>
      <c r="D59" s="89"/>
      <c r="E59" s="93"/>
      <c r="F59" s="93"/>
      <c r="G59" s="93"/>
      <c r="H59" s="93"/>
      <c r="I59" s="1692" t="s">
        <v>55</v>
      </c>
      <c r="J59" s="1385"/>
      <c r="K59" s="135"/>
      <c r="L59" s="1682" t="s">
        <v>53</v>
      </c>
      <c r="M59" s="93"/>
      <c r="N59" s="93"/>
      <c r="O59" s="1682" t="s">
        <v>7</v>
      </c>
      <c r="P59" s="17"/>
      <c r="Q59" s="18"/>
      <c r="S59" s="357"/>
      <c r="U59" s="198"/>
      <c r="V59" s="198"/>
      <c r="W59" s="198"/>
      <c r="X59" s="198"/>
      <c r="Y59" s="198"/>
      <c r="Z59" s="198"/>
      <c r="AA59" s="198"/>
    </row>
    <row r="60" spans="1:28" ht="31.5" customHeight="1" x14ac:dyDescent="0.25">
      <c r="A60" s="25"/>
      <c r="B60" s="17"/>
      <c r="C60" s="141"/>
      <c r="D60" s="89"/>
      <c r="E60" s="93"/>
      <c r="F60" s="93"/>
      <c r="G60" s="93"/>
      <c r="H60" s="93"/>
      <c r="I60" s="1692"/>
      <c r="J60" s="1385"/>
      <c r="K60" s="135"/>
      <c r="L60" s="1682"/>
      <c r="M60" s="93"/>
      <c r="N60" s="93"/>
      <c r="O60" s="1683"/>
      <c r="P60" s="17"/>
      <c r="Q60" s="18"/>
      <c r="S60" s="357"/>
      <c r="U60" s="198"/>
      <c r="V60" s="198"/>
      <c r="W60" s="198"/>
      <c r="X60" s="198"/>
      <c r="Y60" s="198"/>
      <c r="Z60" s="198"/>
      <c r="AA60" s="198"/>
      <c r="AB60" s="219"/>
    </row>
    <row r="61" spans="1:28" ht="21" customHeight="1" thickBot="1" x14ac:dyDescent="0.3">
      <c r="A61" s="25"/>
      <c r="B61" s="17"/>
      <c r="C61" s="136" t="s">
        <v>1024</v>
      </c>
      <c r="D61" s="89"/>
      <c r="E61" s="93"/>
      <c r="F61" s="93"/>
      <c r="G61" s="93"/>
      <c r="H61" s="93"/>
      <c r="I61" s="461"/>
      <c r="J61" s="461"/>
      <c r="K61" s="461"/>
      <c r="L61" s="461"/>
      <c r="M61" s="93"/>
      <c r="N61" s="233"/>
      <c r="O61" s="1081"/>
      <c r="P61" s="235"/>
      <c r="Q61" s="18"/>
      <c r="R61" s="226"/>
      <c r="S61" s="356"/>
      <c r="U61" s="222"/>
      <c r="V61" s="222"/>
      <c r="W61" s="222"/>
      <c r="X61" s="222"/>
      <c r="Y61" s="198"/>
      <c r="Z61" s="198"/>
      <c r="AA61" s="198"/>
      <c r="AB61" s="219"/>
    </row>
    <row r="62" spans="1:28" ht="18.75" thickBot="1" x14ac:dyDescent="0.3">
      <c r="A62" s="25"/>
      <c r="B62" s="17"/>
      <c r="C62" s="108" t="s">
        <v>5351</v>
      </c>
      <c r="D62" s="89"/>
      <c r="E62" s="93"/>
      <c r="F62" s="93"/>
      <c r="G62" s="93"/>
      <c r="H62" s="93"/>
      <c r="I62" s="439"/>
      <c r="J62" s="439"/>
      <c r="K62" s="461"/>
      <c r="L62" s="1145">
        <f>L52</f>
        <v>0</v>
      </c>
      <c r="M62" s="93"/>
      <c r="N62" s="233"/>
      <c r="O62" s="1064">
        <f>L62</f>
        <v>0</v>
      </c>
      <c r="P62" s="1147"/>
      <c r="Q62" s="18"/>
      <c r="R62" s="362" t="str">
        <f>+IF(S62=0,"","&lt;===")</f>
        <v/>
      </c>
      <c r="S62" s="351">
        <f>+IF(L62=O62,0,1)</f>
        <v>0</v>
      </c>
      <c r="T62" s="230"/>
      <c r="U62" s="442"/>
      <c r="V62" s="222"/>
      <c r="W62" s="443"/>
      <c r="X62" s="198"/>
      <c r="Y62" s="443"/>
      <c r="Z62" s="198"/>
      <c r="AA62" s="198" t="str">
        <f>IF(Y62&lt;&gt;0,"Please remove pence. All figures shown in whole £s","")</f>
        <v/>
      </c>
      <c r="AB62" s="651"/>
    </row>
    <row r="63" spans="1:28" ht="15.75" x14ac:dyDescent="0.2">
      <c r="A63" s="25"/>
      <c r="B63" s="17"/>
      <c r="C63" s="141"/>
      <c r="D63" s="89"/>
      <c r="E63" s="439"/>
      <c r="F63" s="93"/>
      <c r="G63" s="439"/>
      <c r="H63" s="439"/>
      <c r="I63" s="439"/>
      <c r="J63" s="439"/>
      <c r="K63" s="461"/>
      <c r="L63" s="439"/>
      <c r="M63" s="93"/>
      <c r="N63" s="233"/>
      <c r="O63" s="233"/>
      <c r="P63" s="235"/>
      <c r="Q63" s="18"/>
      <c r="S63" s="352"/>
      <c r="T63" s="335"/>
      <c r="U63" s="222"/>
      <c r="V63" s="222"/>
      <c r="W63" s="222"/>
      <c r="X63" s="222"/>
      <c r="Y63" s="198"/>
      <c r="Z63" s="198"/>
      <c r="AA63" s="198"/>
    </row>
    <row r="64" spans="1:28" ht="15.75" x14ac:dyDescent="0.2">
      <c r="A64" s="25"/>
      <c r="B64" s="17"/>
      <c r="C64" s="141"/>
      <c r="D64" s="89"/>
      <c r="E64" s="93"/>
      <c r="F64" s="93"/>
      <c r="G64" s="439"/>
      <c r="H64" s="93"/>
      <c r="I64" s="93"/>
      <c r="J64" s="93"/>
      <c r="K64" s="461"/>
      <c r="L64" s="93"/>
      <c r="M64" s="93"/>
      <c r="N64" s="233"/>
      <c r="O64" s="233"/>
      <c r="P64" s="235"/>
      <c r="Q64" s="18"/>
      <c r="S64" s="351"/>
      <c r="T64" s="335"/>
      <c r="U64" s="222"/>
      <c r="V64" s="222"/>
      <c r="W64" s="222"/>
      <c r="X64" s="222"/>
      <c r="Y64" s="198"/>
      <c r="Z64" s="198"/>
      <c r="AA64" s="198"/>
    </row>
    <row r="65" spans="1:28" ht="15" customHeight="1" x14ac:dyDescent="0.2">
      <c r="A65" s="25"/>
      <c r="B65" s="17"/>
      <c r="C65" s="149"/>
      <c r="D65" s="89"/>
      <c r="E65" s="135"/>
      <c r="F65" s="135"/>
      <c r="G65" s="93"/>
      <c r="H65" s="93"/>
      <c r="I65" s="93"/>
      <c r="J65" s="93"/>
      <c r="K65" s="461"/>
      <c r="L65" s="93"/>
      <c r="M65" s="93"/>
      <c r="N65" s="233"/>
      <c r="O65" s="1686" t="s">
        <v>881</v>
      </c>
      <c r="P65" s="235"/>
      <c r="Q65" s="18"/>
      <c r="S65" s="351"/>
      <c r="T65" s="335"/>
      <c r="U65" s="222"/>
      <c r="V65" s="222"/>
      <c r="W65" s="222"/>
      <c r="X65" s="222"/>
      <c r="Y65" s="198"/>
      <c r="Z65" s="198"/>
      <c r="AA65" s="198"/>
    </row>
    <row r="66" spans="1:28" ht="16.5" customHeight="1" thickBot="1" x14ac:dyDescent="0.3">
      <c r="A66" s="25"/>
      <c r="B66" s="26"/>
      <c r="C66" s="141" t="s">
        <v>6381</v>
      </c>
      <c r="D66" s="89"/>
      <c r="E66" s="135"/>
      <c r="F66" s="135"/>
      <c r="G66" s="93"/>
      <c r="H66" s="93"/>
      <c r="I66" s="93"/>
      <c r="J66" s="93"/>
      <c r="K66" s="461"/>
      <c r="L66" s="93"/>
      <c r="M66" s="93"/>
      <c r="N66" s="233"/>
      <c r="O66" s="1687"/>
      <c r="P66" s="381"/>
      <c r="Q66" s="18"/>
      <c r="S66" s="351"/>
      <c r="T66" s="335"/>
      <c r="U66" s="222"/>
      <c r="V66" s="222"/>
      <c r="W66" s="222"/>
      <c r="X66" s="222"/>
      <c r="Y66" s="198"/>
      <c r="Z66" s="198"/>
      <c r="AA66" s="198"/>
    </row>
    <row r="67" spans="1:28" ht="18.75" thickBot="1" x14ac:dyDescent="0.3">
      <c r="A67" s="25"/>
      <c r="B67" s="17"/>
      <c r="C67" s="108" t="s">
        <v>5352</v>
      </c>
      <c r="D67" s="89"/>
      <c r="E67" s="93"/>
      <c r="F67" s="93"/>
      <c r="G67" s="93"/>
      <c r="H67" s="93"/>
      <c r="I67" s="1129">
        <v>0</v>
      </c>
      <c r="J67" s="93"/>
      <c r="K67" s="1412"/>
      <c r="L67" s="1145">
        <f>'Part 2 DA Summary'!H6</f>
        <v>0</v>
      </c>
      <c r="M67" s="17"/>
      <c r="N67" s="233"/>
      <c r="O67" s="1070">
        <f>I67+L67</f>
        <v>0</v>
      </c>
      <c r="P67" s="1148"/>
      <c r="Q67" s="18"/>
      <c r="R67" s="362" t="str">
        <f>+IF(S67=0,"","&lt;===")</f>
        <v/>
      </c>
      <c r="S67" s="351">
        <f>+IF(I67+L67=O67,0,1)</f>
        <v>0</v>
      </c>
      <c r="T67" s="335"/>
      <c r="U67" s="442">
        <f>ROUND(I67,0)</f>
        <v>0</v>
      </c>
      <c r="V67" s="222"/>
      <c r="W67" s="443">
        <f>I67</f>
        <v>0</v>
      </c>
      <c r="X67" s="198"/>
      <c r="Y67" s="443">
        <f>W67-U67</f>
        <v>0</v>
      </c>
      <c r="Z67" s="198"/>
      <c r="AA67" s="198" t="str">
        <f>IF(Y67&lt;&gt;0,"Please remove pence. All figures shown in whole £s","")</f>
        <v/>
      </c>
      <c r="AB67" s="219"/>
    </row>
    <row r="68" spans="1:28" ht="15.75" thickBot="1" x14ac:dyDescent="0.25">
      <c r="A68" s="25"/>
      <c r="B68" s="17"/>
      <c r="C68" s="89"/>
      <c r="D68" s="89"/>
      <c r="E68" s="93"/>
      <c r="F68" s="93"/>
      <c r="G68" s="93"/>
      <c r="H68" s="93"/>
      <c r="I68" s="93"/>
      <c r="J68" s="93"/>
      <c r="K68" s="461"/>
      <c r="L68" s="93"/>
      <c r="M68" s="93"/>
      <c r="N68" s="233"/>
      <c r="O68" s="233"/>
      <c r="P68" s="235"/>
      <c r="Q68" s="18"/>
      <c r="S68" s="351"/>
      <c r="T68" s="335"/>
      <c r="U68" s="222"/>
      <c r="V68" s="222"/>
      <c r="W68" s="222"/>
      <c r="X68" s="222"/>
      <c r="Y68" s="198"/>
      <c r="Z68" s="198"/>
      <c r="AA68" s="198"/>
    </row>
    <row r="69" spans="1:28" s="198" customFormat="1" ht="16.5" thickBot="1" x14ac:dyDescent="0.25">
      <c r="A69" s="672"/>
      <c r="B69" s="662"/>
      <c r="C69" s="707" t="s">
        <v>5353</v>
      </c>
      <c r="D69" s="661"/>
      <c r="E69" s="671"/>
      <c r="F69" s="671"/>
      <c r="G69" s="671"/>
      <c r="H69" s="671"/>
      <c r="I69" s="1071">
        <v>0</v>
      </c>
      <c r="J69" s="1128"/>
      <c r="K69" s="1412"/>
      <c r="L69" s="1145">
        <f>'Part 2 DA Summary'!J6</f>
        <v>0</v>
      </c>
      <c r="M69" s="17"/>
      <c r="N69" s="233"/>
      <c r="O69" s="1149">
        <f>I69+L69</f>
        <v>0</v>
      </c>
      <c r="P69" s="673"/>
      <c r="Q69" s="674"/>
      <c r="R69" s="227"/>
      <c r="S69" s="351">
        <f>+IF(I69+L69=O69,0,1)</f>
        <v>0</v>
      </c>
      <c r="T69" s="222"/>
      <c r="U69" s="442">
        <f>ROUND(I69,0)</f>
        <v>0</v>
      </c>
      <c r="V69" s="222"/>
      <c r="W69" s="443">
        <f>I69</f>
        <v>0</v>
      </c>
      <c r="Y69" s="443">
        <f>W69-U69</f>
        <v>0</v>
      </c>
    </row>
    <row r="70" spans="1:28" ht="15.75" thickBot="1" x14ac:dyDescent="0.25">
      <c r="A70" s="25"/>
      <c r="B70" s="17"/>
      <c r="C70" s="89"/>
      <c r="D70" s="89"/>
      <c r="E70" s="93"/>
      <c r="F70" s="93"/>
      <c r="G70" s="93"/>
      <c r="H70" s="93"/>
      <c r="I70" s="93"/>
      <c r="J70" s="93"/>
      <c r="K70" s="461"/>
      <c r="L70" s="93"/>
      <c r="M70" s="93"/>
      <c r="N70" s="233"/>
      <c r="O70" s="233"/>
      <c r="P70" s="235"/>
      <c r="Q70" s="18"/>
      <c r="S70" s="351"/>
      <c r="T70" s="335"/>
      <c r="U70" s="222"/>
      <c r="V70" s="222"/>
      <c r="W70" s="222"/>
      <c r="X70" s="222"/>
      <c r="Y70" s="198"/>
      <c r="Z70" s="198"/>
      <c r="AA70" s="198"/>
    </row>
    <row r="71" spans="1:28" ht="16.5" customHeight="1" thickBot="1" x14ac:dyDescent="0.3">
      <c r="A71" s="25"/>
      <c r="B71" s="17"/>
      <c r="C71" s="108" t="s">
        <v>5354</v>
      </c>
      <c r="D71" s="89"/>
      <c r="E71" s="93"/>
      <c r="F71" s="93"/>
      <c r="G71" s="93"/>
      <c r="H71" s="93"/>
      <c r="I71" s="93"/>
      <c r="J71" s="93"/>
      <c r="K71" s="461"/>
      <c r="L71" s="1063">
        <f>'Part 2 DA Summary'!L6</f>
        <v>0</v>
      </c>
      <c r="M71" s="1146"/>
      <c r="N71" s="233"/>
      <c r="O71" s="1137">
        <f>L71</f>
        <v>0</v>
      </c>
      <c r="P71" s="235"/>
      <c r="Q71" s="18"/>
      <c r="R71" s="362" t="str">
        <f>+IF(S71=0,"","&lt;===")</f>
        <v/>
      </c>
      <c r="S71" s="351">
        <f>+IF(L71=O71,0,1)</f>
        <v>0</v>
      </c>
      <c r="T71" s="139"/>
      <c r="U71" s="442"/>
      <c r="V71" s="222"/>
      <c r="W71" s="443"/>
      <c r="X71" s="198"/>
      <c r="Y71" s="443"/>
      <c r="Z71" s="198"/>
      <c r="AA71" s="198" t="str">
        <f>IF(Y71&lt;&gt;0,"Please remove pence. All figures shown in whole £s","")</f>
        <v/>
      </c>
    </row>
    <row r="72" spans="1:28" ht="16.5" thickBot="1" x14ac:dyDescent="0.3">
      <c r="A72" s="25"/>
      <c r="B72" s="17"/>
      <c r="C72" s="89"/>
      <c r="D72" s="89"/>
      <c r="E72" s="93"/>
      <c r="F72" s="93"/>
      <c r="G72" s="93"/>
      <c r="H72" s="93"/>
      <c r="I72" s="93"/>
      <c r="J72" s="93"/>
      <c r="K72" s="461"/>
      <c r="L72" s="93"/>
      <c r="M72" s="93"/>
      <c r="N72" s="233"/>
      <c r="O72" s="233"/>
      <c r="P72" s="235"/>
      <c r="Q72" s="18"/>
      <c r="S72" s="355"/>
      <c r="T72" s="230"/>
      <c r="U72" s="222"/>
      <c r="V72" s="222"/>
      <c r="W72" s="222"/>
      <c r="X72" s="222"/>
      <c r="Y72" s="198"/>
      <c r="Z72" s="198"/>
      <c r="AA72" s="198"/>
      <c r="AB72" s="219"/>
    </row>
    <row r="73" spans="1:28" ht="16.5" thickBot="1" x14ac:dyDescent="0.3">
      <c r="A73" s="25"/>
      <c r="B73" s="17"/>
      <c r="C73" s="108" t="s">
        <v>5355</v>
      </c>
      <c r="D73" s="89"/>
      <c r="E73" s="93"/>
      <c r="F73" s="93"/>
      <c r="G73" s="93"/>
      <c r="H73" s="93"/>
      <c r="I73" s="93"/>
      <c r="J73" s="93"/>
      <c r="K73" s="461"/>
      <c r="L73" s="1145">
        <f>'Part 2 DA Summary'!N6</f>
        <v>0</v>
      </c>
      <c r="M73" s="93"/>
      <c r="N73" s="233"/>
      <c r="O73" s="1067">
        <f>L73</f>
        <v>0</v>
      </c>
      <c r="P73" s="1147"/>
      <c r="Q73" s="18"/>
      <c r="R73" s="231"/>
      <c r="S73" s="351">
        <f>+IF(L73=O73,0,1)</f>
        <v>0</v>
      </c>
      <c r="T73" s="5"/>
      <c r="U73" s="198"/>
      <c r="V73" s="198"/>
      <c r="W73" s="198"/>
      <c r="X73" s="198"/>
      <c r="Y73" s="198"/>
      <c r="Z73" s="198"/>
      <c r="AA73" s="198"/>
    </row>
    <row r="74" spans="1:28" ht="16.5" thickBot="1" x14ac:dyDescent="0.25">
      <c r="A74" s="25"/>
      <c r="B74" s="17"/>
      <c r="C74" s="89"/>
      <c r="D74" s="89"/>
      <c r="E74" s="93"/>
      <c r="F74" s="93"/>
      <c r="G74" s="93"/>
      <c r="H74" s="93"/>
      <c r="I74" s="93"/>
      <c r="J74" s="93"/>
      <c r="K74" s="461"/>
      <c r="L74" s="94"/>
      <c r="M74" s="93"/>
      <c r="N74" s="233"/>
      <c r="O74" s="233"/>
      <c r="P74" s="235"/>
      <c r="Q74" s="18"/>
      <c r="S74" s="357"/>
      <c r="U74" s="198"/>
      <c r="V74" s="198"/>
      <c r="W74" s="198"/>
      <c r="X74" s="198"/>
      <c r="Y74" s="198"/>
      <c r="Z74" s="198"/>
      <c r="AA74" s="198"/>
    </row>
    <row r="75" spans="1:28" x14ac:dyDescent="0.2">
      <c r="A75" s="25"/>
      <c r="B75" s="21"/>
      <c r="C75" s="160"/>
      <c r="D75" s="160"/>
      <c r="E75" s="382"/>
      <c r="F75" s="382"/>
      <c r="G75" s="382"/>
      <c r="H75" s="382"/>
      <c r="I75" s="382"/>
      <c r="J75" s="1407"/>
      <c r="K75" s="382"/>
      <c r="L75" s="382"/>
      <c r="M75" s="382"/>
      <c r="N75" s="382"/>
      <c r="O75" s="382"/>
      <c r="P75" s="383"/>
      <c r="Q75" s="18"/>
      <c r="S75" s="357"/>
      <c r="U75" s="198"/>
      <c r="V75" s="198"/>
      <c r="W75" s="198"/>
      <c r="X75" s="198"/>
      <c r="Y75" s="198"/>
      <c r="Z75" s="198"/>
      <c r="AA75" s="198"/>
    </row>
    <row r="76" spans="1:28" ht="15.75" x14ac:dyDescent="0.2">
      <c r="A76" s="25"/>
      <c r="B76" s="22"/>
      <c r="C76" s="162"/>
      <c r="D76" s="162"/>
      <c r="E76" s="95"/>
      <c r="F76" s="95"/>
      <c r="G76" s="95"/>
      <c r="H76" s="95"/>
      <c r="I76" s="95"/>
      <c r="J76" s="95"/>
      <c r="K76" s="95"/>
      <c r="L76" s="95"/>
      <c r="M76" s="1691"/>
      <c r="N76" s="1691"/>
      <c r="O76" s="1691"/>
      <c r="P76" s="560"/>
      <c r="Q76" s="18"/>
      <c r="S76" s="357"/>
      <c r="U76" s="198"/>
      <c r="V76" s="198"/>
      <c r="W76" s="198"/>
      <c r="X76" s="198"/>
      <c r="Y76" s="198"/>
      <c r="Z76" s="198"/>
      <c r="AA76" s="198"/>
    </row>
    <row r="77" spans="1:28" ht="16.5" thickBot="1" x14ac:dyDescent="0.25">
      <c r="A77" s="25"/>
      <c r="B77" s="22"/>
      <c r="C77" s="161" t="s">
        <v>41</v>
      </c>
      <c r="D77" s="162"/>
      <c r="E77" s="95"/>
      <c r="F77" s="95"/>
      <c r="G77" s="95"/>
      <c r="H77" s="95"/>
      <c r="I77" s="95"/>
      <c r="J77" s="95"/>
      <c r="K77" s="188"/>
      <c r="L77" s="188"/>
      <c r="M77" s="188"/>
      <c r="N77" s="384"/>
      <c r="O77" s="188" t="s">
        <v>19</v>
      </c>
      <c r="P77" s="385"/>
      <c r="Q77" s="18"/>
      <c r="S77" s="351"/>
      <c r="U77" s="198"/>
      <c r="V77" s="198"/>
      <c r="W77" s="198"/>
      <c r="X77" s="198"/>
      <c r="Y77" s="198"/>
      <c r="Z77" s="198"/>
      <c r="AA77" s="198"/>
    </row>
    <row r="78" spans="1:28" ht="18.75" thickBot="1" x14ac:dyDescent="0.3">
      <c r="A78" s="25"/>
      <c r="B78" s="22"/>
      <c r="C78" s="165" t="s">
        <v>5356</v>
      </c>
      <c r="D78" s="162"/>
      <c r="E78" s="95"/>
      <c r="F78" s="95"/>
      <c r="G78" s="95"/>
      <c r="H78" s="95"/>
      <c r="I78" s="95"/>
      <c r="J78" s="95"/>
      <c r="K78" s="95"/>
      <c r="L78" s="95"/>
      <c r="M78" s="95"/>
      <c r="N78" s="384"/>
      <c r="O78" s="1066">
        <f>'Part 2 DA Summary'!P6</f>
        <v>0</v>
      </c>
      <c r="P78" s="1150"/>
      <c r="Q78" s="18"/>
      <c r="R78" s="362"/>
      <c r="S78" s="702"/>
      <c r="U78" s="442"/>
      <c r="V78" s="222"/>
      <c r="W78" s="443"/>
      <c r="X78" s="198"/>
      <c r="Y78" s="443"/>
      <c r="Z78" s="198"/>
      <c r="AA78" s="198" t="str">
        <f>IF(Y78&lt;&gt;0,"Please remove pence. All figures shown in whole £s","")</f>
        <v/>
      </c>
    </row>
    <row r="79" spans="1:28" ht="15.75" thickBot="1" x14ac:dyDescent="0.25">
      <c r="A79" s="25"/>
      <c r="B79" s="23"/>
      <c r="C79" s="163"/>
      <c r="D79" s="163"/>
      <c r="E79" s="163"/>
      <c r="F79" s="838"/>
      <c r="G79" s="137"/>
      <c r="H79" s="137"/>
      <c r="I79" s="137"/>
      <c r="J79" s="137"/>
      <c r="K79" s="137"/>
      <c r="L79" s="137"/>
      <c r="M79" s="137"/>
      <c r="N79" s="137"/>
      <c r="O79" s="137"/>
      <c r="P79" s="19"/>
      <c r="Q79" s="18"/>
      <c r="S79" s="232"/>
    </row>
    <row r="80" spans="1:28" x14ac:dyDescent="0.2">
      <c r="A80" s="108"/>
      <c r="B80" s="108"/>
      <c r="C80" s="108"/>
      <c r="D80" s="108"/>
      <c r="E80" s="108"/>
      <c r="F80" s="108"/>
      <c r="G80" s="108"/>
      <c r="H80" s="108"/>
      <c r="I80" s="108"/>
      <c r="J80" s="108"/>
      <c r="K80" s="108"/>
      <c r="L80" s="108"/>
      <c r="M80" s="108"/>
      <c r="N80" s="108"/>
      <c r="O80" s="108"/>
      <c r="P80" s="108"/>
      <c r="Q80" s="18"/>
      <c r="S80" s="232"/>
    </row>
    <row r="81" spans="1:27" ht="15.75" x14ac:dyDescent="0.25">
      <c r="A81" s="25"/>
      <c r="B81" s="17"/>
      <c r="C81" s="141" t="str">
        <f>IF(Local_Share_Total=1,"DESIGNATED AREAS IN 100% BUSINESS RATES RETENTION AREAS","DESIGNATED AREAS IN 100% BUSINESS RATES RETENTION AREAS: NOT APPLICABLE")</f>
        <v>DESIGNATED AREAS IN 100% BUSINESS RATES RETENTION AREAS: NOT APPLICABLE</v>
      </c>
      <c r="D81" s="89"/>
      <c r="E81" s="93"/>
      <c r="F81" s="93"/>
      <c r="G81" s="93"/>
      <c r="H81" s="93"/>
      <c r="I81" s="93"/>
      <c r="J81" s="93"/>
      <c r="K81" s="93"/>
      <c r="L81" s="93"/>
      <c r="M81" s="93"/>
      <c r="N81" s="233"/>
      <c r="O81" s="470"/>
      <c r="P81" s="235"/>
      <c r="Q81" s="18"/>
      <c r="R81" s="231"/>
      <c r="S81" s="358"/>
      <c r="T81" s="5"/>
      <c r="U81" s="198"/>
      <c r="V81" s="198"/>
      <c r="W81" s="198"/>
      <c r="X81" s="198"/>
      <c r="Y81" s="198"/>
      <c r="Z81" s="198"/>
      <c r="AA81" s="198"/>
    </row>
    <row r="82" spans="1:27" ht="16.5" thickBot="1" x14ac:dyDescent="0.3">
      <c r="A82" s="25"/>
      <c r="B82" s="17"/>
      <c r="C82" s="108"/>
      <c r="D82" s="89"/>
      <c r="E82" s="93"/>
      <c r="F82" s="93"/>
      <c r="G82" s="93"/>
      <c r="H82" s="93"/>
      <c r="I82" s="93"/>
      <c r="J82" s="93"/>
      <c r="K82" s="461"/>
      <c r="L82" s="439"/>
      <c r="M82" s="93"/>
      <c r="N82" s="233"/>
      <c r="O82" s="470"/>
      <c r="P82" s="235"/>
      <c r="Q82" s="18"/>
      <c r="R82" s="231"/>
      <c r="S82" s="358"/>
      <c r="T82" s="5" t="s">
        <v>4321</v>
      </c>
      <c r="U82" s="198"/>
      <c r="V82" s="198"/>
      <c r="W82" s="198"/>
      <c r="X82" s="198"/>
      <c r="Y82" s="198"/>
      <c r="Z82" s="198"/>
      <c r="AA82" s="198"/>
    </row>
    <row r="83" spans="1:27" ht="16.5" thickBot="1" x14ac:dyDescent="0.3">
      <c r="A83" s="25"/>
      <c r="B83" s="17"/>
      <c r="C83" s="108" t="s">
        <v>6470</v>
      </c>
      <c r="D83" s="89"/>
      <c r="E83" s="93"/>
      <c r="F83" s="93"/>
      <c r="G83" s="93"/>
      <c r="H83" s="93"/>
      <c r="I83" s="1118">
        <f>IF(Local_Share_Total=1,ROUND(+'Part 3'!J157*(1+(Adj_factor))*-1,0),0)</f>
        <v>0</v>
      </c>
      <c r="J83" s="93"/>
      <c r="K83" s="461"/>
      <c r="L83" s="1118">
        <f>IF(Local_Share_Total=1,ROUND(+'Part 3'!M155*(1+(Adj_factor))*-1,0),0)</f>
        <v>0</v>
      </c>
      <c r="M83" s="461"/>
      <c r="N83" s="233"/>
      <c r="O83" s="1149">
        <f>I83+L83</f>
        <v>0</v>
      </c>
      <c r="P83" s="235"/>
      <c r="Q83" s="18"/>
      <c r="R83" s="231"/>
      <c r="S83" s="351">
        <f>+IF(I83+L83=O83,0,1)</f>
        <v>0</v>
      </c>
      <c r="T83" s="335">
        <f>IF(Local_Share_Total=1,0,1)</f>
        <v>1</v>
      </c>
      <c r="U83" s="442"/>
      <c r="V83" s="222"/>
      <c r="W83" s="443"/>
      <c r="X83" s="198"/>
      <c r="Y83" s="443"/>
      <c r="Z83" s="198"/>
      <c r="AA83" s="198"/>
    </row>
    <row r="84" spans="1:27" ht="15.75" x14ac:dyDescent="0.25">
      <c r="A84" s="25"/>
      <c r="B84" s="17"/>
      <c r="C84" s="108" t="s">
        <v>6469</v>
      </c>
      <c r="D84" s="89"/>
      <c r="E84" s="93"/>
      <c r="F84" s="93"/>
      <c r="G84" s="93"/>
      <c r="H84" s="93"/>
      <c r="I84" s="93"/>
      <c r="J84" s="93"/>
      <c r="K84" s="93"/>
      <c r="L84" s="93"/>
      <c r="M84" s="93"/>
      <c r="N84" s="233"/>
      <c r="O84" s="236"/>
      <c r="P84" s="235"/>
      <c r="Q84" s="1540"/>
      <c r="R84" s="231"/>
      <c r="S84" s="351"/>
      <c r="T84" s="335"/>
      <c r="U84" s="442"/>
      <c r="V84" s="222"/>
      <c r="W84" s="443"/>
      <c r="X84" s="198"/>
      <c r="Y84" s="443"/>
      <c r="Z84" s="198"/>
      <c r="AA84" s="198"/>
    </row>
    <row r="85" spans="1:27" ht="15.75" x14ac:dyDescent="0.25">
      <c r="A85" s="25"/>
      <c r="B85" s="17"/>
      <c r="C85" s="108"/>
      <c r="D85" s="89"/>
      <c r="E85" s="93"/>
      <c r="F85" s="93"/>
      <c r="G85" s="93"/>
      <c r="H85" s="93"/>
      <c r="I85" s="93"/>
      <c r="J85" s="93"/>
      <c r="K85" s="461"/>
      <c r="L85" s="439"/>
      <c r="M85" s="93"/>
      <c r="N85" s="233"/>
      <c r="O85" s="236"/>
      <c r="P85" s="235"/>
      <c r="Q85" s="18"/>
      <c r="R85" s="231"/>
      <c r="S85" s="358"/>
      <c r="T85" s="5"/>
      <c r="U85" s="198"/>
      <c r="V85" s="198"/>
      <c r="W85" s="198"/>
      <c r="X85" s="198"/>
      <c r="Y85" s="198"/>
      <c r="Z85" s="198"/>
      <c r="AA85" s="198"/>
    </row>
    <row r="86" spans="1:27" ht="15.75" x14ac:dyDescent="0.25">
      <c r="A86" s="25"/>
      <c r="B86" s="17"/>
      <c r="C86" s="141" t="str">
        <f>IF(Local_Share_Total&lt;1,"DEDUCTIONS FROM CENTRAL SHARE","DEDUCTIONS FROM CENTRAL SHARE: NOT APPLICABLE")</f>
        <v>DEDUCTIONS FROM CENTRAL SHARE</v>
      </c>
      <c r="D86" s="89"/>
      <c r="E86" s="93"/>
      <c r="F86" s="93"/>
      <c r="G86" s="93"/>
      <c r="H86" s="93"/>
      <c r="I86" s="93"/>
      <c r="J86" s="93"/>
      <c r="K86" s="461"/>
      <c r="L86" s="439"/>
      <c r="M86" s="93"/>
      <c r="N86" s="233"/>
      <c r="O86" s="236"/>
      <c r="P86" s="235"/>
      <c r="Q86" s="18"/>
      <c r="R86" s="231"/>
      <c r="S86" s="358"/>
      <c r="T86" s="5"/>
      <c r="U86" s="198"/>
      <c r="V86" s="198"/>
      <c r="W86" s="198"/>
      <c r="X86" s="198"/>
      <c r="Y86" s="198"/>
      <c r="Z86" s="198"/>
      <c r="AA86" s="198"/>
    </row>
    <row r="87" spans="1:27" ht="16.5" thickBot="1" x14ac:dyDescent="0.3">
      <c r="A87" s="25"/>
      <c r="B87" s="17"/>
      <c r="C87" s="108"/>
      <c r="D87" s="89"/>
      <c r="E87" s="93"/>
      <c r="F87" s="93"/>
      <c r="G87" s="93"/>
      <c r="H87" s="93"/>
      <c r="I87" s="93"/>
      <c r="J87" s="93"/>
      <c r="K87" s="461"/>
      <c r="L87" s="439"/>
      <c r="M87" s="93"/>
      <c r="N87" s="233"/>
      <c r="O87" s="236"/>
      <c r="P87" s="235"/>
      <c r="Q87" s="18"/>
      <c r="R87" s="231"/>
      <c r="S87" s="358"/>
      <c r="T87" s="5"/>
      <c r="U87" s="198"/>
      <c r="V87" s="198"/>
      <c r="W87" s="198"/>
      <c r="X87" s="198"/>
      <c r="Y87" s="198"/>
      <c r="Z87" s="198"/>
      <c r="AA87" s="198"/>
    </row>
    <row r="88" spans="1:27" ht="16.5" thickBot="1" x14ac:dyDescent="0.3">
      <c r="A88" s="25"/>
      <c r="B88" s="17"/>
      <c r="C88" s="108" t="s">
        <v>6471</v>
      </c>
      <c r="D88" s="89"/>
      <c r="E88" s="93"/>
      <c r="F88" s="93"/>
      <c r="G88" s="93"/>
      <c r="H88" s="93"/>
      <c r="I88" s="1118">
        <f>IF(Local_Share_Total&lt;1,ROUND('Part 3'!J157*Local_Share_Total*-1,0),0)</f>
        <v>0</v>
      </c>
      <c r="J88" s="93"/>
      <c r="K88" s="461"/>
      <c r="L88" s="1118">
        <f>IF(Local_Share_Total&lt;1,ROUND('Part 3'!M155*-1,0),0)</f>
        <v>0</v>
      </c>
      <c r="M88" s="93"/>
      <c r="N88" s="233"/>
      <c r="O88" s="1137">
        <f>I88+L88</f>
        <v>0</v>
      </c>
      <c r="P88" s="235"/>
      <c r="Q88" s="18"/>
      <c r="R88" s="231"/>
      <c r="S88" s="351">
        <f>+IF(I88+L88=O88,0,1)</f>
        <v>0</v>
      </c>
      <c r="T88" s="5">
        <f>IF(Local_Share_Total&lt;1,0,1)</f>
        <v>0</v>
      </c>
      <c r="U88" s="198"/>
      <c r="V88" s="198"/>
      <c r="W88" s="198"/>
      <c r="X88" s="198"/>
      <c r="Y88" s="198"/>
      <c r="Z88" s="198"/>
      <c r="AA88" s="198"/>
    </row>
    <row r="89" spans="1:27" ht="15.75" x14ac:dyDescent="0.25">
      <c r="A89" s="25"/>
      <c r="B89" s="17"/>
      <c r="C89" s="108"/>
      <c r="D89" s="89"/>
      <c r="E89" s="93"/>
      <c r="F89" s="93"/>
      <c r="G89" s="93"/>
      <c r="H89" s="93"/>
      <c r="I89" s="93"/>
      <c r="J89" s="93"/>
      <c r="K89" s="461"/>
      <c r="L89" s="439"/>
      <c r="M89" s="93"/>
      <c r="N89" s="233"/>
      <c r="O89" s="470"/>
      <c r="P89" s="235"/>
      <c r="Q89" s="18"/>
      <c r="R89" s="231"/>
      <c r="S89" s="358"/>
      <c r="T89" s="5"/>
      <c r="U89" s="198"/>
      <c r="V89" s="198"/>
      <c r="W89" s="198"/>
      <c r="X89" s="198"/>
      <c r="Y89" s="198"/>
      <c r="Z89" s="198"/>
      <c r="AA89" s="198"/>
    </row>
    <row r="90" spans="1:27" ht="15.75" x14ac:dyDescent="0.25">
      <c r="A90" s="25"/>
      <c r="B90" s="17"/>
      <c r="C90" s="141" t="str">
        <f>IF(T92=1,"PORT OF BRISTOL","PORT OF BRISTOL: NOT APPLICABLE")</f>
        <v>PORT OF BRISTOL: NOT APPLICABLE</v>
      </c>
      <c r="D90" s="89"/>
      <c r="E90" s="93"/>
      <c r="F90" s="93"/>
      <c r="G90" s="93"/>
      <c r="H90" s="93"/>
      <c r="I90" s="93"/>
      <c r="J90" s="93"/>
      <c r="K90" s="461"/>
      <c r="L90" s="439"/>
      <c r="M90" s="93"/>
      <c r="N90" s="233"/>
      <c r="O90" s="470"/>
      <c r="P90" s="235"/>
      <c r="Q90" s="18"/>
      <c r="R90" s="231"/>
      <c r="S90" s="358"/>
      <c r="T90" s="5"/>
      <c r="U90" s="198"/>
      <c r="V90" s="198"/>
      <c r="W90" s="198"/>
      <c r="X90" s="198"/>
      <c r="Y90" s="198"/>
      <c r="Z90" s="198"/>
      <c r="AA90" s="198"/>
    </row>
    <row r="91" spans="1:27" ht="16.5" thickBot="1" x14ac:dyDescent="0.3">
      <c r="A91" s="25"/>
      <c r="B91" s="17"/>
      <c r="C91" s="141"/>
      <c r="D91" s="89"/>
      <c r="E91" s="93"/>
      <c r="F91" s="93"/>
      <c r="G91" s="93"/>
      <c r="H91" s="93"/>
      <c r="I91" s="93"/>
      <c r="J91" s="93"/>
      <c r="K91" s="461"/>
      <c r="L91" s="439"/>
      <c r="M91" s="93"/>
      <c r="N91" s="233"/>
      <c r="O91" s="470"/>
      <c r="P91" s="235"/>
      <c r="Q91" s="18"/>
      <c r="R91" s="231"/>
      <c r="S91" s="358"/>
      <c r="T91" s="5"/>
      <c r="U91" s="198"/>
      <c r="V91" s="198"/>
      <c r="W91" s="198"/>
      <c r="X91" s="198"/>
      <c r="Y91" s="198"/>
      <c r="Z91" s="198"/>
      <c r="AA91" s="198"/>
    </row>
    <row r="92" spans="1:27" ht="16.5" thickBot="1" x14ac:dyDescent="0.3">
      <c r="A92" s="25"/>
      <c r="B92" s="17"/>
      <c r="C92" s="108" t="str">
        <f>IF(T92=1,"21. In respect of Port of Bristol","21. In respect of Port of Bristol: Not applicable")</f>
        <v>21. In respect of Port of Bristol: Not applicable</v>
      </c>
      <c r="D92" s="89"/>
      <c r="E92" s="93"/>
      <c r="F92" s="93"/>
      <c r="G92" s="93"/>
      <c r="H92" s="93"/>
      <c r="I92" s="1416">
        <v>0</v>
      </c>
      <c r="J92" s="93"/>
      <c r="K92" s="461"/>
      <c r="L92" s="439"/>
      <c r="M92" s="93"/>
      <c r="N92" s="233"/>
      <c r="O92" s="1067">
        <f>ROUND(I92*0.51,0)</f>
        <v>0</v>
      </c>
      <c r="P92" s="1147"/>
      <c r="Q92" s="18"/>
      <c r="R92" s="231"/>
      <c r="S92" s="351">
        <f>+IF(ROUND(I92*0.51,0)=O92,0,1)</f>
        <v>0</v>
      </c>
      <c r="T92" s="198">
        <f>IF('Part 1'!$K$21="E0104",1,0)</f>
        <v>0</v>
      </c>
      <c r="U92" s="198"/>
      <c r="V92" s="198"/>
      <c r="W92" s="198"/>
      <c r="X92" s="198"/>
      <c r="Y92" s="198"/>
      <c r="Z92" s="198"/>
      <c r="AA92" s="198"/>
    </row>
    <row r="93" spans="1:27" ht="16.5" thickBot="1" x14ac:dyDescent="0.3">
      <c r="A93" s="25"/>
      <c r="B93" s="17"/>
      <c r="C93" s="108"/>
      <c r="D93" s="89"/>
      <c r="E93" s="93"/>
      <c r="F93" s="93"/>
      <c r="G93" s="93"/>
      <c r="H93" s="93"/>
      <c r="I93" s="93"/>
      <c r="J93" s="93"/>
      <c r="K93" s="461"/>
      <c r="L93" s="439"/>
      <c r="M93" s="93"/>
      <c r="N93" s="233"/>
      <c r="O93" s="470"/>
      <c r="P93" s="235"/>
      <c r="Q93" s="18"/>
      <c r="R93" s="231"/>
      <c r="S93" s="351"/>
      <c r="T93" s="600"/>
      <c r="U93" s="198"/>
      <c r="V93" s="198"/>
      <c r="W93" s="198"/>
      <c r="X93" s="198"/>
      <c r="Y93" s="198"/>
      <c r="Z93" s="198"/>
      <c r="AA93" s="198"/>
    </row>
    <row r="94" spans="1:27" ht="15.75" x14ac:dyDescent="0.25">
      <c r="A94" s="25"/>
      <c r="B94" s="614"/>
      <c r="C94" s="1489"/>
      <c r="D94" s="615"/>
      <c r="E94" s="616"/>
      <c r="F94" s="616"/>
      <c r="G94" s="616"/>
      <c r="H94" s="616"/>
      <c r="I94" s="616"/>
      <c r="J94" s="616"/>
      <c r="K94" s="835"/>
      <c r="L94" s="617"/>
      <c r="M94" s="616"/>
      <c r="N94" s="618"/>
      <c r="O94" s="619"/>
      <c r="P94" s="620"/>
      <c r="Q94" s="18"/>
      <c r="R94" s="231"/>
      <c r="S94" s="351"/>
      <c r="T94" s="600"/>
      <c r="U94" s="198"/>
      <c r="V94" s="198"/>
      <c r="W94" s="198"/>
      <c r="X94" s="198"/>
      <c r="Y94" s="198"/>
      <c r="Z94" s="198"/>
      <c r="AA94" s="198"/>
    </row>
    <row r="95" spans="1:27" ht="19.5" customHeight="1" thickBot="1" x14ac:dyDescent="0.3">
      <c r="A95" s="25"/>
      <c r="B95" s="621"/>
      <c r="C95" s="1490" t="s">
        <v>1275</v>
      </c>
      <c r="D95" s="612"/>
      <c r="E95" s="611"/>
      <c r="F95" s="611"/>
      <c r="G95" s="611"/>
      <c r="H95" s="611"/>
      <c r="I95" s="611"/>
      <c r="J95" s="611"/>
      <c r="K95" s="836"/>
      <c r="L95" s="613"/>
      <c r="M95" s="611"/>
      <c r="N95" s="233"/>
      <c r="O95" s="470"/>
      <c r="P95" s="622"/>
      <c r="Q95" s="18"/>
      <c r="R95" s="231"/>
      <c r="S95" s="351"/>
      <c r="T95" s="600"/>
      <c r="U95" s="198"/>
      <c r="V95" s="198"/>
      <c r="W95" s="198"/>
      <c r="X95" s="198"/>
      <c r="Y95" s="198"/>
      <c r="Z95" s="198"/>
      <c r="AA95" s="198"/>
    </row>
    <row r="96" spans="1:27" ht="16.5" thickBot="1" x14ac:dyDescent="0.3">
      <c r="A96" s="25"/>
      <c r="B96" s="623"/>
      <c r="C96" s="295" t="s">
        <v>5357</v>
      </c>
      <c r="D96" s="612"/>
      <c r="E96" s="611"/>
      <c r="F96" s="611"/>
      <c r="G96" s="611"/>
      <c r="H96" s="611"/>
      <c r="I96" s="1068">
        <f>I88+ROUND(I92*0.51,0)</f>
        <v>0</v>
      </c>
      <c r="J96" s="1408"/>
      <c r="K96" s="1413"/>
      <c r="L96" s="1138">
        <f>L88</f>
        <v>0</v>
      </c>
      <c r="M96" s="611"/>
      <c r="N96" s="233"/>
      <c r="O96" s="1069">
        <f>I96+L96</f>
        <v>0</v>
      </c>
      <c r="P96" s="1139"/>
      <c r="Q96" s="18"/>
      <c r="R96" s="231"/>
      <c r="S96" s="351"/>
      <c r="T96" s="600"/>
      <c r="U96" s="198"/>
      <c r="V96" s="198"/>
      <c r="W96" s="198"/>
      <c r="X96" s="198"/>
      <c r="Y96" s="198"/>
      <c r="Z96" s="198"/>
      <c r="AA96" s="198"/>
    </row>
    <row r="97" spans="1:27" ht="16.5" thickBot="1" x14ac:dyDescent="0.3">
      <c r="A97" s="25"/>
      <c r="B97" s="624"/>
      <c r="C97" s="1491"/>
      <c r="D97" s="625"/>
      <c r="E97" s="626"/>
      <c r="F97" s="626"/>
      <c r="G97" s="626"/>
      <c r="H97" s="626"/>
      <c r="I97" s="626"/>
      <c r="J97" s="626"/>
      <c r="K97" s="837"/>
      <c r="L97" s="627"/>
      <c r="M97" s="626"/>
      <c r="N97" s="628"/>
      <c r="O97" s="628"/>
      <c r="P97" s="629"/>
      <c r="Q97" s="18"/>
      <c r="R97" s="231"/>
      <c r="S97" s="351"/>
      <c r="T97" s="600"/>
      <c r="U97" s="198"/>
      <c r="V97" s="198"/>
      <c r="W97" s="198"/>
      <c r="X97" s="198"/>
      <c r="Y97" s="198"/>
      <c r="Z97" s="198"/>
      <c r="AA97" s="198"/>
    </row>
    <row r="98" spans="1:27" ht="15.75" x14ac:dyDescent="0.2">
      <c r="A98" s="25"/>
      <c r="B98" s="17"/>
      <c r="C98" s="108"/>
      <c r="D98" s="89"/>
      <c r="E98" s="89"/>
      <c r="F98" s="17"/>
      <c r="G98" s="138"/>
      <c r="H98" s="138"/>
      <c r="I98" s="138"/>
      <c r="J98" s="138"/>
      <c r="K98" s="138"/>
      <c r="L98" s="138"/>
      <c r="M98" s="138"/>
      <c r="N98" s="233"/>
      <c r="O98" s="236"/>
      <c r="P98" s="235"/>
      <c r="Q98" s="18"/>
      <c r="S98" s="353">
        <f>SUM(S19:S92)</f>
        <v>0</v>
      </c>
    </row>
    <row r="99" spans="1:27" ht="16.5" thickBot="1" x14ac:dyDescent="0.25">
      <c r="A99" s="25"/>
      <c r="B99" s="17"/>
      <c r="C99" s="141" t="s">
        <v>6399</v>
      </c>
      <c r="D99" s="89"/>
      <c r="E99" s="89"/>
      <c r="F99" s="17"/>
      <c r="G99" s="138"/>
      <c r="H99" s="138"/>
      <c r="I99" s="138"/>
      <c r="J99" s="138"/>
      <c r="K99" s="138"/>
      <c r="L99" s="138"/>
      <c r="M99" s="138"/>
      <c r="N99" s="233"/>
      <c r="O99" s="236"/>
      <c r="P99" s="235"/>
      <c r="Q99" s="1004"/>
      <c r="S99" s="227"/>
    </row>
    <row r="100" spans="1:27" ht="16.5" thickBot="1" x14ac:dyDescent="0.25">
      <c r="A100" s="25"/>
      <c r="B100" s="17"/>
      <c r="C100" s="108" t="s">
        <v>5358</v>
      </c>
      <c r="D100" s="89"/>
      <c r="E100" s="89"/>
      <c r="F100" s="17"/>
      <c r="G100" s="138"/>
      <c r="H100" s="138"/>
      <c r="I100" s="1129">
        <v>0</v>
      </c>
      <c r="J100" s="138"/>
      <c r="K100" s="138"/>
      <c r="L100" s="138"/>
      <c r="M100" s="138"/>
      <c r="N100" s="233"/>
      <c r="O100" s="1137">
        <f>I100</f>
        <v>0</v>
      </c>
      <c r="P100" s="235"/>
      <c r="Q100" s="1004"/>
      <c r="S100" s="227"/>
    </row>
    <row r="101" spans="1:27" ht="16.5" thickBot="1" x14ac:dyDescent="0.25">
      <c r="A101" s="25"/>
      <c r="B101" s="17"/>
      <c r="C101" s="108"/>
      <c r="D101" s="89"/>
      <c r="E101" s="89"/>
      <c r="F101" s="17"/>
      <c r="G101" s="138"/>
      <c r="H101" s="138"/>
      <c r="I101" s="138"/>
      <c r="J101" s="138"/>
      <c r="K101" s="138"/>
      <c r="L101" s="138"/>
      <c r="M101" s="138"/>
      <c r="N101" s="233"/>
      <c r="O101" s="470"/>
      <c r="P101" s="235"/>
      <c r="Q101" s="1004"/>
      <c r="S101" s="227"/>
    </row>
    <row r="102" spans="1:27" ht="16.5" thickBot="1" x14ac:dyDescent="0.25">
      <c r="A102" s="25"/>
      <c r="B102" s="17"/>
      <c r="C102" s="108" t="s">
        <v>5359</v>
      </c>
      <c r="D102" s="89"/>
      <c r="E102" s="89"/>
      <c r="F102" s="17"/>
      <c r="G102" s="138"/>
      <c r="H102" s="138"/>
      <c r="I102" s="1071">
        <v>0</v>
      </c>
      <c r="J102" s="1134"/>
      <c r="K102" s="138"/>
      <c r="L102" s="138"/>
      <c r="M102" s="138"/>
      <c r="N102" s="233"/>
      <c r="O102" s="1137">
        <f>I102</f>
        <v>0</v>
      </c>
      <c r="P102" s="235"/>
      <c r="Q102" s="1004"/>
      <c r="S102" s="227"/>
    </row>
    <row r="103" spans="1:27" ht="16.5" thickBot="1" x14ac:dyDescent="0.25">
      <c r="A103" s="25"/>
      <c r="B103" s="17"/>
      <c r="C103" s="89"/>
      <c r="D103" s="89"/>
      <c r="E103" s="89"/>
      <c r="F103" s="17"/>
      <c r="G103" s="138"/>
      <c r="H103" s="138"/>
      <c r="I103" s="138"/>
      <c r="J103" s="138"/>
      <c r="K103" s="138"/>
      <c r="L103" s="138"/>
      <c r="M103" s="138"/>
      <c r="N103" s="233"/>
      <c r="O103" s="470"/>
      <c r="P103" s="235"/>
      <c r="Q103" s="1004"/>
      <c r="S103" s="227"/>
    </row>
    <row r="104" spans="1:27" ht="16.5" thickBot="1" x14ac:dyDescent="0.25">
      <c r="A104" s="25"/>
      <c r="B104" s="17"/>
      <c r="C104" s="707" t="s">
        <v>5360</v>
      </c>
      <c r="D104" s="89"/>
      <c r="E104" s="89"/>
      <c r="F104" s="17"/>
      <c r="G104" s="138"/>
      <c r="H104" s="138"/>
      <c r="I104" s="1129">
        <v>0</v>
      </c>
      <c r="J104" s="138"/>
      <c r="K104" s="138"/>
      <c r="L104" s="138"/>
      <c r="M104" s="138"/>
      <c r="N104" s="233"/>
      <c r="O104" s="1137">
        <f>I104</f>
        <v>0</v>
      </c>
      <c r="P104" s="235"/>
      <c r="Q104" s="1004"/>
      <c r="S104" s="227"/>
    </row>
    <row r="105" spans="1:27" ht="16.5" thickBot="1" x14ac:dyDescent="0.25">
      <c r="A105" s="25"/>
      <c r="B105" s="17"/>
      <c r="C105" s="89"/>
      <c r="D105" s="89"/>
      <c r="E105" s="89"/>
      <c r="F105" s="17"/>
      <c r="G105" s="138"/>
      <c r="H105" s="138"/>
      <c r="I105" s="138"/>
      <c r="J105" s="138"/>
      <c r="K105" s="138"/>
      <c r="L105" s="138"/>
      <c r="M105" s="138"/>
      <c r="N105" s="233"/>
      <c r="O105" s="470"/>
      <c r="P105" s="235"/>
      <c r="Q105" s="1004"/>
      <c r="S105" s="227"/>
    </row>
    <row r="106" spans="1:27" ht="16.5" thickBot="1" x14ac:dyDescent="0.25">
      <c r="A106" s="25"/>
      <c r="B106" s="17"/>
      <c r="C106" s="108" t="s">
        <v>5361</v>
      </c>
      <c r="D106" s="89"/>
      <c r="E106" s="89"/>
      <c r="F106" s="17"/>
      <c r="G106" s="138"/>
      <c r="H106" s="138"/>
      <c r="I106" s="1129">
        <v>0</v>
      </c>
      <c r="J106" s="138"/>
      <c r="K106" s="138"/>
      <c r="L106" s="138"/>
      <c r="M106" s="138"/>
      <c r="N106" s="233"/>
      <c r="O106" s="1137">
        <f>I106</f>
        <v>0</v>
      </c>
      <c r="P106" s="235"/>
      <c r="Q106" s="1004"/>
      <c r="S106" s="227"/>
    </row>
    <row r="107" spans="1:27" ht="16.5" thickBot="1" x14ac:dyDescent="0.25">
      <c r="A107" s="25"/>
      <c r="B107" s="17"/>
      <c r="C107" s="89"/>
      <c r="D107" s="89"/>
      <c r="E107" s="89"/>
      <c r="F107" s="17"/>
      <c r="G107" s="138"/>
      <c r="H107" s="138"/>
      <c r="I107" s="138"/>
      <c r="J107" s="138"/>
      <c r="K107" s="138"/>
      <c r="L107" s="138"/>
      <c r="M107" s="138"/>
      <c r="N107" s="233"/>
      <c r="O107" s="470"/>
      <c r="P107" s="235"/>
      <c r="Q107" s="1004"/>
      <c r="S107" s="227"/>
    </row>
    <row r="108" spans="1:27" ht="16.5" thickBot="1" x14ac:dyDescent="0.25">
      <c r="A108" s="25"/>
      <c r="B108" s="17"/>
      <c r="C108" s="108" t="s">
        <v>5362</v>
      </c>
      <c r="D108" s="89"/>
      <c r="E108" s="89"/>
      <c r="F108" s="17"/>
      <c r="G108" s="138"/>
      <c r="H108" s="138"/>
      <c r="I108" s="1417">
        <f>INDEX(Data!DS:DS,MATCH(Import_LA_Code,Ref_LA_Codes,0))</f>
        <v>0</v>
      </c>
      <c r="J108" s="138"/>
      <c r="K108" s="138"/>
      <c r="L108" s="138"/>
      <c r="M108" s="138"/>
      <c r="N108" s="233"/>
      <c r="O108" s="1137">
        <f>I108</f>
        <v>0</v>
      </c>
      <c r="P108" s="235"/>
      <c r="Q108" s="1004"/>
      <c r="S108" s="227"/>
    </row>
    <row r="109" spans="1:27" ht="15.75" thickBot="1" x14ac:dyDescent="0.25">
      <c r="A109" s="25"/>
      <c r="B109" s="17"/>
      <c r="C109" s="661"/>
      <c r="D109" s="89"/>
      <c r="E109" s="89"/>
      <c r="F109" s="17"/>
      <c r="G109" s="138"/>
      <c r="H109" s="138"/>
      <c r="I109" s="1043"/>
      <c r="J109" s="1043"/>
      <c r="K109" s="138"/>
      <c r="L109" s="138"/>
      <c r="M109" s="138"/>
      <c r="N109" s="1014"/>
      <c r="O109" s="1014"/>
      <c r="P109" s="1015"/>
      <c r="Q109" s="1004"/>
      <c r="S109" s="227"/>
    </row>
    <row r="110" spans="1:27" x14ac:dyDescent="0.2">
      <c r="A110" s="25"/>
      <c r="B110" s="871"/>
      <c r="C110" s="872"/>
      <c r="D110" s="872"/>
      <c r="E110" s="872"/>
      <c r="F110" s="873"/>
      <c r="G110" s="873"/>
      <c r="H110" s="874"/>
      <c r="I110" s="874"/>
      <c r="J110" s="874"/>
      <c r="K110" s="874"/>
      <c r="L110" s="874"/>
      <c r="M110" s="874"/>
      <c r="N110" s="874"/>
      <c r="O110" s="874"/>
      <c r="P110" s="875"/>
      <c r="Q110" s="18"/>
      <c r="S110" s="232"/>
    </row>
    <row r="111" spans="1:27" ht="16.5" thickBot="1" x14ac:dyDescent="0.25">
      <c r="A111" s="25"/>
      <c r="B111" s="876"/>
      <c r="C111" s="877" t="s">
        <v>6382</v>
      </c>
      <c r="D111" s="878"/>
      <c r="E111" s="878"/>
      <c r="O111" s="879"/>
      <c r="P111" s="880"/>
      <c r="Q111" s="18"/>
      <c r="S111" s="232"/>
    </row>
    <row r="112" spans="1:27" ht="16.5" thickBot="1" x14ac:dyDescent="0.25">
      <c r="A112" s="25"/>
      <c r="B112" s="876"/>
      <c r="C112" s="881" t="s">
        <v>5405</v>
      </c>
      <c r="D112" s="878"/>
      <c r="E112" s="878"/>
      <c r="O112" s="1135">
        <v>0</v>
      </c>
      <c r="P112" s="882"/>
      <c r="Q112" s="18"/>
      <c r="R112" s="226"/>
      <c r="S112" s="226"/>
    </row>
    <row r="113" spans="1:19" ht="15.75" thickBot="1" x14ac:dyDescent="0.25">
      <c r="A113" s="25"/>
      <c r="B113" s="876"/>
      <c r="C113" s="878"/>
      <c r="D113" s="878"/>
      <c r="E113" s="878"/>
      <c r="O113" s="1151" t="str">
        <f>IF(ABS('Part 5'!X58)&gt;ABS(O112),"Part 5, Line 16 is greater than Line 28. Please check that you have the correct figures for sums outstanding.","")</f>
        <v/>
      </c>
      <c r="P113" s="880"/>
      <c r="Q113" s="18"/>
      <c r="S113" s="232"/>
    </row>
    <row r="114" spans="1:19" ht="16.5" thickBot="1" x14ac:dyDescent="0.25">
      <c r="A114" s="25"/>
      <c r="B114" s="876"/>
      <c r="C114" s="881" t="s">
        <v>5406</v>
      </c>
      <c r="D114" s="878"/>
      <c r="E114" s="878"/>
      <c r="O114" s="1065">
        <v>0</v>
      </c>
      <c r="P114" s="1136"/>
      <c r="Q114" s="18"/>
      <c r="R114" s="226"/>
      <c r="S114" s="226"/>
    </row>
    <row r="115" spans="1:19" ht="15.75" thickBot="1" x14ac:dyDescent="0.25">
      <c r="A115" s="25"/>
      <c r="B115" s="883"/>
      <c r="C115" s="884"/>
      <c r="D115" s="884"/>
      <c r="E115" s="884"/>
      <c r="F115" s="884"/>
      <c r="G115" s="884"/>
      <c r="H115" s="884"/>
      <c r="I115" s="884"/>
      <c r="J115" s="884"/>
      <c r="K115" s="884"/>
      <c r="L115" s="884"/>
      <c r="M115" s="884"/>
      <c r="N115" s="884"/>
      <c r="O115" s="1152" t="str">
        <f>IF(AND(O112=0,O114=0),"Line 28 and 29 are both 0. Please check that you haven't missed entering data","")</f>
        <v>Line 28 and 29 are both 0. Please check that you haven't missed entering data</v>
      </c>
      <c r="P115" s="885"/>
      <c r="Q115" s="18"/>
      <c r="S115" s="232"/>
    </row>
    <row r="116" spans="1:19" ht="15.75" thickBot="1" x14ac:dyDescent="0.25">
      <c r="A116" s="25"/>
      <c r="B116" s="17"/>
      <c r="C116" s="17"/>
      <c r="D116" s="17"/>
      <c r="E116" s="17"/>
      <c r="F116" s="17"/>
      <c r="G116" s="17"/>
      <c r="H116" s="17"/>
      <c r="I116" s="17"/>
      <c r="J116" s="17"/>
      <c r="K116" s="17"/>
      <c r="L116" s="17"/>
      <c r="M116" s="17"/>
      <c r="N116" s="17"/>
      <c r="O116" s="17"/>
      <c r="P116" s="17"/>
      <c r="Q116" s="18"/>
    </row>
    <row r="117" spans="1:19" x14ac:dyDescent="0.2">
      <c r="A117" s="84"/>
      <c r="B117" s="85"/>
      <c r="C117" s="85"/>
      <c r="D117" s="85"/>
      <c r="E117" s="85"/>
      <c r="F117" s="85"/>
      <c r="G117" s="85"/>
      <c r="H117" s="85"/>
      <c r="I117" s="85"/>
      <c r="J117" s="1409"/>
      <c r="K117" s="401"/>
      <c r="L117" s="85"/>
      <c r="M117" s="85"/>
      <c r="N117" s="85"/>
      <c r="O117" s="85"/>
      <c r="P117" s="85"/>
      <c r="Q117" s="86"/>
    </row>
    <row r="118" spans="1:19" ht="15.75" x14ac:dyDescent="0.25">
      <c r="A118" s="14"/>
      <c r="B118" s="1684" t="str">
        <f>+IF(S98=0,"","There is an error in one of the calculations, please check your figures.")</f>
        <v/>
      </c>
      <c r="C118" s="1685"/>
      <c r="D118" s="1685"/>
      <c r="E118" s="1685"/>
      <c r="F118" s="1685"/>
      <c r="G118" s="1685"/>
      <c r="H118" s="1685"/>
      <c r="I118" s="1685"/>
      <c r="J118" s="1685"/>
      <c r="K118" s="1685"/>
      <c r="L118" s="1685"/>
      <c r="M118" s="1685"/>
      <c r="N118" s="1685"/>
      <c r="O118" s="1685"/>
      <c r="P118" s="96"/>
      <c r="Q118" s="107"/>
    </row>
    <row r="119" spans="1:19" ht="15.75" thickBot="1" x14ac:dyDescent="0.25">
      <c r="A119" s="15"/>
      <c r="B119" s="16"/>
      <c r="C119" s="16"/>
      <c r="D119" s="16"/>
      <c r="E119" s="16"/>
      <c r="F119" s="16"/>
      <c r="G119" s="16"/>
      <c r="H119" s="16"/>
      <c r="I119" s="16"/>
      <c r="J119" s="922"/>
      <c r="K119" s="16"/>
      <c r="L119" s="16"/>
      <c r="M119" s="16"/>
      <c r="N119" s="16"/>
      <c r="O119" s="16"/>
      <c r="P119" s="16"/>
      <c r="Q119" s="88"/>
    </row>
    <row r="121" spans="1:19" x14ac:dyDescent="0.2">
      <c r="G121" s="311"/>
    </row>
    <row r="122" spans="1:19" x14ac:dyDescent="0.2">
      <c r="G122" s="311"/>
    </row>
    <row r="123" spans="1:19" x14ac:dyDescent="0.2">
      <c r="G123" s="311"/>
    </row>
    <row r="124" spans="1:19" x14ac:dyDescent="0.2">
      <c r="E124" s="311"/>
      <c r="G124" s="311"/>
      <c r="H124" s="311"/>
    </row>
    <row r="125" spans="1:19" x14ac:dyDescent="0.2">
      <c r="G125" s="311"/>
    </row>
    <row r="126" spans="1:19" x14ac:dyDescent="0.2">
      <c r="G126" s="311"/>
    </row>
    <row r="127" spans="1:19" x14ac:dyDescent="0.2">
      <c r="G127" s="311"/>
    </row>
    <row r="128" spans="1:19" x14ac:dyDescent="0.2">
      <c r="C128" s="311"/>
      <c r="D128" s="311"/>
      <c r="E128" s="311"/>
      <c r="F128" s="311"/>
      <c r="G128" s="311"/>
      <c r="H128" s="311"/>
      <c r="I128" s="311"/>
      <c r="J128" s="311"/>
      <c r="K128" s="311"/>
      <c r="L128" s="311"/>
      <c r="M128" s="311"/>
      <c r="N128" s="311"/>
      <c r="O128" s="311"/>
      <c r="P128" s="311"/>
      <c r="Q128" s="311"/>
      <c r="R128" s="311"/>
      <c r="S128" s="359"/>
    </row>
    <row r="129" spans="7:7" x14ac:dyDescent="0.2">
      <c r="G129" s="311"/>
    </row>
    <row r="130" spans="7:7" x14ac:dyDescent="0.2">
      <c r="G130" s="311"/>
    </row>
    <row r="131" spans="7:7" x14ac:dyDescent="0.2">
      <c r="G131" s="311"/>
    </row>
    <row r="132" spans="7:7" x14ac:dyDescent="0.2">
      <c r="G132" s="311"/>
    </row>
    <row r="133" spans="7:7" x14ac:dyDescent="0.2">
      <c r="G133" s="311"/>
    </row>
  </sheetData>
  <sheetProtection sheet="1" objects="1" scenarios="1"/>
  <mergeCells count="25">
    <mergeCell ref="A2:Q2"/>
    <mergeCell ref="A3:Q3"/>
    <mergeCell ref="C9:G9"/>
    <mergeCell ref="G15:G16"/>
    <mergeCell ref="L15:L16"/>
    <mergeCell ref="A5:Q5"/>
    <mergeCell ref="A7:Q7"/>
    <mergeCell ref="C14:G14"/>
    <mergeCell ref="C13:O13"/>
    <mergeCell ref="I15:I16"/>
    <mergeCell ref="S9:Y14"/>
    <mergeCell ref="N17:P17"/>
    <mergeCell ref="O15:O16"/>
    <mergeCell ref="B118:O118"/>
    <mergeCell ref="O65:O66"/>
    <mergeCell ref="C29:G30"/>
    <mergeCell ref="B22:C22"/>
    <mergeCell ref="C23:E23"/>
    <mergeCell ref="C19:G20"/>
    <mergeCell ref="M76:O76"/>
    <mergeCell ref="I59:I60"/>
    <mergeCell ref="L59:L60"/>
    <mergeCell ref="K50:M51"/>
    <mergeCell ref="C57:O57"/>
    <mergeCell ref="O59:O60"/>
  </mergeCells>
  <phoneticPr fontId="9" type="noConversion"/>
  <conditionalFormatting sqref="C81:P84">
    <cfRule type="expression" dxfId="58" priority="35">
      <formula>$T$83=1</formula>
    </cfRule>
  </conditionalFormatting>
  <conditionalFormatting sqref="C86:P88">
    <cfRule type="expression" dxfId="57" priority="317">
      <formula>$T$88=1</formula>
    </cfRule>
  </conditionalFormatting>
  <conditionalFormatting sqref="C90:P92">
    <cfRule type="expression" dxfId="56" priority="319">
      <formula>$T$92=0</formula>
    </cfRule>
  </conditionalFormatting>
  <dataValidations count="40">
    <dataValidation type="whole" operator="greaterThanOrEqual" allowBlank="1" showInputMessage="1" showErrorMessage="1" error="Must be a positive number" sqref="L35 I38:J38 O112 L38 I35:J35 J41" xr:uid="{80E21DBC-2103-46E3-94AC-378759748249}">
      <formula1>0</formula1>
    </dataValidation>
    <dataValidation type="whole" operator="lessThanOrEqual" allowBlank="1" showInputMessage="1" showErrorMessage="1" error="Must be a negative number" sqref="L23 O114 J23 I23 I27 L27" xr:uid="{496BD584-5D75-4EB4-B7D0-EFE01F3195AD}">
      <formula1>0</formula1>
    </dataValidation>
    <dataValidation type="whole" operator="lessThanOrEqual" allowBlank="1" showInputMessage="1" showErrorMessage="1" error="Total column should be negative_x000a_" sqref="P27" xr:uid="{42358F62-92C7-4D27-8B3C-801419595F0E}">
      <formula1>0</formula1>
    </dataValidation>
    <dataValidation type="custom" allowBlank="1" showInputMessage="1" showErrorMessage="1" errorTitle="DO NOT AMEND" error="DO NOT AMEND THESE CELLS" sqref="T85:T87 U1:W32 S93:T1048576 T49:T81 R49:R1048576 S49:S91 T89:T91 R1:T48 U34:W44 X1:Z1048576 U46:W1048576" xr:uid="{5765360E-1BD3-4B06-A261-CE35A5631E5A}">
      <formula1>"if=ba1=""n/a"""</formula1>
    </dataValidation>
    <dataValidation type="custom" allowBlank="1" showInputMessage="1" showErrorMessage="1" error="Data entry is not allowed in this cell" sqref="I19:J19 L19 O19 O23 O27 O29 O32 O35 O38 O44 O41 O88 K50:M51 B118:O118 L62 O62 O67 L67 L69 O69 O71 L71 L73 O73 O78 O83:O84 L83:L84 I83:J84 O104 O106 L52 O92 O96 L96 I96:J96 O100 O102 I88:J88 L88 O46:O48 O52 I52 O108 I108" xr:uid="{768378E6-4A40-432E-A146-9F83C96D8D8F}">
      <formula1>"$T$1=""na"""</formula1>
    </dataValidation>
    <dataValidation operator="equal" allowBlank="1" showInputMessage="1" showErrorMessage="1" errorTitle="Don't overwrite this cell" error="Does not equal col1 + col2" sqref="O45" xr:uid="{23E4129F-14A8-4668-875A-185083010733}"/>
    <dataValidation allowBlank="1" showInputMessage="1" showErrorMessage="1" errorTitle="DO NOT AMEND" error="DO NOT AMEND THESE CELLS" sqref="T88 U33:W33 U45:W45 T82:T84" xr:uid="{12E5967F-6FC5-4327-9221-1E6CC05A27F5}"/>
    <dataValidation type="custom" allowBlank="1" showInputMessage="1" showErrorMessage="1" errorTitle="DO NOT AMEND" error="DO NOT AMEND THESE CELLS" sqref="S92" xr:uid="{2FC5FBD2-14BF-4736-8D82-5AD82CF34D58}">
      <formula1>"ba1=""n/a"""</formula1>
    </dataValidation>
    <dataValidation type="custom" allowBlank="1" showInputMessage="1" showErrorMessage="1" error="Data entry is not allowed in this cell" sqref="E100" xr:uid="{7DA66171-C510-4DD0-AA55-A1426C678215}">
      <formula1>"$AA$1=""na"""</formula1>
    </dataValidation>
    <dataValidation type="whole" operator="equal" allowBlank="1" showInputMessage="1" showErrorMessage="1" errorTitle="Don't overwrite this cell" error="Does not equal col1 + col2" sqref="O36 O30 O43" xr:uid="{9E916959-170E-4533-BB4D-4D144EBA1547}">
      <formula1>+I30+L30</formula1>
    </dataValidation>
    <dataValidation allowBlank="1" showInputMessage="1" showErrorMessage="1" prompt="This was line 1 in NNDR3 22-23" sqref="C19:G20" xr:uid="{77AD8801-7648-47FC-9C38-D337EF79341F}"/>
    <dataValidation allowBlank="1" showInputMessage="1" showErrorMessage="1" prompt="This was line 2 in NNDR3 22-23" sqref="C23:E23" xr:uid="{68A76FDD-6C45-453F-97C8-23AA683955C2}"/>
    <dataValidation allowBlank="1" showInputMessage="1" showErrorMessage="1" prompt="This was line 3 in NNDR3 22-23" sqref="C27" xr:uid="{C07B80EA-5DDD-4E0B-B3DB-AA49EDEFBDC9}"/>
    <dataValidation allowBlank="1" showInputMessage="1" showErrorMessage="1" prompt="This was line 4 in NNDR3 22-23" sqref="C29:G30" xr:uid="{D201F1CC-1B80-4F3D-AF22-ABCFE2F4507E}"/>
    <dataValidation allowBlank="1" showInputMessage="1" showErrorMessage="1" prompt="This was line 5 in NNDR3 22-23" sqref="C32" xr:uid="{BF4124FE-85D6-444D-BFF5-586300F9DBE4}"/>
    <dataValidation allowBlank="1" showInputMessage="1" showErrorMessage="1" prompt="This was line 6 in NNDR3 22-23" sqref="C35" xr:uid="{2051AD45-4042-481B-8243-EDB128158A1D}"/>
    <dataValidation allowBlank="1" showInputMessage="1" showErrorMessage="1" prompt="This was line 7 in NNDR3 22-23" sqref="C38" xr:uid="{F22F5502-39B6-429A-A96F-57F847B6E735}"/>
    <dataValidation allowBlank="1" showInputMessage="1" showErrorMessage="1" prompt="This is a new line added for NNDR3 23-24" sqref="C41 C48" xr:uid="{C8F926F1-5284-4E0F-A3E1-1F46755CCA64}"/>
    <dataValidation allowBlank="1" showInputMessage="1" showErrorMessage="1" prompt="This was line 8 in NNDR3 22-23" sqref="C44" xr:uid="{54C65F6B-B5DB-4776-9FF9-ABCDCBADAB3C}"/>
    <dataValidation allowBlank="1" showInputMessage="1" showErrorMessage="1" prompt="This was line 9 in NNDR3 22-23" sqref="C46" xr:uid="{8CC976BA-04F5-49C0-B383-B4B6FFAF7D5F}"/>
    <dataValidation allowBlank="1" showInputMessage="1" showErrorMessage="1" prompt="This was line 10 in NNDR3 22-23" sqref="C52" xr:uid="{57036911-891E-4541-AD5E-CC18B0F474B1}"/>
    <dataValidation allowBlank="1" showInputMessage="1" showErrorMessage="1" prompt="This was line 11 in NNDR3 22-23" sqref="C62" xr:uid="{12AC08C2-9673-4C0C-A44A-62E7607B87CD}"/>
    <dataValidation allowBlank="1" showInputMessage="1" showErrorMessage="1" prompt="This was line 12 in NNDR3 22-23" sqref="C67" xr:uid="{12A57AF7-EB43-4939-AA2B-1F4FE60543DA}"/>
    <dataValidation allowBlank="1" showInputMessage="1" showErrorMessage="1" prompt="This was line 13 in NNDR3 22-23" sqref="C69" xr:uid="{F18E329B-3E31-4B9B-A1F6-1C347AE3759B}"/>
    <dataValidation allowBlank="1" showInputMessage="1" showErrorMessage="1" prompt="This was line 14 in NNDR3 22-23" sqref="C71" xr:uid="{5A026B59-005F-4ED8-B4BC-29BF56C00B99}"/>
    <dataValidation allowBlank="1" showInputMessage="1" showErrorMessage="1" prompt="This was line 15 in NNDR3 22-23" sqref="C73" xr:uid="{23955C0E-AFA2-4FF4-83D4-F322276DAC21}"/>
    <dataValidation allowBlank="1" showInputMessage="1" showErrorMessage="1" prompt="This was line 16 in NNDR3 22-23" sqref="C78" xr:uid="{1337EF41-1B33-4265-A9C8-DD18DFAFFC87}"/>
    <dataValidation allowBlank="1" showInputMessage="1" showErrorMessage="1" prompt="This was line 17 in NNDR3 22-23" sqref="C83:C84" xr:uid="{D5711825-B0D5-45D1-B7E7-B0F98AB09BE8}"/>
    <dataValidation allowBlank="1" showInputMessage="1" showErrorMessage="1" prompt="This was line 18 in NNDR3 22-23" sqref="C88" xr:uid="{C39A82E2-948C-4F51-BBB9-801A4D916902}"/>
    <dataValidation allowBlank="1" showInputMessage="1" showErrorMessage="1" prompt="This was line 19 in NNDR3 22-23" sqref="C92" xr:uid="{DF5726B5-6A83-4D77-A9AD-44C6638B8E91}"/>
    <dataValidation allowBlank="1" showInputMessage="1" showErrorMessage="1" prompt="This was line 20 in NNDR3 22-23" sqref="C96" xr:uid="{AB7B22B2-63D4-46FE-8807-529AA288F135}"/>
    <dataValidation allowBlank="1" showInputMessage="1" showErrorMessage="1" prompt="This was line 21 in NNDR3 22-23" sqref="C100" xr:uid="{F1CE89E1-28B5-448F-9F5B-126880BE5EB6}"/>
    <dataValidation allowBlank="1" showInputMessage="1" showErrorMessage="1" prompt="This was line 22 in NNDR3 22-23" sqref="C102" xr:uid="{887BF733-8932-4056-A2C5-C7A03189D8E8}"/>
    <dataValidation allowBlank="1" showInputMessage="1" showErrorMessage="1" prompt="This was line 23 in NNDR3 22-23" sqref="C104" xr:uid="{7977EEAC-A792-4B93-A69F-28C7661FB736}"/>
    <dataValidation allowBlank="1" showInputMessage="1" showErrorMessage="1" prompt="This was line 24 in NNDR3 22-23" sqref="C106" xr:uid="{E851717B-7F21-4A0C-A75D-4D3614C572ED}"/>
    <dataValidation allowBlank="1" showInputMessage="1" showErrorMessage="1" prompt="This was line 25 in NNDR3 22-23" sqref="C108" xr:uid="{045E44AE-161B-4850-B125-99BAC8F4714A}"/>
    <dataValidation allowBlank="1" showInputMessage="1" showErrorMessage="1" prompt="This was line 26 in NNDR3 22-23" sqref="C112" xr:uid="{DA03719E-7371-4576-97DB-658E11660001}"/>
    <dataValidation allowBlank="1" showInputMessage="1" showErrorMessage="1" prompt="This was line 27 in NNDR3 22-23" sqref="C114" xr:uid="{976B70EF-30DE-408C-BC1B-BD9BD95A7B6A}"/>
    <dataValidation type="whole" operator="equal" allowBlank="1" showInputMessage="1" showErrorMessage="1" error="This balance should be 0 in the first year of the 2023 list" sqref="I41 L41" xr:uid="{00758E7B-56F4-43DE-9248-9B1B527A1082}">
      <formula1>0</formula1>
    </dataValidation>
    <dataValidation type="whole" allowBlank="1" showInputMessage="1" showErrorMessage="1" error="Must be a whole number" sqref="I29 L29 I32 L32 I44 L44 I46 L46 I92" xr:uid="{A64310C7-BCEA-44EE-8E1B-45BEA2C2351D}">
      <formula1>-999999999999999000</formula1>
      <formula2>999999999999999000</formula2>
    </dataValidation>
  </dataValidations>
  <printOptions horizontalCentered="1"/>
  <pageMargins left="0.39370078740157483" right="0.39370078740157483" top="0.59055118110236227" bottom="0.59055118110236227" header="0.51181102362204722" footer="0.51181102362204722"/>
  <pageSetup paperSize="9" scale="56" fitToHeight="0" orientation="portrait" r:id="rId1"/>
  <headerFooter alignWithMargins="0">
    <oddHeader>&amp;C&amp;"Calibri"&amp;10&amp;K000000 OFFICIAL&amp;1#_x000D_</oddHeader>
    <oddFooter>&amp;C_x000D_&amp;1#&amp;"Calibri"&amp;10&amp;K000000 OFFICIAL</oddFooter>
  </headerFooter>
  <extLst>
    <ext xmlns:x14="http://schemas.microsoft.com/office/spreadsheetml/2009/9/main" uri="{78C0D931-6437-407d-A8EE-F0AAD7539E65}">
      <x14:conditionalFormattings>
        <x14:conditionalFormatting xmlns:xm="http://schemas.microsoft.com/office/excel/2006/main">
          <x14:cfRule type="expression" priority="321" id="{BF4299A7-B9C5-4AA3-9376-ECA544ABDCC0}">
            <xm:f>'Part 3'!$V$159=0</xm:f>
            <x14:dxf>
              <fill>
                <patternFill>
                  <bgColor theme="0" tint="-0.24994659260841701"/>
                </patternFill>
              </fill>
            </x14:dxf>
          </x14:cfRule>
          <xm:sqref>C99:P108</xm:sqref>
        </x14:conditionalFormatting>
        <x14:conditionalFormatting xmlns:xm="http://schemas.microsoft.com/office/excel/2006/main">
          <x14:cfRule type="expression" priority="3" id="{161951A8-C039-4871-A0C5-55EFD77ED78F}">
            <xm:f>'Part 1'!$P$92=""</xm:f>
            <x14:dxf>
              <fill>
                <patternFill>
                  <bgColor theme="0" tint="-0.24994659260841701"/>
                </patternFill>
              </fill>
            </x14:dxf>
          </x14:cfRule>
          <xm:sqref>K17:M53 K80:M97</xm:sqref>
        </x14:conditionalFormatting>
        <x14:conditionalFormatting xmlns:xm="http://schemas.microsoft.com/office/excel/2006/main">
          <x14:cfRule type="expression" priority="19" id="{9ADB24A2-A6AF-48B9-9433-968AFC3A49B3}">
            <xm:f>'Part 1'!$P$92=""</xm:f>
            <x14:dxf>
              <fill>
                <patternFill>
                  <bgColor theme="0" tint="-0.24994659260841701"/>
                </patternFill>
              </fill>
            </x14:dxf>
          </x14:cfRule>
          <xm:sqref>K58:M74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BA60"/>
  <sheetViews>
    <sheetView showGridLines="0" zoomScaleNormal="100" workbookViewId="0">
      <selection sqref="A1:S1"/>
    </sheetView>
  </sheetViews>
  <sheetFormatPr defaultColWidth="9.140625" defaultRowHeight="15" x14ac:dyDescent="0.2"/>
  <cols>
    <col min="1" max="1" width="4.85546875" style="491" customWidth="1"/>
    <col min="2" max="2" width="28.140625" style="491" hidden="1" customWidth="1"/>
    <col min="3" max="3" width="107.140625" style="491" customWidth="1"/>
    <col min="4" max="4" width="3.85546875" style="491" customWidth="1"/>
    <col min="5" max="5" width="36.85546875" style="491" customWidth="1"/>
    <col min="6" max="6" width="3.5703125" style="491" customWidth="1"/>
    <col min="7" max="7" width="3.85546875" style="491" customWidth="1"/>
    <col min="8" max="8" width="26.42578125" style="491" customWidth="1"/>
    <col min="9" max="9" width="3.5703125" style="491" customWidth="1"/>
    <col min="10" max="10" width="29.140625" style="698" customWidth="1"/>
    <col min="11" max="11" width="3.5703125" style="491" customWidth="1"/>
    <col min="12" max="12" width="29.85546875" style="491" customWidth="1"/>
    <col min="13" max="13" width="3.85546875" style="491" customWidth="1"/>
    <col min="14" max="14" width="23.5703125" style="491" customWidth="1"/>
    <col min="15" max="15" width="3.85546875" style="491" customWidth="1"/>
    <col min="16" max="16" width="20.85546875" style="491" customWidth="1"/>
    <col min="17" max="17" width="3.5703125" style="491" customWidth="1"/>
    <col min="18" max="18" width="25.42578125" style="491" customWidth="1"/>
    <col min="19" max="19" width="3.140625" style="491" customWidth="1"/>
    <col min="20" max="20" width="26.85546875" style="491" customWidth="1"/>
    <col min="21" max="21" width="6.85546875" style="491" customWidth="1"/>
    <col min="22" max="22" width="9.5703125" style="570" hidden="1" customWidth="1"/>
    <col min="23" max="23" width="12.140625" style="571" hidden="1" customWidth="1"/>
    <col min="24" max="24" width="11" style="572" hidden="1" customWidth="1"/>
    <col min="25" max="25" width="32.140625" style="573" hidden="1" customWidth="1"/>
    <col min="26" max="52" width="9.140625" style="574" hidden="1" customWidth="1"/>
    <col min="53" max="53" width="9.140625" style="491" hidden="1" customWidth="1"/>
    <col min="54" max="56" width="9.140625" style="491" customWidth="1"/>
    <col min="57" max="16384" width="9.140625" style="491"/>
  </cols>
  <sheetData>
    <row r="1" spans="1:52" s="760" customFormat="1" ht="36.75" customHeight="1" x14ac:dyDescent="0.2">
      <c r="A1" s="1706" t="s">
        <v>1327</v>
      </c>
      <c r="B1" s="1707"/>
      <c r="C1" s="1707"/>
      <c r="D1" s="1707"/>
      <c r="E1" s="1707"/>
      <c r="F1" s="1707"/>
      <c r="G1" s="1707"/>
      <c r="H1" s="1707"/>
      <c r="I1" s="1707"/>
      <c r="J1" s="1707"/>
      <c r="K1" s="1707"/>
      <c r="L1" s="1707"/>
      <c r="M1" s="1707"/>
      <c r="N1" s="1707"/>
      <c r="O1" s="1707"/>
      <c r="P1" s="1707"/>
      <c r="Q1" s="1707"/>
      <c r="R1" s="1707"/>
      <c r="S1" s="1707"/>
      <c r="T1" s="1530" t="str">
        <f>'Part 1'!V27</f>
        <v xml:space="preserve">      Ver</v>
      </c>
      <c r="U1" s="1531">
        <f>'Part 1'!W27</f>
        <v>1.1000000000000001</v>
      </c>
      <c r="V1" s="757"/>
      <c r="W1" s="758"/>
      <c r="X1" s="759"/>
      <c r="Y1" s="759"/>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c r="AX1" s="757"/>
      <c r="AY1" s="757"/>
      <c r="AZ1" s="757"/>
    </row>
    <row r="2" spans="1:52" ht="21" customHeight="1" x14ac:dyDescent="0.2">
      <c r="A2" s="492" t="s">
        <v>976</v>
      </c>
      <c r="B2" s="493"/>
      <c r="C2" s="494"/>
      <c r="D2" s="494"/>
      <c r="E2" s="494"/>
      <c r="F2" s="494"/>
      <c r="G2" s="500"/>
      <c r="H2" s="494"/>
      <c r="I2" s="494"/>
      <c r="J2" s="692"/>
      <c r="K2" s="494"/>
      <c r="L2" s="495"/>
      <c r="M2" s="496"/>
      <c r="N2" s="497"/>
      <c r="O2" s="498"/>
      <c r="P2" s="499"/>
      <c r="Q2" s="499"/>
      <c r="R2" s="494"/>
      <c r="S2" s="494"/>
      <c r="T2" s="497"/>
      <c r="U2" s="501"/>
      <c r="V2" s="575"/>
    </row>
    <row r="3" spans="1:52" ht="23.25" x14ac:dyDescent="0.25">
      <c r="A3" s="492"/>
      <c r="B3" s="493"/>
      <c r="C3" s="502" t="str">
        <f>IF(ISERROR(VLOOKUP($E3,'LA list'!$B$3:$C$237,2,FALSE)),'Part 1'!$K$20,VLOOKUP($E3,'LA list'!$B$3:$C$237,2,FALSE))</f>
        <v>ZZZZ</v>
      </c>
      <c r="D3" s="503"/>
      <c r="E3" s="1012" t="str">
        <f>'Part 1'!K21</f>
        <v>EZZZZ</v>
      </c>
      <c r="F3" s="496"/>
      <c r="G3" s="503"/>
      <c r="H3" s="497"/>
      <c r="I3" s="496"/>
      <c r="J3" s="693"/>
      <c r="K3" s="496"/>
      <c r="L3" s="497"/>
      <c r="M3" s="498"/>
      <c r="N3" s="499"/>
      <c r="O3" s="499"/>
      <c r="P3" s="503"/>
      <c r="Q3" s="503"/>
      <c r="R3" s="497"/>
      <c r="S3" s="496"/>
      <c r="T3" s="499"/>
      <c r="U3" s="501"/>
      <c r="V3" s="572"/>
      <c r="W3" s="576"/>
      <c r="X3" s="574"/>
      <c r="Y3" s="577"/>
    </row>
    <row r="4" spans="1:52" ht="18" x14ac:dyDescent="0.25">
      <c r="A4" s="492"/>
      <c r="B4" s="503"/>
      <c r="C4" s="960" t="str">
        <f>IF(W56&gt;0,"You must complete this tab","You should not complete this tab")</f>
        <v>You should not complete this tab</v>
      </c>
      <c r="D4" s="503"/>
      <c r="E4" s="547" t="s">
        <v>1024</v>
      </c>
      <c r="F4" s="496"/>
      <c r="G4" s="500"/>
      <c r="H4" s="1717" t="s">
        <v>1025</v>
      </c>
      <c r="I4" s="1718"/>
      <c r="J4" s="1718"/>
      <c r="K4" s="1718"/>
      <c r="L4" s="1718"/>
      <c r="M4" s="1718"/>
      <c r="N4" s="1718"/>
      <c r="O4" s="1718"/>
      <c r="P4" s="1719"/>
      <c r="Q4" s="499"/>
      <c r="R4" s="1717" t="s">
        <v>1026</v>
      </c>
      <c r="S4" s="1720"/>
      <c r="T4" s="1721"/>
      <c r="U4" s="501"/>
      <c r="Y4" s="230"/>
    </row>
    <row r="5" spans="1:52" ht="17.25" thickBot="1" x14ac:dyDescent="0.3">
      <c r="A5" s="492"/>
      <c r="B5" s="504"/>
      <c r="C5" s="504"/>
      <c r="D5" s="505"/>
      <c r="E5" s="548"/>
      <c r="F5" s="506"/>
      <c r="G5" s="500"/>
      <c r="H5" s="544"/>
      <c r="I5" s="506"/>
      <c r="J5" s="694"/>
      <c r="K5" s="506"/>
      <c r="L5" s="506"/>
      <c r="M5" s="506"/>
      <c r="N5" s="506"/>
      <c r="O5" s="506"/>
      <c r="P5" s="552"/>
      <c r="Q5" s="507"/>
      <c r="R5" s="544"/>
      <c r="S5" s="506"/>
      <c r="T5" s="563"/>
      <c r="U5" s="501"/>
      <c r="Y5" s="230"/>
    </row>
    <row r="6" spans="1:52" ht="21" thickBot="1" x14ac:dyDescent="0.25">
      <c r="A6" s="492"/>
      <c r="B6" s="504"/>
      <c r="C6" s="508" t="s">
        <v>1027</v>
      </c>
      <c r="D6" s="505"/>
      <c r="E6" s="510">
        <f>SUM(E13:E53)</f>
        <v>0</v>
      </c>
      <c r="F6" s="1154"/>
      <c r="G6" s="1156"/>
      <c r="H6" s="1155">
        <f>SUM(H13:H53)</f>
        <v>0</v>
      </c>
      <c r="I6" s="509"/>
      <c r="J6" s="510">
        <f>SUM(J13:J53)</f>
        <v>0</v>
      </c>
      <c r="K6" s="509"/>
      <c r="L6" s="510">
        <f>SUM(L13:L53)</f>
        <v>0</v>
      </c>
      <c r="M6" s="511"/>
      <c r="N6" s="510">
        <f>SUM(N13:N53)</f>
        <v>0</v>
      </c>
      <c r="O6" s="511"/>
      <c r="P6" s="510">
        <f>SUM(P13:P53)</f>
        <v>0</v>
      </c>
      <c r="Q6" s="511"/>
      <c r="R6" s="510">
        <f>SUM(R13:R53)</f>
        <v>0</v>
      </c>
      <c r="S6" s="509"/>
      <c r="T6" s="510">
        <f>SUM(T13:T53)</f>
        <v>0</v>
      </c>
      <c r="U6" s="501"/>
      <c r="Y6" s="576"/>
    </row>
    <row r="7" spans="1:52" s="518" customFormat="1" ht="21" customHeight="1" x14ac:dyDescent="0.25">
      <c r="A7" s="513"/>
      <c r="B7" s="504"/>
      <c r="C7" s="504"/>
      <c r="D7" s="494"/>
      <c r="E7" s="559" t="str">
        <f>IF(E6='Part 2'!L52,"","Not equal to Part 2 Line 12 column 2")</f>
        <v/>
      </c>
      <c r="F7" s="494"/>
      <c r="G7" s="515"/>
      <c r="H7" s="545"/>
      <c r="I7" s="494"/>
      <c r="J7" s="692"/>
      <c r="K7" s="494"/>
      <c r="L7" s="504" t="str">
        <f>IF(L6='Part 4'!M18,"","Not equal to Part 4 Line 1 column 2")</f>
        <v/>
      </c>
      <c r="M7" s="514"/>
      <c r="N7" s="514"/>
      <c r="O7" s="514"/>
      <c r="P7" s="553"/>
      <c r="Q7" s="516"/>
      <c r="R7" s="1486" t="str">
        <f>IF(R6='Part 3'!M155*-1,"","Not equal to Part 3 Line 41 multiplied by -1")</f>
        <v/>
      </c>
      <c r="S7" s="494"/>
      <c r="T7" s="553"/>
      <c r="U7" s="517"/>
      <c r="V7" s="570"/>
      <c r="W7" s="578"/>
      <c r="X7" s="570"/>
      <c r="Y7" s="230"/>
      <c r="Z7" s="542"/>
      <c r="AA7" s="542"/>
      <c r="AB7" s="542"/>
      <c r="AC7" s="542"/>
      <c r="AD7" s="542"/>
      <c r="AE7" s="542"/>
      <c r="AF7" s="542"/>
      <c r="AG7" s="542"/>
      <c r="AH7" s="542"/>
      <c r="AI7" s="542"/>
      <c r="AJ7" s="542"/>
      <c r="AK7" s="542"/>
      <c r="AL7" s="542"/>
      <c r="AM7" s="542"/>
      <c r="AN7" s="542"/>
      <c r="AO7" s="542"/>
      <c r="AP7" s="542"/>
      <c r="AQ7" s="542"/>
      <c r="AR7" s="542"/>
      <c r="AS7" s="542"/>
      <c r="AT7" s="542"/>
      <c r="AU7" s="542"/>
      <c r="AV7" s="542"/>
      <c r="AW7" s="542"/>
      <c r="AX7" s="542"/>
      <c r="AY7" s="542"/>
      <c r="AZ7" s="542"/>
    </row>
    <row r="8" spans="1:52" s="518" customFormat="1" ht="18.75" customHeight="1" x14ac:dyDescent="0.2">
      <c r="A8" s="513"/>
      <c r="B8" s="504"/>
      <c r="C8" s="504"/>
      <c r="D8" s="494"/>
      <c r="E8" s="549"/>
      <c r="F8" s="494"/>
      <c r="G8" s="514"/>
      <c r="H8" s="545"/>
      <c r="I8" s="494"/>
      <c r="J8" s="692"/>
      <c r="K8" s="494"/>
      <c r="L8" s="514"/>
      <c r="M8" s="514"/>
      <c r="N8" s="514"/>
      <c r="O8" s="514"/>
      <c r="P8" s="553"/>
      <c r="Q8" s="514"/>
      <c r="R8" s="564"/>
      <c r="S8" s="514"/>
      <c r="T8" s="553"/>
      <c r="U8" s="517"/>
      <c r="V8" s="570"/>
      <c r="W8" s="578"/>
      <c r="X8" s="570"/>
      <c r="Y8" s="576"/>
      <c r="Z8" s="542"/>
      <c r="AA8" s="542"/>
      <c r="AB8" s="542"/>
      <c r="AC8" s="542"/>
      <c r="AD8" s="542"/>
      <c r="AE8" s="542"/>
      <c r="AF8" s="542"/>
      <c r="AG8" s="542"/>
      <c r="AH8" s="542"/>
      <c r="AI8" s="542"/>
      <c r="AJ8" s="542"/>
      <c r="AK8" s="542"/>
      <c r="AL8" s="542"/>
      <c r="AM8" s="542"/>
      <c r="AN8" s="542"/>
      <c r="AO8" s="542"/>
      <c r="AP8" s="542"/>
      <c r="AQ8" s="542"/>
      <c r="AR8" s="542"/>
      <c r="AS8" s="542"/>
      <c r="AT8" s="542"/>
      <c r="AU8" s="542"/>
      <c r="AV8" s="542"/>
      <c r="AW8" s="542"/>
      <c r="AX8" s="542"/>
      <c r="AY8" s="542"/>
      <c r="AZ8" s="542"/>
    </row>
    <row r="9" spans="1:52" ht="43.5" customHeight="1" x14ac:dyDescent="0.2">
      <c r="A9" s="492"/>
      <c r="B9" s="504"/>
      <c r="C9" s="519" t="s">
        <v>1028</v>
      </c>
      <c r="D9" s="494"/>
      <c r="E9" s="550" t="s">
        <v>1024</v>
      </c>
      <c r="F9" s="520"/>
      <c r="G9" s="521"/>
      <c r="H9" s="1708" t="s">
        <v>1025</v>
      </c>
      <c r="I9" s="1709"/>
      <c r="J9" s="1709"/>
      <c r="K9" s="1709"/>
      <c r="L9" s="1709"/>
      <c r="M9" s="1709"/>
      <c r="N9" s="1709"/>
      <c r="O9" s="1710"/>
      <c r="P9" s="1711"/>
      <c r="Q9" s="521"/>
      <c r="R9" s="1712"/>
      <c r="S9" s="1709"/>
      <c r="T9" s="565"/>
      <c r="U9" s="501"/>
      <c r="Y9" s="576"/>
    </row>
    <row r="10" spans="1:52" ht="21" customHeight="1" x14ac:dyDescent="0.2">
      <c r="A10" s="492"/>
      <c r="B10" s="504"/>
      <c r="C10" s="504"/>
      <c r="D10" s="494"/>
      <c r="E10" s="550">
        <v>1</v>
      </c>
      <c r="F10" s="522"/>
      <c r="G10" s="523"/>
      <c r="H10" s="546">
        <v>2</v>
      </c>
      <c r="I10" s="522"/>
      <c r="J10" s="522">
        <v>3</v>
      </c>
      <c r="K10" s="522"/>
      <c r="L10" s="523">
        <v>4</v>
      </c>
      <c r="M10" s="523"/>
      <c r="N10" s="523">
        <v>5</v>
      </c>
      <c r="O10" s="523"/>
      <c r="P10" s="554">
        <v>6</v>
      </c>
      <c r="Q10" s="523"/>
      <c r="R10" s="566" t="s">
        <v>1029</v>
      </c>
      <c r="S10" s="523"/>
      <c r="T10" s="554" t="s">
        <v>1030</v>
      </c>
      <c r="U10" s="501"/>
      <c r="Y10" s="576"/>
    </row>
    <row r="11" spans="1:52" ht="151.5" customHeight="1" x14ac:dyDescent="0.2">
      <c r="A11" s="492"/>
      <c r="B11" s="494"/>
      <c r="C11" s="508" t="s">
        <v>874</v>
      </c>
      <c r="D11" s="494"/>
      <c r="E11" s="551" t="s">
        <v>1071</v>
      </c>
      <c r="F11" s="494"/>
      <c r="G11" s="500"/>
      <c r="H11" s="555" t="s">
        <v>1031</v>
      </c>
      <c r="I11" s="556"/>
      <c r="J11" s="556" t="s">
        <v>1328</v>
      </c>
      <c r="K11" s="556"/>
      <c r="L11" s="556" t="s">
        <v>1032</v>
      </c>
      <c r="M11" s="556"/>
      <c r="N11" s="556" t="s">
        <v>1033</v>
      </c>
      <c r="O11" s="557"/>
      <c r="P11" s="558" t="s">
        <v>1034</v>
      </c>
      <c r="Q11" s="507"/>
      <c r="R11" s="567" t="s">
        <v>1035</v>
      </c>
      <c r="S11" s="568"/>
      <c r="T11" s="569" t="s">
        <v>1036</v>
      </c>
      <c r="U11" s="501"/>
      <c r="Y11" s="576"/>
    </row>
    <row r="12" spans="1:52" ht="75.75" customHeight="1" thickBot="1" x14ac:dyDescent="0.3">
      <c r="A12" s="492"/>
      <c r="B12" s="1713"/>
      <c r="C12" s="1714"/>
      <c r="D12" s="494"/>
      <c r="E12" s="525" t="s">
        <v>1037</v>
      </c>
      <c r="F12" s="526"/>
      <c r="G12" s="528"/>
      <c r="H12" s="525" t="s">
        <v>1037</v>
      </c>
      <c r="I12" s="526"/>
      <c r="J12" s="525" t="s">
        <v>1037</v>
      </c>
      <c r="K12" s="526"/>
      <c r="L12" s="525" t="s">
        <v>1054</v>
      </c>
      <c r="M12" s="529"/>
      <c r="N12" s="525" t="s">
        <v>1274</v>
      </c>
      <c r="O12" s="527"/>
      <c r="P12" s="525" t="s">
        <v>1072</v>
      </c>
      <c r="Q12" s="525"/>
      <c r="R12" s="525" t="s">
        <v>1037</v>
      </c>
      <c r="S12" s="526"/>
      <c r="T12" s="525" t="s">
        <v>1038</v>
      </c>
      <c r="U12" s="501"/>
      <c r="Y12" s="576"/>
    </row>
    <row r="13" spans="1:52" s="532" customFormat="1" ht="21" customHeight="1" thickBot="1" x14ac:dyDescent="0.25">
      <c r="A13" s="530">
        <v>1</v>
      </c>
      <c r="B13" s="504" t="str">
        <f>CONCATENATE($E$3,"EZ",A13)</f>
        <v>EZZZZEZ1</v>
      </c>
      <c r="C13" s="918" t="str">
        <f>IFERROR(INDEX('EZ list'!E:E,MATCH(B13,'EZ list'!C:C,0)),"")</f>
        <v/>
      </c>
      <c r="D13" s="524"/>
      <c r="E13" s="959"/>
      <c r="F13" s="509"/>
      <c r="G13" s="512"/>
      <c r="H13" s="959"/>
      <c r="I13" s="509"/>
      <c r="J13" s="959"/>
      <c r="K13" s="509"/>
      <c r="L13" s="959"/>
      <c r="M13" s="511"/>
      <c r="N13" s="919" t="str">
        <f>IFERROR(INDEX('EZ list'!L:L,MATCH(B13,'EZ list'!C:C,0)),"")</f>
        <v/>
      </c>
      <c r="O13" s="511"/>
      <c r="P13" s="990" t="str">
        <f>IF(OR(C13=0,C13=""),"",IF(E13-H13-J13+L13-N13&lt;0,0,E13-H13-J13+L13-N13))</f>
        <v/>
      </c>
      <c r="Q13" s="511"/>
      <c r="R13" s="959"/>
      <c r="S13" s="509"/>
      <c r="T13" s="990" t="str">
        <f t="shared" ref="T13:T53" si="0">IF(C13="","",ROUND(R13+R13*(Adj_factor),0))</f>
        <v/>
      </c>
      <c r="U13" s="531"/>
      <c r="V13" s="579"/>
      <c r="W13" s="913">
        <f>IF(OR(C13="",C13=0),0,1)</f>
        <v>0</v>
      </c>
      <c r="X13" s="580"/>
      <c r="Y13" s="576"/>
      <c r="Z13" s="581"/>
      <c r="AA13" s="581"/>
      <c r="AB13" s="581"/>
      <c r="AC13" s="581"/>
      <c r="AD13" s="581"/>
      <c r="AE13" s="581"/>
      <c r="AF13" s="581"/>
      <c r="AG13" s="581"/>
      <c r="AH13" s="581"/>
      <c r="AI13" s="581"/>
      <c r="AJ13" s="581"/>
      <c r="AK13" s="581"/>
      <c r="AL13" s="581"/>
      <c r="AM13" s="581"/>
      <c r="AN13" s="581"/>
      <c r="AO13" s="581"/>
      <c r="AP13" s="581"/>
      <c r="AQ13" s="581"/>
      <c r="AR13" s="581"/>
      <c r="AS13" s="581"/>
      <c r="AT13" s="581"/>
      <c r="AU13" s="581"/>
      <c r="AV13" s="581"/>
      <c r="AW13" s="581"/>
      <c r="AX13" s="581"/>
      <c r="AY13" s="581"/>
      <c r="AZ13" s="581"/>
    </row>
    <row r="14" spans="1:52" s="532" customFormat="1" ht="21" customHeight="1" thickBot="1" x14ac:dyDescent="0.25">
      <c r="A14" s="530">
        <v>2</v>
      </c>
      <c r="B14" s="504" t="str">
        <f t="shared" ref="B14:B53" si="1">CONCATENATE($E$3,"EZ",A14)</f>
        <v>EZZZZEZ2</v>
      </c>
      <c r="C14" s="918" t="str">
        <f>IFERROR(INDEX('EZ list'!E:E,MATCH(B14,'EZ list'!C:C,0)),"")</f>
        <v/>
      </c>
      <c r="D14" s="524"/>
      <c r="E14" s="959"/>
      <c r="F14" s="509"/>
      <c r="G14" s="512"/>
      <c r="H14" s="961"/>
      <c r="I14" s="509"/>
      <c r="J14" s="959"/>
      <c r="K14" s="509"/>
      <c r="L14" s="959"/>
      <c r="M14" s="511"/>
      <c r="N14" s="919" t="str">
        <f>IFERROR(INDEX('EZ list'!L:L,MATCH(B14,'EZ list'!C:C,0)),"")</f>
        <v/>
      </c>
      <c r="O14" s="511"/>
      <c r="P14" s="990" t="str">
        <f t="shared" ref="P14:P53" si="2">IF(OR(C14=0,C14=""),"",IF(E14-H14-J14+L14-N14&lt;0,0,E14-H14-J14+L14-N14))</f>
        <v/>
      </c>
      <c r="Q14" s="511"/>
      <c r="R14" s="959"/>
      <c r="S14" s="509"/>
      <c r="T14" s="990" t="str">
        <f t="shared" si="0"/>
        <v/>
      </c>
      <c r="U14" s="531"/>
      <c r="V14" s="579"/>
      <c r="W14" s="913">
        <f t="shared" ref="W14:W53" si="3">IF(C14="",0,1)</f>
        <v>0</v>
      </c>
      <c r="X14" s="580"/>
      <c r="Y14" s="576"/>
      <c r="Z14" s="581"/>
      <c r="AA14" s="581"/>
      <c r="AB14" s="581"/>
      <c r="AC14" s="581"/>
      <c r="AD14" s="581"/>
      <c r="AE14" s="581"/>
      <c r="AF14" s="581"/>
      <c r="AG14" s="581"/>
      <c r="AH14" s="581"/>
      <c r="AI14" s="581"/>
      <c r="AJ14" s="581"/>
      <c r="AK14" s="581"/>
      <c r="AL14" s="581"/>
      <c r="AM14" s="581"/>
      <c r="AN14" s="581"/>
      <c r="AO14" s="581"/>
      <c r="AP14" s="581"/>
      <c r="AQ14" s="581"/>
      <c r="AR14" s="581"/>
      <c r="AS14" s="581"/>
      <c r="AT14" s="581"/>
      <c r="AU14" s="581"/>
      <c r="AV14" s="581"/>
      <c r="AW14" s="581"/>
      <c r="AX14" s="581"/>
      <c r="AY14" s="581"/>
      <c r="AZ14" s="581"/>
    </row>
    <row r="15" spans="1:52" s="532" customFormat="1" ht="21" customHeight="1" thickBot="1" x14ac:dyDescent="0.25">
      <c r="A15" s="530">
        <v>3</v>
      </c>
      <c r="B15" s="504" t="str">
        <f t="shared" si="1"/>
        <v>EZZZZEZ3</v>
      </c>
      <c r="C15" s="918" t="str">
        <f>IFERROR(INDEX('EZ list'!E:E,MATCH(B15,'EZ list'!C:C,0)),"")</f>
        <v/>
      </c>
      <c r="D15" s="524"/>
      <c r="E15" s="959"/>
      <c r="F15" s="509"/>
      <c r="G15" s="512"/>
      <c r="H15" s="959"/>
      <c r="I15" s="509"/>
      <c r="J15" s="959"/>
      <c r="K15" s="509"/>
      <c r="L15" s="959"/>
      <c r="M15" s="511"/>
      <c r="N15" s="919" t="str">
        <f>IFERROR(INDEX('EZ list'!L:L,MATCH(B15,'EZ list'!C:C,0)),"")</f>
        <v/>
      </c>
      <c r="O15" s="511"/>
      <c r="P15" s="990" t="str">
        <f t="shared" si="2"/>
        <v/>
      </c>
      <c r="Q15" s="511"/>
      <c r="R15" s="959"/>
      <c r="S15" s="509"/>
      <c r="T15" s="990" t="str">
        <f t="shared" si="0"/>
        <v/>
      </c>
      <c r="U15" s="531"/>
      <c r="V15" s="579"/>
      <c r="W15" s="913">
        <f t="shared" si="3"/>
        <v>0</v>
      </c>
      <c r="X15" s="580"/>
      <c r="Y15" s="576"/>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row>
    <row r="16" spans="1:52" s="532" customFormat="1" ht="21" customHeight="1" thickBot="1" x14ac:dyDescent="0.25">
      <c r="A16" s="530">
        <v>4</v>
      </c>
      <c r="B16" s="504" t="str">
        <f t="shared" si="1"/>
        <v>EZZZZEZ4</v>
      </c>
      <c r="C16" s="918" t="str">
        <f>IFERROR(INDEX('EZ list'!E:E,MATCH(B16,'EZ list'!C:C,0)),"")</f>
        <v/>
      </c>
      <c r="D16" s="524"/>
      <c r="E16" s="959"/>
      <c r="F16" s="509"/>
      <c r="G16" s="512"/>
      <c r="H16" s="961"/>
      <c r="I16" s="509"/>
      <c r="J16" s="959"/>
      <c r="K16" s="509"/>
      <c r="L16" s="959"/>
      <c r="M16" s="511"/>
      <c r="N16" s="919" t="str">
        <f>IFERROR(INDEX('EZ list'!L:L,MATCH(B16,'EZ list'!C:C,0)),"")</f>
        <v/>
      </c>
      <c r="O16" s="511"/>
      <c r="P16" s="990" t="str">
        <f t="shared" si="2"/>
        <v/>
      </c>
      <c r="Q16" s="511"/>
      <c r="R16" s="959"/>
      <c r="S16" s="509"/>
      <c r="T16" s="990" t="str">
        <f t="shared" si="0"/>
        <v/>
      </c>
      <c r="U16" s="531"/>
      <c r="V16" s="579"/>
      <c r="W16" s="913">
        <f t="shared" si="3"/>
        <v>0</v>
      </c>
      <c r="X16" s="580"/>
      <c r="Y16" s="576"/>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row>
    <row r="17" spans="1:52" s="532" customFormat="1" ht="21" customHeight="1" thickBot="1" x14ac:dyDescent="0.25">
      <c r="A17" s="530">
        <v>5</v>
      </c>
      <c r="B17" s="504" t="str">
        <f t="shared" si="1"/>
        <v>EZZZZEZ5</v>
      </c>
      <c r="C17" s="918" t="str">
        <f>IFERROR(INDEX('EZ list'!E:E,MATCH(B17,'EZ list'!C:C,0)),"")</f>
        <v/>
      </c>
      <c r="D17" s="524"/>
      <c r="E17" s="959"/>
      <c r="F17" s="509"/>
      <c r="G17" s="512"/>
      <c r="H17" s="959"/>
      <c r="I17" s="509"/>
      <c r="J17" s="959"/>
      <c r="K17" s="509"/>
      <c r="L17" s="959"/>
      <c r="M17" s="511"/>
      <c r="N17" s="919" t="str">
        <f>IFERROR(INDEX('EZ list'!L:L,MATCH(B17,'EZ list'!C:C,0)),"")</f>
        <v/>
      </c>
      <c r="O17" s="511"/>
      <c r="P17" s="990" t="str">
        <f t="shared" si="2"/>
        <v/>
      </c>
      <c r="Q17" s="511"/>
      <c r="R17" s="959"/>
      <c r="S17" s="509"/>
      <c r="T17" s="990" t="str">
        <f t="shared" si="0"/>
        <v/>
      </c>
      <c r="U17" s="531"/>
      <c r="V17" s="579"/>
      <c r="W17" s="913">
        <f t="shared" si="3"/>
        <v>0</v>
      </c>
      <c r="X17" s="580"/>
      <c r="Y17" s="576"/>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row>
    <row r="18" spans="1:52" s="532" customFormat="1" ht="21" customHeight="1" thickBot="1" x14ac:dyDescent="0.25">
      <c r="A18" s="530">
        <v>6</v>
      </c>
      <c r="B18" s="504" t="str">
        <f t="shared" si="1"/>
        <v>EZZZZEZ6</v>
      </c>
      <c r="C18" s="918" t="str">
        <f>IFERROR(INDEX('EZ list'!E:E,MATCH(B18,'EZ list'!C:C,0)),"")</f>
        <v/>
      </c>
      <c r="D18" s="524"/>
      <c r="E18" s="959"/>
      <c r="F18" s="509"/>
      <c r="G18" s="512"/>
      <c r="H18" s="961"/>
      <c r="I18" s="509"/>
      <c r="J18" s="959"/>
      <c r="K18" s="509"/>
      <c r="L18" s="959"/>
      <c r="M18" s="511"/>
      <c r="N18" s="919" t="str">
        <f>IFERROR(INDEX('EZ list'!L:L,MATCH(B18,'EZ list'!C:C,0)),"")</f>
        <v/>
      </c>
      <c r="O18" s="511"/>
      <c r="P18" s="990" t="str">
        <f t="shared" si="2"/>
        <v/>
      </c>
      <c r="Q18" s="511"/>
      <c r="R18" s="959"/>
      <c r="S18" s="509"/>
      <c r="T18" s="990" t="str">
        <f t="shared" si="0"/>
        <v/>
      </c>
      <c r="U18" s="531"/>
      <c r="V18" s="579"/>
      <c r="W18" s="913">
        <f t="shared" si="3"/>
        <v>0</v>
      </c>
      <c r="X18" s="580"/>
      <c r="Y18" s="576"/>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row>
    <row r="19" spans="1:52" s="532" customFormat="1" ht="21" customHeight="1" thickBot="1" x14ac:dyDescent="0.25">
      <c r="A19" s="530">
        <v>7</v>
      </c>
      <c r="B19" s="504" t="str">
        <f t="shared" si="1"/>
        <v>EZZZZEZ7</v>
      </c>
      <c r="C19" s="918" t="str">
        <f>IFERROR(INDEX('EZ list'!E:E,MATCH(B19,'EZ list'!C:C,0)),"")</f>
        <v/>
      </c>
      <c r="D19" s="524"/>
      <c r="E19" s="959"/>
      <c r="F19" s="509"/>
      <c r="G19" s="512"/>
      <c r="H19" s="959"/>
      <c r="I19" s="509"/>
      <c r="J19" s="959"/>
      <c r="K19" s="509"/>
      <c r="L19" s="959"/>
      <c r="M19" s="511"/>
      <c r="N19" s="919" t="str">
        <f>IFERROR(INDEX('EZ list'!L:L,MATCH(B19,'EZ list'!C:C,0)),"")</f>
        <v/>
      </c>
      <c r="O19" s="511"/>
      <c r="P19" s="990" t="str">
        <f t="shared" si="2"/>
        <v/>
      </c>
      <c r="Q19" s="511"/>
      <c r="R19" s="959"/>
      <c r="S19" s="509"/>
      <c r="T19" s="990" t="str">
        <f t="shared" si="0"/>
        <v/>
      </c>
      <c r="U19" s="531"/>
      <c r="V19" s="579"/>
      <c r="W19" s="913">
        <f t="shared" si="3"/>
        <v>0</v>
      </c>
      <c r="X19" s="580"/>
      <c r="Y19" s="576"/>
      <c r="Z19" s="581"/>
      <c r="AA19" s="581"/>
      <c r="AB19" s="581"/>
      <c r="AC19" s="581"/>
      <c r="AD19" s="581"/>
      <c r="AE19" s="581"/>
      <c r="AF19" s="581"/>
      <c r="AG19" s="581"/>
      <c r="AH19" s="581"/>
      <c r="AI19" s="581"/>
      <c r="AJ19" s="581"/>
      <c r="AK19" s="581"/>
      <c r="AL19" s="581"/>
      <c r="AM19" s="581"/>
      <c r="AN19" s="581"/>
      <c r="AO19" s="581"/>
      <c r="AP19" s="581"/>
      <c r="AQ19" s="581"/>
      <c r="AR19" s="581"/>
      <c r="AS19" s="581"/>
      <c r="AT19" s="581"/>
      <c r="AU19" s="581"/>
      <c r="AV19" s="581"/>
      <c r="AW19" s="581"/>
      <c r="AX19" s="581"/>
      <c r="AY19" s="581"/>
      <c r="AZ19" s="581"/>
    </row>
    <row r="20" spans="1:52" s="532" customFormat="1" ht="21" customHeight="1" thickBot="1" x14ac:dyDescent="0.25">
      <c r="A20" s="530">
        <v>8</v>
      </c>
      <c r="B20" s="504" t="str">
        <f t="shared" si="1"/>
        <v>EZZZZEZ8</v>
      </c>
      <c r="C20" s="918" t="str">
        <f>IFERROR(INDEX('EZ list'!E:E,MATCH(B20,'EZ list'!C:C,0)),"")</f>
        <v/>
      </c>
      <c r="D20" s="524"/>
      <c r="E20" s="959"/>
      <c r="F20" s="509"/>
      <c r="G20" s="512"/>
      <c r="H20" s="961"/>
      <c r="I20" s="509"/>
      <c r="J20" s="959"/>
      <c r="K20" s="509"/>
      <c r="L20" s="959"/>
      <c r="M20" s="511"/>
      <c r="N20" s="919" t="str">
        <f>IFERROR(INDEX('EZ list'!L:L,MATCH(B20,'EZ list'!C:C,0)),"")</f>
        <v/>
      </c>
      <c r="O20" s="511"/>
      <c r="P20" s="990" t="str">
        <f t="shared" si="2"/>
        <v/>
      </c>
      <c r="Q20" s="511"/>
      <c r="R20" s="959"/>
      <c r="S20" s="509"/>
      <c r="T20" s="990" t="str">
        <f t="shared" si="0"/>
        <v/>
      </c>
      <c r="U20" s="531"/>
      <c r="V20" s="579"/>
      <c r="W20" s="913">
        <f t="shared" si="3"/>
        <v>0</v>
      </c>
      <c r="X20" s="580"/>
      <c r="Y20" s="576"/>
      <c r="Z20" s="581"/>
      <c r="AA20" s="581"/>
      <c r="AB20" s="581"/>
      <c r="AC20" s="581"/>
      <c r="AD20" s="581"/>
      <c r="AE20" s="581"/>
      <c r="AF20" s="581"/>
      <c r="AG20" s="581"/>
      <c r="AH20" s="581"/>
      <c r="AI20" s="581"/>
      <c r="AJ20" s="581"/>
      <c r="AK20" s="581"/>
      <c r="AL20" s="581"/>
      <c r="AM20" s="581"/>
      <c r="AN20" s="581"/>
      <c r="AO20" s="581"/>
      <c r="AP20" s="581"/>
      <c r="AQ20" s="581"/>
      <c r="AR20" s="581"/>
      <c r="AS20" s="581"/>
      <c r="AT20" s="581"/>
      <c r="AU20" s="581"/>
      <c r="AV20" s="581"/>
      <c r="AW20" s="581"/>
      <c r="AX20" s="581"/>
      <c r="AY20" s="581"/>
      <c r="AZ20" s="581"/>
    </row>
    <row r="21" spans="1:52" s="532" customFormat="1" ht="21" customHeight="1" thickBot="1" x14ac:dyDescent="0.25">
      <c r="A21" s="530">
        <v>9</v>
      </c>
      <c r="B21" s="504" t="str">
        <f t="shared" si="1"/>
        <v>EZZZZEZ9</v>
      </c>
      <c r="C21" s="918" t="str">
        <f>IFERROR(INDEX('EZ list'!E:E,MATCH(B21,'EZ list'!C:C,0)),"")</f>
        <v/>
      </c>
      <c r="D21" s="524"/>
      <c r="E21" s="959"/>
      <c r="F21" s="509"/>
      <c r="G21" s="512"/>
      <c r="H21" s="959"/>
      <c r="I21" s="509"/>
      <c r="J21" s="959"/>
      <c r="K21" s="509"/>
      <c r="L21" s="959"/>
      <c r="M21" s="511"/>
      <c r="N21" s="919" t="str">
        <f>IFERROR(INDEX('EZ list'!L:L,MATCH(B21,'EZ list'!C:C,0)),"")</f>
        <v/>
      </c>
      <c r="O21" s="511"/>
      <c r="P21" s="990" t="str">
        <f t="shared" si="2"/>
        <v/>
      </c>
      <c r="Q21" s="511"/>
      <c r="R21" s="959"/>
      <c r="S21" s="509"/>
      <c r="T21" s="990" t="str">
        <f t="shared" si="0"/>
        <v/>
      </c>
      <c r="U21" s="531"/>
      <c r="V21" s="579"/>
      <c r="W21" s="913">
        <f t="shared" si="3"/>
        <v>0</v>
      </c>
      <c r="X21" s="580"/>
      <c r="Y21" s="576"/>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1"/>
      <c r="AY21" s="581"/>
      <c r="AZ21" s="581"/>
    </row>
    <row r="22" spans="1:52" s="532" customFormat="1" ht="21" customHeight="1" thickBot="1" x14ac:dyDescent="0.25">
      <c r="A22" s="530">
        <v>10</v>
      </c>
      <c r="B22" s="504" t="str">
        <f t="shared" si="1"/>
        <v>EZZZZEZ10</v>
      </c>
      <c r="C22" s="918" t="str">
        <f>IFERROR(INDEX('EZ list'!E:E,MATCH(B22,'EZ list'!C:C,0)),"")</f>
        <v/>
      </c>
      <c r="D22" s="524"/>
      <c r="E22" s="959"/>
      <c r="F22" s="509"/>
      <c r="G22" s="512"/>
      <c r="H22" s="961"/>
      <c r="I22" s="509"/>
      <c r="J22" s="959"/>
      <c r="K22" s="509"/>
      <c r="L22" s="959"/>
      <c r="M22" s="511"/>
      <c r="N22" s="919" t="str">
        <f>IFERROR(INDEX('EZ list'!L:L,MATCH(B22,'EZ list'!C:C,0)),"")</f>
        <v/>
      </c>
      <c r="O22" s="511"/>
      <c r="P22" s="990" t="str">
        <f t="shared" si="2"/>
        <v/>
      </c>
      <c r="Q22" s="511"/>
      <c r="R22" s="959"/>
      <c r="S22" s="509"/>
      <c r="T22" s="990" t="str">
        <f t="shared" si="0"/>
        <v/>
      </c>
      <c r="U22" s="531"/>
      <c r="V22" s="579"/>
      <c r="W22" s="913">
        <f t="shared" si="3"/>
        <v>0</v>
      </c>
      <c r="X22" s="580"/>
      <c r="Y22" s="576"/>
      <c r="Z22" s="581"/>
      <c r="AA22" s="581"/>
      <c r="AB22" s="581"/>
      <c r="AC22" s="581"/>
      <c r="AD22" s="581"/>
      <c r="AE22" s="581"/>
      <c r="AF22" s="581"/>
      <c r="AG22" s="581"/>
      <c r="AH22" s="581"/>
      <c r="AI22" s="581"/>
      <c r="AJ22" s="581"/>
      <c r="AK22" s="581"/>
      <c r="AL22" s="581"/>
      <c r="AM22" s="581"/>
      <c r="AN22" s="581"/>
      <c r="AO22" s="581"/>
      <c r="AP22" s="581"/>
      <c r="AQ22" s="581"/>
      <c r="AR22" s="581"/>
      <c r="AS22" s="581"/>
      <c r="AT22" s="581"/>
      <c r="AU22" s="581"/>
      <c r="AV22" s="581"/>
      <c r="AW22" s="581"/>
      <c r="AX22" s="581"/>
      <c r="AY22" s="581"/>
      <c r="AZ22" s="581"/>
    </row>
    <row r="23" spans="1:52" s="532" customFormat="1" ht="21" customHeight="1" thickBot="1" x14ac:dyDescent="0.25">
      <c r="A23" s="530">
        <v>11</v>
      </c>
      <c r="B23" s="504" t="str">
        <f t="shared" si="1"/>
        <v>EZZZZEZ11</v>
      </c>
      <c r="C23" s="918" t="str">
        <f>IFERROR(INDEX('EZ list'!E:E,MATCH(B23,'EZ list'!C:C,0)),"")</f>
        <v/>
      </c>
      <c r="D23" s="524"/>
      <c r="E23" s="959"/>
      <c r="F23" s="509"/>
      <c r="G23" s="512"/>
      <c r="H23" s="959"/>
      <c r="I23" s="509"/>
      <c r="J23" s="959"/>
      <c r="K23" s="509"/>
      <c r="L23" s="959"/>
      <c r="M23" s="511"/>
      <c r="N23" s="919" t="str">
        <f>IFERROR(INDEX('EZ list'!L:L,MATCH(B23,'EZ list'!C:C,0)),"")</f>
        <v/>
      </c>
      <c r="O23" s="511"/>
      <c r="P23" s="990" t="str">
        <f t="shared" si="2"/>
        <v/>
      </c>
      <c r="Q23" s="511"/>
      <c r="R23" s="959"/>
      <c r="S23" s="509"/>
      <c r="T23" s="990" t="str">
        <f t="shared" si="0"/>
        <v/>
      </c>
      <c r="U23" s="531"/>
      <c r="V23" s="579"/>
      <c r="W23" s="913">
        <f t="shared" si="3"/>
        <v>0</v>
      </c>
      <c r="X23" s="580"/>
      <c r="Y23" s="576"/>
      <c r="Z23" s="581"/>
      <c r="AA23" s="581"/>
      <c r="AB23" s="581"/>
      <c r="AC23" s="581"/>
      <c r="AD23" s="581"/>
      <c r="AE23" s="581"/>
      <c r="AF23" s="581"/>
      <c r="AG23" s="581"/>
      <c r="AH23" s="581"/>
      <c r="AI23" s="581"/>
      <c r="AJ23" s="581"/>
      <c r="AK23" s="581"/>
      <c r="AL23" s="581"/>
      <c r="AM23" s="581"/>
      <c r="AN23" s="581"/>
      <c r="AO23" s="581"/>
      <c r="AP23" s="581"/>
      <c r="AQ23" s="581"/>
      <c r="AR23" s="581"/>
      <c r="AS23" s="581"/>
      <c r="AT23" s="581"/>
      <c r="AU23" s="581"/>
      <c r="AV23" s="581"/>
      <c r="AW23" s="581"/>
      <c r="AX23" s="581"/>
      <c r="AY23" s="581"/>
      <c r="AZ23" s="581"/>
    </row>
    <row r="24" spans="1:52" s="532" customFormat="1" ht="21" customHeight="1" thickBot="1" x14ac:dyDescent="0.25">
      <c r="A24" s="530">
        <v>12</v>
      </c>
      <c r="B24" s="504" t="str">
        <f t="shared" si="1"/>
        <v>EZZZZEZ12</v>
      </c>
      <c r="C24" s="918" t="str">
        <f>IFERROR(INDEX('EZ list'!E:E,MATCH(B24,'EZ list'!C:C,0)),"")</f>
        <v/>
      </c>
      <c r="D24" s="524"/>
      <c r="E24" s="959"/>
      <c r="F24" s="509"/>
      <c r="G24" s="512"/>
      <c r="H24" s="961"/>
      <c r="I24" s="509"/>
      <c r="J24" s="959"/>
      <c r="K24" s="509"/>
      <c r="L24" s="959"/>
      <c r="M24" s="511"/>
      <c r="N24" s="919" t="str">
        <f>IFERROR(INDEX('EZ list'!L:L,MATCH(B24,'EZ list'!C:C,0)),"")</f>
        <v/>
      </c>
      <c r="O24" s="511"/>
      <c r="P24" s="990" t="str">
        <f t="shared" si="2"/>
        <v/>
      </c>
      <c r="Q24" s="511"/>
      <c r="R24" s="959"/>
      <c r="S24" s="509"/>
      <c r="T24" s="990" t="str">
        <f t="shared" si="0"/>
        <v/>
      </c>
      <c r="U24" s="531"/>
      <c r="V24" s="579"/>
      <c r="W24" s="913">
        <f t="shared" si="3"/>
        <v>0</v>
      </c>
      <c r="X24" s="580"/>
      <c r="Y24" s="576"/>
      <c r="Z24" s="581"/>
      <c r="AA24" s="581"/>
      <c r="AB24" s="581"/>
      <c r="AC24" s="581"/>
      <c r="AD24" s="581"/>
      <c r="AE24" s="581"/>
      <c r="AF24" s="581"/>
      <c r="AG24" s="581"/>
      <c r="AH24" s="581"/>
      <c r="AI24" s="581"/>
      <c r="AJ24" s="581"/>
      <c r="AK24" s="581"/>
      <c r="AL24" s="581"/>
      <c r="AM24" s="581"/>
      <c r="AN24" s="581"/>
      <c r="AO24" s="581"/>
      <c r="AP24" s="581"/>
      <c r="AQ24" s="581"/>
      <c r="AR24" s="581"/>
      <c r="AS24" s="581"/>
      <c r="AT24" s="581"/>
      <c r="AU24" s="581"/>
      <c r="AV24" s="581"/>
      <c r="AW24" s="581"/>
      <c r="AX24" s="581"/>
      <c r="AY24" s="581"/>
      <c r="AZ24" s="581"/>
    </row>
    <row r="25" spans="1:52" s="532" customFormat="1" ht="21" customHeight="1" thickBot="1" x14ac:dyDescent="0.25">
      <c r="A25" s="530">
        <v>13</v>
      </c>
      <c r="B25" s="504" t="str">
        <f t="shared" si="1"/>
        <v>EZZZZEZ13</v>
      </c>
      <c r="C25" s="918" t="str">
        <f>IFERROR(INDEX('EZ list'!E:E,MATCH(B25,'EZ list'!C:C,0)),"")</f>
        <v/>
      </c>
      <c r="D25" s="524"/>
      <c r="E25" s="959"/>
      <c r="F25" s="509"/>
      <c r="G25" s="512"/>
      <c r="H25" s="959"/>
      <c r="I25" s="509"/>
      <c r="J25" s="959"/>
      <c r="K25" s="509"/>
      <c r="L25" s="959"/>
      <c r="M25" s="511"/>
      <c r="N25" s="919" t="str">
        <f>IFERROR(INDEX('EZ list'!L:L,MATCH(B25,'EZ list'!C:C,0)),"")</f>
        <v/>
      </c>
      <c r="O25" s="511"/>
      <c r="P25" s="990" t="str">
        <f t="shared" si="2"/>
        <v/>
      </c>
      <c r="Q25" s="511"/>
      <c r="R25" s="959"/>
      <c r="S25" s="509"/>
      <c r="T25" s="990" t="str">
        <f t="shared" si="0"/>
        <v/>
      </c>
      <c r="U25" s="531"/>
      <c r="V25" s="579"/>
      <c r="W25" s="913">
        <f t="shared" si="3"/>
        <v>0</v>
      </c>
      <c r="X25" s="580"/>
      <c r="Y25" s="576"/>
      <c r="Z25" s="581"/>
      <c r="AA25" s="581"/>
      <c r="AB25" s="581"/>
      <c r="AC25" s="581"/>
      <c r="AD25" s="581"/>
      <c r="AE25" s="581"/>
      <c r="AF25" s="581"/>
      <c r="AG25" s="581"/>
      <c r="AH25" s="581"/>
      <c r="AI25" s="581"/>
      <c r="AJ25" s="581"/>
      <c r="AK25" s="581"/>
      <c r="AL25" s="581"/>
      <c r="AM25" s="581"/>
      <c r="AN25" s="581"/>
      <c r="AO25" s="581"/>
      <c r="AP25" s="581"/>
      <c r="AQ25" s="581"/>
      <c r="AR25" s="581"/>
      <c r="AS25" s="581"/>
      <c r="AT25" s="581"/>
      <c r="AU25" s="581"/>
      <c r="AV25" s="581"/>
      <c r="AW25" s="581"/>
      <c r="AX25" s="581"/>
      <c r="AY25" s="581"/>
      <c r="AZ25" s="581"/>
    </row>
    <row r="26" spans="1:52" s="532" customFormat="1" ht="21" customHeight="1" thickBot="1" x14ac:dyDescent="0.25">
      <c r="A26" s="530">
        <v>14</v>
      </c>
      <c r="B26" s="504" t="str">
        <f t="shared" si="1"/>
        <v>EZZZZEZ14</v>
      </c>
      <c r="C26" s="918" t="str">
        <f>IFERROR(INDEX('EZ list'!E:E,MATCH(B26,'EZ list'!C:C,0)),"")</f>
        <v/>
      </c>
      <c r="D26" s="524"/>
      <c r="E26" s="959"/>
      <c r="F26" s="509"/>
      <c r="G26" s="512"/>
      <c r="H26" s="961"/>
      <c r="I26" s="509"/>
      <c r="J26" s="959"/>
      <c r="K26" s="509"/>
      <c r="L26" s="959"/>
      <c r="M26" s="511"/>
      <c r="N26" s="919" t="str">
        <f>IFERROR(INDEX('EZ list'!L:L,MATCH(B26,'EZ list'!C:C,0)),"")</f>
        <v/>
      </c>
      <c r="O26" s="511"/>
      <c r="P26" s="990" t="str">
        <f t="shared" si="2"/>
        <v/>
      </c>
      <c r="Q26" s="511"/>
      <c r="R26" s="959"/>
      <c r="S26" s="509"/>
      <c r="T26" s="990" t="str">
        <f t="shared" si="0"/>
        <v/>
      </c>
      <c r="U26" s="531"/>
      <c r="V26" s="579"/>
      <c r="W26" s="913">
        <f t="shared" si="3"/>
        <v>0</v>
      </c>
      <c r="X26" s="580"/>
      <c r="Y26" s="576"/>
      <c r="Z26" s="581"/>
      <c r="AA26" s="581"/>
      <c r="AB26" s="581"/>
      <c r="AC26" s="581"/>
      <c r="AD26" s="581"/>
      <c r="AE26" s="581"/>
      <c r="AF26" s="581"/>
      <c r="AG26" s="581"/>
      <c r="AH26" s="581"/>
      <c r="AI26" s="581"/>
      <c r="AJ26" s="581"/>
      <c r="AK26" s="581"/>
      <c r="AL26" s="581"/>
      <c r="AM26" s="581"/>
      <c r="AN26" s="581"/>
      <c r="AO26" s="581"/>
      <c r="AP26" s="581"/>
      <c r="AQ26" s="581"/>
      <c r="AR26" s="581"/>
      <c r="AS26" s="581"/>
      <c r="AT26" s="581"/>
      <c r="AU26" s="581"/>
      <c r="AV26" s="581"/>
      <c r="AW26" s="581"/>
      <c r="AX26" s="581"/>
      <c r="AY26" s="581"/>
      <c r="AZ26" s="581"/>
    </row>
    <row r="27" spans="1:52" s="532" customFormat="1" ht="21" customHeight="1" thickBot="1" x14ac:dyDescent="0.25">
      <c r="A27" s="530">
        <v>15</v>
      </c>
      <c r="B27" s="504" t="str">
        <f t="shared" si="1"/>
        <v>EZZZZEZ15</v>
      </c>
      <c r="C27" s="918" t="str">
        <f>IFERROR(INDEX('EZ list'!E:E,MATCH(B27,'EZ list'!C:C,0)),"")</f>
        <v/>
      </c>
      <c r="D27" s="524"/>
      <c r="E27" s="959"/>
      <c r="F27" s="509"/>
      <c r="G27" s="512"/>
      <c r="H27" s="959"/>
      <c r="I27" s="509"/>
      <c r="J27" s="959"/>
      <c r="K27" s="509"/>
      <c r="L27" s="959"/>
      <c r="M27" s="511"/>
      <c r="N27" s="919" t="str">
        <f>IFERROR(INDEX('EZ list'!L:L,MATCH(B27,'EZ list'!C:C,0)),"")</f>
        <v/>
      </c>
      <c r="O27" s="511"/>
      <c r="P27" s="990" t="str">
        <f t="shared" si="2"/>
        <v/>
      </c>
      <c r="Q27" s="511"/>
      <c r="R27" s="959"/>
      <c r="S27" s="509"/>
      <c r="T27" s="990" t="str">
        <f t="shared" si="0"/>
        <v/>
      </c>
      <c r="U27" s="531"/>
      <c r="V27" s="579"/>
      <c r="W27" s="913">
        <f t="shared" si="3"/>
        <v>0</v>
      </c>
      <c r="X27" s="580"/>
      <c r="Y27" s="576"/>
      <c r="Z27" s="581"/>
      <c r="AA27" s="581"/>
      <c r="AB27" s="581"/>
      <c r="AC27" s="581"/>
      <c r="AD27" s="581"/>
      <c r="AE27" s="581"/>
      <c r="AF27" s="581"/>
      <c r="AG27" s="581"/>
      <c r="AH27" s="581"/>
      <c r="AI27" s="581"/>
      <c r="AJ27" s="581"/>
      <c r="AK27" s="581"/>
      <c r="AL27" s="581"/>
      <c r="AM27" s="581"/>
      <c r="AN27" s="581"/>
      <c r="AO27" s="581"/>
      <c r="AP27" s="581"/>
      <c r="AQ27" s="581"/>
      <c r="AR27" s="581"/>
      <c r="AS27" s="581"/>
      <c r="AT27" s="581"/>
      <c r="AU27" s="581"/>
      <c r="AV27" s="581"/>
      <c r="AW27" s="581"/>
      <c r="AX27" s="581"/>
      <c r="AY27" s="581"/>
      <c r="AZ27" s="581"/>
    </row>
    <row r="28" spans="1:52" s="532" customFormat="1" ht="21" customHeight="1" thickBot="1" x14ac:dyDescent="0.25">
      <c r="A28" s="530">
        <v>16</v>
      </c>
      <c r="B28" s="504" t="str">
        <f t="shared" si="1"/>
        <v>EZZZZEZ16</v>
      </c>
      <c r="C28" s="918" t="str">
        <f>IFERROR(INDEX('EZ list'!E:E,MATCH(B28,'EZ list'!C:C,0)),"")</f>
        <v/>
      </c>
      <c r="D28" s="524"/>
      <c r="E28" s="959"/>
      <c r="F28" s="509"/>
      <c r="G28" s="512"/>
      <c r="H28" s="961"/>
      <c r="I28" s="509"/>
      <c r="J28" s="959"/>
      <c r="K28" s="509"/>
      <c r="L28" s="959"/>
      <c r="M28" s="511"/>
      <c r="N28" s="919" t="str">
        <f>IFERROR(INDEX('EZ list'!L:L,MATCH(B28,'EZ list'!C:C,0)),"")</f>
        <v/>
      </c>
      <c r="O28" s="511"/>
      <c r="P28" s="990" t="str">
        <f t="shared" si="2"/>
        <v/>
      </c>
      <c r="Q28" s="511"/>
      <c r="R28" s="959"/>
      <c r="S28" s="509"/>
      <c r="T28" s="990" t="str">
        <f t="shared" si="0"/>
        <v/>
      </c>
      <c r="U28" s="531"/>
      <c r="V28" s="579"/>
      <c r="W28" s="913">
        <f t="shared" si="3"/>
        <v>0</v>
      </c>
      <c r="X28" s="580"/>
      <c r="Y28" s="576"/>
      <c r="Z28" s="581"/>
      <c r="AA28" s="581"/>
      <c r="AB28" s="581"/>
      <c r="AC28" s="581"/>
      <c r="AD28" s="581"/>
      <c r="AE28" s="581"/>
      <c r="AF28" s="581"/>
      <c r="AG28" s="581"/>
      <c r="AH28" s="581"/>
      <c r="AI28" s="581"/>
      <c r="AJ28" s="581"/>
      <c r="AK28" s="581"/>
      <c r="AL28" s="581"/>
      <c r="AM28" s="581"/>
      <c r="AN28" s="581"/>
      <c r="AO28" s="581"/>
      <c r="AP28" s="581"/>
      <c r="AQ28" s="581"/>
      <c r="AR28" s="581"/>
      <c r="AS28" s="581"/>
      <c r="AT28" s="581"/>
      <c r="AU28" s="581"/>
      <c r="AV28" s="581"/>
      <c r="AW28" s="581"/>
      <c r="AX28" s="581"/>
      <c r="AY28" s="581"/>
      <c r="AZ28" s="581"/>
    </row>
    <row r="29" spans="1:52" s="532" customFormat="1" ht="21" customHeight="1" thickBot="1" x14ac:dyDescent="0.25">
      <c r="A29" s="530">
        <v>17</v>
      </c>
      <c r="B29" s="504" t="str">
        <f t="shared" si="1"/>
        <v>EZZZZEZ17</v>
      </c>
      <c r="C29" s="918" t="str">
        <f>IFERROR(INDEX('EZ list'!E:E,MATCH(B29,'EZ list'!C:C,0)),"")</f>
        <v/>
      </c>
      <c r="D29" s="524"/>
      <c r="E29" s="959"/>
      <c r="F29" s="509"/>
      <c r="G29" s="512"/>
      <c r="H29" s="959"/>
      <c r="I29" s="509"/>
      <c r="J29" s="959"/>
      <c r="K29" s="509"/>
      <c r="L29" s="959"/>
      <c r="M29" s="511"/>
      <c r="N29" s="919" t="str">
        <f>IFERROR(INDEX('EZ list'!L:L,MATCH(B29,'EZ list'!C:C,0)),"")</f>
        <v/>
      </c>
      <c r="O29" s="511"/>
      <c r="P29" s="990" t="str">
        <f t="shared" si="2"/>
        <v/>
      </c>
      <c r="Q29" s="511"/>
      <c r="R29" s="959"/>
      <c r="S29" s="509"/>
      <c r="T29" s="990" t="str">
        <f t="shared" si="0"/>
        <v/>
      </c>
      <c r="U29" s="531"/>
      <c r="V29" s="579"/>
      <c r="W29" s="913">
        <f t="shared" si="3"/>
        <v>0</v>
      </c>
      <c r="X29" s="580"/>
      <c r="Y29" s="576"/>
      <c r="Z29" s="581"/>
      <c r="AA29" s="581"/>
      <c r="AB29" s="581"/>
      <c r="AC29" s="581"/>
      <c r="AD29" s="581"/>
      <c r="AE29" s="581"/>
      <c r="AF29" s="581"/>
      <c r="AG29" s="581"/>
      <c r="AH29" s="581"/>
      <c r="AI29" s="581"/>
      <c r="AJ29" s="581"/>
      <c r="AK29" s="581"/>
      <c r="AL29" s="581"/>
      <c r="AM29" s="581"/>
      <c r="AN29" s="581"/>
      <c r="AO29" s="581"/>
      <c r="AP29" s="581"/>
      <c r="AQ29" s="581"/>
      <c r="AR29" s="581"/>
      <c r="AS29" s="581"/>
      <c r="AT29" s="581"/>
      <c r="AU29" s="581"/>
      <c r="AV29" s="581"/>
      <c r="AW29" s="581"/>
      <c r="AX29" s="581"/>
      <c r="AY29" s="581"/>
      <c r="AZ29" s="581"/>
    </row>
    <row r="30" spans="1:52" s="532" customFormat="1" ht="21" customHeight="1" thickBot="1" x14ac:dyDescent="0.25">
      <c r="A30" s="530">
        <v>18</v>
      </c>
      <c r="B30" s="504" t="str">
        <f t="shared" si="1"/>
        <v>EZZZZEZ18</v>
      </c>
      <c r="C30" s="918" t="str">
        <f>IFERROR(INDEX('EZ list'!E:E,MATCH(B30,'EZ list'!C:C,0)),"")</f>
        <v/>
      </c>
      <c r="D30" s="524"/>
      <c r="E30" s="959"/>
      <c r="F30" s="509"/>
      <c r="G30" s="512"/>
      <c r="H30" s="961"/>
      <c r="I30" s="509"/>
      <c r="J30" s="959"/>
      <c r="K30" s="509"/>
      <c r="L30" s="959"/>
      <c r="M30" s="511"/>
      <c r="N30" s="919" t="str">
        <f>IFERROR(INDEX('EZ list'!L:L,MATCH(B30,'EZ list'!C:C,0)),"")</f>
        <v/>
      </c>
      <c r="O30" s="511"/>
      <c r="P30" s="990" t="str">
        <f t="shared" si="2"/>
        <v/>
      </c>
      <c r="Q30" s="511"/>
      <c r="R30" s="959"/>
      <c r="S30" s="509"/>
      <c r="T30" s="990" t="str">
        <f t="shared" si="0"/>
        <v/>
      </c>
      <c r="U30" s="531"/>
      <c r="V30" s="579"/>
      <c r="W30" s="913">
        <f t="shared" si="3"/>
        <v>0</v>
      </c>
      <c r="X30" s="580"/>
      <c r="Y30" s="576"/>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1"/>
      <c r="AY30" s="581"/>
      <c r="AZ30" s="581"/>
    </row>
    <row r="31" spans="1:52" s="532" customFormat="1" ht="21" customHeight="1" thickBot="1" x14ac:dyDescent="0.25">
      <c r="A31" s="530">
        <v>19</v>
      </c>
      <c r="B31" s="504" t="str">
        <f t="shared" si="1"/>
        <v>EZZZZEZ19</v>
      </c>
      <c r="C31" s="918" t="str">
        <f>IFERROR(INDEX('EZ list'!E:E,MATCH(B31,'EZ list'!C:C,0)),"")</f>
        <v/>
      </c>
      <c r="D31" s="524"/>
      <c r="E31" s="959"/>
      <c r="F31" s="509"/>
      <c r="G31" s="512"/>
      <c r="H31" s="959"/>
      <c r="I31" s="509"/>
      <c r="J31" s="959"/>
      <c r="K31" s="509"/>
      <c r="L31" s="959"/>
      <c r="M31" s="511"/>
      <c r="N31" s="919" t="str">
        <f>IFERROR(INDEX('EZ list'!L:L,MATCH(B31,'EZ list'!C:C,0)),"")</f>
        <v/>
      </c>
      <c r="O31" s="511"/>
      <c r="P31" s="990" t="str">
        <f t="shared" si="2"/>
        <v/>
      </c>
      <c r="Q31" s="511"/>
      <c r="R31" s="959"/>
      <c r="S31" s="509"/>
      <c r="T31" s="990" t="str">
        <f t="shared" si="0"/>
        <v/>
      </c>
      <c r="U31" s="531"/>
      <c r="V31" s="579"/>
      <c r="W31" s="913">
        <f t="shared" si="3"/>
        <v>0</v>
      </c>
      <c r="X31" s="580"/>
      <c r="Y31" s="576"/>
      <c r="Z31" s="581"/>
      <c r="AA31" s="581"/>
      <c r="AB31" s="581"/>
      <c r="AC31" s="581"/>
      <c r="AD31" s="581"/>
      <c r="AE31" s="581"/>
      <c r="AF31" s="581"/>
      <c r="AG31" s="581"/>
      <c r="AH31" s="581"/>
      <c r="AI31" s="581"/>
      <c r="AJ31" s="581"/>
      <c r="AK31" s="581"/>
      <c r="AL31" s="581"/>
      <c r="AM31" s="581"/>
      <c r="AN31" s="581"/>
      <c r="AO31" s="581"/>
      <c r="AP31" s="581"/>
      <c r="AQ31" s="581"/>
      <c r="AR31" s="581"/>
      <c r="AS31" s="581"/>
      <c r="AT31" s="581"/>
      <c r="AU31" s="581"/>
      <c r="AV31" s="581"/>
      <c r="AW31" s="581"/>
      <c r="AX31" s="581"/>
      <c r="AY31" s="581"/>
      <c r="AZ31" s="581"/>
    </row>
    <row r="32" spans="1:52" s="532" customFormat="1" ht="21" customHeight="1" thickBot="1" x14ac:dyDescent="0.25">
      <c r="A32" s="530">
        <v>20</v>
      </c>
      <c r="B32" s="504" t="str">
        <f t="shared" si="1"/>
        <v>EZZZZEZ20</v>
      </c>
      <c r="C32" s="918" t="str">
        <f>IFERROR(INDEX('EZ list'!E:E,MATCH(B32,'EZ list'!C:C,0)),"")</f>
        <v/>
      </c>
      <c r="D32" s="524"/>
      <c r="E32" s="959"/>
      <c r="F32" s="509"/>
      <c r="G32" s="512"/>
      <c r="H32" s="961"/>
      <c r="I32" s="509"/>
      <c r="J32" s="959"/>
      <c r="K32" s="509"/>
      <c r="L32" s="959"/>
      <c r="M32" s="511"/>
      <c r="N32" s="919" t="str">
        <f>IFERROR(INDEX('EZ list'!L:L,MATCH(B32,'EZ list'!C:C,0)),"")</f>
        <v/>
      </c>
      <c r="O32" s="511"/>
      <c r="P32" s="990" t="str">
        <f t="shared" si="2"/>
        <v/>
      </c>
      <c r="Q32" s="511"/>
      <c r="R32" s="959"/>
      <c r="S32" s="509"/>
      <c r="T32" s="990" t="str">
        <f t="shared" si="0"/>
        <v/>
      </c>
      <c r="U32" s="531"/>
      <c r="V32" s="579"/>
      <c r="W32" s="913">
        <f t="shared" si="3"/>
        <v>0</v>
      </c>
      <c r="X32" s="580"/>
      <c r="Y32" s="576"/>
      <c r="Z32" s="581"/>
      <c r="AA32" s="581"/>
      <c r="AB32" s="581"/>
      <c r="AC32" s="581"/>
      <c r="AD32" s="581"/>
      <c r="AE32" s="581"/>
      <c r="AF32" s="581"/>
      <c r="AG32" s="581"/>
      <c r="AH32" s="581"/>
      <c r="AI32" s="581"/>
      <c r="AJ32" s="581"/>
      <c r="AK32" s="581"/>
      <c r="AL32" s="581"/>
      <c r="AM32" s="581"/>
      <c r="AN32" s="581"/>
      <c r="AO32" s="581"/>
      <c r="AP32" s="581"/>
      <c r="AQ32" s="581"/>
      <c r="AR32" s="581"/>
      <c r="AS32" s="581"/>
      <c r="AT32" s="581"/>
      <c r="AU32" s="581"/>
      <c r="AV32" s="581"/>
      <c r="AW32" s="581"/>
      <c r="AX32" s="581"/>
      <c r="AY32" s="581"/>
      <c r="AZ32" s="581"/>
    </row>
    <row r="33" spans="1:52" s="532" customFormat="1" ht="21" customHeight="1" thickBot="1" x14ac:dyDescent="0.25">
      <c r="A33" s="530">
        <v>21</v>
      </c>
      <c r="B33" s="504" t="str">
        <f t="shared" si="1"/>
        <v>EZZZZEZ21</v>
      </c>
      <c r="C33" s="918" t="str">
        <f>IFERROR(INDEX('EZ list'!E:E,MATCH(B33,'EZ list'!C:C,0)),"")</f>
        <v/>
      </c>
      <c r="D33" s="524"/>
      <c r="E33" s="959"/>
      <c r="F33" s="509"/>
      <c r="G33" s="512"/>
      <c r="H33" s="959"/>
      <c r="I33" s="509"/>
      <c r="J33" s="959"/>
      <c r="K33" s="509"/>
      <c r="L33" s="959"/>
      <c r="M33" s="511"/>
      <c r="N33" s="919" t="str">
        <f>IFERROR(INDEX('EZ list'!L:L,MATCH(B33,'EZ list'!C:C,0)),"")</f>
        <v/>
      </c>
      <c r="O33" s="511"/>
      <c r="P33" s="990" t="str">
        <f t="shared" si="2"/>
        <v/>
      </c>
      <c r="Q33" s="511"/>
      <c r="R33" s="959"/>
      <c r="S33" s="509"/>
      <c r="T33" s="990" t="str">
        <f t="shared" si="0"/>
        <v/>
      </c>
      <c r="U33" s="531"/>
      <c r="V33" s="579"/>
      <c r="W33" s="913">
        <f t="shared" si="3"/>
        <v>0</v>
      </c>
      <c r="X33" s="580"/>
      <c r="Y33" s="576"/>
      <c r="Z33" s="581"/>
      <c r="AA33" s="581"/>
      <c r="AB33" s="581"/>
      <c r="AC33" s="581"/>
      <c r="AD33" s="581"/>
      <c r="AE33" s="581"/>
      <c r="AF33" s="581"/>
      <c r="AG33" s="581"/>
      <c r="AH33" s="581"/>
      <c r="AI33" s="581"/>
      <c r="AJ33" s="581"/>
      <c r="AK33" s="581"/>
      <c r="AL33" s="581"/>
      <c r="AM33" s="581"/>
      <c r="AN33" s="581"/>
      <c r="AO33" s="581"/>
      <c r="AP33" s="581"/>
      <c r="AQ33" s="581"/>
      <c r="AR33" s="581"/>
      <c r="AS33" s="581"/>
      <c r="AT33" s="581"/>
      <c r="AU33" s="581"/>
      <c r="AV33" s="581"/>
      <c r="AW33" s="581"/>
      <c r="AX33" s="581"/>
      <c r="AY33" s="581"/>
      <c r="AZ33" s="581"/>
    </row>
    <row r="34" spans="1:52" s="532" customFormat="1" ht="21" customHeight="1" thickBot="1" x14ac:dyDescent="0.25">
      <c r="A34" s="530">
        <v>22</v>
      </c>
      <c r="B34" s="504" t="str">
        <f t="shared" si="1"/>
        <v>EZZZZEZ22</v>
      </c>
      <c r="C34" s="918" t="str">
        <f>IFERROR(INDEX('EZ list'!E:E,MATCH(B34,'EZ list'!C:C,0)),"")</f>
        <v/>
      </c>
      <c r="D34" s="524"/>
      <c r="E34" s="959"/>
      <c r="F34" s="509"/>
      <c r="G34" s="512"/>
      <c r="H34" s="961"/>
      <c r="I34" s="509"/>
      <c r="J34" s="959"/>
      <c r="K34" s="509"/>
      <c r="L34" s="959"/>
      <c r="M34" s="511"/>
      <c r="N34" s="919" t="str">
        <f>IFERROR(INDEX('EZ list'!L:L,MATCH(B34,'EZ list'!C:C,0)),"")</f>
        <v/>
      </c>
      <c r="O34" s="511"/>
      <c r="P34" s="990" t="str">
        <f t="shared" si="2"/>
        <v/>
      </c>
      <c r="Q34" s="511"/>
      <c r="R34" s="959"/>
      <c r="S34" s="509"/>
      <c r="T34" s="990" t="str">
        <f t="shared" si="0"/>
        <v/>
      </c>
      <c r="U34" s="531"/>
      <c r="V34" s="579"/>
      <c r="W34" s="913">
        <f t="shared" si="3"/>
        <v>0</v>
      </c>
      <c r="X34" s="580"/>
      <c r="Y34" s="576"/>
      <c r="Z34" s="581"/>
      <c r="AA34" s="581"/>
      <c r="AB34" s="581"/>
      <c r="AC34" s="581"/>
      <c r="AD34" s="581"/>
      <c r="AE34" s="581"/>
      <c r="AF34" s="581"/>
      <c r="AG34" s="581"/>
      <c r="AH34" s="581"/>
      <c r="AI34" s="581"/>
      <c r="AJ34" s="581"/>
      <c r="AK34" s="581"/>
      <c r="AL34" s="581"/>
      <c r="AM34" s="581"/>
      <c r="AN34" s="581"/>
      <c r="AO34" s="581"/>
      <c r="AP34" s="581"/>
      <c r="AQ34" s="581"/>
      <c r="AR34" s="581"/>
      <c r="AS34" s="581"/>
      <c r="AT34" s="581"/>
      <c r="AU34" s="581"/>
      <c r="AV34" s="581"/>
      <c r="AW34" s="581"/>
      <c r="AX34" s="581"/>
      <c r="AY34" s="581"/>
      <c r="AZ34" s="581"/>
    </row>
    <row r="35" spans="1:52" s="532" customFormat="1" ht="21" customHeight="1" thickBot="1" x14ac:dyDescent="0.25">
      <c r="A35" s="530">
        <v>23</v>
      </c>
      <c r="B35" s="504" t="str">
        <f t="shared" si="1"/>
        <v>EZZZZEZ23</v>
      </c>
      <c r="C35" s="918" t="str">
        <f>IFERROR(INDEX('EZ list'!E:E,MATCH(B35,'EZ list'!C:C,0)),"")</f>
        <v/>
      </c>
      <c r="D35" s="524"/>
      <c r="E35" s="959"/>
      <c r="F35" s="509"/>
      <c r="G35" s="512"/>
      <c r="H35" s="959"/>
      <c r="I35" s="509"/>
      <c r="J35" s="959"/>
      <c r="K35" s="509"/>
      <c r="L35" s="959"/>
      <c r="M35" s="511"/>
      <c r="N35" s="919" t="str">
        <f>IFERROR(INDEX('EZ list'!L:L,MATCH(B35,'EZ list'!C:C,0)),"")</f>
        <v/>
      </c>
      <c r="O35" s="511"/>
      <c r="P35" s="990" t="str">
        <f t="shared" si="2"/>
        <v/>
      </c>
      <c r="Q35" s="511"/>
      <c r="R35" s="959"/>
      <c r="S35" s="509"/>
      <c r="T35" s="990" t="str">
        <f t="shared" si="0"/>
        <v/>
      </c>
      <c r="U35" s="531"/>
      <c r="V35" s="579"/>
      <c r="W35" s="913">
        <f t="shared" si="3"/>
        <v>0</v>
      </c>
      <c r="X35" s="580"/>
      <c r="Y35" s="576"/>
      <c r="Z35" s="581"/>
      <c r="AA35" s="581"/>
      <c r="AB35" s="581"/>
      <c r="AC35" s="581"/>
      <c r="AD35" s="581"/>
      <c r="AE35" s="581"/>
      <c r="AF35" s="581"/>
      <c r="AG35" s="581"/>
      <c r="AH35" s="581"/>
      <c r="AI35" s="581"/>
      <c r="AJ35" s="581"/>
      <c r="AK35" s="581"/>
      <c r="AL35" s="581"/>
      <c r="AM35" s="581"/>
      <c r="AN35" s="581"/>
      <c r="AO35" s="581"/>
      <c r="AP35" s="581"/>
      <c r="AQ35" s="581"/>
      <c r="AR35" s="581"/>
      <c r="AS35" s="581"/>
      <c r="AT35" s="581"/>
      <c r="AU35" s="581"/>
      <c r="AV35" s="581"/>
      <c r="AW35" s="581"/>
      <c r="AX35" s="581"/>
      <c r="AY35" s="581"/>
      <c r="AZ35" s="581"/>
    </row>
    <row r="36" spans="1:52" s="532" customFormat="1" ht="21" customHeight="1" thickBot="1" x14ac:dyDescent="0.25">
      <c r="A36" s="530">
        <v>24</v>
      </c>
      <c r="B36" s="504" t="str">
        <f t="shared" si="1"/>
        <v>EZZZZEZ24</v>
      </c>
      <c r="C36" s="918" t="str">
        <f>IFERROR(INDEX('EZ list'!E:E,MATCH(B36,'EZ list'!C:C,0)),"")</f>
        <v/>
      </c>
      <c r="D36" s="524"/>
      <c r="E36" s="959"/>
      <c r="F36" s="509"/>
      <c r="G36" s="512"/>
      <c r="H36" s="961"/>
      <c r="I36" s="509"/>
      <c r="J36" s="959"/>
      <c r="K36" s="509"/>
      <c r="L36" s="959"/>
      <c r="M36" s="511"/>
      <c r="N36" s="919" t="str">
        <f>IFERROR(INDEX('EZ list'!L:L,MATCH(B36,'EZ list'!C:C,0)),"")</f>
        <v/>
      </c>
      <c r="O36" s="511"/>
      <c r="P36" s="990" t="str">
        <f t="shared" si="2"/>
        <v/>
      </c>
      <c r="Q36" s="511"/>
      <c r="R36" s="959"/>
      <c r="S36" s="509"/>
      <c r="T36" s="990" t="str">
        <f t="shared" si="0"/>
        <v/>
      </c>
      <c r="U36" s="531"/>
      <c r="V36" s="579"/>
      <c r="W36" s="913">
        <f t="shared" si="3"/>
        <v>0</v>
      </c>
      <c r="X36" s="579"/>
      <c r="Y36" s="576"/>
      <c r="Z36" s="581"/>
      <c r="AA36" s="581"/>
      <c r="AB36" s="581"/>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581"/>
      <c r="AY36" s="581"/>
      <c r="AZ36" s="581"/>
    </row>
    <row r="37" spans="1:52" s="532" customFormat="1" ht="21" customHeight="1" thickBot="1" x14ac:dyDescent="0.25">
      <c r="A37" s="530">
        <v>25</v>
      </c>
      <c r="B37" s="504" t="str">
        <f t="shared" si="1"/>
        <v>EZZZZEZ25</v>
      </c>
      <c r="C37" s="918" t="str">
        <f>IFERROR(INDEX('EZ list'!E:E,MATCH(B37,'EZ list'!C:C,0)),"")</f>
        <v/>
      </c>
      <c r="D37" s="524"/>
      <c r="E37" s="959"/>
      <c r="F37" s="509"/>
      <c r="G37" s="512"/>
      <c r="H37" s="959"/>
      <c r="I37" s="509"/>
      <c r="J37" s="959"/>
      <c r="K37" s="509"/>
      <c r="L37" s="959"/>
      <c r="M37" s="511"/>
      <c r="N37" s="919" t="str">
        <f>IFERROR(INDEX('EZ list'!L:L,MATCH(B37,'EZ list'!C:C,0)),"")</f>
        <v/>
      </c>
      <c r="O37" s="511"/>
      <c r="P37" s="990" t="str">
        <f t="shared" si="2"/>
        <v/>
      </c>
      <c r="Q37" s="511"/>
      <c r="R37" s="959"/>
      <c r="S37" s="509"/>
      <c r="T37" s="990" t="str">
        <f t="shared" si="0"/>
        <v/>
      </c>
      <c r="U37" s="531"/>
      <c r="V37" s="579"/>
      <c r="W37" s="913">
        <f t="shared" si="3"/>
        <v>0</v>
      </c>
      <c r="X37" s="579"/>
      <c r="Y37" s="576"/>
      <c r="Z37" s="581"/>
      <c r="AA37" s="581"/>
      <c r="AB37" s="581"/>
      <c r="AC37" s="581"/>
      <c r="AD37" s="581"/>
      <c r="AE37" s="581"/>
      <c r="AF37" s="581"/>
      <c r="AG37" s="581"/>
      <c r="AH37" s="581"/>
      <c r="AI37" s="581"/>
      <c r="AJ37" s="581"/>
      <c r="AK37" s="581"/>
      <c r="AL37" s="581"/>
      <c r="AM37" s="581"/>
      <c r="AN37" s="581"/>
      <c r="AO37" s="581"/>
      <c r="AP37" s="581"/>
      <c r="AQ37" s="581"/>
      <c r="AR37" s="581"/>
      <c r="AS37" s="581"/>
      <c r="AT37" s="581"/>
      <c r="AU37" s="581"/>
      <c r="AV37" s="581"/>
      <c r="AW37" s="581"/>
      <c r="AX37" s="581"/>
      <c r="AY37" s="581"/>
      <c r="AZ37" s="581"/>
    </row>
    <row r="38" spans="1:52" s="532" customFormat="1" ht="21" customHeight="1" thickBot="1" x14ac:dyDescent="0.25">
      <c r="A38" s="530">
        <v>26</v>
      </c>
      <c r="B38" s="504" t="str">
        <f t="shared" si="1"/>
        <v>EZZZZEZ26</v>
      </c>
      <c r="C38" s="918" t="str">
        <f>IFERROR(INDEX('EZ list'!E:E,MATCH(B38,'EZ list'!C:C,0)),"")</f>
        <v/>
      </c>
      <c r="D38" s="524"/>
      <c r="E38" s="959"/>
      <c r="F38" s="509"/>
      <c r="G38" s="512"/>
      <c r="H38" s="961"/>
      <c r="I38" s="509"/>
      <c r="J38" s="959"/>
      <c r="K38" s="509"/>
      <c r="L38" s="959"/>
      <c r="M38" s="511"/>
      <c r="N38" s="919" t="str">
        <f>IFERROR(INDEX('EZ list'!L:L,MATCH(B38,'EZ list'!C:C,0)),"")</f>
        <v/>
      </c>
      <c r="O38" s="511"/>
      <c r="P38" s="990" t="str">
        <f t="shared" si="2"/>
        <v/>
      </c>
      <c r="Q38" s="511"/>
      <c r="R38" s="959"/>
      <c r="S38" s="509"/>
      <c r="T38" s="990" t="str">
        <f t="shared" si="0"/>
        <v/>
      </c>
      <c r="U38" s="531"/>
      <c r="V38" s="579"/>
      <c r="W38" s="913">
        <f t="shared" si="3"/>
        <v>0</v>
      </c>
      <c r="X38" s="579"/>
      <c r="Y38" s="576"/>
      <c r="Z38" s="581"/>
      <c r="AA38" s="581"/>
      <c r="AB38" s="581"/>
      <c r="AC38" s="581"/>
      <c r="AD38" s="581"/>
      <c r="AE38" s="581"/>
      <c r="AF38" s="581"/>
      <c r="AG38" s="581"/>
      <c r="AH38" s="581"/>
      <c r="AI38" s="581"/>
      <c r="AJ38" s="581"/>
      <c r="AK38" s="581"/>
      <c r="AL38" s="581"/>
      <c r="AM38" s="581"/>
      <c r="AN38" s="581"/>
      <c r="AO38" s="581"/>
      <c r="AP38" s="581"/>
      <c r="AQ38" s="581"/>
      <c r="AR38" s="581"/>
      <c r="AS38" s="581"/>
      <c r="AT38" s="581"/>
      <c r="AU38" s="581"/>
      <c r="AV38" s="581"/>
      <c r="AW38" s="581"/>
      <c r="AX38" s="581"/>
      <c r="AY38" s="581"/>
      <c r="AZ38" s="581"/>
    </row>
    <row r="39" spans="1:52" s="532" customFormat="1" ht="21" customHeight="1" thickBot="1" x14ac:dyDescent="0.25">
      <c r="A39" s="530">
        <v>27</v>
      </c>
      <c r="B39" s="504" t="str">
        <f t="shared" si="1"/>
        <v>EZZZZEZ27</v>
      </c>
      <c r="C39" s="918" t="str">
        <f>IFERROR(INDEX('EZ list'!E:E,MATCH(B39,'EZ list'!C:C,0)),"")</f>
        <v/>
      </c>
      <c r="D39" s="524"/>
      <c r="E39" s="959"/>
      <c r="F39" s="509"/>
      <c r="G39" s="512"/>
      <c r="H39" s="959"/>
      <c r="I39" s="509"/>
      <c r="J39" s="959"/>
      <c r="K39" s="509"/>
      <c r="L39" s="959"/>
      <c r="M39" s="511"/>
      <c r="N39" s="919" t="str">
        <f>IFERROR(INDEX('EZ list'!L:L,MATCH(B39,'EZ list'!C:C,0)),"")</f>
        <v/>
      </c>
      <c r="O39" s="511"/>
      <c r="P39" s="990" t="str">
        <f t="shared" si="2"/>
        <v/>
      </c>
      <c r="Q39" s="511"/>
      <c r="R39" s="959"/>
      <c r="S39" s="509"/>
      <c r="T39" s="990" t="str">
        <f t="shared" si="0"/>
        <v/>
      </c>
      <c r="U39" s="531"/>
      <c r="V39" s="579"/>
      <c r="W39" s="913">
        <f t="shared" si="3"/>
        <v>0</v>
      </c>
      <c r="X39" s="579"/>
      <c r="Y39" s="576"/>
      <c r="Z39" s="581"/>
      <c r="AA39" s="581"/>
      <c r="AB39" s="581"/>
      <c r="AC39" s="581"/>
      <c r="AD39" s="581"/>
      <c r="AE39" s="581"/>
      <c r="AF39" s="581"/>
      <c r="AG39" s="581"/>
      <c r="AH39" s="581"/>
      <c r="AI39" s="581"/>
      <c r="AJ39" s="581"/>
      <c r="AK39" s="581"/>
      <c r="AL39" s="581"/>
      <c r="AM39" s="581"/>
      <c r="AN39" s="581"/>
      <c r="AO39" s="581"/>
      <c r="AP39" s="581"/>
      <c r="AQ39" s="581"/>
      <c r="AR39" s="581"/>
      <c r="AS39" s="581"/>
      <c r="AT39" s="581"/>
      <c r="AU39" s="581"/>
      <c r="AV39" s="581"/>
      <c r="AW39" s="581"/>
      <c r="AX39" s="581"/>
      <c r="AY39" s="581"/>
      <c r="AZ39" s="581"/>
    </row>
    <row r="40" spans="1:52" s="532" customFormat="1" ht="21" customHeight="1" thickBot="1" x14ac:dyDescent="0.25">
      <c r="A40" s="530">
        <v>28</v>
      </c>
      <c r="B40" s="504" t="str">
        <f t="shared" si="1"/>
        <v>EZZZZEZ28</v>
      </c>
      <c r="C40" s="918" t="str">
        <f>IFERROR(INDEX('EZ list'!E:E,MATCH(B40,'EZ list'!C:C,0)),"")</f>
        <v/>
      </c>
      <c r="D40" s="524"/>
      <c r="E40" s="959"/>
      <c r="F40" s="509"/>
      <c r="G40" s="512"/>
      <c r="H40" s="961"/>
      <c r="I40" s="509"/>
      <c r="J40" s="959"/>
      <c r="K40" s="509"/>
      <c r="L40" s="959"/>
      <c r="M40" s="511"/>
      <c r="N40" s="919" t="str">
        <f>IFERROR(INDEX('EZ list'!L:L,MATCH(B40,'EZ list'!C:C,0)),"")</f>
        <v/>
      </c>
      <c r="O40" s="511"/>
      <c r="P40" s="990" t="str">
        <f t="shared" si="2"/>
        <v/>
      </c>
      <c r="Q40" s="511"/>
      <c r="R40" s="959"/>
      <c r="S40" s="509"/>
      <c r="T40" s="990" t="str">
        <f t="shared" si="0"/>
        <v/>
      </c>
      <c r="U40" s="531"/>
      <c r="V40" s="579"/>
      <c r="W40" s="913">
        <f t="shared" si="3"/>
        <v>0</v>
      </c>
      <c r="X40" s="579"/>
      <c r="Y40" s="576"/>
      <c r="Z40" s="581"/>
      <c r="AA40" s="581"/>
      <c r="AB40" s="581"/>
      <c r="AC40" s="581"/>
      <c r="AD40" s="581"/>
      <c r="AE40" s="581"/>
      <c r="AF40" s="581"/>
      <c r="AG40" s="581"/>
      <c r="AH40" s="581"/>
      <c r="AI40" s="581"/>
      <c r="AJ40" s="581"/>
      <c r="AK40" s="581"/>
      <c r="AL40" s="581"/>
      <c r="AM40" s="581"/>
      <c r="AN40" s="581"/>
      <c r="AO40" s="581"/>
      <c r="AP40" s="581"/>
      <c r="AQ40" s="581"/>
      <c r="AR40" s="581"/>
      <c r="AS40" s="581"/>
      <c r="AT40" s="581"/>
      <c r="AU40" s="581"/>
      <c r="AV40" s="581"/>
      <c r="AW40" s="581"/>
      <c r="AX40" s="581"/>
      <c r="AY40" s="581"/>
      <c r="AZ40" s="581"/>
    </row>
    <row r="41" spans="1:52" s="532" customFormat="1" ht="21" customHeight="1" thickBot="1" x14ac:dyDescent="0.25">
      <c r="A41" s="530">
        <v>29</v>
      </c>
      <c r="B41" s="504" t="str">
        <f t="shared" si="1"/>
        <v>EZZZZEZ29</v>
      </c>
      <c r="C41" s="918" t="str">
        <f>IFERROR(INDEX('EZ list'!E:E,MATCH(B41,'EZ list'!C:C,0)),"")</f>
        <v/>
      </c>
      <c r="D41" s="524"/>
      <c r="E41" s="959"/>
      <c r="F41" s="509"/>
      <c r="G41" s="512"/>
      <c r="H41" s="959"/>
      <c r="I41" s="509"/>
      <c r="J41" s="959"/>
      <c r="K41" s="509"/>
      <c r="L41" s="959"/>
      <c r="M41" s="511"/>
      <c r="N41" s="919" t="str">
        <f>IFERROR(INDEX('EZ list'!L:L,MATCH(B41,'EZ list'!C:C,0)),"")</f>
        <v/>
      </c>
      <c r="O41" s="511"/>
      <c r="P41" s="990" t="str">
        <f t="shared" si="2"/>
        <v/>
      </c>
      <c r="Q41" s="511"/>
      <c r="R41" s="959"/>
      <c r="S41" s="509"/>
      <c r="T41" s="990" t="str">
        <f t="shared" si="0"/>
        <v/>
      </c>
      <c r="U41" s="531"/>
      <c r="V41" s="579"/>
      <c r="W41" s="913">
        <f t="shared" si="3"/>
        <v>0</v>
      </c>
      <c r="X41" s="579"/>
      <c r="Y41" s="576"/>
      <c r="Z41" s="581"/>
      <c r="AA41" s="581"/>
      <c r="AB41" s="581"/>
      <c r="AC41" s="581"/>
      <c r="AD41" s="581"/>
      <c r="AE41" s="581"/>
      <c r="AF41" s="581"/>
      <c r="AG41" s="581"/>
      <c r="AH41" s="581"/>
      <c r="AI41" s="581"/>
      <c r="AJ41" s="581"/>
      <c r="AK41" s="581"/>
      <c r="AL41" s="581"/>
      <c r="AM41" s="581"/>
      <c r="AN41" s="581"/>
      <c r="AO41" s="581"/>
      <c r="AP41" s="581"/>
      <c r="AQ41" s="581"/>
      <c r="AR41" s="581"/>
      <c r="AS41" s="581"/>
      <c r="AT41" s="581"/>
      <c r="AU41" s="581"/>
      <c r="AV41" s="581"/>
      <c r="AW41" s="581"/>
      <c r="AX41" s="581"/>
      <c r="AY41" s="581"/>
      <c r="AZ41" s="581"/>
    </row>
    <row r="42" spans="1:52" s="532" customFormat="1" ht="21" customHeight="1" thickBot="1" x14ac:dyDescent="0.25">
      <c r="A42" s="530">
        <v>30</v>
      </c>
      <c r="B42" s="504" t="str">
        <f t="shared" si="1"/>
        <v>EZZZZEZ30</v>
      </c>
      <c r="C42" s="918" t="str">
        <f>IFERROR(INDEX('EZ list'!E:E,MATCH(B42,'EZ list'!C:C,0)),"")</f>
        <v/>
      </c>
      <c r="D42" s="524"/>
      <c r="E42" s="959"/>
      <c r="F42" s="509"/>
      <c r="G42" s="512"/>
      <c r="H42" s="961"/>
      <c r="I42" s="509"/>
      <c r="J42" s="959"/>
      <c r="K42" s="509"/>
      <c r="L42" s="959"/>
      <c r="M42" s="511"/>
      <c r="N42" s="919" t="str">
        <f>IFERROR(INDEX('EZ list'!L:L,MATCH(B42,'EZ list'!C:C,0)),"")</f>
        <v/>
      </c>
      <c r="O42" s="511"/>
      <c r="P42" s="990" t="str">
        <f t="shared" si="2"/>
        <v/>
      </c>
      <c r="Q42" s="511"/>
      <c r="R42" s="959"/>
      <c r="S42" s="509"/>
      <c r="T42" s="990" t="str">
        <f t="shared" si="0"/>
        <v/>
      </c>
      <c r="U42" s="531"/>
      <c r="V42" s="579"/>
      <c r="W42" s="913">
        <f t="shared" si="3"/>
        <v>0</v>
      </c>
      <c r="X42" s="579"/>
      <c r="Y42" s="576"/>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1"/>
      <c r="AY42" s="581"/>
      <c r="AZ42" s="581"/>
    </row>
    <row r="43" spans="1:52" s="532" customFormat="1" ht="21" customHeight="1" thickBot="1" x14ac:dyDescent="0.25">
      <c r="A43" s="530">
        <v>31</v>
      </c>
      <c r="B43" s="504" t="str">
        <f t="shared" si="1"/>
        <v>EZZZZEZ31</v>
      </c>
      <c r="C43" s="918" t="str">
        <f>IFERROR(INDEX('EZ list'!E:E,MATCH(B43,'EZ list'!C:C,0)),"")</f>
        <v/>
      </c>
      <c r="D43" s="524"/>
      <c r="E43" s="959"/>
      <c r="F43" s="509"/>
      <c r="G43" s="512"/>
      <c r="H43" s="959"/>
      <c r="I43" s="509"/>
      <c r="J43" s="959"/>
      <c r="K43" s="509"/>
      <c r="L43" s="959"/>
      <c r="M43" s="511"/>
      <c r="N43" s="919" t="str">
        <f>IFERROR(INDEX('EZ list'!L:L,MATCH(B43,'EZ list'!C:C,0)),"")</f>
        <v/>
      </c>
      <c r="O43" s="511"/>
      <c r="P43" s="990" t="str">
        <f t="shared" si="2"/>
        <v/>
      </c>
      <c r="Q43" s="511"/>
      <c r="R43" s="959"/>
      <c r="S43" s="509"/>
      <c r="T43" s="990" t="str">
        <f t="shared" si="0"/>
        <v/>
      </c>
      <c r="U43" s="531"/>
      <c r="V43" s="579"/>
      <c r="W43" s="913">
        <f t="shared" si="3"/>
        <v>0</v>
      </c>
      <c r="X43" s="579"/>
      <c r="Y43" s="576"/>
      <c r="Z43" s="581"/>
      <c r="AA43" s="581"/>
      <c r="AB43" s="581"/>
      <c r="AC43" s="581"/>
      <c r="AD43" s="581"/>
      <c r="AE43" s="581"/>
      <c r="AF43" s="581"/>
      <c r="AG43" s="581"/>
      <c r="AH43" s="581"/>
      <c r="AI43" s="581"/>
      <c r="AJ43" s="581"/>
      <c r="AK43" s="581"/>
      <c r="AL43" s="581"/>
      <c r="AM43" s="581"/>
      <c r="AN43" s="581"/>
      <c r="AO43" s="581"/>
      <c r="AP43" s="581"/>
      <c r="AQ43" s="581"/>
      <c r="AR43" s="581"/>
      <c r="AS43" s="581"/>
      <c r="AT43" s="581"/>
      <c r="AU43" s="581"/>
      <c r="AV43" s="581"/>
      <c r="AW43" s="581"/>
      <c r="AX43" s="581"/>
      <c r="AY43" s="581"/>
      <c r="AZ43" s="581"/>
    </row>
    <row r="44" spans="1:52" s="532" customFormat="1" ht="21" customHeight="1" thickBot="1" x14ac:dyDescent="0.25">
      <c r="A44" s="530">
        <v>32</v>
      </c>
      <c r="B44" s="504" t="str">
        <f t="shared" si="1"/>
        <v>EZZZZEZ32</v>
      </c>
      <c r="C44" s="918" t="str">
        <f>IFERROR(INDEX('EZ list'!E:E,MATCH(B44,'EZ list'!C:C,0)),"")</f>
        <v/>
      </c>
      <c r="D44" s="524"/>
      <c r="E44" s="959"/>
      <c r="F44" s="509"/>
      <c r="G44" s="512"/>
      <c r="H44" s="961"/>
      <c r="I44" s="509"/>
      <c r="J44" s="959"/>
      <c r="K44" s="509"/>
      <c r="L44" s="959"/>
      <c r="M44" s="511"/>
      <c r="N44" s="919" t="str">
        <f>IFERROR(INDEX('EZ list'!L:L,MATCH(B44,'EZ list'!C:C,0)),"")</f>
        <v/>
      </c>
      <c r="O44" s="511"/>
      <c r="P44" s="990" t="str">
        <f t="shared" si="2"/>
        <v/>
      </c>
      <c r="Q44" s="511"/>
      <c r="R44" s="959"/>
      <c r="S44" s="509"/>
      <c r="T44" s="990" t="str">
        <f t="shared" si="0"/>
        <v/>
      </c>
      <c r="U44" s="531"/>
      <c r="V44" s="579"/>
      <c r="W44" s="913">
        <f t="shared" si="3"/>
        <v>0</v>
      </c>
      <c r="X44" s="579"/>
      <c r="Y44" s="576"/>
      <c r="Z44" s="581"/>
      <c r="AA44" s="581"/>
      <c r="AB44" s="581"/>
      <c r="AC44" s="581"/>
      <c r="AD44" s="581"/>
      <c r="AE44" s="581"/>
      <c r="AF44" s="581"/>
      <c r="AG44" s="581"/>
      <c r="AH44" s="581"/>
      <c r="AI44" s="581"/>
      <c r="AJ44" s="581"/>
      <c r="AK44" s="581"/>
      <c r="AL44" s="581"/>
      <c r="AM44" s="581"/>
      <c r="AN44" s="581"/>
      <c r="AO44" s="581"/>
      <c r="AP44" s="581"/>
      <c r="AQ44" s="581"/>
      <c r="AR44" s="581"/>
      <c r="AS44" s="581"/>
      <c r="AT44" s="581"/>
      <c r="AU44" s="581"/>
      <c r="AV44" s="581"/>
      <c r="AW44" s="581"/>
      <c r="AX44" s="581"/>
      <c r="AY44" s="581"/>
      <c r="AZ44" s="581"/>
    </row>
    <row r="45" spans="1:52" s="532" customFormat="1" ht="21" customHeight="1" thickBot="1" x14ac:dyDescent="0.25">
      <c r="A45" s="530">
        <v>33</v>
      </c>
      <c r="B45" s="504" t="str">
        <f t="shared" si="1"/>
        <v>EZZZZEZ33</v>
      </c>
      <c r="C45" s="918" t="str">
        <f>IFERROR(INDEX('EZ list'!E:E,MATCH(B45,'EZ list'!C:C,0)),"")</f>
        <v/>
      </c>
      <c r="D45" s="524"/>
      <c r="E45" s="959"/>
      <c r="F45" s="509"/>
      <c r="G45" s="512"/>
      <c r="H45" s="959"/>
      <c r="I45" s="509"/>
      <c r="J45" s="959"/>
      <c r="K45" s="509"/>
      <c r="L45" s="959"/>
      <c r="M45" s="511"/>
      <c r="N45" s="919" t="str">
        <f>IFERROR(INDEX('EZ list'!L:L,MATCH(B45,'EZ list'!C:C,0)),"")</f>
        <v/>
      </c>
      <c r="O45" s="511"/>
      <c r="P45" s="990" t="str">
        <f t="shared" si="2"/>
        <v/>
      </c>
      <c r="Q45" s="511"/>
      <c r="R45" s="959"/>
      <c r="S45" s="509"/>
      <c r="T45" s="990" t="str">
        <f t="shared" si="0"/>
        <v/>
      </c>
      <c r="U45" s="531"/>
      <c r="V45" s="579"/>
      <c r="W45" s="913">
        <f t="shared" si="3"/>
        <v>0</v>
      </c>
      <c r="X45" s="579"/>
      <c r="Y45" s="576"/>
      <c r="Z45" s="581"/>
      <c r="AA45" s="581"/>
      <c r="AB45" s="581"/>
      <c r="AC45" s="581"/>
      <c r="AD45" s="581"/>
      <c r="AE45" s="581"/>
      <c r="AF45" s="581"/>
      <c r="AG45" s="581"/>
      <c r="AH45" s="581"/>
      <c r="AI45" s="581"/>
      <c r="AJ45" s="581"/>
      <c r="AK45" s="581"/>
      <c r="AL45" s="581"/>
      <c r="AM45" s="581"/>
      <c r="AN45" s="581"/>
      <c r="AO45" s="581"/>
      <c r="AP45" s="581"/>
      <c r="AQ45" s="581"/>
      <c r="AR45" s="581"/>
      <c r="AS45" s="581"/>
      <c r="AT45" s="581"/>
      <c r="AU45" s="581"/>
      <c r="AV45" s="581"/>
      <c r="AW45" s="581"/>
      <c r="AX45" s="581"/>
      <c r="AY45" s="581"/>
      <c r="AZ45" s="581"/>
    </row>
    <row r="46" spans="1:52" s="532" customFormat="1" ht="21" customHeight="1" thickBot="1" x14ac:dyDescent="0.25">
      <c r="A46" s="530">
        <v>34</v>
      </c>
      <c r="B46" s="504" t="str">
        <f t="shared" si="1"/>
        <v>EZZZZEZ34</v>
      </c>
      <c r="C46" s="918" t="str">
        <f>IFERROR(INDEX('EZ list'!E:E,MATCH(B46,'EZ list'!C:C,0)),"")</f>
        <v/>
      </c>
      <c r="D46" s="524"/>
      <c r="E46" s="959"/>
      <c r="F46" s="509"/>
      <c r="G46" s="512"/>
      <c r="H46" s="961"/>
      <c r="I46" s="509"/>
      <c r="J46" s="959"/>
      <c r="K46" s="509"/>
      <c r="L46" s="959"/>
      <c r="M46" s="511"/>
      <c r="N46" s="919" t="str">
        <f>IFERROR(INDEX('EZ list'!L:L,MATCH(B46,'EZ list'!C:C,0)),"")</f>
        <v/>
      </c>
      <c r="O46" s="511"/>
      <c r="P46" s="990" t="str">
        <f t="shared" si="2"/>
        <v/>
      </c>
      <c r="Q46" s="511"/>
      <c r="R46" s="959"/>
      <c r="S46" s="509"/>
      <c r="T46" s="990" t="str">
        <f t="shared" si="0"/>
        <v/>
      </c>
      <c r="U46" s="531"/>
      <c r="V46" s="579"/>
      <c r="W46" s="913">
        <f t="shared" si="3"/>
        <v>0</v>
      </c>
      <c r="X46" s="579"/>
      <c r="Y46" s="576"/>
      <c r="Z46" s="581"/>
      <c r="AA46" s="581"/>
      <c r="AB46" s="581"/>
      <c r="AC46" s="581"/>
      <c r="AD46" s="581"/>
      <c r="AE46" s="581"/>
      <c r="AF46" s="581"/>
      <c r="AG46" s="581"/>
      <c r="AH46" s="581"/>
      <c r="AI46" s="581"/>
      <c r="AJ46" s="581"/>
      <c r="AK46" s="581"/>
      <c r="AL46" s="581"/>
      <c r="AM46" s="581"/>
      <c r="AN46" s="581"/>
      <c r="AO46" s="581"/>
      <c r="AP46" s="581"/>
      <c r="AQ46" s="581"/>
      <c r="AR46" s="581"/>
      <c r="AS46" s="581"/>
      <c r="AT46" s="581"/>
      <c r="AU46" s="581"/>
      <c r="AV46" s="581"/>
      <c r="AW46" s="581"/>
      <c r="AX46" s="581"/>
      <c r="AY46" s="581"/>
      <c r="AZ46" s="581"/>
    </row>
    <row r="47" spans="1:52" s="532" customFormat="1" ht="21" customHeight="1" thickBot="1" x14ac:dyDescent="0.25">
      <c r="A47" s="530">
        <v>35</v>
      </c>
      <c r="B47" s="504" t="str">
        <f t="shared" si="1"/>
        <v>EZZZZEZ35</v>
      </c>
      <c r="C47" s="918" t="str">
        <f>IFERROR(INDEX('EZ list'!E:E,MATCH(B47,'EZ list'!C:C,0)),"")</f>
        <v/>
      </c>
      <c r="D47" s="524"/>
      <c r="E47" s="959"/>
      <c r="F47" s="509"/>
      <c r="G47" s="512"/>
      <c r="H47" s="959"/>
      <c r="I47" s="509"/>
      <c r="J47" s="959"/>
      <c r="K47" s="509"/>
      <c r="L47" s="959"/>
      <c r="M47" s="511"/>
      <c r="N47" s="919" t="str">
        <f>IFERROR(INDEX('EZ list'!L:L,MATCH(B47,'EZ list'!C:C,0)),"")</f>
        <v/>
      </c>
      <c r="O47" s="511"/>
      <c r="P47" s="990" t="str">
        <f t="shared" si="2"/>
        <v/>
      </c>
      <c r="Q47" s="511"/>
      <c r="R47" s="959"/>
      <c r="S47" s="509"/>
      <c r="T47" s="990" t="str">
        <f t="shared" si="0"/>
        <v/>
      </c>
      <c r="U47" s="531"/>
      <c r="V47" s="579"/>
      <c r="W47" s="913">
        <f t="shared" si="3"/>
        <v>0</v>
      </c>
      <c r="X47" s="579"/>
      <c r="Y47" s="576"/>
      <c r="Z47" s="581"/>
      <c r="AA47" s="581"/>
      <c r="AB47" s="581"/>
      <c r="AC47" s="581"/>
      <c r="AD47" s="581"/>
      <c r="AE47" s="581"/>
      <c r="AF47" s="581"/>
      <c r="AG47" s="581"/>
      <c r="AH47" s="581"/>
      <c r="AI47" s="581"/>
      <c r="AJ47" s="581"/>
      <c r="AK47" s="581"/>
      <c r="AL47" s="581"/>
      <c r="AM47" s="581"/>
      <c r="AN47" s="581"/>
      <c r="AO47" s="581"/>
      <c r="AP47" s="581"/>
      <c r="AQ47" s="581"/>
      <c r="AR47" s="581"/>
      <c r="AS47" s="581"/>
      <c r="AT47" s="581"/>
      <c r="AU47" s="581"/>
      <c r="AV47" s="581"/>
      <c r="AW47" s="581"/>
      <c r="AX47" s="581"/>
      <c r="AY47" s="581"/>
      <c r="AZ47" s="581"/>
    </row>
    <row r="48" spans="1:52" s="532" customFormat="1" ht="21" customHeight="1" thickBot="1" x14ac:dyDescent="0.25">
      <c r="A48" s="530">
        <v>36</v>
      </c>
      <c r="B48" s="504" t="str">
        <f t="shared" si="1"/>
        <v>EZZZZEZ36</v>
      </c>
      <c r="C48" s="918" t="str">
        <f>IFERROR(INDEX('EZ list'!E:E,MATCH(B48,'EZ list'!C:C,0)),"")</f>
        <v/>
      </c>
      <c r="D48" s="524"/>
      <c r="E48" s="959"/>
      <c r="F48" s="509"/>
      <c r="G48" s="512"/>
      <c r="H48" s="961"/>
      <c r="I48" s="509"/>
      <c r="J48" s="959"/>
      <c r="K48" s="509"/>
      <c r="L48" s="959"/>
      <c r="M48" s="511"/>
      <c r="N48" s="919" t="str">
        <f>IFERROR(INDEX('EZ list'!L:L,MATCH(B48,'EZ list'!C:C,0)),"")</f>
        <v/>
      </c>
      <c r="O48" s="511"/>
      <c r="P48" s="990" t="str">
        <f t="shared" si="2"/>
        <v/>
      </c>
      <c r="Q48" s="511"/>
      <c r="R48" s="959"/>
      <c r="S48" s="509"/>
      <c r="T48" s="990" t="str">
        <f t="shared" si="0"/>
        <v/>
      </c>
      <c r="U48" s="531"/>
      <c r="V48" s="579"/>
      <c r="W48" s="913">
        <f t="shared" si="3"/>
        <v>0</v>
      </c>
      <c r="X48" s="579"/>
      <c r="Y48" s="576"/>
      <c r="Z48" s="581"/>
      <c r="AA48" s="581"/>
      <c r="AB48" s="581"/>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1"/>
      <c r="AY48" s="581"/>
      <c r="AZ48" s="581"/>
    </row>
    <row r="49" spans="1:52" s="532" customFormat="1" ht="18.75" thickBot="1" x14ac:dyDescent="0.25">
      <c r="A49" s="530">
        <v>37</v>
      </c>
      <c r="B49" s="504" t="str">
        <f t="shared" si="1"/>
        <v>EZZZZEZ37</v>
      </c>
      <c r="C49" s="918" t="str">
        <f>IFERROR(INDEX('EZ list'!E:E,MATCH(B49,'EZ list'!C:C,0)),"")</f>
        <v/>
      </c>
      <c r="D49" s="524"/>
      <c r="E49" s="959"/>
      <c r="F49" s="509"/>
      <c r="G49" s="512"/>
      <c r="H49" s="959"/>
      <c r="I49" s="509"/>
      <c r="J49" s="959"/>
      <c r="K49" s="509"/>
      <c r="L49" s="959"/>
      <c r="M49" s="511"/>
      <c r="N49" s="919" t="str">
        <f>IFERROR(INDEX('EZ list'!L:L,MATCH(B49,'EZ list'!C:C,0)),"")</f>
        <v/>
      </c>
      <c r="O49" s="511"/>
      <c r="P49" s="990" t="str">
        <f t="shared" si="2"/>
        <v/>
      </c>
      <c r="Q49" s="511"/>
      <c r="R49" s="959"/>
      <c r="S49" s="509"/>
      <c r="T49" s="990" t="str">
        <f t="shared" si="0"/>
        <v/>
      </c>
      <c r="U49" s="531"/>
      <c r="V49" s="579"/>
      <c r="W49" s="913">
        <f t="shared" si="3"/>
        <v>0</v>
      </c>
      <c r="X49" s="579"/>
      <c r="Y49" s="576"/>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1"/>
      <c r="AY49" s="581"/>
      <c r="AZ49" s="581"/>
    </row>
    <row r="50" spans="1:52" s="532" customFormat="1" ht="18.75" thickBot="1" x14ac:dyDescent="0.25">
      <c r="A50" s="530">
        <v>38</v>
      </c>
      <c r="B50" s="504" t="str">
        <f t="shared" si="1"/>
        <v>EZZZZEZ38</v>
      </c>
      <c r="C50" s="918" t="str">
        <f>IFERROR(INDEX('EZ list'!E:E,MATCH(B50,'EZ list'!C:C,0)),"")</f>
        <v/>
      </c>
      <c r="D50" s="524"/>
      <c r="E50" s="959"/>
      <c r="F50" s="509"/>
      <c r="G50" s="512"/>
      <c r="H50" s="961"/>
      <c r="I50" s="509"/>
      <c r="J50" s="959"/>
      <c r="K50" s="509"/>
      <c r="L50" s="959"/>
      <c r="M50" s="511"/>
      <c r="N50" s="919" t="str">
        <f>IFERROR(INDEX('EZ list'!L:L,MATCH(B50,'EZ list'!C:C,0)),"")</f>
        <v/>
      </c>
      <c r="O50" s="511"/>
      <c r="P50" s="990" t="str">
        <f t="shared" si="2"/>
        <v/>
      </c>
      <c r="Q50" s="511"/>
      <c r="R50" s="959"/>
      <c r="S50" s="509"/>
      <c r="T50" s="990" t="str">
        <f t="shared" si="0"/>
        <v/>
      </c>
      <c r="U50" s="531"/>
      <c r="V50" s="579"/>
      <c r="W50" s="913">
        <f t="shared" si="3"/>
        <v>0</v>
      </c>
      <c r="X50" s="579"/>
      <c r="Y50" s="576"/>
      <c r="Z50" s="581"/>
      <c r="AA50" s="581"/>
      <c r="AB50" s="581"/>
      <c r="AC50" s="581"/>
      <c r="AD50" s="581"/>
      <c r="AE50" s="581"/>
      <c r="AF50" s="581"/>
      <c r="AG50" s="581"/>
      <c r="AH50" s="581"/>
      <c r="AI50" s="581"/>
      <c r="AJ50" s="581"/>
      <c r="AK50" s="581"/>
      <c r="AL50" s="581"/>
      <c r="AM50" s="581"/>
      <c r="AN50" s="581"/>
      <c r="AO50" s="581"/>
      <c r="AP50" s="581"/>
      <c r="AQ50" s="581"/>
      <c r="AR50" s="581"/>
      <c r="AS50" s="581"/>
      <c r="AT50" s="581"/>
      <c r="AU50" s="581"/>
      <c r="AV50" s="581"/>
      <c r="AW50" s="581"/>
      <c r="AX50" s="581"/>
      <c r="AY50" s="581"/>
      <c r="AZ50" s="581"/>
    </row>
    <row r="51" spans="1:52" s="532" customFormat="1" ht="18.75" thickBot="1" x14ac:dyDescent="0.25">
      <c r="A51" s="530">
        <v>39</v>
      </c>
      <c r="B51" s="504" t="str">
        <f t="shared" si="1"/>
        <v>EZZZZEZ39</v>
      </c>
      <c r="C51" s="918" t="str">
        <f>IFERROR(INDEX('EZ list'!E:E,MATCH(B51,'EZ list'!C:C,0)),"")</f>
        <v/>
      </c>
      <c r="D51" s="524"/>
      <c r="E51" s="959"/>
      <c r="F51" s="509"/>
      <c r="G51" s="512"/>
      <c r="H51" s="959"/>
      <c r="I51" s="509"/>
      <c r="J51" s="959"/>
      <c r="K51" s="509"/>
      <c r="L51" s="959"/>
      <c r="M51" s="511"/>
      <c r="N51" s="919" t="str">
        <f>IFERROR(INDEX('EZ list'!L:L,MATCH(B51,'EZ list'!C:C,0)),"")</f>
        <v/>
      </c>
      <c r="O51" s="511"/>
      <c r="P51" s="990" t="str">
        <f t="shared" si="2"/>
        <v/>
      </c>
      <c r="Q51" s="511"/>
      <c r="R51" s="959"/>
      <c r="S51" s="509"/>
      <c r="T51" s="990" t="str">
        <f t="shared" si="0"/>
        <v/>
      </c>
      <c r="U51" s="531"/>
      <c r="V51" s="579"/>
      <c r="W51" s="913">
        <f t="shared" si="3"/>
        <v>0</v>
      </c>
      <c r="X51" s="579"/>
      <c r="Y51" s="576"/>
      <c r="Z51" s="581"/>
      <c r="AA51" s="581"/>
      <c r="AB51" s="581"/>
      <c r="AC51" s="581"/>
      <c r="AD51" s="581"/>
      <c r="AE51" s="581"/>
      <c r="AF51" s="581"/>
      <c r="AG51" s="581"/>
      <c r="AH51" s="581"/>
      <c r="AI51" s="581"/>
      <c r="AJ51" s="581"/>
      <c r="AK51" s="581"/>
      <c r="AL51" s="581"/>
      <c r="AM51" s="581"/>
      <c r="AN51" s="581"/>
      <c r="AO51" s="581"/>
      <c r="AP51" s="581"/>
      <c r="AQ51" s="581"/>
      <c r="AR51" s="581"/>
      <c r="AS51" s="581"/>
      <c r="AT51" s="581"/>
      <c r="AU51" s="581"/>
      <c r="AV51" s="581"/>
      <c r="AW51" s="581"/>
      <c r="AX51" s="581"/>
      <c r="AY51" s="581"/>
      <c r="AZ51" s="581"/>
    </row>
    <row r="52" spans="1:52" s="532" customFormat="1" ht="18.75" thickBot="1" x14ac:dyDescent="0.25">
      <c r="A52" s="530">
        <v>40</v>
      </c>
      <c r="B52" s="504" t="str">
        <f t="shared" si="1"/>
        <v>EZZZZEZ40</v>
      </c>
      <c r="C52" s="918" t="str">
        <f>IFERROR(INDEX('EZ list'!E:E,MATCH(B52,'EZ list'!C:C,0)),"")</f>
        <v/>
      </c>
      <c r="D52" s="524"/>
      <c r="E52" s="959"/>
      <c r="F52" s="509"/>
      <c r="G52" s="512"/>
      <c r="H52" s="961"/>
      <c r="I52" s="509"/>
      <c r="J52" s="959"/>
      <c r="K52" s="509"/>
      <c r="L52" s="959"/>
      <c r="M52" s="511"/>
      <c r="N52" s="919" t="str">
        <f>IFERROR(INDEX('EZ list'!L:L,MATCH(B52,'EZ list'!C:C,0)),"")</f>
        <v/>
      </c>
      <c r="O52" s="511"/>
      <c r="P52" s="990" t="str">
        <f t="shared" si="2"/>
        <v/>
      </c>
      <c r="Q52" s="511"/>
      <c r="R52" s="959"/>
      <c r="S52" s="509"/>
      <c r="T52" s="990" t="str">
        <f t="shared" si="0"/>
        <v/>
      </c>
      <c r="U52" s="531"/>
      <c r="V52" s="579"/>
      <c r="W52" s="913">
        <f t="shared" si="3"/>
        <v>0</v>
      </c>
      <c r="X52" s="579"/>
      <c r="Y52" s="576"/>
      <c r="Z52" s="581"/>
      <c r="AA52" s="581"/>
      <c r="AB52" s="581"/>
      <c r="AC52" s="581"/>
      <c r="AD52" s="581"/>
      <c r="AE52" s="581"/>
      <c r="AF52" s="581"/>
      <c r="AG52" s="581"/>
      <c r="AH52" s="581"/>
      <c r="AI52" s="581"/>
      <c r="AJ52" s="581"/>
      <c r="AK52" s="581"/>
      <c r="AL52" s="581"/>
      <c r="AM52" s="581"/>
      <c r="AN52" s="581"/>
      <c r="AO52" s="581"/>
      <c r="AP52" s="581"/>
      <c r="AQ52" s="581"/>
      <c r="AR52" s="581"/>
      <c r="AS52" s="581"/>
      <c r="AT52" s="581"/>
      <c r="AU52" s="581"/>
      <c r="AV52" s="581"/>
      <c r="AW52" s="581"/>
      <c r="AX52" s="581"/>
      <c r="AY52" s="581"/>
      <c r="AZ52" s="581"/>
    </row>
    <row r="53" spans="1:52" s="532" customFormat="1" ht="18.75" thickBot="1" x14ac:dyDescent="0.25">
      <c r="A53" s="530">
        <v>41</v>
      </c>
      <c r="B53" s="504" t="str">
        <f t="shared" si="1"/>
        <v>EZZZZEZ41</v>
      </c>
      <c r="C53" s="918" t="str">
        <f>IFERROR(INDEX('EZ list'!E:E,MATCH(B53,'EZ list'!C:C,0)),"")</f>
        <v/>
      </c>
      <c r="D53" s="524"/>
      <c r="E53" s="959"/>
      <c r="F53" s="509"/>
      <c r="G53" s="512"/>
      <c r="H53" s="959"/>
      <c r="I53" s="509"/>
      <c r="J53" s="959"/>
      <c r="K53" s="509"/>
      <c r="L53" s="959"/>
      <c r="M53" s="511"/>
      <c r="N53" s="919" t="str">
        <f>IFERROR(INDEX('EZ list'!L:L,MATCH(B53,'EZ list'!C:C,0)),"")</f>
        <v/>
      </c>
      <c r="O53" s="511"/>
      <c r="P53" s="990" t="str">
        <f t="shared" si="2"/>
        <v/>
      </c>
      <c r="Q53" s="511"/>
      <c r="R53" s="959"/>
      <c r="S53" s="509"/>
      <c r="T53" s="990" t="str">
        <f t="shared" si="0"/>
        <v/>
      </c>
      <c r="U53" s="531"/>
      <c r="V53" s="579"/>
      <c r="W53" s="913">
        <f t="shared" si="3"/>
        <v>0</v>
      </c>
      <c r="X53" s="579"/>
      <c r="Y53" s="576"/>
      <c r="Z53" s="581"/>
      <c r="AA53" s="581"/>
      <c r="AB53" s="581"/>
      <c r="AC53" s="581"/>
      <c r="AD53" s="581"/>
      <c r="AE53" s="581"/>
      <c r="AF53" s="581"/>
      <c r="AG53" s="581"/>
      <c r="AH53" s="581"/>
      <c r="AI53" s="581"/>
      <c r="AJ53" s="581"/>
      <c r="AK53" s="581"/>
      <c r="AL53" s="581"/>
      <c r="AM53" s="581"/>
      <c r="AN53" s="581"/>
      <c r="AO53" s="581"/>
      <c r="AP53" s="581"/>
      <c r="AQ53" s="581"/>
      <c r="AR53" s="581"/>
      <c r="AS53" s="581"/>
      <c r="AT53" s="581"/>
      <c r="AU53" s="581"/>
      <c r="AV53" s="581"/>
      <c r="AW53" s="581"/>
      <c r="AX53" s="581"/>
      <c r="AY53" s="581"/>
      <c r="AZ53" s="581"/>
    </row>
    <row r="54" spans="1:52" ht="18.75" thickBot="1" x14ac:dyDescent="0.25">
      <c r="A54" s="533"/>
      <c r="B54" s="534"/>
      <c r="C54" s="534"/>
      <c r="D54" s="534"/>
      <c r="E54" s="534"/>
      <c r="F54" s="534"/>
      <c r="G54" s="534"/>
      <c r="H54" s="534"/>
      <c r="I54" s="534"/>
      <c r="J54" s="695"/>
      <c r="K54" s="534"/>
      <c r="L54" s="534"/>
      <c r="M54" s="534"/>
      <c r="N54" s="534"/>
      <c r="O54" s="534"/>
      <c r="P54" s="534"/>
      <c r="Q54" s="534"/>
      <c r="R54" s="534"/>
      <c r="S54" s="534"/>
      <c r="T54" s="534"/>
      <c r="U54" s="535"/>
    </row>
    <row r="55" spans="1:52" ht="18" hidden="1" x14ac:dyDescent="0.2">
      <c r="A55" s="504"/>
      <c r="B55" s="504"/>
      <c r="C55" s="504"/>
      <c r="D55" s="504"/>
      <c r="E55" s="504"/>
      <c r="F55" s="504"/>
      <c r="G55" s="504"/>
      <c r="H55" s="504"/>
      <c r="I55" s="504"/>
      <c r="J55" s="692"/>
      <c r="K55" s="504"/>
      <c r="L55" s="504"/>
      <c r="M55" s="504"/>
      <c r="N55" s="504"/>
      <c r="O55" s="504"/>
      <c r="P55" s="504"/>
      <c r="Q55" s="504"/>
      <c r="R55" s="504"/>
      <c r="S55" s="504"/>
      <c r="T55" s="504"/>
      <c r="U55" s="536"/>
    </row>
    <row r="56" spans="1:52" hidden="1" x14ac:dyDescent="0.2">
      <c r="A56" s="504"/>
      <c r="B56" s="504"/>
      <c r="C56" s="504"/>
      <c r="D56" s="504"/>
      <c r="E56" s="504"/>
      <c r="F56" s="504"/>
      <c r="G56" s="504"/>
      <c r="H56" s="504"/>
      <c r="I56" s="504"/>
      <c r="J56" s="692"/>
      <c r="K56" s="504"/>
      <c r="L56" s="504"/>
      <c r="M56" s="504"/>
      <c r="N56" s="504"/>
      <c r="O56" s="504"/>
      <c r="P56" s="504"/>
      <c r="Q56" s="504"/>
      <c r="R56" s="504"/>
      <c r="S56" s="504"/>
      <c r="T56" s="504"/>
      <c r="U56" s="504"/>
      <c r="W56" s="571">
        <f>SUM(W13:W53)</f>
        <v>0</v>
      </c>
    </row>
    <row r="57" spans="1:52" hidden="1" x14ac:dyDescent="0.2">
      <c r="A57" s="504"/>
      <c r="B57" s="504"/>
      <c r="C57" s="504"/>
      <c r="D57" s="504"/>
      <c r="E57" s="504"/>
      <c r="F57" s="504"/>
      <c r="G57" s="504"/>
      <c r="H57" s="504"/>
      <c r="I57" s="504"/>
      <c r="J57" s="692"/>
      <c r="K57" s="504"/>
      <c r="L57" s="504"/>
      <c r="M57" s="504"/>
      <c r="N57" s="504"/>
      <c r="O57" s="504"/>
      <c r="P57" s="504"/>
      <c r="Q57" s="504"/>
      <c r="R57" s="504"/>
      <c r="S57" s="504"/>
      <c r="T57" s="504"/>
      <c r="U57" s="504"/>
    </row>
    <row r="58" spans="1:52" hidden="1" x14ac:dyDescent="0.2">
      <c r="B58" s="537"/>
      <c r="C58" s="538"/>
      <c r="D58" s="538"/>
      <c r="E58" s="538"/>
      <c r="F58" s="538"/>
      <c r="H58" s="538"/>
      <c r="I58" s="538"/>
      <c r="J58" s="696"/>
      <c r="K58" s="538"/>
      <c r="L58" s="538"/>
      <c r="M58" s="538"/>
      <c r="N58" s="539"/>
      <c r="R58" s="538"/>
      <c r="S58" s="538"/>
      <c r="T58" s="539"/>
    </row>
    <row r="59" spans="1:52" x14ac:dyDescent="0.2">
      <c r="B59" s="540"/>
      <c r="C59" s="540"/>
      <c r="D59" s="540"/>
      <c r="E59" s="540"/>
      <c r="F59" s="540"/>
      <c r="H59" s="540"/>
      <c r="I59" s="540"/>
      <c r="J59" s="697"/>
      <c r="K59" s="540"/>
      <c r="L59" s="540"/>
      <c r="M59" s="540"/>
      <c r="N59" s="540"/>
      <c r="R59" s="540"/>
      <c r="S59" s="540"/>
      <c r="T59" s="540"/>
    </row>
    <row r="60" spans="1:52" x14ac:dyDescent="0.2">
      <c r="B60" s="1715"/>
      <c r="C60" s="1716"/>
      <c r="D60" s="1716"/>
      <c r="E60" s="1716"/>
      <c r="F60" s="1716"/>
    </row>
  </sheetData>
  <sheetProtection sheet="1" objects="1" scenarios="1"/>
  <mergeCells count="7">
    <mergeCell ref="A1:S1"/>
    <mergeCell ref="H9:P9"/>
    <mergeCell ref="R9:S9"/>
    <mergeCell ref="B12:C12"/>
    <mergeCell ref="B60:F60"/>
    <mergeCell ref="H4:P4"/>
    <mergeCell ref="R4:T4"/>
  </mergeCells>
  <phoneticPr fontId="9" type="noConversion"/>
  <conditionalFormatting sqref="C13:C53 E13:E53 H13:H53 J13:J53 L13:L53 N13:N53 P13:P53 R13:R53 T13:T53">
    <cfRule type="expression" dxfId="52" priority="1">
      <formula>$W$56=0</formula>
    </cfRule>
  </conditionalFormatting>
  <dataValidations count="7">
    <dataValidation type="whole" allowBlank="1" showInputMessage="1" showErrorMessage="1" sqref="L13:L53" xr:uid="{00000000-0002-0000-0300-000000000000}">
      <formula1>-100000000000</formula1>
      <formula2>100000000000</formula2>
    </dataValidation>
    <dataValidation type="whole" operator="greaterThanOrEqual" allowBlank="1" showInputMessage="1" showErrorMessage="1" error="This should be a positive number" sqref="J13:J53 H13:H53 R13:R53" xr:uid="{00000000-0002-0000-0300-000001000000}">
      <formula1>0</formula1>
    </dataValidation>
    <dataValidation type="whole" operator="greaterThanOrEqual" allowBlank="1" showInputMessage="1" showErrorMessage="1" errorTitle="Must be positive" error="This should be a positive number" sqref="E13:E53" xr:uid="{00000000-0002-0000-0300-000002000000}">
      <formula1>0</formula1>
    </dataValidation>
    <dataValidation type="custom" operator="equal" allowBlank="1" showInputMessage="1" showErrorMessage="1" error="The number setting their own council tax precept exceeds the sum of parishes and Charter Trustees" sqref="U13:U55" xr:uid="{00000000-0002-0000-0300-000003000000}">
      <formula1>#REF!=0</formula1>
    </dataValidation>
    <dataValidation type="custom" allowBlank="1" showInputMessage="1" showErrorMessage="1" sqref="E6 H6 J6 T6 R6 P6 N6 L6" xr:uid="{7E7DF11E-9245-4D0A-97B1-3EE8D3270960}">
      <formula1>"$V$1=""na"""</formula1>
    </dataValidation>
    <dataValidation type="custom" allowBlank="1" showInputMessage="1" showErrorMessage="1" error="Data entry is nto allowed in this cell" sqref="P13:P53" xr:uid="{7C311FE6-6F68-4512-8A0D-EBC4ED74ECD2}">
      <formula1>"$V$1=""na"""</formula1>
    </dataValidation>
    <dataValidation type="custom" allowBlank="1" showInputMessage="1" showErrorMessage="1" error="Data entry is not allowed in this cell" sqref="T13:T53" xr:uid="{8AE8A4FC-DD0F-4439-A23C-6F693D1DD570}">
      <formula1>"$V$1=""na"""</formula1>
    </dataValidation>
  </dataValidations>
  <pageMargins left="0.70866141732283472" right="0.70866141732283472" top="0.74803149606299213" bottom="0.74803149606299213" header="0.31496062992125984" footer="0.31496062992125984"/>
  <pageSetup scale="40" fitToWidth="2" fitToHeight="0" orientation="landscape" r:id="rId1"/>
  <headerFooter>
    <oddHeader>&amp;C&amp;"Calibri"&amp;10&amp;K000000 OFFICIAL&amp;1#_x000D_</oddHeader>
    <oddFooter>&amp;C_x000D_&amp;1#&amp;"Calibri"&amp;10&amp;K000000 OFFICIAL</oddFooter>
  </headerFooter>
  <rowBreaks count="1" manualBreakCount="1">
    <brk id="35" max="20" man="1"/>
  </rowBreaks>
  <colBreaks count="1" manualBreakCount="1">
    <brk id="16" max="6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D27A2-97EE-406D-B1F3-C7760E646150}">
  <sheetPr codeName="Sheet7">
    <pageSetUpPr fitToPage="1"/>
  </sheetPr>
  <dimension ref="A1:BA292"/>
  <sheetViews>
    <sheetView showGridLines="0" zoomScaleNormal="100" workbookViewId="0"/>
  </sheetViews>
  <sheetFormatPr defaultRowHeight="15" x14ac:dyDescent="0.2"/>
  <cols>
    <col min="1" max="2" width="1.85546875" customWidth="1"/>
    <col min="4" max="6" width="10.140625" customWidth="1"/>
    <col min="7" max="7" width="17.85546875" customWidth="1"/>
    <col min="8" max="9" width="3.5703125" customWidth="1"/>
    <col min="10" max="10" width="22.28515625" customWidth="1"/>
    <col min="11" max="12" width="3.5703125" customWidth="1"/>
    <col min="13" max="13" width="22.140625" customWidth="1"/>
    <col min="14" max="15" width="3.5703125" customWidth="1"/>
    <col min="16" max="16" width="22.140625" customWidth="1"/>
    <col min="17" max="17" width="4" bestFit="1" customWidth="1"/>
    <col min="18" max="18" width="3.5703125" customWidth="1"/>
    <col min="19" max="19" width="20.42578125" style="199" hidden="1" customWidth="1"/>
    <col min="20" max="20" width="12.7109375" style="363" hidden="1" customWidth="1"/>
    <col min="21" max="21" width="14.85546875" style="139" hidden="1" customWidth="1"/>
    <col min="22" max="22" width="13.85546875" style="229" hidden="1" customWidth="1"/>
    <col min="23" max="23" width="13.85546875" hidden="1" customWidth="1"/>
    <col min="24" max="24" width="11" hidden="1" customWidth="1"/>
    <col min="25" max="25" width="14.7109375" hidden="1" customWidth="1"/>
    <col min="26" max="26" width="6.140625" hidden="1" customWidth="1"/>
    <col min="27" max="28" width="9.140625" hidden="1" customWidth="1"/>
    <col min="29" max="53" width="8.7109375" hidden="1" customWidth="1"/>
    <col min="54" max="56" width="8.7109375" customWidth="1"/>
  </cols>
  <sheetData>
    <row r="1" spans="1:50" x14ac:dyDescent="0.2">
      <c r="A1" s="462"/>
      <c r="B1" s="463"/>
      <c r="C1" s="463"/>
      <c r="D1" s="463"/>
      <c r="E1" s="463"/>
      <c r="F1" s="463"/>
      <c r="G1" s="463"/>
      <c r="H1" s="463"/>
      <c r="I1" s="463"/>
      <c r="J1" s="463"/>
      <c r="K1" s="463"/>
      <c r="L1" s="463"/>
      <c r="M1" s="463"/>
      <c r="N1" s="463"/>
      <c r="O1" s="463"/>
      <c r="P1" s="463"/>
      <c r="Q1" s="463"/>
      <c r="R1" s="464"/>
      <c r="S1" s="139"/>
      <c r="T1" s="303"/>
      <c r="AX1" s="762" t="s">
        <v>1448</v>
      </c>
    </row>
    <row r="2" spans="1:50" ht="15.75" x14ac:dyDescent="0.25">
      <c r="A2" s="1656" t="s">
        <v>42</v>
      </c>
      <c r="B2" s="1696"/>
      <c r="C2" s="1696"/>
      <c r="D2" s="1696"/>
      <c r="E2" s="1696"/>
      <c r="F2" s="1696"/>
      <c r="G2" s="1696"/>
      <c r="H2" s="1696"/>
      <c r="I2" s="1696"/>
      <c r="J2" s="1696"/>
      <c r="K2" s="1696"/>
      <c r="L2" s="1696"/>
      <c r="M2" s="1696"/>
      <c r="N2" s="1696"/>
      <c r="O2" s="1696"/>
      <c r="P2" s="1696"/>
      <c r="Q2" s="1696"/>
      <c r="R2" s="1697"/>
      <c r="S2" s="229"/>
      <c r="U2" s="226"/>
    </row>
    <row r="3" spans="1:50" ht="15.75" x14ac:dyDescent="0.25">
      <c r="A3" s="1656" t="str">
        <f>'Part 1'!A3</f>
        <v>2023-24</v>
      </c>
      <c r="B3" s="1696"/>
      <c r="C3" s="1696"/>
      <c r="D3" s="1696"/>
      <c r="E3" s="1696"/>
      <c r="F3" s="1696"/>
      <c r="G3" s="1696"/>
      <c r="H3" s="1696"/>
      <c r="I3" s="1696"/>
      <c r="J3" s="1696"/>
      <c r="K3" s="1696"/>
      <c r="L3" s="1696"/>
      <c r="M3" s="1696"/>
      <c r="N3" s="1696"/>
      <c r="O3" s="1696"/>
      <c r="P3" s="1696"/>
      <c r="Q3" s="1696"/>
      <c r="R3" s="1697"/>
      <c r="S3" s="229"/>
      <c r="U3" s="226"/>
    </row>
    <row r="4" spans="1:50" x14ac:dyDescent="0.2">
      <c r="A4" s="1659"/>
      <c r="B4" s="1660"/>
      <c r="C4" s="1660"/>
      <c r="D4" s="1660"/>
      <c r="E4" s="1660"/>
      <c r="F4" s="1660"/>
      <c r="G4" s="1660"/>
      <c r="H4" s="1660"/>
      <c r="I4" s="1660"/>
      <c r="J4" s="1660"/>
      <c r="K4" s="1660"/>
      <c r="L4" s="1660"/>
      <c r="M4" s="1660"/>
      <c r="N4" s="1660"/>
      <c r="O4" s="1660"/>
      <c r="P4" s="1660"/>
      <c r="Q4" s="1660"/>
      <c r="R4" s="1661"/>
      <c r="S4" s="226"/>
      <c r="T4" s="303"/>
      <c r="U4" s="226"/>
    </row>
    <row r="5" spans="1:50" x14ac:dyDescent="0.2">
      <c r="A5" s="1700" t="s">
        <v>46</v>
      </c>
      <c r="B5" s="1701"/>
      <c r="C5" s="1701"/>
      <c r="D5" s="1701"/>
      <c r="E5" s="1701"/>
      <c r="F5" s="1701"/>
      <c r="G5" s="1701"/>
      <c r="H5" s="1701"/>
      <c r="I5" s="1701"/>
      <c r="J5" s="1701"/>
      <c r="K5" s="1701"/>
      <c r="L5" s="1701"/>
      <c r="M5" s="1701"/>
      <c r="N5" s="1701"/>
      <c r="O5" s="1701"/>
      <c r="P5" s="1701"/>
      <c r="Q5" s="1701"/>
      <c r="R5" s="1702"/>
      <c r="S5" s="226"/>
      <c r="T5" s="303"/>
      <c r="U5" s="226"/>
    </row>
    <row r="6" spans="1:50" x14ac:dyDescent="0.2">
      <c r="A6" s="1659"/>
      <c r="B6" s="1660"/>
      <c r="C6" s="1660"/>
      <c r="D6" s="1660"/>
      <c r="E6" s="1660"/>
      <c r="F6" s="1660"/>
      <c r="G6" s="1660"/>
      <c r="H6" s="1660"/>
      <c r="I6" s="1660"/>
      <c r="J6" s="1660"/>
      <c r="K6" s="1660"/>
      <c r="L6" s="1660"/>
      <c r="M6" s="1660"/>
      <c r="N6" s="1660"/>
      <c r="O6" s="1660"/>
      <c r="P6" s="1660"/>
      <c r="Q6" s="1660"/>
      <c r="R6" s="1661"/>
      <c r="S6" s="226"/>
      <c r="T6" s="303"/>
      <c r="U6" s="226"/>
      <c r="V6" s="246"/>
    </row>
    <row r="7" spans="1:50" x14ac:dyDescent="0.2">
      <c r="A7" s="1659" t="s">
        <v>45</v>
      </c>
      <c r="B7" s="1660"/>
      <c r="C7" s="1660"/>
      <c r="D7" s="1660"/>
      <c r="E7" s="1660"/>
      <c r="F7" s="1660"/>
      <c r="G7" s="1660"/>
      <c r="H7" s="1660"/>
      <c r="I7" s="1660"/>
      <c r="J7" s="1660"/>
      <c r="K7" s="1660"/>
      <c r="L7" s="1660"/>
      <c r="M7" s="1660"/>
      <c r="N7" s="1660"/>
      <c r="O7" s="1660"/>
      <c r="P7" s="1660"/>
      <c r="Q7" s="1660"/>
      <c r="R7" s="1661"/>
      <c r="S7" s="226"/>
      <c r="T7" s="303"/>
      <c r="U7" s="226"/>
    </row>
    <row r="8" spans="1:50" ht="15.75" thickBot="1" x14ac:dyDescent="0.25">
      <c r="A8" s="31"/>
      <c r="B8" s="32"/>
      <c r="C8" s="32"/>
      <c r="D8" s="32"/>
      <c r="E8" s="32"/>
      <c r="F8" s="32"/>
      <c r="G8" s="32"/>
      <c r="H8" s="32"/>
      <c r="I8" s="32"/>
      <c r="J8" s="32"/>
      <c r="K8" s="32"/>
      <c r="L8" s="32"/>
      <c r="M8" s="32"/>
      <c r="N8" s="32"/>
      <c r="O8" s="32"/>
      <c r="P8" s="459" t="str">
        <f>'Part 1'!V27</f>
        <v xml:space="preserve">      Ver</v>
      </c>
      <c r="Q8" s="1532">
        <f>'Part 1'!W27</f>
        <v>1.1000000000000001</v>
      </c>
      <c r="R8" s="33"/>
      <c r="S8" s="139"/>
      <c r="T8" s="303"/>
    </row>
    <row r="9" spans="1:50" x14ac:dyDescent="0.2">
      <c r="A9" s="465"/>
      <c r="B9" s="466"/>
      <c r="C9" s="1728"/>
      <c r="D9" s="1728"/>
      <c r="E9" s="1728"/>
      <c r="F9" s="1728"/>
      <c r="G9" s="1728"/>
      <c r="H9" s="1728"/>
      <c r="I9" s="466"/>
      <c r="J9" s="466"/>
      <c r="K9" s="466"/>
      <c r="L9" s="466"/>
      <c r="M9" s="466"/>
      <c r="N9" s="466"/>
      <c r="O9" s="466"/>
      <c r="P9" s="466"/>
      <c r="Q9" s="466"/>
      <c r="R9" s="467"/>
    </row>
    <row r="10" spans="1:50" s="5" customFormat="1" ht="18" x14ac:dyDescent="0.25">
      <c r="A10" s="7"/>
      <c r="B10" s="6"/>
      <c r="C10" s="130" t="str">
        <f>+CONCATENATE("Local Authority : ",+'Part 1'!$K$20)</f>
        <v>Local Authority : ZZZZ</v>
      </c>
      <c r="D10" s="97"/>
      <c r="E10" s="97"/>
      <c r="F10" s="130"/>
      <c r="G10" s="130"/>
      <c r="H10" s="130"/>
      <c r="I10" s="6"/>
      <c r="J10" s="6"/>
      <c r="K10" s="6"/>
      <c r="L10" s="6"/>
      <c r="M10" s="6"/>
      <c r="N10" s="6"/>
      <c r="O10" s="6"/>
      <c r="P10" s="6"/>
      <c r="Q10" s="6"/>
      <c r="R10" s="8"/>
      <c r="S10" s="139"/>
      <c r="T10" s="303"/>
      <c r="U10" s="139"/>
      <c r="V10" s="226"/>
    </row>
    <row r="11" spans="1:50" s="5" customFormat="1" ht="15.75" x14ac:dyDescent="0.25">
      <c r="A11" s="7"/>
      <c r="B11" s="6"/>
      <c r="C11" s="1729" t="s">
        <v>1330</v>
      </c>
      <c r="D11" s="1729"/>
      <c r="E11" s="1729"/>
      <c r="F11" s="1729"/>
      <c r="G11" s="1729"/>
      <c r="H11" s="1729"/>
      <c r="I11" s="6"/>
      <c r="J11" s="6"/>
      <c r="K11" s="6"/>
      <c r="L11" s="6"/>
      <c r="M11" s="6"/>
      <c r="N11" s="6"/>
      <c r="O11" s="6"/>
      <c r="P11" s="6"/>
      <c r="Q11" s="6"/>
      <c r="R11" s="8"/>
      <c r="S11" s="139"/>
      <c r="T11" s="303"/>
      <c r="U11" s="139"/>
      <c r="V11" s="231"/>
      <c r="W11" s="219"/>
    </row>
    <row r="12" spans="1:50" s="5" customFormat="1" ht="32.25" customHeight="1" x14ac:dyDescent="0.25">
      <c r="A12" s="887"/>
      <c r="B12" s="6"/>
      <c r="C12" s="1727" t="s">
        <v>4951</v>
      </c>
      <c r="D12" s="1727"/>
      <c r="E12" s="1727"/>
      <c r="F12" s="1727"/>
      <c r="G12" s="1727"/>
      <c r="H12" s="1727"/>
      <c r="I12" s="1727"/>
      <c r="J12" s="1727"/>
      <c r="K12" s="1727"/>
      <c r="L12" s="1727"/>
      <c r="M12" s="1727"/>
      <c r="N12" s="1727"/>
      <c r="O12" s="1727"/>
      <c r="P12" s="1727"/>
      <c r="Q12" s="6"/>
      <c r="R12" s="888"/>
      <c r="S12" s="139"/>
      <c r="T12" s="303"/>
      <c r="U12" s="139"/>
      <c r="V12" s="231"/>
      <c r="W12" s="219"/>
    </row>
    <row r="13" spans="1:50" ht="15.75" x14ac:dyDescent="0.25">
      <c r="A13" s="14"/>
      <c r="B13" s="2"/>
      <c r="C13" s="1703" t="str">
        <f>+IF('Part 1'!P92="Yes", "You should complete columns 1 &amp; 2 only","You should complete column 1 only")</f>
        <v>You should complete column 1 only</v>
      </c>
      <c r="D13" s="1703"/>
      <c r="E13" s="1703"/>
      <c r="F13" s="1703"/>
      <c r="G13" s="1703"/>
      <c r="H13" s="1703"/>
      <c r="I13" s="6"/>
      <c r="J13" s="715" t="s">
        <v>25</v>
      </c>
      <c r="K13" s="715"/>
      <c r="L13" s="715"/>
      <c r="M13" s="715" t="s">
        <v>26</v>
      </c>
      <c r="N13" s="715"/>
      <c r="O13" s="715"/>
      <c r="P13" s="715" t="s">
        <v>27</v>
      </c>
      <c r="Q13" s="1"/>
      <c r="R13" s="87"/>
      <c r="V13" s="231"/>
    </row>
    <row r="14" spans="1:50" ht="15.75" customHeight="1" x14ac:dyDescent="0.25">
      <c r="A14" s="14"/>
      <c r="B14" s="2"/>
      <c r="C14" s="598"/>
      <c r="D14" s="598"/>
      <c r="E14" s="598"/>
      <c r="F14" s="598"/>
      <c r="G14" s="598"/>
      <c r="H14" s="598"/>
      <c r="I14" s="6"/>
      <c r="J14" s="1682" t="s">
        <v>54</v>
      </c>
      <c r="K14" s="9"/>
      <c r="L14" s="9"/>
      <c r="M14" s="1692" t="s">
        <v>53</v>
      </c>
      <c r="N14" s="9"/>
      <c r="O14" s="9"/>
      <c r="P14" s="1682" t="s">
        <v>881</v>
      </c>
      <c r="Q14" s="3"/>
      <c r="R14" s="87"/>
      <c r="V14" s="231"/>
    </row>
    <row r="15" spans="1:50" ht="15.75" customHeight="1" x14ac:dyDescent="0.25">
      <c r="A15" s="14"/>
      <c r="B15" s="2"/>
      <c r="C15" s="6"/>
      <c r="D15" s="6"/>
      <c r="E15" s="6"/>
      <c r="F15" s="6"/>
      <c r="G15" s="6"/>
      <c r="H15" s="6"/>
      <c r="I15" s="6"/>
      <c r="J15" s="1730"/>
      <c r="K15" s="6"/>
      <c r="L15" s="9"/>
      <c r="M15" s="1692"/>
      <c r="N15" s="9"/>
      <c r="O15" s="6"/>
      <c r="P15" s="1682"/>
      <c r="Q15" s="2"/>
      <c r="R15" s="87"/>
      <c r="V15" s="231"/>
    </row>
    <row r="16" spans="1:50" ht="32.25" customHeight="1" x14ac:dyDescent="0.25">
      <c r="A16" s="14"/>
      <c r="B16" s="2"/>
      <c r="C16" s="441"/>
      <c r="D16" s="6"/>
      <c r="E16" s="6"/>
      <c r="F16" s="6"/>
      <c r="G16" s="6"/>
      <c r="H16" s="6"/>
      <c r="I16" s="6"/>
      <c r="J16" s="461" t="s">
        <v>884</v>
      </c>
      <c r="K16" s="6"/>
      <c r="L16" s="6"/>
      <c r="M16" s="461" t="str">
        <f>+IF('Part 1'!$P$92="Yes", "Complete this column","Do not complete
this column")</f>
        <v>Do not complete
this column</v>
      </c>
      <c r="N16" s="480"/>
      <c r="O16" s="1681" t="s">
        <v>918</v>
      </c>
      <c r="P16" s="1681"/>
      <c r="Q16" s="1681"/>
      <c r="R16" s="87"/>
      <c r="U16" s="369" t="s">
        <v>912</v>
      </c>
      <c r="V16" s="245"/>
      <c r="W16" s="446" t="s">
        <v>1017</v>
      </c>
      <c r="X16" s="447"/>
      <c r="Y16" s="447"/>
      <c r="Z16" s="447"/>
      <c r="AA16" s="448"/>
      <c r="AB16" s="199"/>
      <c r="AC16" s="199"/>
      <c r="AD16" s="199"/>
    </row>
    <row r="17" spans="1:30" s="315" customFormat="1" ht="16.5" thickBot="1" x14ac:dyDescent="0.3">
      <c r="A17" s="659"/>
      <c r="B17" s="660"/>
      <c r="C17" s="136" t="s">
        <v>6383</v>
      </c>
      <c r="D17" s="6"/>
      <c r="E17" s="6"/>
      <c r="F17" s="6"/>
      <c r="G17" s="6"/>
      <c r="H17" s="6"/>
      <c r="I17" s="6"/>
      <c r="J17" s="787"/>
      <c r="K17" s="6"/>
      <c r="L17" s="6"/>
      <c r="M17" s="787"/>
      <c r="N17" s="480"/>
      <c r="O17" s="788"/>
      <c r="P17" s="788"/>
      <c r="Q17" s="716"/>
      <c r="R17" s="663"/>
      <c r="S17" s="444"/>
      <c r="T17" s="591"/>
      <c r="U17" s="720"/>
      <c r="V17" s="245"/>
      <c r="W17" s="337"/>
      <c r="X17" s="444"/>
      <c r="Y17" s="444"/>
      <c r="Z17" s="444"/>
      <c r="AA17" s="444"/>
      <c r="AB17" s="444"/>
      <c r="AC17" s="444"/>
      <c r="AD17" s="444"/>
    </row>
    <row r="18" spans="1:30" s="315" customFormat="1" ht="18.75" thickBot="1" x14ac:dyDescent="0.3">
      <c r="A18" s="659"/>
      <c r="B18" s="660"/>
      <c r="C18" s="108" t="s">
        <v>4952</v>
      </c>
      <c r="D18" s="108"/>
      <c r="E18" s="108"/>
      <c r="F18" s="108"/>
      <c r="G18" s="108"/>
      <c r="H18" s="6"/>
      <c r="I18" s="6"/>
      <c r="J18" s="1130">
        <v>0</v>
      </c>
      <c r="K18" s="99"/>
      <c r="L18" s="99"/>
      <c r="M18" s="1130">
        <v>0</v>
      </c>
      <c r="N18" s="99"/>
      <c r="O18" s="468"/>
      <c r="P18" s="1082">
        <f>+J18+M18</f>
        <v>0</v>
      </c>
      <c r="Q18" s="1157"/>
      <c r="R18" s="663"/>
      <c r="S18" s="444"/>
      <c r="T18" s="364" t="str">
        <f>+IF(U18=0,"","&lt;===")</f>
        <v/>
      </c>
      <c r="U18" s="367">
        <f>+IF(J18+M18=P18,0,1)</f>
        <v>0</v>
      </c>
      <c r="V18" s="245"/>
      <c r="W18" s="337"/>
      <c r="X18" s="444"/>
      <c r="Y18" s="444"/>
      <c r="Z18" s="444"/>
      <c r="AA18" s="444"/>
      <c r="AB18" s="444"/>
      <c r="AC18" s="444"/>
      <c r="AD18" s="444"/>
    </row>
    <row r="19" spans="1:30" s="315" customFormat="1" ht="16.5" thickBot="1" x14ac:dyDescent="0.25">
      <c r="A19" s="659"/>
      <c r="B19" s="660"/>
      <c r="C19" s="661"/>
      <c r="D19" s="108"/>
      <c r="E19" s="108"/>
      <c r="F19" s="108"/>
      <c r="G19" s="108"/>
      <c r="H19" s="6"/>
      <c r="I19" s="6"/>
      <c r="J19" s="99"/>
      <c r="K19" s="99"/>
      <c r="L19" s="99"/>
      <c r="M19" s="99"/>
      <c r="N19" s="99"/>
      <c r="O19" s="468"/>
      <c r="P19" s="468"/>
      <c r="Q19" s="690"/>
      <c r="R19" s="663"/>
      <c r="S19" s="444"/>
      <c r="T19" s="591"/>
      <c r="U19" s="367"/>
      <c r="V19" s="245"/>
      <c r="W19" s="337"/>
      <c r="X19" s="444"/>
      <c r="Y19" s="444"/>
      <c r="Z19" s="444"/>
      <c r="AA19" s="444"/>
      <c r="AB19" s="444"/>
      <c r="AC19" s="444"/>
      <c r="AD19" s="444"/>
    </row>
    <row r="20" spans="1:30" s="315" customFormat="1" ht="18.75" thickBot="1" x14ac:dyDescent="0.3">
      <c r="A20" s="659"/>
      <c r="B20" s="660"/>
      <c r="C20" s="1650" t="s">
        <v>1329</v>
      </c>
      <c r="D20" s="1650"/>
      <c r="E20" s="1650"/>
      <c r="F20" s="1650"/>
      <c r="G20" s="1650"/>
      <c r="H20" s="6"/>
      <c r="I20" s="6"/>
      <c r="J20" s="1132">
        <v>0</v>
      </c>
      <c r="K20" s="99"/>
      <c r="L20" s="99"/>
      <c r="M20" s="1058">
        <v>0</v>
      </c>
      <c r="N20" s="1125"/>
      <c r="O20" s="468"/>
      <c r="P20" s="1137">
        <f>+J20+M20</f>
        <v>0</v>
      </c>
      <c r="Q20" s="690"/>
      <c r="R20" s="663"/>
      <c r="S20" s="444"/>
      <c r="T20" s="364" t="str">
        <f>+IF(U20=0,"","&lt;===")</f>
        <v/>
      </c>
      <c r="U20" s="367">
        <f>+IF(J20+M20=P20,0,1)</f>
        <v>0</v>
      </c>
      <c r="V20" s="245"/>
      <c r="W20" s="337"/>
      <c r="X20" s="444"/>
      <c r="Y20" s="444"/>
      <c r="Z20" s="444"/>
      <c r="AA20" s="444"/>
      <c r="AB20" s="444"/>
      <c r="AC20" s="444"/>
      <c r="AD20" s="444"/>
    </row>
    <row r="21" spans="1:30" s="315" customFormat="1" ht="15.75" x14ac:dyDescent="0.2">
      <c r="A21" s="659"/>
      <c r="B21" s="660"/>
      <c r="C21" s="1736"/>
      <c r="D21" s="1736"/>
      <c r="E21" s="1736"/>
      <c r="F21" s="1736"/>
      <c r="G21" s="1736"/>
      <c r="H21" s="6"/>
      <c r="I21" s="6"/>
      <c r="J21" s="110"/>
      <c r="K21" s="99"/>
      <c r="L21" s="99"/>
      <c r="M21" s="110"/>
      <c r="N21" s="99"/>
      <c r="O21" s="468"/>
      <c r="P21" s="470"/>
      <c r="Q21" s="690"/>
      <c r="R21" s="663"/>
      <c r="S21" s="444"/>
      <c r="T21" s="591"/>
      <c r="U21" s="367"/>
      <c r="V21" s="245"/>
      <c r="W21" s="337"/>
      <c r="X21" s="444"/>
      <c r="Y21" s="444"/>
      <c r="Z21" s="444"/>
      <c r="AA21" s="444"/>
      <c r="AB21" s="444"/>
      <c r="AC21" s="444"/>
      <c r="AD21" s="444"/>
    </row>
    <row r="22" spans="1:30" ht="15.75" x14ac:dyDescent="0.25">
      <c r="A22" s="14"/>
      <c r="B22" s="2"/>
      <c r="C22" s="441"/>
      <c r="D22" s="6"/>
      <c r="E22" s="6"/>
      <c r="F22" s="6"/>
      <c r="G22" s="6"/>
      <c r="H22" s="6"/>
      <c r="I22" s="6"/>
      <c r="J22" s="461"/>
      <c r="K22" s="6"/>
      <c r="L22" s="6"/>
      <c r="M22" s="461"/>
      <c r="N22" s="480"/>
      <c r="O22" s="716"/>
      <c r="P22" s="716"/>
      <c r="Q22" s="716"/>
      <c r="R22" s="87"/>
      <c r="U22" s="720"/>
      <c r="V22" s="245"/>
      <c r="W22" s="337"/>
      <c r="X22" s="199"/>
      <c r="Y22" s="199"/>
      <c r="Z22" s="199"/>
      <c r="AA22" s="199"/>
      <c r="AB22" s="199"/>
      <c r="AC22" s="199"/>
      <c r="AD22" s="199"/>
    </row>
    <row r="23" spans="1:30" ht="16.5" thickBot="1" x14ac:dyDescent="0.25">
      <c r="A23" s="152"/>
      <c r="B23" s="150"/>
      <c r="C23" s="141" t="s">
        <v>6384</v>
      </c>
      <c r="D23" s="108"/>
      <c r="E23" s="108"/>
      <c r="F23" s="108"/>
      <c r="G23" s="108"/>
      <c r="H23" s="6"/>
      <c r="I23" s="6"/>
      <c r="J23" s="201" t="s">
        <v>19</v>
      </c>
      <c r="K23" s="99"/>
      <c r="L23" s="99"/>
      <c r="M23" s="201" t="s">
        <v>19</v>
      </c>
      <c r="N23" s="99"/>
      <c r="O23" s="468"/>
      <c r="P23" s="1090" t="s">
        <v>19</v>
      </c>
      <c r="Q23" s="234"/>
      <c r="R23" s="87"/>
      <c r="U23" s="299"/>
      <c r="W23" s="199"/>
      <c r="X23" s="199"/>
      <c r="Y23" s="199"/>
      <c r="Z23" s="199"/>
      <c r="AA23" s="199"/>
      <c r="AB23" s="199"/>
      <c r="AC23" s="199"/>
      <c r="AD23" s="199"/>
    </row>
    <row r="24" spans="1:30" ht="18.75" thickBot="1" x14ac:dyDescent="0.3">
      <c r="A24" s="152"/>
      <c r="B24" s="150"/>
      <c r="C24" s="108" t="s">
        <v>4954</v>
      </c>
      <c r="D24" s="108"/>
      <c r="E24" s="108"/>
      <c r="F24" s="108"/>
      <c r="G24" s="108"/>
      <c r="H24" s="108"/>
      <c r="I24" s="108"/>
      <c r="J24" s="1058">
        <v>0</v>
      </c>
      <c r="K24" s="1169"/>
      <c r="L24" s="392"/>
      <c r="M24" s="1132">
        <v>0</v>
      </c>
      <c r="N24" s="392"/>
      <c r="O24" s="468"/>
      <c r="P24" s="1082">
        <f>+J24+M24</f>
        <v>0</v>
      </c>
      <c r="Q24" s="1158"/>
      <c r="R24" s="87"/>
      <c r="T24" s="364" t="str">
        <f>+IF(U24=0,"","&lt;===")</f>
        <v/>
      </c>
      <c r="U24" s="365">
        <f>+IF(J24+M24=P24,0,1)</f>
        <v>0</v>
      </c>
      <c r="V24" s="243"/>
      <c r="W24" s="442">
        <f>ROUND(J24+M24,0)</f>
        <v>0</v>
      </c>
      <c r="X24" s="222"/>
      <c r="Y24" s="443">
        <f>J24+M24</f>
        <v>0</v>
      </c>
      <c r="Z24" s="198"/>
      <c r="AA24" s="443">
        <f>Y24-W24</f>
        <v>0</v>
      </c>
      <c r="AB24" s="198"/>
      <c r="AC24" s="198" t="str">
        <f>IF(AA24&lt;&gt;0,"Please remove pence. All figures shown in whole £s","")</f>
        <v/>
      </c>
      <c r="AD24" s="199"/>
    </row>
    <row r="25" spans="1:30" ht="16.5" thickBot="1" x14ac:dyDescent="0.25">
      <c r="A25" s="152"/>
      <c r="B25" s="150"/>
      <c r="C25" s="108"/>
      <c r="D25" s="108"/>
      <c r="E25" s="108"/>
      <c r="F25" s="108"/>
      <c r="G25" s="108"/>
      <c r="H25" s="6"/>
      <c r="I25" s="6"/>
      <c r="J25" s="6"/>
      <c r="K25" s="6"/>
      <c r="L25" s="6"/>
      <c r="M25" s="6"/>
      <c r="N25" s="6"/>
      <c r="O25" s="469"/>
      <c r="P25" s="470"/>
      <c r="Q25" s="234"/>
      <c r="R25" s="87"/>
      <c r="U25" s="366"/>
      <c r="W25" s="444"/>
      <c r="X25" s="444"/>
      <c r="Y25" s="444"/>
      <c r="Z25" s="444"/>
      <c r="AA25" s="444"/>
      <c r="AB25" s="444"/>
      <c r="AC25" s="444"/>
      <c r="AD25" s="199"/>
    </row>
    <row r="26" spans="1:30" ht="18.75" customHeight="1" thickBot="1" x14ac:dyDescent="0.3">
      <c r="A26" s="152"/>
      <c r="B26" s="150"/>
      <c r="C26" s="108" t="s">
        <v>1381</v>
      </c>
      <c r="D26" s="108"/>
      <c r="E26" s="108"/>
      <c r="F26" s="108"/>
      <c r="G26" s="108"/>
      <c r="H26" s="6"/>
      <c r="I26" s="6"/>
      <c r="J26" s="1058">
        <v>0</v>
      </c>
      <c r="K26" s="1125"/>
      <c r="L26" s="99"/>
      <c r="M26" s="1132">
        <v>0</v>
      </c>
      <c r="N26" s="99"/>
      <c r="O26" s="468"/>
      <c r="P26" s="1082">
        <f>+J26+M26</f>
        <v>0</v>
      </c>
      <c r="Q26" s="1158"/>
      <c r="R26" s="87"/>
      <c r="T26" s="364" t="str">
        <f>+IF(U26=0,"","&lt;===")</f>
        <v/>
      </c>
      <c r="U26" s="367">
        <f>+IF(J26+M26=P26,0,1)</f>
        <v>0</v>
      </c>
      <c r="V26" s="243"/>
      <c r="W26" s="442">
        <f>ROUND(J26+M26,0)</f>
        <v>0</v>
      </c>
      <c r="X26" s="222"/>
      <c r="Y26" s="443">
        <f>J26+M26</f>
        <v>0</v>
      </c>
      <c r="Z26" s="198"/>
      <c r="AA26" s="443">
        <f>Y26-W26</f>
        <v>0</v>
      </c>
      <c r="AB26" s="198"/>
      <c r="AC26" s="198" t="str">
        <f>IF(AA26&lt;&gt;0,"Please remove pence. All figures shown in whole £s","")</f>
        <v/>
      </c>
      <c r="AD26" s="199"/>
    </row>
    <row r="27" spans="1:30" ht="15.75" customHeight="1" thickBot="1" x14ac:dyDescent="0.25">
      <c r="A27" s="152"/>
      <c r="B27" s="150"/>
      <c r="C27" s="108"/>
      <c r="D27" s="108"/>
      <c r="E27" s="108"/>
      <c r="F27" s="108"/>
      <c r="G27" s="108"/>
      <c r="H27" s="6"/>
      <c r="I27" s="6"/>
      <c r="J27" s="6"/>
      <c r="K27" s="6"/>
      <c r="L27" s="6"/>
      <c r="M27" s="6"/>
      <c r="N27" s="6"/>
      <c r="O27" s="469"/>
      <c r="P27" s="470"/>
      <c r="Q27" s="234"/>
      <c r="R27" s="87"/>
      <c r="U27" s="366"/>
      <c r="W27" s="444"/>
      <c r="X27" s="444"/>
      <c r="Y27" s="444"/>
      <c r="Z27" s="444"/>
      <c r="AA27" s="444"/>
      <c r="AB27" s="444"/>
      <c r="AC27" s="444"/>
      <c r="AD27" s="199"/>
    </row>
    <row r="28" spans="1:30" ht="18.75" customHeight="1" thickBot="1" x14ac:dyDescent="0.3">
      <c r="A28" s="152"/>
      <c r="B28" s="150"/>
      <c r="C28" s="1650" t="s">
        <v>4953</v>
      </c>
      <c r="D28" s="1650"/>
      <c r="E28" s="1650"/>
      <c r="F28" s="1650"/>
      <c r="G28" s="1650"/>
      <c r="H28" s="6"/>
      <c r="I28" s="6"/>
      <c r="J28" s="1058">
        <v>0</v>
      </c>
      <c r="K28" s="1125"/>
      <c r="L28" s="99"/>
      <c r="M28" s="1058">
        <v>0</v>
      </c>
      <c r="N28" s="1125"/>
      <c r="O28" s="468"/>
      <c r="P28" s="1137">
        <f>+J28+M28</f>
        <v>0</v>
      </c>
      <c r="Q28" s="234"/>
      <c r="R28" s="87"/>
      <c r="T28" s="364" t="str">
        <f>+IF(U28=0,"","&lt;===")</f>
        <v/>
      </c>
      <c r="U28" s="367">
        <f>+IF(J28+M28=P28,0,1)</f>
        <v>0</v>
      </c>
      <c r="V28" s="243"/>
      <c r="W28" s="442">
        <f>ROUND(J28+M28,0)</f>
        <v>0</v>
      </c>
      <c r="X28" s="222"/>
      <c r="Y28" s="443">
        <f>J28+M28</f>
        <v>0</v>
      </c>
      <c r="Z28" s="198"/>
      <c r="AA28" s="443">
        <f>Y28-W28</f>
        <v>0</v>
      </c>
      <c r="AB28" s="198"/>
      <c r="AC28" s="198" t="str">
        <f>IF(AA28&lt;&gt;0,"Please remove pence. All figures shown in whole £s","")</f>
        <v/>
      </c>
      <c r="AD28" s="199"/>
    </row>
    <row r="29" spans="1:30" ht="15.75" customHeight="1" x14ac:dyDescent="0.2">
      <c r="A29" s="152"/>
      <c r="B29" s="150"/>
      <c r="C29" s="1650"/>
      <c r="D29" s="1650"/>
      <c r="E29" s="1650"/>
      <c r="F29" s="1650"/>
      <c r="G29" s="1650"/>
      <c r="H29" s="6"/>
      <c r="I29" s="6"/>
      <c r="J29" s="99"/>
      <c r="K29" s="99"/>
      <c r="L29" s="99"/>
      <c r="M29" s="99"/>
      <c r="N29" s="99"/>
      <c r="O29" s="468"/>
      <c r="P29" s="468"/>
      <c r="Q29" s="234"/>
      <c r="R29" s="87"/>
      <c r="U29" s="366"/>
      <c r="W29" s="444"/>
      <c r="X29" s="444"/>
      <c r="Y29" s="444"/>
      <c r="Z29" s="444"/>
      <c r="AA29" s="444"/>
      <c r="AB29" s="444"/>
      <c r="AC29" s="444"/>
      <c r="AD29" s="199"/>
    </row>
    <row r="30" spans="1:30" ht="15.75" customHeight="1" thickBot="1" x14ac:dyDescent="0.25">
      <c r="A30" s="152"/>
      <c r="B30" s="150"/>
      <c r="C30" s="166"/>
      <c r="D30" s="166"/>
      <c r="E30" s="166"/>
      <c r="F30" s="166"/>
      <c r="G30" s="166"/>
      <c r="H30" s="6"/>
      <c r="I30" s="6"/>
      <c r="J30" s="99"/>
      <c r="K30" s="99"/>
      <c r="L30" s="99"/>
      <c r="M30" s="99"/>
      <c r="N30" s="99"/>
      <c r="O30" s="468"/>
      <c r="P30" s="468"/>
      <c r="Q30" s="234"/>
      <c r="R30" s="87"/>
      <c r="U30" s="366"/>
      <c r="W30" s="444"/>
      <c r="X30" s="444"/>
      <c r="Y30" s="444"/>
      <c r="Z30" s="444"/>
      <c r="AA30" s="444"/>
      <c r="AB30" s="444"/>
      <c r="AC30" s="444"/>
      <c r="AD30" s="199"/>
    </row>
    <row r="31" spans="1:30" ht="15.75" customHeight="1" thickBot="1" x14ac:dyDescent="0.25">
      <c r="A31" s="152"/>
      <c r="B31" s="168"/>
      <c r="C31" s="471"/>
      <c r="D31" s="471"/>
      <c r="E31" s="471"/>
      <c r="F31" s="471"/>
      <c r="G31" s="471"/>
      <c r="H31" s="472"/>
      <c r="I31" s="472"/>
      <c r="J31" s="169"/>
      <c r="K31" s="169"/>
      <c r="L31" s="169"/>
      <c r="M31" s="169"/>
      <c r="N31" s="169"/>
      <c r="O31" s="473"/>
      <c r="P31" s="473"/>
      <c r="Q31" s="237"/>
      <c r="R31" s="87"/>
      <c r="U31" s="366"/>
      <c r="W31" s="444"/>
      <c r="X31" s="444"/>
      <c r="Y31" s="444"/>
      <c r="Z31" s="444"/>
      <c r="AA31" s="444"/>
      <c r="AB31" s="444"/>
      <c r="AC31" s="444"/>
      <c r="AD31" s="199"/>
    </row>
    <row r="32" spans="1:30" ht="15.75" customHeight="1" thickBot="1" x14ac:dyDescent="0.3">
      <c r="A32" s="152"/>
      <c r="B32" s="170"/>
      <c r="C32" s="1649" t="s">
        <v>4955</v>
      </c>
      <c r="D32" s="1649"/>
      <c r="E32" s="1649"/>
      <c r="F32" s="1649"/>
      <c r="G32" s="1649"/>
      <c r="H32" s="6"/>
      <c r="I32" s="6"/>
      <c r="J32" s="1087">
        <f>ROUND(+J24+J26+J28,0)</f>
        <v>0</v>
      </c>
      <c r="K32" s="1119"/>
      <c r="L32" s="99"/>
      <c r="M32" s="1087">
        <f>ROUND(+M24+M26+M28,0)</f>
        <v>0</v>
      </c>
      <c r="N32" s="1119"/>
      <c r="O32" s="468"/>
      <c r="P32" s="1137">
        <f>+J32+M32</f>
        <v>0</v>
      </c>
      <c r="Q32" s="238"/>
      <c r="R32" s="87"/>
      <c r="T32" s="364" t="str">
        <f>+IF(U32=0,"","&lt;===")</f>
        <v/>
      </c>
      <c r="U32" s="367">
        <f>+IF(J32+M32=P32,0,1)</f>
        <v>0</v>
      </c>
      <c r="V32" s="243"/>
      <c r="W32" s="442">
        <f>ROUND(J32+M32,0)</f>
        <v>0</v>
      </c>
      <c r="X32" s="222"/>
      <c r="Y32" s="443">
        <f>J32+M32</f>
        <v>0</v>
      </c>
      <c r="Z32" s="198"/>
      <c r="AA32" s="443">
        <f>Y32-W32</f>
        <v>0</v>
      </c>
      <c r="AB32" s="198"/>
      <c r="AC32" s="198" t="str">
        <f>IF(AA32&lt;&gt;0,"Please remove pence. All figures shown in whole £s","")</f>
        <v/>
      </c>
      <c r="AD32" s="199"/>
    </row>
    <row r="33" spans="1:30" ht="15.75" customHeight="1" thickBot="1" x14ac:dyDescent="0.3">
      <c r="A33" s="152"/>
      <c r="B33" s="171"/>
      <c r="C33" s="172"/>
      <c r="D33" s="172"/>
      <c r="E33" s="172"/>
      <c r="F33" s="172"/>
      <c r="G33" s="172"/>
      <c r="H33" s="474"/>
      <c r="I33" s="474"/>
      <c r="J33" s="474"/>
      <c r="K33" s="474"/>
      <c r="L33" s="474"/>
      <c r="M33" s="903" t="str">
        <f>IF(M32='Part 2 DA Summary'!L6*-1,"","Not equal to DA Summary Column 4, please check")</f>
        <v/>
      </c>
      <c r="N33" s="474"/>
      <c r="O33" s="475"/>
      <c r="P33" s="475"/>
      <c r="Q33" s="239"/>
      <c r="R33" s="87"/>
      <c r="U33" s="366"/>
      <c r="W33" s="444"/>
      <c r="X33" s="444"/>
      <c r="Y33" s="444"/>
      <c r="Z33" s="444"/>
      <c r="AA33" s="444"/>
      <c r="AB33" s="444"/>
      <c r="AC33" s="444"/>
      <c r="AD33" s="199"/>
    </row>
    <row r="34" spans="1:30" ht="15.75" customHeight="1" x14ac:dyDescent="0.2">
      <c r="A34" s="152"/>
      <c r="B34" s="150"/>
      <c r="C34" s="166"/>
      <c r="D34" s="166"/>
      <c r="E34" s="166"/>
      <c r="F34" s="166"/>
      <c r="G34" s="166"/>
      <c r="H34" s="6"/>
      <c r="I34" s="6"/>
      <c r="J34" s="99"/>
      <c r="K34" s="99"/>
      <c r="L34" s="99"/>
      <c r="M34" s="99"/>
      <c r="N34" s="99"/>
      <c r="O34" s="468"/>
      <c r="P34" s="468"/>
      <c r="Q34" s="234"/>
      <c r="R34" s="87"/>
      <c r="U34" s="366"/>
      <c r="W34" s="444"/>
      <c r="X34" s="444"/>
      <c r="Y34" s="444"/>
      <c r="Z34" s="444"/>
      <c r="AA34" s="444"/>
      <c r="AB34" s="444"/>
      <c r="AC34" s="444"/>
      <c r="AD34" s="199"/>
    </row>
    <row r="35" spans="1:30" ht="15.75" x14ac:dyDescent="0.2">
      <c r="A35" s="476"/>
      <c r="B35" s="477"/>
      <c r="C35" s="141" t="s">
        <v>6385</v>
      </c>
      <c r="D35" s="108"/>
      <c r="E35" s="108"/>
      <c r="F35" s="108"/>
      <c r="G35" s="108"/>
      <c r="H35" s="6"/>
      <c r="I35" s="99"/>
      <c r="J35" s="99"/>
      <c r="K35" s="99"/>
      <c r="L35" s="99"/>
      <c r="M35" s="99"/>
      <c r="N35" s="99"/>
      <c r="O35" s="468"/>
      <c r="P35" s="468"/>
      <c r="Q35" s="234"/>
      <c r="R35" s="87"/>
      <c r="U35" s="366"/>
      <c r="W35" s="444"/>
      <c r="X35" s="444"/>
      <c r="Y35" s="444"/>
      <c r="Z35" s="444"/>
      <c r="AA35" s="444"/>
      <c r="AB35" s="444"/>
      <c r="AC35" s="444"/>
      <c r="AD35" s="199"/>
    </row>
    <row r="36" spans="1:30" ht="16.5" thickBot="1" x14ac:dyDescent="0.25">
      <c r="A36" s="152"/>
      <c r="B36" s="150"/>
      <c r="C36" s="141" t="s">
        <v>29</v>
      </c>
      <c r="D36" s="108"/>
      <c r="E36" s="108"/>
      <c r="F36" s="108"/>
      <c r="G36" s="108"/>
      <c r="H36" s="6"/>
      <c r="I36" s="6"/>
      <c r="J36" s="99"/>
      <c r="K36" s="99"/>
      <c r="L36" s="99"/>
      <c r="M36" s="99"/>
      <c r="N36" s="99"/>
      <c r="O36" s="468"/>
      <c r="P36" s="468"/>
      <c r="Q36" s="234"/>
      <c r="R36" s="87"/>
      <c r="U36" s="366"/>
      <c r="W36" s="444"/>
      <c r="X36" s="444"/>
      <c r="Y36" s="444"/>
      <c r="Z36" s="444"/>
      <c r="AA36" s="444"/>
      <c r="AB36" s="444"/>
      <c r="AC36" s="444"/>
      <c r="AD36" s="199"/>
    </row>
    <row r="37" spans="1:30" ht="18.75" thickBot="1" x14ac:dyDescent="0.3">
      <c r="A37" s="152"/>
      <c r="B37" s="150"/>
      <c r="C37" s="108" t="s">
        <v>4957</v>
      </c>
      <c r="D37" s="108"/>
      <c r="E37" s="108"/>
      <c r="F37" s="108"/>
      <c r="G37" s="108"/>
      <c r="H37" s="6"/>
      <c r="I37" s="6"/>
      <c r="J37" s="1075">
        <v>0</v>
      </c>
      <c r="K37" s="1125"/>
      <c r="L37" s="99"/>
      <c r="M37" s="1130">
        <v>0</v>
      </c>
      <c r="N37" s="99"/>
      <c r="O37" s="468"/>
      <c r="P37" s="1082">
        <f>+J37+M37</f>
        <v>0</v>
      </c>
      <c r="Q37" s="1158"/>
      <c r="R37" s="87"/>
      <c r="T37" s="364" t="str">
        <f>+IF(U37=0,"","&lt;===")</f>
        <v/>
      </c>
      <c r="U37" s="367">
        <f>+IF(J37+M37=P37,0,1)</f>
        <v>0</v>
      </c>
      <c r="V37" s="243"/>
      <c r="W37" s="442">
        <f>ROUND(J37+M37,0)</f>
        <v>0</v>
      </c>
      <c r="X37" s="222"/>
      <c r="Y37" s="443">
        <f>J37+M37</f>
        <v>0</v>
      </c>
      <c r="Z37" s="198"/>
      <c r="AA37" s="443">
        <f>Y37-W37</f>
        <v>0</v>
      </c>
      <c r="AB37" s="198"/>
      <c r="AC37" s="198" t="str">
        <f>IF(AA37&lt;&gt;0,"Please remove pence. All figures shown in whole £s","")</f>
        <v/>
      </c>
      <c r="AD37" s="199"/>
    </row>
    <row r="38" spans="1:30" ht="27.75" customHeight="1" thickBot="1" x14ac:dyDescent="0.25">
      <c r="A38" s="152"/>
      <c r="B38" s="108"/>
      <c r="C38" s="603" t="s">
        <v>39</v>
      </c>
      <c r="D38" s="108"/>
      <c r="E38" s="108"/>
      <c r="F38" s="108"/>
      <c r="G38" s="108"/>
      <c r="H38" s="108"/>
      <c r="I38" s="108"/>
      <c r="J38" s="108"/>
      <c r="K38" s="610"/>
      <c r="L38" s="735"/>
      <c r="M38" s="735"/>
      <c r="N38" s="99"/>
      <c r="O38" s="468"/>
      <c r="P38" s="470"/>
      <c r="Q38" s="234"/>
      <c r="R38" s="87"/>
      <c r="U38" s="366"/>
      <c r="W38" s="444"/>
      <c r="X38" s="444"/>
      <c r="Y38" s="444"/>
      <c r="Z38" s="444"/>
      <c r="AA38" s="444"/>
      <c r="AB38" s="444"/>
      <c r="AC38" s="444"/>
      <c r="AD38" s="199"/>
    </row>
    <row r="39" spans="1:30" ht="18.75" thickBot="1" x14ac:dyDescent="0.3">
      <c r="A39" s="152"/>
      <c r="B39" s="177"/>
      <c r="C39" s="604"/>
      <c r="D39" s="184" t="s">
        <v>4956</v>
      </c>
      <c r="E39" s="184"/>
      <c r="F39" s="184"/>
      <c r="G39" s="184"/>
      <c r="H39" s="478"/>
      <c r="I39" s="478"/>
      <c r="J39" s="1130">
        <v>0</v>
      </c>
      <c r="K39" s="479"/>
      <c r="L39" s="479"/>
      <c r="M39" s="1075">
        <v>0</v>
      </c>
      <c r="N39" s="1170"/>
      <c r="O39" s="468"/>
      <c r="P39" s="1082">
        <f>+J39+M39</f>
        <v>0</v>
      </c>
      <c r="Q39" s="1158"/>
      <c r="R39" s="87"/>
      <c r="T39" s="364" t="str">
        <f>+IF(U39=0,"","&lt;===")</f>
        <v/>
      </c>
      <c r="U39" s="367">
        <f>+IF(J39+M39=P39,0,1)</f>
        <v>0</v>
      </c>
      <c r="V39" s="243"/>
      <c r="W39" s="442">
        <f>ROUND(J39+M39,0)</f>
        <v>0</v>
      </c>
      <c r="X39" s="222"/>
      <c r="Y39" s="443">
        <f>J39+M39</f>
        <v>0</v>
      </c>
      <c r="Z39" s="198"/>
      <c r="AA39" s="443">
        <f>Y39-W39</f>
        <v>0</v>
      </c>
      <c r="AB39" s="198"/>
      <c r="AC39" s="198" t="str">
        <f>IF(AA39&lt;&gt;0,"Please remove pence. All figures shown in whole £s","")</f>
        <v/>
      </c>
      <c r="AD39" s="199"/>
    </row>
    <row r="40" spans="1:30" ht="32.25" customHeight="1" x14ac:dyDescent="0.2">
      <c r="A40" s="152"/>
      <c r="B40" s="177"/>
      <c r="C40" s="604"/>
      <c r="D40" s="184" t="s">
        <v>73</v>
      </c>
      <c r="E40" s="184"/>
      <c r="F40" s="184"/>
      <c r="G40" s="184"/>
      <c r="H40" s="478"/>
      <c r="I40" s="478"/>
      <c r="J40" s="1088" t="str">
        <f>IF(ABS(J39)&gt;ABS(J37),"Please check as Line 7a is greater than Line 7","")</f>
        <v/>
      </c>
      <c r="K40" s="736"/>
      <c r="L40" s="789"/>
      <c r="M40" s="1089" t="str">
        <f>IF(ABS(M39)&gt;ABS(M37),"Please check as Line 7a is greater than Line 7","")</f>
        <v/>
      </c>
      <c r="N40" s="455"/>
      <c r="O40" s="468"/>
      <c r="P40" s="470"/>
      <c r="Q40" s="234"/>
      <c r="R40" s="87"/>
      <c r="U40" s="366"/>
      <c r="W40" s="444"/>
      <c r="X40" s="444"/>
      <c r="Y40" s="444"/>
      <c r="Z40" s="444"/>
      <c r="AA40" s="444"/>
      <c r="AB40" s="444"/>
      <c r="AC40" s="444"/>
      <c r="AD40" s="199"/>
    </row>
    <row r="41" spans="1:30" ht="16.5" thickBot="1" x14ac:dyDescent="0.25">
      <c r="A41" s="152"/>
      <c r="B41" s="108"/>
      <c r="C41" s="255"/>
      <c r="D41" s="108"/>
      <c r="E41" s="108"/>
      <c r="F41" s="108"/>
      <c r="G41" s="108"/>
      <c r="H41" s="108"/>
      <c r="I41" s="108"/>
      <c r="J41" s="108"/>
      <c r="K41" s="108"/>
      <c r="L41" s="99"/>
      <c r="M41" s="99"/>
      <c r="N41" s="99"/>
      <c r="O41" s="468"/>
      <c r="P41" s="470"/>
      <c r="Q41" s="234"/>
      <c r="R41" s="87"/>
      <c r="U41" s="366"/>
      <c r="W41" s="444"/>
      <c r="X41" s="444"/>
      <c r="Y41" s="444"/>
      <c r="Z41" s="444"/>
      <c r="AA41" s="444"/>
      <c r="AB41" s="444"/>
      <c r="AC41" s="444"/>
      <c r="AD41" s="199"/>
    </row>
    <row r="42" spans="1:30" s="315" customFormat="1" ht="18.75" thickBot="1" x14ac:dyDescent="0.3">
      <c r="A42" s="688"/>
      <c r="B42" s="719"/>
      <c r="C42" s="108" t="s">
        <v>4958</v>
      </c>
      <c r="D42" s="108"/>
      <c r="E42" s="108"/>
      <c r="F42" s="108"/>
      <c r="G42" s="108"/>
      <c r="H42" s="6"/>
      <c r="I42" s="6"/>
      <c r="J42" s="1058">
        <v>0</v>
      </c>
      <c r="K42" s="1125"/>
      <c r="L42" s="99"/>
      <c r="M42" s="1132">
        <v>0</v>
      </c>
      <c r="N42" s="99"/>
      <c r="O42" s="468"/>
      <c r="P42" s="1137">
        <f>+J42+M42</f>
        <v>0</v>
      </c>
      <c r="Q42" s="690"/>
      <c r="R42" s="663"/>
      <c r="S42" s="444"/>
      <c r="T42" s="364" t="str">
        <f>+IF(U42=0,"","&lt;===")</f>
        <v/>
      </c>
      <c r="U42" s="367">
        <f>+IF(J42+M42=P42,0,1)</f>
        <v>0</v>
      </c>
      <c r="V42" s="562"/>
      <c r="W42" s="442">
        <f>ROUND(J42+M42,0)</f>
        <v>0</v>
      </c>
      <c r="X42" s="222"/>
      <c r="Y42" s="443">
        <f>J42+M42</f>
        <v>0</v>
      </c>
      <c r="Z42" s="198"/>
      <c r="AA42" s="443">
        <f>Y42-W42</f>
        <v>0</v>
      </c>
      <c r="AB42" s="198"/>
      <c r="AC42" s="198" t="str">
        <f>IF(AA42&lt;&gt;0,"Please remove pence. All figures shown in whole £s","")</f>
        <v/>
      </c>
      <c r="AD42" s="444"/>
    </row>
    <row r="43" spans="1:30" s="315" customFormat="1" ht="15.75" x14ac:dyDescent="0.2">
      <c r="A43" s="688"/>
      <c r="B43" s="719"/>
      <c r="C43" s="603" t="s">
        <v>39</v>
      </c>
      <c r="D43" s="108"/>
      <c r="E43" s="108"/>
      <c r="F43" s="108"/>
      <c r="G43" s="108"/>
      <c r="H43" s="6"/>
      <c r="I43" s="6"/>
      <c r="J43" s="1722" t="str">
        <f>IF(J45+J51+J57&lt;&gt;J42,"Line 8 is not equal to lines 9+10+11, please check","")</f>
        <v/>
      </c>
      <c r="K43" s="392"/>
      <c r="L43" s="392"/>
      <c r="M43" s="1722" t="str">
        <f>IF(M45+M51+M57&lt;&gt;M42,"Line 8 is not equal to lines 9+10+11, please check","")</f>
        <v/>
      </c>
      <c r="N43" s="392"/>
      <c r="O43" s="468"/>
      <c r="P43" s="470"/>
      <c r="Q43" s="690"/>
      <c r="R43" s="663"/>
      <c r="S43" s="444"/>
      <c r="T43" s="591"/>
      <c r="U43" s="367"/>
      <c r="V43" s="562"/>
      <c r="W43" s="444"/>
      <c r="X43" s="444"/>
      <c r="Y43" s="444"/>
      <c r="Z43" s="444"/>
      <c r="AA43" s="444"/>
      <c r="AB43" s="444"/>
      <c r="AC43" s="444"/>
      <c r="AD43" s="444"/>
    </row>
    <row r="44" spans="1:30" s="315" customFormat="1" ht="23.25" customHeight="1" thickBot="1" x14ac:dyDescent="0.25">
      <c r="A44" s="688"/>
      <c r="B44" s="661"/>
      <c r="C44" s="108"/>
      <c r="D44" s="108"/>
      <c r="E44" s="108"/>
      <c r="F44" s="108"/>
      <c r="G44" s="108"/>
      <c r="H44" s="108"/>
      <c r="I44" s="108"/>
      <c r="J44" s="1723"/>
      <c r="K44" s="108"/>
      <c r="L44" s="99"/>
      <c r="M44" s="1723"/>
      <c r="N44" s="99"/>
      <c r="O44" s="468"/>
      <c r="P44" s="470"/>
      <c r="Q44" s="690"/>
      <c r="R44" s="663"/>
      <c r="S44" s="444"/>
      <c r="T44" s="591"/>
      <c r="U44" s="367"/>
      <c r="V44" s="562"/>
      <c r="W44" s="444"/>
      <c r="X44" s="444"/>
      <c r="Y44" s="444"/>
      <c r="Z44" s="444"/>
      <c r="AA44" s="444"/>
      <c r="AB44" s="444"/>
      <c r="AC44" s="444"/>
      <c r="AD44" s="444"/>
    </row>
    <row r="45" spans="1:30" s="315" customFormat="1" ht="18.75" thickBot="1" x14ac:dyDescent="0.3">
      <c r="A45" s="688"/>
      <c r="B45" s="689"/>
      <c r="C45" s="604"/>
      <c r="D45" s="184" t="s">
        <v>4959</v>
      </c>
      <c r="E45" s="184"/>
      <c r="F45" s="184"/>
      <c r="G45" s="184"/>
      <c r="H45" s="478"/>
      <c r="I45" s="478"/>
      <c r="J45" s="1130">
        <v>0</v>
      </c>
      <c r="K45" s="479"/>
      <c r="L45" s="479"/>
      <c r="M45" s="1075">
        <v>0</v>
      </c>
      <c r="N45" s="1170"/>
      <c r="O45" s="468"/>
      <c r="P45" s="1082">
        <f>+J45+M45</f>
        <v>0</v>
      </c>
      <c r="Q45" s="1157"/>
      <c r="R45" s="663"/>
      <c r="S45" s="444"/>
      <c r="T45" s="364" t="str">
        <f>+IF(U45=0,"","&lt;===")</f>
        <v/>
      </c>
      <c r="U45" s="367">
        <f>+IF(J45+M45=P45,0,1)</f>
        <v>0</v>
      </c>
      <c r="V45" s="562"/>
      <c r="W45" s="442">
        <f>ROUND(J45+M45,0)</f>
        <v>0</v>
      </c>
      <c r="X45" s="222"/>
      <c r="Y45" s="443">
        <f>J45+M45</f>
        <v>0</v>
      </c>
      <c r="Z45" s="198"/>
      <c r="AA45" s="443">
        <f>Y45-W45</f>
        <v>0</v>
      </c>
      <c r="AB45" s="198"/>
      <c r="AC45" s="198" t="str">
        <f>IF(AA45&lt;&gt;0,"Please remove pence. All figures shown in whole £s","")</f>
        <v/>
      </c>
      <c r="AD45" s="444"/>
    </row>
    <row r="46" spans="1:30" s="315" customFormat="1" ht="18" x14ac:dyDescent="0.25">
      <c r="A46" s="725"/>
      <c r="B46" s="689"/>
      <c r="C46" s="604"/>
      <c r="D46" s="785" t="s">
        <v>39</v>
      </c>
      <c r="E46" s="184"/>
      <c r="F46" s="184"/>
      <c r="G46" s="184"/>
      <c r="H46" s="184"/>
      <c r="I46" s="184"/>
      <c r="J46" s="184"/>
      <c r="K46" s="184"/>
      <c r="L46" s="184"/>
      <c r="M46" s="184"/>
      <c r="N46" s="184"/>
      <c r="O46" s="468"/>
      <c r="P46" s="470"/>
      <c r="Q46" s="690"/>
      <c r="R46" s="726"/>
      <c r="S46" s="444"/>
      <c r="T46" s="364"/>
      <c r="U46" s="367"/>
      <c r="V46" s="562"/>
      <c r="W46" s="442"/>
      <c r="X46" s="222"/>
      <c r="Y46" s="443"/>
      <c r="Z46" s="198"/>
      <c r="AA46" s="443"/>
      <c r="AB46" s="198"/>
      <c r="AC46" s="198"/>
      <c r="AD46" s="444"/>
    </row>
    <row r="47" spans="1:30" s="315" customFormat="1" ht="16.5" thickBot="1" x14ac:dyDescent="0.25">
      <c r="A47" s="688"/>
      <c r="B47" s="661"/>
      <c r="C47" s="141"/>
      <c r="D47" s="184"/>
      <c r="E47" s="184"/>
      <c r="F47" s="184"/>
      <c r="G47" s="184"/>
      <c r="H47" s="184"/>
      <c r="I47" s="184"/>
      <c r="J47" s="184"/>
      <c r="K47" s="184"/>
      <c r="L47" s="184"/>
      <c r="M47" s="184"/>
      <c r="N47" s="184"/>
      <c r="O47" s="468"/>
      <c r="P47" s="470"/>
      <c r="Q47" s="690"/>
      <c r="R47" s="663"/>
      <c r="S47" s="444"/>
      <c r="T47" s="591"/>
      <c r="U47" s="367"/>
      <c r="V47" s="562"/>
      <c r="W47" s="444"/>
      <c r="X47" s="444"/>
      <c r="Y47" s="444"/>
      <c r="Z47" s="444"/>
      <c r="AA47" s="444"/>
      <c r="AB47" s="444"/>
      <c r="AC47" s="444"/>
      <c r="AD47" s="444"/>
    </row>
    <row r="48" spans="1:30" s="315" customFormat="1" ht="18.75" customHeight="1" thickBot="1" x14ac:dyDescent="0.3">
      <c r="A48" s="688"/>
      <c r="B48" s="689"/>
      <c r="C48" s="604"/>
      <c r="D48" s="1725" t="s">
        <v>4960</v>
      </c>
      <c r="E48" s="1726"/>
      <c r="F48" s="1726"/>
      <c r="G48" s="1726"/>
      <c r="H48" s="478"/>
      <c r="I48" s="478"/>
      <c r="J48" s="1075">
        <v>0</v>
      </c>
      <c r="K48" s="1170"/>
      <c r="L48" s="479"/>
      <c r="M48" s="1130">
        <v>0</v>
      </c>
      <c r="N48" s="479"/>
      <c r="O48" s="468"/>
      <c r="P48" s="1137">
        <f>+J48+M48</f>
        <v>0</v>
      </c>
      <c r="Q48" s="690"/>
      <c r="R48" s="663"/>
      <c r="S48" s="444"/>
      <c r="T48" s="364" t="str">
        <f>+IF(U48=0,"","&lt;===")</f>
        <v/>
      </c>
      <c r="U48" s="367">
        <f>+IF(J48+M48=P48,0,1)</f>
        <v>0</v>
      </c>
      <c r="V48" s="562"/>
      <c r="W48" s="442">
        <f>ROUND(J48+M48,0)</f>
        <v>0</v>
      </c>
      <c r="X48" s="222"/>
      <c r="Y48" s="443">
        <f>J48+M48</f>
        <v>0</v>
      </c>
      <c r="Z48" s="198"/>
      <c r="AA48" s="443">
        <f>Y48-W48</f>
        <v>0</v>
      </c>
      <c r="AB48" s="198"/>
      <c r="AC48" s="198" t="str">
        <f>IF(AA48&lt;&gt;0,"Please remove pence. All figures shown in whole £s","")</f>
        <v/>
      </c>
      <c r="AD48" s="444"/>
    </row>
    <row r="49" spans="1:30" s="315" customFormat="1" ht="27" customHeight="1" x14ac:dyDescent="0.2">
      <c r="A49" s="688"/>
      <c r="B49" s="661"/>
      <c r="C49" s="141"/>
      <c r="D49" s="1726"/>
      <c r="E49" s="1726"/>
      <c r="F49" s="1726"/>
      <c r="G49" s="1726"/>
      <c r="H49" s="184"/>
      <c r="I49" s="184"/>
      <c r="J49" s="1088" t="str">
        <f>IF(ABS(J48)&gt;ABS(J45),"Please check as line 9a is greater than line 9.","")</f>
        <v/>
      </c>
      <c r="K49" s="786"/>
      <c r="L49" s="786"/>
      <c r="M49" s="1088" t="str">
        <f>IF(ABS(M48)&gt;ABS(M45),"Please check as line 9a is greater than line 9.","")</f>
        <v/>
      </c>
      <c r="N49" s="184"/>
      <c r="O49" s="468"/>
      <c r="P49" s="470"/>
      <c r="Q49" s="690"/>
      <c r="R49" s="663"/>
      <c r="S49" s="444"/>
      <c r="T49" s="591"/>
      <c r="U49" s="367"/>
      <c r="V49" s="562"/>
      <c r="W49" s="444"/>
      <c r="X49" s="444"/>
      <c r="Y49" s="444"/>
      <c r="Z49" s="444"/>
      <c r="AA49" s="444"/>
      <c r="AB49" s="444"/>
      <c r="AC49" s="444"/>
      <c r="AD49" s="444"/>
    </row>
    <row r="50" spans="1:30" s="315" customFormat="1" ht="18.75" thickBot="1" x14ac:dyDescent="0.3">
      <c r="A50" s="688"/>
      <c r="B50" s="689"/>
      <c r="C50" s="604"/>
      <c r="D50" s="184"/>
      <c r="E50" s="184"/>
      <c r="F50" s="184"/>
      <c r="G50" s="184"/>
      <c r="H50" s="478"/>
      <c r="I50" s="478"/>
      <c r="J50" s="478"/>
      <c r="K50" s="478"/>
      <c r="L50" s="184"/>
      <c r="M50" s="184"/>
      <c r="N50" s="184"/>
      <c r="O50" s="468"/>
      <c r="P50" s="470"/>
      <c r="Q50" s="690"/>
      <c r="R50" s="663"/>
      <c r="S50" s="444"/>
      <c r="T50" s="364"/>
      <c r="U50" s="367"/>
      <c r="V50" s="562"/>
      <c r="W50" s="442"/>
      <c r="X50" s="222"/>
      <c r="Y50" s="443"/>
      <c r="Z50" s="198"/>
      <c r="AA50" s="443"/>
      <c r="AB50" s="198"/>
      <c r="AC50" s="198"/>
      <c r="AD50" s="444"/>
    </row>
    <row r="51" spans="1:30" s="315" customFormat="1" ht="18.75" thickBot="1" x14ac:dyDescent="0.3">
      <c r="A51" s="688"/>
      <c r="B51" s="689"/>
      <c r="C51" s="604"/>
      <c r="D51" s="184" t="s">
        <v>4961</v>
      </c>
      <c r="E51" s="184"/>
      <c r="F51" s="184"/>
      <c r="G51" s="184"/>
      <c r="H51" s="478"/>
      <c r="I51" s="478"/>
      <c r="J51" s="1130">
        <v>0</v>
      </c>
      <c r="K51" s="479"/>
      <c r="L51" s="479"/>
      <c r="M51" s="1075">
        <v>0</v>
      </c>
      <c r="N51" s="1170"/>
      <c r="O51" s="468"/>
      <c r="P51" s="1137">
        <f>+J51+M51</f>
        <v>0</v>
      </c>
      <c r="Q51" s="690"/>
      <c r="R51" s="663"/>
      <c r="S51" s="444"/>
      <c r="T51" s="364" t="str">
        <f>+IF(U51=0,"","&lt;===")</f>
        <v/>
      </c>
      <c r="U51" s="367">
        <f>+IF(J51+M51=P51,0,1)</f>
        <v>0</v>
      </c>
      <c r="V51" s="562"/>
      <c r="W51" s="442">
        <f>ROUND(J51+M51,0)</f>
        <v>0</v>
      </c>
      <c r="X51" s="222"/>
      <c r="Y51" s="443">
        <f>J51+M51</f>
        <v>0</v>
      </c>
      <c r="Z51" s="198"/>
      <c r="AA51" s="443">
        <f>Y51-W51</f>
        <v>0</v>
      </c>
      <c r="AB51" s="198"/>
      <c r="AC51" s="198" t="str">
        <f>IF(AA51&lt;&gt;0,"Please remove pence. All figures shown in whole £s","")</f>
        <v/>
      </c>
      <c r="AD51" s="444"/>
    </row>
    <row r="52" spans="1:30" s="315" customFormat="1" ht="18" x14ac:dyDescent="0.25">
      <c r="A52" s="725"/>
      <c r="B52" s="689"/>
      <c r="C52" s="604"/>
      <c r="D52" s="785" t="s">
        <v>39</v>
      </c>
      <c r="E52" s="184"/>
      <c r="F52" s="184"/>
      <c r="G52" s="184"/>
      <c r="H52" s="184"/>
      <c r="I52" s="184"/>
      <c r="J52" s="184"/>
      <c r="K52" s="184"/>
      <c r="L52" s="184"/>
      <c r="M52" s="184"/>
      <c r="N52" s="184"/>
      <c r="O52" s="468"/>
      <c r="P52" s="470"/>
      <c r="Q52" s="690"/>
      <c r="R52" s="726"/>
      <c r="S52" s="444"/>
      <c r="T52" s="364"/>
      <c r="U52" s="367"/>
      <c r="V52" s="562"/>
      <c r="W52" s="442"/>
      <c r="X52" s="222"/>
      <c r="Y52" s="443"/>
      <c r="Z52" s="198"/>
      <c r="AA52" s="443"/>
      <c r="AB52" s="198"/>
      <c r="AC52" s="198"/>
      <c r="AD52" s="444"/>
    </row>
    <row r="53" spans="1:30" s="315" customFormat="1" ht="16.5" thickBot="1" x14ac:dyDescent="0.25">
      <c r="A53" s="688"/>
      <c r="B53" s="661"/>
      <c r="C53" s="141"/>
      <c r="D53" s="184"/>
      <c r="E53" s="184"/>
      <c r="F53" s="184"/>
      <c r="G53" s="184"/>
      <c r="H53" s="184"/>
      <c r="I53" s="184"/>
      <c r="J53" s="184"/>
      <c r="K53" s="184"/>
      <c r="L53" s="184"/>
      <c r="M53" s="184"/>
      <c r="N53" s="184"/>
      <c r="O53" s="468"/>
      <c r="P53" s="470"/>
      <c r="Q53" s="690"/>
      <c r="R53" s="663"/>
      <c r="S53" s="444"/>
      <c r="T53" s="591"/>
      <c r="U53" s="367"/>
      <c r="V53" s="562"/>
      <c r="W53" s="444"/>
      <c r="X53" s="444"/>
      <c r="Y53" s="444"/>
      <c r="Z53" s="444"/>
      <c r="AA53" s="444"/>
      <c r="AB53" s="444"/>
      <c r="AC53" s="444"/>
      <c r="AD53" s="444"/>
    </row>
    <row r="54" spans="1:30" s="315" customFormat="1" ht="18.75" customHeight="1" thickBot="1" x14ac:dyDescent="0.3">
      <c r="A54" s="688"/>
      <c r="B54" s="689"/>
      <c r="C54" s="604"/>
      <c r="D54" s="1725" t="s">
        <v>4962</v>
      </c>
      <c r="E54" s="1726"/>
      <c r="F54" s="1726"/>
      <c r="G54" s="1726"/>
      <c r="H54" s="478"/>
      <c r="I54" s="478"/>
      <c r="J54" s="1130">
        <v>0</v>
      </c>
      <c r="K54" s="479"/>
      <c r="L54" s="479"/>
      <c r="M54" s="1130">
        <v>0</v>
      </c>
      <c r="N54" s="479"/>
      <c r="O54" s="468"/>
      <c r="P54" s="1082">
        <f>+J54+M54</f>
        <v>0</v>
      </c>
      <c r="Q54" s="1157"/>
      <c r="R54" s="663"/>
      <c r="S54" s="444"/>
      <c r="T54" s="364" t="str">
        <f>+IF(U54=0,"","&lt;===")</f>
        <v/>
      </c>
      <c r="U54" s="367">
        <f>+IF(J54+M54=P54,0,1)</f>
        <v>0</v>
      </c>
      <c r="V54" s="562"/>
      <c r="W54" s="442">
        <f>ROUND(J54+M54,0)</f>
        <v>0</v>
      </c>
      <c r="X54" s="222"/>
      <c r="Y54" s="443">
        <f>J54+M54</f>
        <v>0</v>
      </c>
      <c r="Z54" s="198"/>
      <c r="AA54" s="443">
        <f>Y54-W54</f>
        <v>0</v>
      </c>
      <c r="AB54" s="198"/>
      <c r="AC54" s="198" t="str">
        <f>IF(AA54&lt;&gt;0,"Please remove pence. All figures shown in whole £s","")</f>
        <v/>
      </c>
      <c r="AD54" s="444"/>
    </row>
    <row r="55" spans="1:30" s="315" customFormat="1" ht="37.5" customHeight="1" x14ac:dyDescent="0.2">
      <c r="A55" s="688"/>
      <c r="B55" s="661"/>
      <c r="C55" s="141"/>
      <c r="D55" s="1726"/>
      <c r="E55" s="1726"/>
      <c r="F55" s="1726"/>
      <c r="G55" s="1726"/>
      <c r="H55" s="184"/>
      <c r="I55" s="184"/>
      <c r="J55" s="1088" t="str">
        <f>IF(ABS(J54)&gt;ABS(J51),"Please check as line 10a is greater than line 10.","")</f>
        <v/>
      </c>
      <c r="K55" s="786"/>
      <c r="L55" s="786"/>
      <c r="M55" s="1088" t="str">
        <f>IF(ABS(M54)&gt;ABS(M51),"Please check as line 10a is greater than line 10.","")</f>
        <v/>
      </c>
      <c r="N55" s="184"/>
      <c r="O55" s="468"/>
      <c r="P55" s="470"/>
      <c r="Q55" s="690"/>
      <c r="R55" s="663"/>
      <c r="S55" s="444"/>
      <c r="T55" s="591"/>
      <c r="U55" s="367"/>
      <c r="V55" s="562"/>
      <c r="W55" s="444"/>
      <c r="X55" s="444"/>
      <c r="Y55" s="444"/>
      <c r="Z55" s="444"/>
      <c r="AA55" s="444"/>
      <c r="AB55" s="444"/>
      <c r="AC55" s="444"/>
      <c r="AD55" s="444"/>
    </row>
    <row r="56" spans="1:30" s="315" customFormat="1" ht="18.75" thickBot="1" x14ac:dyDescent="0.3">
      <c r="A56" s="688"/>
      <c r="B56" s="689"/>
      <c r="C56" s="604"/>
      <c r="D56" s="184"/>
      <c r="E56" s="184"/>
      <c r="F56" s="184"/>
      <c r="G56" s="184"/>
      <c r="H56" s="478"/>
      <c r="I56" s="478"/>
      <c r="J56" s="478"/>
      <c r="K56" s="478"/>
      <c r="L56" s="184"/>
      <c r="M56" s="184"/>
      <c r="N56" s="184"/>
      <c r="O56" s="468"/>
      <c r="P56" s="470"/>
      <c r="Q56" s="690"/>
      <c r="R56" s="663"/>
      <c r="S56" s="444"/>
      <c r="T56" s="364"/>
      <c r="U56" s="367"/>
      <c r="V56" s="562"/>
      <c r="W56" s="442"/>
      <c r="X56" s="222"/>
      <c r="Y56" s="443"/>
      <c r="Z56" s="198"/>
      <c r="AA56" s="443"/>
      <c r="AB56" s="198"/>
      <c r="AC56" s="198"/>
      <c r="AD56" s="444"/>
    </row>
    <row r="57" spans="1:30" s="315" customFormat="1" ht="18.75" thickBot="1" x14ac:dyDescent="0.3">
      <c r="A57" s="688"/>
      <c r="B57" s="689"/>
      <c r="C57" s="604"/>
      <c r="D57" s="184" t="s">
        <v>6472</v>
      </c>
      <c r="E57" s="184"/>
      <c r="F57" s="184"/>
      <c r="G57" s="184"/>
      <c r="H57" s="478"/>
      <c r="I57" s="478"/>
      <c r="J57" s="1130">
        <v>0</v>
      </c>
      <c r="K57" s="479"/>
      <c r="L57" s="479"/>
      <c r="M57" s="1130">
        <v>0</v>
      </c>
      <c r="N57" s="479"/>
      <c r="O57" s="468"/>
      <c r="P57" s="1137">
        <f>+J57+M57</f>
        <v>0</v>
      </c>
      <c r="Q57" s="690"/>
      <c r="R57" s="663"/>
      <c r="S57" s="444"/>
      <c r="T57" s="364"/>
      <c r="U57" s="367">
        <f>+IF(J57+M57=P57,0,1)</f>
        <v>0</v>
      </c>
      <c r="V57" s="562"/>
      <c r="W57" s="442">
        <f>ROUND(J57+M57,0)</f>
        <v>0</v>
      </c>
      <c r="X57" s="222"/>
      <c r="Y57" s="443">
        <f>J57+M57</f>
        <v>0</v>
      </c>
      <c r="Z57" s="198"/>
      <c r="AA57" s="443">
        <f>Y57-W57</f>
        <v>0</v>
      </c>
      <c r="AB57" s="198"/>
      <c r="AC57" s="198"/>
      <c r="AD57" s="444"/>
    </row>
    <row r="58" spans="1:30" s="315" customFormat="1" ht="18" x14ac:dyDescent="0.25">
      <c r="A58" s="725"/>
      <c r="B58" s="689"/>
      <c r="C58" s="604"/>
      <c r="D58" s="785" t="s">
        <v>39</v>
      </c>
      <c r="E58" s="184"/>
      <c r="F58" s="184"/>
      <c r="G58" s="184"/>
      <c r="H58" s="184"/>
      <c r="I58" s="184"/>
      <c r="J58" s="184"/>
      <c r="K58" s="184"/>
      <c r="L58" s="184"/>
      <c r="M58" s="184"/>
      <c r="N58" s="184"/>
      <c r="O58" s="468"/>
      <c r="P58" s="470"/>
      <c r="Q58" s="690"/>
      <c r="R58" s="726"/>
      <c r="S58" s="444"/>
      <c r="T58" s="364"/>
      <c r="U58" s="367"/>
      <c r="V58" s="562"/>
      <c r="W58" s="442"/>
      <c r="X58" s="222"/>
      <c r="Y58" s="443"/>
      <c r="Z58" s="198"/>
      <c r="AA58" s="443"/>
      <c r="AB58" s="198"/>
      <c r="AC58" s="198"/>
      <c r="AD58" s="444"/>
    </row>
    <row r="59" spans="1:30" s="315" customFormat="1" ht="16.5" thickBot="1" x14ac:dyDescent="0.25">
      <c r="A59" s="688"/>
      <c r="B59" s="661"/>
      <c r="C59" s="141"/>
      <c r="D59" s="184"/>
      <c r="E59" s="184"/>
      <c r="F59" s="184"/>
      <c r="G59" s="184"/>
      <c r="H59" s="184"/>
      <c r="I59" s="184"/>
      <c r="J59" s="184"/>
      <c r="K59" s="184"/>
      <c r="L59" s="184"/>
      <c r="M59" s="184"/>
      <c r="N59" s="184"/>
      <c r="O59" s="468"/>
      <c r="P59" s="470"/>
      <c r="Q59" s="690"/>
      <c r="R59" s="663"/>
      <c r="S59" s="444"/>
      <c r="T59" s="591"/>
      <c r="U59" s="367"/>
      <c r="V59" s="562"/>
      <c r="W59" s="444"/>
      <c r="X59" s="444"/>
      <c r="Y59" s="444"/>
      <c r="Z59" s="444"/>
      <c r="AA59" s="444"/>
      <c r="AB59" s="444"/>
      <c r="AC59" s="444"/>
      <c r="AD59" s="444"/>
    </row>
    <row r="60" spans="1:30" s="315" customFormat="1" ht="18.75" thickBot="1" x14ac:dyDescent="0.3">
      <c r="A60" s="688"/>
      <c r="B60" s="661"/>
      <c r="C60" s="141"/>
      <c r="D60" s="1725" t="s">
        <v>6473</v>
      </c>
      <c r="E60" s="1726"/>
      <c r="F60" s="1726"/>
      <c r="G60" s="1726"/>
      <c r="H60" s="478"/>
      <c r="I60" s="478"/>
      <c r="J60" s="1075">
        <v>0</v>
      </c>
      <c r="K60" s="1170"/>
      <c r="L60" s="479"/>
      <c r="M60" s="1130">
        <v>0</v>
      </c>
      <c r="N60" s="479"/>
      <c r="O60" s="468"/>
      <c r="P60" s="1137">
        <f>+J60+M60</f>
        <v>0</v>
      </c>
      <c r="Q60" s="690"/>
      <c r="R60" s="663"/>
      <c r="S60" s="444"/>
      <c r="T60" s="364" t="str">
        <f>+IF(U60=0,"","&lt;===")</f>
        <v/>
      </c>
      <c r="U60" s="367">
        <f>+IF(J60+M60=P60,0,1)</f>
        <v>0</v>
      </c>
      <c r="V60" s="562"/>
      <c r="W60" s="442">
        <f>ROUND(J60+M60,0)</f>
        <v>0</v>
      </c>
      <c r="X60" s="222"/>
      <c r="Y60" s="443">
        <f>J60+M60</f>
        <v>0</v>
      </c>
      <c r="Z60" s="198"/>
      <c r="AA60" s="443">
        <f>Y60-W60</f>
        <v>0</v>
      </c>
      <c r="AB60" s="444"/>
      <c r="AC60" s="444"/>
      <c r="AD60" s="444"/>
    </row>
    <row r="61" spans="1:30" s="315" customFormat="1" ht="38.25" customHeight="1" x14ac:dyDescent="0.2">
      <c r="A61" s="688"/>
      <c r="B61" s="661"/>
      <c r="C61" s="141"/>
      <c r="D61" s="1726"/>
      <c r="E61" s="1726"/>
      <c r="F61" s="1726"/>
      <c r="G61" s="1726"/>
      <c r="H61" s="184"/>
      <c r="I61" s="184"/>
      <c r="J61" s="1088" t="str">
        <f>IF(ABS(J60)&gt;ABS(J57),"Please check as line 11a is greater than line 11.","")</f>
        <v/>
      </c>
      <c r="K61" s="184"/>
      <c r="L61" s="184"/>
      <c r="M61" s="1088" t="str">
        <f>IF(ABS(M60)&gt;ABS(M57),"Please check as line 11a is greater than line 11.","")</f>
        <v/>
      </c>
      <c r="N61" s="184"/>
      <c r="O61" s="468"/>
      <c r="P61" s="470"/>
      <c r="Q61" s="690"/>
      <c r="R61" s="663"/>
      <c r="S61" s="444"/>
      <c r="T61" s="591"/>
      <c r="U61" s="367"/>
      <c r="V61" s="562"/>
      <c r="W61" s="444"/>
      <c r="X61" s="444"/>
      <c r="Y61" s="444"/>
      <c r="Z61" s="444"/>
      <c r="AA61" s="444"/>
      <c r="AB61" s="444"/>
      <c r="AC61" s="444"/>
      <c r="AD61" s="444"/>
    </row>
    <row r="62" spans="1:30" ht="16.5" thickBot="1" x14ac:dyDescent="0.25">
      <c r="A62" s="152"/>
      <c r="B62" s="108"/>
      <c r="C62" s="255"/>
      <c r="D62" s="108"/>
      <c r="E62" s="108"/>
      <c r="F62" s="108"/>
      <c r="G62" s="108"/>
      <c r="H62" s="108"/>
      <c r="I62" s="108"/>
      <c r="J62" s="108"/>
      <c r="K62" s="108"/>
      <c r="L62" s="99"/>
      <c r="M62" s="99"/>
      <c r="N62" s="99"/>
      <c r="O62" s="468"/>
      <c r="P62" s="470"/>
      <c r="Q62" s="234"/>
      <c r="R62" s="87"/>
      <c r="U62" s="366"/>
      <c r="W62" s="444"/>
      <c r="X62" s="444"/>
      <c r="Y62" s="444"/>
      <c r="Z62" s="444"/>
      <c r="AA62" s="444"/>
      <c r="AB62" s="444"/>
      <c r="AC62" s="444"/>
      <c r="AD62" s="199"/>
    </row>
    <row r="63" spans="1:30" ht="18.75" customHeight="1" thickBot="1" x14ac:dyDescent="0.3">
      <c r="A63" s="152"/>
      <c r="B63" s="150"/>
      <c r="C63" s="1650" t="s">
        <v>4963</v>
      </c>
      <c r="D63" s="1650"/>
      <c r="E63" s="1650"/>
      <c r="F63" s="1650"/>
      <c r="G63" s="1650"/>
      <c r="H63" s="6"/>
      <c r="I63" s="6"/>
      <c r="J63" s="1130">
        <v>0</v>
      </c>
      <c r="K63" s="99"/>
      <c r="L63" s="99"/>
      <c r="M63" s="1130">
        <v>0</v>
      </c>
      <c r="N63" s="99"/>
      <c r="O63" s="468"/>
      <c r="P63" s="1137">
        <f>+J63+M63</f>
        <v>0</v>
      </c>
      <c r="Q63" s="234"/>
      <c r="R63" s="87"/>
      <c r="T63" s="364" t="str">
        <f>+IF(U63=0,"","&lt;===")</f>
        <v/>
      </c>
      <c r="U63" s="367">
        <f>+IF(J63+M63=P63,0,1)</f>
        <v>0</v>
      </c>
      <c r="V63" s="243"/>
      <c r="W63" s="442">
        <f>ROUND(J63+M63,0)</f>
        <v>0</v>
      </c>
      <c r="X63" s="222"/>
      <c r="Y63" s="443">
        <f>J63+M63</f>
        <v>0</v>
      </c>
      <c r="Z63" s="198"/>
      <c r="AA63" s="443">
        <f>Y63-W63</f>
        <v>0</v>
      </c>
      <c r="AB63" s="198"/>
      <c r="AC63" s="198" t="str">
        <f>IF(AA63&lt;&gt;0,"Please remove pence. All figures shown in whole £s","")</f>
        <v/>
      </c>
      <c r="AD63" s="199"/>
    </row>
    <row r="64" spans="1:30" ht="15.75" x14ac:dyDescent="0.2">
      <c r="A64" s="152"/>
      <c r="B64" s="150"/>
      <c r="C64" s="1619"/>
      <c r="D64" s="1619"/>
      <c r="E64" s="1619"/>
      <c r="F64" s="1619"/>
      <c r="G64" s="1619"/>
      <c r="H64" s="6"/>
      <c r="I64" s="6"/>
      <c r="J64" s="110"/>
      <c r="K64" s="99"/>
      <c r="L64" s="99"/>
      <c r="M64" s="110"/>
      <c r="N64" s="99"/>
      <c r="O64" s="468"/>
      <c r="P64" s="470"/>
      <c r="Q64" s="234"/>
      <c r="R64" s="87"/>
      <c r="U64" s="366"/>
      <c r="W64" s="444"/>
      <c r="X64" s="444"/>
      <c r="Y64" s="444"/>
      <c r="Z64" s="444"/>
      <c r="AA64" s="444"/>
      <c r="AB64" s="444"/>
      <c r="AC64" s="444"/>
      <c r="AD64" s="199"/>
    </row>
    <row r="65" spans="1:30" ht="16.5" thickBot="1" x14ac:dyDescent="0.25">
      <c r="A65" s="152"/>
      <c r="B65" s="150"/>
      <c r="C65" s="166"/>
      <c r="D65" s="166"/>
      <c r="E65" s="166"/>
      <c r="F65" s="166"/>
      <c r="G65" s="166"/>
      <c r="H65" s="6"/>
      <c r="I65" s="6"/>
      <c r="J65" s="110"/>
      <c r="K65" s="99"/>
      <c r="L65" s="99"/>
      <c r="M65" s="110"/>
      <c r="N65" s="99"/>
      <c r="O65" s="468"/>
      <c r="P65" s="470"/>
      <c r="Q65" s="234"/>
      <c r="R65" s="87"/>
      <c r="U65" s="366"/>
      <c r="W65" s="444"/>
      <c r="X65" s="444"/>
      <c r="Y65" s="444"/>
      <c r="Z65" s="444"/>
      <c r="AA65" s="444"/>
      <c r="AB65" s="444"/>
      <c r="AC65" s="444"/>
      <c r="AD65" s="199"/>
    </row>
    <row r="66" spans="1:30" ht="18.75" customHeight="1" thickBot="1" x14ac:dyDescent="0.3">
      <c r="A66" s="152"/>
      <c r="B66" s="150"/>
      <c r="C66" s="1650" t="s">
        <v>4964</v>
      </c>
      <c r="D66" s="1650"/>
      <c r="E66" s="1650"/>
      <c r="F66" s="1650"/>
      <c r="G66" s="1650"/>
      <c r="H66" s="6"/>
      <c r="I66" s="6"/>
      <c r="J66" s="1132">
        <v>0</v>
      </c>
      <c r="K66" s="99"/>
      <c r="L66" s="99"/>
      <c r="M66" s="1132">
        <v>0</v>
      </c>
      <c r="N66" s="99"/>
      <c r="O66" s="468"/>
      <c r="P66" s="1082">
        <f>+J66+M66</f>
        <v>0</v>
      </c>
      <c r="Q66" s="1158"/>
      <c r="R66" s="87"/>
      <c r="T66" s="364" t="str">
        <f>+IF(U66=0,"","&lt;===")</f>
        <v/>
      </c>
      <c r="U66" s="367">
        <f>+IF(J66+M66=P66,0,1)</f>
        <v>0</v>
      </c>
      <c r="V66" s="243"/>
      <c r="W66" s="442">
        <f>ROUND(J66+M66,0)</f>
        <v>0</v>
      </c>
      <c r="X66" s="222"/>
      <c r="Y66" s="443">
        <f>J66+M66</f>
        <v>0</v>
      </c>
      <c r="Z66" s="198"/>
      <c r="AA66" s="443">
        <f>Y66-W66</f>
        <v>0</v>
      </c>
      <c r="AB66" s="198"/>
      <c r="AC66" s="198" t="str">
        <f>IF(AA66&lt;&gt;0,"Please remove pence. All figures shown in whole £s","")</f>
        <v/>
      </c>
      <c r="AD66" s="199"/>
    </row>
    <row r="67" spans="1:30" ht="15.75" x14ac:dyDescent="0.2">
      <c r="A67" s="152"/>
      <c r="B67" s="150"/>
      <c r="C67" s="1619"/>
      <c r="D67" s="1619"/>
      <c r="E67" s="1619"/>
      <c r="F67" s="1619"/>
      <c r="G67" s="1619"/>
      <c r="H67" s="6"/>
      <c r="I67" s="6"/>
      <c r="J67" s="110"/>
      <c r="K67" s="99"/>
      <c r="L67" s="99"/>
      <c r="M67" s="110"/>
      <c r="N67" s="99"/>
      <c r="O67" s="468"/>
      <c r="P67" s="470"/>
      <c r="Q67" s="234"/>
      <c r="R67" s="87"/>
      <c r="U67" s="366"/>
      <c r="W67" s="444"/>
      <c r="X67" s="444"/>
      <c r="Y67" s="444"/>
      <c r="Z67" s="444"/>
      <c r="AA67" s="444"/>
      <c r="AB67" s="444"/>
      <c r="AC67" s="444"/>
      <c r="AD67" s="199"/>
    </row>
    <row r="68" spans="1:30" x14ac:dyDescent="0.2">
      <c r="A68" s="152"/>
      <c r="B68" s="150"/>
      <c r="C68" s="108"/>
      <c r="D68" s="108"/>
      <c r="E68" s="108"/>
      <c r="F68" s="108"/>
      <c r="G68" s="108"/>
      <c r="H68" s="6"/>
      <c r="I68" s="6"/>
      <c r="J68" s="99"/>
      <c r="K68" s="99"/>
      <c r="L68" s="99"/>
      <c r="M68" s="99"/>
      <c r="N68" s="99"/>
      <c r="O68" s="468"/>
      <c r="P68" s="468"/>
      <c r="Q68" s="234"/>
      <c r="R68" s="87"/>
      <c r="U68" s="366"/>
      <c r="W68" s="444"/>
      <c r="X68" s="444"/>
      <c r="Y68" s="444"/>
      <c r="Z68" s="444"/>
      <c r="AA68" s="444"/>
      <c r="AB68" s="444"/>
      <c r="AC68" s="444"/>
      <c r="AD68" s="199"/>
    </row>
    <row r="69" spans="1:30" ht="16.5" thickBot="1" x14ac:dyDescent="0.25">
      <c r="A69" s="152"/>
      <c r="B69" s="150"/>
      <c r="C69" s="141" t="s">
        <v>35</v>
      </c>
      <c r="D69" s="108"/>
      <c r="E69" s="108"/>
      <c r="F69" s="108"/>
      <c r="G69" s="108"/>
      <c r="H69" s="6"/>
      <c r="I69" s="6"/>
      <c r="J69" s="99"/>
      <c r="K69" s="99"/>
      <c r="L69" s="99"/>
      <c r="M69" s="99"/>
      <c r="N69" s="99"/>
      <c r="O69" s="468"/>
      <c r="P69" s="468"/>
      <c r="Q69" s="234"/>
      <c r="R69" s="87"/>
      <c r="U69" s="366"/>
      <c r="W69" s="444"/>
      <c r="X69" s="444"/>
      <c r="Y69" s="444"/>
      <c r="Z69" s="444"/>
      <c r="AA69" s="444"/>
      <c r="AB69" s="444"/>
      <c r="AC69" s="444"/>
      <c r="AD69" s="199"/>
    </row>
    <row r="70" spans="1:30" ht="18.75" thickBot="1" x14ac:dyDescent="0.3">
      <c r="A70" s="152"/>
      <c r="B70" s="150"/>
      <c r="C70" s="108" t="s">
        <v>4965</v>
      </c>
      <c r="D70" s="108"/>
      <c r="E70" s="108"/>
      <c r="F70" s="108"/>
      <c r="G70" s="108"/>
      <c r="H70" s="6"/>
      <c r="I70" s="6"/>
      <c r="J70" s="1130">
        <v>0</v>
      </c>
      <c r="K70" s="99"/>
      <c r="L70" s="99"/>
      <c r="M70" s="1130">
        <v>0</v>
      </c>
      <c r="N70" s="99"/>
      <c r="O70" s="468"/>
      <c r="P70" s="1137">
        <f>+J70+M70</f>
        <v>0</v>
      </c>
      <c r="Q70" s="234"/>
      <c r="R70" s="87"/>
      <c r="T70" s="364" t="str">
        <f>+IF(U70=0,"","&lt;===")</f>
        <v/>
      </c>
      <c r="U70" s="367">
        <f>+IF(J70+M70=P70,0,1)</f>
        <v>0</v>
      </c>
      <c r="V70" s="243"/>
      <c r="W70" s="442">
        <f>ROUND(J70+M70,0)</f>
        <v>0</v>
      </c>
      <c r="X70" s="222"/>
      <c r="Y70" s="443">
        <f>J70+M70</f>
        <v>0</v>
      </c>
      <c r="Z70" s="198"/>
      <c r="AA70" s="443">
        <f>Y70-W70</f>
        <v>0</v>
      </c>
      <c r="AB70" s="198"/>
      <c r="AC70" s="198" t="str">
        <f>IF(AA70&lt;&gt;0,"Please remove pence. All figures shown in whole £s","")</f>
        <v/>
      </c>
      <c r="AD70" s="199"/>
    </row>
    <row r="71" spans="1:30" ht="15.75" thickBot="1" x14ac:dyDescent="0.25">
      <c r="A71" s="152"/>
      <c r="B71" s="150"/>
      <c r="C71" s="108"/>
      <c r="D71" s="108"/>
      <c r="E71" s="108"/>
      <c r="F71" s="108"/>
      <c r="G71" s="108"/>
      <c r="H71" s="6"/>
      <c r="I71" s="6"/>
      <c r="J71" s="99"/>
      <c r="K71" s="99"/>
      <c r="L71" s="99"/>
      <c r="M71" s="99"/>
      <c r="N71" s="99"/>
      <c r="O71" s="468"/>
      <c r="P71" s="468"/>
      <c r="Q71" s="234"/>
      <c r="R71" s="87"/>
      <c r="U71" s="366"/>
      <c r="W71" s="444"/>
      <c r="X71" s="444"/>
      <c r="Y71" s="444"/>
      <c r="Z71" s="444"/>
      <c r="AA71" s="444"/>
      <c r="AB71" s="444"/>
      <c r="AC71" s="444"/>
      <c r="AD71" s="199"/>
    </row>
    <row r="72" spans="1:30" ht="18.75" customHeight="1" thickBot="1" x14ac:dyDescent="0.3">
      <c r="A72" s="152"/>
      <c r="B72" s="150"/>
      <c r="C72" s="1650" t="s">
        <v>4966</v>
      </c>
      <c r="D72" s="1650"/>
      <c r="E72" s="1650"/>
      <c r="F72" s="1650"/>
      <c r="G72" s="1650"/>
      <c r="H72" s="6"/>
      <c r="I72" s="6"/>
      <c r="J72" s="1132">
        <v>0</v>
      </c>
      <c r="K72" s="99"/>
      <c r="L72" s="99"/>
      <c r="M72" s="1132">
        <v>0</v>
      </c>
      <c r="N72" s="99"/>
      <c r="O72" s="468"/>
      <c r="P72" s="1082">
        <f>+J72+M72</f>
        <v>0</v>
      </c>
      <c r="Q72" s="1158"/>
      <c r="R72" s="87"/>
      <c r="T72" s="364" t="str">
        <f>+IF(U72=0,"","&lt;===")</f>
        <v/>
      </c>
      <c r="U72" s="367">
        <f>+IF(J72+M72=P72,0,1)</f>
        <v>0</v>
      </c>
      <c r="V72" s="243"/>
      <c r="W72" s="442">
        <f>ROUND(J72+M72,0)</f>
        <v>0</v>
      </c>
      <c r="X72" s="222"/>
      <c r="Y72" s="443">
        <f>J72+M72</f>
        <v>0</v>
      </c>
      <c r="Z72" s="198"/>
      <c r="AA72" s="443">
        <f>Y72-W72</f>
        <v>0</v>
      </c>
      <c r="AB72" s="198"/>
      <c r="AC72" s="198" t="str">
        <f>IF(AA72&lt;&gt;0,"Please remove pence. All figures shown in whole £s","")</f>
        <v/>
      </c>
      <c r="AD72" s="199"/>
    </row>
    <row r="73" spans="1:30" ht="15.75" x14ac:dyDescent="0.2">
      <c r="A73" s="152"/>
      <c r="B73" s="150"/>
      <c r="C73" s="1619"/>
      <c r="D73" s="1619"/>
      <c r="E73" s="1619"/>
      <c r="F73" s="1619"/>
      <c r="G73" s="1619"/>
      <c r="H73" s="6"/>
      <c r="I73" s="6"/>
      <c r="J73" s="110"/>
      <c r="K73" s="99"/>
      <c r="L73" s="99"/>
      <c r="M73" s="110"/>
      <c r="N73" s="99"/>
      <c r="O73" s="468"/>
      <c r="P73" s="470"/>
      <c r="Q73" s="234"/>
      <c r="R73" s="87"/>
      <c r="U73" s="366"/>
      <c r="W73" s="444"/>
      <c r="X73" s="444"/>
      <c r="Y73" s="444"/>
      <c r="Z73" s="444"/>
      <c r="AA73" s="444"/>
      <c r="AB73" s="444"/>
      <c r="AC73" s="444"/>
      <c r="AD73" s="199"/>
    </row>
    <row r="74" spans="1:30" x14ac:dyDescent="0.2">
      <c r="A74" s="152"/>
      <c r="B74" s="150"/>
      <c r="C74" s="108"/>
      <c r="D74" s="108"/>
      <c r="E74" s="108"/>
      <c r="F74" s="108"/>
      <c r="G74" s="108"/>
      <c r="H74" s="6"/>
      <c r="I74" s="6"/>
      <c r="J74" s="99"/>
      <c r="K74" s="99"/>
      <c r="L74" s="99"/>
      <c r="M74" s="99"/>
      <c r="N74" s="99"/>
      <c r="O74" s="468"/>
      <c r="P74" s="468"/>
      <c r="Q74" s="234"/>
      <c r="R74" s="87"/>
      <c r="U74" s="366"/>
      <c r="W74" s="444"/>
      <c r="X74" s="444"/>
      <c r="Y74" s="444"/>
      <c r="Z74" s="444"/>
      <c r="AA74" s="444"/>
      <c r="AB74" s="444"/>
      <c r="AC74" s="444"/>
      <c r="AD74" s="199"/>
    </row>
    <row r="75" spans="1:30" ht="16.5" thickBot="1" x14ac:dyDescent="0.25">
      <c r="A75" s="152"/>
      <c r="B75" s="150"/>
      <c r="C75" s="141" t="s">
        <v>30</v>
      </c>
      <c r="D75" s="108"/>
      <c r="E75" s="108"/>
      <c r="F75" s="108"/>
      <c r="G75" s="108"/>
      <c r="H75" s="6"/>
      <c r="I75" s="6"/>
      <c r="J75" s="99"/>
      <c r="K75" s="99"/>
      <c r="L75" s="99"/>
      <c r="M75" s="99"/>
      <c r="N75" s="99"/>
      <c r="O75" s="468"/>
      <c r="P75" s="468"/>
      <c r="Q75" s="234"/>
      <c r="R75" s="87"/>
      <c r="U75" s="366"/>
      <c r="W75" s="444"/>
      <c r="X75" s="444"/>
      <c r="Y75" s="444"/>
      <c r="Z75" s="444"/>
      <c r="AA75" s="444"/>
      <c r="AB75" s="444"/>
      <c r="AC75" s="444"/>
      <c r="AD75" s="199"/>
    </row>
    <row r="76" spans="1:30" ht="18.75" thickBot="1" x14ac:dyDescent="0.3">
      <c r="A76" s="152"/>
      <c r="B76" s="150"/>
      <c r="C76" s="108" t="s">
        <v>4967</v>
      </c>
      <c r="D76" s="108"/>
      <c r="E76" s="108"/>
      <c r="F76" s="108"/>
      <c r="G76" s="108"/>
      <c r="H76" s="6"/>
      <c r="I76" s="6"/>
      <c r="J76" s="1130">
        <v>0</v>
      </c>
      <c r="K76" s="99"/>
      <c r="L76" s="99"/>
      <c r="M76" s="1130">
        <v>0</v>
      </c>
      <c r="N76" s="99"/>
      <c r="O76" s="468"/>
      <c r="P76" s="1082">
        <f>+J76+M76</f>
        <v>0</v>
      </c>
      <c r="Q76" s="1158"/>
      <c r="R76" s="87"/>
      <c r="T76" s="364" t="str">
        <f>+IF(U76=0,"","&lt;===")</f>
        <v/>
      </c>
      <c r="U76" s="367">
        <f>+IF(J76+M76=P76,0,1)</f>
        <v>0</v>
      </c>
      <c r="V76" s="243"/>
      <c r="W76" s="442">
        <f>ROUND(J76+M76,0)</f>
        <v>0</v>
      </c>
      <c r="X76" s="222"/>
      <c r="Y76" s="443">
        <f>J76+M76</f>
        <v>0</v>
      </c>
      <c r="Z76" s="198"/>
      <c r="AA76" s="443">
        <f>Y76-W76</f>
        <v>0</v>
      </c>
      <c r="AB76" s="198"/>
      <c r="AC76" s="198" t="str">
        <f>IF(AA76&lt;&gt;0,"Please remove pence. All figures shown in whole £s","")</f>
        <v/>
      </c>
      <c r="AD76" s="199"/>
    </row>
    <row r="77" spans="1:30" ht="15.75" thickBot="1" x14ac:dyDescent="0.25">
      <c r="A77" s="152"/>
      <c r="B77" s="150"/>
      <c r="C77" s="108"/>
      <c r="D77" s="108"/>
      <c r="E77" s="108"/>
      <c r="F77" s="108"/>
      <c r="G77" s="108"/>
      <c r="H77" s="6"/>
      <c r="I77" s="6"/>
      <c r="J77" s="6"/>
      <c r="K77" s="6"/>
      <c r="L77" s="6"/>
      <c r="M77" s="6"/>
      <c r="N77" s="6"/>
      <c r="O77" s="469"/>
      <c r="P77" s="469"/>
      <c r="Q77" s="234"/>
      <c r="R77" s="87"/>
      <c r="U77" s="366"/>
      <c r="W77" s="444"/>
      <c r="X77" s="444"/>
      <c r="Y77" s="444"/>
      <c r="Z77" s="444"/>
      <c r="AA77" s="444"/>
      <c r="AB77" s="444"/>
      <c r="AC77" s="444"/>
      <c r="AD77" s="199"/>
    </row>
    <row r="78" spans="1:30" ht="18.75" customHeight="1" thickBot="1" x14ac:dyDescent="0.3">
      <c r="A78" s="152"/>
      <c r="B78" s="150"/>
      <c r="C78" s="1650" t="s">
        <v>4968</v>
      </c>
      <c r="D78" s="1650"/>
      <c r="E78" s="1650"/>
      <c r="F78" s="1650"/>
      <c r="G78" s="1650"/>
      <c r="H78" s="6"/>
      <c r="I78" s="6"/>
      <c r="J78" s="1058">
        <v>0</v>
      </c>
      <c r="K78" s="1125"/>
      <c r="L78" s="99"/>
      <c r="M78" s="1132">
        <v>0</v>
      </c>
      <c r="N78" s="99"/>
      <c r="O78" s="468"/>
      <c r="P78" s="1082">
        <f>+J78+M78</f>
        <v>0</v>
      </c>
      <c r="Q78" s="1158"/>
      <c r="R78" s="87"/>
      <c r="T78" s="364" t="str">
        <f>+IF(U78=0,"","&lt;===")</f>
        <v/>
      </c>
      <c r="U78" s="367">
        <f>+IF(J78+M78=P78,0,1)</f>
        <v>0</v>
      </c>
      <c r="V78" s="243"/>
      <c r="W78" s="442">
        <f>ROUND(J78+M78,0)</f>
        <v>0</v>
      </c>
      <c r="X78" s="222"/>
      <c r="Y78" s="443">
        <f>J78+M78</f>
        <v>0</v>
      </c>
      <c r="Z78" s="198"/>
      <c r="AA78" s="443">
        <f>Y78-W78</f>
        <v>0</v>
      </c>
      <c r="AB78" s="198"/>
      <c r="AC78" s="198" t="str">
        <f>IF(AA78&lt;&gt;0,"Please remove pence. All figures shown in whole £s","")</f>
        <v/>
      </c>
      <c r="AD78" s="199"/>
    </row>
    <row r="79" spans="1:30" ht="15.75" x14ac:dyDescent="0.2">
      <c r="A79" s="152"/>
      <c r="B79" s="150"/>
      <c r="C79" s="1619"/>
      <c r="D79" s="1619"/>
      <c r="E79" s="1619"/>
      <c r="F79" s="1619"/>
      <c r="G79" s="1619"/>
      <c r="H79" s="6"/>
      <c r="I79" s="6"/>
      <c r="J79" s="110"/>
      <c r="K79" s="99"/>
      <c r="L79" s="99"/>
      <c r="M79" s="110"/>
      <c r="N79" s="99"/>
      <c r="O79" s="468"/>
      <c r="P79" s="470"/>
      <c r="Q79" s="234"/>
      <c r="R79" s="87"/>
      <c r="U79" s="366"/>
      <c r="W79" s="444"/>
      <c r="X79" s="444"/>
      <c r="Y79" s="444"/>
      <c r="Z79" s="444"/>
      <c r="AA79" s="444"/>
      <c r="AB79" s="444"/>
      <c r="AC79" s="444"/>
      <c r="AD79" s="199"/>
    </row>
    <row r="80" spans="1:30" x14ac:dyDescent="0.2">
      <c r="A80" s="152"/>
      <c r="B80" s="150"/>
      <c r="C80" s="108"/>
      <c r="D80" s="108"/>
      <c r="E80" s="108"/>
      <c r="F80" s="108"/>
      <c r="G80" s="108"/>
      <c r="H80" s="6"/>
      <c r="I80" s="6"/>
      <c r="J80" s="6"/>
      <c r="K80" s="6"/>
      <c r="L80" s="6"/>
      <c r="M80" s="6"/>
      <c r="N80" s="6"/>
      <c r="O80" s="469"/>
      <c r="P80" s="469"/>
      <c r="Q80" s="469"/>
      <c r="R80" s="87"/>
      <c r="U80" s="366"/>
      <c r="W80" s="444"/>
      <c r="X80" s="444"/>
      <c r="Y80" s="444"/>
      <c r="Z80" s="444"/>
      <c r="AA80" s="444"/>
      <c r="AB80" s="444"/>
      <c r="AC80" s="444"/>
      <c r="AD80" s="199"/>
    </row>
    <row r="81" spans="1:30" ht="16.5" thickBot="1" x14ac:dyDescent="0.25">
      <c r="A81" s="152"/>
      <c r="B81" s="150"/>
      <c r="C81" s="141" t="s">
        <v>37</v>
      </c>
      <c r="D81" s="108"/>
      <c r="E81" s="108"/>
      <c r="F81" s="108"/>
      <c r="G81" s="108"/>
      <c r="H81" s="6"/>
      <c r="I81" s="6"/>
      <c r="J81" s="99"/>
      <c r="K81" s="99"/>
      <c r="L81" s="99"/>
      <c r="M81" s="99"/>
      <c r="N81" s="99"/>
      <c r="O81" s="468"/>
      <c r="P81" s="468"/>
      <c r="Q81" s="234"/>
      <c r="R81" s="87"/>
      <c r="U81" s="366"/>
      <c r="W81" s="444"/>
      <c r="X81" s="444"/>
      <c r="Y81" s="444"/>
      <c r="Z81" s="444"/>
      <c r="AA81" s="444"/>
      <c r="AB81" s="444"/>
      <c r="AC81" s="444"/>
      <c r="AD81" s="199"/>
    </row>
    <row r="82" spans="1:30" ht="18.75" thickBot="1" x14ac:dyDescent="0.3">
      <c r="A82" s="152"/>
      <c r="B82" s="150"/>
      <c r="C82" s="108" t="s">
        <v>4969</v>
      </c>
      <c r="D82" s="108"/>
      <c r="E82" s="108"/>
      <c r="F82" s="108"/>
      <c r="G82" s="108"/>
      <c r="H82" s="6"/>
      <c r="I82" s="6"/>
      <c r="J82" s="1075">
        <v>0</v>
      </c>
      <c r="K82" s="1125"/>
      <c r="L82" s="99"/>
      <c r="M82" s="1130">
        <v>0</v>
      </c>
      <c r="N82" s="99"/>
      <c r="O82" s="468"/>
      <c r="P82" s="1137">
        <f>+J82+M82</f>
        <v>0</v>
      </c>
      <c r="Q82" s="234"/>
      <c r="R82" s="87"/>
      <c r="T82" s="364" t="str">
        <f>+IF(U82=0,"","&lt;===")</f>
        <v/>
      </c>
      <c r="U82" s="367">
        <f>+IF(J82+M82=P82,0,1)</f>
        <v>0</v>
      </c>
      <c r="V82" s="243"/>
      <c r="W82" s="442">
        <f>ROUND(J82+M82,0)</f>
        <v>0</v>
      </c>
      <c r="X82" s="222"/>
      <c r="Y82" s="443">
        <f>J82+M82</f>
        <v>0</v>
      </c>
      <c r="Z82" s="198"/>
      <c r="AA82" s="443">
        <f>Y82-W82</f>
        <v>0</v>
      </c>
      <c r="AB82" s="198"/>
      <c r="AC82" s="198" t="str">
        <f>IF(AA82&lt;&gt;0,"Please remove pence. All figures shown in whole £s","")</f>
        <v/>
      </c>
      <c r="AD82" s="199"/>
    </row>
    <row r="83" spans="1:30" ht="15.75" thickBot="1" x14ac:dyDescent="0.25">
      <c r="A83" s="152"/>
      <c r="B83" s="150"/>
      <c r="C83" s="108"/>
      <c r="D83" s="108"/>
      <c r="E83" s="108"/>
      <c r="F83" s="108"/>
      <c r="G83" s="108"/>
      <c r="H83" s="6"/>
      <c r="I83" s="6"/>
      <c r="J83" s="6"/>
      <c r="K83" s="6"/>
      <c r="L83" s="6"/>
      <c r="M83" s="6"/>
      <c r="N83" s="6"/>
      <c r="O83" s="469"/>
      <c r="P83" s="469"/>
      <c r="Q83" s="234"/>
      <c r="R83" s="87"/>
      <c r="U83" s="366"/>
      <c r="W83" s="444"/>
      <c r="X83" s="444"/>
      <c r="Y83" s="444"/>
      <c r="Z83" s="444"/>
      <c r="AA83" s="444"/>
      <c r="AB83" s="444"/>
      <c r="AC83" s="444"/>
      <c r="AD83" s="199"/>
    </row>
    <row r="84" spans="1:30" ht="18.75" thickBot="1" x14ac:dyDescent="0.3">
      <c r="A84" s="152"/>
      <c r="B84" s="150"/>
      <c r="C84" s="1650" t="s">
        <v>4970</v>
      </c>
      <c r="D84" s="1650"/>
      <c r="E84" s="1650"/>
      <c r="F84" s="1650"/>
      <c r="G84" s="1650"/>
      <c r="H84" s="6"/>
      <c r="I84" s="6"/>
      <c r="J84" s="1132">
        <v>0</v>
      </c>
      <c r="K84" s="99"/>
      <c r="L84" s="99"/>
      <c r="M84" s="1132">
        <v>0</v>
      </c>
      <c r="N84" s="99"/>
      <c r="O84" s="468"/>
      <c r="P84" s="1082">
        <f>+J84+M84</f>
        <v>0</v>
      </c>
      <c r="Q84" s="1158"/>
      <c r="R84" s="87"/>
      <c r="T84" s="364" t="str">
        <f>+IF(U84=0,"","&lt;===")</f>
        <v/>
      </c>
      <c r="U84" s="367">
        <f>+IF(J84+M84=P84,0,1)</f>
        <v>0</v>
      </c>
      <c r="V84" s="243"/>
      <c r="W84" s="442">
        <f>ROUND(J84+M84,0)</f>
        <v>0</v>
      </c>
      <c r="X84" s="222"/>
      <c r="Y84" s="443">
        <f>J84+M84</f>
        <v>0</v>
      </c>
      <c r="Z84" s="198"/>
      <c r="AA84" s="443">
        <f>Y84-W84</f>
        <v>0</v>
      </c>
      <c r="AB84" s="198"/>
      <c r="AC84" s="198" t="str">
        <f>IF(AA84&lt;&gt;0,"Please remove pence. All figures shown in whole £s","")</f>
        <v/>
      </c>
      <c r="AD84" s="199"/>
    </row>
    <row r="85" spans="1:30" ht="15.75" x14ac:dyDescent="0.2">
      <c r="A85" s="152"/>
      <c r="B85" s="150"/>
      <c r="C85" s="1619"/>
      <c r="D85" s="1619"/>
      <c r="E85" s="1619"/>
      <c r="F85" s="1619"/>
      <c r="G85" s="1619"/>
      <c r="H85" s="6"/>
      <c r="I85" s="6"/>
      <c r="J85" s="110"/>
      <c r="K85" s="99"/>
      <c r="L85" s="99"/>
      <c r="M85" s="110"/>
      <c r="N85" s="99"/>
      <c r="O85" s="468"/>
      <c r="P85" s="470"/>
      <c r="Q85" s="234"/>
      <c r="R85" s="87"/>
      <c r="U85" s="366"/>
      <c r="W85" s="444"/>
      <c r="X85" s="444"/>
      <c r="Y85" s="444"/>
      <c r="Z85" s="444"/>
      <c r="AA85" s="444"/>
      <c r="AB85" s="444"/>
      <c r="AC85" s="444"/>
      <c r="AD85" s="199"/>
    </row>
    <row r="86" spans="1:30" ht="15.75" x14ac:dyDescent="0.2">
      <c r="A86" s="152"/>
      <c r="B86" s="177"/>
      <c r="C86" s="155"/>
      <c r="D86" s="155"/>
      <c r="E86" s="155"/>
      <c r="F86" s="155"/>
      <c r="G86" s="155"/>
      <c r="H86" s="480"/>
      <c r="I86" s="6"/>
      <c r="J86" s="110"/>
      <c r="K86" s="99"/>
      <c r="L86" s="99"/>
      <c r="M86" s="110"/>
      <c r="N86" s="99"/>
      <c r="O86" s="468"/>
      <c r="P86" s="470"/>
      <c r="Q86" s="234"/>
      <c r="R86" s="87"/>
      <c r="U86" s="366"/>
      <c r="W86" s="444"/>
      <c r="X86" s="444"/>
      <c r="Y86" s="444"/>
      <c r="Z86" s="444"/>
      <c r="AA86" s="444"/>
      <c r="AB86" s="444"/>
      <c r="AC86" s="444"/>
      <c r="AD86" s="199"/>
    </row>
    <row r="87" spans="1:30" s="315" customFormat="1" ht="16.5" thickBot="1" x14ac:dyDescent="0.25">
      <c r="A87" s="764"/>
      <c r="B87" s="765"/>
      <c r="C87" s="593" t="s">
        <v>6386</v>
      </c>
      <c r="D87" s="594"/>
      <c r="E87" s="594"/>
      <c r="F87" s="594"/>
      <c r="G87" s="594"/>
      <c r="H87" s="480"/>
      <c r="I87" s="480"/>
      <c r="J87" s="480"/>
      <c r="K87" s="480"/>
      <c r="L87" s="480"/>
      <c r="M87" s="480"/>
      <c r="N87" s="480"/>
      <c r="O87" s="469"/>
      <c r="P87" s="469"/>
      <c r="Q87" s="766"/>
      <c r="R87" s="663"/>
      <c r="S87" s="444"/>
      <c r="T87" s="591"/>
      <c r="U87" s="367"/>
      <c r="V87" s="562"/>
      <c r="W87" s="442"/>
      <c r="X87" s="444"/>
      <c r="Y87" s="443"/>
      <c r="Z87" s="198"/>
      <c r="AA87" s="443"/>
      <c r="AB87" s="444"/>
      <c r="AC87" s="444"/>
      <c r="AD87" s="444"/>
    </row>
    <row r="88" spans="1:30" s="315" customFormat="1" ht="16.5" thickBot="1" x14ac:dyDescent="0.25">
      <c r="A88" s="764"/>
      <c r="B88" s="765"/>
      <c r="C88" s="594" t="s">
        <v>4971</v>
      </c>
      <c r="D88" s="594"/>
      <c r="E88" s="594"/>
      <c r="F88" s="594"/>
      <c r="G88" s="594"/>
      <c r="H88" s="480"/>
      <c r="I88" s="480"/>
      <c r="J88" s="1058">
        <v>0</v>
      </c>
      <c r="K88" s="1125"/>
      <c r="L88" s="99"/>
      <c r="M88" s="1130">
        <v>0</v>
      </c>
      <c r="N88" s="99"/>
      <c r="O88" s="468"/>
      <c r="P88" s="1137">
        <f>+J88+M88</f>
        <v>0</v>
      </c>
      <c r="Q88" s="766"/>
      <c r="R88" s="663"/>
      <c r="S88" s="444"/>
      <c r="T88" s="591"/>
      <c r="U88" s="367">
        <f>+IF(J88+M88=P88,0,1)</f>
        <v>0</v>
      </c>
      <c r="V88" s="562"/>
      <c r="W88" s="442">
        <f>ROUND(J88+M88,0)</f>
        <v>0</v>
      </c>
      <c r="X88" s="444"/>
      <c r="Y88" s="443">
        <f>J88+M88</f>
        <v>0</v>
      </c>
      <c r="Z88" s="198"/>
      <c r="AA88" s="443">
        <f>Y88-W88</f>
        <v>0</v>
      </c>
      <c r="AB88" s="444"/>
      <c r="AC88" s="444"/>
      <c r="AD88" s="444"/>
    </row>
    <row r="89" spans="1:30" s="315" customFormat="1" ht="15.75" x14ac:dyDescent="0.2">
      <c r="A89" s="764"/>
      <c r="B89" s="765"/>
      <c r="C89" s="594" t="s">
        <v>66</v>
      </c>
      <c r="D89" s="594"/>
      <c r="E89" s="594"/>
      <c r="F89" s="594"/>
      <c r="G89" s="594"/>
      <c r="H89" s="480"/>
      <c r="I89" s="480"/>
      <c r="J89" s="6"/>
      <c r="K89" s="99"/>
      <c r="L89" s="99"/>
      <c r="M89" s="480"/>
      <c r="N89" s="99"/>
      <c r="O89" s="468"/>
      <c r="P89" s="470"/>
      <c r="Q89" s="766"/>
      <c r="R89" s="663"/>
      <c r="S89" s="444"/>
      <c r="T89" s="591"/>
      <c r="U89" s="367"/>
      <c r="V89" s="562"/>
      <c r="W89" s="442"/>
      <c r="X89" s="444"/>
      <c r="Y89" s="443"/>
      <c r="Z89" s="198"/>
      <c r="AA89" s="443"/>
      <c r="AB89" s="444"/>
      <c r="AC89" s="444"/>
      <c r="AD89" s="444"/>
    </row>
    <row r="90" spans="1:30" s="315" customFormat="1" ht="15.75" x14ac:dyDescent="0.2">
      <c r="A90" s="764"/>
      <c r="B90" s="765"/>
      <c r="C90" s="594"/>
      <c r="D90" s="594"/>
      <c r="E90" s="594"/>
      <c r="F90" s="594"/>
      <c r="G90" s="594"/>
      <c r="H90" s="480"/>
      <c r="I90" s="480"/>
      <c r="J90" s="6"/>
      <c r="K90" s="99"/>
      <c r="L90" s="99"/>
      <c r="M90" s="480"/>
      <c r="N90" s="99"/>
      <c r="O90" s="468"/>
      <c r="P90" s="470"/>
      <c r="Q90" s="766"/>
      <c r="R90" s="982"/>
      <c r="S90" s="444"/>
      <c r="T90" s="591"/>
      <c r="U90" s="367"/>
      <c r="V90" s="562"/>
      <c r="W90" s="442"/>
      <c r="X90" s="444"/>
      <c r="Y90" s="443"/>
      <c r="Z90" s="198"/>
      <c r="AA90" s="443"/>
      <c r="AB90" s="444"/>
      <c r="AC90" s="444"/>
      <c r="AD90" s="444"/>
    </row>
    <row r="91" spans="1:30" s="315" customFormat="1" ht="16.5" thickBot="1" x14ac:dyDescent="0.25">
      <c r="A91" s="764"/>
      <c r="B91" s="765"/>
      <c r="C91" s="593" t="s">
        <v>6387</v>
      </c>
      <c r="D91" s="594"/>
      <c r="E91" s="594"/>
      <c r="F91" s="594"/>
      <c r="G91" s="594"/>
      <c r="H91" s="480"/>
      <c r="I91" s="480"/>
      <c r="J91" s="6"/>
      <c r="K91" s="99"/>
      <c r="L91" s="99"/>
      <c r="M91" s="480"/>
      <c r="N91" s="99"/>
      <c r="O91" s="468"/>
      <c r="P91" s="470"/>
      <c r="Q91" s="766"/>
      <c r="R91" s="982"/>
      <c r="S91" s="444"/>
      <c r="T91" s="591"/>
      <c r="U91" s="367"/>
      <c r="V91" s="562"/>
      <c r="W91" s="442"/>
      <c r="X91" s="444"/>
      <c r="Y91" s="443"/>
      <c r="Z91" s="198"/>
      <c r="AA91" s="443"/>
      <c r="AB91" s="444"/>
      <c r="AC91" s="444"/>
      <c r="AD91" s="444"/>
    </row>
    <row r="92" spans="1:30" s="315" customFormat="1" ht="16.5" thickBot="1" x14ac:dyDescent="0.25">
      <c r="A92" s="764"/>
      <c r="B92" s="765"/>
      <c r="C92" s="594" t="s">
        <v>4972</v>
      </c>
      <c r="D92" s="594"/>
      <c r="E92" s="594"/>
      <c r="F92" s="594"/>
      <c r="G92" s="594"/>
      <c r="H92" s="480"/>
      <c r="I92" s="480"/>
      <c r="J92" s="1130">
        <v>0</v>
      </c>
      <c r="K92" s="99"/>
      <c r="L92" s="99"/>
      <c r="M92" s="1075">
        <v>0</v>
      </c>
      <c r="N92" s="1125"/>
      <c r="O92" s="468"/>
      <c r="P92" s="1082">
        <f>+J92+M92</f>
        <v>0</v>
      </c>
      <c r="Q92" s="1159"/>
      <c r="R92" s="982"/>
      <c r="S92" s="444"/>
      <c r="T92" s="591"/>
      <c r="U92" s="367"/>
      <c r="V92" s="562"/>
      <c r="W92" s="442"/>
      <c r="X92" s="444"/>
      <c r="Y92" s="443"/>
      <c r="Z92" s="198"/>
      <c r="AA92" s="443"/>
      <c r="AB92" s="444"/>
      <c r="AC92" s="444"/>
      <c r="AD92" s="444"/>
    </row>
    <row r="93" spans="1:30" s="315" customFormat="1" ht="16.5" thickBot="1" x14ac:dyDescent="0.25">
      <c r="A93" s="764"/>
      <c r="B93" s="765"/>
      <c r="C93" s="594"/>
      <c r="D93" s="594"/>
      <c r="E93" s="594"/>
      <c r="F93" s="594"/>
      <c r="G93" s="594"/>
      <c r="H93" s="480"/>
      <c r="I93" s="480"/>
      <c r="J93" s="6"/>
      <c r="K93" s="99"/>
      <c r="L93" s="99"/>
      <c r="M93" s="480"/>
      <c r="N93" s="99"/>
      <c r="O93" s="468"/>
      <c r="P93" s="470"/>
      <c r="Q93" s="766"/>
      <c r="R93" s="982"/>
      <c r="S93" s="444"/>
      <c r="T93" s="591"/>
      <c r="U93" s="367"/>
      <c r="V93" s="562"/>
      <c r="W93" s="442"/>
      <c r="X93" s="444"/>
      <c r="Y93" s="443"/>
      <c r="Z93" s="198"/>
      <c r="AA93" s="443"/>
      <c r="AB93" s="444"/>
      <c r="AC93" s="444"/>
      <c r="AD93" s="444"/>
    </row>
    <row r="94" spans="1:30" s="315" customFormat="1" ht="16.5" thickBot="1" x14ac:dyDescent="0.25">
      <c r="A94" s="764"/>
      <c r="B94" s="765"/>
      <c r="C94" s="594" t="s">
        <v>1382</v>
      </c>
      <c r="D94" s="594"/>
      <c r="E94" s="594"/>
      <c r="F94" s="594"/>
      <c r="G94" s="594"/>
      <c r="H94" s="480"/>
      <c r="I94" s="480"/>
      <c r="J94" s="1132">
        <v>0</v>
      </c>
      <c r="K94" s="99"/>
      <c r="L94" s="99"/>
      <c r="M94" s="1130">
        <v>0</v>
      </c>
      <c r="N94" s="99"/>
      <c r="O94" s="468"/>
      <c r="P94" s="1137">
        <f>+J94+M94</f>
        <v>0</v>
      </c>
      <c r="Q94" s="766"/>
      <c r="R94" s="982"/>
      <c r="S94" s="444"/>
      <c r="T94" s="591"/>
      <c r="U94" s="367"/>
      <c r="V94" s="562"/>
      <c r="W94" s="442"/>
      <c r="X94" s="444"/>
      <c r="Y94" s="443"/>
      <c r="Z94" s="198"/>
      <c r="AA94" s="443"/>
      <c r="AB94" s="444"/>
      <c r="AC94" s="444"/>
      <c r="AD94" s="444"/>
    </row>
    <row r="95" spans="1:30" ht="15.75" x14ac:dyDescent="0.2">
      <c r="A95" s="764"/>
      <c r="B95" s="776"/>
      <c r="C95" s="594" t="s">
        <v>66</v>
      </c>
      <c r="D95" s="777"/>
      <c r="E95" s="777"/>
      <c r="F95" s="777"/>
      <c r="G95" s="777"/>
      <c r="H95" s="480"/>
      <c r="I95" s="6"/>
      <c r="J95" s="110"/>
      <c r="K95" s="99"/>
      <c r="L95" s="99"/>
      <c r="M95" s="110"/>
      <c r="N95" s="99"/>
      <c r="O95" s="468"/>
      <c r="P95" s="470"/>
      <c r="Q95" s="766"/>
      <c r="R95" s="87"/>
      <c r="U95" s="366"/>
      <c r="W95" s="444"/>
      <c r="X95" s="444"/>
      <c r="Y95" s="444"/>
      <c r="Z95" s="444"/>
      <c r="AA95" s="444"/>
      <c r="AB95" s="444"/>
      <c r="AC95" s="444"/>
      <c r="AD95" s="199"/>
    </row>
    <row r="96" spans="1:30" ht="16.5" thickBot="1" x14ac:dyDescent="0.25">
      <c r="A96" s="901"/>
      <c r="B96" s="776"/>
      <c r="C96" s="777"/>
      <c r="D96" s="777"/>
      <c r="E96" s="777"/>
      <c r="F96" s="777"/>
      <c r="G96" s="777"/>
      <c r="H96" s="480"/>
      <c r="I96" s="6"/>
      <c r="J96" s="110"/>
      <c r="K96" s="99"/>
      <c r="L96" s="99"/>
      <c r="M96" s="110"/>
      <c r="N96" s="99"/>
      <c r="O96" s="468"/>
      <c r="P96" s="470"/>
      <c r="Q96" s="766"/>
      <c r="R96" s="1016"/>
      <c r="U96" s="366"/>
      <c r="W96" s="444"/>
      <c r="X96" s="444"/>
      <c r="Y96" s="444"/>
      <c r="Z96" s="444"/>
      <c r="AA96" s="444"/>
      <c r="AB96" s="444"/>
      <c r="AC96" s="444"/>
      <c r="AD96" s="199"/>
    </row>
    <row r="97" spans="1:30" s="315" customFormat="1" ht="16.5" thickBot="1" x14ac:dyDescent="0.25">
      <c r="A97" s="764"/>
      <c r="B97" s="778"/>
      <c r="C97" s="779"/>
      <c r="D97" s="779"/>
      <c r="E97" s="779"/>
      <c r="F97" s="779"/>
      <c r="G97" s="779"/>
      <c r="H97" s="780"/>
      <c r="I97" s="472"/>
      <c r="J97" s="174"/>
      <c r="K97" s="169"/>
      <c r="L97" s="169"/>
      <c r="M97" s="174"/>
      <c r="N97" s="169"/>
      <c r="O97" s="473"/>
      <c r="P97" s="481"/>
      <c r="Q97" s="770"/>
      <c r="R97" s="663"/>
      <c r="S97" s="444"/>
      <c r="T97" s="591"/>
      <c r="U97" s="367"/>
      <c r="V97" s="562"/>
      <c r="W97" s="444"/>
      <c r="X97" s="444"/>
      <c r="Y97" s="444"/>
      <c r="Z97" s="444"/>
      <c r="AA97" s="444"/>
      <c r="AB97" s="444"/>
      <c r="AC97" s="444"/>
      <c r="AD97" s="444"/>
    </row>
    <row r="98" spans="1:30" s="315" customFormat="1" ht="18.75" thickBot="1" x14ac:dyDescent="0.3">
      <c r="A98" s="764"/>
      <c r="B98" s="781"/>
      <c r="C98" s="1689" t="s">
        <v>1383</v>
      </c>
      <c r="D98" s="1689"/>
      <c r="E98" s="1689"/>
      <c r="F98" s="1689"/>
      <c r="G98" s="777"/>
      <c r="H98" s="480"/>
      <c r="I98" s="6"/>
      <c r="J98" s="1087">
        <f>ROUND(+J37+J42+J63+J66+J70+J72+J76+J78+J82+J84+J88+J92+J94,0)</f>
        <v>0</v>
      </c>
      <c r="K98" s="1119"/>
      <c r="L98" s="99"/>
      <c r="M98" s="1087">
        <f>ROUND(+M37+M42+M63+M66+M70+M72+M76+M78+M82+M84+M88+M92+M94,0)</f>
        <v>0</v>
      </c>
      <c r="N98" s="1119"/>
      <c r="O98" s="468"/>
      <c r="P98" s="1137">
        <f>+J98+M98</f>
        <v>0</v>
      </c>
      <c r="Q98" s="772"/>
      <c r="R98" s="663"/>
      <c r="S98" s="444"/>
      <c r="T98" s="364" t="str">
        <f>+IF(U98=0,"","&lt;===")</f>
        <v/>
      </c>
      <c r="U98" s="367">
        <f>+IF(J98+M98=P98,0,1)</f>
        <v>0</v>
      </c>
      <c r="V98" s="562"/>
      <c r="W98" s="442">
        <f>ROUND(J98+M98,0)</f>
        <v>0</v>
      </c>
      <c r="X98" s="222"/>
      <c r="Y98" s="443">
        <f>J98+M98</f>
        <v>0</v>
      </c>
      <c r="Z98" s="198"/>
      <c r="AA98" s="443">
        <f>Y98-W98</f>
        <v>0</v>
      </c>
      <c r="AB98" s="198"/>
      <c r="AC98" s="198" t="str">
        <f>IF(AA98&lt;&gt;0,"Please remove pence. All figures shown in whole £s","")</f>
        <v/>
      </c>
      <c r="AD98" s="444"/>
    </row>
    <row r="99" spans="1:30" s="315" customFormat="1" ht="16.5" thickBot="1" x14ac:dyDescent="0.25">
      <c r="A99" s="764"/>
      <c r="B99" s="782"/>
      <c r="C99" s="783"/>
      <c r="D99" s="783"/>
      <c r="E99" s="783"/>
      <c r="F99" s="783"/>
      <c r="G99" s="783"/>
      <c r="H99" s="784"/>
      <c r="I99" s="474"/>
      <c r="J99" s="175"/>
      <c r="K99" s="176"/>
      <c r="L99" s="176"/>
      <c r="M99" s="175"/>
      <c r="N99" s="176"/>
      <c r="O99" s="482"/>
      <c r="P99" s="483"/>
      <c r="Q99" s="775"/>
      <c r="R99" s="663"/>
      <c r="S99" s="444"/>
      <c r="T99" s="591"/>
      <c r="U99" s="367"/>
      <c r="V99" s="562"/>
      <c r="W99" s="444"/>
      <c r="X99" s="444"/>
      <c r="Y99" s="444"/>
      <c r="Z99" s="444"/>
      <c r="AA99" s="444"/>
      <c r="AB99" s="444"/>
      <c r="AC99" s="444"/>
      <c r="AD99" s="444"/>
    </row>
    <row r="100" spans="1:30" ht="15.75" x14ac:dyDescent="0.2">
      <c r="A100" s="890"/>
      <c r="B100" s="177"/>
      <c r="C100" s="594"/>
      <c r="D100" s="594"/>
      <c r="E100" s="594"/>
      <c r="F100" s="594"/>
      <c r="G100" s="594"/>
      <c r="H100" s="480"/>
      <c r="I100" s="6"/>
      <c r="J100" s="110"/>
      <c r="K100" s="99"/>
      <c r="L100" s="99"/>
      <c r="M100" s="110"/>
      <c r="N100" s="99"/>
      <c r="O100" s="468"/>
      <c r="P100" s="470"/>
      <c r="Q100" s="234"/>
      <c r="R100" s="891"/>
      <c r="U100" s="366"/>
      <c r="W100" s="444"/>
      <c r="X100" s="444"/>
      <c r="Y100" s="444"/>
      <c r="Z100" s="444"/>
      <c r="AA100" s="444"/>
      <c r="AB100" s="444"/>
      <c r="AC100" s="444"/>
      <c r="AD100" s="199"/>
    </row>
    <row r="101" spans="1:30" ht="15.75" x14ac:dyDescent="0.2">
      <c r="A101" s="890"/>
      <c r="B101" s="150"/>
      <c r="C101" s="141" t="s">
        <v>6388</v>
      </c>
      <c r="D101" s="108"/>
      <c r="E101" s="108"/>
      <c r="F101" s="108"/>
      <c r="G101" s="108"/>
      <c r="H101" s="6"/>
      <c r="I101" s="6"/>
      <c r="J101" s="99"/>
      <c r="K101" s="99"/>
      <c r="L101" s="99"/>
      <c r="M101" s="99"/>
      <c r="N101" s="99"/>
      <c r="O101" s="468"/>
      <c r="P101" s="468"/>
      <c r="Q101" s="234"/>
      <c r="R101" s="891"/>
      <c r="U101" s="366"/>
      <c r="W101" s="444"/>
      <c r="X101" s="444"/>
      <c r="Y101" s="444"/>
      <c r="Z101" s="444"/>
      <c r="AA101" s="444"/>
      <c r="AB101" s="444"/>
      <c r="AC101" s="444"/>
      <c r="AD101" s="199"/>
    </row>
    <row r="102" spans="1:30" ht="16.5" thickBot="1" x14ac:dyDescent="0.25">
      <c r="A102" s="152"/>
      <c r="B102" s="150"/>
      <c r="C102" s="141" t="s">
        <v>2</v>
      </c>
      <c r="D102" s="108"/>
      <c r="E102" s="108"/>
      <c r="F102" s="108"/>
      <c r="G102" s="108"/>
      <c r="H102" s="6"/>
      <c r="I102" s="6"/>
      <c r="J102" s="99"/>
      <c r="K102" s="99"/>
      <c r="L102" s="99"/>
      <c r="M102" s="99"/>
      <c r="N102" s="99"/>
      <c r="O102" s="468"/>
      <c r="P102" s="468"/>
      <c r="Q102" s="234"/>
      <c r="R102" s="87"/>
      <c r="U102" s="366"/>
      <c r="W102" s="444"/>
      <c r="X102" s="444"/>
      <c r="Y102" s="444"/>
      <c r="Z102" s="444"/>
      <c r="AA102" s="444"/>
      <c r="AB102" s="444"/>
      <c r="AC102" s="444"/>
      <c r="AD102" s="199"/>
    </row>
    <row r="103" spans="1:30" ht="18.75" thickBot="1" x14ac:dyDescent="0.3">
      <c r="A103" s="152"/>
      <c r="B103" s="150"/>
      <c r="C103" s="108" t="s">
        <v>4973</v>
      </c>
      <c r="D103" s="108"/>
      <c r="E103" s="108"/>
      <c r="F103" s="108"/>
      <c r="G103" s="108"/>
      <c r="H103" s="6"/>
      <c r="I103" s="6"/>
      <c r="J103" s="1075">
        <v>0</v>
      </c>
      <c r="K103" s="1125"/>
      <c r="L103" s="99"/>
      <c r="M103" s="1075">
        <v>0</v>
      </c>
      <c r="N103" s="1125"/>
      <c r="O103" s="468"/>
      <c r="P103" s="1082">
        <f>+J103+M103</f>
        <v>0</v>
      </c>
      <c r="Q103" s="1158"/>
      <c r="R103" s="87"/>
      <c r="T103" s="364" t="str">
        <f>+IF(U103=0,"","&lt;===")</f>
        <v/>
      </c>
      <c r="U103" s="367">
        <f>+IF(J103+M103=P103,0,1)</f>
        <v>0</v>
      </c>
      <c r="V103" s="243"/>
      <c r="W103" s="442">
        <f>ROUND(J103+M103,0)</f>
        <v>0</v>
      </c>
      <c r="X103" s="222"/>
      <c r="Y103" s="443">
        <f>J103+M103</f>
        <v>0</v>
      </c>
      <c r="Z103" s="198"/>
      <c r="AA103" s="443">
        <f>Y103-W103</f>
        <v>0</v>
      </c>
      <c r="AB103" s="198"/>
      <c r="AC103" s="198" t="str">
        <f>IF(AA103&lt;&gt;0,"Please remove pence. All figures shown in whole £s","")</f>
        <v/>
      </c>
      <c r="AD103" s="199"/>
    </row>
    <row r="104" spans="1:30" ht="15.75" thickBot="1" x14ac:dyDescent="0.25">
      <c r="A104" s="152"/>
      <c r="B104" s="150"/>
      <c r="C104" s="108"/>
      <c r="D104" s="108"/>
      <c r="E104" s="108"/>
      <c r="F104" s="108"/>
      <c r="G104" s="108"/>
      <c r="H104" s="6"/>
      <c r="I104" s="6"/>
      <c r="J104" s="6"/>
      <c r="K104" s="6"/>
      <c r="L104" s="6"/>
      <c r="M104" s="6"/>
      <c r="N104" s="6"/>
      <c r="O104" s="469"/>
      <c r="P104" s="469"/>
      <c r="Q104" s="469"/>
      <c r="R104" s="87"/>
      <c r="U104" s="366"/>
      <c r="W104" s="444"/>
      <c r="X104" s="444"/>
      <c r="Y104" s="444"/>
      <c r="Z104" s="444"/>
      <c r="AA104" s="444"/>
      <c r="AB104" s="444"/>
      <c r="AC104" s="444"/>
      <c r="AD104" s="199"/>
    </row>
    <row r="105" spans="1:30" ht="18.75" thickBot="1" x14ac:dyDescent="0.3">
      <c r="A105" s="152"/>
      <c r="B105" s="150"/>
      <c r="C105" s="1650" t="s">
        <v>1377</v>
      </c>
      <c r="D105" s="1650"/>
      <c r="E105" s="1650"/>
      <c r="F105" s="1650"/>
      <c r="G105" s="1650"/>
      <c r="H105" s="6"/>
      <c r="I105" s="6"/>
      <c r="J105" s="1132">
        <v>0</v>
      </c>
      <c r="K105" s="99"/>
      <c r="L105" s="99"/>
      <c r="M105" s="1058">
        <v>0</v>
      </c>
      <c r="N105" s="1125"/>
      <c r="O105" s="468"/>
      <c r="P105" s="1137">
        <f>+J105+M105</f>
        <v>0</v>
      </c>
      <c r="Q105" s="234"/>
      <c r="R105" s="87"/>
      <c r="T105" s="364" t="str">
        <f>+IF(U105=0,"","&lt;===")</f>
        <v/>
      </c>
      <c r="U105" s="367">
        <f>+IF(J105+M105=P105,0,1)</f>
        <v>0</v>
      </c>
      <c r="V105" s="243"/>
      <c r="W105" s="442">
        <f>ROUND(J105+M105,0)</f>
        <v>0</v>
      </c>
      <c r="X105" s="222"/>
      <c r="Y105" s="443">
        <f>J105+M105</f>
        <v>0</v>
      </c>
      <c r="Z105" s="198"/>
      <c r="AA105" s="443">
        <f>Y105-W105</f>
        <v>0</v>
      </c>
      <c r="AB105" s="198"/>
      <c r="AC105" s="198" t="str">
        <f>IF(AA105&lt;&gt;0,"Please remove pence. All figures shown in whole £s","")</f>
        <v/>
      </c>
      <c r="AD105" s="199"/>
    </row>
    <row r="106" spans="1:30" ht="15.75" x14ac:dyDescent="0.2">
      <c r="A106" s="152"/>
      <c r="B106" s="150"/>
      <c r="C106" s="1619"/>
      <c r="D106" s="1619"/>
      <c r="E106" s="1619"/>
      <c r="F106" s="1619"/>
      <c r="G106" s="1619"/>
      <c r="H106" s="6"/>
      <c r="I106" s="6"/>
      <c r="J106" s="110"/>
      <c r="K106" s="99"/>
      <c r="L106" s="99"/>
      <c r="M106" s="110"/>
      <c r="N106" s="99"/>
      <c r="O106" s="468"/>
      <c r="P106" s="470"/>
      <c r="Q106" s="234"/>
      <c r="R106" s="87"/>
      <c r="U106" s="366"/>
      <c r="W106" s="444"/>
      <c r="X106" s="444"/>
      <c r="Y106" s="444"/>
      <c r="Z106" s="444"/>
      <c r="AA106" s="444"/>
      <c r="AB106" s="444"/>
      <c r="AC106" s="444"/>
      <c r="AD106" s="199"/>
    </row>
    <row r="107" spans="1:30" x14ac:dyDescent="0.2">
      <c r="A107" s="152"/>
      <c r="B107" s="150"/>
      <c r="C107" s="108"/>
      <c r="D107" s="108"/>
      <c r="E107" s="108"/>
      <c r="F107" s="108"/>
      <c r="G107" s="108"/>
      <c r="H107" s="6"/>
      <c r="I107" s="6"/>
      <c r="J107" s="6"/>
      <c r="K107" s="6"/>
      <c r="L107" s="6"/>
      <c r="M107" s="6"/>
      <c r="N107" s="6"/>
      <c r="O107" s="469"/>
      <c r="P107" s="469"/>
      <c r="Q107" s="234"/>
      <c r="R107" s="87"/>
      <c r="U107" s="366"/>
      <c r="W107" s="444"/>
      <c r="X107" s="444"/>
      <c r="Y107" s="444"/>
      <c r="Z107" s="444"/>
      <c r="AA107" s="444"/>
      <c r="AB107" s="444"/>
      <c r="AC107" s="444"/>
      <c r="AD107" s="199"/>
    </row>
    <row r="108" spans="1:30" ht="16.5" thickBot="1" x14ac:dyDescent="0.25">
      <c r="A108" s="152"/>
      <c r="B108" s="150"/>
      <c r="C108" s="141" t="s">
        <v>3</v>
      </c>
      <c r="D108" s="108"/>
      <c r="E108" s="108"/>
      <c r="F108" s="108"/>
      <c r="G108" s="108"/>
      <c r="H108" s="6"/>
      <c r="I108" s="6"/>
      <c r="J108" s="99"/>
      <c r="K108" s="99"/>
      <c r="L108" s="99"/>
      <c r="M108" s="99"/>
      <c r="N108" s="99"/>
      <c r="O108" s="468"/>
      <c r="P108" s="468"/>
      <c r="Q108" s="234"/>
      <c r="R108" s="87"/>
      <c r="U108" s="366"/>
      <c r="W108" s="444"/>
      <c r="X108" s="444"/>
      <c r="Y108" s="444"/>
      <c r="Z108" s="444"/>
      <c r="AA108" s="444"/>
      <c r="AB108" s="444"/>
      <c r="AC108" s="444"/>
      <c r="AD108" s="199"/>
    </row>
    <row r="109" spans="1:30" ht="16.5" customHeight="1" thickBot="1" x14ac:dyDescent="0.3">
      <c r="A109" s="152"/>
      <c r="B109" s="150"/>
      <c r="C109" s="108" t="s">
        <v>4974</v>
      </c>
      <c r="D109" s="108"/>
      <c r="E109" s="108"/>
      <c r="F109" s="108"/>
      <c r="G109" s="108"/>
      <c r="H109" s="6"/>
      <c r="I109" s="6"/>
      <c r="J109" s="1075">
        <v>0</v>
      </c>
      <c r="K109" s="1125"/>
      <c r="L109" s="99"/>
      <c r="M109" s="1130">
        <v>0</v>
      </c>
      <c r="N109" s="99"/>
      <c r="O109" s="468"/>
      <c r="P109" s="1082">
        <f>+J109+M109</f>
        <v>0</v>
      </c>
      <c r="Q109" s="1158"/>
      <c r="R109" s="87"/>
      <c r="T109" s="364" t="str">
        <f>+IF(U109=0,"","&lt;===")</f>
        <v/>
      </c>
      <c r="U109" s="367">
        <f>+IF(J109+M109=P109,0,1)</f>
        <v>0</v>
      </c>
      <c r="V109" s="243"/>
      <c r="W109" s="442">
        <f>ROUND(J109+M109,0)</f>
        <v>0</v>
      </c>
      <c r="X109" s="222"/>
      <c r="Y109" s="443">
        <f>J109+M109</f>
        <v>0</v>
      </c>
      <c r="Z109" s="198"/>
      <c r="AA109" s="443">
        <f>Y109-W109</f>
        <v>0</v>
      </c>
      <c r="AB109" s="198"/>
      <c r="AC109" s="198" t="str">
        <f>IF(AA109&lt;&gt;0,"Please remove pence. All figures shown in whole £s","")</f>
        <v/>
      </c>
      <c r="AD109" s="199"/>
    </row>
    <row r="110" spans="1:30" ht="16.5" customHeight="1" thickBot="1" x14ac:dyDescent="0.25">
      <c r="A110" s="152"/>
      <c r="B110" s="150"/>
      <c r="C110" s="108"/>
      <c r="D110" s="108"/>
      <c r="E110" s="108"/>
      <c r="F110" s="108"/>
      <c r="G110" s="108"/>
      <c r="H110" s="6"/>
      <c r="I110" s="6"/>
      <c r="J110" s="6"/>
      <c r="K110" s="6"/>
      <c r="L110" s="6"/>
      <c r="M110" s="6"/>
      <c r="N110" s="6"/>
      <c r="O110" s="469"/>
      <c r="P110" s="469"/>
      <c r="Q110" s="469"/>
      <c r="R110" s="87"/>
      <c r="U110" s="366"/>
      <c r="W110" s="444"/>
      <c r="X110" s="444"/>
      <c r="Y110" s="444"/>
      <c r="Z110" s="444"/>
      <c r="AA110" s="444"/>
      <c r="AB110" s="444"/>
      <c r="AC110" s="444"/>
      <c r="AD110" s="199"/>
    </row>
    <row r="111" spans="1:30" ht="16.5" customHeight="1" thickBot="1" x14ac:dyDescent="0.3">
      <c r="A111" s="152"/>
      <c r="B111" s="150"/>
      <c r="C111" s="1650" t="s">
        <v>1384</v>
      </c>
      <c r="D111" s="1650"/>
      <c r="E111" s="1650"/>
      <c r="F111" s="1650"/>
      <c r="G111" s="1650"/>
      <c r="H111" s="6"/>
      <c r="I111" s="6"/>
      <c r="J111" s="1132">
        <v>0</v>
      </c>
      <c r="K111" s="99"/>
      <c r="L111" s="99"/>
      <c r="M111" s="1058">
        <v>0</v>
      </c>
      <c r="N111" s="1125"/>
      <c r="O111" s="468"/>
      <c r="P111" s="1082">
        <f>+J111+M111</f>
        <v>0</v>
      </c>
      <c r="Q111" s="1158"/>
      <c r="R111" s="87"/>
      <c r="T111" s="364" t="str">
        <f>+IF(U111=0,"","&lt;===")</f>
        <v/>
      </c>
      <c r="U111" s="367">
        <f>+IF(J111+M111=P111,0,1)</f>
        <v>0</v>
      </c>
      <c r="V111" s="243"/>
      <c r="W111" s="442">
        <f>ROUND(J111+M111,0)</f>
        <v>0</v>
      </c>
      <c r="X111" s="222"/>
      <c r="Y111" s="443">
        <f>J111+M111</f>
        <v>0</v>
      </c>
      <c r="Z111" s="198"/>
      <c r="AA111" s="443">
        <f>Y111-W111</f>
        <v>0</v>
      </c>
      <c r="AB111" s="198"/>
      <c r="AC111" s="198" t="str">
        <f>IF(AA111&lt;&gt;0,"Please remove pence. All figures shown in whole £s","")</f>
        <v/>
      </c>
      <c r="AD111" s="199"/>
    </row>
    <row r="112" spans="1:30" ht="16.5" customHeight="1" x14ac:dyDescent="0.2">
      <c r="A112" s="152"/>
      <c r="B112" s="150"/>
      <c r="C112" s="1619"/>
      <c r="D112" s="1619"/>
      <c r="E112" s="1619"/>
      <c r="F112" s="1619"/>
      <c r="G112" s="1619"/>
      <c r="H112" s="6"/>
      <c r="I112" s="6"/>
      <c r="J112" s="110"/>
      <c r="K112" s="99"/>
      <c r="L112" s="99"/>
      <c r="M112" s="110"/>
      <c r="N112" s="99"/>
      <c r="O112" s="468"/>
      <c r="P112" s="470"/>
      <c r="Q112" s="234"/>
      <c r="R112" s="87"/>
      <c r="U112" s="366"/>
      <c r="W112" s="444"/>
      <c r="X112" s="444"/>
      <c r="Y112" s="444"/>
      <c r="Z112" s="444"/>
      <c r="AA112" s="444"/>
      <c r="AB112" s="444"/>
      <c r="AC112" s="444"/>
      <c r="AD112" s="199"/>
    </row>
    <row r="113" spans="1:30" ht="16.5" customHeight="1" thickBot="1" x14ac:dyDescent="0.25">
      <c r="A113" s="152"/>
      <c r="B113" s="150"/>
      <c r="C113" s="155"/>
      <c r="D113" s="155"/>
      <c r="E113" s="155"/>
      <c r="F113" s="155"/>
      <c r="G113" s="155"/>
      <c r="H113" s="6"/>
      <c r="I113" s="6"/>
      <c r="J113" s="110"/>
      <c r="K113" s="99"/>
      <c r="L113" s="99"/>
      <c r="M113" s="110"/>
      <c r="N113" s="99"/>
      <c r="O113" s="468"/>
      <c r="P113" s="470"/>
      <c r="Q113" s="234"/>
      <c r="R113" s="87"/>
      <c r="U113" s="366"/>
      <c r="W113" s="444"/>
      <c r="X113" s="444"/>
      <c r="Y113" s="444"/>
      <c r="Z113" s="444"/>
      <c r="AA113" s="444"/>
      <c r="AB113" s="444"/>
      <c r="AC113" s="444"/>
      <c r="AD113" s="199"/>
    </row>
    <row r="114" spans="1:30" ht="16.5" customHeight="1" thickBot="1" x14ac:dyDescent="0.25">
      <c r="A114" s="152"/>
      <c r="B114" s="168"/>
      <c r="C114" s="178"/>
      <c r="D114" s="178"/>
      <c r="E114" s="178"/>
      <c r="F114" s="178"/>
      <c r="G114" s="178"/>
      <c r="H114" s="472"/>
      <c r="I114" s="472"/>
      <c r="J114" s="174"/>
      <c r="K114" s="169"/>
      <c r="L114" s="169"/>
      <c r="M114" s="174"/>
      <c r="N114" s="169"/>
      <c r="O114" s="473"/>
      <c r="P114" s="481"/>
      <c r="Q114" s="237"/>
      <c r="R114" s="87"/>
      <c r="U114" s="366"/>
      <c r="W114" s="444"/>
      <c r="X114" s="444"/>
      <c r="Y114" s="444"/>
      <c r="Z114" s="444"/>
      <c r="AA114" s="444"/>
      <c r="AB114" s="444"/>
      <c r="AC114" s="444"/>
      <c r="AD114" s="199"/>
    </row>
    <row r="115" spans="1:30" ht="16.5" customHeight="1" thickBot="1" x14ac:dyDescent="0.3">
      <c r="A115" s="152"/>
      <c r="B115" s="170"/>
      <c r="C115" s="1689" t="s">
        <v>1385</v>
      </c>
      <c r="D115" s="1689"/>
      <c r="E115" s="1689"/>
      <c r="F115" s="1689"/>
      <c r="G115" s="1689"/>
      <c r="H115" s="6"/>
      <c r="I115" s="6"/>
      <c r="J115" s="1118">
        <f>ROUND(+J103+J105+J109+J111,0)</f>
        <v>0</v>
      </c>
      <c r="K115" s="99"/>
      <c r="L115" s="99"/>
      <c r="M115" s="1118">
        <f>ROUND(+M103+M105+M109+M111,0)</f>
        <v>0</v>
      </c>
      <c r="N115" s="99"/>
      <c r="O115" s="468"/>
      <c r="P115" s="1082">
        <f>+J115+M115</f>
        <v>0</v>
      </c>
      <c r="Q115" s="1160"/>
      <c r="R115" s="87"/>
      <c r="T115" s="364" t="str">
        <f>+IF(U115=0,"","&lt;===")</f>
        <v/>
      </c>
      <c r="U115" s="367">
        <f>+IF(J115+M115=P115,0,1)</f>
        <v>0</v>
      </c>
      <c r="V115" s="243"/>
      <c r="W115" s="442">
        <f>ROUND(J115+M115,0)</f>
        <v>0</v>
      </c>
      <c r="X115" s="222"/>
      <c r="Y115" s="443">
        <f>J115+M115</f>
        <v>0</v>
      </c>
      <c r="Z115" s="198"/>
      <c r="AA115" s="443">
        <f>Y115-W115</f>
        <v>0</v>
      </c>
      <c r="AB115" s="198"/>
      <c r="AC115" s="198" t="str">
        <f>IF(AA115&lt;&gt;0,"Please remove pence. All figures shown in whole £s","")</f>
        <v/>
      </c>
      <c r="AD115" s="199"/>
    </row>
    <row r="116" spans="1:30" ht="16.5" customHeight="1" thickBot="1" x14ac:dyDescent="0.25">
      <c r="A116" s="152"/>
      <c r="B116" s="171"/>
      <c r="C116" s="179"/>
      <c r="D116" s="179"/>
      <c r="E116" s="179"/>
      <c r="F116" s="179"/>
      <c r="G116" s="179"/>
      <c r="H116" s="474"/>
      <c r="I116" s="474"/>
      <c r="J116" s="175"/>
      <c r="K116" s="176"/>
      <c r="L116" s="176"/>
      <c r="M116" s="175"/>
      <c r="N116" s="176"/>
      <c r="O116" s="482"/>
      <c r="P116" s="483"/>
      <c r="Q116" s="239"/>
      <c r="R116" s="87"/>
      <c r="U116" s="366"/>
      <c r="W116" s="444"/>
      <c r="X116" s="444"/>
      <c r="Y116" s="444"/>
      <c r="Z116" s="444"/>
      <c r="AA116" s="444"/>
      <c r="AB116" s="444"/>
      <c r="AC116" s="444"/>
      <c r="AD116" s="199"/>
    </row>
    <row r="117" spans="1:30" ht="15.75" thickBot="1" x14ac:dyDescent="0.25">
      <c r="A117" s="152"/>
      <c r="B117" s="150"/>
      <c r="C117" s="108"/>
      <c r="D117" s="108"/>
      <c r="E117" s="108"/>
      <c r="F117" s="108"/>
      <c r="G117" s="108"/>
      <c r="H117" s="6"/>
      <c r="I117" s="6"/>
      <c r="J117" s="99"/>
      <c r="K117" s="99"/>
      <c r="L117" s="99"/>
      <c r="M117" s="99"/>
      <c r="N117" s="99"/>
      <c r="O117" s="468"/>
      <c r="P117" s="468"/>
      <c r="Q117" s="234"/>
      <c r="R117" s="87"/>
      <c r="U117" s="366"/>
      <c r="W117" s="444"/>
      <c r="X117" s="444"/>
      <c r="Y117" s="444"/>
      <c r="Z117" s="444"/>
      <c r="AA117" s="444"/>
      <c r="AB117" s="444"/>
      <c r="AC117" s="444"/>
      <c r="AD117" s="199"/>
    </row>
    <row r="118" spans="1:30" ht="15.75" x14ac:dyDescent="0.2">
      <c r="A118" s="893"/>
      <c r="B118" s="894"/>
      <c r="C118" s="895" t="s">
        <v>6389</v>
      </c>
      <c r="D118" s="896"/>
      <c r="E118" s="896"/>
      <c r="F118" s="896"/>
      <c r="G118" s="896"/>
      <c r="H118" s="897"/>
      <c r="I118" s="897"/>
      <c r="J118" s="898"/>
      <c r="K118" s="898"/>
      <c r="L118" s="898"/>
      <c r="M118" s="898"/>
      <c r="N118" s="898"/>
      <c r="O118" s="899"/>
      <c r="P118" s="899"/>
      <c r="Q118" s="900"/>
      <c r="R118" s="467"/>
      <c r="U118" s="366"/>
      <c r="W118" s="444"/>
      <c r="X118" s="444"/>
      <c r="Y118" s="444"/>
      <c r="Z118" s="444"/>
      <c r="AA118" s="444"/>
      <c r="AB118" s="444"/>
      <c r="AC118" s="444"/>
      <c r="AD118" s="199"/>
    </row>
    <row r="119" spans="1:30" ht="16.5" thickBot="1" x14ac:dyDescent="0.25">
      <c r="A119" s="152"/>
      <c r="B119" s="150"/>
      <c r="C119" s="141" t="s">
        <v>35</v>
      </c>
      <c r="D119" s="108"/>
      <c r="E119" s="108"/>
      <c r="F119" s="108"/>
      <c r="G119" s="108"/>
      <c r="H119" s="6"/>
      <c r="I119" s="6"/>
      <c r="J119" s="99"/>
      <c r="K119" s="99"/>
      <c r="L119" s="99"/>
      <c r="M119" s="99"/>
      <c r="N119" s="99"/>
      <c r="O119" s="468"/>
      <c r="P119" s="468"/>
      <c r="Q119" s="234"/>
      <c r="R119" s="87"/>
      <c r="U119" s="366"/>
      <c r="W119" s="444"/>
      <c r="X119" s="444"/>
      <c r="Y119" s="444"/>
      <c r="Z119" s="444"/>
      <c r="AA119" s="444"/>
      <c r="AB119" s="444"/>
      <c r="AC119" s="444"/>
      <c r="AD119" s="199"/>
    </row>
    <row r="120" spans="1:30" ht="18.75" thickBot="1" x14ac:dyDescent="0.3">
      <c r="A120" s="152"/>
      <c r="B120" s="150"/>
      <c r="C120" s="108" t="s">
        <v>4975</v>
      </c>
      <c r="D120" s="108"/>
      <c r="E120" s="108"/>
      <c r="F120" s="108"/>
      <c r="G120" s="108"/>
      <c r="H120" s="6"/>
      <c r="I120" s="6"/>
      <c r="J120" s="1130">
        <v>0</v>
      </c>
      <c r="K120" s="99"/>
      <c r="L120" s="99"/>
      <c r="M120" s="1130">
        <v>0</v>
      </c>
      <c r="N120" s="99"/>
      <c r="O120" s="468"/>
      <c r="P120" s="1137">
        <f>+J120+M120</f>
        <v>0</v>
      </c>
      <c r="Q120" s="234"/>
      <c r="R120" s="87"/>
      <c r="T120" s="364" t="str">
        <f>+IF(U120=0,"","&lt;===")</f>
        <v/>
      </c>
      <c r="U120" s="367">
        <f>+IF(J120+M120=P120,0,1)</f>
        <v>0</v>
      </c>
      <c r="V120" s="243"/>
      <c r="W120" s="442">
        <f>ROUND(J120+M120,0)</f>
        <v>0</v>
      </c>
      <c r="X120" s="222"/>
      <c r="Y120" s="443">
        <f>J120+M120</f>
        <v>0</v>
      </c>
      <c r="Z120" s="198"/>
      <c r="AA120" s="443">
        <f>Y120-W120</f>
        <v>0</v>
      </c>
      <c r="AB120" s="198"/>
      <c r="AC120" s="198" t="str">
        <f>IF(AA120&lt;&gt;0,"Please remove pence. All figures shown in whole £s","")</f>
        <v/>
      </c>
      <c r="AD120" s="199"/>
    </row>
    <row r="121" spans="1:30" ht="15.75" thickBot="1" x14ac:dyDescent="0.25">
      <c r="A121" s="152"/>
      <c r="B121" s="150"/>
      <c r="C121" s="108"/>
      <c r="D121" s="108"/>
      <c r="E121" s="108"/>
      <c r="F121" s="108"/>
      <c r="G121" s="108"/>
      <c r="H121" s="6"/>
      <c r="I121" s="6"/>
      <c r="J121" s="6"/>
      <c r="K121" s="6"/>
      <c r="L121" s="6"/>
      <c r="M121" s="6"/>
      <c r="N121" s="6"/>
      <c r="O121" s="469"/>
      <c r="P121" s="469"/>
      <c r="Q121" s="469"/>
      <c r="R121" s="87"/>
      <c r="U121" s="366"/>
      <c r="W121" s="444"/>
      <c r="X121" s="444"/>
      <c r="Y121" s="444"/>
      <c r="Z121" s="444"/>
      <c r="AA121" s="444"/>
      <c r="AB121" s="444"/>
      <c r="AC121" s="444"/>
      <c r="AD121" s="199"/>
    </row>
    <row r="122" spans="1:30" ht="18.75" customHeight="1" thickBot="1" x14ac:dyDescent="0.3">
      <c r="A122" s="152"/>
      <c r="B122" s="150"/>
      <c r="C122" s="1650" t="s">
        <v>977</v>
      </c>
      <c r="D122" s="1650"/>
      <c r="E122" s="1650"/>
      <c r="F122" s="1650"/>
      <c r="G122" s="1650"/>
      <c r="H122" s="6"/>
      <c r="I122" s="6"/>
      <c r="J122" s="1132">
        <v>0</v>
      </c>
      <c r="K122" s="99"/>
      <c r="L122" s="99"/>
      <c r="M122" s="1132">
        <v>0</v>
      </c>
      <c r="N122" s="99"/>
      <c r="O122" s="468"/>
      <c r="P122" s="1082">
        <f>+J122+M122</f>
        <v>0</v>
      </c>
      <c r="Q122" s="1158"/>
      <c r="R122" s="87"/>
      <c r="T122" s="364" t="str">
        <f>+IF(U122=0,"","&lt;===")</f>
        <v/>
      </c>
      <c r="U122" s="367">
        <f>+IF(J122+M122=P122,0,1)</f>
        <v>0</v>
      </c>
      <c r="V122" s="243"/>
      <c r="W122" s="442">
        <f>ROUND(J122+M122,0)</f>
        <v>0</v>
      </c>
      <c r="X122" s="222"/>
      <c r="Y122" s="443">
        <f>J122+M122</f>
        <v>0</v>
      </c>
      <c r="Z122" s="198"/>
      <c r="AA122" s="443">
        <f>Y122-W122</f>
        <v>0</v>
      </c>
      <c r="AB122" s="198"/>
      <c r="AC122" s="198" t="str">
        <f>IF(AA122&lt;&gt;0,"Please remove pence. All figures shown in whole £s","")</f>
        <v/>
      </c>
      <c r="AD122" s="199"/>
    </row>
    <row r="123" spans="1:30" ht="15.75" x14ac:dyDescent="0.2">
      <c r="A123" s="152"/>
      <c r="B123" s="150"/>
      <c r="C123" s="1619"/>
      <c r="D123" s="1619"/>
      <c r="E123" s="1619"/>
      <c r="F123" s="1619"/>
      <c r="G123" s="1619"/>
      <c r="H123" s="6"/>
      <c r="I123" s="6"/>
      <c r="J123" s="110"/>
      <c r="K123" s="99"/>
      <c r="L123" s="99"/>
      <c r="M123" s="110"/>
      <c r="N123" s="99"/>
      <c r="O123" s="468"/>
      <c r="P123" s="470"/>
      <c r="Q123" s="234"/>
      <c r="R123" s="87"/>
      <c r="U123" s="366"/>
      <c r="W123" s="444"/>
      <c r="X123" s="444"/>
      <c r="Y123" s="444"/>
      <c r="Z123" s="444"/>
      <c r="AA123" s="444"/>
      <c r="AB123" s="444"/>
      <c r="AC123" s="444"/>
      <c r="AD123" s="199"/>
    </row>
    <row r="124" spans="1:30" ht="15.75" x14ac:dyDescent="0.2">
      <c r="A124" s="152"/>
      <c r="B124" s="150"/>
      <c r="C124" s="141"/>
      <c r="D124" s="108"/>
      <c r="E124" s="108"/>
      <c r="F124" s="108"/>
      <c r="G124" s="108"/>
      <c r="H124" s="6"/>
      <c r="I124" s="6"/>
      <c r="J124" s="99"/>
      <c r="K124" s="99"/>
      <c r="L124" s="99"/>
      <c r="M124" s="99"/>
      <c r="N124" s="99"/>
      <c r="O124" s="468"/>
      <c r="P124" s="468"/>
      <c r="Q124" s="234"/>
      <c r="R124" s="87"/>
      <c r="U124" s="366"/>
      <c r="W124" s="444"/>
      <c r="X124" s="444"/>
      <c r="Y124" s="444"/>
      <c r="Z124" s="444"/>
      <c r="AA124" s="444"/>
      <c r="AB124" s="444"/>
      <c r="AC124" s="444"/>
      <c r="AD124" s="199"/>
    </row>
    <row r="125" spans="1:30" ht="16.5" thickBot="1" x14ac:dyDescent="0.25">
      <c r="A125" s="152"/>
      <c r="B125" s="150"/>
      <c r="C125" s="141" t="s">
        <v>31</v>
      </c>
      <c r="D125" s="108"/>
      <c r="E125" s="108"/>
      <c r="F125" s="108"/>
      <c r="G125" s="108"/>
      <c r="H125" s="6"/>
      <c r="I125" s="6"/>
      <c r="J125" s="99"/>
      <c r="K125" s="99"/>
      <c r="L125" s="99"/>
      <c r="M125" s="99"/>
      <c r="N125" s="99"/>
      <c r="O125" s="468"/>
      <c r="P125" s="468"/>
      <c r="Q125" s="234"/>
      <c r="R125" s="87"/>
      <c r="U125" s="366"/>
      <c r="W125" s="444"/>
      <c r="X125" s="444"/>
      <c r="Y125" s="444"/>
      <c r="Z125" s="444"/>
      <c r="AA125" s="444"/>
      <c r="AB125" s="444"/>
      <c r="AC125" s="444"/>
      <c r="AD125" s="199"/>
    </row>
    <row r="126" spans="1:30" ht="18.75" thickBot="1" x14ac:dyDescent="0.3">
      <c r="A126" s="152"/>
      <c r="B126" s="150"/>
      <c r="C126" s="108" t="s">
        <v>4976</v>
      </c>
      <c r="D126" s="108"/>
      <c r="E126" s="108"/>
      <c r="F126" s="108"/>
      <c r="G126" s="108"/>
      <c r="H126" s="6"/>
      <c r="I126" s="6"/>
      <c r="J126" s="1075">
        <v>0</v>
      </c>
      <c r="K126" s="1125"/>
      <c r="L126" s="99"/>
      <c r="M126" s="1130">
        <v>0</v>
      </c>
      <c r="N126" s="99"/>
      <c r="O126" s="468"/>
      <c r="P126" s="1137">
        <f>+J126+M126</f>
        <v>0</v>
      </c>
      <c r="Q126" s="234"/>
      <c r="R126" s="87"/>
      <c r="T126" s="364" t="str">
        <f>+IF(U126=0,"","&lt;===")</f>
        <v/>
      </c>
      <c r="U126" s="367">
        <f>+IF(J126+M126=P126,0,1)</f>
        <v>0</v>
      </c>
      <c r="V126" s="243"/>
      <c r="W126" s="442">
        <f>ROUND(J126+M126,0)</f>
        <v>0</v>
      </c>
      <c r="X126" s="222"/>
      <c r="Y126" s="443">
        <f>J126+M126</f>
        <v>0</v>
      </c>
      <c r="Z126" s="198"/>
      <c r="AA126" s="443">
        <f>Y126-W126</f>
        <v>0</v>
      </c>
      <c r="AB126" s="198"/>
      <c r="AC126" s="198" t="str">
        <f>IF(AA126&lt;&gt;0,"Please remove pence. All figures shown in whole £s","")</f>
        <v/>
      </c>
      <c r="AD126" s="199"/>
    </row>
    <row r="127" spans="1:30" ht="15.75" thickBot="1" x14ac:dyDescent="0.25">
      <c r="A127" s="152"/>
      <c r="B127" s="150"/>
      <c r="C127" s="108"/>
      <c r="D127" s="108"/>
      <c r="E127" s="108"/>
      <c r="F127" s="108"/>
      <c r="G127" s="108"/>
      <c r="H127" s="6"/>
      <c r="I127" s="6"/>
      <c r="J127" s="6"/>
      <c r="K127" s="6"/>
      <c r="L127" s="6"/>
      <c r="M127" s="6"/>
      <c r="N127" s="6"/>
      <c r="O127" s="469"/>
      <c r="P127" s="469"/>
      <c r="Q127" s="234"/>
      <c r="R127" s="87"/>
      <c r="U127" s="366"/>
      <c r="W127" s="444"/>
      <c r="X127" s="444"/>
      <c r="Y127" s="444"/>
      <c r="Z127" s="444"/>
      <c r="AA127" s="444"/>
      <c r="AB127" s="444"/>
      <c r="AC127" s="444"/>
      <c r="AD127" s="199"/>
    </row>
    <row r="128" spans="1:30" ht="18.75" customHeight="1" thickBot="1" x14ac:dyDescent="0.3">
      <c r="A128" s="152"/>
      <c r="B128" s="150"/>
      <c r="C128" s="1650" t="s">
        <v>978</v>
      </c>
      <c r="D128" s="1650"/>
      <c r="E128" s="1650"/>
      <c r="F128" s="1650"/>
      <c r="G128" s="1650"/>
      <c r="H128" s="6"/>
      <c r="I128" s="6"/>
      <c r="J128" s="1132">
        <v>0</v>
      </c>
      <c r="K128" s="99"/>
      <c r="L128" s="99"/>
      <c r="M128" s="1058">
        <v>0</v>
      </c>
      <c r="N128" s="1125"/>
      <c r="O128" s="468"/>
      <c r="P128" s="1137">
        <f>+J128+M128</f>
        <v>0</v>
      </c>
      <c r="Q128" s="234"/>
      <c r="R128" s="87"/>
      <c r="T128" s="364" t="str">
        <f>+IF(U128=0,"","&lt;===")</f>
        <v/>
      </c>
      <c r="U128" s="367">
        <f>+IF(J128+M128=P128,0,1)</f>
        <v>0</v>
      </c>
      <c r="V128" s="243"/>
      <c r="W128" s="442">
        <f>ROUND(J128+M128,0)</f>
        <v>0</v>
      </c>
      <c r="X128" s="222"/>
      <c r="Y128" s="443">
        <f>J128+M128</f>
        <v>0</v>
      </c>
      <c r="Z128" s="198"/>
      <c r="AA128" s="443">
        <f>Y128-W128</f>
        <v>0</v>
      </c>
      <c r="AB128" s="198"/>
      <c r="AC128" s="198" t="str">
        <f>IF(AA128&lt;&gt;0,"Please remove pence. All figures shown in whole £s","")</f>
        <v/>
      </c>
      <c r="AD128" s="199"/>
    </row>
    <row r="129" spans="1:30" ht="15.75" x14ac:dyDescent="0.2">
      <c r="A129" s="152"/>
      <c r="B129" s="150"/>
      <c r="C129" s="1619"/>
      <c r="D129" s="1619"/>
      <c r="E129" s="1619"/>
      <c r="F129" s="1619"/>
      <c r="G129" s="1619"/>
      <c r="H129" s="6"/>
      <c r="I129" s="6"/>
      <c r="J129" s="110"/>
      <c r="K129" s="99"/>
      <c r="L129" s="99"/>
      <c r="M129" s="110"/>
      <c r="N129" s="99"/>
      <c r="O129" s="468"/>
      <c r="P129" s="470"/>
      <c r="Q129" s="234"/>
      <c r="R129" s="87"/>
      <c r="U129" s="366"/>
      <c r="W129" s="444"/>
      <c r="X129" s="444"/>
      <c r="Y129" s="444"/>
      <c r="Z129" s="444"/>
      <c r="AA129" s="444"/>
      <c r="AB129" s="444"/>
      <c r="AC129" s="444"/>
      <c r="AD129" s="199"/>
    </row>
    <row r="130" spans="1:30" ht="15.75" x14ac:dyDescent="0.2">
      <c r="A130" s="152"/>
      <c r="B130" s="150"/>
      <c r="C130" s="166"/>
      <c r="D130" s="166"/>
      <c r="E130" s="166"/>
      <c r="F130" s="166"/>
      <c r="G130" s="166"/>
      <c r="H130" s="6"/>
      <c r="I130" s="6"/>
      <c r="J130" s="110"/>
      <c r="K130" s="99"/>
      <c r="L130" s="99"/>
      <c r="M130" s="110"/>
      <c r="N130" s="99"/>
      <c r="O130" s="468"/>
      <c r="P130" s="470"/>
      <c r="Q130" s="234"/>
      <c r="R130" s="87"/>
      <c r="U130" s="366"/>
      <c r="W130" s="444"/>
      <c r="X130" s="444"/>
      <c r="Y130" s="444"/>
      <c r="Z130" s="444"/>
      <c r="AA130" s="444"/>
      <c r="AB130" s="444"/>
      <c r="AC130" s="444"/>
      <c r="AD130" s="199"/>
    </row>
    <row r="131" spans="1:30" ht="16.5" thickBot="1" x14ac:dyDescent="0.25">
      <c r="A131" s="152"/>
      <c r="B131" s="150"/>
      <c r="C131" s="141" t="s">
        <v>30</v>
      </c>
      <c r="D131" s="108"/>
      <c r="E131" s="108"/>
      <c r="F131" s="108"/>
      <c r="G131" s="108"/>
      <c r="H131" s="6"/>
      <c r="I131" s="6"/>
      <c r="J131" s="99"/>
      <c r="K131" s="99"/>
      <c r="L131" s="99"/>
      <c r="M131" s="99"/>
      <c r="N131" s="99"/>
      <c r="O131" s="468"/>
      <c r="P131" s="468"/>
      <c r="Q131" s="234"/>
      <c r="R131" s="87"/>
      <c r="U131" s="366"/>
      <c r="W131" s="444"/>
      <c r="X131" s="444"/>
      <c r="Y131" s="444"/>
      <c r="Z131" s="444"/>
      <c r="AA131" s="444"/>
      <c r="AB131" s="444"/>
      <c r="AC131" s="444"/>
      <c r="AD131" s="199"/>
    </row>
    <row r="132" spans="1:30" ht="18.75" thickBot="1" x14ac:dyDescent="0.3">
      <c r="A132" s="152"/>
      <c r="B132" s="150"/>
      <c r="C132" s="108" t="s">
        <v>4977</v>
      </c>
      <c r="D132" s="108"/>
      <c r="E132" s="108"/>
      <c r="F132" s="108"/>
      <c r="G132" s="108"/>
      <c r="H132" s="6"/>
      <c r="I132" s="6"/>
      <c r="J132" s="1075">
        <v>0</v>
      </c>
      <c r="K132" s="1125"/>
      <c r="L132" s="99"/>
      <c r="M132" s="1130">
        <v>0</v>
      </c>
      <c r="N132" s="99"/>
      <c r="O132" s="468"/>
      <c r="P132" s="1137">
        <f>+J132+M132</f>
        <v>0</v>
      </c>
      <c r="Q132" s="234"/>
      <c r="R132" s="87"/>
      <c r="T132" s="364" t="str">
        <f>+IF(U132=0,"","&lt;===")</f>
        <v/>
      </c>
      <c r="U132" s="367">
        <f>+IF(J132+M132=P132,0,1)</f>
        <v>0</v>
      </c>
      <c r="V132" s="243"/>
      <c r="W132" s="442">
        <f>ROUND(J132+M132,0)</f>
        <v>0</v>
      </c>
      <c r="X132" s="222"/>
      <c r="Y132" s="443">
        <f>J132+M132</f>
        <v>0</v>
      </c>
      <c r="Z132" s="198"/>
      <c r="AA132" s="443">
        <f>Y132-W132</f>
        <v>0</v>
      </c>
      <c r="AB132" s="198"/>
      <c r="AC132" s="198" t="str">
        <f>IF(AA132&lt;&gt;0,"Please remove pence. All figures shown in whole £s","")</f>
        <v/>
      </c>
      <c r="AD132" s="199"/>
    </row>
    <row r="133" spans="1:30" ht="15.75" thickBot="1" x14ac:dyDescent="0.25">
      <c r="A133" s="152"/>
      <c r="B133" s="150"/>
      <c r="C133" s="108"/>
      <c r="D133" s="108"/>
      <c r="E133" s="108"/>
      <c r="F133" s="108"/>
      <c r="G133" s="108"/>
      <c r="H133" s="6"/>
      <c r="I133" s="6"/>
      <c r="J133" s="6"/>
      <c r="K133" s="6"/>
      <c r="L133" s="6"/>
      <c r="M133" s="6"/>
      <c r="N133" s="6"/>
      <c r="O133" s="469"/>
      <c r="P133" s="469"/>
      <c r="Q133" s="234"/>
      <c r="R133" s="87"/>
      <c r="U133" s="366"/>
      <c r="W133" s="444"/>
      <c r="X133" s="444"/>
      <c r="Y133" s="444"/>
      <c r="Z133" s="444"/>
      <c r="AA133" s="444"/>
      <c r="AB133" s="444"/>
      <c r="AC133" s="444"/>
      <c r="AD133" s="199"/>
    </row>
    <row r="134" spans="1:30" ht="18.75" customHeight="1" thickBot="1" x14ac:dyDescent="0.3">
      <c r="A134" s="152"/>
      <c r="B134" s="150"/>
      <c r="C134" s="1650" t="s">
        <v>979</v>
      </c>
      <c r="D134" s="1650"/>
      <c r="E134" s="1650"/>
      <c r="F134" s="1650"/>
      <c r="G134" s="1650"/>
      <c r="H134" s="6"/>
      <c r="I134" s="6"/>
      <c r="J134" s="1132">
        <v>0</v>
      </c>
      <c r="K134" s="99"/>
      <c r="L134" s="99"/>
      <c r="M134" s="1132">
        <v>0</v>
      </c>
      <c r="N134" s="99"/>
      <c r="O134" s="468"/>
      <c r="P134" s="1137">
        <f>+J134+M134</f>
        <v>0</v>
      </c>
      <c r="Q134" s="234"/>
      <c r="R134" s="87"/>
      <c r="T134" s="364" t="str">
        <f>+IF(U134=0,"","&lt;===")</f>
        <v/>
      </c>
      <c r="U134" s="367">
        <f>+IF(J134+M134=P134,0,1)</f>
        <v>0</v>
      </c>
      <c r="V134" s="243"/>
      <c r="W134" s="442">
        <f>ROUND(J134+M134,0)</f>
        <v>0</v>
      </c>
      <c r="X134" s="222"/>
      <c r="Y134" s="443">
        <f>J134+M134</f>
        <v>0</v>
      </c>
      <c r="Z134" s="198"/>
      <c r="AA134" s="443">
        <f>Y134-W134</f>
        <v>0</v>
      </c>
      <c r="AB134" s="198"/>
      <c r="AC134" s="198" t="str">
        <f>IF(AA134&lt;&gt;0,"Please remove pence. All figures shown in whole £s","")</f>
        <v/>
      </c>
      <c r="AD134" s="199"/>
    </row>
    <row r="135" spans="1:30" ht="15.75" x14ac:dyDescent="0.2">
      <c r="A135" s="152"/>
      <c r="B135" s="150"/>
      <c r="C135" s="1619"/>
      <c r="D135" s="1619"/>
      <c r="E135" s="1619"/>
      <c r="F135" s="1619"/>
      <c r="G135" s="1619"/>
      <c r="H135" s="6"/>
      <c r="I135" s="6"/>
      <c r="J135" s="110"/>
      <c r="K135" s="99"/>
      <c r="L135" s="99"/>
      <c r="M135" s="110"/>
      <c r="N135" s="99"/>
      <c r="O135" s="468"/>
      <c r="P135" s="470"/>
      <c r="Q135" s="234"/>
      <c r="R135" s="87"/>
      <c r="U135" s="366"/>
      <c r="W135" s="444"/>
      <c r="X135" s="444"/>
      <c r="Y135" s="444"/>
      <c r="Z135" s="444"/>
      <c r="AA135" s="444"/>
      <c r="AB135" s="444"/>
      <c r="AC135" s="444"/>
      <c r="AD135" s="199"/>
    </row>
    <row r="136" spans="1:30" x14ac:dyDescent="0.2">
      <c r="A136" s="152"/>
      <c r="B136" s="150"/>
      <c r="C136" s="108"/>
      <c r="D136" s="108"/>
      <c r="E136" s="108"/>
      <c r="F136" s="108"/>
      <c r="G136" s="108"/>
      <c r="H136" s="6"/>
      <c r="I136" s="6"/>
      <c r="J136" s="6"/>
      <c r="K136" s="6"/>
      <c r="L136" s="6"/>
      <c r="M136" s="6"/>
      <c r="N136" s="6"/>
      <c r="O136" s="469"/>
      <c r="P136" s="469"/>
      <c r="Q136" s="234"/>
      <c r="R136" s="87"/>
      <c r="U136" s="366"/>
      <c r="W136" s="444"/>
      <c r="X136" s="444"/>
      <c r="Y136" s="444"/>
      <c r="Z136" s="444"/>
      <c r="AA136" s="444"/>
      <c r="AB136" s="444"/>
      <c r="AC136" s="444"/>
      <c r="AD136" s="199"/>
    </row>
    <row r="137" spans="1:30" ht="16.5" thickBot="1" x14ac:dyDescent="0.25">
      <c r="A137" s="152"/>
      <c r="B137" s="150"/>
      <c r="C137" s="141" t="s">
        <v>36</v>
      </c>
      <c r="D137" s="108"/>
      <c r="E137" s="108"/>
      <c r="F137" s="108"/>
      <c r="G137" s="108"/>
      <c r="H137" s="6"/>
      <c r="I137" s="6"/>
      <c r="J137" s="99"/>
      <c r="K137" s="99"/>
      <c r="L137" s="99"/>
      <c r="M137" s="99"/>
      <c r="N137" s="99"/>
      <c r="O137" s="468"/>
      <c r="P137" s="468"/>
      <c r="Q137" s="234"/>
      <c r="R137" s="87"/>
      <c r="U137" s="366"/>
      <c r="W137" s="444"/>
      <c r="X137" s="444"/>
      <c r="Y137" s="444"/>
      <c r="Z137" s="444"/>
      <c r="AA137" s="444"/>
      <c r="AB137" s="444"/>
      <c r="AC137" s="444"/>
      <c r="AD137" s="199"/>
    </row>
    <row r="138" spans="1:30" ht="18.75" thickBot="1" x14ac:dyDescent="0.3">
      <c r="A138" s="152"/>
      <c r="B138" s="150"/>
      <c r="C138" s="108" t="s">
        <v>4978</v>
      </c>
      <c r="D138" s="108"/>
      <c r="E138" s="108"/>
      <c r="F138" s="108"/>
      <c r="G138" s="108"/>
      <c r="H138" s="6"/>
      <c r="I138" s="6"/>
      <c r="J138" s="1130">
        <v>0</v>
      </c>
      <c r="K138" s="99"/>
      <c r="L138" s="99"/>
      <c r="M138" s="1130">
        <v>0</v>
      </c>
      <c r="N138" s="99"/>
      <c r="O138" s="468"/>
      <c r="P138" s="1137">
        <f>+J138+M138</f>
        <v>0</v>
      </c>
      <c r="Q138" s="234"/>
      <c r="R138" s="87"/>
      <c r="T138" s="364" t="str">
        <f>+IF(U138=0,"","&lt;===")</f>
        <v/>
      </c>
      <c r="U138" s="367">
        <f>+IF(J138+M138=P138,0,1)</f>
        <v>0</v>
      </c>
      <c r="V138" s="243"/>
      <c r="W138" s="442">
        <f>ROUND(J138+M138,0)</f>
        <v>0</v>
      </c>
      <c r="X138" s="222"/>
      <c r="Y138" s="443">
        <f>J138+M138</f>
        <v>0</v>
      </c>
      <c r="Z138" s="198"/>
      <c r="AA138" s="443">
        <f>Y138-W138</f>
        <v>0</v>
      </c>
      <c r="AB138" s="198"/>
      <c r="AC138" s="198" t="str">
        <f>IF(AA138&lt;&gt;0,"Please remove pence. All figures shown in whole £s","")</f>
        <v/>
      </c>
      <c r="AD138" s="199"/>
    </row>
    <row r="139" spans="1:30" ht="15.75" thickBot="1" x14ac:dyDescent="0.25">
      <c r="A139" s="152"/>
      <c r="B139" s="150"/>
      <c r="C139" s="108"/>
      <c r="D139" s="108"/>
      <c r="E139" s="108"/>
      <c r="F139" s="108"/>
      <c r="G139" s="108"/>
      <c r="H139" s="6"/>
      <c r="I139" s="6"/>
      <c r="J139" s="6"/>
      <c r="K139" s="6"/>
      <c r="L139" s="6"/>
      <c r="M139" s="6"/>
      <c r="N139" s="6"/>
      <c r="O139" s="469"/>
      <c r="P139" s="469"/>
      <c r="Q139" s="469"/>
      <c r="R139" s="87"/>
      <c r="U139" s="366"/>
      <c r="W139" s="444"/>
      <c r="X139" s="444"/>
      <c r="Y139" s="444"/>
      <c r="Z139" s="444"/>
      <c r="AA139" s="444"/>
      <c r="AB139" s="444"/>
      <c r="AC139" s="444"/>
      <c r="AD139" s="199"/>
    </row>
    <row r="140" spans="1:30" ht="18.75" customHeight="1" thickBot="1" x14ac:dyDescent="0.3">
      <c r="A140" s="152"/>
      <c r="B140" s="150"/>
      <c r="C140" s="1650" t="s">
        <v>980</v>
      </c>
      <c r="D140" s="1650"/>
      <c r="E140" s="1650"/>
      <c r="F140" s="1650"/>
      <c r="G140" s="1650"/>
      <c r="H140" s="6"/>
      <c r="I140" s="6"/>
      <c r="J140" s="1132">
        <v>0</v>
      </c>
      <c r="K140" s="99"/>
      <c r="L140" s="99"/>
      <c r="M140" s="1132">
        <v>0</v>
      </c>
      <c r="N140" s="99"/>
      <c r="O140" s="468"/>
      <c r="P140" s="1137">
        <f>+J140+M140</f>
        <v>0</v>
      </c>
      <c r="Q140" s="234"/>
      <c r="R140" s="87"/>
      <c r="T140" s="364" t="str">
        <f>+IF(U140=0,"","&lt;===")</f>
        <v/>
      </c>
      <c r="U140" s="367">
        <f>+IF(J140+M140=P140,0,1)</f>
        <v>0</v>
      </c>
      <c r="V140" s="243"/>
      <c r="W140" s="442">
        <f>ROUND(J140+M140,0)</f>
        <v>0</v>
      </c>
      <c r="X140" s="222"/>
      <c r="Y140" s="443">
        <f>J140+M140</f>
        <v>0</v>
      </c>
      <c r="Z140" s="198"/>
      <c r="AA140" s="443">
        <f>Y140-W140</f>
        <v>0</v>
      </c>
      <c r="AB140" s="198"/>
      <c r="AC140" s="198" t="str">
        <f>IF(AA140&lt;&gt;0,"Please remove pence. All figures shown in whole £s","")</f>
        <v/>
      </c>
      <c r="AD140" s="199"/>
    </row>
    <row r="141" spans="1:30" ht="15.75" x14ac:dyDescent="0.2">
      <c r="A141" s="152"/>
      <c r="B141" s="150"/>
      <c r="C141" s="1619"/>
      <c r="D141" s="1619"/>
      <c r="E141" s="1619"/>
      <c r="F141" s="1619"/>
      <c r="G141" s="1619"/>
      <c r="H141" s="6"/>
      <c r="I141" s="6"/>
      <c r="J141" s="110"/>
      <c r="K141" s="99"/>
      <c r="L141" s="99"/>
      <c r="M141" s="110"/>
      <c r="N141" s="99"/>
      <c r="O141" s="468"/>
      <c r="P141" s="470"/>
      <c r="Q141" s="234"/>
      <c r="R141" s="87"/>
      <c r="U141" s="366"/>
      <c r="W141" s="444"/>
      <c r="X141" s="444"/>
      <c r="Y141" s="444"/>
      <c r="Z141" s="444"/>
      <c r="AA141" s="444"/>
      <c r="AB141" s="444"/>
      <c r="AC141" s="444"/>
      <c r="AD141" s="199"/>
    </row>
    <row r="142" spans="1:30" ht="15.75" x14ac:dyDescent="0.2">
      <c r="A142" s="890"/>
      <c r="B142" s="150"/>
      <c r="C142" s="155"/>
      <c r="D142" s="155"/>
      <c r="E142" s="155"/>
      <c r="F142" s="155"/>
      <c r="G142" s="155"/>
      <c r="H142" s="480"/>
      <c r="I142" s="480"/>
      <c r="J142" s="391"/>
      <c r="K142" s="392"/>
      <c r="L142" s="392"/>
      <c r="M142" s="391"/>
      <c r="N142" s="392"/>
      <c r="O142" s="468"/>
      <c r="P142" s="470"/>
      <c r="Q142" s="234"/>
      <c r="R142" s="892"/>
      <c r="U142" s="366"/>
      <c r="W142" s="444"/>
      <c r="X142" s="444"/>
      <c r="Y142" s="444"/>
      <c r="Z142" s="444"/>
      <c r="AA142" s="444"/>
      <c r="AB142" s="444"/>
      <c r="AC142" s="444"/>
      <c r="AD142" s="199"/>
    </row>
    <row r="143" spans="1:30" ht="16.5" thickBot="1" x14ac:dyDescent="0.25">
      <c r="A143" s="890"/>
      <c r="B143" s="150"/>
      <c r="C143" s="141" t="s">
        <v>32</v>
      </c>
      <c r="D143" s="108"/>
      <c r="E143" s="108"/>
      <c r="F143" s="108"/>
      <c r="G143" s="108"/>
      <c r="H143" s="6"/>
      <c r="I143" s="6"/>
      <c r="J143" s="99"/>
      <c r="K143" s="99"/>
      <c r="L143" s="99"/>
      <c r="M143" s="99"/>
      <c r="N143" s="99"/>
      <c r="O143" s="468"/>
      <c r="P143" s="468"/>
      <c r="Q143" s="234"/>
      <c r="R143" s="891"/>
      <c r="U143" s="366"/>
      <c r="W143" s="444"/>
      <c r="X143" s="444"/>
      <c r="Y143" s="444"/>
      <c r="Z143" s="444"/>
      <c r="AA143" s="444"/>
      <c r="AB143" s="444"/>
      <c r="AC143" s="444"/>
      <c r="AD143" s="199"/>
    </row>
    <row r="144" spans="1:30" ht="18.75" thickBot="1" x14ac:dyDescent="0.3">
      <c r="A144" s="152"/>
      <c r="B144" s="150"/>
      <c r="C144" s="108" t="s">
        <v>4979</v>
      </c>
      <c r="D144" s="108"/>
      <c r="E144" s="108"/>
      <c r="F144" s="108"/>
      <c r="G144" s="108"/>
      <c r="H144" s="6"/>
      <c r="I144" s="6"/>
      <c r="J144" s="1130">
        <v>0</v>
      </c>
      <c r="K144" s="99"/>
      <c r="L144" s="99"/>
      <c r="M144" s="1130">
        <v>0</v>
      </c>
      <c r="N144" s="99"/>
      <c r="O144" s="468"/>
      <c r="P144" s="1082">
        <f>+J144+M144</f>
        <v>0</v>
      </c>
      <c r="Q144" s="1158"/>
      <c r="R144" s="87"/>
      <c r="T144" s="364" t="str">
        <f>+IF(U144=0,"","&lt;===")</f>
        <v/>
      </c>
      <c r="U144" s="367">
        <f>+IF(J144+M144=P144,0,1)</f>
        <v>0</v>
      </c>
      <c r="V144" s="243"/>
      <c r="W144" s="442">
        <f>ROUND(J144+M144,0)</f>
        <v>0</v>
      </c>
      <c r="X144" s="222"/>
      <c r="Y144" s="443">
        <f>J144+M144</f>
        <v>0</v>
      </c>
      <c r="Z144" s="198"/>
      <c r="AA144" s="443">
        <f>Y144-W144</f>
        <v>0</v>
      </c>
      <c r="AB144" s="198"/>
      <c r="AC144" s="198" t="str">
        <f>IF(AA144&lt;&gt;0,"Please remove pence. All figures shown in whole £s","")</f>
        <v/>
      </c>
      <c r="AD144" s="199"/>
    </row>
    <row r="145" spans="1:30" ht="15.75" thickBot="1" x14ac:dyDescent="0.25">
      <c r="A145" s="152"/>
      <c r="B145" s="150"/>
      <c r="C145" s="108"/>
      <c r="D145" s="108"/>
      <c r="E145" s="108"/>
      <c r="F145" s="108"/>
      <c r="G145" s="108"/>
      <c r="H145" s="6"/>
      <c r="I145" s="6"/>
      <c r="J145" s="6"/>
      <c r="K145" s="6"/>
      <c r="L145" s="6"/>
      <c r="M145" s="6"/>
      <c r="N145" s="6"/>
      <c r="O145" s="469"/>
      <c r="P145" s="469"/>
      <c r="Q145" s="234"/>
      <c r="R145" s="87"/>
      <c r="U145" s="366"/>
      <c r="W145" s="444"/>
      <c r="X145" s="444"/>
      <c r="Y145" s="444"/>
      <c r="Z145" s="444"/>
      <c r="AA145" s="444"/>
      <c r="AB145" s="444"/>
      <c r="AC145" s="444"/>
      <c r="AD145" s="199"/>
    </row>
    <row r="146" spans="1:30" ht="18.75" customHeight="1" thickBot="1" x14ac:dyDescent="0.3">
      <c r="A146" s="152"/>
      <c r="B146" s="150"/>
      <c r="C146" s="1650" t="s">
        <v>1378</v>
      </c>
      <c r="D146" s="1650"/>
      <c r="E146" s="1650"/>
      <c r="F146" s="1650"/>
      <c r="G146" s="1650"/>
      <c r="H146" s="6"/>
      <c r="I146" s="6"/>
      <c r="J146" s="1058">
        <v>0</v>
      </c>
      <c r="K146" s="1125"/>
      <c r="L146" s="99"/>
      <c r="M146" s="1132">
        <v>0</v>
      </c>
      <c r="N146" s="99"/>
      <c r="O146" s="468"/>
      <c r="P146" s="1137">
        <f>+J146+M146</f>
        <v>0</v>
      </c>
      <c r="Q146" s="234"/>
      <c r="R146" s="87"/>
      <c r="T146" s="364" t="str">
        <f>+IF(U146=0,"","&lt;===")</f>
        <v/>
      </c>
      <c r="U146" s="367">
        <f>+IF(J146+M146=P146,0,1)</f>
        <v>0</v>
      </c>
      <c r="V146" s="243"/>
      <c r="W146" s="442">
        <f>ROUND(J146+M146,0)</f>
        <v>0</v>
      </c>
      <c r="X146" s="222"/>
      <c r="Y146" s="443">
        <f>J146+M146</f>
        <v>0</v>
      </c>
      <c r="Z146" s="198"/>
      <c r="AA146" s="443">
        <f>Y146-W146</f>
        <v>0</v>
      </c>
      <c r="AB146" s="198"/>
      <c r="AC146" s="198" t="str">
        <f>IF(AA146&lt;&gt;0,"Please remove pence. All figures shown in whole £s","")</f>
        <v/>
      </c>
      <c r="AD146" s="199"/>
    </row>
    <row r="147" spans="1:30" ht="15.75" x14ac:dyDescent="0.2">
      <c r="A147" s="152"/>
      <c r="B147" s="150"/>
      <c r="C147" s="1619"/>
      <c r="D147" s="1619"/>
      <c r="E147" s="1619"/>
      <c r="F147" s="1619"/>
      <c r="G147" s="1619"/>
      <c r="H147" s="6"/>
      <c r="I147" s="6"/>
      <c r="J147" s="110"/>
      <c r="K147" s="99"/>
      <c r="L147" s="99"/>
      <c r="M147" s="110"/>
      <c r="N147" s="99"/>
      <c r="O147" s="468"/>
      <c r="P147" s="470"/>
      <c r="Q147" s="234"/>
      <c r="R147" s="87"/>
      <c r="U147" s="366"/>
      <c r="W147" s="444"/>
      <c r="X147" s="444"/>
      <c r="Y147" s="444"/>
      <c r="Z147" s="444"/>
      <c r="AA147" s="444"/>
      <c r="AB147" s="444"/>
      <c r="AC147" s="444"/>
      <c r="AD147" s="199"/>
    </row>
    <row r="148" spans="1:30" x14ac:dyDescent="0.2">
      <c r="A148" s="152"/>
      <c r="B148" s="150"/>
      <c r="C148" s="108"/>
      <c r="D148" s="108"/>
      <c r="E148" s="108"/>
      <c r="F148" s="108"/>
      <c r="G148" s="108"/>
      <c r="H148" s="6"/>
      <c r="I148" s="6"/>
      <c r="J148" s="99"/>
      <c r="K148" s="99"/>
      <c r="L148" s="99"/>
      <c r="M148" s="99"/>
      <c r="N148" s="99"/>
      <c r="O148" s="468"/>
      <c r="P148" s="468"/>
      <c r="Q148" s="234"/>
      <c r="R148" s="87"/>
      <c r="U148" s="366"/>
      <c r="W148" s="444"/>
      <c r="X148" s="444"/>
      <c r="Y148" s="444"/>
      <c r="Z148" s="444"/>
      <c r="AA148" s="444"/>
      <c r="AB148" s="444"/>
      <c r="AC148" s="444"/>
      <c r="AD148" s="199"/>
    </row>
    <row r="149" spans="1:30" ht="16.5" thickBot="1" x14ac:dyDescent="0.25">
      <c r="A149" s="152"/>
      <c r="B149" s="150"/>
      <c r="C149" s="141" t="s">
        <v>38</v>
      </c>
      <c r="D149" s="108"/>
      <c r="E149" s="108"/>
      <c r="F149" s="108"/>
      <c r="G149" s="108"/>
      <c r="H149" s="6"/>
      <c r="I149" s="6"/>
      <c r="J149" s="99"/>
      <c r="K149" s="99"/>
      <c r="L149" s="99"/>
      <c r="M149" s="99"/>
      <c r="N149" s="99"/>
      <c r="O149" s="468"/>
      <c r="P149" s="468"/>
      <c r="Q149" s="234"/>
      <c r="R149" s="87"/>
      <c r="U149" s="366"/>
      <c r="W149" s="444"/>
      <c r="X149" s="444"/>
      <c r="Y149" s="444"/>
      <c r="Z149" s="444"/>
      <c r="AA149" s="444"/>
      <c r="AB149" s="444"/>
      <c r="AC149" s="444"/>
      <c r="AD149" s="199"/>
    </row>
    <row r="150" spans="1:30" ht="18.75" thickBot="1" x14ac:dyDescent="0.3">
      <c r="A150" s="152"/>
      <c r="B150" s="150"/>
      <c r="C150" s="108" t="s">
        <v>4980</v>
      </c>
      <c r="D150" s="108"/>
      <c r="E150" s="108"/>
      <c r="F150" s="108"/>
      <c r="G150" s="108"/>
      <c r="H150" s="6"/>
      <c r="I150" s="6"/>
      <c r="J150" s="1130">
        <v>0</v>
      </c>
      <c r="K150" s="99"/>
      <c r="L150" s="99"/>
      <c r="M150" s="1130">
        <v>0</v>
      </c>
      <c r="N150" s="99"/>
      <c r="O150" s="468"/>
      <c r="P150" s="1082">
        <f>+J150+M150</f>
        <v>0</v>
      </c>
      <c r="Q150" s="1158"/>
      <c r="R150" s="87"/>
      <c r="T150" s="364" t="str">
        <f>+IF(U150=0,"","&lt;===")</f>
        <v/>
      </c>
      <c r="U150" s="367">
        <f>+IF(J150+M150=P150,0,1)</f>
        <v>0</v>
      </c>
      <c r="V150" s="243"/>
      <c r="W150" s="442">
        <f>ROUND(J150+M150,0)</f>
        <v>0</v>
      </c>
      <c r="X150" s="222"/>
      <c r="Y150" s="443">
        <f>J150+M150</f>
        <v>0</v>
      </c>
      <c r="Z150" s="198"/>
      <c r="AA150" s="443">
        <f>Y150-W150</f>
        <v>0</v>
      </c>
      <c r="AB150" s="198"/>
      <c r="AC150" s="198" t="str">
        <f>IF(AA150&lt;&gt;0,"Please remove pence. All figures shown in whole £s","")</f>
        <v/>
      </c>
      <c r="AD150" s="199"/>
    </row>
    <row r="151" spans="1:30" ht="15.75" thickBot="1" x14ac:dyDescent="0.25">
      <c r="A151" s="152"/>
      <c r="B151" s="150"/>
      <c r="C151" s="108"/>
      <c r="D151" s="108"/>
      <c r="E151" s="108"/>
      <c r="F151" s="108"/>
      <c r="G151" s="108"/>
      <c r="H151" s="6"/>
      <c r="I151" s="6"/>
      <c r="J151" s="6"/>
      <c r="K151" s="6"/>
      <c r="L151" s="6"/>
      <c r="M151" s="6"/>
      <c r="N151" s="6"/>
      <c r="O151" s="469"/>
      <c r="P151" s="469"/>
      <c r="Q151" s="469"/>
      <c r="R151" s="87"/>
      <c r="U151" s="366"/>
      <c r="W151" s="445"/>
      <c r="X151" s="444"/>
      <c r="Y151" s="444"/>
      <c r="Z151" s="444"/>
      <c r="AA151" s="444"/>
      <c r="AB151" s="444"/>
      <c r="AC151" s="444"/>
      <c r="AD151" s="199"/>
    </row>
    <row r="152" spans="1:30" ht="18.75" customHeight="1" thickBot="1" x14ac:dyDescent="0.3">
      <c r="A152" s="152"/>
      <c r="B152" s="150"/>
      <c r="C152" s="1650" t="s">
        <v>1386</v>
      </c>
      <c r="D152" s="1650"/>
      <c r="E152" s="1650"/>
      <c r="F152" s="1650"/>
      <c r="G152" s="1650"/>
      <c r="H152" s="6"/>
      <c r="I152" s="6"/>
      <c r="J152" s="1132">
        <v>0</v>
      </c>
      <c r="K152" s="99"/>
      <c r="L152" s="99"/>
      <c r="M152" s="1058">
        <v>0</v>
      </c>
      <c r="N152" s="1125"/>
      <c r="O152" s="468"/>
      <c r="P152" s="1137">
        <f>+J152+M152</f>
        <v>0</v>
      </c>
      <c r="Q152" s="234"/>
      <c r="R152" s="87"/>
      <c r="T152" s="364" t="str">
        <f>+IF(U152=0,"","&lt;===")</f>
        <v/>
      </c>
      <c r="U152" s="367">
        <f>+IF(J152+M152=P152,0,1)</f>
        <v>0</v>
      </c>
      <c r="V152" s="243"/>
      <c r="W152" s="442">
        <f>ROUND(J152+M152,0)</f>
        <v>0</v>
      </c>
      <c r="X152" s="222"/>
      <c r="Y152" s="443">
        <f>J152+M152</f>
        <v>0</v>
      </c>
      <c r="Z152" s="198"/>
      <c r="AA152" s="443">
        <f>Y152-W152</f>
        <v>0</v>
      </c>
      <c r="AB152" s="198"/>
      <c r="AC152" s="198" t="str">
        <f>IF(AA152&lt;&gt;0,"Please remove pence. All figures shown in whole £s","")</f>
        <v/>
      </c>
      <c r="AD152" s="199"/>
    </row>
    <row r="153" spans="1:30" ht="15.75" x14ac:dyDescent="0.2">
      <c r="A153" s="152"/>
      <c r="B153" s="150"/>
      <c r="C153" s="1619"/>
      <c r="D153" s="1619"/>
      <c r="E153" s="1619"/>
      <c r="F153" s="1619"/>
      <c r="G153" s="1619"/>
      <c r="H153" s="6"/>
      <c r="I153" s="6"/>
      <c r="J153" s="110"/>
      <c r="K153" s="99"/>
      <c r="L153" s="99"/>
      <c r="M153" s="110"/>
      <c r="N153" s="99"/>
      <c r="O153" s="468"/>
      <c r="P153" s="470"/>
      <c r="Q153" s="234"/>
      <c r="R153" s="87"/>
      <c r="U153" s="366"/>
      <c r="W153" s="444"/>
      <c r="X153" s="444"/>
      <c r="Y153" s="444"/>
      <c r="Z153" s="444"/>
      <c r="AA153" s="444"/>
      <c r="AB153" s="444"/>
      <c r="AC153" s="444"/>
      <c r="AD153" s="199"/>
    </row>
    <row r="154" spans="1:30" ht="16.5" thickBot="1" x14ac:dyDescent="0.3">
      <c r="A154" s="152"/>
      <c r="B154" s="150"/>
      <c r="C154" s="1007" t="s">
        <v>4429</v>
      </c>
      <c r="D154" s="1005"/>
      <c r="E154" s="1005"/>
      <c r="F154" s="1005"/>
      <c r="G154" s="1005"/>
      <c r="H154" s="1006"/>
      <c r="I154" s="454"/>
      <c r="J154" s="934"/>
      <c r="K154" s="455"/>
      <c r="L154" s="455"/>
      <c r="M154" s="455"/>
      <c r="N154" s="455"/>
      <c r="O154" s="468"/>
      <c r="P154" s="470"/>
      <c r="Q154" s="234"/>
      <c r="R154" s="87"/>
      <c r="U154" s="367"/>
      <c r="V154" s="562"/>
      <c r="W154" s="445"/>
      <c r="X154" s="444"/>
      <c r="Y154" s="444"/>
      <c r="Z154" s="444"/>
      <c r="AA154" s="444"/>
      <c r="AB154" s="444"/>
      <c r="AC154" s="444"/>
      <c r="AD154" s="199"/>
    </row>
    <row r="155" spans="1:30" ht="16.5" thickBot="1" x14ac:dyDescent="0.25">
      <c r="A155" s="152"/>
      <c r="B155" s="150"/>
      <c r="C155" s="1002" t="s">
        <v>1387</v>
      </c>
      <c r="D155" s="453"/>
      <c r="E155" s="453"/>
      <c r="F155" s="453"/>
      <c r="G155" s="453"/>
      <c r="H155" s="454"/>
      <c r="I155" s="454"/>
      <c r="J155" s="455"/>
      <c r="K155" s="455"/>
      <c r="L155" s="455"/>
      <c r="M155" s="1138">
        <f>'Part 2 DA Summary'!R6*-1</f>
        <v>0</v>
      </c>
      <c r="N155" s="455"/>
      <c r="O155" s="468"/>
      <c r="P155" s="468"/>
      <c r="Q155" s="234"/>
      <c r="R155" s="87"/>
      <c r="U155" s="367">
        <f>IF(ABS(M155)&gt;ABS(M152+M150),1,0)</f>
        <v>0</v>
      </c>
      <c r="V155" s="562"/>
      <c r="W155" s="444"/>
      <c r="X155" s="444"/>
      <c r="Y155" s="444"/>
      <c r="Z155" s="444"/>
      <c r="AA155" s="444"/>
      <c r="AB155" s="444"/>
      <c r="AC155" s="444"/>
      <c r="AD155" s="199"/>
    </row>
    <row r="156" spans="1:30" ht="15.75" thickBot="1" x14ac:dyDescent="0.25">
      <c r="A156" s="152"/>
      <c r="B156" s="150"/>
      <c r="C156" s="453"/>
      <c r="D156" s="453"/>
      <c r="E156" s="453"/>
      <c r="F156" s="453"/>
      <c r="G156" s="453"/>
      <c r="H156" s="455"/>
      <c r="I156" s="455"/>
      <c r="J156" s="455"/>
      <c r="K156" s="455"/>
      <c r="L156" s="455"/>
      <c r="M156" s="933"/>
      <c r="N156" s="455"/>
      <c r="O156" s="468"/>
      <c r="P156" s="468"/>
      <c r="Q156" s="234"/>
      <c r="R156" s="87"/>
      <c r="U156" s="367"/>
      <c r="V156" s="562"/>
      <c r="W156" s="444"/>
      <c r="X156" s="444"/>
      <c r="Y156" s="444"/>
      <c r="Z156" s="444"/>
      <c r="AA156" s="444"/>
      <c r="AB156" s="444"/>
      <c r="AC156" s="444"/>
      <c r="AD156" s="199"/>
    </row>
    <row r="157" spans="1:30" ht="16.5" thickBot="1" x14ac:dyDescent="0.25">
      <c r="A157" s="152"/>
      <c r="B157" s="150"/>
      <c r="C157" s="1002" t="s">
        <v>1388</v>
      </c>
      <c r="D157" s="453"/>
      <c r="E157" s="453"/>
      <c r="F157" s="453"/>
      <c r="G157" s="453"/>
      <c r="H157" s="454"/>
      <c r="I157" s="454"/>
      <c r="J157" s="1130">
        <v>0</v>
      </c>
      <c r="K157" s="455"/>
      <c r="L157" s="455"/>
      <c r="M157" s="1485" t="str">
        <f>IF(U160=1,"                                                   Line 41+42+43 should be equal to or less than line 39+40, please check","")</f>
        <v/>
      </c>
      <c r="N157" s="455"/>
      <c r="O157" s="468"/>
      <c r="P157" s="468"/>
      <c r="Q157" s="234"/>
      <c r="R157" s="87"/>
      <c r="U157" s="367">
        <f>IF(ABS(J157)&gt;ABS(J152+J150),1,0)</f>
        <v>0</v>
      </c>
      <c r="V157" s="227">
        <f>IF(OR('Part 1'!K21="E2234",'Part 1'!K21="E4603",'Part 1'!K21="E2001",'Part 1'!KS1="E0601",'Part 1'!K21="E0704"),1,0)</f>
        <v>0</v>
      </c>
      <c r="W157" s="444"/>
      <c r="X157" s="444"/>
      <c r="Y157" s="444"/>
      <c r="Z157" s="444"/>
      <c r="AA157" s="444"/>
      <c r="AB157" s="444"/>
      <c r="AC157" s="444"/>
      <c r="AD157" s="199"/>
    </row>
    <row r="158" spans="1:30" ht="15.75" thickBot="1" x14ac:dyDescent="0.25">
      <c r="A158" s="890"/>
      <c r="B158" s="150"/>
      <c r="C158" s="1002"/>
      <c r="D158" s="453"/>
      <c r="E158" s="453"/>
      <c r="F158" s="453"/>
      <c r="G158" s="453"/>
      <c r="H158" s="454"/>
      <c r="I158" s="454"/>
      <c r="J158" s="929"/>
      <c r="K158" s="455"/>
      <c r="L158" s="455"/>
      <c r="M158" s="991"/>
      <c r="N158" s="455"/>
      <c r="O158" s="468"/>
      <c r="P158" s="468"/>
      <c r="Q158" s="234"/>
      <c r="R158" s="986"/>
      <c r="U158" s="367">
        <f>IF(ABS(J159+J157)&gt;ABS(J152+J150),1,0)</f>
        <v>0</v>
      </c>
      <c r="V158" s="562"/>
      <c r="W158" s="444"/>
      <c r="X158" s="444"/>
      <c r="Y158" s="444"/>
      <c r="Z158" s="444"/>
      <c r="AA158" s="444"/>
      <c r="AB158" s="444"/>
      <c r="AC158" s="444"/>
      <c r="AD158" s="199"/>
    </row>
    <row r="159" spans="1:30" ht="16.5" thickBot="1" x14ac:dyDescent="0.25">
      <c r="A159" s="890"/>
      <c r="B159" s="150"/>
      <c r="C159" s="454" t="s">
        <v>4981</v>
      </c>
      <c r="D159" s="454"/>
      <c r="E159" s="454"/>
      <c r="F159" s="454"/>
      <c r="G159" s="454"/>
      <c r="H159" s="454"/>
      <c r="I159" s="478"/>
      <c r="J159" s="1075">
        <v>0</v>
      </c>
      <c r="K159" s="1124"/>
      <c r="L159" s="455"/>
      <c r="M159" s="1387">
        <v>0</v>
      </c>
      <c r="N159" s="455"/>
      <c r="O159" s="468"/>
      <c r="P159" s="468"/>
      <c r="Q159" s="234"/>
      <c r="R159" s="986"/>
      <c r="U159" s="367">
        <f>IF(ABS(J159+M159)&gt;ABS(J152+J150+M150+M152),1,0)</f>
        <v>0</v>
      </c>
      <c r="V159" s="227">
        <f>IF(INDEX(Data!DR:DR,MATCH(Import_LA_Code,Ref_LA_Codes,0))="Yes",1,0)</f>
        <v>0</v>
      </c>
      <c r="W159" s="227">
        <f>IF(INDEX(Data!DT:DT,MATCH(Import_LA_Code,Ref_LA_Codes,0))="Yes",1,0)</f>
        <v>0</v>
      </c>
      <c r="X159" s="444"/>
      <c r="Y159" s="444"/>
      <c r="Z159" s="444"/>
      <c r="AA159" s="444"/>
      <c r="AB159" s="444"/>
      <c r="AC159" s="444"/>
      <c r="AD159" s="199"/>
    </row>
    <row r="160" spans="1:30" x14ac:dyDescent="0.2">
      <c r="A160" s="890"/>
      <c r="B160" s="150"/>
      <c r="C160" s="454"/>
      <c r="D160" s="454"/>
      <c r="E160" s="454"/>
      <c r="F160" s="454"/>
      <c r="G160" s="454"/>
      <c r="H160" s="454"/>
      <c r="I160" s="455"/>
      <c r="J160" s="991"/>
      <c r="K160" s="455"/>
      <c r="L160" s="455"/>
      <c r="M160" s="1388"/>
      <c r="N160" s="455"/>
      <c r="O160" s="468"/>
      <c r="P160" s="468"/>
      <c r="Q160" s="234"/>
      <c r="R160" s="986"/>
      <c r="U160" s="367">
        <f>IF(ABS(M155+J157+J159+M159)&gt;ABS(J152+J150+M150+M152),1,0)</f>
        <v>0</v>
      </c>
      <c r="V160" s="562"/>
      <c r="W160" s="444"/>
      <c r="X160" s="444"/>
      <c r="Y160" s="444"/>
      <c r="Z160" s="444"/>
      <c r="AA160" s="444"/>
      <c r="AB160" s="444"/>
      <c r="AC160" s="444"/>
      <c r="AD160" s="199"/>
    </row>
    <row r="161" spans="1:30" ht="15.75" thickBot="1" x14ac:dyDescent="0.25">
      <c r="A161" s="152"/>
      <c r="B161" s="150"/>
      <c r="C161" s="108"/>
      <c r="D161" s="108"/>
      <c r="E161" s="108"/>
      <c r="F161" s="108"/>
      <c r="G161" s="108"/>
      <c r="H161" s="6"/>
      <c r="I161" s="108"/>
      <c r="J161" s="108"/>
      <c r="K161" s="108"/>
      <c r="L161" s="108"/>
      <c r="M161" s="108"/>
      <c r="N161" s="108"/>
      <c r="O161" s="468"/>
      <c r="P161" s="468"/>
      <c r="Q161" s="234"/>
      <c r="R161" s="87"/>
      <c r="U161" s="366"/>
      <c r="W161" s="444"/>
      <c r="X161" s="444"/>
      <c r="Y161" s="444"/>
      <c r="Z161" s="444"/>
      <c r="AA161" s="444"/>
      <c r="AB161" s="444"/>
      <c r="AC161" s="444"/>
      <c r="AD161" s="199"/>
    </row>
    <row r="162" spans="1:30" ht="15.75" thickBot="1" x14ac:dyDescent="0.25">
      <c r="A162" s="152"/>
      <c r="B162" s="168"/>
      <c r="C162" s="180"/>
      <c r="D162" s="180"/>
      <c r="E162" s="180"/>
      <c r="F162" s="180"/>
      <c r="G162" s="180"/>
      <c r="H162" s="472"/>
      <c r="I162" s="472"/>
      <c r="J162" s="169"/>
      <c r="K162" s="169"/>
      <c r="L162" s="169"/>
      <c r="M162" s="169"/>
      <c r="N162" s="169"/>
      <c r="O162" s="473"/>
      <c r="P162" s="473"/>
      <c r="Q162" s="237"/>
      <c r="R162" s="87"/>
      <c r="U162" s="366"/>
      <c r="W162" s="444"/>
      <c r="X162" s="444"/>
      <c r="Y162" s="444"/>
      <c r="Z162" s="444"/>
      <c r="AA162" s="444"/>
      <c r="AB162" s="444"/>
      <c r="AC162" s="444"/>
      <c r="AD162" s="199"/>
    </row>
    <row r="163" spans="1:30" ht="18.75" thickBot="1" x14ac:dyDescent="0.3">
      <c r="A163" s="152"/>
      <c r="B163" s="170"/>
      <c r="C163" s="1653" t="s">
        <v>4982</v>
      </c>
      <c r="D163" s="1653"/>
      <c r="E163" s="1653"/>
      <c r="F163" s="1653"/>
      <c r="G163" s="1653"/>
      <c r="H163" s="6"/>
      <c r="I163" s="6"/>
      <c r="J163" s="1117">
        <f>ROUND(+J120+J122+J126+J128+J132+J134+J138+J140+J144+J146+J150+J152,0)</f>
        <v>0</v>
      </c>
      <c r="K163" s="99"/>
      <c r="L163" s="99"/>
      <c r="M163" s="1117">
        <f>ROUND(+M120+M122+M126+M128+M132+M134+M138+M140+M144+M146+M150+M152,0)</f>
        <v>0</v>
      </c>
      <c r="N163" s="99"/>
      <c r="O163" s="468"/>
      <c r="P163" s="1137">
        <f>+J163+M163</f>
        <v>0</v>
      </c>
      <c r="Q163" s="238"/>
      <c r="R163" s="87"/>
      <c r="T163" s="364" t="str">
        <f>+IF(U163=0,"","&lt;===")</f>
        <v/>
      </c>
      <c r="U163" s="367">
        <f>+IF(J163+M163=P163,0,1)</f>
        <v>0</v>
      </c>
      <c r="V163" s="243"/>
      <c r="W163" s="442">
        <f>ROUND(J163+M163,0)</f>
        <v>0</v>
      </c>
      <c r="X163" s="222"/>
      <c r="Y163" s="443">
        <f>J163+M163</f>
        <v>0</v>
      </c>
      <c r="Z163" s="198"/>
      <c r="AA163" s="443">
        <f>Y163-W163</f>
        <v>0</v>
      </c>
      <c r="AB163" s="198"/>
      <c r="AC163" s="198" t="str">
        <f>IF(AA163&lt;&gt;0,"Please remove pence. All figures shown in whole £s","")</f>
        <v/>
      </c>
      <c r="AD163" s="199"/>
    </row>
    <row r="164" spans="1:30" ht="15.75" thickBot="1" x14ac:dyDescent="0.25">
      <c r="A164" s="152"/>
      <c r="B164" s="171"/>
      <c r="C164" s="181"/>
      <c r="D164" s="181"/>
      <c r="E164" s="181"/>
      <c r="F164" s="181"/>
      <c r="G164" s="181"/>
      <c r="H164" s="474"/>
      <c r="I164" s="474"/>
      <c r="J164" s="176"/>
      <c r="K164" s="176"/>
      <c r="L164" s="176"/>
      <c r="M164" s="176"/>
      <c r="N164" s="176"/>
      <c r="O164" s="482"/>
      <c r="P164" s="482"/>
      <c r="Q164" s="239"/>
      <c r="R164" s="87"/>
      <c r="U164" s="366"/>
      <c r="W164" s="444"/>
      <c r="X164" s="444"/>
      <c r="Y164" s="444"/>
      <c r="Z164" s="444"/>
      <c r="AA164" s="444"/>
      <c r="AB164" s="444"/>
      <c r="AC164" s="444"/>
      <c r="AD164" s="199"/>
    </row>
    <row r="165" spans="1:30" ht="15.75" thickBot="1" x14ac:dyDescent="0.25">
      <c r="A165" s="153"/>
      <c r="B165" s="154"/>
      <c r="C165" s="183"/>
      <c r="D165" s="183"/>
      <c r="E165" s="183"/>
      <c r="F165" s="183"/>
      <c r="G165" s="183"/>
      <c r="H165" s="717"/>
      <c r="I165" s="717"/>
      <c r="J165" s="344"/>
      <c r="K165" s="344"/>
      <c r="L165" s="344"/>
      <c r="M165" s="344"/>
      <c r="N165" s="344"/>
      <c r="O165" s="484"/>
      <c r="P165" s="484"/>
      <c r="Q165" s="242"/>
      <c r="R165" s="88"/>
      <c r="U165" s="366"/>
      <c r="W165" s="444"/>
      <c r="X165" s="444"/>
      <c r="Y165" s="444"/>
      <c r="Z165" s="444"/>
      <c r="AA165" s="444"/>
      <c r="AB165" s="444"/>
      <c r="AC165" s="444"/>
      <c r="AD165" s="199"/>
    </row>
    <row r="166" spans="1:30" ht="15.75" x14ac:dyDescent="0.2">
      <c r="A166" s="152"/>
      <c r="B166" s="150"/>
      <c r="C166" s="141" t="s">
        <v>6390</v>
      </c>
      <c r="D166" s="108"/>
      <c r="E166" s="108"/>
      <c r="F166" s="108"/>
      <c r="G166" s="108"/>
      <c r="H166" s="6"/>
      <c r="I166" s="6"/>
      <c r="J166" s="898"/>
      <c r="K166" s="99"/>
      <c r="L166" s="99"/>
      <c r="M166" s="99"/>
      <c r="N166" s="99"/>
      <c r="O166" s="468"/>
      <c r="P166" s="468"/>
      <c r="Q166" s="234"/>
      <c r="R166" s="87"/>
      <c r="U166" s="366"/>
      <c r="W166" s="444"/>
      <c r="X166" s="444"/>
      <c r="Y166" s="444"/>
      <c r="Z166" s="444"/>
      <c r="AA166" s="444"/>
      <c r="AB166" s="444"/>
      <c r="AC166" s="444"/>
      <c r="AD166" s="199"/>
    </row>
    <row r="167" spans="1:30" ht="16.5" thickBot="1" x14ac:dyDescent="0.25">
      <c r="A167" s="152"/>
      <c r="B167" s="150"/>
      <c r="C167" s="141" t="s">
        <v>4</v>
      </c>
      <c r="D167" s="108"/>
      <c r="E167" s="108"/>
      <c r="F167" s="108"/>
      <c r="G167" s="108"/>
      <c r="H167" s="6"/>
      <c r="I167" s="6"/>
      <c r="J167" s="99"/>
      <c r="K167" s="99"/>
      <c r="L167" s="99"/>
      <c r="M167" s="99"/>
      <c r="N167" s="99"/>
      <c r="O167" s="468"/>
      <c r="P167" s="468"/>
      <c r="Q167" s="234"/>
      <c r="R167" s="87"/>
      <c r="U167" s="366"/>
      <c r="W167" s="444"/>
      <c r="X167" s="444"/>
      <c r="Y167" s="444"/>
      <c r="Z167" s="444"/>
      <c r="AA167" s="444"/>
      <c r="AB167" s="444"/>
      <c r="AC167" s="444"/>
      <c r="AD167" s="199"/>
    </row>
    <row r="168" spans="1:30" ht="18.75" thickBot="1" x14ac:dyDescent="0.3">
      <c r="A168" s="152"/>
      <c r="B168" s="150"/>
      <c r="C168" s="108" t="s">
        <v>1280</v>
      </c>
      <c r="D168" s="108"/>
      <c r="E168" s="108"/>
      <c r="F168" s="108"/>
      <c r="G168" s="108"/>
      <c r="H168" s="6"/>
      <c r="I168" s="6"/>
      <c r="J168" s="1132">
        <v>0</v>
      </c>
      <c r="K168" s="392"/>
      <c r="L168" s="392"/>
      <c r="M168" s="1132">
        <v>0</v>
      </c>
      <c r="N168" s="392"/>
      <c r="O168" s="468"/>
      <c r="P168" s="1137">
        <f>+J168+M168</f>
        <v>0</v>
      </c>
      <c r="Q168" s="234"/>
      <c r="R168" s="87"/>
      <c r="T168" s="364" t="str">
        <f>+IF(U168=0,"","&lt;===")</f>
        <v/>
      </c>
      <c r="U168" s="367">
        <f>+IF(J168+M168=P168,0,1)</f>
        <v>0</v>
      </c>
      <c r="V168" s="243"/>
      <c r="W168" s="442">
        <f>ROUND(J168+M168,0)</f>
        <v>0</v>
      </c>
      <c r="X168" s="222"/>
      <c r="Y168" s="443">
        <f>J168+M168</f>
        <v>0</v>
      </c>
      <c r="Z168" s="198"/>
      <c r="AA168" s="443">
        <f>Y168-W168</f>
        <v>0</v>
      </c>
      <c r="AB168" s="198"/>
      <c r="AC168" s="198" t="str">
        <f>IF(AA168&lt;&gt;0,"Please remove pence. All figures shown in whole £s","")</f>
        <v/>
      </c>
      <c r="AD168" s="199"/>
    </row>
    <row r="169" spans="1:30" ht="15.75" x14ac:dyDescent="0.2">
      <c r="A169" s="152"/>
      <c r="B169" s="150"/>
      <c r="C169" s="108" t="s">
        <v>66</v>
      </c>
      <c r="D169" s="108"/>
      <c r="E169" s="108"/>
      <c r="F169" s="108"/>
      <c r="G169" s="108"/>
      <c r="H169" s="6"/>
      <c r="I169" s="6"/>
      <c r="J169" s="391"/>
      <c r="K169" s="392"/>
      <c r="L169" s="392"/>
      <c r="M169" s="391"/>
      <c r="N169" s="392"/>
      <c r="O169" s="468"/>
      <c r="P169" s="470"/>
      <c r="Q169" s="234"/>
      <c r="R169" s="87"/>
      <c r="U169" s="366"/>
      <c r="W169" s="444"/>
      <c r="X169" s="444"/>
      <c r="Y169" s="444"/>
      <c r="Z169" s="444"/>
      <c r="AA169" s="444"/>
      <c r="AB169" s="444"/>
      <c r="AC169" s="444"/>
      <c r="AD169" s="199"/>
    </row>
    <row r="170" spans="1:30" ht="15.75" x14ac:dyDescent="0.2">
      <c r="A170" s="152"/>
      <c r="B170" s="150"/>
      <c r="C170" s="108"/>
      <c r="D170" s="108"/>
      <c r="E170" s="108"/>
      <c r="F170" s="108"/>
      <c r="G170" s="108"/>
      <c r="H170" s="6"/>
      <c r="I170" s="6"/>
      <c r="J170" s="391"/>
      <c r="K170" s="392"/>
      <c r="L170" s="392"/>
      <c r="M170" s="391"/>
      <c r="N170" s="392"/>
      <c r="O170" s="468"/>
      <c r="P170" s="470"/>
      <c r="Q170" s="234"/>
      <c r="R170" s="87"/>
      <c r="U170" s="366"/>
      <c r="W170" s="444"/>
      <c r="X170" s="444"/>
      <c r="Y170" s="444"/>
      <c r="Z170" s="444"/>
      <c r="AA170" s="444"/>
      <c r="AB170" s="444"/>
      <c r="AC170" s="444"/>
      <c r="AD170" s="199"/>
    </row>
    <row r="171" spans="1:30" ht="16.5" thickBot="1" x14ac:dyDescent="0.25">
      <c r="A171" s="152"/>
      <c r="B171" s="150"/>
      <c r="C171" s="141" t="s">
        <v>67</v>
      </c>
      <c r="D171" s="108"/>
      <c r="E171" s="108"/>
      <c r="F171" s="108"/>
      <c r="G171" s="108"/>
      <c r="H171" s="6"/>
      <c r="I171" s="6"/>
      <c r="J171" s="391"/>
      <c r="K171" s="392"/>
      <c r="L171" s="392"/>
      <c r="M171" s="391"/>
      <c r="N171" s="392"/>
      <c r="O171" s="468"/>
      <c r="P171" s="470"/>
      <c r="Q171" s="234"/>
      <c r="R171" s="87"/>
      <c r="U171" s="366"/>
      <c r="W171" s="444"/>
      <c r="X171" s="444"/>
      <c r="Y171" s="444"/>
      <c r="Z171" s="444"/>
      <c r="AA171" s="444"/>
      <c r="AB171" s="444"/>
      <c r="AC171" s="444"/>
      <c r="AD171" s="199"/>
    </row>
    <row r="172" spans="1:30" ht="18.75" thickBot="1" x14ac:dyDescent="0.3">
      <c r="A172" s="152"/>
      <c r="B172" s="150"/>
      <c r="C172" s="108" t="s">
        <v>1379</v>
      </c>
      <c r="D172" s="108"/>
      <c r="E172" s="108"/>
      <c r="F172" s="108"/>
      <c r="G172" s="108"/>
      <c r="H172" s="6"/>
      <c r="I172" s="6"/>
      <c r="J172" s="1130">
        <v>0</v>
      </c>
      <c r="K172" s="99"/>
      <c r="L172" s="99"/>
      <c r="M172" s="1075">
        <v>0</v>
      </c>
      <c r="N172" s="1125"/>
      <c r="O172" s="468"/>
      <c r="P172" s="1082">
        <f>+J172+M172</f>
        <v>0</v>
      </c>
      <c r="Q172" s="1158"/>
      <c r="R172" s="87"/>
      <c r="T172" s="364" t="str">
        <f>+IF(U172=0,"","&lt;===")</f>
        <v/>
      </c>
      <c r="U172" s="367">
        <f>+IF(J172+M172=P172,0,1)</f>
        <v>0</v>
      </c>
      <c r="V172" s="243"/>
      <c r="W172" s="442">
        <f>ROUND(J172+M172,0)</f>
        <v>0</v>
      </c>
      <c r="X172" s="222"/>
      <c r="Y172" s="443">
        <f>J172+M172</f>
        <v>0</v>
      </c>
      <c r="Z172" s="198"/>
      <c r="AA172" s="443">
        <f>Y172-W172</f>
        <v>0</v>
      </c>
      <c r="AB172" s="198"/>
      <c r="AC172" s="198" t="str">
        <f>IF(AA172&lt;&gt;0,"Please remove pence. All figures shown in whole £s","")</f>
        <v/>
      </c>
      <c r="AD172" s="199"/>
    </row>
    <row r="173" spans="1:30" ht="15.75" x14ac:dyDescent="0.2">
      <c r="A173" s="152"/>
      <c r="B173" s="150"/>
      <c r="C173" s="108" t="s">
        <v>66</v>
      </c>
      <c r="D173" s="108"/>
      <c r="E173" s="108"/>
      <c r="F173" s="108"/>
      <c r="G173" s="108"/>
      <c r="H173" s="6"/>
      <c r="I173" s="6"/>
      <c r="J173" s="391"/>
      <c r="K173" s="392"/>
      <c r="L173" s="392"/>
      <c r="M173" s="391"/>
      <c r="N173" s="392"/>
      <c r="O173" s="468"/>
      <c r="P173" s="470"/>
      <c r="Q173" s="234"/>
      <c r="R173" s="87"/>
      <c r="U173" s="366"/>
      <c r="W173" s="444"/>
      <c r="X173" s="444"/>
      <c r="Y173" s="444"/>
      <c r="Z173" s="444"/>
      <c r="AA173" s="444"/>
      <c r="AB173" s="444"/>
      <c r="AC173" s="444"/>
      <c r="AD173" s="199"/>
    </row>
    <row r="174" spans="1:30" ht="15.75" x14ac:dyDescent="0.2">
      <c r="A174" s="152"/>
      <c r="B174" s="150"/>
      <c r="C174" s="108"/>
      <c r="D174" s="108"/>
      <c r="E174" s="108"/>
      <c r="F174" s="108"/>
      <c r="G174" s="108"/>
      <c r="H174" s="6"/>
      <c r="I174" s="6"/>
      <c r="J174" s="391"/>
      <c r="K174" s="392"/>
      <c r="L174" s="392"/>
      <c r="M174" s="391"/>
      <c r="N174" s="392"/>
      <c r="O174" s="468"/>
      <c r="P174" s="470"/>
      <c r="Q174" s="234"/>
      <c r="R174" s="87"/>
      <c r="U174" s="366"/>
      <c r="W174" s="444"/>
      <c r="X174" s="444"/>
      <c r="Y174" s="444"/>
      <c r="Z174" s="444"/>
      <c r="AA174" s="444"/>
      <c r="AB174" s="444"/>
      <c r="AC174" s="444"/>
      <c r="AD174" s="199"/>
    </row>
    <row r="175" spans="1:30" ht="16.5" thickBot="1" x14ac:dyDescent="0.25">
      <c r="A175" s="152"/>
      <c r="B175" s="150"/>
      <c r="C175" s="141" t="s">
        <v>68</v>
      </c>
      <c r="D175" s="108"/>
      <c r="E175" s="108"/>
      <c r="F175" s="108"/>
      <c r="G175" s="108"/>
      <c r="H175" s="6"/>
      <c r="I175" s="6"/>
      <c r="J175" s="6"/>
      <c r="K175" s="6"/>
      <c r="L175" s="6"/>
      <c r="M175" s="6"/>
      <c r="N175" s="6"/>
      <c r="O175" s="469"/>
      <c r="P175" s="469"/>
      <c r="Q175" s="234"/>
      <c r="R175" s="87"/>
      <c r="U175" s="366"/>
      <c r="W175" s="444"/>
      <c r="X175" s="444"/>
      <c r="Y175" s="444"/>
      <c r="Z175" s="444"/>
      <c r="AA175" s="444"/>
      <c r="AB175" s="444"/>
      <c r="AC175" s="444"/>
      <c r="AD175" s="199"/>
    </row>
    <row r="176" spans="1:30" ht="18.75" thickBot="1" x14ac:dyDescent="0.3">
      <c r="A176" s="152"/>
      <c r="B176" s="150"/>
      <c r="C176" s="108" t="s">
        <v>4214</v>
      </c>
      <c r="D176" s="108"/>
      <c r="E176" s="108"/>
      <c r="F176" s="108"/>
      <c r="G176" s="108"/>
      <c r="H176" s="6"/>
      <c r="I176" s="6"/>
      <c r="J176" s="1130">
        <v>0</v>
      </c>
      <c r="K176" s="99"/>
      <c r="L176" s="99"/>
      <c r="M176" s="1130">
        <v>0</v>
      </c>
      <c r="N176" s="99"/>
      <c r="O176" s="468"/>
      <c r="P176" s="1137">
        <f>+J176+M176</f>
        <v>0</v>
      </c>
      <c r="Q176" s="234"/>
      <c r="R176" s="87"/>
      <c r="T176" s="364" t="str">
        <f>+IF(U176=0,"","&lt;===")</f>
        <v/>
      </c>
      <c r="U176" s="367">
        <f>+IF(J176+M176=P176,0,1)</f>
        <v>0</v>
      </c>
      <c r="V176" s="243"/>
      <c r="W176" s="442">
        <f>ROUND(J176+M176,0)</f>
        <v>0</v>
      </c>
      <c r="X176" s="222"/>
      <c r="Y176" s="443">
        <f>J176+M176</f>
        <v>0</v>
      </c>
      <c r="Z176" s="198"/>
      <c r="AA176" s="443">
        <f>Y176-W176</f>
        <v>0</v>
      </c>
      <c r="AB176" s="198"/>
      <c r="AC176" s="198" t="str">
        <f>IF(AA176&lt;&gt;0,"Please remove pence. All figures shown in whole £s","")</f>
        <v/>
      </c>
      <c r="AD176" s="199"/>
    </row>
    <row r="177" spans="1:30" ht="18" x14ac:dyDescent="0.25">
      <c r="A177" s="152"/>
      <c r="B177" s="150"/>
      <c r="C177" s="108" t="s">
        <v>66</v>
      </c>
      <c r="D177" s="108"/>
      <c r="E177" s="108"/>
      <c r="F177" s="108"/>
      <c r="G177" s="108"/>
      <c r="H177" s="6"/>
      <c r="I177" s="6"/>
      <c r="J177" s="6"/>
      <c r="K177" s="6"/>
      <c r="L177" s="6"/>
      <c r="M177" s="6"/>
      <c r="N177" s="6"/>
      <c r="O177" s="469"/>
      <c r="P177" s="469"/>
      <c r="Q177" s="234"/>
      <c r="R177" s="87"/>
      <c r="T177" s="364"/>
      <c r="U177" s="367"/>
      <c r="V177" s="243"/>
      <c r="W177" s="444"/>
      <c r="X177" s="444"/>
      <c r="Y177" s="444"/>
      <c r="Z177" s="444"/>
      <c r="AA177" s="444"/>
      <c r="AB177" s="444"/>
      <c r="AC177" s="444"/>
      <c r="AD177" s="199"/>
    </row>
    <row r="178" spans="1:30" ht="18" x14ac:dyDescent="0.25">
      <c r="A178" s="152"/>
      <c r="B178" s="150"/>
      <c r="C178" s="108"/>
      <c r="D178" s="108"/>
      <c r="E178" s="108"/>
      <c r="F178" s="108"/>
      <c r="G178" s="108"/>
      <c r="H178" s="6"/>
      <c r="I178" s="6"/>
      <c r="J178" s="6"/>
      <c r="K178" s="6"/>
      <c r="L178" s="6"/>
      <c r="M178" s="6"/>
      <c r="N178" s="6"/>
      <c r="O178" s="469"/>
      <c r="P178" s="469"/>
      <c r="Q178" s="234"/>
      <c r="R178" s="87"/>
      <c r="T178" s="364"/>
      <c r="U178" s="367"/>
      <c r="V178" s="243"/>
      <c r="W178" s="444"/>
      <c r="X178" s="444"/>
      <c r="Y178" s="444"/>
      <c r="Z178" s="444"/>
      <c r="AA178" s="444"/>
      <c r="AB178" s="444"/>
      <c r="AC178" s="444"/>
      <c r="AD178" s="199"/>
    </row>
    <row r="179" spans="1:30" ht="16.5" thickBot="1" x14ac:dyDescent="0.25">
      <c r="A179" s="152"/>
      <c r="B179" s="150"/>
      <c r="C179" s="141" t="s">
        <v>6391</v>
      </c>
      <c r="D179" s="108"/>
      <c r="E179" s="108"/>
      <c r="F179" s="108"/>
      <c r="G179" s="108"/>
      <c r="H179" s="6"/>
      <c r="I179" s="6"/>
      <c r="J179" s="99"/>
      <c r="K179" s="99"/>
      <c r="L179" s="99"/>
      <c r="M179" s="99"/>
      <c r="N179" s="99"/>
      <c r="O179" s="468"/>
      <c r="P179" s="468"/>
      <c r="Q179" s="234"/>
      <c r="R179" s="87"/>
      <c r="U179" s="366"/>
      <c r="V179" s="972" t="s">
        <v>6495</v>
      </c>
      <c r="W179" s="444"/>
      <c r="X179" s="444"/>
      <c r="Y179" s="444"/>
      <c r="Z179" s="444"/>
      <c r="AA179" s="444"/>
      <c r="AB179" s="444"/>
      <c r="AC179" s="444"/>
      <c r="AD179" s="199"/>
    </row>
    <row r="180" spans="1:30" ht="18.75" customHeight="1" thickBot="1" x14ac:dyDescent="0.3">
      <c r="A180" s="152"/>
      <c r="B180" s="150"/>
      <c r="C180" s="108" t="s">
        <v>6474</v>
      </c>
      <c r="D180" s="166"/>
      <c r="E180" s="166"/>
      <c r="F180" s="166"/>
      <c r="G180" s="166"/>
      <c r="H180" s="6"/>
      <c r="I180" s="6"/>
      <c r="J180" s="1130">
        <v>0</v>
      </c>
      <c r="K180" s="99"/>
      <c r="L180" s="99"/>
      <c r="M180" s="1075">
        <v>0</v>
      </c>
      <c r="N180" s="1125"/>
      <c r="O180" s="468"/>
      <c r="P180" s="1161">
        <f>+J180+M180</f>
        <v>0</v>
      </c>
      <c r="Q180" s="234"/>
      <c r="R180" s="87"/>
      <c r="T180" s="364" t="str">
        <f>+IF(U180=0,"","&lt;===")</f>
        <v/>
      </c>
      <c r="U180" s="367">
        <f>+IF(J180+M180=P180,0,1)</f>
        <v>0</v>
      </c>
      <c r="V180" s="243">
        <f>INDEX(Data!DV:DV,MATCH(Import_LA_Code,Ref_LA_Codes,0))</f>
        <v>0</v>
      </c>
      <c r="W180" s="442">
        <f>ROUND(J180+M180,0)</f>
        <v>0</v>
      </c>
      <c r="X180" s="222"/>
      <c r="Y180" s="443">
        <f>J180+M180</f>
        <v>0</v>
      </c>
      <c r="Z180" s="198"/>
      <c r="AA180" s="443">
        <f>Y180-W180</f>
        <v>0</v>
      </c>
      <c r="AB180" s="198"/>
      <c r="AC180" s="198" t="str">
        <f>IF(AA180&lt;&gt;0,"Please remove pence. All figures shown in whole £s","")</f>
        <v/>
      </c>
      <c r="AD180" s="199"/>
    </row>
    <row r="181" spans="1:30" ht="18.75" thickBot="1" x14ac:dyDescent="0.3">
      <c r="A181" s="890"/>
      <c r="B181" s="150"/>
      <c r="C181" s="108"/>
      <c r="D181" s="166"/>
      <c r="E181" s="166"/>
      <c r="F181" s="166"/>
      <c r="G181" s="166"/>
      <c r="H181" s="6"/>
      <c r="I181" s="6"/>
      <c r="J181" s="391"/>
      <c r="K181" s="392"/>
      <c r="L181" s="392"/>
      <c r="M181" s="391"/>
      <c r="N181" s="99"/>
      <c r="O181" s="468"/>
      <c r="P181" s="1019"/>
      <c r="Q181" s="234"/>
      <c r="R181" s="1016"/>
      <c r="T181" s="364"/>
      <c r="U181" s="367"/>
      <c r="V181" s="972" t="s">
        <v>6496</v>
      </c>
      <c r="W181" s="442"/>
      <c r="X181" s="222"/>
      <c r="Y181" s="443"/>
      <c r="Z181" s="198"/>
      <c r="AA181" s="443"/>
      <c r="AB181" s="198"/>
      <c r="AC181" s="198"/>
      <c r="AD181" s="199"/>
    </row>
    <row r="182" spans="1:30" ht="18.75" customHeight="1" thickBot="1" x14ac:dyDescent="0.3">
      <c r="A182" s="152"/>
      <c r="B182" s="150"/>
      <c r="C182" s="108" t="s">
        <v>1281</v>
      </c>
      <c r="D182" s="108"/>
      <c r="E182" s="108"/>
      <c r="F182" s="108"/>
      <c r="G182" s="108"/>
      <c r="H182" s="6"/>
      <c r="I182" s="6"/>
      <c r="J182" s="1058">
        <v>0</v>
      </c>
      <c r="K182" s="1171"/>
      <c r="L182" s="480"/>
      <c r="M182" s="1132">
        <v>0</v>
      </c>
      <c r="N182" s="480"/>
      <c r="O182" s="469"/>
      <c r="P182" s="1082">
        <f>+J182+M182</f>
        <v>0</v>
      </c>
      <c r="Q182" s="1158"/>
      <c r="R182" s="87"/>
      <c r="T182" s="364" t="str">
        <f>+IF(U182=0,"","&lt;===")</f>
        <v/>
      </c>
      <c r="U182" s="367">
        <f>+IF(J182+M182=P182,0,1)</f>
        <v>0</v>
      </c>
      <c r="V182" s="243">
        <f>INDEX(Data!DU:DU,MATCH(Import_LA_Code,Ref_LA_Codes,0))</f>
        <v>0</v>
      </c>
      <c r="W182" s="442">
        <f>ROUND(J182+M182,0)</f>
        <v>0</v>
      </c>
      <c r="X182" s="222"/>
      <c r="Y182" s="443">
        <f>J182+M182</f>
        <v>0</v>
      </c>
      <c r="Z182" s="198"/>
      <c r="AA182" s="443">
        <f>Y182-W182</f>
        <v>0</v>
      </c>
      <c r="AB182" s="198"/>
      <c r="AC182" s="198" t="str">
        <f>IF(AA182&lt;&gt;0,"Please remove pence. All figures shown in whole £s","")</f>
        <v/>
      </c>
      <c r="AD182" s="199"/>
    </row>
    <row r="183" spans="1:30" x14ac:dyDescent="0.2">
      <c r="A183" s="152"/>
      <c r="B183" s="150"/>
      <c r="C183" s="108" t="s">
        <v>6475</v>
      </c>
      <c r="D183" s="108"/>
      <c r="E183" s="108"/>
      <c r="F183" s="108"/>
      <c r="G183" s="108"/>
      <c r="H183" s="6"/>
      <c r="I183" s="6"/>
      <c r="J183" s="6"/>
      <c r="K183" s="6"/>
      <c r="L183" s="6"/>
      <c r="M183" s="6"/>
      <c r="N183" s="6"/>
      <c r="O183" s="469"/>
      <c r="P183" s="469"/>
      <c r="Q183" s="234"/>
      <c r="R183" s="87"/>
      <c r="U183" s="366"/>
      <c r="W183" s="444"/>
      <c r="X183" s="444"/>
      <c r="Y183" s="444"/>
      <c r="Z183" s="444"/>
      <c r="AA183" s="444"/>
      <c r="AB183" s="444"/>
      <c r="AC183" s="444"/>
      <c r="AD183" s="199"/>
    </row>
    <row r="184" spans="1:30" x14ac:dyDescent="0.2">
      <c r="A184" s="152"/>
      <c r="B184" s="150"/>
      <c r="C184" s="108"/>
      <c r="D184" s="108"/>
      <c r="E184" s="108"/>
      <c r="F184" s="108"/>
      <c r="G184" s="108"/>
      <c r="H184" s="6"/>
      <c r="I184" s="6"/>
      <c r="J184" s="6"/>
      <c r="K184" s="6"/>
      <c r="L184" s="6"/>
      <c r="M184" s="6"/>
      <c r="N184" s="6"/>
      <c r="O184" s="469"/>
      <c r="P184" s="469"/>
      <c r="Q184" s="234"/>
      <c r="R184" s="87"/>
      <c r="U184" s="366"/>
      <c r="W184" s="444"/>
      <c r="X184" s="444"/>
      <c r="Y184" s="444"/>
      <c r="Z184" s="444"/>
      <c r="AA184" s="444"/>
      <c r="AB184" s="444"/>
      <c r="AC184" s="444"/>
      <c r="AD184" s="199"/>
    </row>
    <row r="185" spans="1:30" ht="16.5" thickBot="1" x14ac:dyDescent="0.25">
      <c r="A185" s="152"/>
      <c r="B185" s="150"/>
      <c r="C185" s="593" t="s">
        <v>6392</v>
      </c>
      <c r="D185" s="594"/>
      <c r="E185" s="594"/>
      <c r="F185" s="594"/>
      <c r="G185" s="594"/>
      <c r="H185" s="480"/>
      <c r="I185" s="480"/>
      <c r="J185" s="480"/>
      <c r="K185" s="480"/>
      <c r="L185" s="480"/>
      <c r="M185" s="480"/>
      <c r="N185" s="480"/>
      <c r="O185" s="469"/>
      <c r="P185" s="469"/>
      <c r="Q185" s="234"/>
      <c r="R185" s="87"/>
      <c r="U185" s="366"/>
      <c r="W185" s="444"/>
      <c r="X185" s="444"/>
      <c r="Y185" s="444"/>
      <c r="Z185" s="444"/>
      <c r="AA185" s="444"/>
      <c r="AB185" s="444"/>
      <c r="AC185" s="444"/>
      <c r="AD185" s="199"/>
    </row>
    <row r="186" spans="1:30" ht="18.75" customHeight="1" thickBot="1" x14ac:dyDescent="0.3">
      <c r="A186" s="152"/>
      <c r="B186" s="177"/>
      <c r="C186" s="594" t="s">
        <v>6402</v>
      </c>
      <c r="D186" s="594"/>
      <c r="E186" s="594"/>
      <c r="F186" s="594"/>
      <c r="G186" s="594"/>
      <c r="H186" s="480"/>
      <c r="I186" s="480"/>
      <c r="J186" s="1130">
        <v>0</v>
      </c>
      <c r="K186" s="480"/>
      <c r="L186" s="480"/>
      <c r="M186" s="1130">
        <v>0</v>
      </c>
      <c r="N186" s="480"/>
      <c r="O186" s="469"/>
      <c r="P186" s="1137">
        <f>+J186+M186</f>
        <v>0</v>
      </c>
      <c r="Q186" s="234"/>
      <c r="R186" s="87"/>
      <c r="T186" s="364" t="str">
        <f>+IF(U186=0,"","&lt;===")</f>
        <v/>
      </c>
      <c r="U186" s="367">
        <f>+IF(J186+M186=P186,0,1)</f>
        <v>0</v>
      </c>
      <c r="V186" s="243"/>
      <c r="W186" s="442">
        <f>ROUND(J186+M186,0)</f>
        <v>0</v>
      </c>
      <c r="X186" s="222"/>
      <c r="Y186" s="443">
        <f>J186+M186</f>
        <v>0</v>
      </c>
      <c r="Z186" s="198"/>
      <c r="AA186" s="443">
        <f>Y186-W186</f>
        <v>0</v>
      </c>
      <c r="AB186" s="198"/>
      <c r="AC186" s="198" t="str">
        <f>IF(AA186&lt;&gt;0,"Please remove pence. All figures shown in whole £s","")</f>
        <v/>
      </c>
      <c r="AD186" s="199"/>
    </row>
    <row r="187" spans="1:30" ht="18.75" customHeight="1" x14ac:dyDescent="0.25">
      <c r="A187" s="152"/>
      <c r="B187" s="177"/>
      <c r="C187" s="594" t="s">
        <v>6489</v>
      </c>
      <c r="D187" s="594"/>
      <c r="E187" s="594"/>
      <c r="F187" s="594"/>
      <c r="G187" s="594"/>
      <c r="H187" s="480"/>
      <c r="I187" s="480"/>
      <c r="J187" s="480"/>
      <c r="K187" s="480"/>
      <c r="L187" s="480"/>
      <c r="M187" s="480"/>
      <c r="N187" s="480"/>
      <c r="O187" s="469"/>
      <c r="P187" s="469"/>
      <c r="Q187" s="234"/>
      <c r="R187" s="87"/>
      <c r="T187" s="364"/>
      <c r="U187" s="367"/>
      <c r="V187" s="243"/>
      <c r="W187" s="442"/>
      <c r="X187" s="222"/>
      <c r="Y187" s="443"/>
      <c r="Z187" s="198"/>
      <c r="AA187" s="443"/>
      <c r="AB187" s="198"/>
      <c r="AC187" s="198"/>
      <c r="AD187" s="199"/>
    </row>
    <row r="188" spans="1:30" x14ac:dyDescent="0.2">
      <c r="A188" s="152"/>
      <c r="B188" s="150"/>
      <c r="C188" s="108"/>
      <c r="D188" s="108"/>
      <c r="E188" s="108"/>
      <c r="F188" s="108"/>
      <c r="G188" s="108"/>
      <c r="H188" s="6"/>
      <c r="I188" s="6"/>
      <c r="J188" s="6"/>
      <c r="K188" s="6"/>
      <c r="L188" s="6"/>
      <c r="M188" s="6"/>
      <c r="N188" s="6"/>
      <c r="O188" s="469"/>
      <c r="P188" s="469"/>
      <c r="Q188" s="234"/>
      <c r="R188" s="87"/>
      <c r="U188" s="366"/>
      <c r="W188" s="444"/>
      <c r="X188" s="444"/>
      <c r="Y188" s="444"/>
      <c r="Z188" s="444"/>
      <c r="AA188" s="444"/>
      <c r="AB188" s="444"/>
      <c r="AC188" s="444"/>
      <c r="AD188" s="199"/>
    </row>
    <row r="189" spans="1:30" ht="16.5" thickBot="1" x14ac:dyDescent="0.25">
      <c r="A189" s="152"/>
      <c r="B189" s="150"/>
      <c r="C189" s="141" t="s">
        <v>37</v>
      </c>
      <c r="D189" s="108"/>
      <c r="E189" s="108"/>
      <c r="F189" s="108"/>
      <c r="G189" s="108"/>
      <c r="H189" s="6"/>
      <c r="I189" s="6"/>
      <c r="J189" s="6"/>
      <c r="K189" s="6"/>
      <c r="L189" s="6"/>
      <c r="M189" s="6"/>
      <c r="N189" s="6"/>
      <c r="O189" s="469"/>
      <c r="P189" s="469"/>
      <c r="Q189" s="234"/>
      <c r="R189" s="87"/>
      <c r="U189" s="366"/>
      <c r="W189" s="444"/>
      <c r="X189" s="444"/>
      <c r="Y189" s="444"/>
      <c r="Z189" s="444"/>
      <c r="AA189" s="444"/>
      <c r="AB189" s="444"/>
      <c r="AC189" s="444"/>
      <c r="AD189" s="199"/>
    </row>
    <row r="190" spans="1:30" ht="16.5" thickBot="1" x14ac:dyDescent="0.25">
      <c r="A190" s="152"/>
      <c r="B190" s="150"/>
      <c r="C190" s="108" t="s">
        <v>5367</v>
      </c>
      <c r="D190" s="108"/>
      <c r="E190" s="108"/>
      <c r="F190" s="108"/>
      <c r="G190" s="108"/>
      <c r="H190" s="6"/>
      <c r="I190" s="6"/>
      <c r="J190" s="1130">
        <v>0</v>
      </c>
      <c r="K190" s="99"/>
      <c r="L190" s="99"/>
      <c r="M190" s="1130">
        <v>0</v>
      </c>
      <c r="N190" s="99"/>
      <c r="O190" s="468"/>
      <c r="P190" s="1137">
        <f>+J190+M190</f>
        <v>0</v>
      </c>
      <c r="Q190" s="234"/>
      <c r="R190" s="87"/>
      <c r="U190" s="367">
        <f>+IF(J190+M190=P190,0,1)</f>
        <v>0</v>
      </c>
      <c r="W190" s="442">
        <f>ROUND(J190+M190,0)</f>
        <v>0</v>
      </c>
      <c r="X190" s="444"/>
      <c r="Y190" s="443">
        <f>J190+M190</f>
        <v>0</v>
      </c>
      <c r="Z190" s="198"/>
      <c r="AA190" s="443">
        <f>Y190-W190</f>
        <v>0</v>
      </c>
      <c r="AB190" s="444"/>
      <c r="AC190" s="444"/>
      <c r="AD190" s="199"/>
    </row>
    <row r="191" spans="1:30" ht="16.5" thickBot="1" x14ac:dyDescent="0.25">
      <c r="A191" s="152"/>
      <c r="B191" s="150"/>
      <c r="C191" s="108"/>
      <c r="D191" s="108"/>
      <c r="E191" s="108"/>
      <c r="F191" s="108"/>
      <c r="G191" s="108"/>
      <c r="H191" s="6"/>
      <c r="I191" s="6"/>
      <c r="J191" s="480"/>
      <c r="K191" s="99"/>
      <c r="L191" s="99"/>
      <c r="M191" s="6"/>
      <c r="N191" s="99"/>
      <c r="O191" s="468"/>
      <c r="P191" s="470"/>
      <c r="Q191" s="234"/>
      <c r="R191" s="87"/>
      <c r="U191" s="367"/>
      <c r="W191" s="442"/>
      <c r="X191" s="444"/>
      <c r="Y191" s="443"/>
      <c r="Z191" s="198"/>
      <c r="AA191" s="443"/>
      <c r="AB191" s="444"/>
      <c r="AC191" s="444"/>
      <c r="AD191" s="199"/>
    </row>
    <row r="192" spans="1:30" ht="16.5" thickBot="1" x14ac:dyDescent="0.25">
      <c r="A192" s="152"/>
      <c r="B192" s="150"/>
      <c r="C192" s="594" t="s">
        <v>5368</v>
      </c>
      <c r="D192" s="594"/>
      <c r="E192" s="594"/>
      <c r="F192" s="594"/>
      <c r="G192" s="594"/>
      <c r="H192" s="480"/>
      <c r="I192" s="480"/>
      <c r="J192" s="1130">
        <v>0</v>
      </c>
      <c r="K192" s="480"/>
      <c r="L192" s="480"/>
      <c r="M192" s="1130">
        <v>0</v>
      </c>
      <c r="N192" s="480"/>
      <c r="O192" s="469"/>
      <c r="P192" s="1137">
        <f>+J192+M192</f>
        <v>0</v>
      </c>
      <c r="Q192" s="234"/>
      <c r="R192" s="87"/>
      <c r="U192" s="367">
        <f>+IF(J192+M192=P192,0,1)</f>
        <v>0</v>
      </c>
      <c r="W192" s="442">
        <f>ROUND(J192+M192,0)</f>
        <v>0</v>
      </c>
      <c r="X192" s="444"/>
      <c r="Y192" s="443">
        <f>J192+M192</f>
        <v>0</v>
      </c>
      <c r="Z192" s="198"/>
      <c r="AA192" s="443">
        <f>Y192-W192</f>
        <v>0</v>
      </c>
      <c r="AB192" s="444"/>
      <c r="AC192" s="444"/>
      <c r="AD192" s="199"/>
    </row>
    <row r="193" spans="1:30" x14ac:dyDescent="0.2">
      <c r="A193" s="152"/>
      <c r="B193" s="150"/>
      <c r="C193" s="594" t="s">
        <v>66</v>
      </c>
      <c r="D193" s="594"/>
      <c r="E193" s="594"/>
      <c r="F193" s="594"/>
      <c r="G193" s="594"/>
      <c r="H193" s="480"/>
      <c r="I193" s="480"/>
      <c r="J193" s="480"/>
      <c r="K193" s="480"/>
      <c r="L193" s="480"/>
      <c r="M193" s="480"/>
      <c r="N193" s="480"/>
      <c r="O193" s="469"/>
      <c r="P193" s="469"/>
      <c r="Q193" s="234"/>
      <c r="R193" s="87"/>
      <c r="U193" s="367"/>
      <c r="W193" s="442"/>
      <c r="X193" s="444"/>
      <c r="Y193" s="443"/>
      <c r="Z193" s="198"/>
      <c r="AA193" s="443"/>
      <c r="AB193" s="444"/>
      <c r="AC193" s="444"/>
      <c r="AD193" s="199"/>
    </row>
    <row r="194" spans="1:30" ht="15.75" x14ac:dyDescent="0.2">
      <c r="A194" s="152"/>
      <c r="B194" s="150"/>
      <c r="C194" s="108"/>
      <c r="D194" s="108"/>
      <c r="E194" s="108"/>
      <c r="F194" s="108"/>
      <c r="G194" s="108"/>
      <c r="H194" s="6"/>
      <c r="I194" s="6"/>
      <c r="J194" s="6"/>
      <c r="K194" s="6"/>
      <c r="L194" s="6"/>
      <c r="M194" s="6"/>
      <c r="N194" s="99"/>
      <c r="O194" s="468"/>
      <c r="P194" s="470"/>
      <c r="Q194" s="234"/>
      <c r="R194" s="87"/>
      <c r="U194" s="366"/>
      <c r="W194" s="444"/>
      <c r="X194" s="444"/>
      <c r="Y194" s="444"/>
      <c r="Z194" s="444"/>
      <c r="AA194" s="444"/>
      <c r="AB194" s="444"/>
      <c r="AC194" s="444"/>
      <c r="AD194" s="199"/>
    </row>
    <row r="195" spans="1:30" ht="16.5" thickBot="1" x14ac:dyDescent="0.25">
      <c r="A195" s="152"/>
      <c r="B195" s="150"/>
      <c r="C195" s="141" t="s">
        <v>1519</v>
      </c>
      <c r="D195" s="108"/>
      <c r="E195" s="108"/>
      <c r="F195" s="108"/>
      <c r="G195" s="108"/>
      <c r="H195" s="6"/>
      <c r="I195" s="6"/>
      <c r="J195" s="6"/>
      <c r="K195" s="6"/>
      <c r="L195" s="6"/>
      <c r="M195" s="6"/>
      <c r="N195" s="99"/>
      <c r="O195" s="468"/>
      <c r="P195" s="470"/>
      <c r="Q195" s="234"/>
      <c r="R195" s="87"/>
      <c r="U195" s="366"/>
      <c r="W195" s="444"/>
      <c r="X195" s="444"/>
      <c r="Y195" s="444"/>
      <c r="Z195" s="444"/>
      <c r="AA195" s="444"/>
      <c r="AB195" s="444"/>
      <c r="AC195" s="444"/>
      <c r="AD195" s="199"/>
    </row>
    <row r="196" spans="1:30" ht="16.5" thickBot="1" x14ac:dyDescent="0.25">
      <c r="A196" s="152"/>
      <c r="B196" s="150"/>
      <c r="C196" s="108" t="s">
        <v>5369</v>
      </c>
      <c r="D196" s="108"/>
      <c r="E196" s="108"/>
      <c r="F196" s="108"/>
      <c r="G196" s="108"/>
      <c r="H196" s="6"/>
      <c r="I196" s="6"/>
      <c r="J196" s="1075">
        <v>0</v>
      </c>
      <c r="K196" s="1125"/>
      <c r="L196" s="99"/>
      <c r="M196" s="1130">
        <v>0</v>
      </c>
      <c r="N196" s="99"/>
      <c r="O196" s="468"/>
      <c r="P196" s="1137">
        <f>+J196+M196</f>
        <v>0</v>
      </c>
      <c r="Q196" s="234"/>
      <c r="R196" s="87"/>
      <c r="U196" s="367">
        <f>+IF(J196+M196=P196,0,1)</f>
        <v>0</v>
      </c>
      <c r="W196" s="442">
        <f>ROUND(J196+M196,0)</f>
        <v>0</v>
      </c>
      <c r="X196" s="444"/>
      <c r="Y196" s="443">
        <f>J196+M196</f>
        <v>0</v>
      </c>
      <c r="Z196" s="198"/>
      <c r="AA196" s="443">
        <f>Y196-W196</f>
        <v>0</v>
      </c>
      <c r="AB196" s="444"/>
      <c r="AC196" s="444"/>
      <c r="AD196" s="199"/>
    </row>
    <row r="197" spans="1:30" ht="16.5" thickBot="1" x14ac:dyDescent="0.25">
      <c r="A197" s="152"/>
      <c r="B197" s="150"/>
      <c r="C197" s="108"/>
      <c r="D197" s="108"/>
      <c r="E197" s="108"/>
      <c r="F197" s="108"/>
      <c r="G197" s="108"/>
      <c r="H197" s="6"/>
      <c r="I197" s="6"/>
      <c r="J197" s="480"/>
      <c r="K197" s="99"/>
      <c r="L197" s="99"/>
      <c r="M197" s="6"/>
      <c r="N197" s="99"/>
      <c r="O197" s="468"/>
      <c r="P197" s="470"/>
      <c r="Q197" s="234"/>
      <c r="R197" s="87"/>
      <c r="U197" s="367"/>
      <c r="W197" s="442"/>
      <c r="X197" s="444"/>
      <c r="Y197" s="443"/>
      <c r="Z197" s="198"/>
      <c r="AA197" s="443"/>
      <c r="AB197" s="444"/>
      <c r="AC197" s="444"/>
      <c r="AD197" s="199"/>
    </row>
    <row r="198" spans="1:30" ht="16.5" thickBot="1" x14ac:dyDescent="0.25">
      <c r="A198" s="152"/>
      <c r="B198" s="150"/>
      <c r="C198" s="594" t="s">
        <v>5370</v>
      </c>
      <c r="D198" s="594"/>
      <c r="E198" s="594"/>
      <c r="F198" s="594"/>
      <c r="G198" s="594"/>
      <c r="H198" s="480"/>
      <c r="I198" s="480"/>
      <c r="J198" s="1130">
        <v>0</v>
      </c>
      <c r="K198" s="480"/>
      <c r="L198" s="480"/>
      <c r="M198" s="1075">
        <v>0</v>
      </c>
      <c r="N198" s="1171"/>
      <c r="O198" s="469"/>
      <c r="P198" s="1163">
        <f>+J198+M198</f>
        <v>0</v>
      </c>
      <c r="Q198" s="1158"/>
      <c r="R198" s="87"/>
      <c r="U198" s="367">
        <f>+IF(J198+M198=P198,0,1)</f>
        <v>0</v>
      </c>
      <c r="W198" s="442">
        <f>ROUND(J198+M198,0)</f>
        <v>0</v>
      </c>
      <c r="X198" s="444"/>
      <c r="Y198" s="443">
        <f>J198+M198</f>
        <v>0</v>
      </c>
      <c r="Z198" s="198"/>
      <c r="AA198" s="443">
        <f>Y198-W198</f>
        <v>0</v>
      </c>
      <c r="AB198" s="444"/>
      <c r="AC198" s="444"/>
      <c r="AD198" s="199"/>
    </row>
    <row r="199" spans="1:30" x14ac:dyDescent="0.2">
      <c r="A199" s="152"/>
      <c r="B199" s="150"/>
      <c r="C199" s="594" t="s">
        <v>66</v>
      </c>
      <c r="D199" s="594"/>
      <c r="E199" s="594"/>
      <c r="F199" s="594"/>
      <c r="G199" s="594"/>
      <c r="H199" s="480"/>
      <c r="I199" s="480"/>
      <c r="J199" s="480"/>
      <c r="K199" s="480"/>
      <c r="L199" s="480"/>
      <c r="M199" s="480"/>
      <c r="N199" s="480"/>
      <c r="O199" s="469"/>
      <c r="P199" s="469"/>
      <c r="Q199" s="234"/>
      <c r="R199" s="87"/>
      <c r="U199" s="367"/>
      <c r="W199" s="442"/>
      <c r="X199" s="444"/>
      <c r="Y199" s="443"/>
      <c r="Z199" s="198"/>
      <c r="AA199" s="443"/>
      <c r="AB199" s="444"/>
      <c r="AC199" s="444"/>
      <c r="AD199" s="199"/>
    </row>
    <row r="200" spans="1:30" ht="16.5" thickBot="1" x14ac:dyDescent="0.25">
      <c r="A200" s="152"/>
      <c r="B200" s="150"/>
      <c r="C200" s="594"/>
      <c r="D200" s="594"/>
      <c r="E200" s="594"/>
      <c r="F200" s="594"/>
      <c r="G200" s="594"/>
      <c r="H200" s="6"/>
      <c r="I200" s="6"/>
      <c r="J200" s="6"/>
      <c r="K200" s="6"/>
      <c r="L200" s="6"/>
      <c r="M200" s="6"/>
      <c r="N200" s="99"/>
      <c r="O200" s="468"/>
      <c r="P200" s="470"/>
      <c r="Q200" s="234"/>
      <c r="R200" s="87"/>
      <c r="U200" s="366"/>
      <c r="W200" s="444"/>
      <c r="X200" s="444"/>
      <c r="Y200" s="444"/>
      <c r="Z200" s="444"/>
      <c r="AA200" s="444"/>
      <c r="AB200" s="444"/>
      <c r="AC200" s="444"/>
      <c r="AD200" s="199"/>
    </row>
    <row r="201" spans="1:30" ht="16.5" thickBot="1" x14ac:dyDescent="0.25">
      <c r="A201" s="152"/>
      <c r="B201" s="177"/>
      <c r="C201" s="593" t="s">
        <v>6403</v>
      </c>
      <c r="D201" s="594"/>
      <c r="E201" s="594"/>
      <c r="F201" s="594"/>
      <c r="G201" s="594"/>
      <c r="H201" s="6"/>
      <c r="I201" s="6"/>
      <c r="J201" s="6"/>
      <c r="K201" s="6"/>
      <c r="L201" s="6"/>
      <c r="M201" s="6"/>
      <c r="N201" s="99"/>
      <c r="O201" s="468"/>
      <c r="P201" s="470"/>
      <c r="Q201" s="234"/>
      <c r="R201" s="87"/>
      <c r="U201" s="366"/>
      <c r="W201" s="444"/>
      <c r="X201" s="444"/>
      <c r="Y201" s="444"/>
      <c r="Z201" s="444"/>
      <c r="AA201" s="444"/>
      <c r="AB201" s="444"/>
      <c r="AC201" s="444"/>
      <c r="AD201" s="199"/>
    </row>
    <row r="202" spans="1:30" ht="16.5" thickBot="1" x14ac:dyDescent="0.25">
      <c r="A202" s="152"/>
      <c r="B202" s="177"/>
      <c r="C202" s="594" t="s">
        <v>6377</v>
      </c>
      <c r="D202" s="594"/>
      <c r="E202" s="594"/>
      <c r="F202" s="594"/>
      <c r="G202" s="594"/>
      <c r="H202" s="6"/>
      <c r="I202" s="6"/>
      <c r="J202" s="1075">
        <v>0</v>
      </c>
      <c r="K202" s="1125"/>
      <c r="L202" s="99"/>
      <c r="M202" s="1130">
        <v>0</v>
      </c>
      <c r="N202" s="99"/>
      <c r="O202" s="468"/>
      <c r="P202" s="1082">
        <f>+J202+M202</f>
        <v>0</v>
      </c>
      <c r="Q202" s="1158"/>
      <c r="R202" s="87"/>
      <c r="U202" s="367">
        <f>+IF(J202+M202=P202,0,1)</f>
        <v>0</v>
      </c>
      <c r="W202" s="442">
        <f>ROUND(J202+M202,0)</f>
        <v>0</v>
      </c>
      <c r="X202" s="444"/>
      <c r="Y202" s="443">
        <f>J202+M202</f>
        <v>0</v>
      </c>
      <c r="Z202" s="198"/>
      <c r="AA202" s="443">
        <f>Y202-W202</f>
        <v>0</v>
      </c>
      <c r="AB202" s="444"/>
      <c r="AC202" s="444"/>
      <c r="AD202" s="199"/>
    </row>
    <row r="203" spans="1:30" ht="15.75" x14ac:dyDescent="0.2">
      <c r="A203" s="152"/>
      <c r="B203" s="177"/>
      <c r="C203" s="594"/>
      <c r="D203" s="594"/>
      <c r="E203" s="594"/>
      <c r="F203" s="594"/>
      <c r="G203" s="594"/>
      <c r="H203" s="6"/>
      <c r="I203" s="6"/>
      <c r="J203" s="6"/>
      <c r="K203" s="6"/>
      <c r="L203" s="6"/>
      <c r="M203" s="6"/>
      <c r="N203" s="6"/>
      <c r="O203" s="468"/>
      <c r="P203" s="470"/>
      <c r="Q203" s="234"/>
      <c r="R203" s="1533"/>
      <c r="U203" s="367"/>
      <c r="W203" s="442"/>
      <c r="X203" s="444"/>
      <c r="Y203" s="443"/>
      <c r="Z203" s="198"/>
      <c r="AA203" s="443"/>
      <c r="AB203" s="444"/>
      <c r="AC203" s="444"/>
      <c r="AD203" s="199"/>
    </row>
    <row r="204" spans="1:30" ht="15.75" x14ac:dyDescent="0.2">
      <c r="A204" s="152"/>
      <c r="B204" s="177"/>
      <c r="C204" s="593" t="s">
        <v>6404</v>
      </c>
      <c r="D204" s="594"/>
      <c r="E204" s="594"/>
      <c r="F204" s="594"/>
      <c r="G204" s="594"/>
      <c r="H204" s="6"/>
      <c r="I204" s="6"/>
      <c r="J204" s="480"/>
      <c r="K204" s="99"/>
      <c r="L204" s="99"/>
      <c r="M204" s="6"/>
      <c r="N204" s="99"/>
      <c r="O204" s="468"/>
      <c r="P204" s="470"/>
      <c r="Q204" s="234"/>
      <c r="R204" s="87"/>
      <c r="U204" s="367"/>
      <c r="W204" s="442"/>
      <c r="X204" s="444"/>
      <c r="Y204" s="443"/>
      <c r="Z204" s="198"/>
      <c r="AA204" s="443"/>
      <c r="AB204" s="444"/>
      <c r="AC204" s="444"/>
      <c r="AD204" s="199"/>
    </row>
    <row r="205" spans="1:30" ht="16.5" thickBot="1" x14ac:dyDescent="0.25">
      <c r="A205" s="890"/>
      <c r="B205" s="177"/>
      <c r="C205" s="593" t="s">
        <v>6405</v>
      </c>
      <c r="D205" s="594"/>
      <c r="E205" s="594"/>
      <c r="F205" s="594"/>
      <c r="G205" s="594"/>
      <c r="H205" s="6"/>
      <c r="I205" s="6"/>
      <c r="J205" s="480"/>
      <c r="K205" s="99"/>
      <c r="L205" s="99"/>
      <c r="M205" s="6"/>
      <c r="N205" s="99"/>
      <c r="O205" s="468"/>
      <c r="P205" s="470"/>
      <c r="Q205" s="234"/>
      <c r="R205" s="1533"/>
      <c r="U205" s="367"/>
      <c r="W205" s="442"/>
      <c r="X205" s="444"/>
      <c r="Y205" s="443"/>
      <c r="Z205" s="198"/>
      <c r="AA205" s="443"/>
      <c r="AB205" s="444"/>
      <c r="AC205" s="444"/>
      <c r="AD205" s="199"/>
    </row>
    <row r="206" spans="1:30" ht="16.5" thickBot="1" x14ac:dyDescent="0.25">
      <c r="A206" s="152"/>
      <c r="B206" s="177"/>
      <c r="C206" s="594" t="s">
        <v>5371</v>
      </c>
      <c r="D206" s="594"/>
      <c r="E206" s="594"/>
      <c r="F206" s="594"/>
      <c r="G206" s="594"/>
      <c r="H206" s="480"/>
      <c r="I206" s="480"/>
      <c r="J206" s="1130">
        <v>0</v>
      </c>
      <c r="K206" s="480"/>
      <c r="L206" s="480"/>
      <c r="M206" s="1130">
        <v>0</v>
      </c>
      <c r="N206" s="480"/>
      <c r="O206" s="469"/>
      <c r="P206" s="1137">
        <f>+J206+M206</f>
        <v>0</v>
      </c>
      <c r="Q206" s="234"/>
      <c r="R206" s="87"/>
      <c r="U206" s="367">
        <f>+IF(J206+M206=P206,0,1)</f>
        <v>0</v>
      </c>
      <c r="W206" s="442">
        <f>ROUND(J206+M206,0)</f>
        <v>0</v>
      </c>
      <c r="X206" s="444"/>
      <c r="Y206" s="443">
        <f>J206+M206</f>
        <v>0</v>
      </c>
      <c r="Z206" s="198"/>
      <c r="AA206" s="443">
        <f>Y206-W206</f>
        <v>0</v>
      </c>
      <c r="AB206" s="444"/>
      <c r="AC206" s="444"/>
      <c r="AD206" s="199"/>
    </row>
    <row r="207" spans="1:30" x14ac:dyDescent="0.2">
      <c r="A207" s="152"/>
      <c r="B207" s="177"/>
      <c r="C207" s="594" t="s">
        <v>4422</v>
      </c>
      <c r="D207" s="594"/>
      <c r="E207" s="594"/>
      <c r="F207" s="594"/>
      <c r="G207" s="594"/>
      <c r="H207" s="480"/>
      <c r="I207" s="480"/>
      <c r="J207" s="480"/>
      <c r="K207" s="480"/>
      <c r="L207" s="480"/>
      <c r="M207" s="480"/>
      <c r="N207" s="480"/>
      <c r="O207" s="469"/>
      <c r="P207" s="469"/>
      <c r="Q207" s="234"/>
      <c r="R207" s="87"/>
      <c r="U207" s="367"/>
      <c r="W207" s="442"/>
      <c r="X207" s="444"/>
      <c r="Y207" s="443"/>
      <c r="Z207" s="198"/>
      <c r="AA207" s="443"/>
      <c r="AB207" s="444"/>
      <c r="AC207" s="444"/>
      <c r="AD207" s="199"/>
    </row>
    <row r="208" spans="1:30" ht="15.75" thickBot="1" x14ac:dyDescent="0.25">
      <c r="A208" s="890"/>
      <c r="B208" s="177"/>
      <c r="C208" s="886" t="s">
        <v>4444</v>
      </c>
      <c r="D208" s="453"/>
      <c r="E208" s="453"/>
      <c r="F208" s="453"/>
      <c r="G208" s="453"/>
      <c r="H208" s="454"/>
      <c r="I208" s="454"/>
      <c r="J208" s="1046" t="str">
        <f>IF(OR(AND(J209+J212=J206, M209+M212=M206), AND(J209=0, J212=0, M209=0, M212=0)),"","If Lines 56a and 56b are completed they should sum to Line 56. Please check your entries")</f>
        <v/>
      </c>
      <c r="K208" s="454"/>
      <c r="L208" s="454"/>
      <c r="M208" s="454"/>
      <c r="N208" s="454"/>
      <c r="O208" s="1020"/>
      <c r="P208" s="1020"/>
      <c r="Q208" s="705"/>
      <c r="R208" s="87"/>
      <c r="U208" s="366"/>
      <c r="W208" s="444"/>
      <c r="X208" s="444"/>
      <c r="Y208" s="444"/>
      <c r="Z208" s="444"/>
      <c r="AA208" s="444"/>
      <c r="AB208" s="444"/>
      <c r="AC208" s="444"/>
      <c r="AD208" s="199"/>
    </row>
    <row r="209" spans="1:30" ht="16.5" thickBot="1" x14ac:dyDescent="0.25">
      <c r="A209" s="890"/>
      <c r="B209" s="177"/>
      <c r="C209" s="453" t="s">
        <v>5372</v>
      </c>
      <c r="D209" s="453"/>
      <c r="E209" s="453"/>
      <c r="F209" s="453"/>
      <c r="G209" s="453"/>
      <c r="H209" s="454"/>
      <c r="I209" s="454"/>
      <c r="J209" s="1132">
        <v>0</v>
      </c>
      <c r="K209" s="454"/>
      <c r="L209" s="454"/>
      <c r="M209" s="1132">
        <v>0</v>
      </c>
      <c r="N209" s="454"/>
      <c r="O209" s="1020"/>
      <c r="P209" s="1161">
        <f>+J209+M209</f>
        <v>0</v>
      </c>
      <c r="Q209" s="705"/>
      <c r="R209" s="87"/>
      <c r="U209" s="366"/>
      <c r="W209" s="444"/>
      <c r="X209" s="444"/>
      <c r="Y209" s="444"/>
      <c r="Z209" s="444"/>
      <c r="AA209" s="444"/>
      <c r="AB209" s="444"/>
      <c r="AC209" s="444"/>
      <c r="AD209" s="199"/>
    </row>
    <row r="210" spans="1:30" ht="15.75" x14ac:dyDescent="0.2">
      <c r="A210" s="890"/>
      <c r="B210" s="177"/>
      <c r="C210" s="453" t="s">
        <v>6406</v>
      </c>
      <c r="D210" s="453"/>
      <c r="E210" s="453"/>
      <c r="F210" s="453"/>
      <c r="G210" s="453"/>
      <c r="H210" s="454"/>
      <c r="I210" s="454"/>
      <c r="J210" s="1613"/>
      <c r="K210" s="454"/>
      <c r="L210" s="454"/>
      <c r="M210" s="1613"/>
      <c r="N210" s="454"/>
      <c r="O210" s="1020"/>
      <c r="P210" s="1019"/>
      <c r="Q210" s="705"/>
      <c r="R210" s="87"/>
      <c r="U210" s="366"/>
      <c r="W210" s="444"/>
      <c r="X210" s="444"/>
      <c r="Y210" s="444"/>
      <c r="Z210" s="444"/>
      <c r="AA210" s="444"/>
      <c r="AB210" s="444"/>
      <c r="AC210" s="444"/>
      <c r="AD210" s="199"/>
    </row>
    <row r="211" spans="1:30" ht="15.75" thickBot="1" x14ac:dyDescent="0.25">
      <c r="A211" s="890"/>
      <c r="B211" s="177"/>
      <c r="C211" s="453"/>
      <c r="D211" s="453"/>
      <c r="E211" s="453"/>
      <c r="F211" s="453"/>
      <c r="G211" s="453"/>
      <c r="H211" s="454"/>
      <c r="I211" s="454"/>
      <c r="J211" s="454"/>
      <c r="K211" s="454"/>
      <c r="L211" s="454"/>
      <c r="M211" s="454"/>
      <c r="N211" s="454"/>
      <c r="O211" s="1020"/>
      <c r="P211" s="1020"/>
      <c r="Q211" s="705"/>
      <c r="R211" s="87"/>
      <c r="U211" s="366"/>
      <c r="W211" s="444"/>
      <c r="X211" s="444"/>
      <c r="Y211" s="444"/>
      <c r="Z211" s="444"/>
      <c r="AA211" s="444"/>
      <c r="AB211" s="444"/>
      <c r="AC211" s="444"/>
      <c r="AD211" s="199"/>
    </row>
    <row r="212" spans="1:30" ht="16.5" thickBot="1" x14ac:dyDescent="0.25">
      <c r="A212" s="890"/>
      <c r="B212" s="177"/>
      <c r="C212" s="453" t="s">
        <v>5373</v>
      </c>
      <c r="D212" s="453"/>
      <c r="E212" s="453"/>
      <c r="F212" s="453"/>
      <c r="G212" s="453"/>
      <c r="H212" s="454"/>
      <c r="I212" s="454"/>
      <c r="J212" s="1132">
        <v>0</v>
      </c>
      <c r="K212" s="454"/>
      <c r="L212" s="454"/>
      <c r="M212" s="1058">
        <v>0</v>
      </c>
      <c r="N212" s="1172"/>
      <c r="O212" s="1020"/>
      <c r="P212" s="1085">
        <f>+J212+M212</f>
        <v>0</v>
      </c>
      <c r="Q212" s="1162"/>
      <c r="R212" s="87"/>
      <c r="U212" s="366"/>
      <c r="W212" s="444"/>
      <c r="X212" s="444"/>
      <c r="Y212" s="444"/>
      <c r="Z212" s="444"/>
      <c r="AA212" s="444"/>
      <c r="AB212" s="444"/>
      <c r="AC212" s="444"/>
      <c r="AD212" s="199"/>
    </row>
    <row r="213" spans="1:30" ht="15.75" x14ac:dyDescent="0.2">
      <c r="A213" s="152"/>
      <c r="B213" s="177"/>
      <c r="C213" s="453" t="s">
        <v>4445</v>
      </c>
      <c r="D213" s="453"/>
      <c r="E213" s="453"/>
      <c r="F213" s="453"/>
      <c r="G213" s="453"/>
      <c r="H213" s="454"/>
      <c r="I213" s="454"/>
      <c r="J213" s="1613"/>
      <c r="K213" s="454"/>
      <c r="L213" s="454"/>
      <c r="M213" s="1613"/>
      <c r="N213" s="454"/>
      <c r="O213" s="1020"/>
      <c r="P213" s="1019"/>
      <c r="Q213" s="705"/>
      <c r="R213" s="87"/>
      <c r="U213" s="366"/>
      <c r="W213" s="444"/>
      <c r="X213" s="444"/>
      <c r="Y213" s="444"/>
      <c r="Z213" s="444"/>
      <c r="AA213" s="444"/>
      <c r="AB213" s="444"/>
      <c r="AC213" s="444"/>
      <c r="AD213" s="199"/>
    </row>
    <row r="214" spans="1:30" ht="15.75" x14ac:dyDescent="0.2">
      <c r="A214" s="152"/>
      <c r="B214" s="177"/>
      <c r="C214" s="108"/>
      <c r="D214" s="108"/>
      <c r="E214" s="108"/>
      <c r="F214" s="108"/>
      <c r="G214" s="108"/>
      <c r="H214" s="6"/>
      <c r="I214" s="6"/>
      <c r="J214" s="6"/>
      <c r="K214" s="6"/>
      <c r="L214" s="6"/>
      <c r="M214" s="6"/>
      <c r="N214" s="99"/>
      <c r="O214" s="468"/>
      <c r="P214" s="470"/>
      <c r="Q214" s="234"/>
      <c r="R214" s="87"/>
      <c r="U214" s="366"/>
      <c r="W214" s="444"/>
      <c r="X214" s="444"/>
      <c r="Y214" s="444"/>
      <c r="Z214" s="444"/>
      <c r="AA214" s="444"/>
      <c r="AB214" s="444"/>
      <c r="AC214" s="444"/>
      <c r="AD214" s="199"/>
    </row>
    <row r="215" spans="1:30" ht="16.5" thickBot="1" x14ac:dyDescent="0.25">
      <c r="A215" s="890"/>
      <c r="B215" s="150"/>
      <c r="C215" s="141" t="s">
        <v>1074</v>
      </c>
      <c r="D215" s="108"/>
      <c r="E215" s="108"/>
      <c r="F215" s="108"/>
      <c r="G215" s="108"/>
      <c r="H215" s="6"/>
      <c r="I215" s="6"/>
      <c r="J215" s="6"/>
      <c r="K215" s="6"/>
      <c r="L215" s="6"/>
      <c r="M215" s="6"/>
      <c r="N215" s="99"/>
      <c r="O215" s="468"/>
      <c r="P215" s="470"/>
      <c r="Q215" s="234"/>
      <c r="R215" s="986"/>
      <c r="U215" s="366"/>
      <c r="W215" s="444"/>
      <c r="X215" s="444"/>
      <c r="Y215" s="444"/>
      <c r="Z215" s="444"/>
      <c r="AA215" s="444"/>
      <c r="AB215" s="444"/>
      <c r="AC215" s="444"/>
      <c r="AD215" s="199"/>
    </row>
    <row r="216" spans="1:30" ht="16.5" thickBot="1" x14ac:dyDescent="0.25">
      <c r="A216" s="890"/>
      <c r="B216" s="150"/>
      <c r="C216" s="594" t="s">
        <v>1300</v>
      </c>
      <c r="D216" s="108"/>
      <c r="E216" s="108"/>
      <c r="F216" s="108"/>
      <c r="G216" s="108"/>
      <c r="H216" s="6"/>
      <c r="I216" s="6"/>
      <c r="J216" s="1075">
        <v>0</v>
      </c>
      <c r="K216" s="1171"/>
      <c r="L216" s="480"/>
      <c r="M216" s="1130">
        <v>0</v>
      </c>
      <c r="N216" s="480"/>
      <c r="O216" s="469"/>
      <c r="P216" s="1137">
        <f>+J216+M216</f>
        <v>0</v>
      </c>
      <c r="Q216" s="234"/>
      <c r="R216" s="986"/>
      <c r="U216" s="366"/>
      <c r="W216" s="444"/>
      <c r="X216" s="444"/>
      <c r="Y216" s="444"/>
      <c r="Z216" s="444"/>
      <c r="AA216" s="444"/>
      <c r="AB216" s="444"/>
      <c r="AC216" s="444"/>
      <c r="AD216" s="199"/>
    </row>
    <row r="217" spans="1:30" ht="15.75" x14ac:dyDescent="0.2">
      <c r="A217" s="890"/>
      <c r="B217" s="150"/>
      <c r="C217" s="594" t="s">
        <v>66</v>
      </c>
      <c r="D217" s="108"/>
      <c r="E217" s="108"/>
      <c r="F217" s="108"/>
      <c r="G217" s="108"/>
      <c r="H217" s="6"/>
      <c r="I217" s="6"/>
      <c r="J217" s="6"/>
      <c r="K217" s="6"/>
      <c r="L217" s="6"/>
      <c r="M217" s="6"/>
      <c r="N217" s="99"/>
      <c r="O217" s="468"/>
      <c r="P217" s="470"/>
      <c r="Q217" s="234"/>
      <c r="R217" s="986"/>
      <c r="U217" s="366"/>
      <c r="W217" s="444"/>
      <c r="X217" s="444"/>
      <c r="Y217" s="444"/>
      <c r="Z217" s="444"/>
      <c r="AA217" s="444"/>
      <c r="AB217" s="444"/>
      <c r="AC217" s="444"/>
      <c r="AD217" s="199"/>
    </row>
    <row r="218" spans="1:30" ht="15.75" x14ac:dyDescent="0.2">
      <c r="A218" s="890"/>
      <c r="B218" s="150"/>
      <c r="C218" s="108"/>
      <c r="D218" s="108"/>
      <c r="E218" s="108"/>
      <c r="F218" s="108"/>
      <c r="G218" s="108"/>
      <c r="H218" s="6"/>
      <c r="I218" s="6"/>
      <c r="J218" s="6"/>
      <c r="K218" s="6"/>
      <c r="L218" s="6"/>
      <c r="M218" s="6"/>
      <c r="N218" s="99"/>
      <c r="O218" s="468"/>
      <c r="P218" s="470"/>
      <c r="Q218" s="234"/>
      <c r="R218" s="986"/>
      <c r="U218" s="366"/>
      <c r="W218" s="444"/>
      <c r="X218" s="444"/>
      <c r="Y218" s="444"/>
      <c r="Z218" s="444"/>
      <c r="AA218" s="444"/>
      <c r="AB218" s="444"/>
      <c r="AC218" s="444"/>
      <c r="AD218" s="199"/>
    </row>
    <row r="219" spans="1:30" ht="16.5" thickBot="1" x14ac:dyDescent="0.25">
      <c r="A219" s="152"/>
      <c r="B219" s="150"/>
      <c r="C219" s="141" t="s">
        <v>1073</v>
      </c>
      <c r="D219" s="108"/>
      <c r="E219" s="108"/>
      <c r="F219" s="108"/>
      <c r="G219" s="108"/>
      <c r="H219" s="6"/>
      <c r="I219" s="6"/>
      <c r="J219" s="6"/>
      <c r="K219" s="6"/>
      <c r="L219" s="6"/>
      <c r="M219" s="6"/>
      <c r="N219" s="99"/>
      <c r="O219" s="468"/>
      <c r="P219" s="470"/>
      <c r="Q219" s="234"/>
      <c r="R219" s="87"/>
      <c r="U219" s="366"/>
      <c r="W219" s="444"/>
      <c r="X219" s="444"/>
      <c r="Y219" s="444"/>
      <c r="Z219" s="444"/>
      <c r="AA219" s="444"/>
      <c r="AB219" s="444"/>
      <c r="AC219" s="444"/>
      <c r="AD219" s="199"/>
    </row>
    <row r="220" spans="1:30" ht="16.5" thickBot="1" x14ac:dyDescent="0.25">
      <c r="A220" s="152"/>
      <c r="B220" s="150"/>
      <c r="C220" s="594" t="s">
        <v>1380</v>
      </c>
      <c r="D220" s="594"/>
      <c r="E220" s="594"/>
      <c r="F220" s="594"/>
      <c r="G220" s="594"/>
      <c r="H220" s="480"/>
      <c r="I220" s="480"/>
      <c r="J220" s="1130">
        <v>0</v>
      </c>
      <c r="K220" s="480"/>
      <c r="L220" s="480"/>
      <c r="M220" s="1130">
        <v>0</v>
      </c>
      <c r="N220" s="480"/>
      <c r="O220" s="469"/>
      <c r="P220" s="1137">
        <f>+J220+M220</f>
        <v>0</v>
      </c>
      <c r="Q220" s="234"/>
      <c r="R220" s="87"/>
      <c r="U220" s="367">
        <f>+IF(J220+M220=P220,0,1)</f>
        <v>0</v>
      </c>
      <c r="W220" s="442">
        <f>ROUND(J220+M220,0)</f>
        <v>0</v>
      </c>
      <c r="X220" s="444"/>
      <c r="Y220" s="443">
        <f>J220+M220</f>
        <v>0</v>
      </c>
      <c r="Z220" s="198"/>
      <c r="AA220" s="443">
        <f>Y220-W220</f>
        <v>0</v>
      </c>
      <c r="AB220" s="444"/>
      <c r="AC220" s="444"/>
      <c r="AD220" s="199"/>
    </row>
    <row r="221" spans="1:30" x14ac:dyDescent="0.2">
      <c r="A221" s="152"/>
      <c r="B221" s="150"/>
      <c r="C221" s="594" t="s">
        <v>66</v>
      </c>
      <c r="D221" s="594"/>
      <c r="E221" s="594"/>
      <c r="F221" s="594"/>
      <c r="G221" s="594"/>
      <c r="H221" s="480"/>
      <c r="I221" s="480"/>
      <c r="J221" s="480"/>
      <c r="K221" s="480"/>
      <c r="L221" s="480"/>
      <c r="M221" s="480"/>
      <c r="N221" s="480"/>
      <c r="O221" s="469"/>
      <c r="P221" s="469"/>
      <c r="Q221" s="234"/>
      <c r="R221" s="87"/>
      <c r="U221" s="367"/>
      <c r="W221" s="442"/>
      <c r="X221" s="444"/>
      <c r="Y221" s="443"/>
      <c r="Z221" s="198"/>
      <c r="AA221" s="443"/>
      <c r="AB221" s="444"/>
      <c r="AC221" s="444"/>
      <c r="AD221" s="199"/>
    </row>
    <row r="222" spans="1:30" x14ac:dyDescent="0.2">
      <c r="A222" s="890"/>
      <c r="B222" s="150"/>
      <c r="C222" s="594"/>
      <c r="D222" s="594"/>
      <c r="E222" s="594"/>
      <c r="F222" s="594"/>
      <c r="G222" s="594"/>
      <c r="H222" s="480"/>
      <c r="I222" s="480"/>
      <c r="J222" s="480"/>
      <c r="K222" s="480"/>
      <c r="L222" s="480"/>
      <c r="M222" s="480"/>
      <c r="N222" s="480"/>
      <c r="O222" s="469"/>
      <c r="P222" s="469"/>
      <c r="Q222" s="234"/>
      <c r="R222" s="1016"/>
      <c r="U222" s="367"/>
      <c r="W222" s="442"/>
      <c r="X222" s="444"/>
      <c r="Y222" s="443"/>
      <c r="Z222" s="198"/>
      <c r="AA222" s="443"/>
      <c r="AB222" s="444"/>
      <c r="AC222" s="444"/>
      <c r="AD222" s="199"/>
    </row>
    <row r="223" spans="1:30" ht="16.5" thickBot="1" x14ac:dyDescent="0.25">
      <c r="A223" s="890"/>
      <c r="B223" s="150"/>
      <c r="C223" s="141" t="s">
        <v>4346</v>
      </c>
      <c r="D223" s="594"/>
      <c r="E223" s="594"/>
      <c r="F223" s="594"/>
      <c r="G223" s="594"/>
      <c r="H223" s="480"/>
      <c r="I223" s="480"/>
      <c r="J223" s="480"/>
      <c r="K223" s="480"/>
      <c r="L223" s="480"/>
      <c r="M223" s="480"/>
      <c r="N223" s="480"/>
      <c r="O223" s="469"/>
      <c r="P223" s="469"/>
      <c r="Q223" s="234"/>
      <c r="R223" s="1016"/>
      <c r="U223" s="367"/>
      <c r="W223" s="442"/>
      <c r="X223" s="444"/>
      <c r="Y223" s="443"/>
      <c r="Z223" s="198"/>
      <c r="AA223" s="443"/>
      <c r="AB223" s="444"/>
      <c r="AC223" s="444"/>
      <c r="AD223" s="199"/>
    </row>
    <row r="224" spans="1:30" ht="16.5" thickBot="1" x14ac:dyDescent="0.25">
      <c r="A224" s="890"/>
      <c r="B224" s="150"/>
      <c r="C224" s="108" t="s">
        <v>5374</v>
      </c>
      <c r="D224" s="594"/>
      <c r="E224" s="594"/>
      <c r="F224" s="594"/>
      <c r="G224" s="594"/>
      <c r="H224" s="480"/>
      <c r="I224" s="480"/>
      <c r="J224" s="1130">
        <v>0</v>
      </c>
      <c r="K224" s="480"/>
      <c r="L224" s="480"/>
      <c r="M224" s="1130">
        <v>0</v>
      </c>
      <c r="N224" s="480"/>
      <c r="O224" s="469"/>
      <c r="P224" s="1137">
        <f>+J224+M224</f>
        <v>0</v>
      </c>
      <c r="Q224" s="234"/>
      <c r="R224" s="1016"/>
      <c r="U224" s="367"/>
      <c r="W224" s="442"/>
      <c r="X224" s="444"/>
      <c r="Y224" s="443"/>
      <c r="Z224" s="198"/>
      <c r="AA224" s="443"/>
      <c r="AB224" s="444"/>
      <c r="AC224" s="444"/>
      <c r="AD224" s="199"/>
    </row>
    <row r="225" spans="1:30" ht="15.75" thickBot="1" x14ac:dyDescent="0.25">
      <c r="A225" s="152"/>
      <c r="B225" s="150"/>
      <c r="C225" s="594"/>
      <c r="D225" s="594"/>
      <c r="E225" s="594"/>
      <c r="F225" s="594"/>
      <c r="G225" s="594"/>
      <c r="H225" s="480"/>
      <c r="I225" s="480"/>
      <c r="J225" s="480"/>
      <c r="K225" s="480"/>
      <c r="L225" s="480"/>
      <c r="M225" s="480"/>
      <c r="N225" s="480"/>
      <c r="O225" s="469"/>
      <c r="P225" s="469"/>
      <c r="Q225" s="234"/>
      <c r="R225" s="87"/>
      <c r="U225" s="367"/>
      <c r="W225" s="442"/>
      <c r="X225" s="444"/>
      <c r="Y225" s="443"/>
      <c r="Z225" s="198"/>
      <c r="AA225" s="443"/>
      <c r="AB225" s="444"/>
      <c r="AC225" s="444"/>
      <c r="AD225" s="199"/>
    </row>
    <row r="226" spans="1:30" s="197" customFormat="1" ht="16.5" thickBot="1" x14ac:dyDescent="0.25">
      <c r="A226" s="901"/>
      <c r="B226" s="765"/>
      <c r="C226" s="594" t="s">
        <v>1520</v>
      </c>
      <c r="D226" s="594"/>
      <c r="E226" s="594"/>
      <c r="F226" s="594"/>
      <c r="G226" s="594"/>
      <c r="H226" s="6"/>
      <c r="I226" s="6"/>
      <c r="J226" s="1130">
        <v>0</v>
      </c>
      <c r="K226" s="99"/>
      <c r="L226" s="99"/>
      <c r="M226" s="1130">
        <v>0</v>
      </c>
      <c r="N226" s="99"/>
      <c r="O226" s="468"/>
      <c r="P226" s="1082">
        <f>+J226+M226</f>
        <v>0</v>
      </c>
      <c r="Q226" s="1159"/>
      <c r="R226" s="902"/>
      <c r="S226" s="200"/>
      <c r="T226" s="768"/>
      <c r="U226" s="366"/>
      <c r="V226" s="243"/>
      <c r="W226" s="224"/>
      <c r="X226" s="200"/>
      <c r="Y226" s="377"/>
      <c r="Z226" s="5"/>
      <c r="AA226" s="377"/>
      <c r="AB226" s="200"/>
      <c r="AC226" s="200"/>
      <c r="AD226" s="200"/>
    </row>
    <row r="227" spans="1:30" s="197" customFormat="1" ht="15.75" x14ac:dyDescent="0.2">
      <c r="A227" s="901"/>
      <c r="B227" s="765"/>
      <c r="C227" s="594" t="s">
        <v>4407</v>
      </c>
      <c r="D227" s="594"/>
      <c r="E227" s="594"/>
      <c r="F227" s="594"/>
      <c r="G227" s="594"/>
      <c r="H227" s="6"/>
      <c r="I227" s="6"/>
      <c r="J227" s="480"/>
      <c r="K227" s="99"/>
      <c r="L227" s="99"/>
      <c r="M227" s="6"/>
      <c r="N227" s="99"/>
      <c r="O227" s="468"/>
      <c r="P227" s="470"/>
      <c r="Q227" s="766"/>
      <c r="R227" s="902"/>
      <c r="S227" s="200"/>
      <c r="T227" s="768"/>
      <c r="U227" s="366"/>
      <c r="V227" s="243"/>
      <c r="W227" s="224"/>
      <c r="X227" s="200"/>
      <c r="Y227" s="377"/>
      <c r="Z227" s="5"/>
      <c r="AA227" s="377"/>
      <c r="AB227" s="200"/>
      <c r="AC227" s="200"/>
      <c r="AD227" s="200"/>
    </row>
    <row r="228" spans="1:30" s="197" customFormat="1" ht="15.75" x14ac:dyDescent="0.2">
      <c r="A228" s="901"/>
      <c r="B228" s="765"/>
      <c r="C228" s="594"/>
      <c r="D228" s="594"/>
      <c r="E228" s="594"/>
      <c r="F228" s="594"/>
      <c r="G228" s="594"/>
      <c r="H228" s="6"/>
      <c r="I228" s="6"/>
      <c r="J228" s="480"/>
      <c r="K228" s="99"/>
      <c r="L228" s="99"/>
      <c r="M228" s="6"/>
      <c r="N228" s="99"/>
      <c r="O228" s="468"/>
      <c r="P228" s="470"/>
      <c r="Q228" s="766"/>
      <c r="R228" s="902"/>
      <c r="S228" s="200"/>
      <c r="T228" s="768"/>
      <c r="U228" s="366"/>
      <c r="V228" s="243"/>
      <c r="W228" s="224"/>
      <c r="X228" s="200"/>
      <c r="Y228" s="377"/>
      <c r="Z228" s="5"/>
      <c r="AA228" s="377"/>
      <c r="AB228" s="200"/>
      <c r="AC228" s="200"/>
      <c r="AD228" s="200"/>
    </row>
    <row r="229" spans="1:30" s="197" customFormat="1" ht="16.5" thickBot="1" x14ac:dyDescent="0.25">
      <c r="A229" s="901"/>
      <c r="B229" s="765"/>
      <c r="C229" s="593" t="s">
        <v>1521</v>
      </c>
      <c r="D229" s="594"/>
      <c r="E229" s="594"/>
      <c r="F229" s="594"/>
      <c r="G229" s="594"/>
      <c r="H229" s="6"/>
      <c r="I229" s="6"/>
      <c r="J229" s="480"/>
      <c r="K229" s="99"/>
      <c r="L229" s="99"/>
      <c r="M229" s="6"/>
      <c r="N229" s="99"/>
      <c r="O229" s="468"/>
      <c r="P229" s="470"/>
      <c r="Q229" s="766"/>
      <c r="R229" s="902"/>
      <c r="S229" s="200"/>
      <c r="T229" s="768"/>
      <c r="U229" s="366"/>
      <c r="V229" s="243"/>
      <c r="W229" s="224"/>
      <c r="X229" s="200"/>
      <c r="Y229" s="377"/>
      <c r="Z229" s="5"/>
      <c r="AA229" s="377"/>
      <c r="AB229" s="200"/>
      <c r="AC229" s="200"/>
      <c r="AD229" s="200"/>
    </row>
    <row r="230" spans="1:30" s="197" customFormat="1" ht="16.5" thickBot="1" x14ac:dyDescent="0.25">
      <c r="A230" s="764"/>
      <c r="B230" s="765"/>
      <c r="C230" s="594" t="s">
        <v>4423</v>
      </c>
      <c r="D230" s="594"/>
      <c r="E230" s="594"/>
      <c r="F230" s="594"/>
      <c r="G230" s="594"/>
      <c r="H230" s="6"/>
      <c r="I230" s="6"/>
      <c r="J230" s="1130">
        <v>0</v>
      </c>
      <c r="K230" s="99"/>
      <c r="L230" s="99"/>
      <c r="M230" s="1130">
        <v>0</v>
      </c>
      <c r="N230" s="99"/>
      <c r="O230" s="468"/>
      <c r="P230" s="1137">
        <f>+J230+M230</f>
        <v>0</v>
      </c>
      <c r="Q230" s="766"/>
      <c r="R230" s="983"/>
      <c r="S230" s="200"/>
      <c r="T230" s="768"/>
      <c r="U230" s="366"/>
      <c r="V230" s="243"/>
      <c r="W230" s="224"/>
      <c r="X230" s="200"/>
      <c r="Y230" s="377"/>
      <c r="Z230" s="5"/>
      <c r="AA230" s="377"/>
      <c r="AB230" s="200"/>
      <c r="AC230" s="200"/>
      <c r="AD230" s="200"/>
    </row>
    <row r="231" spans="1:30" s="197" customFormat="1" ht="15.75" x14ac:dyDescent="0.2">
      <c r="A231" s="764"/>
      <c r="B231" s="765"/>
      <c r="C231" s="594" t="s">
        <v>66</v>
      </c>
      <c r="D231" s="594"/>
      <c r="E231" s="594"/>
      <c r="F231" s="594"/>
      <c r="G231" s="594"/>
      <c r="H231" s="6"/>
      <c r="I231" s="6"/>
      <c r="J231" s="480"/>
      <c r="K231" s="99"/>
      <c r="L231" s="99"/>
      <c r="M231" s="6"/>
      <c r="N231" s="99"/>
      <c r="O231" s="468"/>
      <c r="P231" s="470"/>
      <c r="Q231" s="766"/>
      <c r="R231" s="983"/>
      <c r="S231" s="200"/>
      <c r="T231" s="768"/>
      <c r="U231" s="366"/>
      <c r="V231" s="243"/>
      <c r="W231" s="224"/>
      <c r="X231" s="200"/>
      <c r="Y231" s="377"/>
      <c r="Z231" s="5"/>
      <c r="AA231" s="377"/>
      <c r="AB231" s="200"/>
      <c r="AC231" s="200"/>
      <c r="AD231" s="200"/>
    </row>
    <row r="232" spans="1:30" s="197" customFormat="1" ht="15.75" x14ac:dyDescent="0.2">
      <c r="A232" s="901"/>
      <c r="B232" s="765"/>
      <c r="C232" s="108"/>
      <c r="D232" s="108"/>
      <c r="E232" s="108"/>
      <c r="F232" s="108"/>
      <c r="G232" s="108"/>
      <c r="H232" s="6"/>
      <c r="I232" s="6"/>
      <c r="J232" s="480"/>
      <c r="K232" s="99"/>
      <c r="L232" s="99"/>
      <c r="M232" s="6"/>
      <c r="N232" s="99"/>
      <c r="O232" s="468"/>
      <c r="P232" s="470"/>
      <c r="Q232" s="766"/>
      <c r="R232" s="983"/>
      <c r="S232" s="200"/>
      <c r="T232" s="768"/>
      <c r="U232" s="1392" t="s">
        <v>4405</v>
      </c>
      <c r="V232" s="1394"/>
      <c r="W232" s="1395"/>
      <c r="X232" s="200"/>
      <c r="Y232" s="377"/>
      <c r="Z232" s="5"/>
      <c r="AA232" s="377"/>
      <c r="AB232" s="200"/>
      <c r="AC232" s="200"/>
      <c r="AD232" s="200"/>
    </row>
    <row r="233" spans="1:30" s="197" customFormat="1" ht="16.5" thickBot="1" x14ac:dyDescent="0.3">
      <c r="A233" s="901"/>
      <c r="B233" s="765"/>
      <c r="C233" s="136" t="s">
        <v>4220</v>
      </c>
      <c r="D233" s="993"/>
      <c r="E233" s="993"/>
      <c r="F233" s="993"/>
      <c r="G233" s="993"/>
      <c r="H233" s="992"/>
      <c r="I233" s="480"/>
      <c r="J233" s="994">
        <f>IF(AND($U$235+$P$234&gt;=$U$233,$P$234&lt;0),$J$234,
 IF(AND($U$235&gt;$U$233,$P$234&lt;0,$U$235+$P$234&lt;$U$233),($U$233-$U$235)*($J$234/$P$234),
 IF(AND($U$235&gt;$U$233,$P$234&gt;0,($P$234&lt;=$U$235*-1)),$J$234,
 IF(AND($U$235&gt;$U$233,$P$234&gt;0,($P$234&gt;$U$235*-1)),(($U$235*-1)*($J$234/$P$234)),
 IF(AND($U$235&lt;$U$233,$P$234&lt;0),0,
 IF(AND($U$235&lt;=$U$233,$P$234&gt;0,$U$235+$P$234&gt;$U$233),(($U$235+$P$234-$U$233)*($J$234/$P$234)),
IF(AND($U$235&gt;$U$233,$J$234=$M$234*(-1),'Part 2 DA Summary'!$P$6&gt;0),$J$234,0)))))))</f>
        <v>0</v>
      </c>
      <c r="K233" s="1003"/>
      <c r="L233" s="790"/>
      <c r="M233" s="994">
        <f>IF(AND($U$235+$P$234&gt;=$U$233,$P$234&lt;0),$M$234,
IF(AND($U$235&gt;$U$233,$P$234&lt;0,$U$235+$P$234&lt;$U$233),($U$233-$U$235)*($M$234/$P$234),
IF(AND($U$235&gt;$U$233,$P$234&gt;0,($P$234&lt;=$U$235*-1)),$M$234,
IF(AND($U$235&gt;$U$233,$P$234&gt;0,($P$234&gt;$U$235*-1)),(($U$235*-1)*($M$234/$P$234)),
IF(AND($U$235&lt;$U$233,$P$234&lt;0),0,
IF(AND($U$235&lt;=$U$233,$P$234&gt;0,$U$235+$P$234&gt;$U$233),(($U$235+$P$234-$U$233)*($M$234/$P$234)),
IF(AND($U$235&gt;$U$233,$J$234=$M$234*(-1),'Part 2 DA Summary'!$P$6&gt;0),$M$234,0)))))))</f>
        <v>0</v>
      </c>
      <c r="N233" s="480"/>
      <c r="O233" s="995"/>
      <c r="P233" s="996"/>
      <c r="Q233" s="997"/>
      <c r="R233" s="998"/>
      <c r="S233" s="199"/>
      <c r="T233" s="1386"/>
      <c r="U233" s="1400">
        <f>INDEX('CARF Allocations'!C:C,MATCH(Import_LA_Code,'CARF Allocations'!A:A,0))*-1</f>
        <v>0</v>
      </c>
      <c r="V233" s="1396"/>
      <c r="W233" s="1397"/>
      <c r="X233" s="200"/>
      <c r="Y233" s="377"/>
      <c r="Z233" s="5"/>
      <c r="AA233" s="377"/>
      <c r="AB233" s="200"/>
      <c r="AC233" s="200"/>
      <c r="AD233" s="200"/>
    </row>
    <row r="234" spans="1:30" s="197" customFormat="1" ht="16.5" thickBot="1" x14ac:dyDescent="0.25">
      <c r="A234" s="901"/>
      <c r="B234" s="765"/>
      <c r="C234" s="1690" t="s">
        <v>5375</v>
      </c>
      <c r="D234" s="1724"/>
      <c r="E234" s="1724"/>
      <c r="F234" s="1724"/>
      <c r="G234" s="1724"/>
      <c r="H234" s="992"/>
      <c r="I234" s="480"/>
      <c r="J234" s="1130">
        <v>0</v>
      </c>
      <c r="K234" s="392"/>
      <c r="L234" s="480"/>
      <c r="M234" s="1173">
        <v>0</v>
      </c>
      <c r="N234" s="480"/>
      <c r="O234" s="995"/>
      <c r="P234" s="1086">
        <f>+J234+M234</f>
        <v>0</v>
      </c>
      <c r="Q234" s="1164"/>
      <c r="R234" s="998"/>
      <c r="S234" s="199"/>
      <c r="U234" s="1393" t="s">
        <v>5043</v>
      </c>
      <c r="V234" s="1398" t="s">
        <v>5044</v>
      </c>
      <c r="W234" s="1399" t="s">
        <v>5045</v>
      </c>
      <c r="X234" s="200"/>
      <c r="Y234" s="377"/>
      <c r="Z234" s="5"/>
      <c r="AA234" s="377"/>
      <c r="AB234" s="200"/>
      <c r="AC234" s="200"/>
      <c r="AD234" s="200"/>
    </row>
    <row r="235" spans="1:30" s="197" customFormat="1" ht="15.75" x14ac:dyDescent="0.2">
      <c r="A235" s="901"/>
      <c r="B235" s="765"/>
      <c r="C235" s="992" t="s">
        <v>4354</v>
      </c>
      <c r="D235" s="993"/>
      <c r="E235" s="993"/>
      <c r="F235" s="993"/>
      <c r="G235" s="993"/>
      <c r="H235" s="992"/>
      <c r="I235" s="480"/>
      <c r="J235" s="480"/>
      <c r="K235" s="99"/>
      <c r="L235" s="99"/>
      <c r="M235" s="6"/>
      <c r="N235" s="99"/>
      <c r="O235" s="468"/>
      <c r="P235" s="470"/>
      <c r="Q235" s="997"/>
      <c r="R235" s="1021"/>
      <c r="S235" s="204"/>
      <c r="U235" s="1401">
        <f>V235+W235</f>
        <v>0</v>
      </c>
      <c r="V235" s="1402">
        <f>INDEX(Data!EA:EA,MATCH(Import_LA_Code,Ref_LA_Codes,0))</f>
        <v>0</v>
      </c>
      <c r="W235" s="1403">
        <f>INDEX(Data!EB:EB,MATCH(Import_LA_Code,Ref_LA_Codes,0))</f>
        <v>0</v>
      </c>
      <c r="X235" s="200"/>
      <c r="Y235" s="377"/>
      <c r="Z235" s="5"/>
      <c r="AA235" s="377"/>
      <c r="AB235" s="200"/>
      <c r="AC235" s="200"/>
      <c r="AD235" s="200"/>
    </row>
    <row r="236" spans="1:30" s="197" customFormat="1" ht="15.75" x14ac:dyDescent="0.2">
      <c r="A236" s="764"/>
      <c r="B236" s="765"/>
      <c r="C236" s="108"/>
      <c r="D236" s="108"/>
      <c r="E236" s="108"/>
      <c r="F236" s="108"/>
      <c r="G236" s="108"/>
      <c r="H236" s="6"/>
      <c r="I236" s="6"/>
      <c r="J236" s="480"/>
      <c r="K236" s="99"/>
      <c r="L236" s="99"/>
      <c r="M236" s="6"/>
      <c r="N236" s="99"/>
      <c r="O236" s="468"/>
      <c r="P236" s="1381" t="str">
        <f>IF((P234+U235)&lt;U233,"S31 compensation will only be paid up to the amount of relief allocated to the authority","")</f>
        <v/>
      </c>
      <c r="Q236" s="766"/>
      <c r="R236" s="983"/>
      <c r="S236" s="200"/>
      <c r="T236" s="768"/>
      <c r="U236" s="366"/>
      <c r="V236" s="243"/>
      <c r="W236" s="243"/>
      <c r="X236" s="200"/>
      <c r="Y236" s="377"/>
      <c r="Z236" s="5"/>
      <c r="AA236" s="377"/>
      <c r="AB236" s="200"/>
      <c r="AC236" s="200"/>
      <c r="AD236" s="200"/>
    </row>
    <row r="237" spans="1:30" s="197" customFormat="1" ht="16.5" thickBot="1" x14ac:dyDescent="0.25">
      <c r="A237" s="901"/>
      <c r="B237" s="765"/>
      <c r="C237" s="141" t="s">
        <v>4347</v>
      </c>
      <c r="D237" s="108"/>
      <c r="E237" s="108"/>
      <c r="F237" s="108"/>
      <c r="G237" s="108"/>
      <c r="H237" s="6"/>
      <c r="I237" s="6"/>
      <c r="J237" s="480"/>
      <c r="K237" s="99"/>
      <c r="L237" s="99"/>
      <c r="M237" s="6"/>
      <c r="N237" s="99"/>
      <c r="O237" s="468"/>
      <c r="P237" s="470"/>
      <c r="Q237" s="766"/>
      <c r="R237" s="1018"/>
      <c r="S237" s="200"/>
      <c r="T237" s="768"/>
      <c r="U237" s="366"/>
      <c r="V237" s="243"/>
      <c r="W237" s="224"/>
      <c r="X237" s="200"/>
      <c r="Y237" s="377"/>
      <c r="Z237" s="5"/>
      <c r="AA237" s="377"/>
      <c r="AB237" s="200"/>
      <c r="AC237" s="200"/>
      <c r="AD237" s="200"/>
    </row>
    <row r="238" spans="1:30" s="197" customFormat="1" ht="16.5" thickBot="1" x14ac:dyDescent="0.25">
      <c r="A238" s="901"/>
      <c r="B238" s="765"/>
      <c r="C238" s="108" t="s">
        <v>5376</v>
      </c>
      <c r="D238" s="594"/>
      <c r="E238" s="594"/>
      <c r="F238" s="594"/>
      <c r="G238" s="594"/>
      <c r="H238" s="480"/>
      <c r="I238" s="480"/>
      <c r="J238" s="1130">
        <v>0</v>
      </c>
      <c r="K238" s="480"/>
      <c r="L238" s="480"/>
      <c r="M238" s="1130">
        <v>0</v>
      </c>
      <c r="N238" s="480"/>
      <c r="O238" s="469"/>
      <c r="P238" s="1082">
        <f>+J238+M238</f>
        <v>0</v>
      </c>
      <c r="Q238" s="1159"/>
      <c r="R238" s="1018"/>
      <c r="S238" s="200"/>
      <c r="T238" s="768"/>
      <c r="U238" s="366"/>
      <c r="V238" s="243"/>
      <c r="W238" s="224"/>
      <c r="X238" s="200"/>
      <c r="Y238" s="377"/>
      <c r="Z238" s="5"/>
      <c r="AA238" s="377"/>
      <c r="AB238" s="200"/>
      <c r="AC238" s="200"/>
      <c r="AD238" s="200"/>
    </row>
    <row r="239" spans="1:30" s="197" customFormat="1" ht="16.5" thickBot="1" x14ac:dyDescent="0.25">
      <c r="A239" s="764"/>
      <c r="B239" s="765"/>
      <c r="C239" s="108"/>
      <c r="D239" s="594"/>
      <c r="E239" s="594"/>
      <c r="F239" s="594"/>
      <c r="G239" s="594"/>
      <c r="H239" s="480"/>
      <c r="I239" s="480"/>
      <c r="J239" s="480"/>
      <c r="K239" s="480"/>
      <c r="L239" s="480"/>
      <c r="M239" s="480"/>
      <c r="N239" s="480"/>
      <c r="O239" s="469"/>
      <c r="P239" s="470"/>
      <c r="Q239" s="766"/>
      <c r="R239" s="1234"/>
      <c r="S239" s="200"/>
      <c r="T239" s="768"/>
      <c r="U239" s="366"/>
      <c r="V239" s="243"/>
      <c r="W239" s="224"/>
      <c r="X239" s="200"/>
      <c r="Y239" s="377"/>
      <c r="Z239" s="5"/>
      <c r="AA239" s="377"/>
      <c r="AB239" s="200"/>
      <c r="AC239" s="200"/>
      <c r="AD239" s="200"/>
    </row>
    <row r="240" spans="1:30" s="197" customFormat="1" ht="16.5" thickBot="1" x14ac:dyDescent="0.25">
      <c r="A240" s="901"/>
      <c r="B240" s="776"/>
      <c r="C240" s="594" t="s">
        <v>5377</v>
      </c>
      <c r="D240" s="594"/>
      <c r="E240" s="594"/>
      <c r="F240" s="594"/>
      <c r="G240" s="594"/>
      <c r="H240" s="6"/>
      <c r="I240" s="6"/>
      <c r="J240" s="1130">
        <v>0</v>
      </c>
      <c r="K240" s="99"/>
      <c r="L240" s="99"/>
      <c r="M240" s="1130">
        <v>0</v>
      </c>
      <c r="N240" s="99"/>
      <c r="O240" s="468"/>
      <c r="P240" s="1082">
        <f>+J240+M240</f>
        <v>0</v>
      </c>
      <c r="Q240" s="1159"/>
      <c r="R240" s="902"/>
      <c r="S240" s="200"/>
      <c r="T240" s="768"/>
      <c r="U240" s="366"/>
      <c r="V240" s="243"/>
      <c r="W240" s="224"/>
      <c r="X240" s="200"/>
      <c r="Y240" s="377"/>
      <c r="Z240" s="5"/>
      <c r="AA240" s="377"/>
      <c r="AB240" s="200"/>
      <c r="AC240" s="200"/>
      <c r="AD240" s="200"/>
    </row>
    <row r="241" spans="1:30" s="197" customFormat="1" ht="15.75" x14ac:dyDescent="0.2">
      <c r="A241" s="901"/>
      <c r="B241" s="776"/>
      <c r="C241" s="594" t="s">
        <v>66</v>
      </c>
      <c r="D241" s="594"/>
      <c r="E241" s="594"/>
      <c r="F241" s="594"/>
      <c r="G241" s="594"/>
      <c r="H241" s="6"/>
      <c r="I241" s="6"/>
      <c r="J241" s="480"/>
      <c r="K241" s="99"/>
      <c r="L241" s="99"/>
      <c r="M241" s="6"/>
      <c r="N241" s="99"/>
      <c r="O241" s="468"/>
      <c r="P241" s="470"/>
      <c r="Q241" s="766"/>
      <c r="R241" s="902"/>
      <c r="S241" s="200"/>
      <c r="T241" s="768"/>
      <c r="U241" s="366"/>
      <c r="V241" s="243"/>
      <c r="W241" s="224"/>
      <c r="X241" s="200"/>
      <c r="Y241" s="377"/>
      <c r="Z241" s="5"/>
      <c r="AA241" s="377"/>
      <c r="AB241" s="200"/>
      <c r="AC241" s="200"/>
      <c r="AD241" s="200"/>
    </row>
    <row r="242" spans="1:30" s="197" customFormat="1" ht="16.5" thickBot="1" x14ac:dyDescent="0.25">
      <c r="A242" s="901"/>
      <c r="B242" s="765"/>
      <c r="C242" s="108"/>
      <c r="D242" s="108"/>
      <c r="E242" s="108"/>
      <c r="F242" s="108"/>
      <c r="G242" s="108"/>
      <c r="H242" s="6"/>
      <c r="I242" s="6"/>
      <c r="J242" s="480"/>
      <c r="K242" s="99"/>
      <c r="L242" s="99"/>
      <c r="M242" s="6"/>
      <c r="N242" s="99"/>
      <c r="O242" s="468"/>
      <c r="P242" s="470"/>
      <c r="Q242" s="766"/>
      <c r="R242" s="1018"/>
      <c r="S242" s="200"/>
      <c r="T242" s="768"/>
      <c r="U242" s="366"/>
      <c r="V242" s="243"/>
      <c r="W242" s="224"/>
      <c r="X242" s="200"/>
      <c r="Y242" s="377"/>
      <c r="Z242" s="5"/>
      <c r="AA242" s="377"/>
      <c r="AB242" s="200"/>
      <c r="AC242" s="200"/>
      <c r="AD242" s="200"/>
    </row>
    <row r="243" spans="1:30" s="197" customFormat="1" ht="15.75" thickBot="1" x14ac:dyDescent="0.25">
      <c r="A243" s="764"/>
      <c r="B243" s="769"/>
      <c r="C243" s="180"/>
      <c r="D243" s="180"/>
      <c r="E243" s="180"/>
      <c r="F243" s="180"/>
      <c r="G243" s="180"/>
      <c r="H243" s="472"/>
      <c r="I243" s="472"/>
      <c r="J243" s="472"/>
      <c r="K243" s="472"/>
      <c r="L243" s="472"/>
      <c r="M243" s="472"/>
      <c r="N243" s="472"/>
      <c r="O243" s="485"/>
      <c r="P243" s="485"/>
      <c r="Q243" s="770"/>
      <c r="R243" s="767"/>
      <c r="S243" s="200"/>
      <c r="T243" s="768"/>
      <c r="U243" s="366"/>
      <c r="V243" s="243"/>
      <c r="W243" s="200"/>
      <c r="X243" s="200"/>
      <c r="Y243" s="200"/>
      <c r="Z243" s="200"/>
      <c r="AA243" s="200"/>
      <c r="AB243" s="200"/>
      <c r="AC243" s="200"/>
      <c r="AD243" s="200"/>
    </row>
    <row r="244" spans="1:30" s="197" customFormat="1" ht="18.75" thickBot="1" x14ac:dyDescent="0.3">
      <c r="A244" s="764"/>
      <c r="B244" s="771"/>
      <c r="C244" s="1653" t="s">
        <v>5378</v>
      </c>
      <c r="D244" s="1653"/>
      <c r="E244" s="1653"/>
      <c r="F244" s="1653"/>
      <c r="G244" s="1653"/>
      <c r="H244" s="6"/>
      <c r="I244" s="6"/>
      <c r="J244" s="1084">
        <f>ROUND(+J168+J172+J176+J180+J182+J186+J190+J192+J196+J198+J202+J206+J216+J220+J224+J226+J230+J234+J238+J240,0)</f>
        <v>0</v>
      </c>
      <c r="K244" s="1165"/>
      <c r="L244" s="6"/>
      <c r="M244" s="1117">
        <f>ROUND(+M168+M172+M176+M180+M182+M186+M190+M192+M196+M198+M202+M206+M216+M220+M224+M226+M230+M234+M238+M240,0)</f>
        <v>0</v>
      </c>
      <c r="N244" s="6"/>
      <c r="O244" s="469"/>
      <c r="P244" s="1161">
        <f>ROUND(+P168+P172+P176+P180+P182+P186+P190+P192+P196+P198+P202+P206+P216+P220+P224+P226+P230+P234++P238+P240,0)</f>
        <v>0</v>
      </c>
      <c r="Q244" s="772"/>
      <c r="R244" s="767"/>
      <c r="S244" s="200"/>
      <c r="T244" s="773" t="str">
        <f>+IF(U244=0,"","&lt;===")</f>
        <v/>
      </c>
      <c r="U244" s="367">
        <f>+IF(J244+M244=P244,0,1)</f>
        <v>0</v>
      </c>
      <c r="V244" s="243"/>
      <c r="W244" s="442">
        <f>ROUND(J244+M244,0)</f>
        <v>0</v>
      </c>
      <c r="X244" s="222"/>
      <c r="Y244" s="443">
        <f>J244+M244</f>
        <v>0</v>
      </c>
      <c r="Z244" s="198"/>
      <c r="AA244" s="443">
        <f>Y244-W244</f>
        <v>0</v>
      </c>
      <c r="AB244" s="5"/>
      <c r="AC244" s="5" t="str">
        <f>IF(AA244&lt;&gt;0,"Please remove pence. All figures shown in whole £s","")</f>
        <v/>
      </c>
      <c r="AD244" s="200"/>
    </row>
    <row r="245" spans="1:30" s="197" customFormat="1" ht="15.75" thickBot="1" x14ac:dyDescent="0.25">
      <c r="A245" s="764"/>
      <c r="B245" s="774"/>
      <c r="C245" s="181"/>
      <c r="D245" s="181"/>
      <c r="E245" s="181"/>
      <c r="F245" s="181"/>
      <c r="G245" s="181"/>
      <c r="H245" s="474"/>
      <c r="I245" s="474"/>
      <c r="J245" s="474"/>
      <c r="K245" s="474"/>
      <c r="L245" s="474"/>
      <c r="M245" s="474"/>
      <c r="N245" s="474"/>
      <c r="O245" s="475"/>
      <c r="P245" s="475"/>
      <c r="Q245" s="775"/>
      <c r="R245" s="767"/>
      <c r="S245" s="200"/>
      <c r="T245" s="768"/>
      <c r="U245" s="366"/>
      <c r="V245" s="243"/>
      <c r="W245" s="200"/>
      <c r="X245" s="200"/>
      <c r="Y245" s="200"/>
      <c r="Z245" s="200"/>
      <c r="AA245" s="200"/>
      <c r="AB245" s="200"/>
      <c r="AC245" s="200"/>
      <c r="AD245" s="200"/>
    </row>
    <row r="246" spans="1:30" ht="15.75" x14ac:dyDescent="0.2">
      <c r="A246" s="152"/>
      <c r="B246" s="150"/>
      <c r="C246" s="141"/>
      <c r="D246" s="108"/>
      <c r="E246" s="108"/>
      <c r="F246" s="108"/>
      <c r="G246" s="108"/>
      <c r="H246" s="6"/>
      <c r="I246" s="6"/>
      <c r="J246" s="99"/>
      <c r="K246" s="99"/>
      <c r="L246" s="99"/>
      <c r="M246" s="99"/>
      <c r="N246" s="99"/>
      <c r="O246" s="468"/>
      <c r="P246" s="468"/>
      <c r="Q246" s="234"/>
      <c r="R246" s="87"/>
      <c r="U246" s="366"/>
      <c r="W246" s="444"/>
      <c r="X246" s="444"/>
      <c r="Y246" s="444"/>
      <c r="Z246" s="444"/>
      <c r="AA246" s="444"/>
      <c r="AB246" s="444"/>
      <c r="AC246" s="444"/>
      <c r="AD246" s="199"/>
    </row>
    <row r="247" spans="1:30" ht="16.5" thickBot="1" x14ac:dyDescent="0.25">
      <c r="A247" s="152"/>
      <c r="B247" s="150"/>
      <c r="C247" s="141" t="s">
        <v>50</v>
      </c>
      <c r="D247" s="108"/>
      <c r="E247" s="108"/>
      <c r="F247" s="108"/>
      <c r="G247" s="108"/>
      <c r="H247" s="6"/>
      <c r="I247" s="6"/>
      <c r="J247" s="99"/>
      <c r="K247" s="99"/>
      <c r="L247" s="99"/>
      <c r="M247" s="99"/>
      <c r="N247" s="99"/>
      <c r="O247" s="468"/>
      <c r="P247" s="468"/>
      <c r="Q247" s="234"/>
      <c r="R247" s="87"/>
      <c r="U247" s="366"/>
      <c r="W247" s="444"/>
      <c r="X247" s="444"/>
      <c r="Y247" s="444"/>
      <c r="Z247" s="444"/>
      <c r="AA247" s="444"/>
      <c r="AB247" s="444"/>
      <c r="AC247" s="444"/>
      <c r="AD247" s="199"/>
    </row>
    <row r="248" spans="1:30" ht="18.75" customHeight="1" thickBot="1" x14ac:dyDescent="0.3">
      <c r="A248" s="152"/>
      <c r="B248" s="150"/>
      <c r="C248" s="1678" t="s">
        <v>5379</v>
      </c>
      <c r="D248" s="1678"/>
      <c r="E248" s="1678"/>
      <c r="F248" s="1678"/>
      <c r="G248" s="1678"/>
      <c r="H248" s="6"/>
      <c r="I248" s="6"/>
      <c r="J248" s="1075">
        <v>0</v>
      </c>
      <c r="K248" s="1125"/>
      <c r="L248" s="99"/>
      <c r="M248" s="1130">
        <v>0</v>
      </c>
      <c r="N248" s="99"/>
      <c r="O248" s="468"/>
      <c r="P248" s="1137">
        <f>+J248+M248</f>
        <v>0</v>
      </c>
      <c r="Q248" s="234"/>
      <c r="R248" s="87"/>
      <c r="T248" s="364" t="str">
        <f>+IF(U248=0,"","&lt;===")</f>
        <v/>
      </c>
      <c r="U248" s="367">
        <f>+IF(J248+M248=P248,0,1)</f>
        <v>0</v>
      </c>
      <c r="V248" s="243"/>
      <c r="W248" s="442">
        <f>ROUND(J248+M248,0)</f>
        <v>0</v>
      </c>
      <c r="X248" s="222"/>
      <c r="Y248" s="443">
        <f>J248+M248</f>
        <v>0</v>
      </c>
      <c r="Z248" s="198"/>
      <c r="AA248" s="443">
        <f>Y248-W248</f>
        <v>0</v>
      </c>
      <c r="AB248" s="198"/>
      <c r="AC248" s="198" t="str">
        <f>IF(AA248&lt;&gt;0,"Please remove pence. All figures shown in whole £s","")</f>
        <v/>
      </c>
      <c r="AD248" s="199"/>
    </row>
    <row r="249" spans="1:30" ht="16.5" thickBot="1" x14ac:dyDescent="0.25">
      <c r="A249" s="152"/>
      <c r="B249" s="150"/>
      <c r="C249" s="108"/>
      <c r="D249" s="108"/>
      <c r="E249" s="108"/>
      <c r="F249" s="108"/>
      <c r="G249" s="108"/>
      <c r="H249" s="6"/>
      <c r="I249" s="6"/>
      <c r="J249" s="391"/>
      <c r="K249" s="6"/>
      <c r="L249" s="6"/>
      <c r="M249" s="391"/>
      <c r="N249" s="6"/>
      <c r="O249" s="469"/>
      <c r="P249" s="469"/>
      <c r="Q249" s="469"/>
      <c r="R249" s="87"/>
      <c r="U249" s="366"/>
      <c r="W249" s="444"/>
      <c r="X249" s="444"/>
      <c r="Y249" s="444"/>
      <c r="Z249" s="444"/>
      <c r="AA249" s="444"/>
      <c r="AB249" s="444"/>
      <c r="AC249" s="444"/>
      <c r="AD249" s="199"/>
    </row>
    <row r="250" spans="1:30" ht="18.75" thickBot="1" x14ac:dyDescent="0.3">
      <c r="A250" s="152"/>
      <c r="B250" s="150"/>
      <c r="C250" s="1650" t="s">
        <v>5380</v>
      </c>
      <c r="D250" s="1650"/>
      <c r="E250" s="1650"/>
      <c r="F250" s="1650"/>
      <c r="G250" s="1650"/>
      <c r="H250" s="6"/>
      <c r="I250" s="6"/>
      <c r="J250" s="1130">
        <v>0</v>
      </c>
      <c r="K250" s="99"/>
      <c r="L250" s="99"/>
      <c r="M250" s="1130">
        <v>0</v>
      </c>
      <c r="N250" s="99"/>
      <c r="O250" s="468"/>
      <c r="P250" s="1137">
        <f>+J250+M250</f>
        <v>0</v>
      </c>
      <c r="Q250" s="234"/>
      <c r="R250" s="87"/>
      <c r="T250" s="364" t="str">
        <f>+IF(U250=0,"","&lt;===")</f>
        <v/>
      </c>
      <c r="U250" s="367">
        <f>+IF(J250+M250=P250,0,1)</f>
        <v>0</v>
      </c>
      <c r="V250" s="243"/>
      <c r="W250" s="442">
        <f>ROUND(J250+M250,0)</f>
        <v>0</v>
      </c>
      <c r="X250" s="222"/>
      <c r="Y250" s="443">
        <f>J250+M250</f>
        <v>0</v>
      </c>
      <c r="Z250" s="198"/>
      <c r="AA250" s="443">
        <f>Y250-W250</f>
        <v>0</v>
      </c>
      <c r="AB250" s="198"/>
      <c r="AC250" s="198" t="str">
        <f>IF(AA250&lt;&gt;0,"Please remove pence. All figures shown in whole £s","")</f>
        <v/>
      </c>
      <c r="AD250" s="199"/>
    </row>
    <row r="251" spans="1:30" ht="15.75" x14ac:dyDescent="0.2">
      <c r="A251" s="152"/>
      <c r="B251" s="150"/>
      <c r="C251" s="1619"/>
      <c r="D251" s="1619"/>
      <c r="E251" s="1619"/>
      <c r="F251" s="1619"/>
      <c r="G251" s="1619"/>
      <c r="H251" s="6"/>
      <c r="I251" s="6"/>
      <c r="J251" s="110"/>
      <c r="K251" s="99"/>
      <c r="L251" s="99"/>
      <c r="M251" s="110"/>
      <c r="N251" s="99"/>
      <c r="O251" s="468"/>
      <c r="P251" s="470"/>
      <c r="Q251" s="234"/>
      <c r="R251" s="87"/>
      <c r="U251" s="366"/>
      <c r="W251" s="444"/>
      <c r="X251" s="444"/>
      <c r="Y251" s="444"/>
      <c r="Z251" s="444"/>
      <c r="AA251" s="444"/>
      <c r="AB251" s="444"/>
      <c r="AC251" s="444"/>
      <c r="AD251" s="199"/>
    </row>
    <row r="252" spans="1:30" ht="18.75" customHeight="1" thickBot="1" x14ac:dyDescent="0.25">
      <c r="A252" s="152"/>
      <c r="B252" s="150"/>
      <c r="C252" s="155"/>
      <c r="D252" s="155"/>
      <c r="E252" s="155"/>
      <c r="F252" s="155"/>
      <c r="G252" s="155"/>
      <c r="H252" s="6"/>
      <c r="I252" s="6"/>
      <c r="J252" s="110"/>
      <c r="K252" s="99"/>
      <c r="L252" s="99"/>
      <c r="M252" s="110"/>
      <c r="N252" s="99"/>
      <c r="O252" s="468"/>
      <c r="P252" s="470"/>
      <c r="Q252" s="234"/>
      <c r="R252" s="87"/>
      <c r="U252" s="366"/>
      <c r="W252" s="444"/>
      <c r="X252" s="444"/>
      <c r="Y252" s="444"/>
      <c r="Z252" s="444"/>
      <c r="AA252" s="444"/>
      <c r="AB252" s="444"/>
      <c r="AC252" s="444"/>
      <c r="AD252" s="199"/>
    </row>
    <row r="253" spans="1:30" ht="16.5" thickBot="1" x14ac:dyDescent="0.25">
      <c r="A253" s="152"/>
      <c r="B253" s="168"/>
      <c r="C253" s="178"/>
      <c r="D253" s="178"/>
      <c r="E253" s="178"/>
      <c r="F253" s="178"/>
      <c r="G253" s="178"/>
      <c r="H253" s="472"/>
      <c r="I253" s="472"/>
      <c r="J253" s="174"/>
      <c r="K253" s="169"/>
      <c r="L253" s="169"/>
      <c r="M253" s="174"/>
      <c r="N253" s="169"/>
      <c r="O253" s="473"/>
      <c r="P253" s="481"/>
      <c r="Q253" s="237"/>
      <c r="R253" s="87"/>
      <c r="U253" s="366"/>
      <c r="V253" s="243"/>
      <c r="W253" s="444"/>
      <c r="X253" s="444"/>
      <c r="Y253" s="444"/>
      <c r="Z253" s="444"/>
      <c r="AA253" s="444"/>
      <c r="AB253" s="444"/>
      <c r="AC253" s="444"/>
      <c r="AD253" s="199"/>
    </row>
    <row r="254" spans="1:30" ht="18.75" thickBot="1" x14ac:dyDescent="0.3">
      <c r="A254" s="152"/>
      <c r="B254" s="170"/>
      <c r="C254" s="1689" t="s">
        <v>5381</v>
      </c>
      <c r="D254" s="1689"/>
      <c r="E254" s="1689"/>
      <c r="F254" s="1689"/>
      <c r="G254" s="1689"/>
      <c r="H254" s="6"/>
      <c r="I254" s="6"/>
      <c r="J254" s="1084">
        <f>ROUND(+J248+J250,0)</f>
        <v>0</v>
      </c>
      <c r="K254" s="1119"/>
      <c r="L254" s="99"/>
      <c r="M254" s="1117">
        <f>ROUND(+M248+M250,0)</f>
        <v>0</v>
      </c>
      <c r="N254" s="99"/>
      <c r="O254" s="468"/>
      <c r="P254" s="1137">
        <f>+J254+M254</f>
        <v>0</v>
      </c>
      <c r="Q254" s="238"/>
      <c r="R254" s="87"/>
      <c r="T254" s="364" t="str">
        <f>+IF(U254=0,"","&lt;===")</f>
        <v/>
      </c>
      <c r="U254" s="367">
        <f>+IF(J254+M254=P254,0,1)</f>
        <v>0</v>
      </c>
      <c r="V254" s="243"/>
      <c r="W254" s="442">
        <f>ROUND(J254+M254,0)</f>
        <v>0</v>
      </c>
      <c r="X254" s="222"/>
      <c r="Y254" s="443">
        <f>J254+M254</f>
        <v>0</v>
      </c>
      <c r="Z254" s="198"/>
      <c r="AA254" s="443">
        <f>Y254-W254</f>
        <v>0</v>
      </c>
      <c r="AB254" s="198"/>
      <c r="AC254" s="198" t="str">
        <f>IF(AA254&lt;&gt;0,"Please remove pence. All figures shown in whole £s","")</f>
        <v/>
      </c>
      <c r="AD254" s="199"/>
    </row>
    <row r="255" spans="1:30" ht="15.75" thickBot="1" x14ac:dyDescent="0.25">
      <c r="A255" s="14"/>
      <c r="B255" s="182"/>
      <c r="C255" s="173"/>
      <c r="D255" s="173"/>
      <c r="E255" s="173"/>
      <c r="F255" s="173"/>
      <c r="G255" s="173"/>
      <c r="H255" s="173"/>
      <c r="I255" s="173"/>
      <c r="J255" s="173"/>
      <c r="K255" s="173"/>
      <c r="L255" s="173"/>
      <c r="M255" s="173"/>
      <c r="N255" s="173"/>
      <c r="O255" s="432"/>
      <c r="P255" s="432"/>
      <c r="Q255" s="239"/>
      <c r="R255" s="87"/>
      <c r="U255" s="366"/>
      <c r="W255" s="444"/>
      <c r="X255" s="444"/>
      <c r="Y255" s="444"/>
      <c r="Z255" s="444"/>
      <c r="AA255" s="444"/>
      <c r="AB255" s="444"/>
      <c r="AC255" s="444"/>
      <c r="AD255" s="199"/>
    </row>
    <row r="256" spans="1:30" ht="15.75" thickBot="1" x14ac:dyDescent="0.25">
      <c r="A256" s="14"/>
      <c r="B256" s="2"/>
      <c r="C256" s="2"/>
      <c r="D256" s="2"/>
      <c r="E256" s="2"/>
      <c r="F256" s="2"/>
      <c r="G256" s="2"/>
      <c r="H256" s="2"/>
      <c r="I256" s="2"/>
      <c r="J256" s="2"/>
      <c r="K256" s="2"/>
      <c r="L256" s="2"/>
      <c r="M256" s="2"/>
      <c r="N256" s="2"/>
      <c r="O256" s="2"/>
      <c r="P256" s="2"/>
      <c r="Q256" s="2"/>
      <c r="R256" s="87"/>
      <c r="U256" s="366"/>
      <c r="W256" s="315"/>
      <c r="X256" s="315"/>
      <c r="Y256" s="315"/>
      <c r="Z256" s="315"/>
      <c r="AA256" s="315"/>
      <c r="AB256" s="315"/>
      <c r="AC256" s="315"/>
    </row>
    <row r="257" spans="1:32" x14ac:dyDescent="0.2">
      <c r="A257" s="14"/>
      <c r="B257" s="486"/>
      <c r="C257" s="487"/>
      <c r="D257" s="487"/>
      <c r="E257" s="487"/>
      <c r="F257" s="487"/>
      <c r="G257" s="487"/>
      <c r="H257" s="487"/>
      <c r="I257" s="487"/>
      <c r="J257" s="487"/>
      <c r="K257" s="487"/>
      <c r="L257" s="487"/>
      <c r="M257" s="487"/>
      <c r="N257" s="487"/>
      <c r="O257" s="487"/>
      <c r="P257" s="487"/>
      <c r="Q257" s="488"/>
      <c r="R257" s="87"/>
      <c r="U257" s="366"/>
      <c r="W257" s="315"/>
      <c r="X257" s="315"/>
      <c r="Y257" s="315"/>
      <c r="Z257" s="315"/>
      <c r="AA257" s="315"/>
      <c r="AB257" s="315"/>
      <c r="AC257" s="315"/>
    </row>
    <row r="258" spans="1:32" ht="16.5" customHeight="1" x14ac:dyDescent="0.25">
      <c r="A258" s="14"/>
      <c r="B258" s="341"/>
      <c r="C258" s="186" t="s">
        <v>56</v>
      </c>
      <c r="D258" s="185"/>
      <c r="E258" s="185"/>
      <c r="F258" s="185"/>
      <c r="G258" s="185"/>
      <c r="H258" s="185"/>
      <c r="I258" s="185"/>
      <c r="J258" s="185"/>
      <c r="K258" s="185"/>
      <c r="L258" s="185"/>
      <c r="M258" s="185"/>
      <c r="N258" s="185"/>
      <c r="O258" s="185"/>
      <c r="P258" s="185"/>
      <c r="Q258" s="338"/>
      <c r="R258" s="87"/>
      <c r="U258" s="366"/>
      <c r="W258" s="315"/>
      <c r="X258" s="315"/>
      <c r="Y258" s="315"/>
      <c r="Z258" s="315"/>
      <c r="AA258" s="315"/>
      <c r="AB258" s="315"/>
      <c r="AC258" s="315"/>
    </row>
    <row r="259" spans="1:32" ht="16.5" customHeight="1" thickBot="1" x14ac:dyDescent="0.25">
      <c r="A259" s="14"/>
      <c r="B259" s="341"/>
      <c r="C259" s="185"/>
      <c r="D259" s="185"/>
      <c r="E259" s="185"/>
      <c r="F259" s="185"/>
      <c r="G259" s="185"/>
      <c r="H259" s="185"/>
      <c r="I259" s="185"/>
      <c r="J259" s="185"/>
      <c r="K259" s="185"/>
      <c r="L259" s="185"/>
      <c r="M259" s="185"/>
      <c r="N259" s="185"/>
      <c r="O259" s="185"/>
      <c r="P259" s="185"/>
      <c r="Q259" s="338"/>
      <c r="R259" s="87"/>
      <c r="U259" s="366"/>
      <c r="W259" s="315"/>
      <c r="X259" s="315"/>
      <c r="Y259" s="315"/>
      <c r="Z259" s="315"/>
      <c r="AA259" s="315"/>
      <c r="AB259" s="315"/>
      <c r="AC259" s="315"/>
    </row>
    <row r="260" spans="1:32" ht="16.5" customHeight="1" thickBot="1" x14ac:dyDescent="0.3">
      <c r="A260" s="14"/>
      <c r="B260" s="595"/>
      <c r="C260" s="596"/>
      <c r="D260" s="597" t="s">
        <v>61</v>
      </c>
      <c r="E260" s="597"/>
      <c r="F260" s="597"/>
      <c r="G260" s="597"/>
      <c r="H260" s="597"/>
      <c r="I260" s="597"/>
      <c r="J260" s="1166">
        <f>J18+J20</f>
        <v>0</v>
      </c>
      <c r="K260" s="185"/>
      <c r="L260" s="185"/>
      <c r="M260" s="1166">
        <f>M18+M20</f>
        <v>0</v>
      </c>
      <c r="N260" s="433"/>
      <c r="O260" s="433"/>
      <c r="P260" s="1166">
        <f>+J260+M260</f>
        <v>0</v>
      </c>
      <c r="Q260" s="338"/>
      <c r="R260" s="87"/>
      <c r="T260" s="364" t="str">
        <f>+IF(U260=0,"","&lt;===")</f>
        <v/>
      </c>
      <c r="U260" s="367">
        <f>+IF(J260+M260=P260,0,1)</f>
        <v>0</v>
      </c>
      <c r="V260" s="244"/>
      <c r="W260" s="442">
        <f>ROUND(J260+M260,0)</f>
        <v>0</v>
      </c>
      <c r="X260" s="222"/>
      <c r="Y260" s="443">
        <f>J260+M260</f>
        <v>0</v>
      </c>
      <c r="Z260" s="198"/>
      <c r="AA260" s="443">
        <f>Y260-W260</f>
        <v>0</v>
      </c>
      <c r="AB260" s="198"/>
      <c r="AC260" s="198" t="str">
        <f>IF(AA260&lt;&gt;0,"Please remove pence. All figures shown in whole £s","")</f>
        <v/>
      </c>
      <c r="AD260" s="199"/>
      <c r="AE260" s="199"/>
      <c r="AF260" s="199"/>
    </row>
    <row r="261" spans="1:32" ht="16.5" customHeight="1" thickBot="1" x14ac:dyDescent="0.25">
      <c r="A261" s="14"/>
      <c r="B261" s="341"/>
      <c r="C261" s="489" t="s">
        <v>57</v>
      </c>
      <c r="D261" s="185"/>
      <c r="E261" s="185"/>
      <c r="F261" s="185"/>
      <c r="G261" s="185"/>
      <c r="H261" s="185"/>
      <c r="I261" s="185"/>
      <c r="J261" s="350"/>
      <c r="K261" s="350"/>
      <c r="L261" s="350"/>
      <c r="M261" s="350"/>
      <c r="N261" s="350"/>
      <c r="O261" s="350"/>
      <c r="P261" s="350"/>
      <c r="Q261" s="338"/>
      <c r="R261" s="87"/>
      <c r="U261" s="366"/>
      <c r="W261" s="444"/>
      <c r="X261" s="444"/>
      <c r="Y261" s="444"/>
      <c r="Z261" s="444"/>
      <c r="AA261" s="444"/>
      <c r="AB261" s="444"/>
      <c r="AC261" s="444"/>
      <c r="AD261" s="199"/>
      <c r="AE261" s="199"/>
      <c r="AF261" s="199"/>
    </row>
    <row r="262" spans="1:32" ht="16.5" customHeight="1" thickBot="1" x14ac:dyDescent="0.3">
      <c r="A262" s="14"/>
      <c r="B262" s="341"/>
      <c r="C262" s="185"/>
      <c r="D262" s="489" t="s">
        <v>58</v>
      </c>
      <c r="E262" s="185"/>
      <c r="F262" s="185"/>
      <c r="G262" s="185"/>
      <c r="H262" s="185"/>
      <c r="I262" s="185"/>
      <c r="J262" s="1166">
        <f>+J32</f>
        <v>0</v>
      </c>
      <c r="K262" s="350"/>
      <c r="L262" s="350"/>
      <c r="M262" s="1166">
        <f>+M32</f>
        <v>0</v>
      </c>
      <c r="N262" s="350"/>
      <c r="O262" s="350"/>
      <c r="P262" s="1166">
        <f>+J262+M262</f>
        <v>0</v>
      </c>
      <c r="Q262" s="338"/>
      <c r="R262" s="87"/>
      <c r="T262" s="364" t="str">
        <f>+IF(U262=0,"","&lt;===")</f>
        <v/>
      </c>
      <c r="U262" s="367">
        <f>+IF(J262+M262=P262,0,1)</f>
        <v>0</v>
      </c>
      <c r="V262" s="244"/>
      <c r="W262" s="442">
        <f>ROUND(J262+M262,0)</f>
        <v>0</v>
      </c>
      <c r="X262" s="222"/>
      <c r="Y262" s="443">
        <f>J262+M262</f>
        <v>0</v>
      </c>
      <c r="Z262" s="198"/>
      <c r="AA262" s="443">
        <f>Y262-W262</f>
        <v>0</v>
      </c>
      <c r="AB262" s="198"/>
      <c r="AC262" s="198" t="str">
        <f>IF(AA262&lt;&gt;0,"Please remove pence. All figures shown in whole £s","")</f>
        <v/>
      </c>
      <c r="AD262" s="199"/>
      <c r="AE262" s="199"/>
      <c r="AF262" s="199"/>
    </row>
    <row r="263" spans="1:32" ht="16.5" customHeight="1" thickBot="1" x14ac:dyDescent="0.25">
      <c r="A263" s="14"/>
      <c r="B263" s="341"/>
      <c r="C263" s="185"/>
      <c r="D263" s="489"/>
      <c r="E263" s="185"/>
      <c r="F263" s="185"/>
      <c r="G263" s="185"/>
      <c r="H263" s="185"/>
      <c r="I263" s="185"/>
      <c r="J263" s="350"/>
      <c r="K263" s="350"/>
      <c r="L263" s="350"/>
      <c r="M263" s="350"/>
      <c r="N263" s="350"/>
      <c r="O263" s="350"/>
      <c r="P263" s="350"/>
      <c r="Q263" s="338"/>
      <c r="R263" s="87"/>
      <c r="U263" s="366"/>
      <c r="W263" s="444"/>
      <c r="X263" s="444"/>
      <c r="Y263" s="444"/>
      <c r="Z263" s="444"/>
      <c r="AA263" s="444"/>
      <c r="AB263" s="444"/>
      <c r="AC263" s="444"/>
      <c r="AD263" s="199"/>
      <c r="AE263" s="199"/>
      <c r="AF263" s="199"/>
    </row>
    <row r="264" spans="1:32" ht="16.5" customHeight="1" thickBot="1" x14ac:dyDescent="0.3">
      <c r="A264" s="14"/>
      <c r="B264" s="341"/>
      <c r="C264" s="185"/>
      <c r="D264" s="489" t="s">
        <v>59</v>
      </c>
      <c r="E264" s="185"/>
      <c r="F264" s="185"/>
      <c r="G264" s="185"/>
      <c r="H264" s="185"/>
      <c r="I264" s="185"/>
      <c r="J264" s="1166">
        <f>+J98</f>
        <v>0</v>
      </c>
      <c r="K264" s="350"/>
      <c r="L264" s="350"/>
      <c r="M264" s="1167">
        <f>+M98</f>
        <v>0</v>
      </c>
      <c r="N264" s="350"/>
      <c r="O264" s="350"/>
      <c r="P264" s="1166">
        <f>+J264+M264</f>
        <v>0</v>
      </c>
      <c r="Q264" s="338"/>
      <c r="R264" s="87"/>
      <c r="T264" s="364" t="str">
        <f>+IF(U264=0,"","&lt;===")</f>
        <v/>
      </c>
      <c r="U264" s="367">
        <f>+IF(J264+M264=P264,0,1)</f>
        <v>0</v>
      </c>
      <c r="V264" s="244"/>
      <c r="W264" s="442">
        <f>ROUND(J264+M264,0)</f>
        <v>0</v>
      </c>
      <c r="X264" s="222"/>
      <c r="Y264" s="443">
        <f>J264+M264</f>
        <v>0</v>
      </c>
      <c r="Z264" s="198"/>
      <c r="AA264" s="443">
        <f>Y264-W264</f>
        <v>0</v>
      </c>
      <c r="AB264" s="198"/>
      <c r="AC264" s="198" t="str">
        <f>IF(AA264&lt;&gt;0,"Please remove pence. All figures shown in whole £s","")</f>
        <v/>
      </c>
      <c r="AD264" s="199"/>
      <c r="AE264" s="199"/>
      <c r="AF264" s="199"/>
    </row>
    <row r="265" spans="1:32" ht="16.5" customHeight="1" thickBot="1" x14ac:dyDescent="0.25">
      <c r="A265" s="14"/>
      <c r="B265" s="341"/>
      <c r="C265" s="185"/>
      <c r="D265" s="489"/>
      <c r="E265" s="185"/>
      <c r="F265" s="185"/>
      <c r="G265" s="185"/>
      <c r="H265" s="185"/>
      <c r="I265" s="185"/>
      <c r="J265" s="350"/>
      <c r="K265" s="350"/>
      <c r="L265" s="350"/>
      <c r="M265" s="350"/>
      <c r="N265" s="350"/>
      <c r="O265" s="350"/>
      <c r="P265" s="350"/>
      <c r="Q265" s="338"/>
      <c r="R265" s="87"/>
      <c r="U265" s="366"/>
      <c r="W265" s="444"/>
      <c r="X265" s="444"/>
      <c r="Y265" s="444"/>
      <c r="Z265" s="444"/>
      <c r="AA265" s="444"/>
      <c r="AB265" s="444"/>
      <c r="AC265" s="444"/>
      <c r="AD265" s="199"/>
      <c r="AE265" s="199"/>
      <c r="AF265" s="199"/>
    </row>
    <row r="266" spans="1:32" ht="16.5" customHeight="1" thickBot="1" x14ac:dyDescent="0.3">
      <c r="A266" s="14"/>
      <c r="B266" s="341"/>
      <c r="C266" s="185"/>
      <c r="D266" s="489" t="s">
        <v>81</v>
      </c>
      <c r="E266" s="185"/>
      <c r="F266" s="185"/>
      <c r="G266" s="185"/>
      <c r="H266" s="185"/>
      <c r="I266" s="185"/>
      <c r="J266" s="1166">
        <f>+J115</f>
        <v>0</v>
      </c>
      <c r="K266" s="350"/>
      <c r="L266" s="350"/>
      <c r="M266" s="1166">
        <f>+M115</f>
        <v>0</v>
      </c>
      <c r="N266" s="350"/>
      <c r="O266" s="350"/>
      <c r="P266" s="1166">
        <f>+J266+M266</f>
        <v>0</v>
      </c>
      <c r="Q266" s="338"/>
      <c r="R266" s="87"/>
      <c r="T266" s="364" t="str">
        <f>+IF(U266=0,"","&lt;===")</f>
        <v/>
      </c>
      <c r="U266" s="367">
        <f>+IF(J266+M266=P266,0,1)</f>
        <v>0</v>
      </c>
      <c r="V266" s="244"/>
      <c r="W266" s="442">
        <f>ROUND(J266+M266,0)</f>
        <v>0</v>
      </c>
      <c r="X266" s="222"/>
      <c r="Y266" s="443">
        <f>J266+M266</f>
        <v>0</v>
      </c>
      <c r="Z266" s="198"/>
      <c r="AA266" s="443">
        <f>Y266-W266</f>
        <v>0</v>
      </c>
      <c r="AB266" s="198"/>
      <c r="AC266" s="198" t="str">
        <f>IF(AA266&lt;&gt;0,"Please remove pence. All figures shown in whole £s","")</f>
        <v/>
      </c>
      <c r="AD266" s="199"/>
      <c r="AE266" s="199"/>
      <c r="AF266" s="199"/>
    </row>
    <row r="267" spans="1:32" ht="16.5" customHeight="1" thickBot="1" x14ac:dyDescent="0.25">
      <c r="A267" s="14"/>
      <c r="B267" s="341"/>
      <c r="C267" s="185"/>
      <c r="D267" s="489"/>
      <c r="E267" s="185"/>
      <c r="F267" s="185"/>
      <c r="G267" s="185"/>
      <c r="H267" s="185"/>
      <c r="I267" s="185"/>
      <c r="J267" s="350"/>
      <c r="K267" s="350"/>
      <c r="L267" s="350"/>
      <c r="M267" s="350"/>
      <c r="N267" s="350"/>
      <c r="O267" s="350"/>
      <c r="P267" s="350"/>
      <c r="Q267" s="338"/>
      <c r="R267" s="87"/>
      <c r="U267" s="366"/>
      <c r="W267" s="444"/>
      <c r="X267" s="444"/>
      <c r="Y267" s="444"/>
      <c r="Z267" s="444"/>
      <c r="AA267" s="444"/>
      <c r="AB267" s="444"/>
      <c r="AC267" s="444"/>
      <c r="AD267" s="199"/>
      <c r="AE267" s="199"/>
      <c r="AF267" s="199"/>
    </row>
    <row r="268" spans="1:32" ht="16.5" customHeight="1" thickBot="1" x14ac:dyDescent="0.3">
      <c r="A268" s="14"/>
      <c r="B268" s="341"/>
      <c r="C268" s="185"/>
      <c r="D268" s="489" t="s">
        <v>69</v>
      </c>
      <c r="E268" s="185"/>
      <c r="F268" s="185"/>
      <c r="G268" s="185"/>
      <c r="H268" s="185"/>
      <c r="I268" s="185"/>
      <c r="J268" s="1166">
        <f>+J163</f>
        <v>0</v>
      </c>
      <c r="K268" s="350"/>
      <c r="L268" s="350"/>
      <c r="M268" s="1166">
        <f>+M163</f>
        <v>0</v>
      </c>
      <c r="N268" s="350"/>
      <c r="O268" s="350"/>
      <c r="P268" s="1166">
        <f>+J268+M268</f>
        <v>0</v>
      </c>
      <c r="Q268" s="338"/>
      <c r="R268" s="87"/>
      <c r="T268" s="364" t="str">
        <f>+IF(U268=0,"","&lt;===")</f>
        <v/>
      </c>
      <c r="U268" s="367">
        <f>+IF(J268+M268=P268,0,1)</f>
        <v>0</v>
      </c>
      <c r="V268" s="244"/>
      <c r="W268" s="442">
        <f>ROUND(J268+M268,0)</f>
        <v>0</v>
      </c>
      <c r="X268" s="222"/>
      <c r="Y268" s="443">
        <f>J268+M268</f>
        <v>0</v>
      </c>
      <c r="Z268" s="198"/>
      <c r="AA268" s="443">
        <f>Y268-W268</f>
        <v>0</v>
      </c>
      <c r="AB268" s="198"/>
      <c r="AC268" s="198" t="str">
        <f>IF(AA268&lt;&gt;0,"Please remove pence. All figures shown in whole £s","")</f>
        <v/>
      </c>
      <c r="AD268" s="199"/>
      <c r="AE268" s="199"/>
      <c r="AF268" s="199"/>
    </row>
    <row r="269" spans="1:32" ht="16.5" customHeight="1" thickBot="1" x14ac:dyDescent="0.25">
      <c r="A269" s="14"/>
      <c r="B269" s="341"/>
      <c r="C269" s="185"/>
      <c r="D269" s="489"/>
      <c r="E269" s="185"/>
      <c r="F269" s="185"/>
      <c r="G269" s="185"/>
      <c r="H269" s="185"/>
      <c r="I269" s="185"/>
      <c r="J269" s="350"/>
      <c r="K269" s="350"/>
      <c r="L269" s="350"/>
      <c r="M269" s="350"/>
      <c r="N269" s="350"/>
      <c r="O269" s="350"/>
      <c r="P269" s="350"/>
      <c r="Q269" s="338"/>
      <c r="R269" s="87"/>
      <c r="U269" s="366"/>
      <c r="W269" s="444"/>
      <c r="X269" s="444"/>
      <c r="Y269" s="444"/>
      <c r="Z269" s="444"/>
      <c r="AA269" s="444"/>
      <c r="AB269" s="444"/>
      <c r="AC269" s="444"/>
      <c r="AD269" s="199"/>
      <c r="AE269" s="199"/>
      <c r="AF269" s="199"/>
    </row>
    <row r="270" spans="1:32" ht="16.5" customHeight="1" thickBot="1" x14ac:dyDescent="0.3">
      <c r="A270" s="14"/>
      <c r="B270" s="341"/>
      <c r="C270" s="185"/>
      <c r="D270" s="489" t="s">
        <v>70</v>
      </c>
      <c r="E270" s="185"/>
      <c r="F270" s="185"/>
      <c r="G270" s="185"/>
      <c r="H270" s="185"/>
      <c r="I270" s="185"/>
      <c r="J270" s="1166">
        <f>+J244</f>
        <v>0</v>
      </c>
      <c r="K270" s="350"/>
      <c r="L270" s="350"/>
      <c r="M270" s="1083">
        <f>+M244</f>
        <v>0</v>
      </c>
      <c r="N270" s="1168"/>
      <c r="O270" s="350"/>
      <c r="P270" s="1166">
        <f>+J270+M270</f>
        <v>0</v>
      </c>
      <c r="Q270" s="338"/>
      <c r="R270" s="87"/>
      <c r="T270" s="364" t="str">
        <f>+IF(U270=0,"","&lt;===")</f>
        <v/>
      </c>
      <c r="U270" s="367">
        <f>+IF(J270+M270=P270,0,1)</f>
        <v>0</v>
      </c>
      <c r="V270" s="244"/>
      <c r="W270" s="442">
        <f>ROUND(J270+M270,0)</f>
        <v>0</v>
      </c>
      <c r="X270" s="222"/>
      <c r="Y270" s="443">
        <f>J270+M270</f>
        <v>0</v>
      </c>
      <c r="Z270" s="198"/>
      <c r="AA270" s="443">
        <f>Y270-W270</f>
        <v>0</v>
      </c>
      <c r="AB270" s="198"/>
      <c r="AC270" s="198" t="str">
        <f>IF(AA270&lt;&gt;0,"Please remove pence. All figures shown in whole £s","")</f>
        <v/>
      </c>
      <c r="AD270" s="199"/>
      <c r="AE270" s="199"/>
      <c r="AF270" s="199"/>
    </row>
    <row r="271" spans="1:32" ht="16.5" customHeight="1" thickBot="1" x14ac:dyDescent="0.25">
      <c r="A271" s="14"/>
      <c r="B271" s="341"/>
      <c r="C271" s="185"/>
      <c r="D271" s="489"/>
      <c r="E271" s="185"/>
      <c r="F271" s="185"/>
      <c r="G271" s="185"/>
      <c r="H271" s="185"/>
      <c r="I271" s="185"/>
      <c r="J271" s="350"/>
      <c r="K271" s="350"/>
      <c r="L271" s="350"/>
      <c r="M271" s="350"/>
      <c r="N271" s="350"/>
      <c r="O271" s="350"/>
      <c r="P271" s="350"/>
      <c r="Q271" s="338"/>
      <c r="R271" s="87"/>
      <c r="U271" s="366"/>
      <c r="W271" s="444"/>
      <c r="X271" s="444"/>
      <c r="Y271" s="444"/>
      <c r="Z271" s="444"/>
      <c r="AA271" s="444"/>
      <c r="AB271" s="444"/>
      <c r="AC271" s="444"/>
      <c r="AD271" s="199"/>
      <c r="AE271" s="199"/>
      <c r="AF271" s="199"/>
    </row>
    <row r="272" spans="1:32" ht="16.5" customHeight="1" thickBot="1" x14ac:dyDescent="0.3">
      <c r="A272" s="14"/>
      <c r="B272" s="341"/>
      <c r="C272" s="185"/>
      <c r="D272" s="489" t="s">
        <v>60</v>
      </c>
      <c r="E272" s="185"/>
      <c r="F272" s="185"/>
      <c r="G272" s="185"/>
      <c r="H272" s="185"/>
      <c r="I272" s="185"/>
      <c r="J272" s="1166">
        <f>+J254</f>
        <v>0</v>
      </c>
      <c r="K272" s="350"/>
      <c r="L272" s="350"/>
      <c r="M272" s="1083">
        <f>+M254</f>
        <v>0</v>
      </c>
      <c r="N272" s="1168"/>
      <c r="O272" s="350"/>
      <c r="P272" s="1166">
        <f>+J272+M272</f>
        <v>0</v>
      </c>
      <c r="Q272" s="338"/>
      <c r="R272" s="87"/>
      <c r="T272" s="364" t="str">
        <f>+IF(U272=0,"","&lt;===")</f>
        <v/>
      </c>
      <c r="U272" s="367">
        <f>+IF(J272+M272=P272,0,1)</f>
        <v>0</v>
      </c>
      <c r="V272" s="244"/>
      <c r="W272" s="442">
        <f>ROUND(J272+M272,0)</f>
        <v>0</v>
      </c>
      <c r="X272" s="222"/>
      <c r="Y272" s="443">
        <f>J272+M272</f>
        <v>0</v>
      </c>
      <c r="Z272" s="198"/>
      <c r="AA272" s="443">
        <f>Y272-W272</f>
        <v>0</v>
      </c>
      <c r="AB272" s="198"/>
      <c r="AC272" s="198" t="str">
        <f>IF(AA272&lt;&gt;0,"Please remove pence. All figures shown in whole £s","")</f>
        <v/>
      </c>
      <c r="AD272" s="199"/>
      <c r="AE272" s="199"/>
      <c r="AF272" s="199"/>
    </row>
    <row r="273" spans="1:32" ht="15.75" thickBot="1" x14ac:dyDescent="0.25">
      <c r="A273" s="14"/>
      <c r="B273" s="341"/>
      <c r="C273" s="185"/>
      <c r="D273" s="187"/>
      <c r="E273" s="185"/>
      <c r="F273" s="185"/>
      <c r="G273" s="185"/>
      <c r="H273" s="185"/>
      <c r="I273" s="185"/>
      <c r="J273" s="350"/>
      <c r="K273" s="350"/>
      <c r="L273" s="350"/>
      <c r="M273" s="350"/>
      <c r="N273" s="350"/>
      <c r="O273" s="350"/>
      <c r="P273" s="350"/>
      <c r="Q273" s="338"/>
      <c r="R273" s="87"/>
      <c r="U273" s="366"/>
      <c r="W273" s="444"/>
      <c r="X273" s="444"/>
      <c r="Y273" s="444"/>
      <c r="Z273" s="444"/>
      <c r="AA273" s="444"/>
      <c r="AB273" s="444"/>
      <c r="AC273" s="444"/>
      <c r="AD273" s="199"/>
      <c r="AE273" s="199"/>
      <c r="AF273" s="199"/>
    </row>
    <row r="274" spans="1:32" ht="18.75" thickBot="1" x14ac:dyDescent="0.3">
      <c r="A274" s="14"/>
      <c r="B274" s="341"/>
      <c r="C274" s="185"/>
      <c r="D274" s="317" t="s">
        <v>913</v>
      </c>
      <c r="E274" s="185"/>
      <c r="F274" s="185"/>
      <c r="G274" s="185"/>
      <c r="H274" s="185"/>
      <c r="I274" s="185"/>
      <c r="J274" s="1166">
        <f>+J262+J264+J266+J268+J270+J272</f>
        <v>0</v>
      </c>
      <c r="K274" s="350"/>
      <c r="L274" s="350"/>
      <c r="M274" s="1083">
        <f>+M262+M264+M266+M268+M270+M272</f>
        <v>0</v>
      </c>
      <c r="N274" s="1168"/>
      <c r="O274" s="350"/>
      <c r="P274" s="1166">
        <f>+P262+P264+P266+P268+P270+P272</f>
        <v>0</v>
      </c>
      <c r="Q274" s="338"/>
      <c r="R274" s="87"/>
      <c r="T274" s="364" t="str">
        <f>+IF(U274=0,"","&lt;===")</f>
        <v/>
      </c>
      <c r="U274" s="367">
        <f>+IF(J274+M274=P274,0,1)</f>
        <v>0</v>
      </c>
      <c r="W274" s="442">
        <f>ROUND(J274+M274,0)</f>
        <v>0</v>
      </c>
      <c r="X274" s="222"/>
      <c r="Y274" s="443">
        <f>J274+M274</f>
        <v>0</v>
      </c>
      <c r="Z274" s="198"/>
      <c r="AA274" s="443">
        <f>Y274-W274</f>
        <v>0</v>
      </c>
      <c r="AB274" s="444"/>
      <c r="AC274" s="444"/>
      <c r="AD274" s="199"/>
      <c r="AE274" s="199"/>
      <c r="AF274" s="199"/>
    </row>
    <row r="275" spans="1:32" ht="15.75" thickBot="1" x14ac:dyDescent="0.25">
      <c r="A275" s="14"/>
      <c r="B275" s="341"/>
      <c r="C275" s="185"/>
      <c r="D275" s="187"/>
      <c r="E275" s="185"/>
      <c r="F275" s="185"/>
      <c r="G275" s="185"/>
      <c r="H275" s="185"/>
      <c r="I275" s="185"/>
      <c r="J275" s="350"/>
      <c r="K275" s="350"/>
      <c r="L275" s="350"/>
      <c r="M275" s="350"/>
      <c r="N275" s="350"/>
      <c r="O275" s="350"/>
      <c r="P275" s="350"/>
      <c r="Q275" s="338"/>
      <c r="R275" s="87"/>
      <c r="U275" s="366"/>
      <c r="W275" s="444"/>
      <c r="X275" s="444"/>
      <c r="Y275" s="444"/>
      <c r="Z275" s="444"/>
      <c r="AA275" s="444"/>
      <c r="AB275" s="444"/>
      <c r="AC275" s="444"/>
      <c r="AD275" s="199"/>
      <c r="AE275" s="199"/>
      <c r="AF275" s="199"/>
    </row>
    <row r="276" spans="1:32" ht="18.75" thickBot="1" x14ac:dyDescent="0.3">
      <c r="A276" s="14"/>
      <c r="B276" s="341"/>
      <c r="C276" s="185"/>
      <c r="D276" s="186" t="s">
        <v>62</v>
      </c>
      <c r="E276" s="185"/>
      <c r="F276" s="185"/>
      <c r="G276" s="185"/>
      <c r="H276" s="185"/>
      <c r="I276" s="185"/>
      <c r="J276" s="1166">
        <f>+J260+J274</f>
        <v>0</v>
      </c>
      <c r="K276" s="350"/>
      <c r="L276" s="350"/>
      <c r="M276" s="1166">
        <f>+M260+M274</f>
        <v>0</v>
      </c>
      <c r="N276" s="350"/>
      <c r="O276" s="350"/>
      <c r="P276" s="1166">
        <f>+J276+M276</f>
        <v>0</v>
      </c>
      <c r="Q276" s="338"/>
      <c r="R276" s="87"/>
      <c r="T276" s="364" t="str">
        <f>+IF(U276=0,"","&lt;===")</f>
        <v/>
      </c>
      <c r="U276" s="367">
        <f>+IF(J276+M276=P276,0,1)</f>
        <v>0</v>
      </c>
      <c r="V276" s="244"/>
      <c r="W276" s="442">
        <f>ROUND(J276+M276,0)</f>
        <v>0</v>
      </c>
      <c r="X276" s="222"/>
      <c r="Y276" s="443">
        <f>J276+M276</f>
        <v>0</v>
      </c>
      <c r="Z276" s="198"/>
      <c r="AA276" s="443">
        <f>Y276-W276</f>
        <v>0</v>
      </c>
      <c r="AB276" s="198"/>
      <c r="AC276" s="198" t="str">
        <f>IF(AA276&lt;&gt;0,"Please remove pence. All figures shown in whole £s","")</f>
        <v/>
      </c>
      <c r="AD276" s="199"/>
      <c r="AE276" s="199"/>
      <c r="AF276" s="199"/>
    </row>
    <row r="277" spans="1:32" ht="15.75" thickBot="1" x14ac:dyDescent="0.25">
      <c r="A277" s="14"/>
      <c r="B277" s="342"/>
      <c r="C277" s="339"/>
      <c r="D277" s="339"/>
      <c r="E277" s="339"/>
      <c r="F277" s="339"/>
      <c r="G277" s="339"/>
      <c r="H277" s="339"/>
      <c r="I277" s="339"/>
      <c r="J277" s="339"/>
      <c r="K277" s="339"/>
      <c r="L277" s="339"/>
      <c r="M277" s="339"/>
      <c r="N277" s="339"/>
      <c r="O277" s="339"/>
      <c r="P277" s="339"/>
      <c r="Q277" s="340"/>
      <c r="R277" s="87"/>
      <c r="U277" s="368"/>
    </row>
    <row r="278" spans="1:32" x14ac:dyDescent="0.2">
      <c r="A278" s="14"/>
      <c r="B278" s="2"/>
      <c r="C278" s="2"/>
      <c r="D278" s="2"/>
      <c r="E278" s="2"/>
      <c r="F278" s="2"/>
      <c r="G278" s="2"/>
      <c r="H278" s="2"/>
      <c r="I278" s="2"/>
      <c r="J278" s="2"/>
      <c r="K278" s="2"/>
      <c r="L278" s="2"/>
      <c r="M278" s="2"/>
      <c r="N278" s="2"/>
      <c r="O278" s="2"/>
      <c r="P278" s="2"/>
      <c r="Q278" s="2"/>
      <c r="R278" s="87"/>
    </row>
    <row r="279" spans="1:32" ht="15.75" x14ac:dyDescent="0.25">
      <c r="A279" s="1731" t="str">
        <f>IF('Part 1'!P92="",IF(M276=0,"","There are figures in the Designated Area column. Please check"),"")</f>
        <v/>
      </c>
      <c r="B279" s="1732"/>
      <c r="C279" s="1732"/>
      <c r="D279" s="1732"/>
      <c r="E279" s="1732"/>
      <c r="F279" s="1732"/>
      <c r="G279" s="1732"/>
      <c r="H279" s="1732"/>
      <c r="I279" s="1732"/>
      <c r="J279" s="1732"/>
      <c r="K279" s="1732"/>
      <c r="L279" s="1732"/>
      <c r="M279" s="1732"/>
      <c r="N279" s="1732"/>
      <c r="O279" s="1732"/>
      <c r="P279" s="1732"/>
      <c r="Q279" s="1732"/>
      <c r="R279" s="1733"/>
      <c r="U279" s="370">
        <f>SUM(U244:U276,U18:U225)</f>
        <v>0</v>
      </c>
    </row>
    <row r="280" spans="1:32" ht="15.75" x14ac:dyDescent="0.25">
      <c r="A280" s="1734" t="str">
        <f>+IF(U279=0,"","There is an error in one of the calculations, please check your figures.")</f>
        <v/>
      </c>
      <c r="B280" s="1684"/>
      <c r="C280" s="1684"/>
      <c r="D280" s="1684"/>
      <c r="E280" s="1684"/>
      <c r="F280" s="1684"/>
      <c r="G280" s="1684"/>
      <c r="H280" s="1684"/>
      <c r="I280" s="1684"/>
      <c r="J280" s="1684"/>
      <c r="K280" s="1684"/>
      <c r="L280" s="1684"/>
      <c r="M280" s="1684"/>
      <c r="N280" s="1684"/>
      <c r="O280" s="1684"/>
      <c r="P280" s="1684"/>
      <c r="Q280" s="1684"/>
      <c r="R280" s="1735"/>
    </row>
    <row r="281" spans="1:32" ht="15.75" customHeight="1" thickBot="1" x14ac:dyDescent="0.25">
      <c r="A281" s="15"/>
      <c r="B281" s="16"/>
      <c r="C281" s="16"/>
      <c r="D281" s="16"/>
      <c r="E281" s="16"/>
      <c r="F281" s="16"/>
      <c r="G281" s="16"/>
      <c r="H281" s="16"/>
      <c r="I281" s="16"/>
      <c r="J281" s="16"/>
      <c r="K281" s="16"/>
      <c r="L281" s="16"/>
      <c r="M281" s="16"/>
      <c r="N281" s="16"/>
      <c r="O281" s="16"/>
      <c r="P281" s="16"/>
      <c r="Q281" s="16"/>
      <c r="R281" s="88"/>
      <c r="U281"/>
      <c r="V281"/>
    </row>
    <row r="282" spans="1:32" ht="12.75" x14ac:dyDescent="0.2">
      <c r="U282"/>
      <c r="V282"/>
    </row>
    <row r="283" spans="1:32" ht="15.75" customHeight="1" x14ac:dyDescent="0.25">
      <c r="C283" s="425"/>
      <c r="D283" s="425"/>
      <c r="E283" s="425"/>
      <c r="F283" s="425"/>
      <c r="G283" s="425"/>
      <c r="H283" s="425"/>
      <c r="I283" s="425"/>
      <c r="J283" s="425"/>
      <c r="K283" s="425"/>
      <c r="L283" s="425"/>
      <c r="M283" s="425"/>
      <c r="N283" s="425"/>
      <c r="O283" s="425"/>
      <c r="P283" s="425"/>
      <c r="Q283" s="425"/>
      <c r="R283" s="425"/>
      <c r="S283" s="425"/>
      <c r="U283"/>
      <c r="V283"/>
    </row>
    <row r="284" spans="1:32" ht="15.75" customHeight="1" x14ac:dyDescent="0.25">
      <c r="C284" s="425"/>
      <c r="D284" s="425"/>
      <c r="E284" s="425"/>
      <c r="F284" s="425"/>
      <c r="G284" s="426"/>
      <c r="H284" s="426"/>
      <c r="I284" s="426"/>
      <c r="J284" s="590"/>
      <c r="K284" s="590"/>
      <c r="L284" s="590"/>
      <c r="M284" s="590"/>
      <c r="N284" s="590"/>
      <c r="O284" s="590"/>
      <c r="P284" s="590"/>
      <c r="Q284" s="590"/>
      <c r="R284" s="590"/>
      <c r="S284" s="590"/>
      <c r="T284" s="591"/>
      <c r="U284" s="315"/>
      <c r="V284" s="315"/>
      <c r="W284" s="315"/>
      <c r="X284" s="315"/>
      <c r="Y284" s="315"/>
      <c r="Z284" s="315"/>
      <c r="AA284" s="315"/>
      <c r="AB284" s="315"/>
      <c r="AC284" s="315"/>
      <c r="AD284" s="315"/>
      <c r="AE284" s="315"/>
      <c r="AF284" s="315"/>
    </row>
    <row r="285" spans="1:32" ht="15.75" customHeight="1" x14ac:dyDescent="0.25">
      <c r="B285" s="428"/>
      <c r="C285" s="429"/>
      <c r="D285" s="429"/>
      <c r="E285" s="429"/>
      <c r="F285" s="429"/>
      <c r="G285" s="429"/>
      <c r="H285" s="430" t="s">
        <v>911</v>
      </c>
      <c r="I285" s="429"/>
      <c r="J285" s="592"/>
      <c r="K285" s="590"/>
      <c r="L285" s="590"/>
      <c r="M285" s="592"/>
      <c r="N285" s="590"/>
      <c r="O285" s="590"/>
      <c r="P285" s="590"/>
      <c r="Q285" s="590"/>
      <c r="R285" s="590"/>
      <c r="S285" s="590"/>
      <c r="T285" s="591"/>
      <c r="U285" s="315"/>
      <c r="V285" s="315"/>
      <c r="W285" s="315"/>
      <c r="X285" s="315"/>
      <c r="Y285" s="315"/>
      <c r="Z285" s="315"/>
      <c r="AA285" s="315"/>
      <c r="AB285" s="315"/>
      <c r="AC285" s="315"/>
      <c r="AD285" s="315"/>
      <c r="AE285" s="315"/>
      <c r="AF285" s="315"/>
    </row>
    <row r="286" spans="1:32" ht="15.75" customHeight="1" x14ac:dyDescent="0.25">
      <c r="C286" s="425"/>
      <c r="D286" s="425"/>
      <c r="E286" s="425"/>
      <c r="F286" s="425"/>
      <c r="G286" s="425"/>
      <c r="H286" s="425"/>
      <c r="I286" s="425"/>
      <c r="J286" s="425"/>
      <c r="K286" s="425"/>
      <c r="L286" s="425"/>
      <c r="M286" s="425"/>
      <c r="N286" s="425"/>
      <c r="O286" s="425"/>
      <c r="P286" s="425"/>
      <c r="Q286" s="425"/>
      <c r="R286" s="425"/>
      <c r="S286" s="425"/>
      <c r="T286" s="393"/>
      <c r="U286"/>
      <c r="V286"/>
    </row>
    <row r="287" spans="1:32" ht="15" customHeight="1" x14ac:dyDescent="0.25">
      <c r="C287" s="425"/>
      <c r="D287" s="425"/>
      <c r="E287" s="425"/>
      <c r="F287" s="425"/>
      <c r="G287" s="425"/>
      <c r="H287" s="425"/>
      <c r="I287" s="425"/>
      <c r="J287" s="425"/>
      <c r="K287" s="425"/>
      <c r="L287" s="425"/>
      <c r="M287" s="425"/>
      <c r="N287" s="425"/>
      <c r="O287" s="425"/>
      <c r="P287" s="425"/>
      <c r="Q287" s="425"/>
      <c r="R287" s="425"/>
      <c r="S287" s="425"/>
      <c r="T287" s="393"/>
      <c r="U287"/>
      <c r="V287"/>
    </row>
    <row r="288" spans="1:32" ht="15" customHeight="1" x14ac:dyDescent="0.25">
      <c r="C288" s="425"/>
      <c r="D288" s="425"/>
      <c r="E288" s="425"/>
      <c r="F288" s="425"/>
      <c r="G288" s="425"/>
      <c r="H288" s="425"/>
      <c r="I288" s="425"/>
      <c r="J288" s="427"/>
      <c r="K288" s="425"/>
      <c r="L288" s="425"/>
      <c r="M288" s="425"/>
      <c r="N288" s="425"/>
      <c r="O288" s="425"/>
      <c r="P288" s="425"/>
      <c r="Q288" s="425"/>
      <c r="R288" s="425"/>
      <c r="S288" s="425"/>
      <c r="U288"/>
      <c r="V288"/>
    </row>
    <row r="289" spans="10:22" ht="15" customHeight="1" x14ac:dyDescent="0.2">
      <c r="J289" s="316"/>
      <c r="U289"/>
      <c r="V289"/>
    </row>
    <row r="290" spans="10:22" ht="15.75" customHeight="1" x14ac:dyDescent="0.2">
      <c r="J290" s="316"/>
      <c r="U290"/>
      <c r="V290"/>
    </row>
    <row r="291" spans="10:22" ht="15" customHeight="1" x14ac:dyDescent="0.2">
      <c r="J291" s="315"/>
      <c r="U291"/>
      <c r="V291"/>
    </row>
    <row r="292" spans="10:22" ht="15" customHeight="1" x14ac:dyDescent="0.2">
      <c r="J292" s="316"/>
      <c r="U292"/>
      <c r="V292"/>
    </row>
  </sheetData>
  <sheetProtection sheet="1" objects="1" scenarios="1"/>
  <dataConsolidate/>
  <mergeCells count="45">
    <mergeCell ref="A279:R279"/>
    <mergeCell ref="A280:R280"/>
    <mergeCell ref="C20:G21"/>
    <mergeCell ref="C250:G251"/>
    <mergeCell ref="C254:G254"/>
    <mergeCell ref="C163:G163"/>
    <mergeCell ref="C152:G153"/>
    <mergeCell ref="C146:G147"/>
    <mergeCell ref="C140:G141"/>
    <mergeCell ref="C134:G135"/>
    <mergeCell ref="C128:G129"/>
    <mergeCell ref="C28:G29"/>
    <mergeCell ref="C122:G123"/>
    <mergeCell ref="J43:J44"/>
    <mergeCell ref="C78:G79"/>
    <mergeCell ref="C32:G32"/>
    <mergeCell ref="A7:R7"/>
    <mergeCell ref="O16:Q16"/>
    <mergeCell ref="C12:P12"/>
    <mergeCell ref="C9:H9"/>
    <mergeCell ref="C11:H11"/>
    <mergeCell ref="C13:H13"/>
    <mergeCell ref="J14:J15"/>
    <mergeCell ref="M14:M15"/>
    <mergeCell ref="P14:P15"/>
    <mergeCell ref="A2:R2"/>
    <mergeCell ref="A3:R3"/>
    <mergeCell ref="A4:R4"/>
    <mergeCell ref="A5:R5"/>
    <mergeCell ref="A6:R6"/>
    <mergeCell ref="M43:M44"/>
    <mergeCell ref="C248:G248"/>
    <mergeCell ref="C244:G244"/>
    <mergeCell ref="C234:G234"/>
    <mergeCell ref="C72:G73"/>
    <mergeCell ref="C63:G64"/>
    <mergeCell ref="C66:G67"/>
    <mergeCell ref="D54:G55"/>
    <mergeCell ref="D60:G61"/>
    <mergeCell ref="C115:G115"/>
    <mergeCell ref="C105:G106"/>
    <mergeCell ref="C98:F98"/>
    <mergeCell ref="C84:G85"/>
    <mergeCell ref="C111:G112"/>
    <mergeCell ref="D48:G49"/>
  </mergeCells>
  <phoneticPr fontId="9" type="noConversion"/>
  <conditionalFormatting sqref="C180:Q180">
    <cfRule type="expression" dxfId="51" priority="1">
      <formula>$V$180=""</formula>
    </cfRule>
  </conditionalFormatting>
  <conditionalFormatting sqref="C182:Q183">
    <cfRule type="expression" dxfId="50" priority="24">
      <formula>$V$182=""</formula>
    </cfRule>
  </conditionalFormatting>
  <conditionalFormatting sqref="J157">
    <cfRule type="expression" dxfId="49" priority="47">
      <formula>$V$157=0</formula>
    </cfRule>
  </conditionalFormatting>
  <conditionalFormatting sqref="J159 M159">
    <cfRule type="cellIs" dxfId="48" priority="19" stopIfTrue="1" operator="greaterThan">
      <formula>0</formula>
    </cfRule>
  </conditionalFormatting>
  <conditionalFormatting sqref="J159">
    <cfRule type="expression" dxfId="47" priority="12">
      <formula>$V$159=0</formula>
    </cfRule>
  </conditionalFormatting>
  <conditionalFormatting sqref="M159">
    <cfRule type="expression" dxfId="45" priority="6">
      <formula>$W$159=0</formula>
    </cfRule>
  </conditionalFormatting>
  <dataValidations count="91">
    <dataValidation type="whole" operator="lessThanOrEqual" allowBlank="1" showInputMessage="1" showErrorMessage="1" error="The value of relief should be negative" sqref="J39 M39" xr:uid="{B7583947-D431-49BD-9062-6799A5E963DA}">
      <formula1>0</formula1>
    </dataValidation>
    <dataValidation operator="lessThanOrEqual" allowBlank="1" showInputMessage="1" showErrorMessage="1" error="Must be a negative number" sqref="J172 M172 M176 J250 M250 J88 J226 M226 J230 M230 J94 M94" xr:uid="{FB588532-A566-4C5B-BAB7-9E56E06FEC0F}"/>
    <dataValidation operator="notBetween" allowBlank="1" showInputMessage="1" showErrorMessage="1" error="Must be a negative number" sqref="J176" xr:uid="{3154A6CF-7B37-4C44-81C0-E742ED0F5D53}"/>
    <dataValidation operator="greaterThanOrEqual" allowBlank="1" showInputMessage="1" showErrorMessage="1" prompt="Please make sure you have Case B Hereditaments before entering data in this cell" sqref="J157" xr:uid="{B29A3576-AFC8-44FE-B88D-F13125528111}"/>
    <dataValidation operator="greaterThanOrEqual" allowBlank="1" showInputMessage="1" showErrorMessage="1" error="Must be equal to or less than line 6" sqref="M60 M57:M58 M51:M54 M45:M48" xr:uid="{733CF6C7-7AE8-4914-BCC9-16FC093688EB}"/>
    <dataValidation type="whole" operator="lessThanOrEqual" allowBlank="1" showInputMessage="1" showErrorMessage="1" error="Must be a negative number" sqref="M235:M237 M217:M219 J214:J215 J37 J217:J219 M37 J93 M191 J89:J91 M204:M205 M194:M195 M214:M215 J194:J195 J200:J201 M197 M200:M201 M227:M229 M241:M242 J24 M24" xr:uid="{4E7B96CA-A321-4AEE-9BA3-D3913FAD77D6}">
      <formula1>0</formula1>
    </dataValidation>
    <dataValidation type="whole" operator="greaterThanOrEqual" allowBlank="1" showInputMessage="1" showErrorMessage="1" error="Must be a positive number" sqref="M18 J18 M63 J63" xr:uid="{022FA3D8-17CF-4D0D-937D-F79115D09C89}">
      <formula1>0</formula1>
    </dataValidation>
    <dataValidation operator="lessThanOrEqual" allowBlank="1" showInputMessage="1" showErrorMessage="1" sqref="M88" xr:uid="{FD902D34-9134-4AA5-9DDC-457C8E2BEF1C}"/>
    <dataValidation type="custom" allowBlank="1" showInputMessage="1" showErrorMessage="1" errorTitle="DO NOT AMEND" error="DO NOT AMEND THESE CELLS" sqref="V161:V178 V1:V156 U1:U154 U236:U278 U280:U1048576 V237:W1048576 S236:T1048576 W1:W158 U161:U232 S1:T232 W160:W233 X1:AA1048576 V183:V233" xr:uid="{01CFAC29-44DC-4EAA-A5AE-1B0A33F8EF2E}">
      <formula1>"if(na1=""n/a"")"</formula1>
    </dataValidation>
    <dataValidation allowBlank="1" showInputMessage="1" showErrorMessage="1" errorTitle="DO NOT AMEND" error="DO NOT AMEND THESE CELLS" sqref="V157:V160 U155:U160 U279 V181 V179 W159" xr:uid="{D317BCC9-AF1B-4C86-B6DF-26B11A8517A2}"/>
    <dataValidation type="custom" allowBlank="1" showInputMessage="1" showErrorMessage="1" error="Data entry is not allowed in this cell" sqref="P196 P192 M254 P134 P120 J115 P82 P84 M115 J254 P66 P254 P60 P63 P70 P72 P76 P78 P88 P103 P105 P109 P111 P186 P220 P216 P226 P230 P234 P212:P213 P32 P209:P210 M276 P248 P250 P57 P94 P163 J163 M163 P166 M155 P152 P150 P146 P144 P140 P138 P132 P128 P126 P122 P115 P51 P48 P45 P42 P39 P190 P206 P202:P203 J98 P224 P198 P54 P98 M98 P92 P276 P18 P20 P274 P26 P28 P24 J276 P37 P168 P172 P176 P180:P182 P260 M260 J260 J262 M262 P262 P264 M264 J264 J266 M266 P266 P268 M268 J268 J270 M270 P270 P272 M272 J272 J274 M274 J32 M32 J244 M244 P244 P238:P240" xr:uid="{00B1E1AC-8017-46AD-8CD9-FC06A7FD4E23}">
      <formula1>"$V$1=""na"""</formula1>
    </dataValidation>
    <dataValidation allowBlank="1" showInputMessage="1" showErrorMessage="1" prompt="This was Line 68 in NNDR3 22-23" sqref="C254:G254" xr:uid="{47800C5F-A5D9-46F2-8B79-A78531A90E53}"/>
    <dataValidation allowBlank="1" showInputMessage="1" showErrorMessage="1" error="Data entry is not allowed in this cell" sqref="N98:O98 K98:L98 K244:L244 N244:O244" xr:uid="{F29EF9E5-9FED-438F-9156-EA707689BF32}"/>
    <dataValidation type="whole" operator="lessThanOrEqual" allowBlank="1" showInputMessage="1" showErrorMessage="1" errorTitle="Negative number required here" error="This number MUST be negative" sqref="J159 M159" xr:uid="{5579E00B-92B1-4717-8C4D-41ED4E53D774}">
      <formula1>0</formula1>
    </dataValidation>
    <dataValidation allowBlank="1" showInputMessage="1" showErrorMessage="1" prompt="This was line 24 in NNDR3 22-23" sqref="C98:F98" xr:uid="{CC7E36A1-C088-4FFA-91AE-32A2AEF2A8E5}"/>
    <dataValidation allowBlank="1" showInputMessage="1" showErrorMessage="1" prompt="This was Line 25 in NNDR3 22-23" sqref="C103" xr:uid="{7E7EAFA5-E941-4BF5-87F5-1CC0E776FC0E}"/>
    <dataValidation allowBlank="1" showInputMessage="1" showErrorMessage="1" prompt="This was Line 26 in NNDR3 22-23" sqref="C105:G106" xr:uid="{74CE4C99-26AB-41F9-9C92-DC5525970B21}"/>
    <dataValidation allowBlank="1" showInputMessage="1" showErrorMessage="1" prompt="This was Line 27 in NNDR3 22-23" sqref="C109" xr:uid="{DBC3BADA-A12B-4066-B8F7-15B0D95A9CA0}"/>
    <dataValidation allowBlank="1" showInputMessage="1" showErrorMessage="1" prompt="This was Line 28 in NNDR3 22-23" sqref="C111:G112" xr:uid="{631ABC9D-56A4-451F-B6A7-C86672B2693C}"/>
    <dataValidation allowBlank="1" showInputMessage="1" showErrorMessage="1" prompt="This was Line 29 in NNDR3 22-23" sqref="C115:G115" xr:uid="{5C83B071-C8A2-4715-A287-3787DD1C83A9}"/>
    <dataValidation allowBlank="1" showInputMessage="1" showErrorMessage="1" prompt="This was Line 30 in NNDR3 22-23" sqref="C120" xr:uid="{A3BFACF3-3B6B-49D5-9827-1D249F49ABDB}"/>
    <dataValidation allowBlank="1" showInputMessage="1" showErrorMessage="1" prompt="This was line 31 in NNDR3 22-23" sqref="C122:G123" xr:uid="{E08DFF82-69B5-41C3-A934-548E5D4900DE}"/>
    <dataValidation allowBlank="1" showInputMessage="1" showErrorMessage="1" prompt="This was Line 32 in NNDR3 22-23" sqref="C126" xr:uid="{ACC264A1-8069-41D7-BCB8-532B999C3630}"/>
    <dataValidation allowBlank="1" showInputMessage="1" showErrorMessage="1" prompt="This was Line 33 in NNDR3 22-23" sqref="C128:G129" xr:uid="{CBE4BDD5-F4E3-4362-87AF-1E7443CB7C73}"/>
    <dataValidation allowBlank="1" showInputMessage="1" showErrorMessage="1" prompt="This was Line 34 in NNDR3 22-23" sqref="C132" xr:uid="{707134F1-56C5-4B5E-9F0E-E98904D2CE7B}"/>
    <dataValidation allowBlank="1" showInputMessage="1" showErrorMessage="1" prompt="This was Line 35 in NNDR3 22-23" sqref="C134:G135" xr:uid="{41753E7F-E649-442F-BF74-8BED81B8EE50}"/>
    <dataValidation allowBlank="1" showInputMessage="1" showErrorMessage="1" prompt="This was Line 36 in NNDR3 22-23" sqref="C138" xr:uid="{E9C08EF1-49C3-4334-B63D-52D2AE5C42BC}"/>
    <dataValidation allowBlank="1" showInputMessage="1" showErrorMessage="1" prompt="This was Line 37 in NNDR3 22-23" sqref="C140:G141" xr:uid="{A57BE694-E2D2-466D-86C6-4AACAD882C0C}"/>
    <dataValidation allowBlank="1" showInputMessage="1" showErrorMessage="1" prompt="This was Line 38 in NNDR3 22-23" sqref="C144" xr:uid="{51DA22A4-717F-4C1F-8A78-9AE945025622}"/>
    <dataValidation allowBlank="1" showInputMessage="1" showErrorMessage="1" prompt="This was Line 39 in NNDR3 22-23" sqref="C146:G147" xr:uid="{3D000A72-AB7C-400B-AA2C-7150DE7B7E4D}"/>
    <dataValidation allowBlank="1" showInputMessage="1" showErrorMessage="1" prompt="This was Line 40 in NNDR3 22-23" sqref="C150" xr:uid="{88480B27-7541-4ED9-A848-973E712BEB10}"/>
    <dataValidation allowBlank="1" showInputMessage="1" showErrorMessage="1" prompt="This was Line 41 in NNDR3 22-23" sqref="C152:G153" xr:uid="{2CCF41AF-0CD6-4CCB-BD62-B8EC518905F8}"/>
    <dataValidation allowBlank="1" showInputMessage="1" showErrorMessage="1" prompt="This was Line 42 in NNDR3 22-23" sqref="C155" xr:uid="{38D4F73A-0E7B-40FA-B4C8-32B2C157A18A}"/>
    <dataValidation allowBlank="1" showInputMessage="1" showErrorMessage="1" prompt="This was Line 43 in NNDR3 22-23" sqref="C157" xr:uid="{FD53CD54-3DA3-4E57-8721-5030F4FF184F}"/>
    <dataValidation allowBlank="1" showInputMessage="1" showErrorMessage="1" prompt="This was line 45 in NNDR3 22-23" sqref="C163:G163" xr:uid="{D64D8D0C-FB58-43FA-8585-465428F48414}"/>
    <dataValidation allowBlank="1" showInputMessage="1" showErrorMessage="1" prompt="This was Line 46 in NNDR3 22-23" sqref="C168" xr:uid="{D0F77F94-B818-4956-995D-38F23D6470F6}"/>
    <dataValidation allowBlank="1" showInputMessage="1" showErrorMessage="1" prompt="This was Line 47 in NNDR3 22-23" sqref="C172" xr:uid="{758D77A6-A11D-4FCA-8032-DA917E69C563}"/>
    <dataValidation allowBlank="1" showInputMessage="1" showErrorMessage="1" prompt="This was Line 48 in NNDR3 22-23" sqref="C176" xr:uid="{901D68D0-ED33-4D52-8E7E-28A218E8935F}"/>
    <dataValidation allowBlank="1" showInputMessage="1" showErrorMessage="1" prompt="This was Line 50 in NNDR3 22-23" sqref="C182" xr:uid="{8B896E38-2D37-41A1-BA92-86625B0B8D67}"/>
    <dataValidation allowBlank="1" showInputMessage="1" showErrorMessage="1" prompt="This was Line 51 in NNDR3 22-23" sqref="C186" xr:uid="{0BD6A06A-A998-4EDD-B124-0CF05DE941ED}"/>
    <dataValidation allowBlank="1" showInputMessage="1" showErrorMessage="1" prompt="This was Line 52 in NNDR3 22-23" sqref="C190" xr:uid="{CE8D07F2-DFCA-4404-B5F5-A5CA4B9946CE}"/>
    <dataValidation allowBlank="1" showInputMessage="1" showErrorMessage="1" prompt="This was Line 53 in NNDR3 22-23" sqref="C192" xr:uid="{FC6F6876-A402-46BC-8E81-D3882CF1223C}"/>
    <dataValidation allowBlank="1" showInputMessage="1" showErrorMessage="1" prompt="This was Line 54 in NNDR3 22-23" sqref="C196 C198" xr:uid="{940D7907-3CA1-47AB-80F5-CDC9C726F531}"/>
    <dataValidation allowBlank="1" showInputMessage="1" showErrorMessage="1" prompt="This was Line 60 in NNDR3 22-23" sqref="C224" xr:uid="{9B67CC5C-642F-47ED-B895-A57D253CD788}"/>
    <dataValidation allowBlank="1" showInputMessage="1" showErrorMessage="1" prompt="This was Line 57 in NNDR3 22-23" sqref="C206" xr:uid="{6604DF94-CAE7-4552-8D47-542982BF78FC}"/>
    <dataValidation allowBlank="1" showInputMessage="1" showErrorMessage="1" prompt="This was Line 58 in NNDR3 22-23" sqref="C216" xr:uid="{8CF9FC25-3CF2-4B38-9DE1-619F34ABD814}"/>
    <dataValidation allowBlank="1" showInputMessage="1" showErrorMessage="1" prompt="This was Line 59 in NNDR3 22-23" sqref="C220" xr:uid="{9E790A64-2845-4891-B662-706213471744}"/>
    <dataValidation allowBlank="1" showInputMessage="1" showErrorMessage="1" prompt="This is a new line added in NNDR3 23-24" sqref="C240 C209 C212" xr:uid="{BF7F3B50-6AAE-4D80-82BE-852CDF164A5D}"/>
    <dataValidation allowBlank="1" showInputMessage="1" showErrorMessage="1" prompt="This was Line 66 in NNDR3 22-23" sqref="C248:G248" xr:uid="{D9BE1C06-8D7F-493A-A533-5EFE5FB0ECA5}"/>
    <dataValidation allowBlank="1" showInputMessage="1" showErrorMessage="1" prompt="This was Line 65 in NNDR3 22-23" sqref="C244:G244" xr:uid="{683FB7D6-AC04-4D0B-A9ED-1D1CD131BAE4}"/>
    <dataValidation allowBlank="1" showInputMessage="1" showErrorMessage="1" prompt="This was Line 67 in NNDR3 22-23" sqref="C250:G251" xr:uid="{FEAA1A43-2F18-4504-8709-B05EA0A3CD65}"/>
    <dataValidation type="whole" operator="lessThanOrEqual" allowBlank="1" showInputMessage="1" showErrorMessage="1" error="Must be a negative integer" sqref="M248 J248 M70 J70 J202:J203 M202:M203 M196 J196 M76 J76 J150 M150 J144 M144 M138 J138 J132 M132 J126 M126 M120 J120 M109 J109 J103 M103 J92 M92 J82 M82 M190 J190 J180 M180" xr:uid="{328EDBDA-B4D7-4D83-ACF9-ECD9BB2AEAEC}">
      <formula1>0</formula1>
    </dataValidation>
    <dataValidation operator="lessThanOrEqual" allowBlank="1" showInputMessage="1" showErrorMessage="1" error="Must be a negative integer" sqref="J234 M234" xr:uid="{97CDC45E-9776-4147-84AE-D5CBF890578D}"/>
    <dataValidation allowBlank="1" showInputMessage="1" showErrorMessage="1" prompt="This was Line 44 in NNDR3 22-23" sqref="C159" xr:uid="{C3093EA7-775D-47C1-A03D-9A8C667C9B66}"/>
    <dataValidation allowBlank="1" showInputMessage="1" showErrorMessage="1" prompt="This was Line 56 in NNDR3 22-23" sqref="C202:C203" xr:uid="{4A5753FA-F3EB-471B-83B5-F16483F46EE6}"/>
    <dataValidation allowBlank="1" showInputMessage="1" showErrorMessage="1" prompt="This was Line 62 in NNDR3 22-23" sqref="C230" xr:uid="{196DE0DC-1A9A-4595-8E68-E3BC6F357269}"/>
    <dataValidation type="custom" errorStyle="warning" allowBlank="1" showInputMessage="1" showErrorMessage="1" sqref="J181 M181" xr:uid="{D978E35F-7079-46A2-A3D6-E6B1B9C07BD3}">
      <formula1>$V$180&lt;&gt;0</formula1>
    </dataValidation>
    <dataValidation type="whole" operator="lessThanOrEqual" allowBlank="1" showInputMessage="1" showErrorMessage="1" error="Should be a negative integer" sqref="J224 M224 M238 J238" xr:uid="{581F8012-110F-4BE3-A9A4-F54B2EEDA03E}">
      <formula1>0</formula1>
    </dataValidation>
    <dataValidation type="custom" allowBlank="1" showInputMessage="1" showErrorMessage="1" sqref="V180 V236:W236 U233 U235:W235" xr:uid="{136D86EC-5911-4565-9CC6-53C4D6CC12E5}">
      <formula1>"$AA$2=""n/a"""</formula1>
    </dataValidation>
    <dataValidation type="whole" operator="equal" allowBlank="1" showInputMessage="1" showErrorMessage="1" errorTitle="Don't overwrite this cell" error="Does not equal col1 + col2" sqref="P46 P93 P56 P227:P229 P52 P199:P201 P204:P205 P50 P87 P58 P187:P189 P191 P193:P195 P197 P217:P219 P89:P91 P225 P231:P232 P221:P223 P214:P215 P241:P242 P207 P235 P237" xr:uid="{063AFFBD-E9B0-4E91-93C5-484FE688AA57}">
      <formula1>J46+M46</formula1>
    </dataValidation>
    <dataValidation allowBlank="1" showInputMessage="1" showErrorMessage="1" prompt="This was line 1 in NNDR3 22-23" sqref="C18" xr:uid="{0AC16CC5-A20E-4C20-8571-7C4B02989FCE}"/>
    <dataValidation allowBlank="1" showInputMessage="1" showErrorMessage="1" prompt="This was line 2 in NNDR3 22-23" sqref="C20:G21" xr:uid="{B2E27618-ADEE-4DCD-ABF9-015A89EBAA0D}"/>
    <dataValidation allowBlank="1" showInputMessage="1" showErrorMessage="1" prompt="This was line 3 in NNDR3 22-23" sqref="C24" xr:uid="{E7E915C2-581F-4F2B-9BE4-F6375C37B8F8}"/>
    <dataValidation allowBlank="1" showInputMessage="1" showErrorMessage="1" prompt="This was line 4 in NNDR3 22-23" sqref="C26" xr:uid="{50C81571-C0DC-448F-8992-B2AE2BFAF2DF}"/>
    <dataValidation allowBlank="1" showInputMessage="1" showErrorMessage="1" prompt="This was line 6 in NNDR3 22-23" sqref="C28:G29" xr:uid="{DE66EED8-E8C8-446C-B4B8-33A33DEE21C9}"/>
    <dataValidation allowBlank="1" showInputMessage="1" showErrorMessage="1" prompt="This was line 7 in NNDR3 22-23" sqref="C32:G32" xr:uid="{A98D80AF-757D-4E86-816E-99E350A1028D}"/>
    <dataValidation allowBlank="1" showInputMessage="1" showErrorMessage="1" prompt="This was line 8 in NNDR3 22-23" sqref="C37" xr:uid="{5FC06167-C8E9-46E8-BF1F-703A82EAB1DC}"/>
    <dataValidation allowBlank="1" showInputMessage="1" showErrorMessage="1" prompt="This was line 8a in NNDR3 22-23" sqref="D39" xr:uid="{B63E73AA-1C7E-418B-B00E-A643D67763B1}"/>
    <dataValidation allowBlank="1" showInputMessage="1" showErrorMessage="1" prompt="This was line 9 in NNDR3 22-23" sqref="C42" xr:uid="{36585123-AF17-464E-B41F-14BC60FE4B47}"/>
    <dataValidation allowBlank="1" showInputMessage="1" showErrorMessage="1" prompt="This was line 10 in NNDR3 22-23" sqref="D45" xr:uid="{5E4A6960-A900-49CC-8904-65D6A867CFF7}"/>
    <dataValidation allowBlank="1" showInputMessage="1" showErrorMessage="1" prompt="This was line 10a in NNDR3 22-23" sqref="D48:G49" xr:uid="{B928D629-F4EB-4F9D-A777-69F0C4245C0F}"/>
    <dataValidation allowBlank="1" showInputMessage="1" showErrorMessage="1" prompt="This was line 11 in NNDR3 22-23" sqref="D51" xr:uid="{0BAE08C3-F47F-4EEF-A1D5-3157E8B5EFF1}"/>
    <dataValidation allowBlank="1" showInputMessage="1" showErrorMessage="1" prompt="This was line 11a in NNDR3 22-23" sqref="D54:G55" xr:uid="{F5966CC2-2953-445F-B37E-C1FD5866364D}"/>
    <dataValidation allowBlank="1" showInputMessage="1" showErrorMessage="1" prompt="This was line 12 in NNDR3 22-23" sqref="D57" xr:uid="{A4D3BE67-3DEA-4775-9BC2-3C81E77DB9D1}"/>
    <dataValidation allowBlank="1" showInputMessage="1" showErrorMessage="1" prompt="This was line 12a in NNDR3 22-23" sqref="D60:G61" xr:uid="{6BED2C5A-DC6C-464E-9F5C-758F9F233ACA}"/>
    <dataValidation allowBlank="1" showInputMessage="1" showErrorMessage="1" prompt="This was line 13 in NNDR3 22-23" sqref="C63:G64" xr:uid="{36F9CB6D-6907-4A0A-81AC-E95F0EE282A0}"/>
    <dataValidation allowBlank="1" showInputMessage="1" showErrorMessage="1" prompt="This was line 14 in NNDR3 22-23" sqref="C66:G67" xr:uid="{FCB78243-6927-446D-B3EA-4979DD3EA3C4}"/>
    <dataValidation allowBlank="1" showInputMessage="1" showErrorMessage="1" prompt="This was line 15 in NNDR3 22-23" sqref="C70" xr:uid="{07F567F9-4B5F-4D70-B0DA-F46F80A7ADE9}"/>
    <dataValidation allowBlank="1" showInputMessage="1" showErrorMessage="1" prompt="This was line 16 in NNDR3 22-23" sqref="C72:G73" xr:uid="{DE5BFEF6-EA7F-4420-B221-980E3DA1AF63}"/>
    <dataValidation allowBlank="1" showInputMessage="1" showErrorMessage="1" prompt="This was line 17 in NNDR3 22-23" sqref="C76" xr:uid="{8871575E-6DA2-4EB0-A89B-9B6BF981A65A}"/>
    <dataValidation allowBlank="1" showInputMessage="1" showErrorMessage="1" prompt="This was line 18 in NNDR3 22-23" sqref="C78:G79" xr:uid="{316158EA-5A0B-4744-9826-83AC05A1627B}"/>
    <dataValidation allowBlank="1" showInputMessage="1" showErrorMessage="1" prompt="This was line 19 in NNDR3 22-23" sqref="C82" xr:uid="{449E15AD-2726-4F50-8C74-41A574FCA388}"/>
    <dataValidation allowBlank="1" showInputMessage="1" showErrorMessage="1" prompt="This was line 20 in NNDR3 22-23" sqref="C84:G85" xr:uid="{6F462D20-AE67-407F-A451-4D0DA44AA82E}"/>
    <dataValidation allowBlank="1" showInputMessage="1" showErrorMessage="1" prompt="This was line 21 in NNDR3 22-23" sqref="C88" xr:uid="{C4793727-9DC9-454A-B46A-3411146584FB}"/>
    <dataValidation allowBlank="1" showInputMessage="1" showErrorMessage="1" prompt="This was line 22 in NNDR3 22-23" sqref="C92" xr:uid="{672C3E03-E967-4001-9E4C-3AAED806FD6B}"/>
    <dataValidation allowBlank="1" showInputMessage="1" showErrorMessage="1" prompt="This was line 23 in NNDR3 22-23" sqref="C94" xr:uid="{2CCB86BE-BD50-46CC-A707-E4FF8F906EE4}"/>
    <dataValidation allowBlank="1" showInputMessage="1" showErrorMessage="1" prompt="This was Line 49 in NNDR3 22-23" sqref="C180" xr:uid="{55627E02-C05E-400A-8F5C-5F28282411B4}"/>
    <dataValidation allowBlank="1" showInputMessage="1" showErrorMessage="1" prompt="This was Line 61 in NNDR3 22-23" sqref="C226" xr:uid="{978B9B6E-5A77-467B-AFAE-1624981D9843}"/>
    <dataValidation allowBlank="1" showInputMessage="1" showErrorMessage="1" prompt="This was line 63 in NNDR3 22-23" sqref="C234:G234" xr:uid="{6CF52E3C-18EC-4D91-9D7E-FDAB07A8E606}"/>
    <dataValidation allowBlank="1" showInputMessage="1" showErrorMessage="1" prompt="This was line 64 in NNDR3 22-23" sqref="C238" xr:uid="{C8D76FB2-8136-44AA-8535-7141183DD71B}"/>
    <dataValidation allowBlank="1" showInputMessage="1" showErrorMessage="1" prompt="Please check that you did have in-year Flooding relief granted in 2019-20. If this is in respect of 2023-24, please enter the relief in line 48" sqref="M182 J182" xr:uid="{D458B7CE-5818-4333-A1F8-0B42B697863F}"/>
  </dataValidations>
  <printOptions horizontalCentered="1"/>
  <pageMargins left="0.39370078740157483" right="0.39370078740157483" top="0.39370078740157483" bottom="0.59055118110236227" header="0.51181102362204722" footer="0.51181102362204722"/>
  <pageSetup paperSize="9" scale="63" fitToHeight="0" orientation="portrait" r:id="rId1"/>
  <headerFooter alignWithMargins="0">
    <oddHeader>&amp;C&amp;"Calibri"&amp;10&amp;K000000 OFFICIAL&amp;1#_x000D_</oddHeader>
    <oddFooter>&amp;C_x000D_&amp;1#&amp;"Calibri"&amp;10&amp;K000000 OFFICIAL</oddFooter>
  </headerFooter>
  <rowBreaks count="3" manualBreakCount="3">
    <brk id="136" max="20" man="1"/>
    <brk id="200" max="20" man="1"/>
    <brk id="256" max="16383" man="1"/>
  </rowBreaks>
  <extLst>
    <ext xmlns:x14="http://schemas.microsoft.com/office/spreadsheetml/2009/9/main" uri="{78C0D931-6437-407d-A8EE-F0AAD7539E65}">
      <x14:conditionalFormattings>
        <x14:conditionalFormatting xmlns:xm="http://schemas.microsoft.com/office/excel/2006/main">
          <x14:cfRule type="expression" priority="2" id="{B6192AA2-B5A7-418B-B7B7-AF43F03020B5}">
            <xm:f>'Part 1'!$P$92=""</xm:f>
            <x14:dxf>
              <fill>
                <patternFill>
                  <bgColor theme="0" tint="-0.24994659260841701"/>
                </patternFill>
              </fill>
            </x14:dxf>
          </x14:cfRule>
          <xm:sqref>L16:N277</xm:sqref>
        </x14:conditionalFormatting>
        <x14:conditionalFormatting xmlns:xm="http://schemas.microsoft.com/office/excel/2006/main">
          <x14:cfRule type="expression" priority="61" id="{42576F90-DB35-4F7E-9BB8-570ECC5C5226}">
            <xm:f>'Part 1'!$P$92=""</xm:f>
            <x14:dxf>
              <font>
                <color theme="0" tint="-0.24994659260841701"/>
              </font>
              <fill>
                <patternFill>
                  <bgColor theme="0" tint="-0.24994659260841701"/>
                </patternFill>
              </fill>
            </x14:dxf>
          </x14:cfRule>
          <xm:sqref>M232:M233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FH203"/>
  <sheetViews>
    <sheetView showGridLines="0" zoomScaleNormal="100" workbookViewId="0"/>
  </sheetViews>
  <sheetFormatPr defaultRowHeight="12.75" x14ac:dyDescent="0.2"/>
  <cols>
    <col min="1" max="2" width="1.85546875" customWidth="1"/>
    <col min="5" max="5" width="43" customWidth="1"/>
    <col min="6" max="6" width="5.42578125" customWidth="1"/>
    <col min="7" max="7" width="21.42578125" customWidth="1"/>
    <col min="8" max="9" width="2.85546875" customWidth="1"/>
    <col min="10" max="10" width="21.42578125" customWidth="1"/>
    <col min="11" max="12" width="2.85546875" customWidth="1"/>
    <col min="13" max="13" width="21.42578125" customWidth="1"/>
    <col min="14" max="15" width="2.85546875" customWidth="1"/>
    <col min="16" max="16" width="21.42578125" customWidth="1"/>
    <col min="17" max="17" width="4" customWidth="1"/>
    <col min="18" max="18" width="1.85546875" customWidth="1"/>
    <col min="19" max="19" width="9.140625" style="199" hidden="1" customWidth="1"/>
    <col min="20" max="20" width="9.140625" hidden="1" customWidth="1"/>
    <col min="21" max="21" width="13.42578125" hidden="1" customWidth="1"/>
    <col min="22" max="22" width="16.42578125" hidden="1" customWidth="1"/>
    <col min="23" max="23" width="11" hidden="1" customWidth="1"/>
    <col min="24" max="24" width="11.85546875" hidden="1" customWidth="1"/>
    <col min="25" max="53" width="9.140625" hidden="1" customWidth="1"/>
    <col min="54" max="65" width="9.140625" customWidth="1"/>
  </cols>
  <sheetData>
    <row r="1" spans="1:49" ht="15" x14ac:dyDescent="0.2">
      <c r="A1" s="11"/>
      <c r="B1" s="12"/>
      <c r="C1" s="12"/>
      <c r="D1" s="12"/>
      <c r="E1" s="12"/>
      <c r="F1" s="12"/>
      <c r="G1" s="105">
        <f>+'Part 1'!F1</f>
        <v>297</v>
      </c>
      <c r="H1" s="12"/>
      <c r="I1" s="12"/>
      <c r="J1" s="12"/>
      <c r="K1" s="12"/>
      <c r="L1" s="12"/>
      <c r="M1" s="12"/>
      <c r="N1" s="12"/>
      <c r="O1" s="12"/>
      <c r="P1" s="12"/>
      <c r="Q1" s="12"/>
      <c r="R1" s="13"/>
      <c r="AW1" s="793" t="s">
        <v>1448</v>
      </c>
    </row>
    <row r="2" spans="1:49" ht="15.75" x14ac:dyDescent="0.25">
      <c r="A2" s="1656" t="s">
        <v>42</v>
      </c>
      <c r="B2" s="1696"/>
      <c r="C2" s="1696"/>
      <c r="D2" s="1696"/>
      <c r="E2" s="1696"/>
      <c r="F2" s="1696"/>
      <c r="G2" s="1696"/>
      <c r="H2" s="1696"/>
      <c r="I2" s="1696"/>
      <c r="J2" s="1696"/>
      <c r="K2" s="1696"/>
      <c r="L2" s="1696"/>
      <c r="M2" s="1696"/>
      <c r="N2" s="1696"/>
      <c r="O2" s="1696"/>
      <c r="P2" s="1696"/>
      <c r="Q2" s="1696"/>
      <c r="R2" s="1697"/>
    </row>
    <row r="3" spans="1:49" ht="15.75" x14ac:dyDescent="0.25">
      <c r="A3" s="1656" t="str">
        <f>'Part 1'!A3</f>
        <v>2023-24</v>
      </c>
      <c r="B3" s="1696"/>
      <c r="C3" s="1696"/>
      <c r="D3" s="1696"/>
      <c r="E3" s="1696"/>
      <c r="F3" s="1696"/>
      <c r="G3" s="1696"/>
      <c r="H3" s="1696"/>
      <c r="I3" s="1696"/>
      <c r="J3" s="1696"/>
      <c r="K3" s="1696"/>
      <c r="L3" s="1696"/>
      <c r="M3" s="1696"/>
      <c r="N3" s="1696"/>
      <c r="O3" s="1696"/>
      <c r="P3" s="1696"/>
      <c r="Q3" s="1696"/>
      <c r="R3" s="1697"/>
      <c r="AB3" s="219"/>
    </row>
    <row r="4" spans="1:49" ht="15" x14ac:dyDescent="0.2">
      <c r="A4" s="1659"/>
      <c r="B4" s="1660"/>
      <c r="C4" s="1660"/>
      <c r="D4" s="1660"/>
      <c r="E4" s="1660"/>
      <c r="F4" s="1660"/>
      <c r="G4" s="1660"/>
      <c r="H4" s="1660"/>
      <c r="I4" s="1660"/>
      <c r="J4" s="1660"/>
      <c r="K4" s="1660"/>
      <c r="L4" s="1660"/>
      <c r="M4" s="1660"/>
      <c r="N4" s="1660"/>
      <c r="O4" s="1660"/>
      <c r="P4" s="1660"/>
      <c r="Q4" s="1660"/>
      <c r="R4" s="1661"/>
    </row>
    <row r="5" spans="1:49" ht="15" x14ac:dyDescent="0.2">
      <c r="A5" s="1700" t="s">
        <v>46</v>
      </c>
      <c r="B5" s="1701"/>
      <c r="C5" s="1701"/>
      <c r="D5" s="1701"/>
      <c r="E5" s="1701"/>
      <c r="F5" s="1701"/>
      <c r="G5" s="1701"/>
      <c r="H5" s="1701"/>
      <c r="I5" s="1701"/>
      <c r="J5" s="1701"/>
      <c r="K5" s="1701"/>
      <c r="L5" s="1701"/>
      <c r="M5" s="1701"/>
      <c r="N5" s="1701"/>
      <c r="O5" s="1701"/>
      <c r="P5" s="1701"/>
      <c r="Q5" s="1701"/>
      <c r="R5" s="1702"/>
    </row>
    <row r="6" spans="1:49" ht="15" x14ac:dyDescent="0.2">
      <c r="A6" s="1659"/>
      <c r="B6" s="1660"/>
      <c r="C6" s="1660"/>
      <c r="D6" s="1660"/>
      <c r="E6" s="1660"/>
      <c r="F6" s="1660"/>
      <c r="G6" s="1660"/>
      <c r="H6" s="1660"/>
      <c r="I6" s="1660"/>
      <c r="J6" s="1660"/>
      <c r="K6" s="1660"/>
      <c r="L6" s="1660"/>
      <c r="M6" s="1660"/>
      <c r="N6" s="1660"/>
      <c r="O6" s="1660"/>
      <c r="P6" s="1660"/>
      <c r="Q6" s="1660"/>
      <c r="R6" s="1661"/>
    </row>
    <row r="7" spans="1:49" ht="15.75" x14ac:dyDescent="0.25">
      <c r="A7" s="1659" t="s">
        <v>45</v>
      </c>
      <c r="B7" s="1660"/>
      <c r="C7" s="1660"/>
      <c r="D7" s="1660"/>
      <c r="E7" s="1660"/>
      <c r="F7" s="1660"/>
      <c r="G7" s="1660"/>
      <c r="H7" s="1660"/>
      <c r="I7" s="1660"/>
      <c r="J7" s="1660"/>
      <c r="K7" s="1660"/>
      <c r="L7" s="1660"/>
      <c r="M7" s="1660"/>
      <c r="N7" s="1660"/>
      <c r="O7" s="1660"/>
      <c r="P7" s="1660"/>
      <c r="Q7" s="1660"/>
      <c r="R7" s="1661"/>
      <c r="T7" s="219"/>
      <c r="U7" s="219"/>
    </row>
    <row r="8" spans="1:49" ht="15.75" thickBot="1" x14ac:dyDescent="0.25">
      <c r="A8" s="31"/>
      <c r="B8" s="32"/>
      <c r="C8" s="32"/>
      <c r="D8" s="32"/>
      <c r="E8" s="32"/>
      <c r="F8" s="32"/>
      <c r="G8" s="32"/>
      <c r="H8" s="32"/>
      <c r="I8" s="32"/>
      <c r="J8" s="32"/>
      <c r="K8" s="32"/>
      <c r="L8" s="32"/>
      <c r="M8" s="32"/>
      <c r="N8" s="32"/>
      <c r="O8" s="32"/>
      <c r="P8" s="459" t="str">
        <f>'Part 1'!V27</f>
        <v xml:space="preserve">      Ver</v>
      </c>
      <c r="Q8" s="459">
        <f>'Part 1'!W27</f>
        <v>1.1000000000000001</v>
      </c>
      <c r="R8" s="33"/>
    </row>
    <row r="9" spans="1:49" x14ac:dyDescent="0.2">
      <c r="A9" s="84"/>
      <c r="B9" s="85"/>
      <c r="C9" s="1739"/>
      <c r="D9" s="1739"/>
      <c r="E9" s="1739"/>
      <c r="F9" s="1739"/>
      <c r="G9" s="1739"/>
      <c r="H9" s="1739"/>
      <c r="I9" s="85"/>
      <c r="J9" s="85"/>
      <c r="K9" s="85"/>
      <c r="L9" s="85"/>
      <c r="M9" s="85"/>
      <c r="N9" s="85"/>
      <c r="O9" s="85"/>
      <c r="P9" s="85"/>
      <c r="Q9" s="85"/>
      <c r="R9" s="86"/>
    </row>
    <row r="10" spans="1:49" s="20" customFormat="1" ht="18" customHeight="1" x14ac:dyDescent="0.25">
      <c r="A10" s="25"/>
      <c r="B10" s="17"/>
      <c r="C10" s="130" t="str">
        <f>+CONCATENATE("Local Authority : ",+'Part 1'!K20)</f>
        <v>Local Authority : ZZZZ</v>
      </c>
      <c r="D10" s="97"/>
      <c r="E10" s="97"/>
      <c r="F10" s="97"/>
      <c r="G10" s="314"/>
      <c r="H10" s="314"/>
      <c r="I10" s="17"/>
      <c r="J10" s="17"/>
      <c r="K10" s="17"/>
      <c r="L10" s="17"/>
      <c r="M10" s="17"/>
      <c r="N10" s="17"/>
      <c r="O10" s="17"/>
      <c r="P10" s="17"/>
      <c r="Q10" s="17"/>
      <c r="R10" s="18"/>
      <c r="S10" s="335"/>
    </row>
    <row r="11" spans="1:49" s="20" customFormat="1" ht="18" customHeight="1" x14ac:dyDescent="0.25">
      <c r="A11" s="951"/>
      <c r="B11" s="17"/>
      <c r="C11" s="136" t="s">
        <v>914</v>
      </c>
      <c r="D11" s="97"/>
      <c r="E11" s="97"/>
      <c r="F11" s="97"/>
      <c r="G11" s="314"/>
      <c r="H11" s="314"/>
      <c r="I11" s="17"/>
      <c r="J11" s="17"/>
      <c r="K11" s="17"/>
      <c r="L11" s="17"/>
      <c r="M11" s="17"/>
      <c r="N11" s="17"/>
      <c r="O11" s="17"/>
      <c r="P11" s="17"/>
      <c r="Q11" s="17"/>
      <c r="R11" s="949"/>
      <c r="S11" s="335"/>
    </row>
    <row r="12" spans="1:49" s="20" customFormat="1" ht="18" customHeight="1" x14ac:dyDescent="0.2">
      <c r="A12" s="951"/>
      <c r="B12" s="17"/>
      <c r="C12" s="1704" t="s">
        <v>4983</v>
      </c>
      <c r="D12" s="1704"/>
      <c r="E12" s="1704"/>
      <c r="F12" s="1704"/>
      <c r="G12" s="1704"/>
      <c r="H12" s="1704"/>
      <c r="I12" s="1704"/>
      <c r="J12" s="1704"/>
      <c r="K12" s="1704"/>
      <c r="L12" s="1704"/>
      <c r="M12" s="1704"/>
      <c r="N12" s="1704"/>
      <c r="O12" s="1704"/>
      <c r="P12" s="1704"/>
      <c r="Q12" s="17"/>
      <c r="R12" s="949"/>
      <c r="S12" s="335"/>
    </row>
    <row r="13" spans="1:49" ht="15.75" x14ac:dyDescent="0.25">
      <c r="A13" s="14"/>
      <c r="B13" s="2"/>
      <c r="C13" s="314"/>
      <c r="D13" s="314"/>
      <c r="E13" s="314"/>
      <c r="F13" s="314"/>
      <c r="G13" s="314"/>
      <c r="H13" s="314"/>
      <c r="I13" s="17"/>
      <c r="J13" s="92" t="s">
        <v>25</v>
      </c>
      <c r="K13" s="92"/>
      <c r="L13" s="92"/>
      <c r="M13" s="92" t="s">
        <v>26</v>
      </c>
      <c r="N13" s="92"/>
      <c r="O13" s="92"/>
      <c r="P13" s="715" t="s">
        <v>27</v>
      </c>
      <c r="Q13" s="1"/>
      <c r="R13" s="87"/>
    </row>
    <row r="14" spans="1:49" ht="15.75" x14ac:dyDescent="0.25">
      <c r="A14" s="14"/>
      <c r="B14" s="2"/>
      <c r="C14" s="136"/>
      <c r="D14" s="17"/>
      <c r="E14" s="17"/>
      <c r="F14" s="17"/>
      <c r="G14" s="17"/>
      <c r="H14" s="17"/>
      <c r="I14" s="1692" t="s">
        <v>55</v>
      </c>
      <c r="J14" s="1692"/>
      <c r="K14" s="1692"/>
      <c r="L14" s="1746" t="s">
        <v>53</v>
      </c>
      <c r="M14" s="1746"/>
      <c r="N14" s="1746"/>
      <c r="O14" s="1389"/>
      <c r="P14" s="1692" t="s">
        <v>881</v>
      </c>
      <c r="Q14" s="1390"/>
      <c r="R14" s="87"/>
    </row>
    <row r="15" spans="1:49" ht="15" x14ac:dyDescent="0.2">
      <c r="A15" s="14"/>
      <c r="B15" s="2"/>
      <c r="C15" s="17"/>
      <c r="D15" s="17"/>
      <c r="E15" s="17"/>
      <c r="F15" s="17"/>
      <c r="G15" s="17"/>
      <c r="H15" s="17"/>
      <c r="I15" s="1692"/>
      <c r="J15" s="1692"/>
      <c r="K15" s="1692"/>
      <c r="L15" s="1746"/>
      <c r="M15" s="1746"/>
      <c r="N15" s="1746"/>
      <c r="O15" s="330"/>
      <c r="P15" s="1740"/>
      <c r="Q15" s="323"/>
      <c r="R15" s="87"/>
    </row>
    <row r="16" spans="1:49" ht="30.75" customHeight="1" x14ac:dyDescent="0.25">
      <c r="A16" s="14"/>
      <c r="B16" s="2"/>
      <c r="C16" s="136"/>
      <c r="D16" s="17"/>
      <c r="E16" s="17"/>
      <c r="F16" s="17"/>
      <c r="G16" s="17"/>
      <c r="H16" s="17"/>
      <c r="I16" s="312"/>
      <c r="J16" s="461" t="s">
        <v>917</v>
      </c>
      <c r="K16" s="17"/>
      <c r="L16" s="1741" t="str">
        <f>+IF('Part 1'!$P$92="Yes", "This column should have data","This column should not have data")</f>
        <v>This column should not have data</v>
      </c>
      <c r="M16" s="1741"/>
      <c r="N16" s="1741"/>
      <c r="O16" s="253"/>
      <c r="P16" s="716" t="s">
        <v>883</v>
      </c>
      <c r="Q16" s="253"/>
      <c r="R16" s="87"/>
      <c r="T16" s="591" t="s">
        <v>1450</v>
      </c>
      <c r="U16" s="369" t="s">
        <v>912</v>
      </c>
      <c r="V16" s="446" t="s">
        <v>1017</v>
      </c>
      <c r="W16" s="447"/>
      <c r="X16" s="447"/>
      <c r="Y16" s="447"/>
      <c r="Z16" s="448"/>
    </row>
    <row r="17" spans="1:28" ht="18" customHeight="1" thickBot="1" x14ac:dyDescent="0.25">
      <c r="A17" s="14"/>
      <c r="B17" s="2"/>
      <c r="C17" s="89"/>
      <c r="D17" s="89"/>
      <c r="E17" s="89"/>
      <c r="F17" s="89"/>
      <c r="G17" s="89"/>
      <c r="H17" s="89"/>
      <c r="I17" s="17"/>
      <c r="J17" s="1098" t="s">
        <v>19</v>
      </c>
      <c r="K17" s="93"/>
      <c r="L17" s="93"/>
      <c r="M17" s="1098" t="s">
        <v>19</v>
      </c>
      <c r="N17" s="93"/>
      <c r="O17" s="233"/>
      <c r="P17" s="1100" t="s">
        <v>19</v>
      </c>
      <c r="Q17" s="234"/>
      <c r="R17" s="87"/>
      <c r="T17" s="363"/>
      <c r="U17" s="299"/>
      <c r="V17" s="199"/>
      <c r="W17" s="199"/>
      <c r="X17" s="199"/>
      <c r="Y17" s="199"/>
      <c r="Z17" s="199"/>
    </row>
    <row r="18" spans="1:28" ht="18" customHeight="1" thickBot="1" x14ac:dyDescent="0.3">
      <c r="A18" s="14"/>
      <c r="B18" s="2"/>
      <c r="C18" s="1690" t="s">
        <v>4984</v>
      </c>
      <c r="D18" s="1690"/>
      <c r="E18" s="1690"/>
      <c r="F18" s="1690"/>
      <c r="G18" s="1690"/>
      <c r="H18" s="155"/>
      <c r="I18" s="17"/>
      <c r="J18" s="1063">
        <f>+'Part 3'!J32*-1</f>
        <v>0</v>
      </c>
      <c r="K18" s="131"/>
      <c r="L18" s="132"/>
      <c r="M18" s="1063">
        <f>+'Part 3'!M32*-1</f>
        <v>0</v>
      </c>
      <c r="N18" s="131"/>
      <c r="O18" s="251"/>
      <c r="P18" s="1142">
        <f>+J18+M18</f>
        <v>0</v>
      </c>
      <c r="Q18" s="234"/>
      <c r="R18" s="87"/>
      <c r="T18" s="364" t="str">
        <f>+IF(U18=0,"","&lt;===")</f>
        <v/>
      </c>
      <c r="U18" s="449">
        <f>+IF(J18+M18=P18,0,1)</f>
        <v>0</v>
      </c>
      <c r="V18" s="442">
        <f>ROUND(J18+M18,0)</f>
        <v>0</v>
      </c>
      <c r="W18" s="222"/>
      <c r="X18" s="443">
        <f>J18+M18</f>
        <v>0</v>
      </c>
      <c r="Y18" s="198"/>
      <c r="Z18" s="443">
        <f>X18-V18</f>
        <v>0</v>
      </c>
      <c r="AA18" s="315"/>
      <c r="AB18" s="198" t="str">
        <f>IF(Z18&lt;&gt;0,"Please remove pence. All figures shown in whole £s","")</f>
        <v/>
      </c>
    </row>
    <row r="19" spans="1:28" ht="18" customHeight="1" thickBot="1" x14ac:dyDescent="0.25">
      <c r="A19" s="14"/>
      <c r="B19" s="2"/>
      <c r="C19" s="150"/>
      <c r="D19" s="150"/>
      <c r="E19" s="150"/>
      <c r="F19" s="150"/>
      <c r="G19" s="150"/>
      <c r="H19" s="150"/>
      <c r="I19" s="2"/>
      <c r="J19" s="2"/>
      <c r="K19" s="2"/>
      <c r="L19" s="2"/>
      <c r="M19" s="2"/>
      <c r="N19" s="2"/>
      <c r="O19" s="234"/>
      <c r="P19" s="234"/>
      <c r="Q19" s="234"/>
      <c r="R19" s="87"/>
      <c r="T19" s="363"/>
      <c r="U19" s="299"/>
    </row>
    <row r="20" spans="1:28" ht="18" customHeight="1" thickBot="1" x14ac:dyDescent="0.3">
      <c r="A20" s="14"/>
      <c r="B20" s="2"/>
      <c r="C20" s="1650" t="s">
        <v>6400</v>
      </c>
      <c r="D20" s="1650"/>
      <c r="E20" s="1747"/>
      <c r="F20" s="1747"/>
      <c r="G20" s="1747"/>
      <c r="H20" s="89"/>
      <c r="I20" s="17"/>
      <c r="J20" s="1187">
        <f>INDEX(Data!AZ:AZ,MATCH(Import_LA_Code,Ref_LA_Codes,0))</f>
        <v>0</v>
      </c>
      <c r="K20" s="93"/>
      <c r="L20" s="93"/>
      <c r="M20" s="1187">
        <f>INDEX(Data!BA:BA,MATCH(Import_LA_Code,Ref_LA_Codes,0))</f>
        <v>0</v>
      </c>
      <c r="N20" s="93"/>
      <c r="O20" s="233"/>
      <c r="P20" s="1142">
        <f>+J20+M20</f>
        <v>0</v>
      </c>
      <c r="Q20" s="234"/>
      <c r="R20" s="87"/>
      <c r="T20" s="364" t="str">
        <f>+IF(U20=0,"","&lt;===")</f>
        <v/>
      </c>
      <c r="U20" s="449">
        <f>+IF(J20+M20=P20,0,1)</f>
        <v>0</v>
      </c>
      <c r="V20" s="442">
        <f>ROUND(J20+M20,0)</f>
        <v>0</v>
      </c>
      <c r="W20" s="222"/>
      <c r="X20" s="443">
        <f>J20+M20</f>
        <v>0</v>
      </c>
      <c r="Y20" s="198"/>
      <c r="Z20" s="443">
        <f>X20-V20</f>
        <v>0</v>
      </c>
      <c r="AA20" s="315"/>
      <c r="AB20" s="198" t="str">
        <f>IF(Z20&lt;&gt;0,"Please remove pence. All figures shown in whole £s","")</f>
        <v/>
      </c>
    </row>
    <row r="21" spans="1:28" ht="18" customHeight="1" x14ac:dyDescent="0.2">
      <c r="A21" s="14"/>
      <c r="B21" s="2"/>
      <c r="C21" s="1619"/>
      <c r="D21" s="1619"/>
      <c r="E21" s="1619"/>
      <c r="F21" s="1619"/>
      <c r="G21" s="1619"/>
      <c r="H21" s="89"/>
      <c r="I21" s="17"/>
      <c r="J21" s="94"/>
      <c r="K21" s="93"/>
      <c r="L21" s="93"/>
      <c r="M21" s="94"/>
      <c r="N21" s="93"/>
      <c r="O21" s="233"/>
      <c r="P21" s="236"/>
      <c r="Q21" s="234"/>
      <c r="R21" s="87"/>
      <c r="T21" s="363"/>
      <c r="U21" s="449"/>
    </row>
    <row r="22" spans="1:28" ht="18" customHeight="1" thickBot="1" x14ac:dyDescent="0.3">
      <c r="A22" s="14"/>
      <c r="B22" s="2"/>
      <c r="C22" s="313"/>
      <c r="D22" s="313"/>
      <c r="E22" s="313"/>
      <c r="F22" s="313"/>
      <c r="G22" s="313"/>
      <c r="H22" s="89"/>
      <c r="I22" s="17"/>
      <c r="J22" s="94"/>
      <c r="K22" s="93"/>
      <c r="L22" s="93"/>
      <c r="M22" s="94"/>
      <c r="N22" s="93"/>
      <c r="O22" s="233"/>
      <c r="P22" s="236"/>
      <c r="Q22" s="234"/>
      <c r="R22" s="87"/>
      <c r="T22" s="364" t="str">
        <f>+IF(U23=0,"","&lt;===")</f>
        <v/>
      </c>
      <c r="U22" s="299"/>
    </row>
    <row r="23" spans="1:28" ht="18" customHeight="1" thickBot="1" x14ac:dyDescent="0.25">
      <c r="A23" s="14"/>
      <c r="B23" s="2"/>
      <c r="C23" s="108" t="s">
        <v>916</v>
      </c>
      <c r="D23" s="108"/>
      <c r="E23" s="89"/>
      <c r="F23" s="89"/>
      <c r="G23" s="89"/>
      <c r="H23" s="89"/>
      <c r="I23" s="17"/>
      <c r="J23" s="1145">
        <f>+J18-J20</f>
        <v>0</v>
      </c>
      <c r="K23" s="93"/>
      <c r="L23" s="93"/>
      <c r="M23" s="1063">
        <f>+M18-M20</f>
        <v>0</v>
      </c>
      <c r="N23" s="1146"/>
      <c r="O23" s="233"/>
      <c r="P23" s="1142">
        <f>+J23+M23</f>
        <v>0</v>
      </c>
      <c r="Q23" s="234"/>
      <c r="R23" s="87"/>
      <c r="T23" s="363" t="str">
        <f>+IF(U23=0,"","&lt;===")</f>
        <v/>
      </c>
      <c r="U23" s="449">
        <f>+IF(J23+M23=P23,0,1)</f>
        <v>0</v>
      </c>
      <c r="V23" s="442">
        <f>ROUND(J23+M23,0)</f>
        <v>0</v>
      </c>
      <c r="W23" s="222"/>
      <c r="X23" s="443">
        <f>J23+M23</f>
        <v>0</v>
      </c>
      <c r="Y23" s="198"/>
      <c r="Z23" s="443">
        <f>X23-V23</f>
        <v>0</v>
      </c>
      <c r="AA23" s="315"/>
      <c r="AB23" s="198" t="str">
        <f>IF(Z23&lt;&gt;0,"Please remove pence. All figures shown in whole £s","")</f>
        <v/>
      </c>
    </row>
    <row r="24" spans="1:28" ht="18" customHeight="1" thickBot="1" x14ac:dyDescent="0.25">
      <c r="A24" s="15"/>
      <c r="B24" s="16"/>
      <c r="C24" s="183"/>
      <c r="D24" s="183"/>
      <c r="E24" s="151"/>
      <c r="F24" s="151"/>
      <c r="G24" s="151"/>
      <c r="H24" s="151"/>
      <c r="I24" s="103"/>
      <c r="J24" s="145"/>
      <c r="K24" s="146"/>
      <c r="L24" s="146"/>
      <c r="M24" s="145"/>
      <c r="N24" s="146"/>
      <c r="O24" s="240"/>
      <c r="P24" s="241"/>
      <c r="Q24" s="242"/>
      <c r="R24" s="88"/>
      <c r="T24" s="363"/>
      <c r="U24" s="299"/>
    </row>
    <row r="25" spans="1:28" ht="16.5" customHeight="1" x14ac:dyDescent="0.2">
      <c r="A25" s="14"/>
      <c r="B25" s="2"/>
      <c r="C25" s="108"/>
      <c r="D25" s="108"/>
      <c r="E25" s="89"/>
      <c r="F25" s="89"/>
      <c r="G25" s="89"/>
      <c r="H25" s="89"/>
      <c r="I25" s="17"/>
      <c r="J25" s="190"/>
      <c r="K25" s="147"/>
      <c r="L25" s="147"/>
      <c r="M25" s="190"/>
      <c r="N25" s="147"/>
      <c r="O25" s="147"/>
      <c r="P25" s="190"/>
      <c r="Q25" s="2"/>
      <c r="R25" s="87"/>
      <c r="U25" s="449"/>
    </row>
    <row r="26" spans="1:28" ht="16.5" customHeight="1" x14ac:dyDescent="0.25">
      <c r="A26" s="847"/>
      <c r="B26" s="2"/>
      <c r="C26" s="136" t="s">
        <v>6393</v>
      </c>
      <c r="D26" s="108"/>
      <c r="E26" s="89"/>
      <c r="F26" s="89"/>
      <c r="G26" s="89"/>
      <c r="H26" s="89"/>
      <c r="I26" s="17"/>
      <c r="J26" s="190"/>
      <c r="K26" s="147"/>
      <c r="L26" s="147"/>
      <c r="M26" s="190"/>
      <c r="N26" s="147"/>
      <c r="O26" s="147"/>
      <c r="P26" s="190"/>
      <c r="Q26" s="2"/>
      <c r="R26" s="891"/>
      <c r="U26" s="449"/>
    </row>
    <row r="27" spans="1:28" ht="40.5" customHeight="1" x14ac:dyDescent="0.2">
      <c r="A27" s="847"/>
      <c r="B27" s="2"/>
      <c r="C27" s="1727" t="s">
        <v>4985</v>
      </c>
      <c r="D27" s="1727"/>
      <c r="E27" s="1727"/>
      <c r="F27" s="1727"/>
      <c r="G27" s="1727"/>
      <c r="H27" s="1727"/>
      <c r="I27" s="1727"/>
      <c r="J27" s="1727"/>
      <c r="K27" s="1727"/>
      <c r="L27" s="1727"/>
      <c r="M27" s="1727"/>
      <c r="N27" s="1727"/>
      <c r="O27" s="1727"/>
      <c r="P27" s="1727"/>
      <c r="Q27" s="1727"/>
      <c r="R27" s="891"/>
      <c r="U27" s="449"/>
    </row>
    <row r="28" spans="1:28" ht="18" customHeight="1" x14ac:dyDescent="0.2">
      <c r="A28" s="847"/>
      <c r="B28" s="2"/>
      <c r="C28" s="598"/>
      <c r="D28" s="108"/>
      <c r="E28" s="89"/>
      <c r="F28" s="89"/>
      <c r="G28" s="134" t="s">
        <v>25</v>
      </c>
      <c r="H28" s="99"/>
      <c r="I28" s="17"/>
      <c r="J28" s="134" t="s">
        <v>26</v>
      </c>
      <c r="K28" s="147"/>
      <c r="L28" s="147"/>
      <c r="M28" s="134" t="s">
        <v>27</v>
      </c>
      <c r="N28" s="147"/>
      <c r="O28" s="147"/>
      <c r="P28" s="134" t="s">
        <v>28</v>
      </c>
      <c r="Q28" s="2"/>
      <c r="R28" s="87"/>
    </row>
    <row r="29" spans="1:28" ht="13.5" customHeight="1" x14ac:dyDescent="0.2">
      <c r="A29" s="14"/>
      <c r="B29" s="2"/>
      <c r="C29" s="108"/>
      <c r="D29" s="108"/>
      <c r="E29" s="89"/>
      <c r="F29" s="1742" t="s">
        <v>6</v>
      </c>
      <c r="G29" s="1742"/>
      <c r="H29" s="1742"/>
      <c r="I29" s="1742" t="str">
        <f>+'Part 5'!O16</f>
        <v>Testing</v>
      </c>
      <c r="J29" s="1742"/>
      <c r="K29" s="1742"/>
      <c r="L29" s="1742" t="str">
        <f>+'Part 5'!R16</f>
        <v/>
      </c>
      <c r="M29" s="1742"/>
      <c r="N29" s="1742"/>
      <c r="O29" s="1742" t="str">
        <f>+'Part 5'!U16</f>
        <v/>
      </c>
      <c r="P29" s="1742"/>
      <c r="Q29" s="1742"/>
      <c r="R29" s="87"/>
    </row>
    <row r="30" spans="1:28" ht="19.5" customHeight="1" x14ac:dyDescent="0.2">
      <c r="A30" s="14"/>
      <c r="B30" s="2"/>
      <c r="C30" s="108"/>
      <c r="D30" s="108"/>
      <c r="E30" s="89"/>
      <c r="F30" s="1742"/>
      <c r="G30" s="1742"/>
      <c r="H30" s="1742"/>
      <c r="I30" s="1742"/>
      <c r="J30" s="1742"/>
      <c r="K30" s="1742"/>
      <c r="L30" s="1742"/>
      <c r="M30" s="1742"/>
      <c r="N30" s="1742"/>
      <c r="O30" s="1742"/>
      <c r="P30" s="1742"/>
      <c r="Q30" s="1742"/>
      <c r="R30" s="87"/>
    </row>
    <row r="31" spans="1:28" ht="33" customHeight="1" x14ac:dyDescent="0.2">
      <c r="A31" s="14"/>
      <c r="B31" s="2"/>
      <c r="C31" s="108"/>
      <c r="D31" s="108"/>
      <c r="E31" s="89"/>
      <c r="F31" s="1741" t="str">
        <f>IF(G33=0,"This column should not have data","This column should have data")</f>
        <v>This column should have data</v>
      </c>
      <c r="G31" s="1741"/>
      <c r="H31" s="1741"/>
      <c r="I31" s="1741" t="str">
        <f>+IF(I29="", "This column should not have data","This column
should have data")</f>
        <v>This column
should have data</v>
      </c>
      <c r="J31" s="1741"/>
      <c r="K31" s="1741"/>
      <c r="L31" s="1741" t="str">
        <f>+IF(L29="", "This column should not have data","This column
should have data")</f>
        <v>This column should not have data</v>
      </c>
      <c r="M31" s="1741"/>
      <c r="N31" s="1741"/>
      <c r="O31" s="1741" t="str">
        <f>+IF(O29="", "This column should not have data","This column
should have data")</f>
        <v>This column should not have data</v>
      </c>
      <c r="P31" s="1741"/>
      <c r="Q31" s="1741"/>
      <c r="R31" s="87"/>
    </row>
    <row r="32" spans="1:28" ht="16.5" thickBot="1" x14ac:dyDescent="0.25">
      <c r="A32" s="14"/>
      <c r="B32" s="2"/>
      <c r="C32" s="141"/>
      <c r="D32" s="149"/>
      <c r="E32" s="150"/>
      <c r="F32" s="150"/>
      <c r="G32" s="1098" t="s">
        <v>19</v>
      </c>
      <c r="H32" s="89"/>
      <c r="I32" s="150"/>
      <c r="J32" s="1098" t="s">
        <v>19</v>
      </c>
      <c r="K32" s="93"/>
      <c r="L32" s="2"/>
      <c r="M32" s="1099" t="s">
        <v>19</v>
      </c>
      <c r="N32" s="93"/>
      <c r="O32" s="93"/>
      <c r="P32" s="1098" t="s">
        <v>19</v>
      </c>
      <c r="Q32" s="2"/>
      <c r="R32" s="87"/>
    </row>
    <row r="33" spans="1:21" ht="16.5" thickBot="1" x14ac:dyDescent="0.25">
      <c r="A33" s="1743" t="s">
        <v>879</v>
      </c>
      <c r="B33" s="1619"/>
      <c r="C33" s="1619"/>
      <c r="D33" s="1619"/>
      <c r="E33" s="1619"/>
      <c r="F33" s="1744"/>
      <c r="G33" s="1174">
        <f>1-(J33+M33+P33)</f>
        <v>1</v>
      </c>
      <c r="H33" s="221"/>
      <c r="I33" s="150"/>
      <c r="J33" s="1174">
        <f>VLOOKUP(+'Part 1'!$K$21,TierSplit!$A$6:$BZ$302,3,FALSE)</f>
        <v>0</v>
      </c>
      <c r="K33" s="93"/>
      <c r="L33" s="93"/>
      <c r="M33" s="1174">
        <f>VLOOKUP(+'Part 1'!$K$21,TierSplit!$A$6:$BZ$302,6,FALSE)</f>
        <v>0</v>
      </c>
      <c r="N33" s="99"/>
      <c r="O33" s="99"/>
      <c r="P33" s="1174">
        <f>VLOOKUP(+'Part 1'!$K$21,TierSplit!$A$6:$BZ$302,9,FALSE)</f>
        <v>0</v>
      </c>
      <c r="Q33" s="598"/>
      <c r="R33" s="87"/>
    </row>
    <row r="34" spans="1:21" ht="18" customHeight="1" x14ac:dyDescent="0.2">
      <c r="A34" s="6"/>
      <c r="B34" s="6"/>
      <c r="C34" s="6"/>
      <c r="D34" s="6"/>
      <c r="E34" s="6"/>
      <c r="F34" s="6"/>
      <c r="G34" s="6"/>
      <c r="H34" s="201"/>
      <c r="I34" s="150"/>
      <c r="J34" s="201"/>
      <c r="K34" s="93"/>
      <c r="L34" s="93"/>
      <c r="M34" s="201"/>
      <c r="N34" s="201"/>
      <c r="O34" s="201"/>
      <c r="P34" s="135"/>
      <c r="Q34" s="201"/>
      <c r="R34" s="87"/>
    </row>
    <row r="35" spans="1:21" ht="18" customHeight="1" x14ac:dyDescent="0.2">
      <c r="A35" s="14"/>
      <c r="B35" s="2"/>
      <c r="C35" s="141"/>
      <c r="D35" s="149"/>
      <c r="E35" s="150"/>
      <c r="F35" s="150"/>
      <c r="G35" s="108" t="str">
        <f>CONCATENATE("Adjustment Factor: ",1+ROUND(Adj_factor,2))</f>
        <v>Adjustment Factor: 1.17</v>
      </c>
      <c r="H35" s="150"/>
      <c r="I35" s="150"/>
      <c r="J35" s="150"/>
      <c r="K35" s="93"/>
      <c r="L35" s="93"/>
      <c r="M35" s="2"/>
      <c r="N35" s="150"/>
      <c r="O35" s="150"/>
      <c r="P35" s="150"/>
      <c r="Q35" s="2"/>
      <c r="R35" s="87"/>
    </row>
    <row r="36" spans="1:21" ht="18" customHeight="1" thickBot="1" x14ac:dyDescent="0.25">
      <c r="A36" s="14"/>
      <c r="B36" s="2"/>
      <c r="C36" s="149" t="s">
        <v>14</v>
      </c>
      <c r="D36" s="149"/>
      <c r="E36" s="89"/>
      <c r="F36" s="89"/>
      <c r="G36" s="1098"/>
      <c r="H36" s="89"/>
      <c r="I36" s="17"/>
      <c r="J36" s="1098"/>
      <c r="K36" s="93"/>
      <c r="L36" s="93"/>
      <c r="M36" s="1098"/>
      <c r="N36" s="93"/>
      <c r="O36" s="93"/>
      <c r="P36" s="1098"/>
      <c r="Q36" s="2"/>
      <c r="R36" s="87"/>
    </row>
    <row r="37" spans="1:21" ht="18" customHeight="1" thickBot="1" x14ac:dyDescent="0.25">
      <c r="A37" s="14"/>
      <c r="B37" s="2"/>
      <c r="C37" s="594" t="s">
        <v>4986</v>
      </c>
      <c r="D37" s="594"/>
      <c r="E37" s="156"/>
      <c r="F37" s="89"/>
      <c r="G37" s="89"/>
      <c r="H37" s="89"/>
      <c r="I37" s="17"/>
      <c r="J37" s="1063">
        <f>+'Part 1'!K47</f>
        <v>0</v>
      </c>
      <c r="K37" s="1175"/>
      <c r="L37" s="2"/>
      <c r="M37" s="2"/>
      <c r="N37" s="2"/>
      <c r="O37" s="2"/>
      <c r="P37" s="93"/>
      <c r="Q37" s="2"/>
      <c r="R37" s="87"/>
    </row>
    <row r="38" spans="1:21" ht="18" customHeight="1" thickBot="1" x14ac:dyDescent="0.25">
      <c r="A38" s="14"/>
      <c r="B38" s="2"/>
      <c r="C38" s="156"/>
      <c r="D38" s="156"/>
      <c r="E38" s="156"/>
      <c r="F38" s="89"/>
      <c r="G38" s="89"/>
      <c r="H38" s="89"/>
      <c r="I38" s="17"/>
      <c r="J38" s="17"/>
      <c r="K38" s="2"/>
      <c r="L38" s="2"/>
      <c r="M38" s="2"/>
      <c r="N38" s="2"/>
      <c r="O38" s="2"/>
      <c r="P38" s="93"/>
      <c r="Q38" s="2"/>
      <c r="R38" s="87"/>
      <c r="U38" s="197"/>
    </row>
    <row r="39" spans="1:21" ht="18" customHeight="1" thickBot="1" x14ac:dyDescent="0.25">
      <c r="A39" s="14"/>
      <c r="B39" s="2"/>
      <c r="C39" s="594" t="s">
        <v>6408</v>
      </c>
      <c r="D39" s="594"/>
      <c r="E39" s="156"/>
      <c r="F39" s="89"/>
      <c r="G39" s="89"/>
      <c r="H39" s="89"/>
      <c r="I39" s="17"/>
      <c r="J39" s="1188">
        <f>INDEX(Data!E:E,MATCH(Import_LA_Code,Ref_LA_Codes,0))</f>
        <v>0</v>
      </c>
      <c r="K39" s="2"/>
      <c r="L39" s="2"/>
      <c r="M39" s="2"/>
      <c r="N39" s="2"/>
      <c r="O39" s="2"/>
      <c r="P39" s="93"/>
      <c r="Q39" s="2"/>
      <c r="R39" s="87"/>
      <c r="U39" s="197"/>
    </row>
    <row r="40" spans="1:21" ht="18" customHeight="1" thickBot="1" x14ac:dyDescent="0.25">
      <c r="A40" s="14"/>
      <c r="B40" s="2"/>
      <c r="C40" s="687"/>
      <c r="D40" s="156"/>
      <c r="E40" s="156"/>
      <c r="F40" s="89"/>
      <c r="G40" s="89"/>
      <c r="H40" s="89"/>
      <c r="I40" s="17"/>
      <c r="J40" s="94"/>
      <c r="K40" s="2"/>
      <c r="L40" s="2"/>
      <c r="M40" s="2"/>
      <c r="N40" s="2"/>
      <c r="O40" s="2"/>
      <c r="P40" s="93"/>
      <c r="Q40" s="2"/>
      <c r="R40" s="87"/>
      <c r="U40" s="197"/>
    </row>
    <row r="41" spans="1:21" ht="18" customHeight="1" thickBot="1" x14ac:dyDescent="0.25">
      <c r="A41" s="14"/>
      <c r="B41" s="2"/>
      <c r="C41" s="594" t="s">
        <v>920</v>
      </c>
      <c r="D41" s="594"/>
      <c r="E41" s="156"/>
      <c r="F41" s="89"/>
      <c r="G41" s="89"/>
      <c r="H41" s="89"/>
      <c r="I41" s="17"/>
      <c r="J41" s="1145">
        <f>+J37-J39</f>
        <v>0</v>
      </c>
      <c r="K41" s="2"/>
      <c r="L41" s="2"/>
      <c r="M41" s="2"/>
      <c r="N41" s="2"/>
      <c r="O41" s="2"/>
      <c r="P41" s="93"/>
      <c r="Q41" s="2"/>
      <c r="R41" s="87"/>
    </row>
    <row r="42" spans="1:21" ht="18" customHeight="1" x14ac:dyDescent="0.2">
      <c r="A42" s="14"/>
      <c r="B42" s="2"/>
      <c r="C42" s="89"/>
      <c r="D42" s="89"/>
      <c r="E42" s="89"/>
      <c r="F42" s="89"/>
      <c r="G42" s="89"/>
      <c r="H42" s="89"/>
      <c r="I42" s="17"/>
      <c r="J42" s="2"/>
      <c r="K42" s="2"/>
      <c r="L42" s="2"/>
      <c r="M42" s="2"/>
      <c r="N42" s="2"/>
      <c r="O42" s="2"/>
      <c r="P42" s="93"/>
      <c r="Q42" s="2"/>
      <c r="R42" s="87"/>
    </row>
    <row r="43" spans="1:21" ht="18" customHeight="1" thickBot="1" x14ac:dyDescent="0.25">
      <c r="A43" s="14"/>
      <c r="B43" s="2"/>
      <c r="C43" s="141" t="s">
        <v>53</v>
      </c>
      <c r="D43" s="141"/>
      <c r="E43" s="89"/>
      <c r="F43" s="89"/>
      <c r="G43" s="89"/>
      <c r="H43" s="89"/>
      <c r="I43" s="17"/>
      <c r="J43" s="2"/>
      <c r="K43" s="2"/>
      <c r="L43" s="2"/>
      <c r="M43" s="2"/>
      <c r="N43" s="2"/>
      <c r="O43" s="2"/>
      <c r="P43" s="93"/>
      <c r="Q43" s="2"/>
      <c r="R43" s="87"/>
    </row>
    <row r="44" spans="1:21" ht="18" customHeight="1" thickBot="1" x14ac:dyDescent="0.3">
      <c r="A44" s="14"/>
      <c r="B44" s="2"/>
      <c r="C44" s="108" t="s">
        <v>4987</v>
      </c>
      <c r="D44" s="108"/>
      <c r="E44" s="89"/>
      <c r="F44" s="89"/>
      <c r="G44" s="89"/>
      <c r="H44" s="89"/>
      <c r="I44" s="17"/>
      <c r="J44" s="1063">
        <f>+IF(+'Part 1'!C92="E0703",'Part 1'!K53-'Part 4'!M44,'Part 1'!K53)</f>
        <v>0</v>
      </c>
      <c r="K44" s="1175"/>
      <c r="L44" s="2"/>
      <c r="M44" s="1103">
        <f>+IF(+'Part 1'!C92="E0703",'Part 2 DA Summary'!P14*0.5,0)</f>
        <v>0</v>
      </c>
      <c r="N44" s="1175"/>
      <c r="O44" s="2"/>
      <c r="P44" s="93"/>
      <c r="Q44" s="2"/>
      <c r="R44" s="87"/>
    </row>
    <row r="45" spans="1:21" ht="18" customHeight="1" thickBot="1" x14ac:dyDescent="0.25">
      <c r="A45" s="14"/>
      <c r="B45" s="2"/>
      <c r="C45" s="89"/>
      <c r="D45" s="89"/>
      <c r="E45" s="89"/>
      <c r="F45" s="89"/>
      <c r="G45" s="89"/>
      <c r="H45" s="89"/>
      <c r="I45" s="17"/>
      <c r="J45" s="17"/>
      <c r="K45" s="2"/>
      <c r="L45" s="2"/>
      <c r="M45" s="2"/>
      <c r="N45" s="2"/>
      <c r="O45" s="2"/>
      <c r="P45" s="93"/>
      <c r="Q45" s="2"/>
      <c r="R45" s="87"/>
    </row>
    <row r="46" spans="1:21" ht="18" customHeight="1" thickBot="1" x14ac:dyDescent="0.3">
      <c r="A46" s="14"/>
      <c r="B46" s="2"/>
      <c r="C46" s="108" t="s">
        <v>71</v>
      </c>
      <c r="D46" s="108"/>
      <c r="E46" s="89"/>
      <c r="F46" s="89"/>
      <c r="G46" s="89"/>
      <c r="H46" s="89"/>
      <c r="I46" s="17"/>
      <c r="J46" s="1188">
        <f>+IF(+'Part 1'!C92="E0703",INDEX(Data!L:L,MATCH(Import_LA_Code,Ref_LA_Codes,0))-$M$46,INDEX(Data!L:L,MATCH(Import_LA_Code,Ref_LA_Codes,0)))</f>
        <v>0</v>
      </c>
      <c r="K46" s="2"/>
      <c r="L46" s="2"/>
      <c r="M46" s="1189">
        <f>+IF(+'Part 1'!C92="E0703","69,565",0)</f>
        <v>0</v>
      </c>
      <c r="N46" s="2"/>
      <c r="O46" s="2"/>
      <c r="P46" s="93"/>
      <c r="Q46" s="2"/>
      <c r="R46" s="87"/>
    </row>
    <row r="47" spans="1:21" ht="18" customHeight="1" thickBot="1" x14ac:dyDescent="0.25">
      <c r="A47" s="14"/>
      <c r="B47" s="2"/>
      <c r="C47" s="89"/>
      <c r="D47" s="89"/>
      <c r="E47" s="89"/>
      <c r="F47" s="89"/>
      <c r="G47" s="89"/>
      <c r="H47" s="89"/>
      <c r="I47" s="17"/>
      <c r="J47" s="94"/>
      <c r="K47" s="2"/>
      <c r="L47" s="2"/>
      <c r="M47" s="2"/>
      <c r="N47" s="2"/>
      <c r="O47" s="2"/>
      <c r="P47" s="93"/>
      <c r="Q47" s="2"/>
      <c r="R47" s="87"/>
      <c r="U47" s="197"/>
    </row>
    <row r="48" spans="1:21" ht="18" customHeight="1" thickBot="1" x14ac:dyDescent="0.25">
      <c r="A48" s="14"/>
      <c r="B48" s="2"/>
      <c r="C48" s="108" t="s">
        <v>919</v>
      </c>
      <c r="D48" s="108"/>
      <c r="E48" s="89"/>
      <c r="F48" s="89"/>
      <c r="G48" s="89"/>
      <c r="H48" s="89"/>
      <c r="I48" s="17"/>
      <c r="J48" s="1145">
        <f>+J44-J46</f>
        <v>0</v>
      </c>
      <c r="K48" s="2"/>
      <c r="L48" s="2"/>
      <c r="M48" s="1176">
        <f>+M44-M46</f>
        <v>0</v>
      </c>
      <c r="N48" s="2"/>
      <c r="O48" s="2"/>
      <c r="P48" s="93"/>
      <c r="Q48" s="2"/>
      <c r="R48" s="87"/>
    </row>
    <row r="49" spans="1:21" ht="18" customHeight="1" x14ac:dyDescent="0.2">
      <c r="A49" s="14"/>
      <c r="B49" s="2"/>
      <c r="C49" s="89"/>
      <c r="D49" s="89"/>
      <c r="E49" s="89"/>
      <c r="F49" s="89"/>
      <c r="G49" s="89"/>
      <c r="H49" s="89"/>
      <c r="I49" s="17"/>
      <c r="J49" s="2"/>
      <c r="K49" s="2"/>
      <c r="L49" s="2"/>
      <c r="M49" s="2"/>
      <c r="N49" s="2"/>
      <c r="O49" s="2"/>
      <c r="P49" s="93"/>
      <c r="Q49" s="2"/>
      <c r="R49" s="87"/>
    </row>
    <row r="50" spans="1:21" ht="18" customHeight="1" thickBot="1" x14ac:dyDescent="0.25">
      <c r="A50" s="14"/>
      <c r="B50" s="2"/>
      <c r="C50" s="149" t="s">
        <v>15</v>
      </c>
      <c r="D50" s="149"/>
      <c r="E50" s="89"/>
      <c r="F50" s="89"/>
      <c r="G50" s="89"/>
      <c r="H50" s="89"/>
      <c r="I50" s="17"/>
      <c r="J50" s="2"/>
      <c r="K50" s="2"/>
      <c r="L50" s="2"/>
      <c r="M50" s="2"/>
      <c r="N50" s="2"/>
      <c r="O50" s="2"/>
      <c r="P50" s="93"/>
      <c r="Q50" s="17"/>
      <c r="R50" s="87"/>
    </row>
    <row r="51" spans="1:21" ht="18" customHeight="1" thickBot="1" x14ac:dyDescent="0.25">
      <c r="A51" s="14"/>
      <c r="B51" s="2"/>
      <c r="C51" s="108" t="s">
        <v>4988</v>
      </c>
      <c r="D51" s="108"/>
      <c r="E51" s="89"/>
      <c r="F51" s="89"/>
      <c r="G51" s="89"/>
      <c r="H51" s="89"/>
      <c r="I51" s="17"/>
      <c r="J51" s="1145">
        <f>+'Part 1'!K59</f>
        <v>0</v>
      </c>
      <c r="K51" s="2"/>
      <c r="L51" s="2"/>
      <c r="M51" s="1145">
        <f>+'Part 1'!K61</f>
        <v>0</v>
      </c>
      <c r="N51" s="2"/>
      <c r="O51" s="2"/>
      <c r="P51" s="93"/>
      <c r="Q51" s="17"/>
      <c r="R51" s="87"/>
    </row>
    <row r="52" spans="1:21" ht="18" customHeight="1" thickBot="1" x14ac:dyDescent="0.25">
      <c r="A52" s="14"/>
      <c r="B52" s="2"/>
      <c r="C52" s="89"/>
      <c r="D52" s="89"/>
      <c r="E52" s="89"/>
      <c r="F52" s="89"/>
      <c r="G52" s="89"/>
      <c r="H52" s="89"/>
      <c r="I52" s="17"/>
      <c r="J52" s="17"/>
      <c r="K52" s="2"/>
      <c r="L52" s="2"/>
      <c r="M52" s="346"/>
      <c r="N52" s="2"/>
      <c r="O52" s="2"/>
      <c r="P52" s="93"/>
      <c r="Q52" s="17"/>
      <c r="R52" s="87"/>
    </row>
    <row r="53" spans="1:21" ht="18" customHeight="1" thickBot="1" x14ac:dyDescent="0.25">
      <c r="A53" s="14"/>
      <c r="B53" s="2"/>
      <c r="C53" s="108" t="s">
        <v>72</v>
      </c>
      <c r="D53" s="108"/>
      <c r="E53" s="89"/>
      <c r="F53" s="89"/>
      <c r="G53" s="89"/>
      <c r="H53" s="89"/>
      <c r="I53" s="17"/>
      <c r="J53" s="1188">
        <f>INDEX(Data!F:F,MATCH(Import_LA_Code,Ref_LA_Codes,0))</f>
        <v>0</v>
      </c>
      <c r="K53" s="2"/>
      <c r="L53" s="2"/>
      <c r="M53" s="1102">
        <f>INDEX(Data!G:G,MATCH(Import_LA_Code,Ref_LA_Codes,0))</f>
        <v>0</v>
      </c>
      <c r="N53" s="1190"/>
      <c r="O53" s="2"/>
      <c r="P53" s="93"/>
      <c r="Q53" s="17"/>
      <c r="R53" s="87"/>
    </row>
    <row r="54" spans="1:21" ht="18" customHeight="1" thickBot="1" x14ac:dyDescent="0.25">
      <c r="A54" s="14"/>
      <c r="B54" s="2"/>
      <c r="C54" s="89"/>
      <c r="D54" s="89"/>
      <c r="E54" s="89"/>
      <c r="F54" s="89"/>
      <c r="G54" s="89"/>
      <c r="H54" s="89"/>
      <c r="I54" s="17"/>
      <c r="J54" s="94"/>
      <c r="K54" s="2"/>
      <c r="L54" s="2"/>
      <c r="M54" s="94"/>
      <c r="N54" s="2"/>
      <c r="O54" s="2"/>
      <c r="P54" s="93"/>
      <c r="Q54" s="17"/>
      <c r="R54" s="87"/>
      <c r="U54" s="197"/>
    </row>
    <row r="55" spans="1:21" ht="18" customHeight="1" thickBot="1" x14ac:dyDescent="0.25">
      <c r="A55" s="14"/>
      <c r="B55" s="2"/>
      <c r="C55" s="108" t="s">
        <v>921</v>
      </c>
      <c r="D55" s="108"/>
      <c r="E55" s="89"/>
      <c r="F55" s="89"/>
      <c r="G55" s="89"/>
      <c r="H55" s="89"/>
      <c r="I55" s="17"/>
      <c r="J55" s="1145">
        <f>+J51-J53</f>
        <v>0</v>
      </c>
      <c r="K55" s="17"/>
      <c r="L55" s="17"/>
      <c r="M55" s="1145">
        <f>+M51-M53</f>
        <v>0</v>
      </c>
      <c r="N55" s="2"/>
      <c r="O55" s="2"/>
      <c r="P55" s="93"/>
      <c r="Q55" s="17"/>
      <c r="R55" s="87"/>
    </row>
    <row r="56" spans="1:21" ht="18" customHeight="1" x14ac:dyDescent="0.2">
      <c r="A56" s="14"/>
      <c r="B56" s="2"/>
      <c r="C56" s="108"/>
      <c r="D56" s="108"/>
      <c r="E56" s="89"/>
      <c r="F56" s="89"/>
      <c r="G56" s="89"/>
      <c r="H56" s="89"/>
      <c r="I56" s="17"/>
      <c r="J56" s="94"/>
      <c r="K56" s="17"/>
      <c r="L56" s="17"/>
      <c r="M56" s="2"/>
      <c r="N56" s="2"/>
      <c r="O56" s="2"/>
      <c r="P56" s="93"/>
      <c r="Q56" s="17"/>
      <c r="R56" s="87"/>
    </row>
    <row r="57" spans="1:21" s="315" customFormat="1" ht="18" customHeight="1" thickBot="1" x14ac:dyDescent="0.25">
      <c r="A57" s="659"/>
      <c r="B57" s="660"/>
      <c r="C57" s="709" t="s">
        <v>6486</v>
      </c>
      <c r="D57" s="661"/>
      <c r="E57" s="661"/>
      <c r="F57" s="661"/>
      <c r="G57" s="661"/>
      <c r="H57" s="661"/>
      <c r="I57" s="662"/>
      <c r="J57" s="94"/>
      <c r="K57" s="662"/>
      <c r="L57" s="662"/>
      <c r="M57" s="2"/>
      <c r="N57" s="660"/>
      <c r="O57" s="660"/>
      <c r="P57" s="671"/>
      <c r="Q57" s="662"/>
      <c r="R57" s="663"/>
      <c r="S57" s="444"/>
    </row>
    <row r="58" spans="1:21" ht="18" customHeight="1" thickBot="1" x14ac:dyDescent="0.25">
      <c r="A58" s="14"/>
      <c r="B58" s="2"/>
      <c r="C58" s="108" t="s">
        <v>4989</v>
      </c>
      <c r="D58" s="108"/>
      <c r="E58" s="89"/>
      <c r="F58" s="89"/>
      <c r="G58" s="89"/>
      <c r="H58" s="89"/>
      <c r="I58" s="17"/>
      <c r="J58" s="1145">
        <f>+'Part 1'!K64-(M58+P58)</f>
        <v>0</v>
      </c>
      <c r="K58" s="2"/>
      <c r="L58" s="2"/>
      <c r="M58" s="1063">
        <f>+'Part 1'!K64*INDEX(TierSplit!BW:BW,MATCH(Import_LA_Code,Ref_LA_Codes_2,0))</f>
        <v>0</v>
      </c>
      <c r="N58" s="1175"/>
      <c r="O58" s="2"/>
      <c r="P58" s="1145">
        <f>+'Part 1'!K64*INDEX(TierSplit!BZ:BZ,MATCH(Import_LA_Code,Ref_LA_Codes_2,0))</f>
        <v>0</v>
      </c>
      <c r="Q58" s="17"/>
      <c r="R58" s="87"/>
    </row>
    <row r="59" spans="1:21" ht="18" customHeight="1" thickBot="1" x14ac:dyDescent="0.25">
      <c r="A59" s="14"/>
      <c r="B59" s="2"/>
      <c r="C59" s="108"/>
      <c r="D59" s="108"/>
      <c r="E59" s="89"/>
      <c r="F59" s="89"/>
      <c r="G59" s="89"/>
      <c r="H59" s="89"/>
      <c r="I59" s="17"/>
      <c r="J59" s="94"/>
      <c r="K59" s="662"/>
      <c r="L59" s="662"/>
      <c r="M59" s="2"/>
      <c r="N59" s="660"/>
      <c r="O59" s="660"/>
      <c r="P59" s="671"/>
      <c r="Q59" s="17"/>
      <c r="R59" s="87"/>
    </row>
    <row r="60" spans="1:21" ht="18" customHeight="1" thickBot="1" x14ac:dyDescent="0.25">
      <c r="A60" s="14"/>
      <c r="B60" s="2"/>
      <c r="C60" s="594" t="s">
        <v>1331</v>
      </c>
      <c r="D60" s="594"/>
      <c r="E60" s="156"/>
      <c r="F60" s="156"/>
      <c r="G60" s="156"/>
      <c r="H60" s="156"/>
      <c r="I60" s="167"/>
      <c r="J60" s="1059">
        <f>INDEX(Data!M:M,MATCH(Import_LA_Code,Ref_LA_Codes,0))</f>
        <v>0</v>
      </c>
      <c r="K60" s="1191"/>
      <c r="L60" s="598"/>
      <c r="M60" s="1188">
        <f>INDEX(Data!N:N,MATCH(Import_LA_Code,Ref_LA_Codes,0))</f>
        <v>0</v>
      </c>
      <c r="N60" s="598"/>
      <c r="O60" s="598"/>
      <c r="P60" s="1188">
        <f>INDEX(Data!O:O,MATCH(Import_LA_Code,Ref_LA_Codes,0))</f>
        <v>0</v>
      </c>
      <c r="Q60" s="17"/>
      <c r="R60" s="87"/>
    </row>
    <row r="61" spans="1:21" ht="18" customHeight="1" thickBot="1" x14ac:dyDescent="0.25">
      <c r="A61" s="14"/>
      <c r="B61" s="2"/>
      <c r="C61" s="108"/>
      <c r="D61" s="108"/>
      <c r="E61" s="89"/>
      <c r="F61" s="89"/>
      <c r="G61" s="89"/>
      <c r="H61" s="89"/>
      <c r="I61" s="17"/>
      <c r="J61" s="94"/>
      <c r="K61" s="662"/>
      <c r="L61" s="662"/>
      <c r="M61" s="2"/>
      <c r="N61" s="660"/>
      <c r="O61" s="660"/>
      <c r="P61" s="671"/>
      <c r="Q61" s="17"/>
      <c r="R61" s="87"/>
    </row>
    <row r="62" spans="1:21" ht="18" customHeight="1" thickBot="1" x14ac:dyDescent="0.25">
      <c r="A62" s="14"/>
      <c r="B62" s="2"/>
      <c r="C62" s="108" t="s">
        <v>880</v>
      </c>
      <c r="D62" s="108"/>
      <c r="E62" s="89"/>
      <c r="F62" s="89"/>
      <c r="G62" s="89"/>
      <c r="H62" s="89"/>
      <c r="I62" s="17"/>
      <c r="J62" s="1145">
        <f>ROUND(+J58-J60,0)</f>
        <v>0</v>
      </c>
      <c r="K62" s="2"/>
      <c r="L62" s="2"/>
      <c r="M62" s="1063">
        <f>ROUND(+M58-M60,0)</f>
        <v>0</v>
      </c>
      <c r="N62" s="1175"/>
      <c r="O62" s="2"/>
      <c r="P62" s="1063">
        <f>ROUND(+P58-P60,0)</f>
        <v>0</v>
      </c>
      <c r="Q62" s="1141"/>
      <c r="R62" s="87"/>
    </row>
    <row r="63" spans="1:21" ht="18" customHeight="1" x14ac:dyDescent="0.2">
      <c r="A63" s="14"/>
      <c r="B63" s="2"/>
      <c r="C63" s="89"/>
      <c r="D63" s="89"/>
      <c r="E63" s="89"/>
      <c r="F63" s="89"/>
      <c r="G63" s="89"/>
      <c r="H63" s="89"/>
      <c r="I63" s="17"/>
      <c r="J63" s="17"/>
      <c r="K63" s="2"/>
      <c r="L63" s="2"/>
      <c r="M63" s="347"/>
      <c r="N63" s="2"/>
      <c r="O63" s="2"/>
      <c r="P63" s="93"/>
      <c r="Q63" s="17"/>
      <c r="R63" s="87"/>
    </row>
    <row r="64" spans="1:21" ht="35.25" customHeight="1" thickBot="1" x14ac:dyDescent="0.25">
      <c r="A64" s="14"/>
      <c r="B64" s="2"/>
      <c r="C64" s="1745" t="s">
        <v>6394</v>
      </c>
      <c r="D64" s="1745"/>
      <c r="E64" s="1745"/>
      <c r="F64" s="89"/>
      <c r="G64" s="1099" t="s">
        <v>7</v>
      </c>
      <c r="H64" s="89"/>
      <c r="I64" s="17"/>
      <c r="J64" s="17"/>
      <c r="K64" s="2"/>
      <c r="L64" s="2"/>
      <c r="M64" s="347"/>
      <c r="N64" s="2"/>
      <c r="O64" s="2"/>
      <c r="P64" s="93"/>
      <c r="Q64" s="17"/>
      <c r="R64" s="87"/>
      <c r="T64" s="198">
        <f>IF('Part 1'!$F$1=318,1,IF(Local_Share_Total=1,0,1))</f>
        <v>1</v>
      </c>
    </row>
    <row r="65" spans="1:21" ht="16.5" customHeight="1" thickBot="1" x14ac:dyDescent="0.3">
      <c r="A65" s="14"/>
      <c r="B65" s="2"/>
      <c r="C65" s="1649" t="str">
        <f>IF(T64=1,"16. Amount deducted from central share and retained by authorities","16. Amount deducted from central share and retained by authorities: Not applicable")</f>
        <v>16. Amount deducted from central share and retained by authorities</v>
      </c>
      <c r="D65" s="1649"/>
      <c r="E65" s="1649"/>
      <c r="F65" s="89"/>
      <c r="G65" s="1177">
        <f>'Part 2'!O88</f>
        <v>0</v>
      </c>
      <c r="H65" s="108"/>
      <c r="I65" s="6"/>
      <c r="J65" s="1177">
        <f>IF(Local_Share_Total&lt;1,((+'Part 3'!M155*-1)+(('Part 3'!J157*-1)*'Part 4'!J33)),0)</f>
        <v>0</v>
      </c>
      <c r="K65" s="2"/>
      <c r="L65" s="2"/>
      <c r="M65" s="1117">
        <f>IF(Local_Share_Total&lt;1,(('Part 3'!J157*-1)*'Part 4'!M33),0)</f>
        <v>0</v>
      </c>
      <c r="N65" s="2"/>
      <c r="O65" s="2"/>
      <c r="P65" s="1177">
        <f>IF(Local_Share_Total&lt;1,(('Part 3'!J157*-1)*'Part 4'!P33),0)</f>
        <v>0</v>
      </c>
      <c r="Q65" s="17"/>
      <c r="R65" s="87"/>
      <c r="T65" s="737" t="b">
        <f>G65=ROUND(SUM(J65+M65+P65),0)</f>
        <v>1</v>
      </c>
    </row>
    <row r="66" spans="1:21" ht="15" x14ac:dyDescent="0.2">
      <c r="A66" s="14"/>
      <c r="B66" s="2"/>
      <c r="C66" s="1649"/>
      <c r="D66" s="1649"/>
      <c r="E66" s="1649"/>
      <c r="F66" s="89"/>
      <c r="G66" s="89"/>
      <c r="H66" s="89"/>
      <c r="I66" s="89"/>
      <c r="J66" s="89"/>
      <c r="K66" s="89"/>
      <c r="L66" s="89"/>
      <c r="M66" s="348"/>
      <c r="N66" s="89"/>
      <c r="O66" s="89"/>
      <c r="P66" s="89"/>
      <c r="Q66" s="17"/>
      <c r="R66" s="87"/>
    </row>
    <row r="67" spans="1:21" ht="15.75" thickBot="1" x14ac:dyDescent="0.25">
      <c r="A67" s="14"/>
      <c r="B67" s="2"/>
      <c r="C67" s="89"/>
      <c r="D67" s="89"/>
      <c r="E67" s="89"/>
      <c r="F67" s="89"/>
      <c r="G67" s="17"/>
      <c r="H67" s="89"/>
      <c r="I67" s="17"/>
      <c r="J67" s="17"/>
      <c r="K67" s="2"/>
      <c r="L67" s="2"/>
      <c r="M67" s="346"/>
      <c r="N67" s="2"/>
      <c r="O67" s="2"/>
      <c r="P67" s="17"/>
      <c r="Q67" s="17"/>
      <c r="R67" s="87"/>
    </row>
    <row r="68" spans="1:21" ht="18" customHeight="1" thickBot="1" x14ac:dyDescent="0.3">
      <c r="A68" s="14"/>
      <c r="B68" s="2"/>
      <c r="C68" s="108" t="s">
        <v>1301</v>
      </c>
      <c r="D68" s="108"/>
      <c r="E68" s="89"/>
      <c r="F68" s="89"/>
      <c r="G68" s="1188">
        <f>J68+M68+P68</f>
        <v>0</v>
      </c>
      <c r="H68" s="89"/>
      <c r="I68" s="17"/>
      <c r="J68" s="1192">
        <f>INDEX(Data!P:P,MATCH(Import_LA_Code,Ref_LA_Codes,0))</f>
        <v>0</v>
      </c>
      <c r="K68" s="2"/>
      <c r="L68" s="2"/>
      <c r="M68" s="1187">
        <f>INDEX(Data!Q:Q,MATCH(Import_LA_Code,Ref_LA_Codes,0))</f>
        <v>0</v>
      </c>
      <c r="N68" s="2"/>
      <c r="O68" s="2"/>
      <c r="P68" s="1192">
        <f>INDEX(Data!R:R,MATCH(Import_LA_Code,Ref_LA_Codes,0))</f>
        <v>0</v>
      </c>
      <c r="Q68" s="17"/>
      <c r="R68" s="87"/>
      <c r="T68" s="230"/>
    </row>
    <row r="69" spans="1:21" ht="18" customHeight="1" thickBot="1" x14ac:dyDescent="0.25">
      <c r="A69" s="14"/>
      <c r="B69" s="2"/>
      <c r="C69" s="89"/>
      <c r="D69" s="89"/>
      <c r="E69" s="89"/>
      <c r="F69" s="89"/>
      <c r="G69" s="94"/>
      <c r="H69" s="89"/>
      <c r="I69" s="17"/>
      <c r="J69" s="94"/>
      <c r="K69" s="2"/>
      <c r="L69" s="2"/>
      <c r="M69" s="94"/>
      <c r="N69" s="2"/>
      <c r="O69" s="2"/>
      <c r="P69" s="94"/>
      <c r="Q69" s="17"/>
      <c r="R69" s="87"/>
      <c r="U69" s="197"/>
    </row>
    <row r="70" spans="1:21" ht="18" customHeight="1" thickBot="1" x14ac:dyDescent="0.3">
      <c r="A70" s="14"/>
      <c r="B70" s="2"/>
      <c r="C70" s="108" t="s">
        <v>922</v>
      </c>
      <c r="D70" s="108"/>
      <c r="E70" s="89"/>
      <c r="F70" s="89"/>
      <c r="G70" s="1063">
        <f>ROUND(+G65-G68,0)</f>
        <v>0</v>
      </c>
      <c r="H70" s="1201"/>
      <c r="I70" s="17"/>
      <c r="J70" s="1063">
        <f>ROUND(+J65-J68,0)</f>
        <v>0</v>
      </c>
      <c r="K70" s="1175"/>
      <c r="L70" s="2"/>
      <c r="M70" s="1145">
        <f>ROUND(+M65-M68,0)</f>
        <v>0</v>
      </c>
      <c r="N70" s="2"/>
      <c r="O70" s="2"/>
      <c r="P70" s="1145">
        <f>ROUND(+P65-P68,0)</f>
        <v>0</v>
      </c>
      <c r="Q70" s="17"/>
      <c r="R70" s="87"/>
      <c r="T70" s="230"/>
    </row>
    <row r="71" spans="1:21" ht="18" customHeight="1" x14ac:dyDescent="0.25">
      <c r="A71" s="14"/>
      <c r="B71" s="2"/>
      <c r="C71" s="108"/>
      <c r="D71" s="108"/>
      <c r="E71" s="89"/>
      <c r="F71" s="89"/>
      <c r="G71" s="89"/>
      <c r="H71" s="89"/>
      <c r="I71" s="17"/>
      <c r="J71" s="190"/>
      <c r="K71" s="598"/>
      <c r="L71" s="598"/>
      <c r="M71" s="190"/>
      <c r="N71" s="598"/>
      <c r="O71" s="598"/>
      <c r="P71" s="190"/>
      <c r="Q71" s="17"/>
      <c r="R71" s="87"/>
      <c r="T71" s="230"/>
    </row>
    <row r="72" spans="1:21" ht="18" customHeight="1" thickBot="1" x14ac:dyDescent="0.25">
      <c r="A72" s="14"/>
      <c r="B72" s="2"/>
      <c r="C72" s="141" t="str">
        <f>IF(T72=1,"Port of Bristol","Port of Bristol: Not applicable")</f>
        <v>Port of Bristol: Not applicable</v>
      </c>
      <c r="D72" s="108"/>
      <c r="E72" s="89"/>
      <c r="F72" s="89"/>
      <c r="G72" s="1096" t="s">
        <v>7</v>
      </c>
      <c r="H72" s="707"/>
      <c r="I72" s="707"/>
      <c r="J72" s="707"/>
      <c r="K72" s="89"/>
      <c r="L72" s="2"/>
      <c r="M72" s="2"/>
      <c r="N72" s="2"/>
      <c r="O72" s="2"/>
      <c r="P72" s="2"/>
      <c r="Q72" s="2"/>
      <c r="R72" s="87"/>
      <c r="T72" s="198">
        <f>IF('Part 1'!$K$21="E0104",1,0)</f>
        <v>0</v>
      </c>
    </row>
    <row r="73" spans="1:21" ht="18" customHeight="1" thickBot="1" x14ac:dyDescent="0.3">
      <c r="A73" s="14"/>
      <c r="B73" s="2"/>
      <c r="C73" s="1649" t="str">
        <f>IF(T72=1,"19. Amount deducted from central share and retained by North Somerset","19. Amount deducted from central share and retained by North Somerset: Not applicable")</f>
        <v>19. Amount deducted from central share and retained by North Somerset: Not applicable</v>
      </c>
      <c r="D73" s="1649"/>
      <c r="E73" s="1649"/>
      <c r="F73" s="89"/>
      <c r="G73" s="1097">
        <f>'Part 2'!O92</f>
        <v>0</v>
      </c>
      <c r="H73" s="1201"/>
      <c r="I73" s="17"/>
      <c r="J73" s="1117">
        <f>'Part 2'!O92</f>
        <v>0</v>
      </c>
      <c r="K73" s="2"/>
      <c r="L73" s="2"/>
      <c r="M73" s="2"/>
      <c r="N73" s="2"/>
      <c r="O73" s="2"/>
      <c r="P73" s="2"/>
      <c r="Q73" s="2"/>
      <c r="R73" s="87"/>
      <c r="T73" s="230"/>
    </row>
    <row r="74" spans="1:21" ht="18" customHeight="1" x14ac:dyDescent="0.25">
      <c r="A74" s="14"/>
      <c r="B74" s="2"/>
      <c r="C74" s="1649"/>
      <c r="D74" s="1649"/>
      <c r="E74" s="1649"/>
      <c r="F74" s="89"/>
      <c r="G74" s="89"/>
      <c r="H74" s="89"/>
      <c r="I74" s="89"/>
      <c r="J74" s="89"/>
      <c r="K74" s="2"/>
      <c r="L74" s="2"/>
      <c r="M74" s="2"/>
      <c r="N74" s="2"/>
      <c r="O74" s="2"/>
      <c r="P74" s="2"/>
      <c r="Q74" s="2"/>
      <c r="R74" s="87"/>
      <c r="T74" s="230"/>
    </row>
    <row r="75" spans="1:21" ht="18" customHeight="1" thickBot="1" x14ac:dyDescent="0.3">
      <c r="A75" s="14"/>
      <c r="B75" s="2"/>
      <c r="C75" s="610"/>
      <c r="D75" s="610"/>
      <c r="E75" s="610"/>
      <c r="F75" s="89"/>
      <c r="G75" s="89"/>
      <c r="H75" s="89"/>
      <c r="I75" s="89"/>
      <c r="J75" s="89"/>
      <c r="K75" s="2"/>
      <c r="L75" s="2"/>
      <c r="M75" s="2"/>
      <c r="N75" s="2"/>
      <c r="O75" s="2"/>
      <c r="P75" s="2"/>
      <c r="Q75" s="2"/>
      <c r="R75" s="87"/>
      <c r="T75" s="230"/>
    </row>
    <row r="76" spans="1:21" ht="18" customHeight="1" thickBot="1" x14ac:dyDescent="0.3">
      <c r="A76" s="14"/>
      <c r="B76" s="2"/>
      <c r="C76" s="108" t="str">
        <f>IF(T72=1,"20. Amount deducted/retained (based on NNDR1)","20. Amount deducted/retained (based on NNDR1): Not applicable")</f>
        <v>20. Amount deducted/retained (based on NNDR1): Not applicable</v>
      </c>
      <c r="D76" s="610"/>
      <c r="E76" s="610"/>
      <c r="F76" s="89"/>
      <c r="G76" s="1188">
        <f>IF('Part 1'!$K$21="E0104",INDEX(Data!T:T,MATCH(Import_LA_Code,Ref_LA_Codes,0)),0)</f>
        <v>0</v>
      </c>
      <c r="H76" s="89"/>
      <c r="I76" s="17"/>
      <c r="J76" s="1193">
        <f>IF('Part 1'!$K$21="E0104",INDEX(Data!T:T,MATCH(Import_LA_Code,Ref_LA_Codes,0)),0)</f>
        <v>0</v>
      </c>
      <c r="K76" s="2"/>
      <c r="L76" s="2"/>
      <c r="M76" s="2"/>
      <c r="N76" s="2"/>
      <c r="O76" s="2"/>
      <c r="P76" s="2"/>
      <c r="Q76" s="2"/>
      <c r="R76" s="87"/>
      <c r="T76" s="230"/>
    </row>
    <row r="77" spans="1:21" ht="18" customHeight="1" thickBot="1" x14ac:dyDescent="0.3">
      <c r="A77" s="14"/>
      <c r="B77" s="2"/>
      <c r="C77" s="108"/>
      <c r="D77" s="610"/>
      <c r="E77" s="610"/>
      <c r="F77" s="89"/>
      <c r="G77" s="94"/>
      <c r="H77" s="89"/>
      <c r="I77" s="17"/>
      <c r="J77" s="17"/>
      <c r="K77" s="17"/>
      <c r="L77" s="2"/>
      <c r="M77" s="2"/>
      <c r="N77" s="2"/>
      <c r="O77" s="2"/>
      <c r="P77" s="2"/>
      <c r="Q77" s="2"/>
      <c r="R77" s="87"/>
      <c r="T77" s="230"/>
    </row>
    <row r="78" spans="1:21" ht="18" customHeight="1" thickBot="1" x14ac:dyDescent="0.3">
      <c r="A78" s="14"/>
      <c r="B78" s="2"/>
      <c r="C78" s="108" t="s">
        <v>923</v>
      </c>
      <c r="D78" s="108"/>
      <c r="E78" s="108"/>
      <c r="F78" s="89"/>
      <c r="G78" s="1063">
        <f>ROUND(+G73-G76,0)</f>
        <v>0</v>
      </c>
      <c r="H78" s="1201"/>
      <c r="I78" s="17"/>
      <c r="J78" s="1145">
        <f>ROUND(+J73-J76,0)</f>
        <v>0</v>
      </c>
      <c r="K78" s="2"/>
      <c r="L78" s="2"/>
      <c r="M78" s="2"/>
      <c r="N78" s="2"/>
      <c r="O78" s="2"/>
      <c r="P78" s="2"/>
      <c r="Q78" s="2"/>
      <c r="R78" s="87"/>
      <c r="T78" s="230"/>
    </row>
    <row r="79" spans="1:21" ht="18" customHeight="1" x14ac:dyDescent="0.2">
      <c r="A79" s="14"/>
      <c r="B79" s="2"/>
      <c r="C79" s="609"/>
      <c r="D79" s="108"/>
      <c r="E79" s="89"/>
      <c r="F79" s="89"/>
      <c r="G79" s="89"/>
      <c r="H79" s="89"/>
      <c r="I79" s="17"/>
      <c r="J79" s="2"/>
      <c r="K79" s="2"/>
      <c r="L79" s="2"/>
      <c r="M79" s="347"/>
      <c r="N79" s="2"/>
      <c r="O79" s="2"/>
      <c r="P79" s="94"/>
      <c r="Q79" s="17"/>
      <c r="R79" s="87"/>
    </row>
    <row r="80" spans="1:21" ht="18" customHeight="1" x14ac:dyDescent="0.2">
      <c r="A80" s="14"/>
      <c r="B80" s="2"/>
      <c r="C80" s="141" t="s">
        <v>6395</v>
      </c>
      <c r="D80" s="149"/>
      <c r="E80" s="150"/>
      <c r="F80" s="150"/>
      <c r="G80" s="150"/>
      <c r="H80" s="150"/>
      <c r="I80" s="2"/>
      <c r="J80" s="2"/>
      <c r="K80" s="2"/>
      <c r="L80" s="2"/>
      <c r="M80" s="347"/>
      <c r="N80" s="2"/>
      <c r="O80" s="2"/>
      <c r="P80" s="93"/>
      <c r="Q80" s="17"/>
      <c r="R80" s="87"/>
    </row>
    <row r="81" spans="1:21" ht="18" customHeight="1" thickBot="1" x14ac:dyDescent="0.25">
      <c r="A81" s="14"/>
      <c r="B81" s="2"/>
      <c r="C81" s="149" t="s">
        <v>16</v>
      </c>
      <c r="D81" s="149"/>
      <c r="E81" s="89"/>
      <c r="F81" s="89" t="str">
        <f>CONCATENATE("SBRR Threshold Factor: ",INDEX(TierSplit!BS:BS,MATCH(Import_LA_Code,Ref_LA_Codes_2,0)))</f>
        <v xml:space="preserve">SBRR Threshold Factor: </v>
      </c>
      <c r="G81" s="108"/>
      <c r="H81" s="89"/>
      <c r="I81" s="17"/>
      <c r="J81" s="792"/>
      <c r="K81" s="2"/>
      <c r="L81" s="2"/>
      <c r="M81" s="347"/>
      <c r="N81" s="2"/>
      <c r="O81" s="2"/>
      <c r="P81" s="93"/>
      <c r="Q81" s="17"/>
      <c r="R81" s="87"/>
    </row>
    <row r="82" spans="1:21" ht="18" customHeight="1" thickBot="1" x14ac:dyDescent="0.25">
      <c r="A82" s="14"/>
      <c r="B82" s="2"/>
      <c r="C82" s="108" t="s">
        <v>4990</v>
      </c>
      <c r="D82" s="108"/>
      <c r="E82" s="89"/>
      <c r="F82" s="89"/>
      <c r="G82" s="89"/>
      <c r="H82" s="89"/>
      <c r="I82" s="17"/>
      <c r="J82" s="1095">
        <f>(((((('Part 3'!J37-'Part 3'!J39)*J$33)+('Part 3'!M37-'Part 3'!M39)*IF('Part 2 DA Summary'!P6&gt;0,1,Local_Share_Total))*INDEX(TierSplit!BS:BS,MATCH(Import_LA_Code,Ref_LA_Codes_2,0)))*(1+Adj_factor))+((((('Part 3'!J51-'Part 3'!J54)*J$33)+('Part 3'!M51-'Part 3'!M54)*IF('Part 2 DA Summary'!P6&gt;0,1,Local_Share_Total))*0.5)*(1+Adj_factor))+((((('Part 3'!J57-'Part 3'!J60)*J$33)+('Part 3'!M57-'Part 3'!M60)*IF('Part 2 DA Summary'!P6&gt;0,1,Local_Share_Total))*INDEX(TierSplit!BS:BS,MATCH(Import_LA_Code,Ref_LA_Codes_2,0)))*(1+Adj_factor)))*-1</f>
        <v>0</v>
      </c>
      <c r="K82" s="1178"/>
      <c r="L82" s="397"/>
      <c r="M82" s="1179">
        <f>((((('Part 3'!J37-'Part 3'!J39)*M$33)*INDEX(TierSplit!BS:BS,MATCH(Import_LA_Code,Ref_LA_Codes_2,0)))*(1+Adj_factor))+(((('Part 3'!J51-'Part 3'!J54)*M$33)*0.5)*(1+Adj_factor))+(((('Part 3'!J57-'Part 3'!J60)*M$33)*INDEX(TierSplit!BS:BS,MATCH(Import_LA_Code,Ref_LA_Codes_2,0)))*(1+Adj_factor)))*-1</f>
        <v>0</v>
      </c>
      <c r="N82" s="397"/>
      <c r="O82" s="397"/>
      <c r="P82" s="1180">
        <f>((((('Part 3'!J37-'Part 3'!J39)*P$33)*INDEX(TierSplit!BS:BS,MATCH(Import_LA_Code,Ref_LA_Codes_2,0)))*(1+Adj_factor))+(((('Part 3'!J51-'Part 3'!J54)*P$33)*0.5)*(1+Adj_factor))+(((('Part 3'!J57-'Part 3'!J60)*P$33)*INDEX(TierSplit!BS:BS,MATCH(Import_LA_Code,Ref_LA_Codes_2,0)))*(1+Adj_factor)))*-1</f>
        <v>0</v>
      </c>
      <c r="Q82" s="17"/>
      <c r="R82" s="87"/>
      <c r="T82" s="197"/>
    </row>
    <row r="83" spans="1:21" ht="18" customHeight="1" thickBot="1" x14ac:dyDescent="0.25">
      <c r="A83" s="14"/>
      <c r="B83" s="2"/>
      <c r="C83" s="108"/>
      <c r="D83" s="108"/>
      <c r="E83" s="89"/>
      <c r="F83" s="89"/>
      <c r="G83" s="89"/>
      <c r="H83" s="89"/>
      <c r="I83" s="17"/>
      <c r="J83" s="2"/>
      <c r="K83" s="2"/>
      <c r="L83" s="2"/>
      <c r="M83" s="347"/>
      <c r="N83" s="2"/>
      <c r="O83" s="2"/>
      <c r="P83" s="93"/>
      <c r="Q83" s="17"/>
      <c r="R83" s="87"/>
    </row>
    <row r="84" spans="1:21" s="315" customFormat="1" ht="18" customHeight="1" thickBot="1" x14ac:dyDescent="0.25">
      <c r="A84" s="659"/>
      <c r="B84" s="660"/>
      <c r="C84" s="708" t="s">
        <v>4991</v>
      </c>
      <c r="D84" s="661"/>
      <c r="E84" s="662"/>
      <c r="F84" s="662"/>
      <c r="G84" s="662"/>
      <c r="H84" s="662"/>
      <c r="I84" s="662"/>
      <c r="J84" s="1138">
        <f>ROUND(((INDEX(Data!DN:DN,MATCH(Import_LA_Code,Ref_LA_Codes,0))*SBRR_supp*J$33)+(INDEX(Data!DO:DO,MATCH(Import_LA_Code,Ref_LA_Codes,0))*SBRR_supp)),0)</f>
        <v>0</v>
      </c>
      <c r="K84" s="2"/>
      <c r="L84" s="2"/>
      <c r="M84" s="1179">
        <f>ROUND(INDEX(Data!DN:DN,MATCH(Import_LA_Code,Ref_LA_Codes,0))*SBRR_supp*M$33,0)</f>
        <v>0</v>
      </c>
      <c r="N84" s="2"/>
      <c r="O84" s="2"/>
      <c r="P84" s="1068">
        <f>ROUND(INDEX(Data!DN:DN,MATCH(Import_LA_Code,Ref_LA_Codes,0))*SBRR_supp*P$33,0)</f>
        <v>0</v>
      </c>
      <c r="Q84" s="1181"/>
      <c r="R84" s="663"/>
      <c r="S84" s="444"/>
    </row>
    <row r="85" spans="1:21" ht="18" customHeight="1" thickBot="1" x14ac:dyDescent="0.25">
      <c r="A85" s="14"/>
      <c r="B85" s="2"/>
      <c r="C85" s="108"/>
      <c r="D85" s="108"/>
      <c r="E85" s="89"/>
      <c r="F85" s="89"/>
      <c r="G85" s="89"/>
      <c r="H85" s="89"/>
      <c r="I85" s="17"/>
      <c r="J85" s="398"/>
      <c r="K85" s="397"/>
      <c r="L85" s="397"/>
      <c r="M85" s="397"/>
      <c r="N85" s="397"/>
      <c r="O85" s="397"/>
      <c r="P85" s="398"/>
      <c r="Q85" s="17"/>
      <c r="R85" s="87"/>
    </row>
    <row r="86" spans="1:21" ht="18" customHeight="1" thickBot="1" x14ac:dyDescent="0.25">
      <c r="A86" s="14"/>
      <c r="B86" s="2"/>
      <c r="C86" s="108" t="s">
        <v>4992</v>
      </c>
      <c r="D86" s="108"/>
      <c r="E86" s="89"/>
      <c r="F86" s="89"/>
      <c r="G86" s="89"/>
      <c r="H86" s="89"/>
      <c r="I86" s="17"/>
      <c r="J86" s="1193">
        <f>INDEX(Data!AB:AB,MATCH(Import_LA_Code,Ref_LA_Codes,0))+INDEX(Data!AE:AE,MATCH(Import_LA_Code,Ref_LA_Codes,0))</f>
        <v>0</v>
      </c>
      <c r="K86" s="397"/>
      <c r="L86" s="397"/>
      <c r="M86" s="1194">
        <f>INDEX(Data!AC:AC,MATCH(Import_LA_Code,Ref_LA_Codes,0))+INDEX(Data!AF:AF,MATCH(Import_LA_Code,Ref_LA_Codes,0))</f>
        <v>0</v>
      </c>
      <c r="N86" s="397"/>
      <c r="O86" s="397"/>
      <c r="P86" s="1195">
        <f>INDEX(Data!AD:AD,MATCH(Import_LA_Code,Ref_LA_Codes,0))+INDEX(Data!AG:AG,MATCH(Import_LA_Code,Ref_LA_Codes,0))</f>
        <v>0</v>
      </c>
      <c r="Q86" s="17"/>
      <c r="R86" s="87"/>
      <c r="U86" s="375"/>
    </row>
    <row r="87" spans="1:21" ht="18" customHeight="1" x14ac:dyDescent="0.2">
      <c r="A87" s="14"/>
      <c r="B87" s="2"/>
      <c r="C87" s="108" t="s">
        <v>1090</v>
      </c>
      <c r="D87" s="108"/>
      <c r="E87" s="89"/>
      <c r="F87" s="89"/>
      <c r="G87" s="89"/>
      <c r="H87" s="89"/>
      <c r="I87" s="17"/>
      <c r="J87" s="391"/>
      <c r="K87" s="605"/>
      <c r="L87" s="605"/>
      <c r="M87" s="190"/>
      <c r="N87" s="605"/>
      <c r="O87" s="605"/>
      <c r="P87" s="391"/>
      <c r="Q87" s="17"/>
      <c r="R87" s="87"/>
      <c r="U87" s="375"/>
    </row>
    <row r="88" spans="1:21" ht="18" customHeight="1" thickBot="1" x14ac:dyDescent="0.25">
      <c r="A88" s="14"/>
      <c r="B88" s="2"/>
      <c r="C88" s="108"/>
      <c r="D88" s="108"/>
      <c r="E88" s="89"/>
      <c r="F88" s="89"/>
      <c r="G88" s="89"/>
      <c r="H88" s="89"/>
      <c r="I88" s="17"/>
      <c r="J88" s="391"/>
      <c r="K88" s="397"/>
      <c r="L88" s="397"/>
      <c r="M88" s="190"/>
      <c r="N88" s="397"/>
      <c r="O88" s="397"/>
      <c r="P88" s="391"/>
      <c r="Q88" s="17"/>
      <c r="R88" s="87"/>
      <c r="U88" s="375"/>
    </row>
    <row r="89" spans="1:21" ht="18" customHeight="1" thickBot="1" x14ac:dyDescent="0.25">
      <c r="A89" s="14"/>
      <c r="B89" s="2"/>
      <c r="C89" s="108" t="s">
        <v>4211</v>
      </c>
      <c r="D89" s="108"/>
      <c r="E89" s="89"/>
      <c r="F89" s="89"/>
      <c r="G89" s="89"/>
      <c r="H89" s="89"/>
      <c r="I89" s="17"/>
      <c r="J89" s="1072">
        <f>ROUND(+J82+J84-J86,0)</f>
        <v>0</v>
      </c>
      <c r="K89" s="1178"/>
      <c r="L89" s="397"/>
      <c r="M89" s="1180">
        <f>ROUND(+M82+M84-M86,0)</f>
        <v>0</v>
      </c>
      <c r="N89" s="397"/>
      <c r="O89" s="397"/>
      <c r="P89" s="1118">
        <f>ROUND(+P82+P84-P86,0)</f>
        <v>0</v>
      </c>
      <c r="Q89" s="17"/>
      <c r="R89" s="87"/>
      <c r="U89" s="375"/>
    </row>
    <row r="90" spans="1:21" ht="18" customHeight="1" x14ac:dyDescent="0.2">
      <c r="A90" s="847"/>
      <c r="B90" s="2"/>
      <c r="C90" s="6"/>
      <c r="D90" s="6"/>
      <c r="E90" s="17"/>
      <c r="F90" s="17"/>
      <c r="G90" s="17"/>
      <c r="H90" s="17"/>
      <c r="I90" s="17"/>
      <c r="J90" s="17"/>
      <c r="K90" s="17"/>
      <c r="L90" s="17"/>
      <c r="M90" s="346"/>
      <c r="N90" s="17"/>
      <c r="O90" s="17"/>
      <c r="P90" s="17"/>
      <c r="Q90" s="17"/>
      <c r="R90" s="986"/>
      <c r="U90" s="375"/>
    </row>
    <row r="91" spans="1:21" ht="18" customHeight="1" thickBot="1" x14ac:dyDescent="0.3">
      <c r="A91" s="14"/>
      <c r="B91" s="2"/>
      <c r="C91" s="136" t="s">
        <v>74</v>
      </c>
      <c r="D91" s="136"/>
      <c r="E91" s="17"/>
      <c r="F91" s="17"/>
      <c r="G91" s="17"/>
      <c r="H91" s="17"/>
      <c r="I91" s="17"/>
      <c r="J91" s="17"/>
      <c r="K91" s="17"/>
      <c r="L91" s="17"/>
      <c r="M91" s="346"/>
      <c r="N91" s="17"/>
      <c r="O91" s="17"/>
      <c r="P91" s="17"/>
      <c r="Q91" s="17"/>
      <c r="R91" s="87"/>
    </row>
    <row r="92" spans="1:21" ht="18" customHeight="1" thickBot="1" x14ac:dyDescent="0.25">
      <c r="A92" s="14"/>
      <c r="B92" s="2"/>
      <c r="C92" s="148" t="s">
        <v>4993</v>
      </c>
      <c r="D92" s="610"/>
      <c r="E92" s="610"/>
      <c r="F92" s="610"/>
      <c r="G92" s="610"/>
      <c r="H92" s="17"/>
      <c r="I92" s="17"/>
      <c r="J92" s="1101">
        <f>(+(('Part 3'!J39*(1+Adj_factor))*J$33)+('Part 3'!M39*(1+Adj_factor)*IF('Part 2 DA Summary'!P6&gt;0,1,Local_Share_Total))+((('Part 3'!J54+'Part 3'!J60)*(1+Adj_factor))*J$33)+(('Part 3'!M54+'Part 3'!M60)*(1+Adj_factor)*IF('Part 2 DA Summary'!P6&gt;0,1,Local_Share_Total)))*-1</f>
        <v>0</v>
      </c>
      <c r="K92" s="1141"/>
      <c r="L92" s="17"/>
      <c r="M92" s="1145">
        <f>+((('Part 3'!J39*(1+Adj_factor))*M$33)+((('Part 3'!J54+'Part 3'!J60)*(1+Adj_factor))*M$33))*-1</f>
        <v>0</v>
      </c>
      <c r="N92" s="17"/>
      <c r="O92" s="17"/>
      <c r="P92" s="1145">
        <f>+((('Part 3'!$J39*(1+Adj_factor))*P$33)+(('Part 3'!$J54+'Part 3'!J60)*(1+Adj_factor))*P$33)*-1</f>
        <v>0</v>
      </c>
      <c r="Q92" s="17"/>
      <c r="R92" s="87"/>
      <c r="S92" s="706"/>
      <c r="T92" s="703"/>
    </row>
    <row r="93" spans="1:21" ht="18" customHeight="1" thickBot="1" x14ac:dyDescent="0.25">
      <c r="A93" s="14"/>
      <c r="B93" s="2"/>
      <c r="C93" s="610"/>
      <c r="D93" s="610"/>
      <c r="E93" s="610"/>
      <c r="F93" s="610"/>
      <c r="G93" s="610"/>
      <c r="H93" s="17"/>
      <c r="I93" s="17"/>
      <c r="J93" s="17"/>
      <c r="K93" s="17"/>
      <c r="L93" s="17"/>
      <c r="M93" s="346"/>
      <c r="N93" s="17"/>
      <c r="O93" s="17"/>
      <c r="P93" s="17"/>
      <c r="Q93" s="17"/>
      <c r="R93" s="87"/>
    </row>
    <row r="94" spans="1:21" ht="18" customHeight="1" thickBot="1" x14ac:dyDescent="0.25">
      <c r="A94" s="14"/>
      <c r="B94" s="2"/>
      <c r="C94" s="108" t="s">
        <v>4994</v>
      </c>
      <c r="D94" s="108"/>
      <c r="E94" s="17"/>
      <c r="F94" s="17"/>
      <c r="G94" s="17"/>
      <c r="H94" s="17"/>
      <c r="I94" s="17"/>
      <c r="J94" s="1192">
        <f>INDEX(Data!AH:AH,MATCH(Import_LA_Code,Ref_LA_Codes,0))</f>
        <v>0</v>
      </c>
      <c r="K94" s="2"/>
      <c r="L94" s="2"/>
      <c r="M94" s="1187">
        <f>INDEX(Data!AI:AI,MATCH(Import_LA_Code,Ref_LA_Codes,0))</f>
        <v>0</v>
      </c>
      <c r="N94" s="2"/>
      <c r="O94" s="2"/>
      <c r="P94" s="1192">
        <f>INDEX(Data!AJ:AJ,MATCH(Import_LA_Code,Ref_LA_Codes,0))</f>
        <v>0</v>
      </c>
      <c r="Q94" s="17"/>
      <c r="R94" s="87"/>
    </row>
    <row r="95" spans="1:21" ht="18" customHeight="1" thickBot="1" x14ac:dyDescent="0.25">
      <c r="A95" s="14"/>
      <c r="B95" s="2"/>
      <c r="C95" s="108"/>
      <c r="D95" s="108"/>
      <c r="E95" s="17"/>
      <c r="F95" s="17"/>
      <c r="G95" s="17"/>
      <c r="H95" s="17"/>
      <c r="I95" s="17"/>
      <c r="J95" s="17"/>
      <c r="K95" s="17"/>
      <c r="L95" s="17"/>
      <c r="M95" s="346"/>
      <c r="N95" s="17"/>
      <c r="O95" s="17"/>
      <c r="P95" s="17"/>
      <c r="Q95" s="17"/>
      <c r="R95" s="87"/>
    </row>
    <row r="96" spans="1:21" ht="18" customHeight="1" thickBot="1" x14ac:dyDescent="0.25">
      <c r="A96" s="14"/>
      <c r="B96" s="2"/>
      <c r="C96" s="108" t="s">
        <v>4212</v>
      </c>
      <c r="D96" s="108"/>
      <c r="E96" s="17"/>
      <c r="F96" s="17"/>
      <c r="G96" s="17"/>
      <c r="H96" s="17"/>
      <c r="I96" s="17"/>
      <c r="J96" s="1063">
        <f>ROUND(+J92-J94,0)</f>
        <v>0</v>
      </c>
      <c r="K96" s="1175"/>
      <c r="L96" s="2"/>
      <c r="M96" s="1145">
        <f>ROUND(+M92-M94,0)</f>
        <v>0</v>
      </c>
      <c r="N96" s="2"/>
      <c r="O96" s="2"/>
      <c r="P96" s="1063">
        <f>ROUND(+P92-P94,0)</f>
        <v>0</v>
      </c>
      <c r="Q96" s="1141"/>
      <c r="R96" s="87"/>
    </row>
    <row r="97" spans="1:28" ht="18" customHeight="1" x14ac:dyDescent="0.2">
      <c r="A97" s="14"/>
      <c r="B97" s="2"/>
      <c r="C97" s="17"/>
      <c r="D97" s="17"/>
      <c r="E97" s="17"/>
      <c r="F97" s="17"/>
      <c r="G97" s="17"/>
      <c r="H97" s="17"/>
      <c r="I97" s="17"/>
      <c r="J97" s="17"/>
      <c r="K97" s="17"/>
      <c r="L97" s="17"/>
      <c r="M97" s="346"/>
      <c r="N97" s="17"/>
      <c r="O97" s="17"/>
      <c r="P97" s="17"/>
      <c r="Q97" s="17"/>
      <c r="R97" s="87"/>
    </row>
    <row r="98" spans="1:28" ht="18" customHeight="1" thickBot="1" x14ac:dyDescent="0.3">
      <c r="A98" s="847"/>
      <c r="B98" s="2"/>
      <c r="C98" s="136" t="s">
        <v>4174</v>
      </c>
      <c r="D98" s="17"/>
      <c r="E98" s="17"/>
      <c r="F98" s="17"/>
      <c r="G98" s="17"/>
      <c r="H98" s="17"/>
      <c r="I98" s="17"/>
      <c r="J98" s="17"/>
      <c r="K98" s="17"/>
      <c r="L98" s="17"/>
      <c r="M98" s="346"/>
      <c r="N98" s="17"/>
      <c r="O98" s="17"/>
      <c r="P98" s="17"/>
      <c r="Q98" s="17"/>
      <c r="R98" s="986"/>
    </row>
    <row r="99" spans="1:28" ht="18" customHeight="1" thickBot="1" x14ac:dyDescent="0.25">
      <c r="A99" s="847"/>
      <c r="B99" s="2"/>
      <c r="C99" s="480" t="s">
        <v>4995</v>
      </c>
      <c r="D99" s="167"/>
      <c r="E99" s="167"/>
      <c r="F99" s="167"/>
      <c r="G99" s="167"/>
      <c r="H99" s="17"/>
      <c r="I99" s="17"/>
      <c r="J99" s="1180">
        <f>(((+'Part 3'!J92*(1+Adj_factor))*J$33)+('Part 3'!M92*(1+Adj_factor)*IF('Part 2 DA Summary'!$P$6&gt;0,1,Local_Share_Total))+((+'Part 3'!J94*(1+Adj_factor))*J$33)+('Part 3'!M94*(1+Adj_factor)*IF('Part 2 DA Summary'!$P$6&gt;0,1,Local_Share_Total)))*-1</f>
        <v>0</v>
      </c>
      <c r="K99" s="17"/>
      <c r="L99" s="17"/>
      <c r="M99" s="1094">
        <f>((('Part 3'!J92*(1+Adj_factor))*M$33)+(('Part 3'!J94*(1+Adj_factor))*M$33))*-1</f>
        <v>0</v>
      </c>
      <c r="N99" s="1141"/>
      <c r="O99" s="17"/>
      <c r="P99" s="1072">
        <f>((('Part 3'!J92*(1+Adj_factor))*P$33)+(('Part 3'!J94*(1+Adj_factor))*P$33))*-1</f>
        <v>0</v>
      </c>
      <c r="Q99" s="1141"/>
      <c r="R99" s="986"/>
    </row>
    <row r="100" spans="1:28" ht="18" customHeight="1" thickBot="1" x14ac:dyDescent="0.25">
      <c r="A100" s="847"/>
      <c r="B100" s="2"/>
      <c r="C100" s="167"/>
      <c r="D100" s="167"/>
      <c r="E100" s="167"/>
      <c r="F100" s="167"/>
      <c r="G100" s="167"/>
      <c r="H100" s="17"/>
      <c r="I100" s="17"/>
      <c r="J100" s="17"/>
      <c r="K100" s="17"/>
      <c r="L100" s="17"/>
      <c r="M100" s="346"/>
      <c r="N100" s="17"/>
      <c r="O100" s="17"/>
      <c r="P100" s="17"/>
      <c r="Q100" s="17"/>
      <c r="R100" s="986"/>
    </row>
    <row r="101" spans="1:28" ht="18" customHeight="1" thickBot="1" x14ac:dyDescent="0.25">
      <c r="A101" s="847"/>
      <c r="B101" s="2"/>
      <c r="C101" s="594" t="s">
        <v>4996</v>
      </c>
      <c r="D101" s="594"/>
      <c r="E101" s="167"/>
      <c r="F101" s="167"/>
      <c r="G101" s="167"/>
      <c r="H101" s="17"/>
      <c r="I101" s="17"/>
      <c r="J101" s="1093">
        <f>INDEX(Data!AK:AK,MATCH(Import_LA_Code,Ref_LA_Codes,0))</f>
        <v>0</v>
      </c>
      <c r="K101" s="1190"/>
      <c r="L101" s="2"/>
      <c r="M101" s="1194">
        <f>INDEX(Data!AL:AL,MATCH(Import_LA_Code,Ref_LA_Codes,0))</f>
        <v>0</v>
      </c>
      <c r="N101" s="2"/>
      <c r="O101" s="2"/>
      <c r="P101" s="1093">
        <f>INDEX(Data!AM:AM,MATCH(Import_LA_Code,Ref_LA_Codes,0))</f>
        <v>0</v>
      </c>
      <c r="Q101" s="1196"/>
      <c r="R101" s="1016"/>
    </row>
    <row r="102" spans="1:28" ht="18" customHeight="1" thickBot="1" x14ac:dyDescent="0.25">
      <c r="A102" s="847"/>
      <c r="B102" s="2"/>
      <c r="C102" s="594"/>
      <c r="D102" s="156"/>
      <c r="E102" s="167"/>
      <c r="F102" s="167"/>
      <c r="G102" s="167"/>
      <c r="H102" s="17"/>
      <c r="I102" s="17"/>
      <c r="J102" s="94"/>
      <c r="K102" s="17"/>
      <c r="L102" s="17"/>
      <c r="M102" s="94"/>
      <c r="N102" s="17"/>
      <c r="O102" s="17"/>
      <c r="P102" s="94"/>
      <c r="Q102" s="17"/>
      <c r="R102" s="1016"/>
    </row>
    <row r="103" spans="1:28" ht="18" customHeight="1" thickBot="1" x14ac:dyDescent="0.25">
      <c r="A103" s="847"/>
      <c r="B103" s="2"/>
      <c r="C103" s="594" t="s">
        <v>1315</v>
      </c>
      <c r="D103" s="594"/>
      <c r="E103" s="167"/>
      <c r="F103" s="167"/>
      <c r="G103" s="167"/>
      <c r="H103" s="17"/>
      <c r="I103" s="17"/>
      <c r="J103" s="1063">
        <f>ROUND(+J99-J101,0)</f>
        <v>0</v>
      </c>
      <c r="K103" s="1175"/>
      <c r="L103" s="2"/>
      <c r="M103" s="1145">
        <f>ROUND(+M99-M101,0)</f>
        <v>0</v>
      </c>
      <c r="N103" s="2"/>
      <c r="O103" s="2"/>
      <c r="P103" s="1145">
        <f>ROUND(+P99-P101,0)</f>
        <v>0</v>
      </c>
      <c r="Q103" s="17"/>
      <c r="R103" s="1016"/>
    </row>
    <row r="104" spans="1:28" ht="18" customHeight="1" x14ac:dyDescent="0.2">
      <c r="A104" s="847"/>
      <c r="B104" s="2"/>
      <c r="C104" s="167"/>
      <c r="D104" s="167"/>
      <c r="E104" s="167"/>
      <c r="F104" s="167"/>
      <c r="G104" s="167"/>
      <c r="H104" s="17"/>
      <c r="I104" s="17"/>
      <c r="J104" s="17"/>
      <c r="K104" s="17"/>
      <c r="L104" s="17"/>
      <c r="M104" s="346"/>
      <c r="N104" s="17"/>
      <c r="O104" s="17"/>
      <c r="P104" s="17"/>
      <c r="Q104" s="17"/>
      <c r="R104" s="1016"/>
    </row>
    <row r="105" spans="1:28" ht="18" customHeight="1" thickBot="1" x14ac:dyDescent="0.3">
      <c r="A105" s="14"/>
      <c r="B105" s="2"/>
      <c r="C105" s="136" t="s">
        <v>4</v>
      </c>
      <c r="D105" s="136"/>
      <c r="E105" s="17"/>
      <c r="F105" s="17"/>
      <c r="G105" s="17"/>
      <c r="H105" s="17"/>
      <c r="I105" s="17"/>
      <c r="J105" s="17"/>
      <c r="K105" s="17"/>
      <c r="L105" s="17"/>
      <c r="M105" s="346"/>
      <c r="N105" s="17"/>
      <c r="O105" s="17"/>
      <c r="P105" s="17"/>
      <c r="Q105" s="17"/>
      <c r="R105" s="87"/>
    </row>
    <row r="106" spans="1:28" ht="18" customHeight="1" thickBot="1" x14ac:dyDescent="0.25">
      <c r="A106" s="14"/>
      <c r="B106" s="2"/>
      <c r="C106" s="148" t="s">
        <v>4997</v>
      </c>
      <c r="D106" s="610"/>
      <c r="E106" s="610"/>
      <c r="F106" s="610"/>
      <c r="G106" s="610"/>
      <c r="H106" s="17"/>
      <c r="I106" s="17"/>
      <c r="J106" s="1145">
        <f>(+(('Part 3'!J168*(1+Adj_factor))*J$33)+('Part 3'!M168*(1+Adj_factor)*IF('Part 2 DA Summary'!$P$6&gt;0,1,Local_Share_Total)))*-1</f>
        <v>0</v>
      </c>
      <c r="K106" s="17"/>
      <c r="L106" s="17"/>
      <c r="M106" s="1063">
        <f>(+(('Part 3'!J168*(1+Adj_factor))*M$33))*-1</f>
        <v>0</v>
      </c>
      <c r="N106" s="1141"/>
      <c r="O106" s="17"/>
      <c r="P106" s="1063">
        <f>(+(('Part 3'!J168*(1+Adj_factor))*P$33))*-1</f>
        <v>0</v>
      </c>
      <c r="Q106" s="1141"/>
      <c r="R106" s="87"/>
    </row>
    <row r="107" spans="1:28" ht="18" customHeight="1" x14ac:dyDescent="0.2">
      <c r="A107" s="14"/>
      <c r="B107" s="2"/>
      <c r="C107" s="610"/>
      <c r="D107" s="610"/>
      <c r="E107" s="610"/>
      <c r="F107" s="610"/>
      <c r="G107" s="610"/>
      <c r="H107" s="17"/>
      <c r="I107" s="17"/>
      <c r="J107" s="17"/>
      <c r="K107" s="17"/>
      <c r="L107" s="17"/>
      <c r="M107" s="346"/>
      <c r="N107" s="17"/>
      <c r="O107" s="17"/>
      <c r="P107" s="17"/>
      <c r="Q107" s="17"/>
      <c r="R107" s="87"/>
    </row>
    <row r="108" spans="1:28" ht="18" customHeight="1" thickBot="1" x14ac:dyDescent="0.3">
      <c r="A108" s="14"/>
      <c r="B108" s="2"/>
      <c r="C108" s="136" t="s">
        <v>75</v>
      </c>
      <c r="D108" s="136"/>
      <c r="E108" s="17"/>
      <c r="F108" s="17"/>
      <c r="G108" s="17"/>
      <c r="H108" s="17"/>
      <c r="I108" s="17"/>
      <c r="J108" s="17"/>
      <c r="K108" s="17"/>
      <c r="L108" s="17"/>
      <c r="M108" s="346"/>
      <c r="N108" s="17"/>
      <c r="O108" s="17"/>
      <c r="P108" s="17"/>
      <c r="Q108" s="17"/>
      <c r="R108" s="87"/>
    </row>
    <row r="109" spans="1:28" ht="18" customHeight="1" thickBot="1" x14ac:dyDescent="0.25">
      <c r="A109" s="14"/>
      <c r="B109" s="2"/>
      <c r="C109" s="148" t="s">
        <v>4998</v>
      </c>
      <c r="D109" s="610"/>
      <c r="E109" s="610"/>
      <c r="F109" s="610"/>
      <c r="G109" s="610"/>
      <c r="H109" s="17"/>
      <c r="I109" s="17"/>
      <c r="J109" s="1145">
        <f>(((+(('Part 3'!J172*(1+Adj_factor))*J$33)+('Part 3'!M172*(1+Adj_factor)*IF('Part 2 DA Summary'!$P$6&gt;0,1,Local_Share_Total)))*-1))</f>
        <v>0</v>
      </c>
      <c r="K109" s="17"/>
      <c r="L109" s="17"/>
      <c r="M109" s="1145">
        <f>((+(('Part 3'!J172*(1+Adj_factor))*M$33))*-1)</f>
        <v>0</v>
      </c>
      <c r="N109" s="17"/>
      <c r="O109" s="17"/>
      <c r="P109" s="1063">
        <f>+(('Part 3'!J172*(1+Adj_factor))*P$33)*-1</f>
        <v>0</v>
      </c>
      <c r="Q109" s="1141"/>
      <c r="R109" s="87"/>
      <c r="W109" s="349"/>
    </row>
    <row r="110" spans="1:28" ht="18" customHeight="1" x14ac:dyDescent="0.2">
      <c r="A110" s="14"/>
      <c r="B110" s="2"/>
      <c r="C110" s="610"/>
      <c r="D110" s="610"/>
      <c r="E110" s="610"/>
      <c r="F110" s="610"/>
      <c r="G110" s="610"/>
      <c r="H110" s="17"/>
      <c r="I110" s="17"/>
      <c r="J110" s="17"/>
      <c r="K110" s="17"/>
      <c r="L110" s="17"/>
      <c r="M110" s="346"/>
      <c r="N110" s="17"/>
      <c r="O110" s="17"/>
      <c r="P110" s="17"/>
      <c r="Q110" s="17"/>
      <c r="R110" s="87"/>
    </row>
    <row r="111" spans="1:28" ht="18" customHeight="1" thickBot="1" x14ac:dyDescent="0.3">
      <c r="A111" s="14"/>
      <c r="B111" s="2"/>
      <c r="C111" s="136" t="s">
        <v>68</v>
      </c>
      <c r="D111" s="89"/>
      <c r="E111" s="17"/>
      <c r="F111" s="17"/>
      <c r="G111" s="17"/>
      <c r="H111" s="17"/>
      <c r="I111" s="17"/>
      <c r="J111" s="17"/>
      <c r="K111" s="17"/>
      <c r="L111" s="17"/>
      <c r="M111" s="346"/>
      <c r="N111" s="17"/>
      <c r="O111" s="17"/>
      <c r="P111" s="17"/>
      <c r="Q111" s="17"/>
      <c r="R111" s="87"/>
    </row>
    <row r="112" spans="1:28" ht="18" customHeight="1" thickBot="1" x14ac:dyDescent="0.3">
      <c r="A112" s="14"/>
      <c r="B112" s="2"/>
      <c r="C112" s="148" t="s">
        <v>4999</v>
      </c>
      <c r="D112" s="610"/>
      <c r="E112" s="610"/>
      <c r="F112" s="610"/>
      <c r="G112" s="610"/>
      <c r="H112" s="17"/>
      <c r="I112" s="17"/>
      <c r="J112" s="1180">
        <f>(((+'Part 3'!J176*(1+Adj_factor))*J$33)+('Part 3'!M176*(1+Adj_factor)*IF('Part 2 DA Summary'!$P$6&gt;0,1,Local_Share_Total)))*-1</f>
        <v>0</v>
      </c>
      <c r="K112" s="17"/>
      <c r="L112" s="17"/>
      <c r="M112" s="1179">
        <f>((('Part 3'!J176*(1+Adj_factor))*M$33))*-1</f>
        <v>0</v>
      </c>
      <c r="N112" s="17"/>
      <c r="O112" s="17"/>
      <c r="P112" s="1180">
        <f>((('Part 3'!J176*(1+Adj_factor))*P$33))*-1</f>
        <v>0</v>
      </c>
      <c r="Q112" s="17"/>
      <c r="R112" s="87"/>
      <c r="T112" s="197"/>
      <c r="V112" s="197"/>
      <c r="AB112" s="219"/>
    </row>
    <row r="113" spans="1:164" ht="18" customHeight="1" x14ac:dyDescent="0.2">
      <c r="A113" s="14"/>
      <c r="B113" s="2"/>
      <c r="C113" s="610"/>
      <c r="D113" s="610"/>
      <c r="E113" s="610"/>
      <c r="F113" s="610"/>
      <c r="G113" s="610"/>
      <c r="H113" s="17"/>
      <c r="I113" s="17"/>
      <c r="J113" s="17"/>
      <c r="K113" s="17"/>
      <c r="L113" s="17"/>
      <c r="M113" s="346"/>
      <c r="N113" s="17"/>
      <c r="O113" s="17"/>
      <c r="P113" s="17"/>
      <c r="Q113" s="17"/>
      <c r="R113" s="87"/>
      <c r="U113" s="197"/>
    </row>
    <row r="114" spans="1:164" ht="16.5" thickBot="1" x14ac:dyDescent="0.3">
      <c r="A114" s="14"/>
      <c r="B114" s="2"/>
      <c r="C114" s="136" t="s">
        <v>76</v>
      </c>
      <c r="D114" s="89"/>
      <c r="E114" s="17"/>
      <c r="F114" s="17"/>
      <c r="G114" s="17"/>
      <c r="H114" s="17"/>
      <c r="I114" s="17"/>
      <c r="J114" s="17"/>
      <c r="K114" s="17"/>
      <c r="L114" s="17"/>
      <c r="M114" s="346"/>
      <c r="N114" s="17"/>
      <c r="O114" s="17"/>
      <c r="P114" s="17"/>
      <c r="Q114" s="2"/>
      <c r="R114" s="87"/>
    </row>
    <row r="115" spans="1:164" ht="16.5" customHeight="1" thickBot="1" x14ac:dyDescent="0.25">
      <c r="A115" s="14"/>
      <c r="B115" s="2"/>
      <c r="C115" s="148" t="s">
        <v>5000</v>
      </c>
      <c r="D115" s="610"/>
      <c r="E115" s="610"/>
      <c r="F115" s="610"/>
      <c r="G115" s="610"/>
      <c r="H115" s="17"/>
      <c r="I115" s="17"/>
      <c r="J115" s="1180">
        <f>(((+'Part 3'!J180*(1+Adj_factor))*J$33)+('Part 3'!M180*(1+Adj_factor)*IF('Part 2 DA Summary'!$P$6&gt;0,1,Local_Share_Total))+(('Part 3'!J182*(1+Adj_factor))*J$33)+('Part 3'!M182*(1+Adj_factor)*IF('Part 2 DA Summary'!$P$6&gt;0,1,Local_Share_Total)))*-1</f>
        <v>0</v>
      </c>
      <c r="K115" s="6"/>
      <c r="L115" s="6"/>
      <c r="M115" s="1145">
        <f>((('Part 3'!J180*(1+Adj_factor))*M$33)+(('Part 3'!J182*(1+Adj_factor))*M$33))*-1</f>
        <v>0</v>
      </c>
      <c r="N115" s="6"/>
      <c r="O115" s="6"/>
      <c r="P115" s="1063">
        <f>((('Part 3'!J180*(1+Adj_factor))*P$33)+(('Part 3'!J182*(1+Adj_factor))*P$33))*-1</f>
        <v>0</v>
      </c>
      <c r="Q115" s="1175"/>
      <c r="R115" s="87"/>
    </row>
    <row r="116" spans="1:164" ht="16.5" thickBot="1" x14ac:dyDescent="0.25">
      <c r="A116" s="14"/>
      <c r="B116" s="2"/>
      <c r="C116" s="610"/>
      <c r="D116" s="610"/>
      <c r="E116" s="610"/>
      <c r="F116" s="610"/>
      <c r="G116" s="610"/>
      <c r="H116" s="17"/>
      <c r="I116" s="17"/>
      <c r="J116" s="17"/>
      <c r="K116" s="17"/>
      <c r="L116" s="17"/>
      <c r="M116" s="346"/>
      <c r="N116" s="17"/>
      <c r="O116" s="17"/>
      <c r="P116" s="399"/>
      <c r="Q116" s="2"/>
      <c r="R116" s="87"/>
      <c r="U116" s="197"/>
    </row>
    <row r="117" spans="1:164" s="598" customFormat="1" ht="16.5" thickBot="1" x14ac:dyDescent="0.25">
      <c r="A117" s="606"/>
      <c r="C117" s="843" t="s">
        <v>1478</v>
      </c>
      <c r="D117" s="844"/>
      <c r="E117" s="845"/>
      <c r="F117" s="845"/>
      <c r="G117" s="845"/>
      <c r="H117" s="845"/>
      <c r="I117" s="845"/>
      <c r="J117" s="1091">
        <f>INDEX(Data!BF:BF,MATCH(Import_LA_Code,Ref_LA_Codes,0))</f>
        <v>0</v>
      </c>
      <c r="K117" s="1197"/>
      <c r="L117" s="846"/>
      <c r="M117" s="1198">
        <f>INDEX(Data!BG:BG,MATCH(Import_LA_Code,Ref_LA_Codes,0))</f>
        <v>0</v>
      </c>
      <c r="N117" s="846"/>
      <c r="O117" s="846"/>
      <c r="P117" s="1199">
        <f>INDEX(Data!BH:BH,MATCH(Import_LA_Code,Ref_LA_Codes,0))</f>
        <v>0</v>
      </c>
      <c r="R117" s="607"/>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199"/>
      <c r="CA117" s="199"/>
      <c r="CB117" s="199"/>
      <c r="CC117" s="199"/>
      <c r="CD117" s="199"/>
      <c r="CE117" s="199"/>
      <c r="CF117" s="199"/>
      <c r="CG117" s="199"/>
      <c r="CH117" s="199"/>
      <c r="CI117" s="199"/>
      <c r="CJ117" s="199"/>
      <c r="CK117" s="199"/>
      <c r="CL117" s="199"/>
      <c r="CM117" s="199"/>
      <c r="CN117" s="199"/>
      <c r="CO117" s="199"/>
      <c r="CP117" s="199"/>
      <c r="CQ117" s="199"/>
      <c r="CR117" s="199"/>
      <c r="CS117" s="199"/>
      <c r="CT117" s="199"/>
      <c r="CU117" s="199"/>
      <c r="CV117" s="199"/>
      <c r="CW117" s="199"/>
      <c r="CX117" s="199"/>
      <c r="CY117" s="199"/>
      <c r="CZ117" s="199"/>
      <c r="DA117" s="199"/>
      <c r="DB117" s="199"/>
      <c r="DC117" s="199"/>
      <c r="DD117" s="199"/>
      <c r="DE117" s="199"/>
      <c r="DF117" s="199"/>
      <c r="DG117" s="199"/>
      <c r="DH117" s="199"/>
      <c r="DI117" s="199"/>
      <c r="DJ117" s="199"/>
      <c r="DK117" s="199"/>
      <c r="DL117" s="199"/>
      <c r="DM117" s="199"/>
      <c r="DN117" s="199"/>
      <c r="DO117" s="199"/>
      <c r="DP117" s="199"/>
      <c r="DQ117" s="199"/>
      <c r="DR117" s="199"/>
      <c r="DS117" s="199"/>
      <c r="DT117" s="199"/>
      <c r="DU117" s="199"/>
      <c r="DV117" s="199"/>
      <c r="DW117" s="199"/>
      <c r="DX117" s="199"/>
      <c r="DY117" s="199"/>
      <c r="DZ117" s="199"/>
      <c r="EA117" s="199"/>
      <c r="EB117" s="199"/>
      <c r="EC117" s="199"/>
      <c r="ED117" s="199"/>
      <c r="EE117" s="199"/>
      <c r="EF117" s="199"/>
      <c r="EG117" s="199"/>
      <c r="EH117" s="199"/>
      <c r="EI117" s="199"/>
      <c r="EJ117" s="199"/>
      <c r="EK117" s="199"/>
      <c r="EL117" s="199"/>
      <c r="EM117" s="199"/>
      <c r="EN117" s="199"/>
      <c r="EO117" s="199"/>
      <c r="EP117" s="199"/>
      <c r="EQ117" s="199"/>
      <c r="ER117" s="199"/>
      <c r="ES117" s="199"/>
      <c r="ET117" s="199"/>
      <c r="EU117" s="199"/>
      <c r="EV117" s="199"/>
      <c r="EW117" s="199"/>
      <c r="EX117" s="199"/>
      <c r="EY117" s="199"/>
      <c r="EZ117" s="199"/>
      <c r="FA117" s="199"/>
      <c r="FB117" s="199"/>
      <c r="FC117" s="199"/>
      <c r="FD117" s="199"/>
      <c r="FE117" s="199"/>
      <c r="FF117" s="199"/>
      <c r="FG117" s="199"/>
      <c r="FH117" s="199"/>
    </row>
    <row r="118" spans="1:164" s="598" customFormat="1" ht="16.5" thickBot="1" x14ac:dyDescent="0.25">
      <c r="A118" s="606"/>
      <c r="C118" s="156"/>
      <c r="D118" s="156"/>
      <c r="E118" s="167"/>
      <c r="F118" s="167"/>
      <c r="G118" s="167"/>
      <c r="H118" s="167"/>
      <c r="I118" s="167"/>
      <c r="J118" s="190"/>
      <c r="K118" s="167"/>
      <c r="L118" s="167"/>
      <c r="M118" s="190"/>
      <c r="N118" s="167"/>
      <c r="O118" s="167"/>
      <c r="P118" s="190"/>
      <c r="R118" s="607"/>
      <c r="S118" s="199"/>
      <c r="T118" s="199"/>
      <c r="U118" s="200"/>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199"/>
      <c r="CA118" s="199"/>
      <c r="CB118" s="199"/>
      <c r="CC118" s="199"/>
      <c r="CD118" s="199"/>
      <c r="CE118" s="199"/>
      <c r="CF118" s="199"/>
      <c r="CG118" s="199"/>
      <c r="CH118" s="199"/>
      <c r="CI118" s="199"/>
      <c r="CJ118" s="199"/>
      <c r="CK118" s="199"/>
      <c r="CL118" s="199"/>
      <c r="CM118" s="199"/>
      <c r="CN118" s="199"/>
      <c r="CO118" s="199"/>
      <c r="CP118" s="199"/>
      <c r="CQ118" s="199"/>
      <c r="CR118" s="199"/>
      <c r="CS118" s="199"/>
      <c r="CT118" s="199"/>
      <c r="CU118" s="199"/>
      <c r="CV118" s="199"/>
      <c r="CW118" s="199"/>
      <c r="CX118" s="199"/>
      <c r="CY118" s="199"/>
      <c r="CZ118" s="199"/>
      <c r="DA118" s="199"/>
      <c r="DB118" s="199"/>
      <c r="DC118" s="199"/>
      <c r="DD118" s="199"/>
      <c r="DE118" s="199"/>
      <c r="DF118" s="199"/>
      <c r="DG118" s="199"/>
      <c r="DH118" s="199"/>
      <c r="DI118" s="199"/>
      <c r="DJ118" s="199"/>
      <c r="DK118" s="199"/>
      <c r="DL118" s="199"/>
      <c r="DM118" s="199"/>
      <c r="DN118" s="199"/>
      <c r="DO118" s="199"/>
      <c r="DP118" s="199"/>
      <c r="DQ118" s="199"/>
      <c r="DR118" s="199"/>
      <c r="DS118" s="199"/>
      <c r="DT118" s="199"/>
      <c r="DU118" s="199"/>
      <c r="DV118" s="199"/>
      <c r="DW118" s="199"/>
      <c r="DX118" s="199"/>
      <c r="DY118" s="199"/>
      <c r="DZ118" s="199"/>
      <c r="EA118" s="199"/>
      <c r="EB118" s="199"/>
      <c r="EC118" s="199"/>
      <c r="ED118" s="199"/>
      <c r="EE118" s="199"/>
      <c r="EF118" s="199"/>
      <c r="EG118" s="199"/>
      <c r="EH118" s="199"/>
      <c r="EI118" s="199"/>
      <c r="EJ118" s="199"/>
      <c r="EK118" s="199"/>
      <c r="EL118" s="199"/>
      <c r="EM118" s="199"/>
      <c r="EN118" s="199"/>
      <c r="EO118" s="199"/>
      <c r="EP118" s="199"/>
      <c r="EQ118" s="199"/>
      <c r="ER118" s="199"/>
      <c r="ES118" s="199"/>
      <c r="ET118" s="199"/>
      <c r="EU118" s="199"/>
      <c r="EV118" s="199"/>
      <c r="EW118" s="199"/>
      <c r="EX118" s="199"/>
      <c r="EY118" s="199"/>
      <c r="EZ118" s="199"/>
      <c r="FA118" s="199"/>
      <c r="FB118" s="199"/>
      <c r="FC118" s="199"/>
      <c r="FD118" s="199"/>
      <c r="FE118" s="199"/>
      <c r="FF118" s="199"/>
      <c r="FG118" s="199"/>
      <c r="FH118" s="199"/>
    </row>
    <row r="119" spans="1:164" s="598" customFormat="1" ht="16.5" thickBot="1" x14ac:dyDescent="0.25">
      <c r="A119" s="606"/>
      <c r="C119" s="594" t="s">
        <v>1302</v>
      </c>
      <c r="D119" s="594"/>
      <c r="E119" s="594"/>
      <c r="F119" s="594"/>
      <c r="G119" s="594"/>
      <c r="H119" s="167"/>
      <c r="I119" s="167"/>
      <c r="J119" s="1072">
        <f>ROUND(+J115-J117,0)</f>
        <v>0</v>
      </c>
      <c r="K119" s="1182"/>
      <c r="L119" s="167"/>
      <c r="M119" s="1072">
        <f>ROUND(+M115-M117,0)</f>
        <v>0</v>
      </c>
      <c r="N119" s="1182"/>
      <c r="O119" s="167"/>
      <c r="P119" s="1180">
        <f>ROUND(+P115-P117,0)</f>
        <v>0</v>
      </c>
      <c r="R119" s="607"/>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c r="CH119" s="199"/>
      <c r="CI119" s="199"/>
      <c r="CJ119" s="199"/>
      <c r="CK119" s="199"/>
      <c r="CL119" s="199"/>
      <c r="CM119" s="199"/>
      <c r="CN119" s="199"/>
      <c r="CO119" s="199"/>
      <c r="CP119" s="199"/>
      <c r="CQ119" s="199"/>
      <c r="CR119" s="199"/>
      <c r="CS119" s="199"/>
      <c r="CT119" s="199"/>
      <c r="CU119" s="199"/>
      <c r="CV119" s="199"/>
      <c r="CW119" s="199"/>
      <c r="CX119" s="199"/>
      <c r="CY119" s="199"/>
      <c r="CZ119" s="199"/>
      <c r="DA119" s="199"/>
      <c r="DB119" s="199"/>
      <c r="DC119" s="199"/>
      <c r="DD119" s="199"/>
      <c r="DE119" s="199"/>
      <c r="DF119" s="199"/>
      <c r="DG119" s="199"/>
      <c r="DH119" s="199"/>
      <c r="DI119" s="199"/>
      <c r="DJ119" s="199"/>
      <c r="DK119" s="199"/>
      <c r="DL119" s="199"/>
      <c r="DM119" s="199"/>
      <c r="DN119" s="199"/>
      <c r="DO119" s="199"/>
      <c r="DP119" s="199"/>
      <c r="DQ119" s="199"/>
      <c r="DR119" s="199"/>
      <c r="DS119" s="199"/>
      <c r="DT119" s="199"/>
      <c r="DU119" s="199"/>
      <c r="DV119" s="199"/>
      <c r="DW119" s="199"/>
      <c r="DX119" s="199"/>
      <c r="DY119" s="199"/>
      <c r="DZ119" s="199"/>
      <c r="EA119" s="199"/>
      <c r="EB119" s="199"/>
      <c r="EC119" s="199"/>
      <c r="ED119" s="199"/>
      <c r="EE119" s="199"/>
      <c r="EF119" s="199"/>
      <c r="EG119" s="199"/>
      <c r="EH119" s="199"/>
      <c r="EI119" s="199"/>
      <c r="EJ119" s="199"/>
      <c r="EK119" s="199"/>
      <c r="EL119" s="199"/>
      <c r="EM119" s="199"/>
      <c r="EN119" s="199"/>
      <c r="EO119" s="199"/>
      <c r="EP119" s="199"/>
      <c r="EQ119" s="199"/>
      <c r="ER119" s="199"/>
      <c r="ES119" s="199"/>
      <c r="ET119" s="199"/>
      <c r="EU119" s="199"/>
      <c r="EV119" s="199"/>
      <c r="EW119" s="199"/>
      <c r="EX119" s="199"/>
      <c r="EY119" s="199"/>
      <c r="EZ119" s="199"/>
      <c r="FA119" s="199"/>
      <c r="FB119" s="199"/>
      <c r="FC119" s="199"/>
      <c r="FD119" s="199"/>
      <c r="FE119" s="199"/>
      <c r="FF119" s="199"/>
      <c r="FG119" s="199"/>
      <c r="FH119" s="199"/>
    </row>
    <row r="120" spans="1:164" ht="18" customHeight="1" x14ac:dyDescent="0.2">
      <c r="A120" s="14"/>
      <c r="B120" s="2"/>
      <c r="C120" s="108"/>
      <c r="D120" s="89"/>
      <c r="E120" s="17"/>
      <c r="F120" s="17"/>
      <c r="G120" s="17"/>
      <c r="H120" s="17"/>
      <c r="I120" s="17"/>
      <c r="J120" s="17"/>
      <c r="K120" s="17"/>
      <c r="L120" s="17"/>
      <c r="M120" s="346"/>
      <c r="N120" s="17"/>
      <c r="O120" s="17"/>
      <c r="P120" s="17"/>
      <c r="Q120" s="2"/>
      <c r="R120" s="87"/>
    </row>
    <row r="121" spans="1:164" ht="18" customHeight="1" thickBot="1" x14ac:dyDescent="0.3">
      <c r="A121" s="14"/>
      <c r="B121" s="2"/>
      <c r="C121" s="136" t="s">
        <v>969</v>
      </c>
      <c r="D121" s="89"/>
      <c r="E121" s="17"/>
      <c r="F121" s="17"/>
      <c r="G121" s="17"/>
      <c r="H121" s="17"/>
      <c r="I121" s="17"/>
      <c r="J121" s="17"/>
      <c r="K121" s="17"/>
      <c r="L121" s="17"/>
      <c r="M121" s="346"/>
      <c r="N121" s="17"/>
      <c r="O121" s="17"/>
      <c r="P121" s="17"/>
      <c r="Q121" s="2"/>
      <c r="R121" s="87"/>
    </row>
    <row r="122" spans="1:164" ht="18" customHeight="1" thickBot="1" x14ac:dyDescent="0.3">
      <c r="A122" s="14"/>
      <c r="B122" s="2"/>
      <c r="C122" s="108" t="s">
        <v>5001</v>
      </c>
      <c r="D122" s="650"/>
      <c r="E122" s="650"/>
      <c r="F122" s="650"/>
      <c r="G122" s="650"/>
      <c r="H122" s="17"/>
      <c r="I122" s="17"/>
      <c r="J122" s="1118">
        <f>((('Part 3'!J186*(1+Adj_factor))*J$33)+('Part 3'!M186*(1+Adj_factor)*IF('Part 2 DA Summary'!$P$6&gt;0,1,Local_Share_Total)))*-1</f>
        <v>0</v>
      </c>
      <c r="K122" s="2"/>
      <c r="L122" s="2"/>
      <c r="M122" s="1177">
        <f>((('Part 3'!J186*(1+Adj_factor))*M$33))*-1</f>
        <v>0</v>
      </c>
      <c r="N122" s="2"/>
      <c r="O122" s="2"/>
      <c r="P122" s="1118">
        <f>((('Part 3'!J186*(1+Adj_factor))*P$33))*-1</f>
        <v>0</v>
      </c>
      <c r="Q122" s="2"/>
      <c r="R122" s="87"/>
      <c r="T122" s="219"/>
      <c r="V122" s="219"/>
    </row>
    <row r="123" spans="1:164" ht="18" customHeight="1" x14ac:dyDescent="0.25">
      <c r="A123" s="14"/>
      <c r="B123" s="2"/>
      <c r="C123" s="17"/>
      <c r="D123" s="17"/>
      <c r="E123" s="17"/>
      <c r="F123" s="17"/>
      <c r="G123" s="17"/>
      <c r="H123" s="17"/>
      <c r="I123" s="17"/>
      <c r="J123" s="17"/>
      <c r="K123" s="17"/>
      <c r="L123" s="17"/>
      <c r="M123" s="346"/>
      <c r="N123" s="17"/>
      <c r="O123" s="17"/>
      <c r="P123" s="17"/>
      <c r="Q123" s="2"/>
      <c r="R123" s="87"/>
      <c r="U123" s="219"/>
    </row>
    <row r="124" spans="1:164" ht="18" customHeight="1" thickBot="1" x14ac:dyDescent="0.25">
      <c r="A124" s="14"/>
      <c r="B124" s="2"/>
      <c r="C124" s="141" t="s">
        <v>37</v>
      </c>
      <c r="D124" s="89"/>
      <c r="E124" s="17"/>
      <c r="F124" s="17"/>
      <c r="G124" s="17"/>
      <c r="H124" s="17"/>
      <c r="I124" s="17"/>
      <c r="J124" s="17"/>
      <c r="K124" s="17"/>
      <c r="L124" s="17"/>
      <c r="M124" s="17"/>
      <c r="N124" s="17"/>
      <c r="O124" s="17"/>
      <c r="P124" s="17"/>
      <c r="Q124" s="2"/>
      <c r="R124" s="87"/>
    </row>
    <row r="125" spans="1:164" ht="18" customHeight="1" thickBot="1" x14ac:dyDescent="0.25">
      <c r="A125" s="14"/>
      <c r="B125" s="2"/>
      <c r="C125" s="148" t="s">
        <v>5002</v>
      </c>
      <c r="D125" s="610"/>
      <c r="E125" s="610"/>
      <c r="F125" s="610"/>
      <c r="G125" s="610"/>
      <c r="H125" s="17"/>
      <c r="I125" s="17"/>
      <c r="J125" s="1072">
        <f>(((+'Part 3'!J190*(1+Adj_factor))*J$33)+('Part 3'!M190*(1+Adj_factor)*IF('Part 2 DA Summary'!$P$6&gt;0,1,Local_Share_Total))+((+'Part 3'!J192*(1+Adj_factor))*J$33)+('Part 3'!M192*(1+Adj_factor)*IF('Part 2 DA Summary'!$P$6&gt;0,1,Local_Share_Total)))*-1</f>
        <v>0</v>
      </c>
      <c r="K125" s="1141"/>
      <c r="L125" s="17"/>
      <c r="M125" s="1179">
        <f>((('Part 3'!J190*(1+Adj_factor))*M$33)+(('Part 3'!J192*(1+Adj_factor))*M$33))*-1</f>
        <v>0</v>
      </c>
      <c r="N125" s="17"/>
      <c r="O125" s="17"/>
      <c r="P125" s="1072">
        <f>((('Part 3'!J190*(1+Adj_factor))*P$33)+(('Part 3'!J192*(1+Adj_factor))*P$33))*-1</f>
        <v>0</v>
      </c>
      <c r="Q125" s="1175"/>
      <c r="R125" s="87"/>
    </row>
    <row r="126" spans="1:164" ht="18" customHeight="1" thickBot="1" x14ac:dyDescent="0.25">
      <c r="A126" s="14"/>
      <c r="B126" s="2"/>
      <c r="C126" s="610"/>
      <c r="D126" s="610"/>
      <c r="E126" s="610"/>
      <c r="F126" s="610"/>
      <c r="G126" s="610"/>
      <c r="H126" s="17"/>
      <c r="I126" s="17"/>
      <c r="J126" s="17"/>
      <c r="K126" s="17"/>
      <c r="L126" s="17"/>
      <c r="M126" s="346"/>
      <c r="N126" s="17"/>
      <c r="O126" s="17"/>
      <c r="P126" s="17"/>
      <c r="Q126" s="2"/>
      <c r="R126" s="87"/>
    </row>
    <row r="127" spans="1:164" ht="18" customHeight="1" thickBot="1" x14ac:dyDescent="0.25">
      <c r="A127" s="14"/>
      <c r="B127" s="2"/>
      <c r="C127" s="108" t="s">
        <v>5003</v>
      </c>
      <c r="D127" s="108"/>
      <c r="E127" s="17"/>
      <c r="F127" s="17"/>
      <c r="G127" s="17"/>
      <c r="H127" s="17"/>
      <c r="I127" s="17"/>
      <c r="J127" s="1093">
        <f>INDEX(Data!AN:AN,MATCH(Import_LA_Code,Ref_LA_Codes,0))</f>
        <v>0</v>
      </c>
      <c r="K127" s="1190"/>
      <c r="L127" s="2"/>
      <c r="M127" s="1194">
        <f>INDEX(Data!AO:AO,MATCH(Import_LA_Code,Ref_LA_Codes,0))</f>
        <v>0</v>
      </c>
      <c r="N127" s="2"/>
      <c r="O127" s="2"/>
      <c r="P127" s="1093">
        <f>INDEX(Data!AP:AP,MATCH(Import_LA_Code,Ref_LA_Codes,0))</f>
        <v>0</v>
      </c>
      <c r="Q127" s="1190"/>
      <c r="R127" s="87"/>
    </row>
    <row r="128" spans="1:164" ht="18" customHeight="1" thickBot="1" x14ac:dyDescent="0.25">
      <c r="A128" s="14"/>
      <c r="B128" s="2"/>
      <c r="C128" s="108"/>
      <c r="D128" s="89"/>
      <c r="E128" s="17"/>
      <c r="F128" s="17"/>
      <c r="G128" s="17"/>
      <c r="H128" s="17"/>
      <c r="I128" s="17"/>
      <c r="J128" s="94"/>
      <c r="K128" s="17"/>
      <c r="L128" s="17"/>
      <c r="M128" s="94"/>
      <c r="N128" s="17"/>
      <c r="O128" s="17"/>
      <c r="P128" s="94"/>
      <c r="Q128" s="2"/>
      <c r="R128" s="87"/>
    </row>
    <row r="129" spans="1:18" ht="18" customHeight="1" thickBot="1" x14ac:dyDescent="0.25">
      <c r="A129" s="14"/>
      <c r="B129" s="2"/>
      <c r="C129" s="108" t="s">
        <v>1303</v>
      </c>
      <c r="D129" s="108"/>
      <c r="E129" s="17"/>
      <c r="F129" s="17"/>
      <c r="G129" s="17"/>
      <c r="H129" s="17"/>
      <c r="I129" s="17"/>
      <c r="J129" s="1145">
        <f>ROUND(+J125-J127,0)</f>
        <v>0</v>
      </c>
      <c r="K129" s="2"/>
      <c r="L129" s="2"/>
      <c r="M129" s="1063">
        <f>ROUND(+M125-M127,0)</f>
        <v>0</v>
      </c>
      <c r="N129" s="1175"/>
      <c r="O129" s="2"/>
      <c r="P129" s="1145">
        <f>ROUND(+P125-P127,0)</f>
        <v>0</v>
      </c>
      <c r="Q129" s="2"/>
      <c r="R129" s="87"/>
    </row>
    <row r="130" spans="1:18" ht="18" customHeight="1" x14ac:dyDescent="0.2">
      <c r="A130" s="14"/>
      <c r="B130" s="2"/>
      <c r="C130" s="108"/>
      <c r="D130" s="89"/>
      <c r="E130" s="17"/>
      <c r="F130" s="17"/>
      <c r="G130" s="17"/>
      <c r="H130" s="17"/>
      <c r="I130" s="17"/>
      <c r="J130" s="17"/>
      <c r="K130" s="17"/>
      <c r="L130" s="17"/>
      <c r="M130" s="17"/>
      <c r="N130" s="17"/>
      <c r="O130" s="17"/>
      <c r="P130" s="17"/>
      <c r="Q130" s="2"/>
      <c r="R130" s="87"/>
    </row>
    <row r="131" spans="1:18" ht="18" customHeight="1" thickBot="1" x14ac:dyDescent="0.25">
      <c r="A131" s="14"/>
      <c r="B131" s="2"/>
      <c r="C131" s="141" t="s">
        <v>3915</v>
      </c>
      <c r="D131" s="89"/>
      <c r="E131" s="17"/>
      <c r="F131" s="17"/>
      <c r="G131" s="17"/>
      <c r="H131" s="17"/>
      <c r="I131" s="17"/>
      <c r="J131" s="17"/>
      <c r="K131" s="17"/>
      <c r="L131" s="17"/>
      <c r="M131" s="17"/>
      <c r="N131" s="17"/>
      <c r="O131" s="17"/>
      <c r="P131" s="17"/>
      <c r="Q131" s="2"/>
      <c r="R131" s="87"/>
    </row>
    <row r="132" spans="1:18" ht="18" customHeight="1" thickBot="1" x14ac:dyDescent="0.25">
      <c r="A132" s="14"/>
      <c r="B132" s="2"/>
      <c r="C132" s="148" t="s">
        <v>5004</v>
      </c>
      <c r="D132" s="610"/>
      <c r="E132" s="610"/>
      <c r="F132" s="610"/>
      <c r="G132" s="610"/>
      <c r="H132" s="17"/>
      <c r="I132" s="17"/>
      <c r="J132" s="1072">
        <f>(((+'Part 3'!J196*(1+Adj_factor))*J$33)+('Part 3'!M196*(1+Adj_factor)*IF('Part 2 DA Summary'!$P$6&gt;0,1,Local_Share_Total))+((+'Part 3'!J198*(1+Adj_factor))*J$33)+('Part 3'!M198*(1+Adj_factor)*IF('Part 2 DA Summary'!$P$6&gt;0,1,Local_Share_Total)))*-1</f>
        <v>0</v>
      </c>
      <c r="K132" s="1141"/>
      <c r="L132" s="17"/>
      <c r="M132" s="1179">
        <f>((('Part 3'!J196*(1+Adj_factor))*M$33)+(('Part 3'!J198*(1+Adj_factor))*M$33))*-1</f>
        <v>0</v>
      </c>
      <c r="N132" s="17"/>
      <c r="O132" s="17"/>
      <c r="P132" s="1180">
        <f>((('Part 3'!J196*(1+Adj_factor))*P$33)+(('Part 3'!J198*(1+Adj_factor))*P$33))*-1</f>
        <v>0</v>
      </c>
      <c r="Q132" s="2"/>
      <c r="R132" s="87"/>
    </row>
    <row r="133" spans="1:18" ht="18" customHeight="1" thickBot="1" x14ac:dyDescent="0.25">
      <c r="A133" s="14"/>
      <c r="B133" s="2"/>
      <c r="C133" s="610"/>
      <c r="D133" s="610"/>
      <c r="E133" s="610"/>
      <c r="F133" s="610"/>
      <c r="G133" s="610"/>
      <c r="H133" s="17"/>
      <c r="I133" s="17"/>
      <c r="J133" s="17"/>
      <c r="K133" s="17"/>
      <c r="L133" s="17"/>
      <c r="M133" s="346"/>
      <c r="N133" s="17"/>
      <c r="O133" s="17"/>
      <c r="P133" s="17"/>
      <c r="Q133" s="2"/>
      <c r="R133" s="87"/>
    </row>
    <row r="134" spans="1:18" ht="18" customHeight="1" thickBot="1" x14ac:dyDescent="0.25">
      <c r="A134" s="14"/>
      <c r="B134" s="2"/>
      <c r="C134" s="108" t="s">
        <v>5005</v>
      </c>
      <c r="D134" s="108"/>
      <c r="E134" s="17"/>
      <c r="F134" s="17"/>
      <c r="G134" s="17"/>
      <c r="H134" s="17"/>
      <c r="I134" s="17"/>
      <c r="J134" s="1093">
        <f>INDEX(Data!AW:AW,MATCH(Import_LA_Code,Ref_LA_Codes,0))</f>
        <v>0</v>
      </c>
      <c r="K134" s="1190"/>
      <c r="L134" s="2"/>
      <c r="M134" s="1092">
        <f>INDEX(Data!AX:AX,MATCH(Import_LA_Code,Ref_LA_Codes,0))</f>
        <v>0</v>
      </c>
      <c r="N134" s="1190"/>
      <c r="O134" s="2"/>
      <c r="P134" s="1093">
        <f>INDEX(Data!AY:AY,MATCH(Import_LA_Code,Ref_LA_Codes,0))</f>
        <v>0</v>
      </c>
      <c r="Q134" s="1190"/>
      <c r="R134" s="87"/>
    </row>
    <row r="135" spans="1:18" ht="18" customHeight="1" thickBot="1" x14ac:dyDescent="0.25">
      <c r="A135" s="14"/>
      <c r="B135" s="2"/>
      <c r="C135" s="108"/>
      <c r="D135" s="108"/>
      <c r="E135" s="17"/>
      <c r="F135" s="17"/>
      <c r="G135" s="17"/>
      <c r="H135" s="17"/>
      <c r="I135" s="17"/>
      <c r="J135" s="94"/>
      <c r="K135" s="17"/>
      <c r="L135" s="17"/>
      <c r="M135" s="94"/>
      <c r="N135" s="17"/>
      <c r="O135" s="17"/>
      <c r="P135" s="94"/>
      <c r="Q135" s="2"/>
      <c r="R135" s="87"/>
    </row>
    <row r="136" spans="1:18" ht="18" customHeight="1" thickBot="1" x14ac:dyDescent="0.25">
      <c r="A136" s="14"/>
      <c r="B136" s="2"/>
      <c r="C136" s="108" t="s">
        <v>1304</v>
      </c>
      <c r="D136" s="108"/>
      <c r="E136" s="17"/>
      <c r="F136" s="17"/>
      <c r="G136" s="17"/>
      <c r="H136" s="17"/>
      <c r="I136" s="17"/>
      <c r="J136" s="1063">
        <f>ROUND(+J132-J134,0)</f>
        <v>0</v>
      </c>
      <c r="K136" s="1175"/>
      <c r="L136" s="2"/>
      <c r="M136" s="1145">
        <f>ROUND(+M132-M134,0)</f>
        <v>0</v>
      </c>
      <c r="N136" s="2"/>
      <c r="O136" s="2"/>
      <c r="P136" s="1145">
        <f>ROUND(+P132-P134,0)</f>
        <v>0</v>
      </c>
      <c r="Q136" s="2"/>
      <c r="R136" s="87"/>
    </row>
    <row r="137" spans="1:18" ht="18" customHeight="1" x14ac:dyDescent="0.2">
      <c r="A137" s="14"/>
      <c r="B137" s="2"/>
      <c r="C137" s="108"/>
      <c r="D137" s="89"/>
      <c r="E137" s="17"/>
      <c r="F137" s="17"/>
      <c r="G137" s="17"/>
      <c r="H137" s="17"/>
      <c r="I137" s="17"/>
      <c r="J137" s="17"/>
      <c r="K137" s="17"/>
      <c r="L137" s="17"/>
      <c r="M137" s="17"/>
      <c r="N137" s="17"/>
      <c r="O137" s="17"/>
      <c r="P137" s="17"/>
      <c r="Q137" s="2"/>
      <c r="R137" s="87"/>
    </row>
    <row r="138" spans="1:18" ht="18" customHeight="1" thickBot="1" x14ac:dyDescent="0.25">
      <c r="A138" s="14"/>
      <c r="B138" s="2"/>
      <c r="C138" s="141" t="s">
        <v>6407</v>
      </c>
      <c r="D138" s="89"/>
      <c r="E138" s="17"/>
      <c r="F138" s="17"/>
      <c r="G138" s="17"/>
      <c r="H138" s="17"/>
      <c r="I138" s="17"/>
      <c r="J138" s="17"/>
      <c r="K138" s="17"/>
      <c r="L138" s="17"/>
      <c r="M138" s="17"/>
      <c r="N138" s="17"/>
      <c r="O138" s="17"/>
      <c r="P138" s="17"/>
      <c r="Q138" s="2"/>
      <c r="R138" s="87"/>
    </row>
    <row r="139" spans="1:18" ht="18" customHeight="1" thickBot="1" x14ac:dyDescent="0.25">
      <c r="A139" s="14"/>
      <c r="B139" s="2"/>
      <c r="C139" s="148" t="s">
        <v>5006</v>
      </c>
      <c r="D139" s="610"/>
      <c r="E139" s="610"/>
      <c r="F139" s="610"/>
      <c r="G139" s="610"/>
      <c r="H139" s="17"/>
      <c r="I139" s="17"/>
      <c r="J139" s="1072">
        <f>(((+'Part 3'!J202*(1+Adj_factor))*J$33)+('Part 3'!M202*(1+Adj_factor)*IF('Part 2 DA Summary'!$P$6&gt;0,1,Local_Share_Total))+((+'Part 3'!J206*(1+Adj_factor))*J$33)+('Part 3'!M206*(1+Adj_factor)*IF('Part 2 DA Summary'!$P$6&gt;0,1,Local_Share_Total)))*-1</f>
        <v>0</v>
      </c>
      <c r="K139" s="1141"/>
      <c r="L139" s="17"/>
      <c r="M139" s="1179">
        <f>((('Part 3'!J202*(1+Adj_factor))*M$33)+(('Part 3'!J206*(1+Adj_factor))*M$33))*-1</f>
        <v>0</v>
      </c>
      <c r="N139" s="17"/>
      <c r="O139" s="17"/>
      <c r="P139" s="1072">
        <f>((('Part 3'!J202*(1+Adj_factor))*P$33)+(('Part 3'!J206*(1+Adj_factor))*P$33))*-1</f>
        <v>0</v>
      </c>
      <c r="Q139" s="1175"/>
      <c r="R139" s="87"/>
    </row>
    <row r="140" spans="1:18" ht="18" customHeight="1" thickBot="1" x14ac:dyDescent="0.25">
      <c r="A140" s="14"/>
      <c r="B140" s="2"/>
      <c r="C140" s="610"/>
      <c r="D140" s="610"/>
      <c r="E140" s="610"/>
      <c r="F140" s="610"/>
      <c r="G140" s="610"/>
      <c r="H140" s="17"/>
      <c r="I140" s="17"/>
      <c r="J140" s="17"/>
      <c r="K140" s="17"/>
      <c r="L140" s="17"/>
      <c r="M140" s="346"/>
      <c r="N140" s="17"/>
      <c r="O140" s="17"/>
      <c r="P140" s="17"/>
      <c r="Q140" s="2"/>
      <c r="R140" s="87"/>
    </row>
    <row r="141" spans="1:18" ht="18" customHeight="1" thickBot="1" x14ac:dyDescent="0.25">
      <c r="A141" s="14"/>
      <c r="B141" s="2"/>
      <c r="C141" s="108" t="s">
        <v>6485</v>
      </c>
      <c r="D141" s="89"/>
      <c r="E141" s="17"/>
      <c r="F141" s="17"/>
      <c r="G141" s="17"/>
      <c r="H141" s="17"/>
      <c r="I141" s="17"/>
      <c r="J141" s="1195">
        <f>INDEX(Data!AQ:AQ,MATCH(Import_LA_Code,Ref_LA_Codes,0))</f>
        <v>0</v>
      </c>
      <c r="K141" s="2"/>
      <c r="L141" s="2"/>
      <c r="M141" s="1092">
        <f>INDEX(Data!AR:AR,MATCH(Import_LA_Code,Ref_LA_Codes,0))</f>
        <v>0</v>
      </c>
      <c r="N141" s="1190"/>
      <c r="O141" s="2"/>
      <c r="P141" s="1093">
        <f>INDEX(Data!AS:AS,MATCH(Import_LA_Code,Ref_LA_Codes,0))</f>
        <v>0</v>
      </c>
      <c r="Q141" s="1190"/>
      <c r="R141" s="87"/>
    </row>
    <row r="142" spans="1:18" ht="18" customHeight="1" thickBot="1" x14ac:dyDescent="0.25">
      <c r="A142" s="14"/>
      <c r="B142" s="2"/>
      <c r="C142" s="108"/>
      <c r="D142" s="89"/>
      <c r="E142" s="17"/>
      <c r="F142" s="17"/>
      <c r="G142" s="17"/>
      <c r="H142" s="17"/>
      <c r="I142" s="17"/>
      <c r="J142" s="94"/>
      <c r="K142" s="17"/>
      <c r="L142" s="17"/>
      <c r="M142" s="94"/>
      <c r="N142" s="17"/>
      <c r="O142" s="17"/>
      <c r="P142" s="94"/>
      <c r="Q142" s="2"/>
      <c r="R142" s="87"/>
    </row>
    <row r="143" spans="1:18" ht="18" customHeight="1" thickBot="1" x14ac:dyDescent="0.25">
      <c r="A143" s="14"/>
      <c r="B143" s="2"/>
      <c r="C143" s="108" t="s">
        <v>1305</v>
      </c>
      <c r="D143" s="89"/>
      <c r="E143" s="17"/>
      <c r="F143" s="17"/>
      <c r="G143" s="17"/>
      <c r="H143" s="17"/>
      <c r="I143" s="17"/>
      <c r="J143" s="1145">
        <f>ROUND(+J139-J141,0)</f>
        <v>0</v>
      </c>
      <c r="K143" s="2"/>
      <c r="L143" s="2"/>
      <c r="M143" s="1145">
        <f>ROUND(+M139-M141,0)</f>
        <v>0</v>
      </c>
      <c r="N143" s="2"/>
      <c r="O143" s="2"/>
      <c r="P143" s="1145">
        <f>ROUND(+P139-P141,0)</f>
        <v>0</v>
      </c>
      <c r="Q143" s="2"/>
      <c r="R143" s="87"/>
    </row>
    <row r="144" spans="1:18" ht="18" customHeight="1" x14ac:dyDescent="0.2">
      <c r="A144" s="14"/>
      <c r="B144" s="2"/>
      <c r="C144" s="108"/>
      <c r="D144" s="89"/>
      <c r="E144" s="17"/>
      <c r="F144" s="17"/>
      <c r="G144" s="17"/>
      <c r="H144" s="17"/>
      <c r="I144" s="17"/>
      <c r="J144" s="17"/>
      <c r="K144" s="17"/>
      <c r="L144" s="17"/>
      <c r="M144" s="17"/>
      <c r="N144" s="17"/>
      <c r="O144" s="17"/>
      <c r="P144" s="17"/>
      <c r="Q144" s="2"/>
      <c r="R144" s="87"/>
    </row>
    <row r="145" spans="1:19" ht="18" customHeight="1" thickBot="1" x14ac:dyDescent="0.25">
      <c r="A145" s="847"/>
      <c r="B145" s="2"/>
      <c r="C145" s="141" t="s">
        <v>1075</v>
      </c>
      <c r="D145" s="89"/>
      <c r="E145" s="17"/>
      <c r="F145" s="17"/>
      <c r="G145" s="17"/>
      <c r="H145" s="17"/>
      <c r="I145" s="17"/>
      <c r="J145" s="17"/>
      <c r="K145" s="17"/>
      <c r="L145" s="17"/>
      <c r="M145" s="17"/>
      <c r="N145" s="17"/>
      <c r="O145" s="17"/>
      <c r="P145" s="17"/>
      <c r="Q145" s="2"/>
      <c r="R145" s="986"/>
    </row>
    <row r="146" spans="1:19" ht="18" customHeight="1" thickBot="1" x14ac:dyDescent="0.25">
      <c r="A146" s="847"/>
      <c r="B146" s="2"/>
      <c r="C146" s="148" t="s">
        <v>5007</v>
      </c>
      <c r="D146" s="89"/>
      <c r="E146" s="17"/>
      <c r="F146" s="17"/>
      <c r="G146" s="17"/>
      <c r="H146" s="17"/>
      <c r="I146" s="17"/>
      <c r="J146" s="1062">
        <f>(((+'Part 3'!J216*(1+Adj_factor))*J$33)+('Part 3'!M216*(1+Adj_factor)*IF('Part 2 DA Summary'!$P$6&gt;0,1,Local_Share_Total)))*-1</f>
        <v>0</v>
      </c>
      <c r="K146" s="1165"/>
      <c r="L146" s="6"/>
      <c r="M146" s="1177">
        <f>((('Part 3'!J216*(1+Adj_factor))*M$33))*-1</f>
        <v>0</v>
      </c>
      <c r="N146" s="6"/>
      <c r="O146" s="6"/>
      <c r="P146" s="1118">
        <f>(('Part 3'!J216*(1+Adj_factor))*P$33)*-1</f>
        <v>0</v>
      </c>
      <c r="Q146" s="2"/>
      <c r="R146" s="986"/>
    </row>
    <row r="147" spans="1:19" ht="18" customHeight="1" x14ac:dyDescent="0.2">
      <c r="A147" s="847"/>
      <c r="B147" s="2"/>
      <c r="C147" s="108"/>
      <c r="D147" s="89"/>
      <c r="E147" s="17"/>
      <c r="F147" s="17"/>
      <c r="G147" s="17"/>
      <c r="H147" s="17"/>
      <c r="I147" s="17"/>
      <c r="J147" s="17"/>
      <c r="K147" s="17"/>
      <c r="L147" s="17"/>
      <c r="M147" s="17"/>
      <c r="N147" s="17"/>
      <c r="O147" s="17"/>
      <c r="P147" s="17"/>
      <c r="Q147" s="2"/>
      <c r="R147" s="986"/>
    </row>
    <row r="148" spans="1:19" ht="18" customHeight="1" thickBot="1" x14ac:dyDescent="0.25">
      <c r="A148" s="14"/>
      <c r="B148" s="2"/>
      <c r="C148" s="141" t="s">
        <v>1073</v>
      </c>
      <c r="D148" s="89"/>
      <c r="E148" s="17"/>
      <c r="F148" s="17"/>
      <c r="G148" s="17"/>
      <c r="H148" s="17"/>
      <c r="I148" s="17"/>
      <c r="J148" s="17"/>
      <c r="K148" s="17"/>
      <c r="L148" s="17"/>
      <c r="M148" s="17"/>
      <c r="N148" s="17"/>
      <c r="O148" s="17"/>
      <c r="P148" s="17"/>
      <c r="Q148" s="2"/>
      <c r="R148" s="87"/>
    </row>
    <row r="149" spans="1:19" s="197" customFormat="1" ht="18" customHeight="1" thickBot="1" x14ac:dyDescent="0.25">
      <c r="A149" s="791"/>
      <c r="B149" s="792"/>
      <c r="C149" s="148" t="s">
        <v>5008</v>
      </c>
      <c r="D149" s="610"/>
      <c r="E149" s="610"/>
      <c r="F149" s="610"/>
      <c r="G149" s="610"/>
      <c r="H149" s="6"/>
      <c r="I149" s="6"/>
      <c r="J149" s="1200">
        <f>(((+'Part 3'!J220*(1+Adj_factor))*J$33)+('Part 3'!M220*(1+Adj_factor)*IF('Part 2 DA Summary'!$P$6&gt;0,1,Local_Share_Total)))*-1</f>
        <v>0</v>
      </c>
      <c r="K149" s="6"/>
      <c r="L149" s="6"/>
      <c r="M149" s="1177">
        <f>((('Part 3'!J220*(1+Adj_factor))*M$33))*-1</f>
        <v>0</v>
      </c>
      <c r="N149" s="6"/>
      <c r="O149" s="6"/>
      <c r="P149" s="1062">
        <f>(('Part 3'!J220*(1+Adj_factor))*P$33)*-1</f>
        <v>0</v>
      </c>
      <c r="Q149" s="1183"/>
      <c r="R149" s="767"/>
      <c r="S149" s="200"/>
    </row>
    <row r="150" spans="1:19" ht="18" customHeight="1" x14ac:dyDescent="0.2">
      <c r="A150" s="14"/>
      <c r="B150" s="2"/>
      <c r="C150" s="610"/>
      <c r="D150" s="610"/>
      <c r="E150" s="610"/>
      <c r="F150" s="610"/>
      <c r="G150" s="610"/>
      <c r="H150" s="17"/>
      <c r="I150" s="17"/>
      <c r="J150" s="17"/>
      <c r="K150" s="17"/>
      <c r="L150" s="17"/>
      <c r="M150" s="346"/>
      <c r="N150" s="17"/>
      <c r="O150" s="17"/>
      <c r="P150" s="17"/>
      <c r="Q150" s="2"/>
      <c r="R150" s="87"/>
    </row>
    <row r="151" spans="1:19" ht="18" customHeight="1" thickBot="1" x14ac:dyDescent="0.25">
      <c r="A151" s="14"/>
      <c r="B151" s="2"/>
      <c r="C151" s="593" t="s">
        <v>1293</v>
      </c>
      <c r="D151" s="156"/>
      <c r="E151" s="167"/>
      <c r="F151" s="167"/>
      <c r="G151" s="167"/>
      <c r="H151" s="17"/>
      <c r="I151" s="17"/>
      <c r="J151" s="94"/>
      <c r="K151" s="17"/>
      <c r="L151" s="17"/>
      <c r="M151" s="94"/>
      <c r="N151" s="17"/>
      <c r="O151" s="17"/>
      <c r="P151" s="94"/>
      <c r="Q151" s="2"/>
      <c r="R151" s="87"/>
    </row>
    <row r="152" spans="1:19" s="197" customFormat="1" ht="18" customHeight="1" thickBot="1" x14ac:dyDescent="0.25">
      <c r="A152" s="791"/>
      <c r="B152" s="792"/>
      <c r="C152" s="594" t="s">
        <v>5009</v>
      </c>
      <c r="D152" s="594"/>
      <c r="E152" s="480"/>
      <c r="F152" s="480"/>
      <c r="G152" s="480"/>
      <c r="H152" s="6"/>
      <c r="I152" s="6"/>
      <c r="J152" s="1118">
        <f>(((+'Part 3'!J88*(1+Adj_factor))*J$33)+('Part 3'!M88*(1+Adj_factor)*IF('Part 2 DA Summary'!$P$6&gt;0,1,Local_Share_Total)))*-1</f>
        <v>0</v>
      </c>
      <c r="K152" s="6"/>
      <c r="L152" s="6"/>
      <c r="M152" s="1177">
        <f>(('Part 3'!J88*(1+Adj_factor))*M$33)*-1</f>
        <v>0</v>
      </c>
      <c r="N152" s="6"/>
      <c r="O152" s="6"/>
      <c r="P152" s="1062">
        <f>(('Part 3'!J88*(1+Adj_factor))*P$33)*-1</f>
        <v>0</v>
      </c>
      <c r="Q152" s="1183"/>
      <c r="R152" s="767"/>
      <c r="S152" s="200"/>
    </row>
    <row r="153" spans="1:19" ht="18" customHeight="1" x14ac:dyDescent="0.2">
      <c r="A153" s="14"/>
      <c r="B153" s="2"/>
      <c r="C153" s="108"/>
      <c r="D153" s="89"/>
      <c r="E153" s="17"/>
      <c r="F153" s="17"/>
      <c r="G153" s="17"/>
      <c r="H153" s="17"/>
      <c r="I153" s="17"/>
      <c r="J153" s="94"/>
      <c r="K153" s="17"/>
      <c r="L153" s="17"/>
      <c r="M153" s="94"/>
      <c r="N153" s="17"/>
      <c r="O153" s="17"/>
      <c r="P153" s="94"/>
      <c r="Q153" s="2"/>
      <c r="R153" s="87"/>
    </row>
    <row r="154" spans="1:19" ht="18" customHeight="1" thickBot="1" x14ac:dyDescent="0.25">
      <c r="A154" s="847"/>
      <c r="B154" s="2"/>
      <c r="C154" s="141" t="s">
        <v>4346</v>
      </c>
      <c r="D154" s="89"/>
      <c r="E154" s="17"/>
      <c r="F154" s="17"/>
      <c r="G154" s="17"/>
      <c r="H154" s="17"/>
      <c r="I154" s="17"/>
      <c r="J154" s="94"/>
      <c r="K154" s="17"/>
      <c r="L154" s="17"/>
      <c r="M154" s="94"/>
      <c r="N154" s="17"/>
      <c r="O154" s="17"/>
      <c r="P154" s="94"/>
      <c r="Q154" s="2"/>
      <c r="R154" s="1016"/>
    </row>
    <row r="155" spans="1:19" ht="18" customHeight="1" thickBot="1" x14ac:dyDescent="0.25">
      <c r="A155" s="847"/>
      <c r="B155" s="2"/>
      <c r="C155" s="1678" t="s">
        <v>5010</v>
      </c>
      <c r="D155" s="1678"/>
      <c r="E155" s="1678"/>
      <c r="F155" s="17"/>
      <c r="G155" s="17"/>
      <c r="H155" s="17"/>
      <c r="I155" s="17"/>
      <c r="J155" s="1072">
        <f>(((+'Part 3'!J224*(1+Adj_factor))*J$33)+('Part 3'!M224*(1+Adj_factor)*IF('Part 2 DA Summary'!$P$6&gt;0,1,Local_Share_Total))+((+'Part 3'!J226*(1+Adj_factor))*J$33)+('Part 3'!M226*(1+Adj_factor)*IF('Part 2 DA Summary'!$P$6&gt;0,1,Local_Share_Total)))*-1</f>
        <v>0</v>
      </c>
      <c r="K155" s="1141"/>
      <c r="L155" s="17"/>
      <c r="M155" s="1179">
        <f>((('Part 3'!J224*(1+Adj_factor))*M$33)+(('Part 3'!J226*(1+Adj_factor))*M$33))*-1</f>
        <v>0</v>
      </c>
      <c r="N155" s="17"/>
      <c r="O155" s="17"/>
      <c r="P155" s="1072">
        <f>((('Part 3'!J224*(1+Adj_factor))*P$33)+(('Part 3'!J226*(1+Adj_factor))*P$33))*-1</f>
        <v>0</v>
      </c>
      <c r="Q155" s="1175"/>
      <c r="R155" s="1016"/>
    </row>
    <row r="156" spans="1:19" ht="18" customHeight="1" thickBot="1" x14ac:dyDescent="0.25">
      <c r="A156" s="847"/>
      <c r="B156" s="2"/>
      <c r="C156" s="108"/>
      <c r="D156" s="89"/>
      <c r="E156" s="17"/>
      <c r="F156" s="17"/>
      <c r="G156" s="17"/>
      <c r="H156" s="17"/>
      <c r="I156" s="17"/>
      <c r="J156" s="17"/>
      <c r="K156" s="17"/>
      <c r="L156" s="17"/>
      <c r="M156" s="346"/>
      <c r="N156" s="17"/>
      <c r="O156" s="17"/>
      <c r="P156" s="17"/>
      <c r="Q156" s="2"/>
      <c r="R156" s="1016"/>
    </row>
    <row r="157" spans="1:19" ht="18" customHeight="1" thickBot="1" x14ac:dyDescent="0.25">
      <c r="A157" s="847"/>
      <c r="B157" s="2"/>
      <c r="C157" s="1678" t="s">
        <v>5011</v>
      </c>
      <c r="D157" s="1678"/>
      <c r="E157" s="1678"/>
      <c r="F157" s="1678"/>
      <c r="G157" s="1678"/>
      <c r="H157" s="17"/>
      <c r="I157" s="17"/>
      <c r="J157" s="1093">
        <f>INDEX(Data!BC:BC,MATCH(Import_LA_Code,Ref_LA_Codes,0))</f>
        <v>0</v>
      </c>
      <c r="K157" s="1190"/>
      <c r="L157" s="2"/>
      <c r="M157" s="1194">
        <f>INDEX(Data!BD:BD,MATCH(Import_LA_Code,Ref_LA_Codes,0))</f>
        <v>0</v>
      </c>
      <c r="N157" s="2"/>
      <c r="O157" s="2"/>
      <c r="P157" s="1093">
        <f>INDEX(Data!BE:BE,MATCH(Import_LA_Code,Ref_LA_Codes,0))</f>
        <v>0</v>
      </c>
      <c r="Q157" s="1190"/>
      <c r="R157" s="1016"/>
    </row>
    <row r="158" spans="1:19" ht="18" customHeight="1" thickBot="1" x14ac:dyDescent="0.25">
      <c r="A158" s="847"/>
      <c r="B158" s="2"/>
      <c r="C158" s="108"/>
      <c r="D158" s="89"/>
      <c r="E158" s="17"/>
      <c r="F158" s="17"/>
      <c r="G158" s="17"/>
      <c r="H158" s="17"/>
      <c r="I158" s="17"/>
      <c r="J158" s="94"/>
      <c r="K158" s="17"/>
      <c r="L158" s="17"/>
      <c r="M158" s="94"/>
      <c r="N158" s="17"/>
      <c r="O158" s="17"/>
      <c r="P158" s="94"/>
      <c r="Q158" s="2"/>
      <c r="R158" s="1016"/>
    </row>
    <row r="159" spans="1:19" ht="18" customHeight="1" thickBot="1" x14ac:dyDescent="0.25">
      <c r="A159" s="847"/>
      <c r="B159" s="2"/>
      <c r="C159" s="1678" t="s">
        <v>4424</v>
      </c>
      <c r="D159" s="1678"/>
      <c r="E159" s="1678"/>
      <c r="F159" s="1678"/>
      <c r="G159" s="1678"/>
      <c r="H159" s="17"/>
      <c r="I159" s="17"/>
      <c r="J159" s="1145">
        <f>ROUND(+J155-J157,0)</f>
        <v>0</v>
      </c>
      <c r="K159" s="2"/>
      <c r="L159" s="2"/>
      <c r="M159" s="1063">
        <f>ROUND(+M155-M157,0)</f>
        <v>0</v>
      </c>
      <c r="N159" s="1175"/>
      <c r="O159" s="2"/>
      <c r="P159" s="1063">
        <f>ROUND(+P155-P157,0)</f>
        <v>0</v>
      </c>
      <c r="Q159" s="1175"/>
      <c r="R159" s="1016"/>
    </row>
    <row r="160" spans="1:19" ht="18" customHeight="1" x14ac:dyDescent="0.2">
      <c r="A160" s="847"/>
      <c r="B160" s="2"/>
      <c r="C160" s="108"/>
      <c r="D160" s="89"/>
      <c r="E160" s="17"/>
      <c r="F160" s="17"/>
      <c r="G160" s="17"/>
      <c r="H160" s="17"/>
      <c r="I160" s="17"/>
      <c r="J160" s="94"/>
      <c r="K160" s="17"/>
      <c r="L160" s="17"/>
      <c r="M160" s="94"/>
      <c r="N160" s="17"/>
      <c r="O160" s="17"/>
      <c r="P160" s="94"/>
      <c r="Q160" s="2"/>
      <c r="R160" s="1016"/>
    </row>
    <row r="161" spans="1:22" s="315" customFormat="1" ht="18" customHeight="1" thickBot="1" x14ac:dyDescent="0.3">
      <c r="A161" s="1009"/>
      <c r="B161" s="660"/>
      <c r="C161" s="593" t="s">
        <v>4375</v>
      </c>
      <c r="D161" s="594"/>
      <c r="E161" s="480"/>
      <c r="F161" s="480"/>
      <c r="G161" s="480"/>
      <c r="H161" s="684"/>
      <c r="I161" s="684"/>
      <c r="J161" s="662"/>
      <c r="K161" s="662"/>
      <c r="L161" s="662"/>
      <c r="M161" s="724"/>
      <c r="N161" s="662"/>
      <c r="O161" s="662"/>
      <c r="P161" s="662"/>
      <c r="Q161" s="660"/>
      <c r="R161" s="1023"/>
      <c r="S161" s="444"/>
      <c r="U161" s="219"/>
    </row>
    <row r="162" spans="1:22" ht="18" customHeight="1" thickBot="1" x14ac:dyDescent="0.25">
      <c r="A162" s="847"/>
      <c r="B162" s="2"/>
      <c r="C162" s="594" t="s">
        <v>5012</v>
      </c>
      <c r="D162" s="156"/>
      <c r="E162" s="167"/>
      <c r="F162" s="167"/>
      <c r="G162" s="167"/>
      <c r="H162" s="167"/>
      <c r="I162" s="167"/>
      <c r="J162" s="1072">
        <f>(((+'Part 3'!J230*(1+Adj_factor))*J$33)+('Part 3'!M230*(1+Adj_factor)*IF('Part 2 DA Summary'!$P$6&gt;0,1,Local_Share_Total)))*-1</f>
        <v>0</v>
      </c>
      <c r="K162" s="1181"/>
      <c r="L162" s="662"/>
      <c r="M162" s="1094">
        <f>(('Part 3'!J230*(1+Adj_factor))*M$33)*-1</f>
        <v>0</v>
      </c>
      <c r="N162" s="1181"/>
      <c r="O162" s="662"/>
      <c r="P162" s="1180">
        <f>(('Part 3'!J230*(1+Adj_factor))*P$33)*-1</f>
        <v>0</v>
      </c>
      <c r="Q162" s="2"/>
      <c r="R162" s="891"/>
    </row>
    <row r="163" spans="1:22" ht="18" customHeight="1" x14ac:dyDescent="0.2">
      <c r="A163" s="847"/>
      <c r="B163" s="2"/>
      <c r="C163" s="108"/>
      <c r="D163" s="89"/>
      <c r="E163" s="17"/>
      <c r="F163" s="17"/>
      <c r="G163" s="17"/>
      <c r="H163" s="17"/>
      <c r="I163" s="17"/>
      <c r="J163" s="190"/>
      <c r="K163" s="167"/>
      <c r="L163" s="167"/>
      <c r="M163" s="190"/>
      <c r="N163" s="17"/>
      <c r="O163" s="17"/>
      <c r="P163" s="94"/>
      <c r="Q163" s="2"/>
      <c r="R163" s="986"/>
    </row>
    <row r="164" spans="1:22" ht="18" customHeight="1" thickBot="1" x14ac:dyDescent="0.3">
      <c r="A164" s="14"/>
      <c r="B164" s="2"/>
      <c r="C164" s="136" t="s">
        <v>6396</v>
      </c>
      <c r="D164" s="89"/>
      <c r="E164" s="17"/>
      <c r="F164" s="17"/>
      <c r="G164" s="17"/>
      <c r="H164" s="17"/>
      <c r="I164" s="17"/>
      <c r="J164" s="17"/>
      <c r="K164" s="17"/>
      <c r="L164" s="17"/>
      <c r="M164" s="346"/>
      <c r="N164" s="17"/>
      <c r="O164" s="17"/>
      <c r="P164" s="17"/>
      <c r="Q164" s="2"/>
      <c r="R164" s="87"/>
    </row>
    <row r="165" spans="1:22" ht="18" customHeight="1" thickBot="1" x14ac:dyDescent="0.3">
      <c r="A165" s="14"/>
      <c r="B165" s="2"/>
      <c r="C165" s="1678" t="s">
        <v>5013</v>
      </c>
      <c r="D165" s="1678"/>
      <c r="E165" s="1678"/>
      <c r="F165" s="17"/>
      <c r="G165" s="17"/>
      <c r="H165" s="17"/>
      <c r="I165" s="17"/>
      <c r="J165" s="1145">
        <f>IF('Part 1'!$K$21="E0104",+(('Part 1'!K67*J33)+('Part 1'!K53+'Part 1'!K59+J58-M44+IF(Local_Share_Total&lt;1,'Part 3'!M155*-1+('Part 3'!J157*-1*'Part 4'!J33),0)+J73))*Adj_factor,+(('Part 1'!K67*J33)+('Part 1'!K53+'Part 1'!K59+J58-M44+IF(Local_Share_Total&lt;1,'Part 3'!M155*-1+('Part 3'!J157*-1*'Part 4'!J33),0)))*Adj_factor)</f>
        <v>0</v>
      </c>
      <c r="K165" s="17"/>
      <c r="L165" s="17"/>
      <c r="M165" s="1063">
        <f>(('Part 1'!$K67*M33)+'Part 1'!$K61+M58+M44+IF(Local_Share_Total&lt;1,'Part 3'!J157*-1*M33,0))*Adj_factor</f>
        <v>0</v>
      </c>
      <c r="N165" s="1141"/>
      <c r="O165" s="17"/>
      <c r="P165" s="1117">
        <f>('Part 1'!K67*P$33+P58+IF(Local_Share_Total&lt;1,'Part 3'!J157*-1*'Part 4'!P33,0))*Adj_factor</f>
        <v>0</v>
      </c>
      <c r="Q165" s="2"/>
      <c r="R165" s="87"/>
      <c r="T165" s="219"/>
      <c r="V165" s="219"/>
    </row>
    <row r="166" spans="1:22" ht="18" customHeight="1" thickBot="1" x14ac:dyDescent="0.3">
      <c r="A166" s="14"/>
      <c r="B166" s="2"/>
      <c r="C166" s="108"/>
      <c r="D166" s="89"/>
      <c r="E166" s="17"/>
      <c r="F166" s="17"/>
      <c r="G166" s="17"/>
      <c r="H166" s="17"/>
      <c r="I166" s="17"/>
      <c r="J166" s="17"/>
      <c r="K166" s="17"/>
      <c r="L166" s="17"/>
      <c r="M166" s="346"/>
      <c r="N166" s="17"/>
      <c r="O166" s="17"/>
      <c r="P166" s="17"/>
      <c r="Q166" s="2"/>
      <c r="R166" s="87"/>
      <c r="U166" s="219"/>
    </row>
    <row r="167" spans="1:22" ht="18" customHeight="1" thickBot="1" x14ac:dyDescent="0.25">
      <c r="A167" s="14"/>
      <c r="B167" s="2"/>
      <c r="C167" s="1678" t="s">
        <v>5014</v>
      </c>
      <c r="D167" s="1678"/>
      <c r="E167" s="1678"/>
      <c r="F167" s="1678"/>
      <c r="G167" s="1678"/>
      <c r="H167" s="17"/>
      <c r="I167" s="17"/>
      <c r="J167" s="1093">
        <f>INDEX(Data!Y:Y,MATCH(Import_LA_Code,Ref_LA_Codes,0))</f>
        <v>0</v>
      </c>
      <c r="K167" s="1175"/>
      <c r="L167" s="2"/>
      <c r="M167" s="1184">
        <f>INDEX(Data!Z:Z,MATCH(Import_LA_Code,Ref_LA_Codes,0))</f>
        <v>0</v>
      </c>
      <c r="N167" s="2"/>
      <c r="O167" s="2"/>
      <c r="P167" s="1093">
        <f>INDEX(Data!AA:AA,MATCH(Import_LA_Code,Ref_LA_Codes,0))</f>
        <v>0</v>
      </c>
      <c r="Q167" s="1190"/>
      <c r="R167" s="87"/>
    </row>
    <row r="168" spans="1:22" ht="18" customHeight="1" thickBot="1" x14ac:dyDescent="0.25">
      <c r="A168" s="14"/>
      <c r="B168" s="2"/>
      <c r="C168" s="108"/>
      <c r="D168" s="89"/>
      <c r="E168" s="17"/>
      <c r="F168" s="17"/>
      <c r="G168" s="17"/>
      <c r="H168" s="17"/>
      <c r="I168" s="17"/>
      <c r="J168" s="94"/>
      <c r="K168" s="17"/>
      <c r="L168" s="17"/>
      <c r="M168" s="94"/>
      <c r="N168" s="17"/>
      <c r="O168" s="17"/>
      <c r="P168" s="94"/>
      <c r="Q168" s="2"/>
      <c r="R168" s="87"/>
      <c r="U168" s="197"/>
    </row>
    <row r="169" spans="1:22" ht="18" customHeight="1" thickBot="1" x14ac:dyDescent="0.25">
      <c r="A169" s="14"/>
      <c r="B169" s="2"/>
      <c r="C169" s="1678" t="s">
        <v>4213</v>
      </c>
      <c r="D169" s="1678"/>
      <c r="E169" s="1678"/>
      <c r="F169" s="1678"/>
      <c r="G169" s="1678"/>
      <c r="H169" s="17"/>
      <c r="I169" s="17"/>
      <c r="J169" s="1063">
        <f>ROUND(+J165-J167,0)</f>
        <v>0</v>
      </c>
      <c r="K169" s="1141"/>
      <c r="L169" s="17"/>
      <c r="M169" s="1145">
        <f>ROUND(+M165-M167,0)</f>
        <v>0</v>
      </c>
      <c r="N169" s="17"/>
      <c r="O169" s="17"/>
      <c r="P169" s="1145">
        <f>ROUND(+P165-P167,0)</f>
        <v>0</v>
      </c>
      <c r="Q169" s="2"/>
      <c r="R169" s="87"/>
    </row>
    <row r="170" spans="1:22" ht="18" customHeight="1" x14ac:dyDescent="0.2">
      <c r="A170" s="14"/>
      <c r="B170" s="2"/>
      <c r="C170" s="108"/>
      <c r="D170" s="89"/>
      <c r="E170" s="17"/>
      <c r="F170" s="17"/>
      <c r="G170" s="17"/>
      <c r="H170" s="17"/>
      <c r="I170" s="17"/>
      <c r="J170" s="190"/>
      <c r="K170" s="167"/>
      <c r="L170" s="167"/>
      <c r="M170" s="190"/>
      <c r="N170" s="167"/>
      <c r="O170" s="167"/>
      <c r="P170" s="190"/>
      <c r="Q170" s="2"/>
      <c r="R170" s="87"/>
      <c r="T170" s="197" t="s">
        <v>3948</v>
      </c>
    </row>
    <row r="171" spans="1:22" ht="18" customHeight="1" thickBot="1" x14ac:dyDescent="0.3">
      <c r="A171" s="14"/>
      <c r="B171" s="2"/>
      <c r="C171" s="136" t="str">
        <f>IF(T171=0,"Designated areas relief granted in 100% business rates retention areas","Designated areas relief granted in 100% business rates retention areas: Not applicable")</f>
        <v>Designated areas relief granted in 100% business rates retention areas: Not applicable</v>
      </c>
      <c r="D171" s="89"/>
      <c r="E171" s="17"/>
      <c r="F171" s="17"/>
      <c r="G171" s="17"/>
      <c r="H171" s="17"/>
      <c r="I171" s="17"/>
      <c r="J171" s="17"/>
      <c r="K171" s="17"/>
      <c r="L171" s="17"/>
      <c r="M171" s="346"/>
      <c r="N171" s="17"/>
      <c r="O171" s="17"/>
      <c r="P171" s="17"/>
      <c r="Q171" s="2"/>
      <c r="R171" s="87"/>
      <c r="T171">
        <f>IF(Local_Share_Total=1,0,1)</f>
        <v>1</v>
      </c>
    </row>
    <row r="172" spans="1:22" ht="18" customHeight="1" thickBot="1" x14ac:dyDescent="0.3">
      <c r="A172" s="14"/>
      <c r="B172" s="2"/>
      <c r="C172" s="1678" t="str">
        <f>IF(T171=0,"57.  Amount due to authority in 2023-24","57.  Amount due to authority in 2023-24: Not applicable")</f>
        <v>57.  Amount due to authority in 2023-24: Not applicable</v>
      </c>
      <c r="D172" s="1678"/>
      <c r="E172" s="1678"/>
      <c r="F172" s="17"/>
      <c r="G172" s="17"/>
      <c r="H172" s="17"/>
      <c r="I172" s="17"/>
      <c r="J172" s="1179">
        <f>IF(Local_Share_Total=1,((+'Part 3'!M155*-1)+(('Part 3'!J157*-1)*'Part 4'!J33))*(1+(Adj_factor)),0)</f>
        <v>0</v>
      </c>
      <c r="K172" s="17"/>
      <c r="L172" s="17"/>
      <c r="M172" s="1094">
        <f>IF(Local_Share_Total=1,(('Part 3'!J157*-1)*'Part 4'!M33)*(1+(Adj_factor)),0)</f>
        <v>0</v>
      </c>
      <c r="N172" s="1141"/>
      <c r="O172" s="17"/>
      <c r="P172" s="1179">
        <f>IF(Local_Share_Total=1,(('Part 3'!J157*-1)*'Part 4'!P33)*(1+(Adj_factor)),0)</f>
        <v>0</v>
      </c>
      <c r="Q172" s="2"/>
      <c r="R172" s="87"/>
      <c r="T172" s="219">
        <f>IF(ROUND(SUM(J172,M172,P172),0)='Part 2'!O83,0,1)</f>
        <v>0</v>
      </c>
      <c r="V172" s="219"/>
    </row>
    <row r="173" spans="1:22" ht="18" customHeight="1" thickBot="1" x14ac:dyDescent="0.3">
      <c r="A173" s="14"/>
      <c r="B173" s="2"/>
      <c r="C173" s="108"/>
      <c r="D173" s="89"/>
      <c r="E173" s="17"/>
      <c r="F173" s="17"/>
      <c r="G173" s="17"/>
      <c r="H173" s="17"/>
      <c r="I173" s="17"/>
      <c r="J173" s="17"/>
      <c r="K173" s="17"/>
      <c r="L173" s="17"/>
      <c r="M173" s="346"/>
      <c r="N173" s="17"/>
      <c r="O173" s="17"/>
      <c r="P173" s="17"/>
      <c r="Q173" s="2"/>
      <c r="R173" s="87"/>
      <c r="U173" s="219"/>
    </row>
    <row r="174" spans="1:22" ht="18" customHeight="1" thickBot="1" x14ac:dyDescent="0.25">
      <c r="A174" s="14"/>
      <c r="B174" s="2"/>
      <c r="C174" s="1678" t="s">
        <v>6401</v>
      </c>
      <c r="D174" s="1678"/>
      <c r="E174" s="1678"/>
      <c r="F174" s="1678"/>
      <c r="G174" s="1678"/>
      <c r="H174" s="17"/>
      <c r="I174" s="17"/>
      <c r="J174" s="1093">
        <f>INDEX(Data!AT:AT,MATCH(Import_LA_Code,Ref_LA_Codes,0))</f>
        <v>0</v>
      </c>
      <c r="K174" s="1190"/>
      <c r="L174" s="2"/>
      <c r="M174" s="1194">
        <f>INDEX(Data!AU:AU,MATCH(Import_LA_Code,Ref_LA_Codes,0))</f>
        <v>0</v>
      </c>
      <c r="N174" s="2"/>
      <c r="O174" s="2"/>
      <c r="P174" s="1093">
        <f>INDEX(Data!AV:AV,MATCH(Import_LA_Code,Ref_LA_Codes,0))</f>
        <v>0</v>
      </c>
      <c r="Q174" s="1190"/>
      <c r="R174" s="87"/>
    </row>
    <row r="175" spans="1:22" ht="18" customHeight="1" thickBot="1" x14ac:dyDescent="0.25">
      <c r="A175" s="14"/>
      <c r="B175" s="2"/>
      <c r="C175" s="108"/>
      <c r="D175" s="89"/>
      <c r="E175" s="17"/>
      <c r="F175" s="17"/>
      <c r="G175" s="845"/>
      <c r="H175" s="17"/>
      <c r="I175" s="17"/>
      <c r="J175" s="94"/>
      <c r="K175" s="17"/>
      <c r="L175" s="17"/>
      <c r="M175" s="94"/>
      <c r="N175" s="17"/>
      <c r="O175" s="17"/>
      <c r="P175" s="94"/>
      <c r="Q175" s="2"/>
      <c r="R175" s="87"/>
      <c r="U175" s="197"/>
    </row>
    <row r="176" spans="1:22" ht="18" customHeight="1" thickBot="1" x14ac:dyDescent="0.25">
      <c r="A176" s="14"/>
      <c r="B176" s="2"/>
      <c r="C176" s="1678" t="s">
        <v>1373</v>
      </c>
      <c r="D176" s="1678"/>
      <c r="E176" s="1678"/>
      <c r="F176" s="1678"/>
      <c r="G176" s="17"/>
      <c r="H176" s="17"/>
      <c r="I176" s="17"/>
      <c r="J176" s="1063">
        <f>ROUND(+J172-J174,0)</f>
        <v>0</v>
      </c>
      <c r="K176" s="1141"/>
      <c r="L176" s="17"/>
      <c r="M176" s="1145">
        <f>ROUND(+M172-M174,0)</f>
        <v>0</v>
      </c>
      <c r="N176" s="17"/>
      <c r="O176" s="17"/>
      <c r="P176" s="1145">
        <f>ROUND(+P172-P174,0)</f>
        <v>0</v>
      </c>
      <c r="Q176" s="2"/>
      <c r="R176" s="87"/>
    </row>
    <row r="177" spans="1:18" ht="18" customHeight="1" x14ac:dyDescent="0.2">
      <c r="A177" s="847"/>
      <c r="B177" s="17"/>
      <c r="C177" s="17"/>
      <c r="D177" s="17"/>
      <c r="E177" s="17"/>
      <c r="F177" s="17"/>
      <c r="G177" s="17"/>
      <c r="H177" s="17"/>
      <c r="I177" s="17"/>
      <c r="J177" s="17"/>
      <c r="K177" s="17"/>
      <c r="L177" s="947"/>
      <c r="M177" s="1013"/>
      <c r="N177" s="947"/>
      <c r="O177" s="17"/>
      <c r="P177" s="17"/>
      <c r="Q177" s="17"/>
      <c r="R177" s="986"/>
    </row>
    <row r="178" spans="1:18" ht="18" customHeight="1" thickBot="1" x14ac:dyDescent="0.3">
      <c r="A178" s="847"/>
      <c r="B178" s="17"/>
      <c r="C178" s="1052" t="s">
        <v>4220</v>
      </c>
      <c r="D178" s="167"/>
      <c r="E178" s="167"/>
      <c r="F178" s="167"/>
      <c r="G178" s="167"/>
      <c r="H178" s="17"/>
      <c r="I178" s="17"/>
      <c r="J178" s="17"/>
      <c r="K178" s="17"/>
      <c r="L178" s="947"/>
      <c r="M178" s="1013"/>
      <c r="N178" s="947"/>
      <c r="O178" s="17"/>
      <c r="P178" s="17"/>
      <c r="Q178" s="17"/>
      <c r="R178" s="986"/>
    </row>
    <row r="179" spans="1:18" ht="18" customHeight="1" thickBot="1" x14ac:dyDescent="0.25">
      <c r="A179" s="847"/>
      <c r="B179" s="17"/>
      <c r="C179" s="594" t="s">
        <v>6487</v>
      </c>
      <c r="D179" s="594"/>
      <c r="E179" s="594"/>
      <c r="F179" s="167"/>
      <c r="G179" s="167"/>
      <c r="H179" s="17"/>
      <c r="I179" s="17"/>
      <c r="J179" s="1072">
        <f>ROUND(((+'Part 3'!J233*(1+Adj_factor))*J$33)+('Part 3'!M233*(1+Adj_factor)*IF('Part 2 DA Summary'!$P$6&gt;0,1,Local_Share_Total)),0)*-1</f>
        <v>0</v>
      </c>
      <c r="K179" s="1181"/>
      <c r="L179" s="947"/>
      <c r="M179" s="1179">
        <f>ROUND((('Part 3'!J233*(1+Adj_factor))*M$33),0)*-1</f>
        <v>0</v>
      </c>
      <c r="N179" s="947"/>
      <c r="O179" s="662"/>
      <c r="P179" s="1072">
        <f>ROUND((('Part 3'!J233*(1+Adj_factor))*P$33),0)*-1</f>
        <v>0</v>
      </c>
      <c r="Q179" s="1141"/>
      <c r="R179" s="986"/>
    </row>
    <row r="180" spans="1:18" ht="18" customHeight="1" x14ac:dyDescent="0.2">
      <c r="A180" s="847"/>
      <c r="B180" s="17"/>
      <c r="C180" s="17"/>
      <c r="D180" s="17"/>
      <c r="E180" s="17"/>
      <c r="F180" s="17"/>
      <c r="G180" s="17"/>
      <c r="H180" s="17"/>
      <c r="I180" s="17"/>
      <c r="J180" s="17"/>
      <c r="K180" s="17"/>
      <c r="L180" s="947"/>
      <c r="M180" s="1013"/>
      <c r="N180" s="947"/>
      <c r="O180" s="17"/>
      <c r="P180" s="17"/>
      <c r="Q180" s="17"/>
      <c r="R180" s="1016"/>
    </row>
    <row r="181" spans="1:18" ht="18" customHeight="1" thickBot="1" x14ac:dyDescent="0.3">
      <c r="A181" s="847"/>
      <c r="B181" s="17"/>
      <c r="C181" s="136" t="s">
        <v>4390</v>
      </c>
      <c r="D181" s="17"/>
      <c r="E181" s="17"/>
      <c r="F181" s="17"/>
      <c r="G181" s="17"/>
      <c r="H181" s="17"/>
      <c r="I181" s="17"/>
      <c r="J181" s="17"/>
      <c r="K181" s="17"/>
      <c r="L181" s="947"/>
      <c r="M181" s="1013"/>
      <c r="N181" s="947"/>
      <c r="O181" s="17"/>
      <c r="P181" s="17"/>
      <c r="Q181" s="17"/>
      <c r="R181" s="1016"/>
    </row>
    <row r="182" spans="1:18" ht="18" customHeight="1" thickBot="1" x14ac:dyDescent="0.25">
      <c r="A182" s="847"/>
      <c r="B182" s="17"/>
      <c r="C182" s="6" t="s">
        <v>5496</v>
      </c>
      <c r="D182" s="17"/>
      <c r="E182" s="17"/>
      <c r="F182" s="17"/>
      <c r="G182" s="17"/>
      <c r="H182" s="17"/>
      <c r="I182" s="17"/>
      <c r="J182" s="1180">
        <f>(((+'Part 3'!J238*(1+Adj_factor))*J$33)+('Part 3'!M238*(1+Adj_factor)*IF('Part 2 DA Summary'!$P$6&gt;0,1,Local_Share_Total))+((+'Part 3'!J240*(1+Adj_factor))*J$33)+('Part 3'!M240*(1+Adj_factor)*IF('Part 2 DA Summary'!$P$6&gt;0,1,Local_Share_Total)))*-1</f>
        <v>0</v>
      </c>
      <c r="K182" s="662"/>
      <c r="L182" s="947"/>
      <c r="M182" s="1094">
        <f>((('Part 3'!J238*(1+Adj_factor))*M$33)+(('Part 3'!J240*(1+Adj_factor))*M$33))*-1</f>
        <v>0</v>
      </c>
      <c r="N182" s="1185"/>
      <c r="O182" s="662"/>
      <c r="P182" s="1072">
        <f>((('Part 3'!J238*(1+Adj_factor))*P$33)+(('Part 3'!J240*(1+Adj_factor))*P$33))*-1</f>
        <v>0</v>
      </c>
      <c r="Q182" s="1141"/>
      <c r="R182" s="1016"/>
    </row>
    <row r="183" spans="1:18" ht="18" customHeight="1" thickBot="1" x14ac:dyDescent="0.25">
      <c r="A183" s="847"/>
      <c r="B183" s="167"/>
      <c r="C183" s="167"/>
      <c r="D183" s="167"/>
      <c r="E183" s="167"/>
      <c r="F183" s="167"/>
      <c r="G183" s="167"/>
      <c r="H183" s="167"/>
      <c r="I183" s="167"/>
      <c r="J183" s="190"/>
      <c r="K183" s="684"/>
      <c r="L183" s="790"/>
      <c r="M183" s="190"/>
      <c r="N183" s="790"/>
      <c r="O183" s="684"/>
      <c r="P183" s="190"/>
      <c r="Q183" s="17"/>
      <c r="R183" s="1374"/>
    </row>
    <row r="184" spans="1:18" ht="18" customHeight="1" thickBot="1" x14ac:dyDescent="0.25">
      <c r="A184" s="847"/>
      <c r="B184" s="167"/>
      <c r="C184" s="1678" t="s">
        <v>5497</v>
      </c>
      <c r="D184" s="1678"/>
      <c r="E184" s="1678"/>
      <c r="F184" s="1678"/>
      <c r="G184" s="1678"/>
      <c r="H184" s="17"/>
      <c r="I184" s="17"/>
      <c r="J184" s="1093">
        <f>INDEX(Data!DX:DX,MATCH(Import_LA_Code,Ref_LA_Codes,0))</f>
        <v>0</v>
      </c>
      <c r="K184" s="1190"/>
      <c r="L184" s="2"/>
      <c r="M184" s="1194">
        <f>INDEX(Data!DY:DY,MATCH(Import_LA_Code,Ref_LA_Codes,0))</f>
        <v>0</v>
      </c>
      <c r="N184" s="2"/>
      <c r="O184" s="2"/>
      <c r="P184" s="1195">
        <f>INDEX(Data!DZ:DZ,MATCH(Import_LA_Code,Ref_LA_Codes,0))</f>
        <v>0</v>
      </c>
      <c r="Q184" s="17"/>
      <c r="R184" s="1374"/>
    </row>
    <row r="185" spans="1:18" ht="18" customHeight="1" thickBot="1" x14ac:dyDescent="0.25">
      <c r="A185" s="847"/>
      <c r="B185" s="167"/>
      <c r="C185" s="108"/>
      <c r="D185" s="89"/>
      <c r="E185" s="17"/>
      <c r="F185" s="17"/>
      <c r="G185" s="17"/>
      <c r="H185" s="17"/>
      <c r="I185" s="17"/>
      <c r="J185" s="94"/>
      <c r="K185" s="17"/>
      <c r="L185" s="17"/>
      <c r="M185" s="94"/>
      <c r="N185" s="17"/>
      <c r="O185" s="17"/>
      <c r="P185" s="94"/>
      <c r="Q185" s="17"/>
      <c r="R185" s="1374"/>
    </row>
    <row r="186" spans="1:18" ht="18" customHeight="1" thickBot="1" x14ac:dyDescent="0.25">
      <c r="A186" s="847"/>
      <c r="B186" s="167"/>
      <c r="C186" s="1678" t="s">
        <v>6488</v>
      </c>
      <c r="D186" s="1678"/>
      <c r="E186" s="1678"/>
      <c r="F186" s="1678"/>
      <c r="G186" s="1678"/>
      <c r="H186" s="17"/>
      <c r="I186" s="17"/>
      <c r="J186" s="1145">
        <f>ROUND(+J182-J184,0)</f>
        <v>0</v>
      </c>
      <c r="K186" s="2"/>
      <c r="L186" s="2"/>
      <c r="M186" s="1063">
        <f>ROUND(+M182-M184,0)</f>
        <v>0</v>
      </c>
      <c r="N186" s="1175"/>
      <c r="O186" s="2"/>
      <c r="P186" s="1375">
        <f>ROUND(+P182-P184,0)</f>
        <v>0</v>
      </c>
      <c r="Q186" s="1141"/>
      <c r="R186" s="1374"/>
    </row>
    <row r="187" spans="1:18" ht="18" customHeight="1" x14ac:dyDescent="0.2">
      <c r="A187" s="847"/>
      <c r="B187" s="17"/>
      <c r="C187" s="17"/>
      <c r="D187" s="17"/>
      <c r="E187" s="17"/>
      <c r="F187" s="17"/>
      <c r="G187" s="17"/>
      <c r="H187" s="17"/>
      <c r="I187" s="17"/>
      <c r="J187" s="17"/>
      <c r="K187" s="17"/>
      <c r="L187" s="947"/>
      <c r="M187" s="1013"/>
      <c r="N187" s="947"/>
      <c r="O187" s="17"/>
      <c r="P187" s="17"/>
      <c r="Q187" s="17"/>
      <c r="R187" s="1016"/>
    </row>
    <row r="188" spans="1:18" ht="18" customHeight="1" thickBot="1" x14ac:dyDescent="0.3">
      <c r="A188" s="847"/>
      <c r="B188" s="17"/>
      <c r="C188" s="136" t="s">
        <v>4215</v>
      </c>
      <c r="D188" s="17"/>
      <c r="E188" s="17"/>
      <c r="F188" s="17"/>
      <c r="G188" s="17"/>
      <c r="H188" s="17"/>
      <c r="I188" s="17"/>
      <c r="J188" s="17"/>
      <c r="K188" s="17"/>
      <c r="L188" s="947"/>
      <c r="M188" s="1579"/>
      <c r="N188" s="947"/>
      <c r="O188" s="17"/>
      <c r="P188" s="17"/>
      <c r="Q188" s="17"/>
      <c r="R188" s="986"/>
    </row>
    <row r="189" spans="1:18" ht="18" customHeight="1" thickBot="1" x14ac:dyDescent="0.25">
      <c r="A189" s="847"/>
      <c r="B189" s="17"/>
      <c r="C189" s="6" t="s">
        <v>5498</v>
      </c>
      <c r="D189" s="17"/>
      <c r="E189" s="17"/>
      <c r="F189" s="17"/>
      <c r="G189" s="17"/>
      <c r="H189" s="17"/>
      <c r="I189" s="17"/>
      <c r="J189" s="1118">
        <f>('Part 3'!J159+'Part 3'!M159)*(1+Adj_factor)*-1</f>
        <v>0</v>
      </c>
      <c r="K189" s="6"/>
      <c r="L189" s="947"/>
      <c r="M189" s="1199">
        <v>0</v>
      </c>
      <c r="N189" s="947"/>
      <c r="O189" s="6"/>
      <c r="P189" s="1199">
        <v>0</v>
      </c>
      <c r="Q189" s="17"/>
      <c r="R189" s="986"/>
    </row>
    <row r="190" spans="1:18" ht="18" customHeight="1" x14ac:dyDescent="0.2">
      <c r="A190" s="847"/>
      <c r="B190" s="17"/>
      <c r="C190" s="6"/>
      <c r="D190" s="17"/>
      <c r="E190" s="6" t="s">
        <v>976</v>
      </c>
      <c r="F190" s="17"/>
      <c r="G190" s="17"/>
      <c r="H190" s="17"/>
      <c r="I190" s="17"/>
      <c r="J190" s="17"/>
      <c r="K190" s="17"/>
      <c r="L190" s="947"/>
      <c r="M190" s="1580"/>
      <c r="N190" s="947"/>
      <c r="O190" s="17"/>
      <c r="P190" s="1578"/>
      <c r="Q190" s="17"/>
      <c r="R190" s="986"/>
    </row>
    <row r="191" spans="1:18" ht="18" customHeight="1" thickBot="1" x14ac:dyDescent="0.3">
      <c r="A191" s="847"/>
      <c r="B191" s="17"/>
      <c r="C191" s="136" t="s">
        <v>6409</v>
      </c>
      <c r="D191" s="17"/>
      <c r="E191" s="17"/>
      <c r="F191" s="17"/>
      <c r="G191" s="17"/>
      <c r="H191" s="17"/>
      <c r="I191" s="17"/>
      <c r="J191" s="136"/>
      <c r="K191" s="17"/>
      <c r="L191" s="947"/>
      <c r="M191" s="1013"/>
      <c r="N191" s="947"/>
      <c r="O191" s="17"/>
      <c r="P191" s="17"/>
      <c r="Q191" s="17"/>
      <c r="R191" s="1008"/>
    </row>
    <row r="192" spans="1:18" ht="18" customHeight="1" thickBot="1" x14ac:dyDescent="0.25">
      <c r="A192" s="847"/>
      <c r="B192" s="17"/>
      <c r="C192" s="6" t="s">
        <v>5499</v>
      </c>
      <c r="D192" s="17"/>
      <c r="E192" s="17"/>
      <c r="F192" s="17"/>
      <c r="G192" s="17"/>
      <c r="H192" s="17"/>
      <c r="I192" s="17"/>
      <c r="J192" s="1062">
        <f>IF(('Part 2'!$I$100-'Part 2'!$I$102-'Part 2'!$I$104+'Part 2'!$I$106-'Part 2'!$I$108)&gt;0,('Part 2'!$I$100-'Part 2'!$I$102-'Part 2'!$I$104+'Part 2'!$I$106-'Part 2'!$I$108)*(1+Adj_factor)*(1-'Part 4'!$J$33),0)</f>
        <v>0</v>
      </c>
      <c r="K192" s="1165"/>
      <c r="L192" s="1577"/>
      <c r="M192" s="1608">
        <v>0</v>
      </c>
      <c r="N192" s="947"/>
      <c r="O192" s="6"/>
      <c r="P192" s="1199">
        <v>0</v>
      </c>
      <c r="Q192" s="1196"/>
      <c r="R192" s="1008"/>
    </row>
    <row r="193" spans="1:18" ht="18" customHeight="1" thickBot="1" x14ac:dyDescent="0.25">
      <c r="A193" s="847"/>
      <c r="B193" s="17"/>
      <c r="C193" s="662"/>
      <c r="D193" s="17"/>
      <c r="E193" s="17"/>
      <c r="F193" s="17"/>
      <c r="G193" s="17"/>
      <c r="H193" s="17"/>
      <c r="I193" s="17"/>
      <c r="J193" s="17"/>
      <c r="K193" s="17"/>
      <c r="L193" s="947"/>
      <c r="M193" s="1576"/>
      <c r="N193" s="947"/>
      <c r="O193" s="17"/>
      <c r="P193" s="17"/>
      <c r="Q193" s="17"/>
      <c r="R193" s="1008"/>
    </row>
    <row r="194" spans="1:18" ht="18" customHeight="1" x14ac:dyDescent="0.25">
      <c r="A194" s="14"/>
      <c r="B194" s="2"/>
      <c r="C194" s="633"/>
      <c r="D194" s="634"/>
      <c r="E194" s="635"/>
      <c r="F194" s="635"/>
      <c r="G194" s="635"/>
      <c r="H194" s="635"/>
      <c r="I194" s="635"/>
      <c r="J194" s="635"/>
      <c r="K194" s="636"/>
      <c r="L194" s="636"/>
      <c r="M194" s="637"/>
      <c r="N194" s="638"/>
      <c r="O194" s="638"/>
      <c r="P194" s="635"/>
      <c r="Q194" s="639"/>
      <c r="R194" s="87"/>
    </row>
    <row r="195" spans="1:18" ht="18" customHeight="1" thickBot="1" x14ac:dyDescent="0.3">
      <c r="A195" s="14"/>
      <c r="B195" s="2"/>
      <c r="C195" s="640" t="s">
        <v>1279</v>
      </c>
      <c r="D195" s="612"/>
      <c r="E195" s="335"/>
      <c r="F195" s="335"/>
      <c r="G195" s="335"/>
      <c r="H195" s="335"/>
      <c r="I195" s="335"/>
      <c r="J195" s="335"/>
      <c r="K195" s="630"/>
      <c r="L195" s="630"/>
      <c r="M195" s="631"/>
      <c r="N195" s="632"/>
      <c r="O195" s="632"/>
      <c r="P195" s="335"/>
      <c r="Q195" s="641"/>
      <c r="R195" s="87"/>
    </row>
    <row r="196" spans="1:18" ht="18" customHeight="1" thickBot="1" x14ac:dyDescent="0.3">
      <c r="A196" s="14"/>
      <c r="B196" s="2"/>
      <c r="C196" s="1737" t="s">
        <v>5500</v>
      </c>
      <c r="D196" s="1738"/>
      <c r="E196" s="1738"/>
      <c r="F196" s="335"/>
      <c r="G196" s="335"/>
      <c r="H196" s="335"/>
      <c r="I196" s="335"/>
      <c r="J196" s="1138">
        <f>ROUND(J82,0)+ROUND(J84,0)+ROUND(J92,0)+ROUND(J99,0)+ROUND(J106,0)+ROUND(J109,0)+ROUND(J112,0)+ROUND(J115,0)+ROUND(J122,0)+ROUND(J125,0)+ROUND(J132,0)+ROUND(J139,0)+ROUND(J146,0)+ROUND(J149,0)+ROUND(J152,0)+ROUND(J155,0)+ROUND(J162,0)+ROUND(J165,0)+ROUND(J172,0)+ROUND(J179,0)+ROUND(J182,0)+ROUND(J189,0)+ROUND(J192,0)</f>
        <v>0</v>
      </c>
      <c r="K196" s="630"/>
      <c r="L196" s="630"/>
      <c r="M196" s="1145">
        <f>ROUND(M82,0)+ROUND(M84,0)+ROUND(M92,0)+ROUND(M99,0)+ROUND(M106,0)+ROUND(M109,0)+ROUND(M112,0)+ROUND(M115,0)+ROUND(M122,0)+ROUND(M125,0)+ROUND(M132,0)+ROUND(M139,0)+ROUND(M146,0)+ROUND(M149,0)+ROUND(M152,0)+ROUND(M155,0)+ROUND(M162,0)+ROUND(M165,0)+ROUND(M172,0)+ROUND(M179,0)+ROUND(M182,0)+ROUND(M189,0)+ROUND(M192,0)</f>
        <v>0</v>
      </c>
      <c r="N196" s="632"/>
      <c r="O196" s="632"/>
      <c r="P196" s="1138">
        <f>ROUND(P82,0)+ROUND(P84,0)+ROUND(P92,0)+ROUND(P99,0)+ROUND(P106,0)+ROUND(P109,0)+ROUND(P112,0)+ROUND(P115,0)+ROUND(P122,0)+ROUND(P125,0)+ROUND(P132,0)+ROUND(P139,0)+ROUND(P146,0)+ROUND(P149,0)+ROUND(P152,0)+ROUND(P155,0)+ROUND(P162,0)+ROUND(P165,0)+ROUND(P172,0)+ROUND(P179,0)+ROUND(P182,0)+ROUND(P189,0)+ROUND(P192,0)</f>
        <v>0</v>
      </c>
      <c r="Q196" s="641"/>
      <c r="R196" s="87"/>
    </row>
    <row r="197" spans="1:18" ht="18" customHeight="1" thickBot="1" x14ac:dyDescent="0.3">
      <c r="A197" s="14"/>
      <c r="B197" s="2"/>
      <c r="C197" s="642"/>
      <c r="D197" s="612"/>
      <c r="E197" s="335"/>
      <c r="F197" s="335"/>
      <c r="G197" s="335"/>
      <c r="H197" s="335"/>
      <c r="I197" s="335"/>
      <c r="J197" s="335"/>
      <c r="K197" s="630"/>
      <c r="L197" s="630"/>
      <c r="M197" s="631"/>
      <c r="N197" s="632"/>
      <c r="O197" s="632"/>
      <c r="P197" s="335"/>
      <c r="Q197" s="641"/>
      <c r="R197" s="87"/>
    </row>
    <row r="198" spans="1:18" ht="18" customHeight="1" thickBot="1" x14ac:dyDescent="0.3">
      <c r="A198" s="847"/>
      <c r="B198" s="2"/>
      <c r="C198" s="642" t="s">
        <v>5501</v>
      </c>
      <c r="D198" s="612"/>
      <c r="E198" s="335"/>
      <c r="F198" s="335"/>
      <c r="G198" s="335"/>
      <c r="H198" s="335"/>
      <c r="I198" s="335"/>
      <c r="J198" s="1068">
        <f>ROUND(J89,0)+ROUND(J96,0)+ROUND(J103,0)+ROUND(J106,0)+ROUND(J109,0)+ROUND(J112,0)+ROUND(J122,0)+ROUND(J146,0)+ROUND(J149,0)+ROUND(J119,0)+ROUND(J129,0)+ROUND(J136,0)+ROUND(J143,0)+ROUND(J152,0)+ROUND(J159,0)+ROUND(J162,0)+ROUND(J169,0)+ROUND(J176,0)+ROUND(J179,0)+ROUND(J186,0)+ROUND(J189,0)+ROUND(J192,0)</f>
        <v>0</v>
      </c>
      <c r="K198" s="1186"/>
      <c r="L198" s="630"/>
      <c r="M198" s="1138">
        <f>ROUND(M89,0)+ROUND(M96,0)+ROUND(M103,0)+ROUND(M106,0)+ROUND(M109,0)+ROUND(M112,0)+ROUND(M122,0)+ROUND(M146,0)+ROUND(M149,0)+ROUND(M119,0)+ROUND(M129,0)+ROUND(M136,0)+ROUND(M143,0)+ROUND(M152,0)+ROUND(M159,0)+ROUND(M162,0)+ROUND(M169,0)+ROUND(M176,0)+ROUND(M179,0)+ROUND(M186,0)+ROUND(M189,0)+ROUND(M192,0)</f>
        <v>0</v>
      </c>
      <c r="N198" s="632"/>
      <c r="O198" s="632"/>
      <c r="P198" s="1138">
        <f>ROUND(P89,0)+ROUND(P96,0)+ROUND(P103,0)+ROUND(P106,0)+ROUND(P109,0)+ROUND(P112,0)+ROUND(P122,0)+ROUND(P146,0)+ROUND(P149,0)+ROUND(P119,0)+ROUND(P129,0)+ROUND(P136,0)+ROUND(P143,0)+ROUND(P152,0)+ROUND(P159,0)+ROUND(P162,0)+ROUND(P169,0)+ROUND(P176,0)+ROUND(P179,0)+ROUND(P186,0)+ROUND(P189,0)+ROUND(P192,0)</f>
        <v>0</v>
      </c>
      <c r="Q198" s="641"/>
      <c r="R198" s="891"/>
    </row>
    <row r="199" spans="1:18" ht="18" customHeight="1" thickBot="1" x14ac:dyDescent="0.3">
      <c r="A199" s="847"/>
      <c r="B199" s="2"/>
      <c r="C199" s="643"/>
      <c r="D199" s="644"/>
      <c r="E199" s="645"/>
      <c r="F199" s="645"/>
      <c r="G199" s="645"/>
      <c r="H199" s="645"/>
      <c r="I199" s="645"/>
      <c r="J199" s="645"/>
      <c r="K199" s="646"/>
      <c r="L199" s="646"/>
      <c r="M199" s="647"/>
      <c r="N199" s="648"/>
      <c r="O199" s="648"/>
      <c r="P199" s="645"/>
      <c r="Q199" s="649"/>
      <c r="R199" s="891"/>
    </row>
    <row r="200" spans="1:18" ht="18" customHeight="1" x14ac:dyDescent="0.25">
      <c r="A200" s="14"/>
      <c r="B200" s="2"/>
      <c r="C200" s="89"/>
      <c r="D200" s="89"/>
      <c r="E200" s="17"/>
      <c r="F200" s="17"/>
      <c r="G200" s="17"/>
      <c r="H200" s="17"/>
      <c r="I200" s="17"/>
      <c r="J200" s="17"/>
      <c r="K200" s="96"/>
      <c r="L200" s="96"/>
      <c r="M200" s="106"/>
      <c r="N200" s="111"/>
      <c r="O200" s="111"/>
      <c r="P200" s="17"/>
      <c r="Q200" s="2"/>
      <c r="R200" s="87"/>
    </row>
    <row r="201" spans="1:18" ht="15.75" thickBot="1" x14ac:dyDescent="0.25">
      <c r="A201" s="15"/>
      <c r="B201" s="16"/>
      <c r="C201" s="151"/>
      <c r="D201" s="151"/>
      <c r="E201" s="16"/>
      <c r="F201" s="16"/>
      <c r="G201" s="151"/>
      <c r="H201" s="16"/>
      <c r="I201" s="16"/>
      <c r="J201" s="151"/>
      <c r="K201" s="16"/>
      <c r="L201" s="16"/>
      <c r="M201" s="151"/>
      <c r="N201" s="16"/>
      <c r="O201" s="16"/>
      <c r="P201" s="151"/>
      <c r="Q201" s="16"/>
      <c r="R201" s="88"/>
    </row>
    <row r="203" spans="1:18" x14ac:dyDescent="0.2">
      <c r="E203" t="s">
        <v>976</v>
      </c>
    </row>
  </sheetData>
  <sheetProtection sheet="1" objects="1" scenarios="1"/>
  <mergeCells count="39">
    <mergeCell ref="C73:E74"/>
    <mergeCell ref="O31:Q31"/>
    <mergeCell ref="C155:E155"/>
    <mergeCell ref="A5:R5"/>
    <mergeCell ref="A7:R7"/>
    <mergeCell ref="L14:N15"/>
    <mergeCell ref="I14:K15"/>
    <mergeCell ref="C18:G18"/>
    <mergeCell ref="C20:G21"/>
    <mergeCell ref="L16:N16"/>
    <mergeCell ref="L31:N31"/>
    <mergeCell ref="A6:R6"/>
    <mergeCell ref="C12:P12"/>
    <mergeCell ref="C27:Q27"/>
    <mergeCell ref="L29:N30"/>
    <mergeCell ref="I29:K30"/>
    <mergeCell ref="I31:K31"/>
    <mergeCell ref="F29:H30"/>
    <mergeCell ref="O29:Q30"/>
    <mergeCell ref="A33:F33"/>
    <mergeCell ref="C65:E66"/>
    <mergeCell ref="C64:E64"/>
    <mergeCell ref="F31:H31"/>
    <mergeCell ref="A2:R2"/>
    <mergeCell ref="A3:R3"/>
    <mergeCell ref="C9:H9"/>
    <mergeCell ref="P14:P15"/>
    <mergeCell ref="A4:R4"/>
    <mergeCell ref="C172:E172"/>
    <mergeCell ref="C174:G174"/>
    <mergeCell ref="C176:F176"/>
    <mergeCell ref="C196:E196"/>
    <mergeCell ref="C184:G184"/>
    <mergeCell ref="C186:G186"/>
    <mergeCell ref="C157:G157"/>
    <mergeCell ref="C159:G159"/>
    <mergeCell ref="C165:E165"/>
    <mergeCell ref="C167:G167"/>
    <mergeCell ref="C169:G169"/>
  </mergeCells>
  <phoneticPr fontId="9" type="noConversion"/>
  <conditionalFormatting sqref="C64:Q70">
    <cfRule type="expression" dxfId="43" priority="299">
      <formula>$T$64=0</formula>
    </cfRule>
  </conditionalFormatting>
  <conditionalFormatting sqref="C72:Q78">
    <cfRule type="expression" dxfId="42" priority="357">
      <formula>$T$72=0</formula>
    </cfRule>
  </conditionalFormatting>
  <conditionalFormatting sqref="C171:Q176">
    <cfRule type="expression" dxfId="41" priority="355">
      <formula>$T$171=1</formula>
    </cfRule>
  </conditionalFormatting>
  <conditionalFormatting sqref="L29:N199">
    <cfRule type="expression" dxfId="39" priority="266">
      <formula>AND($L$29="")=TRUE</formula>
    </cfRule>
  </conditionalFormatting>
  <conditionalFormatting sqref="O29:Q199">
    <cfRule type="expression" dxfId="38" priority="157">
      <formula>AND($O$29="")=TRUE</formula>
    </cfRule>
  </conditionalFormatting>
  <dataValidations count="73">
    <dataValidation type="custom" allowBlank="1" showInputMessage="1" showErrorMessage="1" errorTitle="DO NOT AMEND" error="DO NOT AMEND THESE CELLS" sqref="T73:T169 T171:T1048576 U1:Z1048576 S1:S1048576 T1:T71" xr:uid="{D618AAF3-E210-4D8D-A459-5C5F0E256725}">
      <formula1>"if(ba1=""n/a"")"</formula1>
    </dataValidation>
    <dataValidation type="custom" allowBlank="1" showInputMessage="1" showErrorMessage="1" error="Data entry is not allowed in this cell" sqref="P84 P141 M192 J55 F81 G35 P33 P192 J70 M70 P70 P139 M139 J78 M60 G78 J73 M62 M55 M53 J51 M58 J58 M51 J60 P60 P58 M189 J139 P68 M68 J189 M44 G65 P62 J62 J53 P196 M115 J48 J37 P23 M23 J115 J41 M196 P186 J192 M20 J23 J20 M143 P143 J143 J141 M141 P82 M82 J82 J68 G68 G70 J89 M89 P89 P86 M86 J86 J84 M84 J18 M18 P18 P20 J92 M92 P92 P94 M94 J94 J96 M96 P96 P99 M99 J99 J101 M101 P101 P103 M103 J103 J106 M106 P106 P109 M109 J109 P183:P184 M112 P112 P165 J165 J117 M117 P117 J119 M119 P119 P122 M122 J122 J125 M125 P125 P127 M127 J127 J129 M129 P129 P132 M132 J132 J134 M134 P134 P136 M136 J136 J146 M146 P146 P149 M149 J149 J152 M152 P152 P155 M155 J155 J157 M157 P157 P159 M159 J76 G73 J159 G76 P65 M65 J65 J167 M167 P167 P169 M169 J169 J172 M172 P172 P174 M174 J174 J176 M176 P176 P179 M179 J179 M165 P189 M48 P115 G33 J33 M33 P162 M162 J162 M183:M184 P198 J183:J184 M186 J186 M198 J196 J198 J112 J39 J46 M46" xr:uid="{11B3ECE9-1C0E-4A0D-ADC1-2A05D2DB6F80}">
      <formula1>"$O$1=""na"""</formula1>
    </dataValidation>
    <dataValidation allowBlank="1" showInputMessage="1" showErrorMessage="1" errorTitle="DO NOT AMEND" error="DO NOT AMEND THESE CELLS" sqref="T170" xr:uid="{6B627CFE-8229-4EF3-A2FD-6EA8AC34497B}"/>
    <dataValidation allowBlank="1" showInputMessage="1" showErrorMessage="1" prompt="This was Line 60a in NNDR3 22-23" sqref="C179:E179" xr:uid="{389070D0-DA67-4AAA-A623-0EA4665C4C1E}"/>
    <dataValidation type="custom" allowBlank="1" showInputMessage="1" showErrorMessage="1" error="Data entry is not allowed in this cell" sqref="P116 P126 P133 M95 N95:O98 P93 J140 P97:P98 P95 M93 P87:P88 J93 N87:O93 M87:M88 K87:L93 J87:J88 J90:J91 M90:M91 P90:P91 J97:J98 J95 K95:L98 M97:M98 M116 N102:O116 J116 M104:M105 K102:L116 J104:J105 J107:J108 M107:M108 P107:P108 P110:P111 M110:M111 J110:J111 J113:J114 M113:M114 P113:P114 J126 J118 K118:L126 M118 N118:O126 P118 P120:P121 M120:M121 J120:J121 J123:J124 M123:M124 P123:P124 M133 J128 K128:L133 J133 M128 N128:O133 P128 J130:J131 M130:M131 P130:P131 M140 J135 K135:L140 P140 M135 N135:O140 P135 P137:P138 M137:M138 J137:J138 P142 N142:O152 M142 K142:L152 J142 J144:J145 M144:M145 P144:P145 P147:P148 M147:M148 J147:J148 J150:J151 M150:M151 P150:P151 N175:O176 K175:L176 N168:O173 K168:L173 P102 P175 N189:O189 J173 P173 J168 M170:M171 J170:J171 N192:O192 P104:P105 J102 M102 J158 P158 M158 K189:L189 K179:L179 N179:O179 M173 P170:P171 K192:L192 M126 N158:O161 M160:M161 P160:P161 J160:J161 K158:L161 N163:O166 M175 J175 K163:L166 P163:P164 M163:M164 J163:J164 J166 M166 P166 P168 M168 J85:P85 J194:P195 J100:P100 J153:P154 L187:N188 L190:N191 L193:N193 L177:N178 J185 P185 M185 N185:O186 K185:L186 L180:N181" xr:uid="{15026186-A492-4DEA-AE07-C71887B2184D}">
      <formula1>"$AA$1=""na"""</formula1>
    </dataValidation>
    <dataValidation allowBlank="1" showInputMessage="1" showErrorMessage="1" error="Data entry is not allowed in this cell" sqref="N162:O162 K20:L20 P83 N58:O58 K162:L162 N82:O84 N99:O99 K99:L99 J83 M83 K82:L84 M197 K196:L198 P197 N196:O198 J197 K182:L183 N182:O183" xr:uid="{071B4EF1-4D44-4704-A725-1BAD510E3900}"/>
    <dataValidation allowBlank="1" showInputMessage="1" showErrorMessage="1" prompt="This was Line 31 in NNDR3 22-23" sqref="C106" xr:uid="{7D88BC59-4F10-4A48-8768-890E9381C706}"/>
    <dataValidation allowBlank="1" showInputMessage="1" showErrorMessage="1" prompt="This was Line 32 in NNDR3 22-23" sqref="C109" xr:uid="{E33C8084-F177-4328-9539-B9F49E7D5506}"/>
    <dataValidation allowBlank="1" showInputMessage="1" showErrorMessage="1" prompt="This was Line 33 in NNDR3 22-23" sqref="C112" xr:uid="{A1DF255E-58FD-452F-BCB3-A92096BB73BB}"/>
    <dataValidation allowBlank="1" showInputMessage="1" showErrorMessage="1" prompt="This was Line 34 in NNDR3 22-23" sqref="C115" xr:uid="{031AB77F-AAEE-4D37-9608-F0BE6119C615}"/>
    <dataValidation allowBlank="1" showInputMessage="1" showErrorMessage="1" prompt="This was Line 35 in NNDR3 22-23" sqref="C117" xr:uid="{A673BCC2-B3A0-4E51-9682-F9AA299E0DB8}"/>
    <dataValidation allowBlank="1" showInputMessage="1" showErrorMessage="1" prompt="This was Line 36 in NNDR3 22-23" sqref="C119" xr:uid="{028D9C21-E233-4330-9454-86C633C3CD95}"/>
    <dataValidation allowBlank="1" showInputMessage="1" showErrorMessage="1" prompt="This was Line 37 in NNDR3 22-23" sqref="C122" xr:uid="{8FCF42FD-FE38-4045-915F-DE2C54EE91A6}"/>
    <dataValidation allowBlank="1" showInputMessage="1" showErrorMessage="1" prompt="This was Line 38 in NNDR3 22-23" sqref="C125" xr:uid="{271C57C3-C602-4749-B60A-ADC6342601EA}"/>
    <dataValidation allowBlank="1" showInputMessage="1" showErrorMessage="1" prompt="This was Line 39 in NNDR3 22-23" sqref="C127" xr:uid="{1CD8A2A8-22FA-4330-B96C-58A425AF923D}"/>
    <dataValidation allowBlank="1" showInputMessage="1" showErrorMessage="1" prompt="This was Line 40 in NNDR3 22-23" sqref="C129" xr:uid="{A52AE317-2FE5-4D0A-886B-09B215830B84}"/>
    <dataValidation allowBlank="1" showInputMessage="1" showErrorMessage="1" prompt="This was Line 41 in NNDR3 22-23" sqref="C132" xr:uid="{CED4FA98-6ED9-4D17-9D43-CA1BAAE9918F}"/>
    <dataValidation allowBlank="1" showInputMessage="1" showErrorMessage="1" prompt="This was Line 42 in NNDR3 22-23" sqref="C134" xr:uid="{23D3D061-0A92-4E79-B419-7304FA8B024D}"/>
    <dataValidation allowBlank="1" showInputMessage="1" showErrorMessage="1" prompt="This was Line 43 in NNDR3 22-23" sqref="C136" xr:uid="{7D0A31E8-9FB4-48E3-9E61-68E3C7B3BB70}"/>
    <dataValidation allowBlank="1" showInputMessage="1" showErrorMessage="1" prompt="This was Line 44 in NNDR3 22-23" sqref="C139" xr:uid="{DCD30BDB-6B4B-4858-845E-8D31BA4C4AAD}"/>
    <dataValidation allowBlank="1" showInputMessage="1" showErrorMessage="1" prompt="This was Line 45 in NNDR3 22-23" sqref="C141" xr:uid="{76F23E65-EFB4-4BEB-AB8B-BBCDBD804509}"/>
    <dataValidation allowBlank="1" showInputMessage="1" showErrorMessage="1" prompt="This was Line 46 in NNDR3 22-23" sqref="C143" xr:uid="{D7DB90F4-7754-464D-B448-8A506455EE67}"/>
    <dataValidation allowBlank="1" showInputMessage="1" showErrorMessage="1" prompt="This was Line 48 in NNDR3 22-23" sqref="C149" xr:uid="{0197DEDD-A166-4F07-8010-BEA5A5B038B8}"/>
    <dataValidation allowBlank="1" showInputMessage="1" showErrorMessage="1" prompt="This was line 53 in NNDR3 22-23" sqref="C162" xr:uid="{F51F7B04-9BB5-406C-9BFC-27BB965BED1C}"/>
    <dataValidation allowBlank="1" showInputMessage="1" showErrorMessage="1" prompt="This was Line 66 in NNDR3 22-23" sqref="C196:E196" xr:uid="{48DCB8AB-80DA-406A-9A8A-F4F8CD305DE1}"/>
    <dataValidation allowBlank="1" showInputMessage="1" showErrorMessage="1" prompt="This was Line 67 in NNDR3 22-23" sqref="C198" xr:uid="{DFA12994-C6F2-4C92-8B0A-44E1D166C3D2}"/>
    <dataValidation allowBlank="1" showInputMessage="1" showErrorMessage="1" prompt="This was Line 47 in NNDR3 22-23" sqref="C146" xr:uid="{5BCA90C7-8046-4252-9ACD-4A1BFC4D3A67}"/>
    <dataValidation allowBlank="1" showInputMessage="1" showErrorMessage="1" prompt="This is a new line added in NNDR3 23-24" sqref="C184:G184 C186:G186" xr:uid="{13C24F29-6ECA-4856-A113-52B31EE86AA6}"/>
    <dataValidation allowBlank="1" showInputMessage="1" showErrorMessage="1" prompt="This was Line 64 in NNDR3 22-23" sqref="C189" xr:uid="{41E01573-97EA-4A86-9A21-C5502269F915}"/>
    <dataValidation allowBlank="1" showInputMessage="1" showErrorMessage="1" prompt="This was Line 65 in NNDR3 22-23" sqref="C192" xr:uid="{4600EA7F-AF5D-44BF-B250-DAF1281DD30B}"/>
    <dataValidation type="custom" allowBlank="1" showInputMessage="1" showErrorMessage="1" error="Data entry is not allowed in this cell_x000a_" sqref="J44" xr:uid="{D078AE57-33DE-461E-8C7E-73407698E6DA}">
      <formula1>"$O$1=""na"""</formula1>
    </dataValidation>
    <dataValidation allowBlank="1" showInputMessage="1" showErrorMessage="1" prompt="This was line 1 in NNDR3 22-23" sqref="C18:G18" xr:uid="{CA68A308-02E2-4D5E-B5DE-F57E49B40858}"/>
    <dataValidation allowBlank="1" showInputMessage="1" showErrorMessage="1" prompt="This was line 2 in NNDR3 22-23" sqref="C20:G21" xr:uid="{DD85C96E-CB7F-4491-83B3-2F66298BD3F7}"/>
    <dataValidation allowBlank="1" showInputMessage="1" showErrorMessage="1" prompt="This was line 3 in NNDR3 22-23" sqref="C23" xr:uid="{FBE21078-3BDC-4744-82ED-984D50E8F714}"/>
    <dataValidation allowBlank="1" showInputMessage="1" showErrorMessage="1" prompt="This was line 4 in NNDR3 22-23" sqref="C37" xr:uid="{E392E9AD-DA44-496F-81D3-BAA2F2C0AD49}"/>
    <dataValidation allowBlank="1" showInputMessage="1" showErrorMessage="1" prompt="This was line 5 in NNDR3 22-23" sqref="C39" xr:uid="{BAC1DAD2-B9F8-445B-BFC4-6321BC1DF621}"/>
    <dataValidation allowBlank="1" showInputMessage="1" showErrorMessage="1" prompt="This was line 6 in NNDR3 22-23" sqref="C41" xr:uid="{01F24EE3-D58E-4D48-8760-DA2F6E360D7C}"/>
    <dataValidation allowBlank="1" showInputMessage="1" showErrorMessage="1" prompt="This was line 7 in NNDR3 22-23" sqref="C44" xr:uid="{FB87E677-DF10-4389-A011-BC2ECEB830E9}"/>
    <dataValidation allowBlank="1" showInputMessage="1" showErrorMessage="1" prompt="This was line 8 in NNDR3 22-23" sqref="C46" xr:uid="{766A9EFA-A860-4E9D-9E27-1BBAD3FF7768}"/>
    <dataValidation allowBlank="1" showInputMessage="1" showErrorMessage="1" prompt="This was line 9 in NNDR3 22-23" sqref="C48" xr:uid="{B0194C4A-471D-47B0-89D7-6F58174CE1B7}"/>
    <dataValidation allowBlank="1" showInputMessage="1" showErrorMessage="1" prompt="This was line 10 in NNDR3 22-23" sqref="C51" xr:uid="{560C7EA6-851D-4206-A2E0-B7AE84E84E6C}"/>
    <dataValidation allowBlank="1" showInputMessage="1" showErrorMessage="1" prompt="This was line 11 in NNDR3 22-23" sqref="C53" xr:uid="{ABA6496B-9530-4A49-B017-DA523D49A87E}"/>
    <dataValidation allowBlank="1" showInputMessage="1" showErrorMessage="1" prompt="This was line 12 in NNDR3 22-23" sqref="C55" xr:uid="{03D0C05B-9755-4540-93A8-E48D2E85F0C1}"/>
    <dataValidation allowBlank="1" showInputMessage="1" showErrorMessage="1" prompt="This was line 13 in NNDR3 22-23" sqref="C58" xr:uid="{B7597CE4-38AC-43A8-BCFB-5232BE6AB922}"/>
    <dataValidation allowBlank="1" showInputMessage="1" showErrorMessage="1" prompt="This was line 14 in NNDR3 22-23" sqref="C60" xr:uid="{565204BC-97B3-49FA-9D4B-3D282DA321B4}"/>
    <dataValidation allowBlank="1" showInputMessage="1" showErrorMessage="1" prompt="This was line 15 in NNDR3 22-23" sqref="C62" xr:uid="{089CC20F-EB51-4ED2-9AE8-B5D06DC64A51}"/>
    <dataValidation allowBlank="1" showInputMessage="1" showErrorMessage="1" prompt="This was line 16 in NNDR3 22-23" sqref="C65:E66" xr:uid="{88659BA5-F3CD-4F34-81FE-9AE311EB74A3}"/>
    <dataValidation allowBlank="1" showInputMessage="1" showErrorMessage="1" prompt="This was line 17 in NNDR3 22-23" sqref="C68" xr:uid="{AB044758-BECE-4ADB-9D2A-5BCF52296F14}"/>
    <dataValidation allowBlank="1" showInputMessage="1" showErrorMessage="1" prompt="This was line 18 in NNDR3 22-23" sqref="C70" xr:uid="{BE70A46B-4010-4E8E-A954-366CA90BD7DD}"/>
    <dataValidation allowBlank="1" showInputMessage="1" showErrorMessage="1" prompt="This was line 19 in NNDR3 22-23" sqref="C73:E74" xr:uid="{1EF25CBF-54B8-410F-8D87-F976746097A0}"/>
    <dataValidation allowBlank="1" showInputMessage="1" showErrorMessage="1" prompt="This was line 20 in NNDR3 22-23" sqref="C76" xr:uid="{3F37E21C-3F49-4A44-AA76-E1D78AF1FE81}"/>
    <dataValidation allowBlank="1" showInputMessage="1" showErrorMessage="1" prompt="This was line 21 in NNDR3 22-23" sqref="C78" xr:uid="{6614917B-FC43-4932-8BC2-DE4C6DFE1A9C}"/>
    <dataValidation allowBlank="1" showInputMessage="1" showErrorMessage="1" prompt="This was line 22a in NNDR3 22-23" sqref="C82" xr:uid="{281B6280-D3E0-4F1D-96CD-C41E0001C32C}"/>
    <dataValidation allowBlank="1" showInputMessage="1" showErrorMessage="1" prompt="This was line 22b in NNDR3 22-23" sqref="C84" xr:uid="{F7045301-C628-4CA6-B2D2-7E831CCC4A67}"/>
    <dataValidation allowBlank="1" showInputMessage="1" showErrorMessage="1" prompt="This was line 23 in NNDR3 22-23" sqref="C86" xr:uid="{1EDAC1B4-6065-40CD-88C8-3E4326FB6372}"/>
    <dataValidation allowBlank="1" showInputMessage="1" showErrorMessage="1" prompt="This was line 24 in NNDR3 22-23" sqref="C89" xr:uid="{7059EAE1-505F-41B6-AEBA-E85AC8545C5A}"/>
    <dataValidation allowBlank="1" showInputMessage="1" showErrorMessage="1" prompt="This was line 25 in NNDR3 22-23" sqref="C92" xr:uid="{9BCBEA92-A00F-405A-9A54-747A307B2023}"/>
    <dataValidation allowBlank="1" showInputMessage="1" showErrorMessage="1" prompt="This was line 26 in NNDR3 22-23" sqref="C94" xr:uid="{E6711AE2-6A7C-42EC-B643-341A5C8F0C9E}"/>
    <dataValidation allowBlank="1" showInputMessage="1" showErrorMessage="1" prompt="This was line 27 in NNDR3 22-23" sqref="C96" xr:uid="{D06A9073-631B-4AEE-8587-164C33037086}"/>
    <dataValidation allowBlank="1" showInputMessage="1" showErrorMessage="1" prompt="This was line 28 in NNDR3 22-23" sqref="C99" xr:uid="{02F79636-348D-49A9-8179-EE45429AB469}"/>
    <dataValidation allowBlank="1" showInputMessage="1" showErrorMessage="1" prompt="This was line 29 in NNDR3 22-23" sqref="C101" xr:uid="{BD57C961-E497-405E-B6B4-DEF38762C189}"/>
    <dataValidation allowBlank="1" showInputMessage="1" showErrorMessage="1" prompt="This was line 30 in NNDR3 22-23" sqref="C103" xr:uid="{1D6CF444-2AAF-4467-A472-A4B44E69A45F}"/>
    <dataValidation allowBlank="1" showInputMessage="1" showErrorMessage="1" prompt="This was line 49 in NNDR3 22-23" sqref="C152" xr:uid="{AAA23582-4154-4838-AAF2-AF2E6E49E31A}"/>
    <dataValidation allowBlank="1" showInputMessage="1" showErrorMessage="1" prompt="This was line 50 in NNDR3 22-23" sqref="C155:E155" xr:uid="{127BA418-ACE6-463F-89A0-841EE4E57234}"/>
    <dataValidation allowBlank="1" showInputMessage="1" showErrorMessage="1" prompt="This was line 51 in NNDR3 22-23" sqref="C157:G157" xr:uid="{BD57991C-1FF4-465B-A6FA-88B6706DEEE8}"/>
    <dataValidation allowBlank="1" showInputMessage="1" showErrorMessage="1" prompt="This was line 52 in NNDR3 22-23" sqref="C159:G159" xr:uid="{E4308C21-EF69-4CCC-8941-55B51B199414}"/>
    <dataValidation allowBlank="1" showInputMessage="1" showErrorMessage="1" prompt="This was line 54 in NNDR3 22-23" sqref="C165:E165" xr:uid="{9828993E-BDFD-4AF8-A3CD-8EA8CEFF06C2}"/>
    <dataValidation allowBlank="1" showInputMessage="1" showErrorMessage="1" prompt="This was line 55 in NNDR3 22-23" sqref="C167:G167" xr:uid="{456CEC5A-A6DD-45A6-B242-F1FB03151A47}"/>
    <dataValidation allowBlank="1" showInputMessage="1" showErrorMessage="1" prompt="This was line 56 in NNDR3 22-23" sqref="C169:G169" xr:uid="{9CB1AA11-EE7C-4465-8EBC-0705A25F4195}"/>
    <dataValidation allowBlank="1" showInputMessage="1" showErrorMessage="1" prompt="This was line 57 in NNDR3 22-23" sqref="C172:E172" xr:uid="{02CD2F80-6921-4E15-A8C3-FB2C1D78F5EA}"/>
    <dataValidation allowBlank="1" showInputMessage="1" showErrorMessage="1" prompt="This was line 58 in NNDR3 22-23" sqref="C174:G174" xr:uid="{0FC2487D-A0E6-43AC-8920-7C0C2C8E3063}"/>
    <dataValidation allowBlank="1" showInputMessage="1" showErrorMessage="1" prompt="This was line 59 in NNDR3 22-23" sqref="C176:F176" xr:uid="{01952161-3BC6-4AAC-86BD-5400447A64E6}"/>
    <dataValidation allowBlank="1" showInputMessage="1" showErrorMessage="1" prompt="This was line 63 in NNDR3 22-23" sqref="C182" xr:uid="{ACF0461A-B733-4DD9-8234-665EE79A937C}"/>
  </dataValidations>
  <printOptions horizontalCentered="1"/>
  <pageMargins left="0.59055118110236227" right="0.59055118110236227" top="0.59055118110236227" bottom="0.59055118110236227" header="0.51181102362204722" footer="0.51181102362204722"/>
  <pageSetup paperSize="9" scale="54" fitToHeight="0" orientation="portrait" r:id="rId1"/>
  <headerFooter alignWithMargins="0">
    <oddHeader>&amp;C&amp;"Calibri"&amp;10&amp;K000000 OFFICIAL&amp;1#_x000D_</oddHeader>
    <oddFooter>&amp;C_x000D_&amp;1#&amp;"Calibri"&amp;10&amp;K000000 OFFICIAL</oddFooter>
  </headerFooter>
  <rowBreaks count="1" manualBreakCount="1">
    <brk id="71" max="21" man="1"/>
  </rowBreaks>
  <extLst>
    <ext xmlns:x14="http://schemas.microsoft.com/office/spreadsheetml/2009/9/main" uri="{78C0D931-6437-407d-A8EE-F0AAD7539E65}">
      <x14:conditionalFormattings>
        <x14:conditionalFormatting xmlns:xm="http://schemas.microsoft.com/office/excel/2006/main">
          <x14:cfRule type="expression" priority="124" id="{C5280C7E-9C9D-4829-BD36-0A5616F8E8EB}">
            <xm:f>'Part 1'!$P$92=""</xm:f>
            <x14:dxf>
              <fill>
                <patternFill>
                  <bgColor theme="0" tint="-0.24994659260841701"/>
                </patternFill>
              </fill>
            </x14:dxf>
          </x14:cfRule>
          <xm:sqref>L16:N24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BA125"/>
  <sheetViews>
    <sheetView showGridLines="0" zoomScaleNormal="100" workbookViewId="0"/>
  </sheetViews>
  <sheetFormatPr defaultColWidth="9.140625" defaultRowHeight="15" x14ac:dyDescent="0.2"/>
  <cols>
    <col min="1" max="2" width="1.85546875" style="5" customWidth="1"/>
    <col min="3" max="3" width="5.5703125" style="5" customWidth="1"/>
    <col min="4" max="6" width="9.140625" style="5"/>
    <col min="7" max="7" width="10.85546875" style="5" bestFit="1" customWidth="1"/>
    <col min="8" max="8" width="9.140625" style="5"/>
    <col min="9" max="9" width="13" style="5" bestFit="1" customWidth="1"/>
    <col min="10" max="10" width="11.5703125" style="5" customWidth="1"/>
    <col min="11" max="11" width="2.85546875" style="5" customWidth="1"/>
    <col min="12" max="12" width="21.42578125" style="5" customWidth="1"/>
    <col min="13" max="14" width="2.85546875" style="5" customWidth="1"/>
    <col min="15" max="15" width="21.42578125" style="5" customWidth="1"/>
    <col min="16" max="17" width="2.85546875" style="5" customWidth="1"/>
    <col min="18" max="18" width="21.42578125" style="5" customWidth="1"/>
    <col min="19" max="20" width="2.85546875" style="5" customWidth="1"/>
    <col min="21" max="21" width="21.42578125" style="5" customWidth="1"/>
    <col min="22" max="23" width="2.85546875" style="5" customWidth="1"/>
    <col min="24" max="24" width="21.42578125" style="5" customWidth="1"/>
    <col min="25" max="25" width="4.5703125" style="5" customWidth="1"/>
    <col min="26" max="26" width="1.85546875" style="5" customWidth="1"/>
    <col min="27" max="27" width="1.85546875" style="5" hidden="1" customWidth="1"/>
    <col min="28" max="28" width="10.85546875" style="139" hidden="1" customWidth="1"/>
    <col min="29" max="29" width="18.85546875" style="794" hidden="1" customWidth="1"/>
    <col min="30" max="30" width="22.85546875" style="198" hidden="1" customWidth="1"/>
    <col min="31" max="31" width="14.42578125" style="5" hidden="1" customWidth="1"/>
    <col min="32" max="32" width="13.85546875" style="5" hidden="1" customWidth="1"/>
    <col min="33" max="33" width="10.42578125" style="5" hidden="1" customWidth="1"/>
    <col min="34" max="34" width="10.85546875" style="5" hidden="1" customWidth="1"/>
    <col min="35" max="35" width="9.140625" style="5" hidden="1" customWidth="1"/>
    <col min="36" max="36" width="16.140625" style="5" hidden="1" customWidth="1"/>
    <col min="37" max="53" width="9.140625" style="5" hidden="1" customWidth="1"/>
    <col min="54" max="62" width="9.140625" style="5" customWidth="1"/>
    <col min="63" max="16384" width="9.140625" style="5"/>
  </cols>
  <sheetData>
    <row r="1" spans="1:49" x14ac:dyDescent="0.2">
      <c r="A1" s="11"/>
      <c r="B1" s="12" t="s">
        <v>976</v>
      </c>
      <c r="C1" s="12"/>
      <c r="D1" s="12"/>
      <c r="E1" s="12"/>
      <c r="F1" s="105">
        <f>+'Part 1'!F1</f>
        <v>297</v>
      </c>
      <c r="G1" s="12"/>
      <c r="H1" s="12"/>
      <c r="I1" s="12"/>
      <c r="J1" s="12"/>
      <c r="K1" s="920"/>
      <c r="L1" s="12"/>
      <c r="M1" s="12"/>
      <c r="N1" s="12"/>
      <c r="O1" s="12"/>
      <c r="P1" s="12"/>
      <c r="Q1" s="12"/>
      <c r="R1" s="12"/>
      <c r="S1" s="1655"/>
      <c r="T1" s="1655"/>
      <c r="U1" s="12"/>
      <c r="V1" s="12"/>
      <c r="W1" s="12"/>
      <c r="X1" s="12"/>
      <c r="Y1" s="12"/>
      <c r="Z1" s="13"/>
      <c r="AA1" s="29"/>
      <c r="AC1" s="198"/>
      <c r="AW1" s="763" t="s">
        <v>1448</v>
      </c>
    </row>
    <row r="2" spans="1:49" ht="15.75" x14ac:dyDescent="0.25">
      <c r="A2" s="1695" t="s">
        <v>42</v>
      </c>
      <c r="B2" s="1657"/>
      <c r="C2" s="1657"/>
      <c r="D2" s="1657"/>
      <c r="E2" s="1657"/>
      <c r="F2" s="1657"/>
      <c r="G2" s="1657"/>
      <c r="H2" s="1657"/>
      <c r="I2" s="1657"/>
      <c r="J2" s="1657"/>
      <c r="K2" s="1657"/>
      <c r="L2" s="1657"/>
      <c r="M2" s="1657"/>
      <c r="N2" s="1657"/>
      <c r="O2" s="1657"/>
      <c r="P2" s="1657"/>
      <c r="Q2" s="1657"/>
      <c r="R2" s="1657"/>
      <c r="S2" s="1657"/>
      <c r="T2" s="1657"/>
      <c r="U2" s="1657"/>
      <c r="V2" s="1657"/>
      <c r="W2" s="1657"/>
      <c r="X2" s="1657"/>
      <c r="Y2" s="1657"/>
      <c r="Z2" s="1658"/>
      <c r="AA2" s="457"/>
      <c r="AC2" s="198"/>
    </row>
    <row r="3" spans="1:49" ht="15.75" x14ac:dyDescent="0.25">
      <c r="A3" s="1656" t="str">
        <f>'Part 1'!A3</f>
        <v>2023-24</v>
      </c>
      <c r="B3" s="1657"/>
      <c r="C3" s="1657"/>
      <c r="D3" s="1657"/>
      <c r="E3" s="1657"/>
      <c r="F3" s="1657"/>
      <c r="G3" s="1657"/>
      <c r="H3" s="1657"/>
      <c r="I3" s="1657"/>
      <c r="J3" s="1657"/>
      <c r="K3" s="1657"/>
      <c r="L3" s="1657"/>
      <c r="M3" s="1657"/>
      <c r="N3" s="1657"/>
      <c r="O3" s="1657"/>
      <c r="P3" s="1657"/>
      <c r="Q3" s="1657"/>
      <c r="R3" s="1657"/>
      <c r="S3" s="1657"/>
      <c r="T3" s="1657"/>
      <c r="U3" s="1657"/>
      <c r="V3" s="1657"/>
      <c r="W3" s="1657"/>
      <c r="X3" s="1657"/>
      <c r="Y3" s="1657"/>
      <c r="Z3" s="1658"/>
      <c r="AA3" s="457"/>
      <c r="AC3" s="198"/>
    </row>
    <row r="4" spans="1:49" x14ac:dyDescent="0.2">
      <c r="A4" s="50"/>
      <c r="B4" s="113"/>
      <c r="C4" s="113"/>
      <c r="D4" s="113"/>
      <c r="E4" s="113"/>
      <c r="F4" s="113"/>
      <c r="G4" s="113"/>
      <c r="H4" s="113"/>
      <c r="I4" s="113"/>
      <c r="J4" s="113"/>
      <c r="K4" s="113"/>
      <c r="L4" s="113"/>
      <c r="M4" s="113"/>
      <c r="N4" s="113"/>
      <c r="O4" s="113"/>
      <c r="P4" s="113"/>
      <c r="Q4" s="113"/>
      <c r="R4" s="113"/>
      <c r="S4" s="113"/>
      <c r="T4" s="113"/>
      <c r="U4" s="113"/>
      <c r="V4" s="113"/>
      <c r="W4" s="113"/>
      <c r="X4" s="113"/>
      <c r="Y4" s="113"/>
      <c r="Z4" s="114"/>
      <c r="AA4" s="113"/>
      <c r="AC4" s="198"/>
    </row>
    <row r="5" spans="1:49" x14ac:dyDescent="0.2">
      <c r="A5" s="1700" t="s">
        <v>46</v>
      </c>
      <c r="B5" s="1701"/>
      <c r="C5" s="1701"/>
      <c r="D5" s="1701"/>
      <c r="E5" s="1701"/>
      <c r="F5" s="1701"/>
      <c r="G5" s="1701"/>
      <c r="H5" s="1701"/>
      <c r="I5" s="1701"/>
      <c r="J5" s="1701"/>
      <c r="K5" s="1701"/>
      <c r="L5" s="1701"/>
      <c r="M5" s="1701"/>
      <c r="N5" s="1701"/>
      <c r="O5" s="1701"/>
      <c r="P5" s="1701"/>
      <c r="Q5" s="1701"/>
      <c r="R5" s="1701"/>
      <c r="S5" s="1701"/>
      <c r="T5" s="1701"/>
      <c r="U5" s="1701"/>
      <c r="V5" s="1701"/>
      <c r="W5" s="1701"/>
      <c r="X5" s="1701"/>
      <c r="Y5" s="1701"/>
      <c r="Z5" s="1702"/>
      <c r="AA5" s="113"/>
      <c r="AC5" s="198"/>
    </row>
    <row r="6" spans="1:49" x14ac:dyDescent="0.2">
      <c r="A6" s="112"/>
      <c r="B6" s="113"/>
      <c r="C6" s="113"/>
      <c r="D6" s="113"/>
      <c r="E6" s="113"/>
      <c r="F6" s="113"/>
      <c r="G6" s="113"/>
      <c r="H6" s="113"/>
      <c r="I6" s="113"/>
      <c r="J6" s="113"/>
      <c r="K6" s="113"/>
      <c r="L6" s="113"/>
      <c r="M6" s="113"/>
      <c r="N6" s="113"/>
      <c r="O6" s="113"/>
      <c r="P6" s="113"/>
      <c r="Q6" s="113"/>
      <c r="R6" s="113"/>
      <c r="S6" s="113"/>
      <c r="T6" s="113"/>
      <c r="U6" s="113"/>
      <c r="V6" s="113"/>
      <c r="W6" s="113"/>
      <c r="X6" s="113"/>
      <c r="Y6" s="113"/>
      <c r="Z6" s="114"/>
      <c r="AA6" s="113"/>
      <c r="AC6" s="198"/>
    </row>
    <row r="7" spans="1:49" x14ac:dyDescent="0.2">
      <c r="A7" s="1659" t="s">
        <v>45</v>
      </c>
      <c r="B7" s="1660"/>
      <c r="C7" s="1660"/>
      <c r="D7" s="1660"/>
      <c r="E7" s="1660"/>
      <c r="F7" s="1660"/>
      <c r="G7" s="1660"/>
      <c r="H7" s="1660"/>
      <c r="I7" s="1660"/>
      <c r="J7" s="1660"/>
      <c r="K7" s="1660"/>
      <c r="L7" s="1660"/>
      <c r="M7" s="1660"/>
      <c r="N7" s="1660"/>
      <c r="O7" s="1660"/>
      <c r="P7" s="1660"/>
      <c r="Q7" s="1660"/>
      <c r="R7" s="1660"/>
      <c r="S7" s="1660"/>
      <c r="T7" s="1660"/>
      <c r="U7" s="1660"/>
      <c r="V7" s="1660"/>
      <c r="W7" s="1660"/>
      <c r="X7" s="1660"/>
      <c r="Y7" s="1660"/>
      <c r="Z7" s="1661"/>
      <c r="AA7" s="113"/>
      <c r="AC7" s="198"/>
    </row>
    <row r="8" spans="1:49" ht="15.75" thickBot="1" x14ac:dyDescent="0.25">
      <c r="A8" s="31"/>
      <c r="B8" s="32"/>
      <c r="C8" s="32"/>
      <c r="D8" s="32"/>
      <c r="E8" s="32"/>
      <c r="F8" s="32"/>
      <c r="G8" s="32"/>
      <c r="H8" s="32"/>
      <c r="I8" s="32"/>
      <c r="J8" s="32"/>
      <c r="K8" s="921"/>
      <c r="L8" s="32"/>
      <c r="M8" s="32"/>
      <c r="N8" s="32"/>
      <c r="O8" s="32"/>
      <c r="P8" s="32"/>
      <c r="Q8" s="32"/>
      <c r="R8" s="32"/>
      <c r="S8" s="32"/>
      <c r="T8" s="32"/>
      <c r="U8" s="32"/>
      <c r="V8" s="32"/>
      <c r="W8" s="32"/>
      <c r="X8" s="459" t="str">
        <f>'Part 1'!V27</f>
        <v xml:space="preserve">      Ver</v>
      </c>
      <c r="Y8" s="459">
        <f>'Part 1'!W27</f>
        <v>1.1000000000000001</v>
      </c>
      <c r="Z8" s="33"/>
      <c r="AA8" s="29"/>
      <c r="AC8" s="198"/>
    </row>
    <row r="9" spans="1:49" x14ac:dyDescent="0.2">
      <c r="A9" s="7"/>
      <c r="B9" s="6"/>
      <c r="C9" s="6"/>
      <c r="D9" s="6"/>
      <c r="E9" s="6"/>
      <c r="F9" s="6"/>
      <c r="G9" s="6"/>
      <c r="H9" s="6"/>
      <c r="I9" s="6"/>
      <c r="J9" s="6"/>
      <c r="K9" s="6"/>
      <c r="L9" s="6"/>
      <c r="M9" s="6"/>
      <c r="N9" s="6"/>
      <c r="O9" s="6"/>
      <c r="P9" s="6"/>
      <c r="Q9" s="6"/>
      <c r="R9" s="6"/>
      <c r="S9" s="6"/>
      <c r="T9" s="6"/>
      <c r="U9" s="6"/>
      <c r="V9" s="6"/>
      <c r="W9" s="6"/>
      <c r="X9" s="6"/>
      <c r="Y9" s="6"/>
      <c r="Z9" s="8"/>
      <c r="AA9" s="6"/>
      <c r="AC9" s="198"/>
    </row>
    <row r="10" spans="1:49" ht="15.75" x14ac:dyDescent="0.25">
      <c r="A10" s="7"/>
      <c r="B10" s="6"/>
      <c r="C10" s="130" t="str">
        <f>+'Part 2'!C10</f>
        <v>Local Authority : ZZZZ</v>
      </c>
      <c r="D10" s="6"/>
      <c r="E10" s="6"/>
      <c r="F10" s="6"/>
      <c r="G10" s="6"/>
      <c r="H10" s="6"/>
      <c r="I10" s="6"/>
      <c r="J10" s="6"/>
      <c r="K10" s="6"/>
      <c r="L10" s="99"/>
      <c r="M10" s="99"/>
      <c r="N10" s="99"/>
      <c r="O10" s="99"/>
      <c r="P10" s="102"/>
      <c r="Q10" s="99"/>
      <c r="R10" s="99"/>
      <c r="S10" s="99"/>
      <c r="T10" s="109"/>
      <c r="U10" s="99"/>
      <c r="V10" s="99"/>
      <c r="W10" s="99"/>
      <c r="X10" s="99"/>
      <c r="Y10" s="6"/>
      <c r="Z10" s="8"/>
      <c r="AA10" s="6"/>
      <c r="AC10" s="198"/>
    </row>
    <row r="11" spans="1:49" ht="15.75" x14ac:dyDescent="0.25">
      <c r="A11" s="7"/>
      <c r="B11" s="6"/>
      <c r="C11" s="6"/>
      <c r="D11" s="6"/>
      <c r="E11" s="6"/>
      <c r="F11" s="6"/>
      <c r="G11" s="6"/>
      <c r="H11" s="6"/>
      <c r="I11" s="6"/>
      <c r="J11" s="6"/>
      <c r="K11" s="6"/>
      <c r="L11" s="99"/>
      <c r="M11" s="99"/>
      <c r="N11" s="99"/>
      <c r="O11" s="99"/>
      <c r="P11" s="99"/>
      <c r="Q11" s="99"/>
      <c r="R11" s="99"/>
      <c r="S11" s="99"/>
      <c r="T11" s="99"/>
      <c r="U11" s="99"/>
      <c r="V11" s="99"/>
      <c r="W11" s="99"/>
      <c r="X11" s="99"/>
      <c r="Y11" s="6"/>
      <c r="Z11" s="8"/>
      <c r="AA11" s="6"/>
      <c r="AC11" s="219"/>
    </row>
    <row r="12" spans="1:49" ht="15.75" x14ac:dyDescent="0.25">
      <c r="A12" s="7"/>
      <c r="B12" s="6"/>
      <c r="C12" s="1705" t="s">
        <v>51</v>
      </c>
      <c r="D12" s="1705"/>
      <c r="E12" s="1705"/>
      <c r="F12" s="1705"/>
      <c r="G12" s="1705"/>
      <c r="H12" s="1705"/>
      <c r="I12" s="6"/>
      <c r="J12" s="6"/>
      <c r="K12" s="6"/>
      <c r="L12" s="99"/>
      <c r="M12" s="99"/>
      <c r="N12" s="99"/>
      <c r="O12" s="99"/>
      <c r="P12" s="99"/>
      <c r="Q12" s="99"/>
      <c r="R12" s="99"/>
      <c r="S12" s="99"/>
      <c r="T12" s="99"/>
      <c r="U12" s="99"/>
      <c r="V12" s="99"/>
      <c r="W12" s="99"/>
      <c r="X12" s="99"/>
      <c r="Y12" s="6"/>
      <c r="Z12" s="8"/>
      <c r="AA12" s="6"/>
    </row>
    <row r="13" spans="1:49" ht="15.75" x14ac:dyDescent="0.25">
      <c r="A13" s="7"/>
      <c r="B13" s="6"/>
      <c r="C13" s="1650" t="s">
        <v>4438</v>
      </c>
      <c r="D13" s="1651"/>
      <c r="E13" s="1651"/>
      <c r="F13" s="1651"/>
      <c r="G13" s="1651"/>
      <c r="H13" s="1651"/>
      <c r="I13" s="1651"/>
      <c r="J13" s="1651"/>
      <c r="K13" s="1651"/>
      <c r="L13" s="1651"/>
      <c r="M13" s="1651"/>
      <c r="N13" s="1651"/>
      <c r="O13" s="1651"/>
      <c r="P13" s="1651"/>
      <c r="Q13" s="1651"/>
      <c r="R13" s="1651"/>
      <c r="S13" s="1651"/>
      <c r="T13" s="1651"/>
      <c r="U13" s="1651"/>
      <c r="V13" s="1651"/>
      <c r="W13" s="1651"/>
      <c r="X13" s="1651"/>
      <c r="Y13" s="6"/>
      <c r="Z13" s="8"/>
      <c r="AA13" s="6"/>
      <c r="AC13" s="252"/>
    </row>
    <row r="14" spans="1:49" ht="30.75" customHeight="1" x14ac:dyDescent="0.2">
      <c r="A14" s="7"/>
      <c r="B14" s="6"/>
      <c r="C14" s="1651"/>
      <c r="D14" s="1651"/>
      <c r="E14" s="1651"/>
      <c r="F14" s="1651"/>
      <c r="G14" s="1651"/>
      <c r="H14" s="1651"/>
      <c r="I14" s="1651"/>
      <c r="J14" s="1651"/>
      <c r="K14" s="1651"/>
      <c r="L14" s="1651"/>
      <c r="M14" s="1651"/>
      <c r="N14" s="1651"/>
      <c r="O14" s="1651"/>
      <c r="P14" s="1651"/>
      <c r="Q14" s="1651"/>
      <c r="R14" s="1651"/>
      <c r="S14" s="1651"/>
      <c r="T14" s="1651"/>
      <c r="U14" s="1651"/>
      <c r="V14" s="1651"/>
      <c r="W14" s="1651"/>
      <c r="X14" s="1651"/>
      <c r="Y14" s="6"/>
      <c r="Z14" s="8"/>
      <c r="AA14" s="6"/>
    </row>
    <row r="15" spans="1:49" ht="15.75" x14ac:dyDescent="0.25">
      <c r="A15" s="7"/>
      <c r="B15" s="6"/>
      <c r="C15" s="6"/>
      <c r="D15" s="6"/>
      <c r="E15" s="6"/>
      <c r="F15" s="6"/>
      <c r="G15" s="6"/>
      <c r="H15" s="6"/>
      <c r="I15" s="6"/>
      <c r="J15" s="6"/>
      <c r="K15" s="6"/>
      <c r="L15" s="134" t="s">
        <v>25</v>
      </c>
      <c r="M15" s="134"/>
      <c r="N15" s="99"/>
      <c r="O15" s="134" t="s">
        <v>26</v>
      </c>
      <c r="P15" s="134"/>
      <c r="Q15" s="134"/>
      <c r="R15" s="134" t="s">
        <v>27</v>
      </c>
      <c r="S15" s="134"/>
      <c r="T15" s="134"/>
      <c r="U15" s="134" t="s">
        <v>28</v>
      </c>
      <c r="V15" s="134"/>
      <c r="W15" s="134"/>
      <c r="X15" s="134" t="s">
        <v>5</v>
      </c>
      <c r="Y15" s="6"/>
      <c r="Z15" s="8"/>
      <c r="AA15" s="6"/>
      <c r="AC15" s="252"/>
    </row>
    <row r="16" spans="1:49" ht="15.75" customHeight="1" x14ac:dyDescent="0.25">
      <c r="A16" s="7"/>
      <c r="B16" s="6"/>
      <c r="C16" s="6"/>
      <c r="D16" s="6"/>
      <c r="E16" s="6"/>
      <c r="F16" s="6"/>
      <c r="G16" s="6"/>
      <c r="H16" s="6"/>
      <c r="I16" s="6"/>
      <c r="J16" s="6"/>
      <c r="K16" s="378"/>
      <c r="L16" s="1755" t="s">
        <v>6</v>
      </c>
      <c r="M16" s="378"/>
      <c r="N16" s="376"/>
      <c r="O16" s="1742" t="str">
        <f>VLOOKUP(+'Part 1'!$K$21,TierSplit!$A$6:$BZ$302,2,FALSE)</f>
        <v>Testing</v>
      </c>
      <c r="P16" s="378"/>
      <c r="Q16" s="379"/>
      <c r="R16" s="1755" t="str">
        <f>IF('Part 1'!C92="E0703","Tees Valley Combined Authority",(IF(+'Part 1'!E92="UA","",IF('Part 1'!E92="MD","",IF('Part 1'!K21="EZZZZ","",IF('Part 1'!E92="Greater London Authority",CONCATENATE('Part 1'!E92,""),IF('Part 1'!C92="E5010",CONCATENATE('Part 1'!E92,""),CONCATENATE('Part 1'!E92," County Council"))))))))</f>
        <v/>
      </c>
      <c r="S16" s="378"/>
      <c r="T16" s="379"/>
      <c r="U16" s="1755" t="str">
        <f>+IF('Part 1'!K92="County","",IF('Part 1'!K92="NA","",'Part 1'!K92))</f>
        <v/>
      </c>
      <c r="V16" s="378"/>
      <c r="W16" s="376"/>
      <c r="X16" s="135" t="s">
        <v>7</v>
      </c>
      <c r="Y16" s="6"/>
      <c r="Z16" s="8"/>
      <c r="AA16" s="6"/>
      <c r="AD16" s="443"/>
    </row>
    <row r="17" spans="1:36" ht="15" customHeight="1" x14ac:dyDescent="0.25">
      <c r="A17" s="7"/>
      <c r="B17" s="6"/>
      <c r="C17" s="6"/>
      <c r="D17" s="6"/>
      <c r="E17" s="6"/>
      <c r="F17" s="6"/>
      <c r="G17" s="6"/>
      <c r="H17" s="6"/>
      <c r="I17" s="6"/>
      <c r="J17" s="6"/>
      <c r="K17" s="378"/>
      <c r="L17" s="1756"/>
      <c r="M17" s="378"/>
      <c r="N17" s="376"/>
      <c r="O17" s="1757"/>
      <c r="P17" s="378"/>
      <c r="Q17" s="379"/>
      <c r="R17" s="1756"/>
      <c r="S17" s="378"/>
      <c r="T17" s="379"/>
      <c r="U17" s="1756"/>
      <c r="V17" s="378"/>
      <c r="W17" s="379"/>
      <c r="X17" s="379"/>
      <c r="Y17" s="6"/>
      <c r="Z17" s="8"/>
      <c r="AA17" s="6"/>
    </row>
    <row r="18" spans="1:36" ht="15.75" x14ac:dyDescent="0.2">
      <c r="A18" s="7"/>
      <c r="B18" s="6"/>
      <c r="C18" s="6"/>
      <c r="D18" s="6"/>
      <c r="E18" s="6"/>
      <c r="F18" s="6"/>
      <c r="G18" s="6"/>
      <c r="H18" s="6"/>
      <c r="I18" s="6"/>
      <c r="J18" s="6"/>
      <c r="K18" s="134"/>
      <c r="L18" s="201" t="s">
        <v>19</v>
      </c>
      <c r="M18" s="134"/>
      <c r="N18" s="135"/>
      <c r="O18" s="201" t="s">
        <v>19</v>
      </c>
      <c r="P18" s="134"/>
      <c r="Q18" s="99"/>
      <c r="R18" s="201" t="s">
        <v>19</v>
      </c>
      <c r="S18" s="134"/>
      <c r="T18" s="99"/>
      <c r="U18" s="201" t="s">
        <v>19</v>
      </c>
      <c r="V18" s="134"/>
      <c r="W18" s="135"/>
      <c r="X18" s="201" t="s">
        <v>19</v>
      </c>
      <c r="Y18" s="6"/>
      <c r="Z18" s="8"/>
      <c r="AA18" s="6"/>
    </row>
    <row r="19" spans="1:36" ht="16.5" thickBot="1" x14ac:dyDescent="0.3">
      <c r="A19" s="7"/>
      <c r="B19" s="6"/>
      <c r="C19" s="136" t="s">
        <v>5410</v>
      </c>
      <c r="D19" s="136"/>
      <c r="E19" s="6"/>
      <c r="F19" s="6"/>
      <c r="G19" s="6"/>
      <c r="H19" s="6"/>
      <c r="I19" s="6"/>
      <c r="J19" s="6"/>
      <c r="K19" s="134"/>
      <c r="L19" s="201"/>
      <c r="M19" s="134"/>
      <c r="N19" s="135"/>
      <c r="O19" s="201"/>
      <c r="P19" s="134"/>
      <c r="Q19" s="99"/>
      <c r="R19" s="201"/>
      <c r="S19" s="134"/>
      <c r="T19" s="99"/>
      <c r="U19" s="201"/>
      <c r="V19" s="134"/>
      <c r="W19" s="135"/>
      <c r="X19" s="201"/>
      <c r="Y19" s="6"/>
      <c r="Z19" s="8"/>
      <c r="AA19" s="6"/>
      <c r="AC19" s="252"/>
    </row>
    <row r="20" spans="1:36" ht="16.5" thickBot="1" x14ac:dyDescent="0.25">
      <c r="A20" s="7"/>
      <c r="B20" s="6"/>
      <c r="C20" s="6"/>
      <c r="D20" s="1754" t="s">
        <v>879</v>
      </c>
      <c r="E20" s="1730"/>
      <c r="F20" s="1730"/>
      <c r="G20" s="1730"/>
      <c r="H20" s="1730"/>
      <c r="I20" s="1730"/>
      <c r="J20" s="6"/>
      <c r="K20" s="134"/>
      <c r="L20" s="1112">
        <f>X20-U20-R20-O20</f>
        <v>1</v>
      </c>
      <c r="M20" s="1208"/>
      <c r="N20" s="221"/>
      <c r="O20" s="1209">
        <f>VLOOKUP(+'Part 1'!$K$21,TierSplit!$A$6:$BZ$302,3,FALSE)</f>
        <v>0</v>
      </c>
      <c r="P20" s="134"/>
      <c r="Q20" s="221"/>
      <c r="R20" s="1209">
        <f>VLOOKUP(+'Part 1'!$K$21,TierSplit!$A$6:$BZ$302,6,FALSE)</f>
        <v>0</v>
      </c>
      <c r="S20" s="134"/>
      <c r="T20" s="221"/>
      <c r="U20" s="1209">
        <f>VLOOKUP(+'Part 1'!$K$21,TierSplit!$A$6:$BZ$302,9,FALSE)</f>
        <v>0</v>
      </c>
      <c r="V20" s="134"/>
      <c r="W20" s="99"/>
      <c r="X20" s="1209">
        <f>1</f>
        <v>1</v>
      </c>
      <c r="Y20" s="6"/>
      <c r="Z20" s="8"/>
      <c r="AA20" s="6"/>
    </row>
    <row r="21" spans="1:36" ht="15.75" x14ac:dyDescent="0.2">
      <c r="A21" s="7"/>
      <c r="B21" s="6"/>
      <c r="C21" s="6"/>
      <c r="D21" s="1730"/>
      <c r="E21" s="1730"/>
      <c r="F21" s="1730"/>
      <c r="G21" s="1730"/>
      <c r="H21" s="1730"/>
      <c r="I21" s="1730"/>
      <c r="J21" s="6"/>
      <c r="K21" s="134"/>
      <c r="L21" s="201"/>
      <c r="M21" s="134"/>
      <c r="N21" s="135"/>
      <c r="O21" s="201"/>
      <c r="P21" s="134"/>
      <c r="Q21" s="99"/>
      <c r="R21" s="201"/>
      <c r="S21" s="134"/>
      <c r="T21" s="99"/>
      <c r="U21" s="201"/>
      <c r="V21" s="134"/>
      <c r="W21" s="135"/>
      <c r="X21" s="201"/>
      <c r="Y21" s="6"/>
      <c r="Z21" s="8"/>
      <c r="AA21" s="6"/>
    </row>
    <row r="22" spans="1:36" ht="15.75" x14ac:dyDescent="0.2">
      <c r="A22" s="7"/>
      <c r="B22" s="6"/>
      <c r="C22" s="6"/>
      <c r="D22" s="6"/>
      <c r="E22" s="6"/>
      <c r="F22" s="6"/>
      <c r="G22" s="6"/>
      <c r="H22" s="6"/>
      <c r="I22" s="6"/>
      <c r="J22" s="6"/>
      <c r="K22" s="134"/>
      <c r="L22" s="6"/>
      <c r="M22" s="134"/>
      <c r="N22" s="135"/>
      <c r="O22" s="201"/>
      <c r="P22" s="134"/>
      <c r="Q22" s="99"/>
      <c r="R22" s="201"/>
      <c r="S22" s="134"/>
      <c r="T22" s="99"/>
      <c r="U22" s="201"/>
      <c r="V22" s="134"/>
      <c r="W22" s="135"/>
      <c r="X22" s="201"/>
      <c r="Y22" s="6"/>
      <c r="Z22" s="8"/>
      <c r="AA22" s="6"/>
    </row>
    <row r="23" spans="1:36" ht="16.5" thickBot="1" x14ac:dyDescent="0.3">
      <c r="A23" s="7"/>
      <c r="B23" s="6"/>
      <c r="C23" s="136" t="s">
        <v>5410</v>
      </c>
      <c r="D23" s="6"/>
      <c r="E23" s="6"/>
      <c r="F23" s="6"/>
      <c r="G23" s="6"/>
      <c r="H23" s="6"/>
      <c r="I23" s="6"/>
      <c r="J23" s="6"/>
      <c r="K23" s="134"/>
      <c r="L23" s="99"/>
      <c r="M23" s="134"/>
      <c r="N23" s="99"/>
      <c r="O23" s="99"/>
      <c r="P23" s="134"/>
      <c r="Q23" s="99"/>
      <c r="R23" s="99"/>
      <c r="S23" s="134"/>
      <c r="T23" s="99"/>
      <c r="U23" s="99"/>
      <c r="V23" s="134"/>
      <c r="W23" s="99"/>
      <c r="X23" s="99"/>
      <c r="Y23" s="6"/>
      <c r="Z23" s="8"/>
      <c r="AA23" s="6"/>
      <c r="AC23" s="222"/>
      <c r="AD23" s="222"/>
      <c r="AE23" s="139"/>
      <c r="AF23" s="139"/>
      <c r="AG23" s="139"/>
      <c r="AH23" s="139"/>
    </row>
    <row r="24" spans="1:36" s="322" customFormat="1" ht="16.5" customHeight="1" thickBot="1" x14ac:dyDescent="0.25">
      <c r="A24" s="318"/>
      <c r="B24" s="319"/>
      <c r="C24" s="319"/>
      <c r="D24" s="319" t="s">
        <v>8</v>
      </c>
      <c r="E24" s="319"/>
      <c r="F24" s="319"/>
      <c r="G24" s="319"/>
      <c r="H24" s="319"/>
      <c r="I24" s="319"/>
      <c r="J24" s="319"/>
      <c r="K24" s="99"/>
      <c r="L24" s="1117">
        <f>IF($L$20=0,0,+X24-O24-R24-U24)</f>
        <v>0</v>
      </c>
      <c r="M24" s="99"/>
      <c r="N24" s="99"/>
      <c r="O24" s="1117">
        <f>IF(L20=0,X24-R24-U24,ROUND((+$X24)*O$20,0))</f>
        <v>0</v>
      </c>
      <c r="P24" s="99"/>
      <c r="Q24" s="99"/>
      <c r="R24" s="1117">
        <f>ROUND((+$X24)*R$20,0)</f>
        <v>0</v>
      </c>
      <c r="S24" s="134"/>
      <c r="T24" s="99"/>
      <c r="U24" s="1057">
        <f>ROUND((+$X24)*U$20,0)</f>
        <v>0</v>
      </c>
      <c r="V24" s="1119"/>
      <c r="W24" s="99"/>
      <c r="X24" s="1117">
        <f>+'Part 1'!K67</f>
        <v>0</v>
      </c>
      <c r="Y24" s="319"/>
      <c r="Z24" s="320"/>
      <c r="AA24" s="319"/>
      <c r="AB24" s="301"/>
      <c r="AC24" s="681"/>
      <c r="AD24" s="700"/>
      <c r="AE24" s="343"/>
      <c r="AF24" s="343"/>
      <c r="AG24" s="343"/>
      <c r="AH24" s="343"/>
      <c r="AI24" s="321"/>
      <c r="AJ24" s="321"/>
    </row>
    <row r="25" spans="1:36" s="322" customFormat="1" ht="15.75" thickBot="1" x14ac:dyDescent="0.25">
      <c r="A25" s="318"/>
      <c r="B25" s="319"/>
      <c r="C25" s="319"/>
      <c r="D25" s="319"/>
      <c r="E25" s="319"/>
      <c r="F25" s="319"/>
      <c r="G25" s="319"/>
      <c r="H25" s="319"/>
      <c r="I25" s="319"/>
      <c r="J25" s="319"/>
      <c r="K25" s="99"/>
      <c r="L25" s="99"/>
      <c r="M25" s="99"/>
      <c r="N25" s="99"/>
      <c r="O25" s="99"/>
      <c r="P25" s="99"/>
      <c r="Q25" s="99"/>
      <c r="R25" s="99"/>
      <c r="S25" s="134"/>
      <c r="T25" s="99"/>
      <c r="U25" s="99"/>
      <c r="V25" s="99"/>
      <c r="W25" s="99"/>
      <c r="X25" s="99"/>
      <c r="Y25" s="319"/>
      <c r="Z25" s="320"/>
      <c r="AA25" s="319"/>
      <c r="AB25" s="301"/>
      <c r="AC25" s="681"/>
      <c r="AD25" s="700"/>
      <c r="AE25" s="343"/>
      <c r="AF25" s="343"/>
      <c r="AG25" s="343"/>
      <c r="AH25" s="343"/>
      <c r="AI25" s="321"/>
      <c r="AJ25" s="321"/>
    </row>
    <row r="26" spans="1:36" s="322" customFormat="1" ht="16.5" thickBot="1" x14ac:dyDescent="0.25">
      <c r="A26" s="318"/>
      <c r="B26" s="319"/>
      <c r="C26" s="319"/>
      <c r="D26" s="319" t="s">
        <v>1089</v>
      </c>
      <c r="E26" s="319"/>
      <c r="F26" s="319"/>
      <c r="G26" s="319"/>
      <c r="H26" s="319"/>
      <c r="I26" s="319"/>
      <c r="J26" s="319"/>
      <c r="K26" s="99"/>
      <c r="L26" s="1117">
        <f>X26</f>
        <v>0</v>
      </c>
      <c r="M26" s="99"/>
      <c r="N26" s="99"/>
      <c r="O26" s="99"/>
      <c r="P26" s="99"/>
      <c r="Q26" s="99"/>
      <c r="R26" s="99"/>
      <c r="S26" s="134"/>
      <c r="T26" s="99"/>
      <c r="U26" s="99"/>
      <c r="V26" s="99"/>
      <c r="W26" s="99"/>
      <c r="X26" s="1177">
        <f>'Part 2'!O96</f>
        <v>0</v>
      </c>
      <c r="Y26" s="319"/>
      <c r="Z26" s="320"/>
      <c r="AA26" s="319"/>
      <c r="AB26" s="301"/>
      <c r="AC26" s="681"/>
      <c r="AD26" s="700"/>
      <c r="AE26" s="343"/>
      <c r="AF26" s="343"/>
      <c r="AG26" s="343"/>
      <c r="AH26" s="343"/>
      <c r="AI26" s="321"/>
      <c r="AJ26" s="321"/>
    </row>
    <row r="27" spans="1:36" s="322" customFormat="1" ht="15.75" thickBot="1" x14ac:dyDescent="0.25">
      <c r="A27" s="318"/>
      <c r="B27" s="319"/>
      <c r="C27" s="319"/>
      <c r="D27" s="319"/>
      <c r="E27" s="319"/>
      <c r="F27" s="319"/>
      <c r="G27" s="319"/>
      <c r="H27" s="319"/>
      <c r="I27" s="319"/>
      <c r="J27" s="319"/>
      <c r="K27" s="99"/>
      <c r="L27" s="99"/>
      <c r="M27" s="99"/>
      <c r="N27" s="99"/>
      <c r="O27" s="99"/>
      <c r="P27" s="99"/>
      <c r="Q27" s="99"/>
      <c r="R27" s="99"/>
      <c r="S27" s="134"/>
      <c r="T27" s="99"/>
      <c r="U27" s="99"/>
      <c r="V27" s="99"/>
      <c r="W27" s="99"/>
      <c r="X27" s="99"/>
      <c r="Y27" s="319"/>
      <c r="Z27" s="320"/>
      <c r="AA27" s="319"/>
      <c r="AB27" s="301"/>
      <c r="AC27" s="681"/>
      <c r="AD27" s="700"/>
      <c r="AE27" s="343"/>
      <c r="AF27" s="343"/>
      <c r="AG27" s="343"/>
      <c r="AH27" s="343"/>
      <c r="AI27" s="321"/>
      <c r="AJ27" s="321"/>
    </row>
    <row r="28" spans="1:36" s="322" customFormat="1" ht="16.5" thickBot="1" x14ac:dyDescent="0.25">
      <c r="A28" s="318"/>
      <c r="B28" s="319"/>
      <c r="C28" s="319"/>
      <c r="D28" s="324">
        <v>3</v>
      </c>
      <c r="E28" s="319"/>
      <c r="F28" s="319"/>
      <c r="G28" s="319"/>
      <c r="H28" s="319"/>
      <c r="I28" s="319"/>
      <c r="J28" s="325" t="s">
        <v>931</v>
      </c>
      <c r="K28" s="99"/>
      <c r="L28" s="1057">
        <f>+L24-L26</f>
        <v>0</v>
      </c>
      <c r="M28" s="1119"/>
      <c r="N28" s="99"/>
      <c r="O28" s="99"/>
      <c r="P28" s="99"/>
      <c r="Q28" s="99"/>
      <c r="R28" s="99"/>
      <c r="S28" s="134"/>
      <c r="T28" s="99"/>
      <c r="U28" s="99"/>
      <c r="V28" s="99"/>
      <c r="W28" s="99"/>
      <c r="X28" s="99"/>
      <c r="Y28" s="319"/>
      <c r="Z28" s="320"/>
      <c r="AA28" s="319"/>
      <c r="AB28" s="301"/>
      <c r="AC28" s="681"/>
      <c r="AD28" s="700"/>
      <c r="AE28" s="343"/>
      <c r="AF28" s="343"/>
      <c r="AG28" s="343"/>
      <c r="AH28" s="343"/>
      <c r="AI28" s="321"/>
      <c r="AJ28" s="321"/>
    </row>
    <row r="29" spans="1:36" s="322" customFormat="1" x14ac:dyDescent="0.2">
      <c r="A29" s="318"/>
      <c r="B29" s="319"/>
      <c r="C29" s="319"/>
      <c r="D29" s="319"/>
      <c r="E29" s="319"/>
      <c r="F29" s="319"/>
      <c r="G29" s="319"/>
      <c r="H29" s="319"/>
      <c r="I29" s="319"/>
      <c r="J29" s="319"/>
      <c r="K29" s="99"/>
      <c r="L29" s="99"/>
      <c r="M29" s="99"/>
      <c r="N29" s="99"/>
      <c r="O29" s="99"/>
      <c r="P29" s="99"/>
      <c r="Q29" s="99"/>
      <c r="R29" s="99"/>
      <c r="S29" s="134"/>
      <c r="T29" s="99"/>
      <c r="U29" s="99"/>
      <c r="V29" s="99"/>
      <c r="W29" s="99"/>
      <c r="X29" s="99"/>
      <c r="Y29" s="319"/>
      <c r="Z29" s="320"/>
      <c r="AA29" s="319"/>
      <c r="AB29" s="301"/>
      <c r="AC29" s="681"/>
      <c r="AD29" s="700"/>
      <c r="AE29" s="343"/>
      <c r="AF29" s="343"/>
      <c r="AG29" s="343"/>
      <c r="AH29" s="343"/>
      <c r="AI29" s="321"/>
      <c r="AJ29" s="321"/>
    </row>
    <row r="30" spans="1:36" s="322" customFormat="1" ht="16.5" thickBot="1" x14ac:dyDescent="0.25">
      <c r="A30" s="318"/>
      <c r="B30" s="319"/>
      <c r="C30" s="326" t="s">
        <v>5411</v>
      </c>
      <c r="D30" s="319"/>
      <c r="E30" s="319"/>
      <c r="F30" s="319"/>
      <c r="G30" s="319"/>
      <c r="H30" s="319"/>
      <c r="I30" s="319"/>
      <c r="J30" s="319"/>
      <c r="K30" s="99"/>
      <c r="L30" s="99"/>
      <c r="M30" s="99"/>
      <c r="N30" s="99"/>
      <c r="O30" s="99"/>
      <c r="P30" s="99"/>
      <c r="Q30" s="99"/>
      <c r="R30" s="99"/>
      <c r="S30" s="134"/>
      <c r="T30" s="99"/>
      <c r="U30" s="99"/>
      <c r="V30" s="99"/>
      <c r="W30" s="99"/>
      <c r="X30" s="99"/>
      <c r="Y30" s="319"/>
      <c r="Z30" s="320"/>
      <c r="AA30" s="319"/>
      <c r="AB30" s="301"/>
      <c r="AC30" s="681"/>
      <c r="AD30" s="700"/>
      <c r="AE30" s="343"/>
      <c r="AF30" s="343"/>
      <c r="AG30" s="343"/>
      <c r="AH30" s="343"/>
      <c r="AI30" s="321"/>
      <c r="AJ30" s="321"/>
    </row>
    <row r="31" spans="1:36" s="322" customFormat="1" ht="16.5" thickBot="1" x14ac:dyDescent="0.25">
      <c r="A31" s="318"/>
      <c r="B31" s="319"/>
      <c r="C31" s="319"/>
      <c r="D31" s="319" t="s">
        <v>9</v>
      </c>
      <c r="E31" s="319"/>
      <c r="F31" s="319"/>
      <c r="G31" s="319"/>
      <c r="H31" s="319"/>
      <c r="I31" s="319"/>
      <c r="J31" s="319"/>
      <c r="K31" s="99"/>
      <c r="L31" s="99"/>
      <c r="M31" s="99"/>
      <c r="N31" s="99"/>
      <c r="O31" s="1057">
        <f>+X31</f>
        <v>0</v>
      </c>
      <c r="P31" s="1119"/>
      <c r="Q31" s="99"/>
      <c r="R31" s="99"/>
      <c r="S31" s="134"/>
      <c r="T31" s="99"/>
      <c r="U31" s="99"/>
      <c r="V31" s="99"/>
      <c r="W31" s="99"/>
      <c r="X31" s="1117">
        <f>+'Part 1'!K47</f>
        <v>0</v>
      </c>
      <c r="Y31" s="319"/>
      <c r="Z31" s="320"/>
      <c r="AA31" s="319"/>
      <c r="AB31" s="327"/>
      <c r="AC31" s="337"/>
      <c r="AD31" s="700"/>
      <c r="AE31" s="343"/>
      <c r="AF31" s="343"/>
      <c r="AG31" s="343"/>
      <c r="AH31" s="343"/>
      <c r="AI31" s="321"/>
      <c r="AJ31" s="321"/>
    </row>
    <row r="32" spans="1:36" s="322" customFormat="1" ht="15.75" thickBot="1" x14ac:dyDescent="0.25">
      <c r="A32" s="318"/>
      <c r="B32" s="319"/>
      <c r="C32" s="319"/>
      <c r="D32" s="319"/>
      <c r="E32" s="319"/>
      <c r="F32" s="319"/>
      <c r="G32" s="319"/>
      <c r="H32" s="319"/>
      <c r="I32" s="319"/>
      <c r="J32" s="319"/>
      <c r="K32" s="99"/>
      <c r="L32" s="99"/>
      <c r="M32" s="99"/>
      <c r="N32" s="99"/>
      <c r="O32" s="99"/>
      <c r="P32" s="99"/>
      <c r="Q32" s="99"/>
      <c r="R32" s="99" t="s">
        <v>976</v>
      </c>
      <c r="S32" s="134"/>
      <c r="T32" s="99"/>
      <c r="U32" s="99"/>
      <c r="V32" s="99"/>
      <c r="W32" s="99"/>
      <c r="X32" s="99"/>
      <c r="Y32" s="319"/>
      <c r="Z32" s="320"/>
      <c r="AA32" s="319"/>
      <c r="AB32" s="301"/>
      <c r="AC32" s="681"/>
      <c r="AD32" s="700"/>
      <c r="AE32" s="343"/>
      <c r="AF32" s="343"/>
      <c r="AG32" s="343"/>
      <c r="AH32" s="343"/>
      <c r="AI32" s="321"/>
      <c r="AJ32" s="321"/>
    </row>
    <row r="33" spans="1:36" s="322" customFormat="1" ht="16.5" thickBot="1" x14ac:dyDescent="0.25">
      <c r="A33" s="318"/>
      <c r="B33" s="319"/>
      <c r="C33" s="319"/>
      <c r="D33" s="319" t="s">
        <v>77</v>
      </c>
      <c r="E33" s="319"/>
      <c r="F33" s="319"/>
      <c r="G33" s="319"/>
      <c r="H33" s="319"/>
      <c r="I33" s="319"/>
      <c r="J33" s="319"/>
      <c r="K33" s="99"/>
      <c r="L33" s="99"/>
      <c r="M33" s="99"/>
      <c r="N33" s="99"/>
      <c r="O33" s="1057">
        <f>IF(Import_LA_Code="E0703",ROUND(X33-'Part 2 DA Summary'!P14*0.5,0),+X33)</f>
        <v>0</v>
      </c>
      <c r="P33" s="1119"/>
      <c r="Q33" s="99"/>
      <c r="R33" s="1116">
        <f>IF(Import_LA_Code="E0703",ROUND('Part 2 DA Summary'!P14*0.5,0),0)</f>
        <v>0</v>
      </c>
      <c r="S33" s="1208"/>
      <c r="T33" s="99"/>
      <c r="U33" s="99"/>
      <c r="V33" s="99"/>
      <c r="W33" s="99"/>
      <c r="X33" s="1117">
        <f>+'Part 1'!K53</f>
        <v>0</v>
      </c>
      <c r="Y33" s="319"/>
      <c r="Z33" s="320"/>
      <c r="AA33" s="319"/>
      <c r="AB33" s="327"/>
      <c r="AC33" s="337"/>
      <c r="AD33" s="700"/>
      <c r="AE33" s="343"/>
      <c r="AF33" s="343"/>
      <c r="AG33" s="343"/>
      <c r="AH33" s="343"/>
      <c r="AI33" s="321"/>
      <c r="AJ33" s="321"/>
    </row>
    <row r="34" spans="1:36" s="322" customFormat="1" ht="15.75" thickBot="1" x14ac:dyDescent="0.25">
      <c r="A34" s="318"/>
      <c r="B34" s="319"/>
      <c r="C34" s="319"/>
      <c r="D34" s="319"/>
      <c r="E34" s="319"/>
      <c r="F34" s="319"/>
      <c r="G34" s="319"/>
      <c r="H34" s="319"/>
      <c r="I34" s="319"/>
      <c r="J34" s="319"/>
      <c r="K34" s="99"/>
      <c r="L34" s="99"/>
      <c r="M34" s="99"/>
      <c r="N34" s="99"/>
      <c r="O34" s="99"/>
      <c r="P34" s="99"/>
      <c r="Q34" s="99"/>
      <c r="R34" s="99"/>
      <c r="S34" s="134"/>
      <c r="T34" s="99"/>
      <c r="U34" s="99"/>
      <c r="V34" s="99"/>
      <c r="W34" s="99"/>
      <c r="X34" s="99"/>
      <c r="Y34" s="319"/>
      <c r="Z34" s="320"/>
      <c r="AA34" s="319"/>
      <c r="AB34" s="301"/>
      <c r="AC34" s="681"/>
      <c r="AD34" s="700"/>
      <c r="AE34" s="343"/>
      <c r="AF34" s="343"/>
      <c r="AG34" s="343"/>
      <c r="AH34" s="343"/>
      <c r="AI34" s="321"/>
      <c r="AJ34" s="321"/>
    </row>
    <row r="35" spans="1:36" s="322" customFormat="1" ht="16.5" thickBot="1" x14ac:dyDescent="0.25">
      <c r="A35" s="318"/>
      <c r="B35" s="319"/>
      <c r="C35" s="319"/>
      <c r="D35" s="319" t="s">
        <v>915</v>
      </c>
      <c r="E35" s="319"/>
      <c r="F35" s="319"/>
      <c r="G35" s="319"/>
      <c r="H35" s="319"/>
      <c r="I35" s="319"/>
      <c r="J35" s="319"/>
      <c r="K35" s="99"/>
      <c r="L35" s="99"/>
      <c r="M35" s="99"/>
      <c r="N35" s="99"/>
      <c r="O35" s="1057">
        <f>+'Part 1'!K59</f>
        <v>0</v>
      </c>
      <c r="P35" s="1119"/>
      <c r="Q35" s="99"/>
      <c r="R35" s="1117">
        <f>+'Part 1'!K61</f>
        <v>0</v>
      </c>
      <c r="S35" s="134"/>
      <c r="T35" s="99"/>
      <c r="U35" s="99"/>
      <c r="V35" s="99"/>
      <c r="W35" s="99"/>
      <c r="X35" s="1117">
        <f>+'Part 1'!K55</f>
        <v>0</v>
      </c>
      <c r="Y35" s="319"/>
      <c r="Z35" s="320"/>
      <c r="AA35" s="319"/>
      <c r="AB35" s="327"/>
      <c r="AC35" s="337"/>
      <c r="AD35" s="700"/>
      <c r="AE35" s="343"/>
      <c r="AF35" s="343"/>
      <c r="AG35" s="343"/>
      <c r="AH35" s="343"/>
      <c r="AI35" s="321"/>
      <c r="AJ35" s="321"/>
    </row>
    <row r="36" spans="1:36" s="322" customFormat="1" ht="16.5" thickBot="1" x14ac:dyDescent="0.25">
      <c r="A36" s="318"/>
      <c r="B36" s="319"/>
      <c r="C36" s="319"/>
      <c r="D36" s="319"/>
      <c r="E36" s="319"/>
      <c r="F36" s="319"/>
      <c r="G36" s="319"/>
      <c r="H36" s="319"/>
      <c r="I36" s="319"/>
      <c r="J36" s="319"/>
      <c r="K36" s="99"/>
      <c r="L36" s="99"/>
      <c r="M36" s="99"/>
      <c r="N36" s="99"/>
      <c r="O36" s="99"/>
      <c r="P36" s="99"/>
      <c r="Q36" s="99"/>
      <c r="R36" s="99"/>
      <c r="S36" s="134"/>
      <c r="T36" s="99"/>
      <c r="U36" s="99"/>
      <c r="V36" s="99"/>
      <c r="W36" s="99"/>
      <c r="X36" s="99"/>
      <c r="Y36" s="319"/>
      <c r="Z36" s="320"/>
      <c r="AA36" s="319"/>
      <c r="AB36" s="327"/>
      <c r="AC36" s="337"/>
      <c r="AD36" s="700"/>
      <c r="AE36" s="343"/>
      <c r="AF36" s="343"/>
      <c r="AG36" s="343"/>
      <c r="AH36" s="343"/>
      <c r="AI36" s="321"/>
      <c r="AJ36" s="321"/>
    </row>
    <row r="37" spans="1:36" s="682" customFormat="1" ht="16.5" thickBot="1" x14ac:dyDescent="0.25">
      <c r="A37" s="699"/>
      <c r="B37" s="677"/>
      <c r="C37" s="677"/>
      <c r="D37" s="711" t="s">
        <v>1332</v>
      </c>
      <c r="E37" s="677"/>
      <c r="F37" s="677"/>
      <c r="G37" s="677"/>
      <c r="H37" s="677"/>
      <c r="I37" s="677"/>
      <c r="J37" s="677"/>
      <c r="K37" s="671"/>
      <c r="L37" s="671"/>
      <c r="M37" s="671"/>
      <c r="N37" s="671"/>
      <c r="O37" s="1057">
        <f>'Part 4'!J58</f>
        <v>0</v>
      </c>
      <c r="P37" s="1119"/>
      <c r="Q37" s="99"/>
      <c r="R37" s="1117">
        <f>'Part 4'!M58</f>
        <v>0</v>
      </c>
      <c r="S37" s="134"/>
      <c r="T37" s="99"/>
      <c r="U37" s="1057">
        <f>'Part 4'!P58</f>
        <v>0</v>
      </c>
      <c r="V37" s="1119"/>
      <c r="W37" s="99"/>
      <c r="X37" s="1177">
        <f>O37+R37+U37</f>
        <v>0</v>
      </c>
      <c r="Y37" s="677"/>
      <c r="Z37" s="679"/>
      <c r="AA37" s="677"/>
      <c r="AB37" s="337"/>
      <c r="AC37" s="337">
        <f>IF(X37='Part 1'!K64,0,1)</f>
        <v>0</v>
      </c>
      <c r="AD37" s="700"/>
      <c r="AE37" s="700"/>
      <c r="AF37" s="700"/>
      <c r="AG37" s="700"/>
      <c r="AH37" s="700"/>
      <c r="AI37" s="701"/>
      <c r="AJ37" s="701"/>
    </row>
    <row r="38" spans="1:36" s="322" customFormat="1" ht="15.75" thickBot="1" x14ac:dyDescent="0.25">
      <c r="A38" s="318"/>
      <c r="B38" s="319"/>
      <c r="C38" s="319"/>
      <c r="D38" s="319"/>
      <c r="E38" s="319"/>
      <c r="F38" s="319"/>
      <c r="G38" s="319"/>
      <c r="H38" s="319"/>
      <c r="I38" s="319"/>
      <c r="J38" s="319"/>
      <c r="K38" s="99"/>
      <c r="L38" s="99"/>
      <c r="M38" s="99"/>
      <c r="N38" s="99"/>
      <c r="O38" s="99"/>
      <c r="P38" s="99"/>
      <c r="Q38" s="99"/>
      <c r="R38" s="99"/>
      <c r="S38" s="134"/>
      <c r="T38" s="99"/>
      <c r="U38" s="99"/>
      <c r="V38" s="99"/>
      <c r="W38" s="99"/>
      <c r="X38" s="99"/>
      <c r="Y38" s="319"/>
      <c r="Z38" s="320"/>
      <c r="AA38" s="319"/>
      <c r="AB38" s="301"/>
      <c r="AC38" s="681"/>
      <c r="AD38" s="700"/>
      <c r="AE38" s="343"/>
      <c r="AF38" s="343"/>
      <c r="AG38" s="343"/>
      <c r="AH38" s="343"/>
      <c r="AI38" s="321"/>
      <c r="AJ38" s="321"/>
    </row>
    <row r="39" spans="1:36" s="322" customFormat="1" ht="16.5" thickBot="1" x14ac:dyDescent="0.25">
      <c r="A39" s="318"/>
      <c r="B39" s="319"/>
      <c r="C39" s="319"/>
      <c r="D39" s="319" t="s">
        <v>2284</v>
      </c>
      <c r="E39" s="319"/>
      <c r="F39" s="319"/>
      <c r="G39" s="319"/>
      <c r="H39" s="319"/>
      <c r="I39" s="319"/>
      <c r="J39" s="319"/>
      <c r="K39" s="99"/>
      <c r="L39" s="99"/>
      <c r="M39" s="99"/>
      <c r="N39" s="99"/>
      <c r="O39" s="1057">
        <f>+'Part 4'!J65</f>
        <v>0</v>
      </c>
      <c r="P39" s="1119"/>
      <c r="Q39" s="99"/>
      <c r="R39" s="1117">
        <f>+'Part 4'!M65</f>
        <v>0</v>
      </c>
      <c r="S39" s="134"/>
      <c r="T39" s="99"/>
      <c r="U39" s="1057">
        <f>+'Part 4'!P65</f>
        <v>0</v>
      </c>
      <c r="V39" s="1119"/>
      <c r="W39" s="99"/>
      <c r="X39" s="1177">
        <f>O39+R39+U39</f>
        <v>0</v>
      </c>
      <c r="Y39" s="319"/>
      <c r="Z39" s="320"/>
      <c r="AA39" s="319"/>
      <c r="AB39" s="301"/>
      <c r="AC39" s="681"/>
      <c r="AD39" s="700"/>
      <c r="AE39" s="343"/>
      <c r="AF39" s="343"/>
      <c r="AG39" s="343"/>
      <c r="AH39" s="343"/>
      <c r="AI39" s="321"/>
      <c r="AJ39" s="321"/>
    </row>
    <row r="40" spans="1:36" s="322" customFormat="1" ht="15.75" thickBot="1" x14ac:dyDescent="0.25">
      <c r="A40" s="318"/>
      <c r="B40" s="319"/>
      <c r="C40" s="319"/>
      <c r="D40" s="319"/>
      <c r="E40" s="319"/>
      <c r="F40" s="319"/>
      <c r="G40" s="319"/>
      <c r="H40" s="319"/>
      <c r="I40" s="319"/>
      <c r="J40" s="319"/>
      <c r="K40" s="99"/>
      <c r="L40" s="99"/>
      <c r="M40" s="99"/>
      <c r="N40" s="99"/>
      <c r="O40" s="99"/>
      <c r="P40" s="99"/>
      <c r="Q40" s="99"/>
      <c r="R40" s="99"/>
      <c r="S40" s="99"/>
      <c r="T40" s="99"/>
      <c r="U40" s="99"/>
      <c r="V40" s="99"/>
      <c r="W40" s="99"/>
      <c r="X40" s="99"/>
      <c r="Y40" s="319"/>
      <c r="Z40" s="320"/>
      <c r="AA40" s="319"/>
      <c r="AB40" s="301"/>
      <c r="AC40" s="681"/>
      <c r="AD40" s="700"/>
      <c r="AE40" s="343"/>
      <c r="AF40" s="343"/>
      <c r="AG40" s="343"/>
      <c r="AH40" s="343"/>
      <c r="AI40" s="321"/>
      <c r="AJ40" s="321"/>
    </row>
    <row r="41" spans="1:36" s="322" customFormat="1" ht="16.5" thickBot="1" x14ac:dyDescent="0.25">
      <c r="A41" s="318"/>
      <c r="B41" s="319"/>
      <c r="C41" s="319"/>
      <c r="D41" s="319" t="str">
        <f>IF(AC41=1,"9. add: Port of Bristol","9. add: Port of Bristol: not applicable")</f>
        <v>9. add: Port of Bristol: not applicable</v>
      </c>
      <c r="E41" s="319"/>
      <c r="F41" s="319"/>
      <c r="G41" s="319"/>
      <c r="H41" s="319"/>
      <c r="I41" s="319"/>
      <c r="J41" s="319"/>
      <c r="K41" s="99"/>
      <c r="L41" s="99"/>
      <c r="M41" s="99"/>
      <c r="N41" s="99"/>
      <c r="O41" s="1120">
        <f>X41</f>
        <v>0</v>
      </c>
      <c r="P41" s="99"/>
      <c r="Q41" s="99"/>
      <c r="R41" s="134"/>
      <c r="S41" s="134"/>
      <c r="T41" s="99"/>
      <c r="U41" s="99"/>
      <c r="V41" s="99"/>
      <c r="W41" s="99"/>
      <c r="X41" s="1061">
        <f>'Part 2'!$O$92</f>
        <v>0</v>
      </c>
      <c r="Y41" s="1211"/>
      <c r="Z41" s="320"/>
      <c r="AA41" s="319"/>
      <c r="AB41" s="301"/>
      <c r="AC41" s="681">
        <f>'Part 2'!T92</f>
        <v>0</v>
      </c>
      <c r="AD41" s="700"/>
      <c r="AE41" s="343"/>
      <c r="AF41" s="343"/>
      <c r="AG41" s="343"/>
      <c r="AH41" s="343"/>
      <c r="AI41" s="321"/>
      <c r="AJ41" s="321"/>
    </row>
    <row r="42" spans="1:36" s="322" customFormat="1" ht="15.75" thickBot="1" x14ac:dyDescent="0.25">
      <c r="A42" s="318"/>
      <c r="B42" s="319"/>
      <c r="C42" s="319"/>
      <c r="D42" s="319"/>
      <c r="E42" s="319"/>
      <c r="F42" s="319"/>
      <c r="G42" s="319"/>
      <c r="H42" s="319"/>
      <c r="I42" s="319"/>
      <c r="J42" s="319"/>
      <c r="K42" s="99"/>
      <c r="L42" s="99"/>
      <c r="M42" s="99"/>
      <c r="N42" s="99"/>
      <c r="O42" s="99"/>
      <c r="P42" s="99"/>
      <c r="Q42" s="99"/>
      <c r="R42" s="134"/>
      <c r="S42" s="134"/>
      <c r="T42" s="99"/>
      <c r="U42" s="99"/>
      <c r="V42" s="99"/>
      <c r="W42" s="99"/>
      <c r="X42" s="99"/>
      <c r="Y42" s="319"/>
      <c r="Z42" s="320"/>
      <c r="AA42" s="319"/>
      <c r="AB42" s="301"/>
      <c r="AC42" s="681"/>
      <c r="AD42" s="700"/>
      <c r="AE42" s="343"/>
      <c r="AF42" s="343"/>
      <c r="AG42" s="343"/>
      <c r="AH42" s="343"/>
      <c r="AI42" s="321"/>
      <c r="AJ42" s="321"/>
    </row>
    <row r="43" spans="1:36" s="322" customFormat="1" ht="16.5" thickBot="1" x14ac:dyDescent="0.25">
      <c r="A43" s="318"/>
      <c r="B43" s="319"/>
      <c r="C43" s="319"/>
      <c r="D43" s="319" t="s">
        <v>4244</v>
      </c>
      <c r="E43" s="319"/>
      <c r="F43" s="319"/>
      <c r="G43" s="319"/>
      <c r="H43" s="319"/>
      <c r="I43" s="319"/>
      <c r="J43" s="319"/>
      <c r="K43" s="99"/>
      <c r="L43" s="99"/>
      <c r="M43" s="99"/>
      <c r="N43" s="99"/>
      <c r="O43" s="1117">
        <f>'Part 4'!J196</f>
        <v>0</v>
      </c>
      <c r="P43" s="99"/>
      <c r="Q43" s="99"/>
      <c r="R43" s="1104">
        <f>'Part 4'!M196</f>
        <v>0</v>
      </c>
      <c r="S43" s="1208"/>
      <c r="T43" s="99"/>
      <c r="U43" s="1117">
        <f>'Part 4'!P196</f>
        <v>0</v>
      </c>
      <c r="V43" s="99"/>
      <c r="W43" s="99"/>
      <c r="X43" s="1210">
        <f>O43+R43+U43</f>
        <v>0</v>
      </c>
      <c r="Y43" s="319"/>
      <c r="Z43" s="320"/>
      <c r="AA43" s="319"/>
      <c r="AB43" s="301"/>
      <c r="AC43" s="681"/>
      <c r="AD43" s="700"/>
      <c r="AE43" s="343"/>
      <c r="AF43" s="343"/>
      <c r="AG43" s="343"/>
      <c r="AH43" s="343"/>
      <c r="AI43" s="321"/>
      <c r="AJ43" s="321"/>
    </row>
    <row r="44" spans="1:36" s="322" customFormat="1" ht="15.75" x14ac:dyDescent="0.2">
      <c r="A44" s="699" t="str">
        <f>IF(AND('Part 2'!O108=0,'Part 3'!$V$159=1),"The amount in Part 4 Line 67 does not reflect the payment that will be due to the authority if a growth baseline has not been agreed and entered in Part 2, Line 27, and therefore the actual amount due in line 10 should be minus line Part 4 Line 67","")</f>
        <v/>
      </c>
      <c r="B44" s="319"/>
      <c r="C44" s="319"/>
      <c r="D44" s="319"/>
      <c r="E44" s="319"/>
      <c r="F44" s="319"/>
      <c r="G44" s="319"/>
      <c r="H44" s="319"/>
      <c r="I44" s="319"/>
      <c r="J44" s="319"/>
      <c r="K44" s="99"/>
      <c r="L44" s="99"/>
      <c r="M44" s="99"/>
      <c r="N44" s="99"/>
      <c r="O44" s="110"/>
      <c r="P44" s="99"/>
      <c r="Q44" s="99"/>
      <c r="R44" s="110"/>
      <c r="S44" s="134"/>
      <c r="T44" s="99"/>
      <c r="U44" s="110"/>
      <c r="V44" s="99"/>
      <c r="W44" s="99"/>
      <c r="X44" s="110"/>
      <c r="Y44" s="319"/>
      <c r="Z44" s="320"/>
      <c r="AA44" s="319"/>
      <c r="AB44" s="301"/>
      <c r="AC44" s="681"/>
      <c r="AD44" s="700"/>
      <c r="AE44" s="343"/>
      <c r="AF44" s="343"/>
      <c r="AG44" s="343"/>
      <c r="AH44" s="343"/>
      <c r="AI44" s="321"/>
      <c r="AJ44" s="321"/>
    </row>
    <row r="45" spans="1:36" s="322" customFormat="1" ht="15.75" x14ac:dyDescent="0.2">
      <c r="A45" s="318"/>
      <c r="B45" s="319"/>
      <c r="C45" s="326" t="s">
        <v>10</v>
      </c>
      <c r="D45" s="319"/>
      <c r="E45" s="319"/>
      <c r="F45" s="319"/>
      <c r="G45" s="319"/>
      <c r="H45" s="319"/>
      <c r="I45" s="319"/>
      <c r="J45" s="319"/>
      <c r="K45" s="99"/>
      <c r="L45" s="99"/>
      <c r="M45" s="99"/>
      <c r="N45" s="99"/>
      <c r="O45" s="110"/>
      <c r="P45" s="99"/>
      <c r="Q45" s="99"/>
      <c r="R45" s="110"/>
      <c r="S45" s="134"/>
      <c r="T45" s="99"/>
      <c r="U45" s="110"/>
      <c r="V45" s="99"/>
      <c r="W45" s="99"/>
      <c r="X45" s="110"/>
      <c r="Y45" s="319"/>
      <c r="Z45" s="320"/>
      <c r="AA45" s="319"/>
      <c r="AB45" s="301"/>
      <c r="AC45" s="681"/>
      <c r="AD45" s="700"/>
      <c r="AE45" s="343"/>
      <c r="AF45" s="343"/>
      <c r="AG45" s="343"/>
      <c r="AH45" s="343"/>
      <c r="AI45" s="321"/>
      <c r="AJ45" s="321"/>
    </row>
    <row r="46" spans="1:36" s="322" customFormat="1" ht="16.5" thickBot="1" x14ac:dyDescent="0.25">
      <c r="A46" s="318"/>
      <c r="B46" s="319"/>
      <c r="C46" s="326" t="s">
        <v>11</v>
      </c>
      <c r="D46" s="319"/>
      <c r="E46" s="319"/>
      <c r="F46" s="319"/>
      <c r="G46" s="319"/>
      <c r="H46" s="319"/>
      <c r="I46" s="319"/>
      <c r="J46" s="319"/>
      <c r="K46" s="99"/>
      <c r="L46" s="110" t="s">
        <v>19</v>
      </c>
      <c r="M46" s="99"/>
      <c r="N46" s="394"/>
      <c r="O46" s="110" t="s">
        <v>19</v>
      </c>
      <c r="P46" s="99"/>
      <c r="Q46" s="99"/>
      <c r="R46" s="110" t="s">
        <v>19</v>
      </c>
      <c r="S46" s="134"/>
      <c r="T46" s="99"/>
      <c r="U46" s="110" t="s">
        <v>19</v>
      </c>
      <c r="V46" s="99"/>
      <c r="W46" s="394"/>
      <c r="X46" s="110" t="s">
        <v>19</v>
      </c>
      <c r="Y46" s="319"/>
      <c r="Z46" s="320"/>
      <c r="AA46" s="319"/>
      <c r="AB46" s="301"/>
      <c r="AC46" s="681"/>
      <c r="AD46" s="700"/>
      <c r="AE46" s="343"/>
      <c r="AF46" s="343"/>
      <c r="AG46" s="343"/>
      <c r="AH46" s="343"/>
      <c r="AI46" s="321"/>
      <c r="AJ46" s="321"/>
    </row>
    <row r="47" spans="1:36" s="322" customFormat="1" ht="16.5" thickBot="1" x14ac:dyDescent="0.25">
      <c r="A47" s="318"/>
      <c r="B47" s="319"/>
      <c r="C47" s="319"/>
      <c r="D47" s="319" t="s">
        <v>4245</v>
      </c>
      <c r="E47" s="319"/>
      <c r="F47" s="319"/>
      <c r="G47" s="319"/>
      <c r="H47" s="319"/>
      <c r="I47" s="319"/>
      <c r="J47" s="319"/>
      <c r="K47" s="99"/>
      <c r="L47" s="1117">
        <f>IF($L$20=0,0,+X47-U47-R47-O47)</f>
        <v>0</v>
      </c>
      <c r="M47" s="99"/>
      <c r="N47" s="99"/>
      <c r="O47" s="1057">
        <f>IF(L20=0,X47-R47-U47,ROUND((+$X47)*O$20,0))</f>
        <v>0</v>
      </c>
      <c r="P47" s="1119"/>
      <c r="Q47" s="99"/>
      <c r="R47" s="1117">
        <f>ROUND((+$X47)*R$20,0)</f>
        <v>0</v>
      </c>
      <c r="S47" s="134"/>
      <c r="T47" s="99"/>
      <c r="U47" s="1117">
        <f>ROUND((+$X47)*U$20,0)</f>
        <v>0</v>
      </c>
      <c r="V47" s="99"/>
      <c r="W47" s="99"/>
      <c r="X47" s="1117">
        <f>+'Part 2'!O112</f>
        <v>0</v>
      </c>
      <c r="Y47" s="319"/>
      <c r="Z47" s="320"/>
      <c r="AA47" s="319"/>
      <c r="AB47" s="327"/>
      <c r="AC47" s="337"/>
      <c r="AD47" s="700"/>
      <c r="AE47" s="343"/>
      <c r="AF47" s="343"/>
      <c r="AG47" s="343"/>
      <c r="AH47" s="343"/>
      <c r="AI47" s="321"/>
      <c r="AJ47" s="321"/>
    </row>
    <row r="48" spans="1:36" s="322" customFormat="1" ht="15.75" thickBot="1" x14ac:dyDescent="0.25">
      <c r="A48" s="318"/>
      <c r="B48" s="319"/>
      <c r="C48" s="319"/>
      <c r="D48" s="319"/>
      <c r="E48" s="319"/>
      <c r="F48" s="319"/>
      <c r="G48" s="319"/>
      <c r="H48" s="319"/>
      <c r="I48" s="319"/>
      <c r="J48" s="319"/>
      <c r="K48" s="99"/>
      <c r="L48" s="99"/>
      <c r="M48" s="99"/>
      <c r="N48" s="99"/>
      <c r="O48" s="99"/>
      <c r="P48" s="99"/>
      <c r="Q48" s="99"/>
      <c r="R48" s="99"/>
      <c r="S48" s="134"/>
      <c r="T48" s="99"/>
      <c r="U48" s="99"/>
      <c r="V48" s="99"/>
      <c r="W48" s="99"/>
      <c r="X48" s="99"/>
      <c r="Y48" s="319"/>
      <c r="Z48" s="320"/>
      <c r="AA48" s="319"/>
      <c r="AB48" s="301"/>
      <c r="AC48" s="681"/>
      <c r="AD48" s="700"/>
      <c r="AE48" s="343"/>
      <c r="AF48" s="343"/>
      <c r="AG48" s="343"/>
      <c r="AH48" s="343"/>
      <c r="AI48" s="321"/>
      <c r="AJ48" s="321"/>
    </row>
    <row r="49" spans="1:36" s="322" customFormat="1" ht="18" customHeight="1" thickBot="1" x14ac:dyDescent="0.3">
      <c r="A49" s="318"/>
      <c r="B49" s="319"/>
      <c r="C49" s="319"/>
      <c r="D49" s="319" t="s">
        <v>4246</v>
      </c>
      <c r="E49" s="319"/>
      <c r="F49" s="319"/>
      <c r="G49" s="319"/>
      <c r="H49" s="319"/>
      <c r="I49" s="319"/>
      <c r="J49" s="319"/>
      <c r="K49" s="99"/>
      <c r="L49" s="1117">
        <f>IF(L20=0,0,+X49-U49-R49-O49)</f>
        <v>0</v>
      </c>
      <c r="M49" s="99"/>
      <c r="N49" s="99"/>
      <c r="O49" s="1057">
        <f>IF(L20=0,X49-R49-U49,ROUND((+$X49)*O$20,0))</f>
        <v>0</v>
      </c>
      <c r="P49" s="1119"/>
      <c r="Q49" s="99"/>
      <c r="R49" s="1057">
        <f>ROUND((+$X49)*R$20,0)</f>
        <v>0</v>
      </c>
      <c r="S49" s="1208"/>
      <c r="T49" s="99"/>
      <c r="U49" s="1117">
        <f>ROUND((+$X49)*U$20,0)</f>
        <v>0</v>
      </c>
      <c r="V49" s="99"/>
      <c r="W49" s="99"/>
      <c r="X49" s="1117">
        <f>+'Part 2'!O114</f>
        <v>0</v>
      </c>
      <c r="Y49" s="319"/>
      <c r="Z49" s="320"/>
      <c r="AA49" s="319"/>
      <c r="AB49" s="327"/>
      <c r="AC49" s="360" t="s">
        <v>955</v>
      </c>
      <c r="AD49" s="198"/>
      <c r="AE49" s="337"/>
      <c r="AF49" s="343"/>
      <c r="AG49" s="343"/>
      <c r="AH49" s="343"/>
      <c r="AI49" s="321"/>
      <c r="AJ49" s="321"/>
    </row>
    <row r="50" spans="1:36" s="322" customFormat="1" x14ac:dyDescent="0.2">
      <c r="A50" s="318"/>
      <c r="B50" s="319"/>
      <c r="C50" s="319"/>
      <c r="D50" s="319"/>
      <c r="E50" s="319"/>
      <c r="F50" s="319"/>
      <c r="G50" s="319"/>
      <c r="H50" s="319"/>
      <c r="I50" s="319"/>
      <c r="J50" s="319"/>
      <c r="K50" s="99"/>
      <c r="L50" s="99"/>
      <c r="M50" s="99"/>
      <c r="N50" s="99"/>
      <c r="O50" s="99"/>
      <c r="P50" s="99"/>
      <c r="Q50" s="99"/>
      <c r="R50" s="99"/>
      <c r="S50" s="134"/>
      <c r="T50" s="99"/>
      <c r="U50" s="99"/>
      <c r="V50" s="99"/>
      <c r="W50" s="99"/>
      <c r="X50" s="99"/>
      <c r="Y50" s="319"/>
      <c r="Z50" s="320"/>
      <c r="AA50" s="319"/>
      <c r="AB50" s="301"/>
      <c r="AC50" s="681"/>
      <c r="AD50" s="700"/>
      <c r="AE50" s="343"/>
      <c r="AF50" s="343"/>
      <c r="AG50" s="343"/>
      <c r="AH50" s="343"/>
      <c r="AI50" s="321"/>
      <c r="AJ50" s="321"/>
    </row>
    <row r="51" spans="1:36" s="322" customFormat="1" ht="16.5" thickBot="1" x14ac:dyDescent="0.25">
      <c r="A51" s="328"/>
      <c r="B51" s="323"/>
      <c r="C51" s="326" t="s">
        <v>78</v>
      </c>
      <c r="D51" s="319"/>
      <c r="E51" s="323"/>
      <c r="F51" s="323"/>
      <c r="G51" s="323"/>
      <c r="H51" s="323"/>
      <c r="I51" s="323"/>
      <c r="J51" s="323"/>
      <c r="K51" s="99"/>
      <c r="L51" s="395"/>
      <c r="M51" s="99"/>
      <c r="N51" s="395"/>
      <c r="O51" s="395"/>
      <c r="P51" s="99"/>
      <c r="Q51" s="395"/>
      <c r="R51" s="395"/>
      <c r="S51" s="134"/>
      <c r="T51" s="395"/>
      <c r="U51" s="395"/>
      <c r="V51" s="99"/>
      <c r="W51" s="395"/>
      <c r="X51" s="395"/>
      <c r="Y51" s="323"/>
      <c r="Z51" s="320"/>
      <c r="AA51" s="319"/>
      <c r="AB51" s="329"/>
      <c r="AC51" s="795"/>
      <c r="AD51" s="681"/>
      <c r="AE51" s="301"/>
      <c r="AF51" s="301"/>
      <c r="AG51" s="301"/>
      <c r="AH51" s="301"/>
    </row>
    <row r="52" spans="1:36" s="322" customFormat="1" ht="18.75" thickBot="1" x14ac:dyDescent="0.3">
      <c r="A52" s="328"/>
      <c r="B52" s="323"/>
      <c r="C52" s="330"/>
      <c r="D52" s="319" t="s">
        <v>5412</v>
      </c>
      <c r="E52" s="323"/>
      <c r="F52" s="323"/>
      <c r="G52" s="323"/>
      <c r="H52" s="323"/>
      <c r="I52" s="323"/>
      <c r="J52" s="323"/>
      <c r="K52" s="99"/>
      <c r="L52" s="1117">
        <f>IF(L18=0,0,+X52-U52-R52-O52)</f>
        <v>0</v>
      </c>
      <c r="M52" s="99"/>
      <c r="N52" s="99"/>
      <c r="O52" s="1117">
        <f>IF(L18=0,X52-R52-U52,ROUND((+$X52)*O$20,0))</f>
        <v>0</v>
      </c>
      <c r="P52" s="99"/>
      <c r="Q52" s="99"/>
      <c r="R52" s="1117">
        <f>ROUND((+$X52)*R$20,0)</f>
        <v>0</v>
      </c>
      <c r="S52" s="134"/>
      <c r="T52" s="99"/>
      <c r="U52" s="1117">
        <f>ROUND((+$X52)*U$20,0)</f>
        <v>0</v>
      </c>
      <c r="V52" s="99"/>
      <c r="W52" s="99"/>
      <c r="X52" s="1202">
        <f>INDEX(Data!BM:BM,MATCH(Import_LA_Code,Ref_LA_Codes,0))</f>
        <v>0</v>
      </c>
      <c r="Y52" s="323"/>
      <c r="Z52" s="320"/>
      <c r="AA52" s="319"/>
      <c r="AB52" s="362" t="str">
        <f>+IF(AC52=0,"","&lt;===")</f>
        <v/>
      </c>
      <c r="AC52" s="361">
        <f>+IF(L52+O52+R52+U52=X52,0,1)</f>
        <v>0</v>
      </c>
      <c r="AD52" s="681"/>
      <c r="AE52" s="442"/>
      <c r="AF52" s="222"/>
      <c r="AG52" s="443"/>
      <c r="AH52" s="198"/>
      <c r="AI52" s="443"/>
    </row>
    <row r="53" spans="1:36" s="322" customFormat="1" ht="16.5" thickBot="1" x14ac:dyDescent="0.25">
      <c r="A53" s="328"/>
      <c r="B53" s="323"/>
      <c r="C53" s="330"/>
      <c r="D53" s="330"/>
      <c r="E53" s="323"/>
      <c r="F53" s="323"/>
      <c r="G53" s="323"/>
      <c r="H53" s="323"/>
      <c r="I53" s="323"/>
      <c r="J53" s="331"/>
      <c r="K53" s="99"/>
      <c r="L53" s="391"/>
      <c r="M53" s="99"/>
      <c r="N53" s="392"/>
      <c r="O53" s="391"/>
      <c r="P53" s="99"/>
      <c r="Q53" s="392"/>
      <c r="R53" s="391"/>
      <c r="S53" s="134"/>
      <c r="T53" s="392"/>
      <c r="U53" s="391"/>
      <c r="V53" s="99"/>
      <c r="W53" s="392"/>
      <c r="X53" s="391"/>
      <c r="Y53" s="331"/>
      <c r="Z53" s="332"/>
      <c r="AA53" s="460"/>
      <c r="AB53" s="329"/>
      <c r="AC53" s="795"/>
      <c r="AD53" s="681"/>
      <c r="AE53" s="301"/>
      <c r="AF53" s="301"/>
      <c r="AG53" s="301"/>
      <c r="AH53" s="301"/>
    </row>
    <row r="54" spans="1:36" s="322" customFormat="1" ht="16.5" thickBot="1" x14ac:dyDescent="0.25">
      <c r="A54" s="328"/>
      <c r="B54" s="323"/>
      <c r="C54" s="330"/>
      <c r="D54" s="319" t="s">
        <v>4247</v>
      </c>
      <c r="E54" s="323"/>
      <c r="F54" s="323"/>
      <c r="G54" s="323"/>
      <c r="H54" s="323"/>
      <c r="I54" s="323"/>
      <c r="J54" s="331"/>
      <c r="K54" s="99"/>
      <c r="L54" s="1117">
        <f>IF(L20=0,0,+X54-U54-R54-O54)</f>
        <v>0</v>
      </c>
      <c r="M54" s="99"/>
      <c r="N54" s="99"/>
      <c r="O54" s="1117">
        <f>IF(L20=0,X54-R54-U54,ROUND((+$X54)*O$20,0))</f>
        <v>0</v>
      </c>
      <c r="P54" s="99"/>
      <c r="Q54" s="99"/>
      <c r="R54" s="1117">
        <f>ROUND((+$X54)*R$20,0)</f>
        <v>0</v>
      </c>
      <c r="S54" s="134"/>
      <c r="T54" s="99"/>
      <c r="U54" s="1212">
        <f>ROUND((+$X54)*U$20,0)</f>
        <v>0</v>
      </c>
      <c r="V54" s="1119"/>
      <c r="W54" s="392"/>
      <c r="X54" s="1117">
        <f>+'Part 2'!O27*-1</f>
        <v>0</v>
      </c>
      <c r="Y54" s="331"/>
      <c r="Z54" s="332"/>
      <c r="AA54" s="460"/>
      <c r="AB54" s="333"/>
      <c r="AC54" s="796"/>
      <c r="AD54" s="681"/>
      <c r="AE54" s="301"/>
      <c r="AF54" s="301"/>
      <c r="AG54" s="301"/>
      <c r="AH54" s="301"/>
    </row>
    <row r="55" spans="1:36" s="322" customFormat="1" ht="15.75" thickBot="1" x14ac:dyDescent="0.25">
      <c r="A55" s="328"/>
      <c r="B55" s="323"/>
      <c r="C55" s="330"/>
      <c r="D55" s="330"/>
      <c r="E55" s="323"/>
      <c r="F55" s="323"/>
      <c r="G55" s="323"/>
      <c r="H55" s="323"/>
      <c r="I55" s="323"/>
      <c r="J55" s="323"/>
      <c r="K55" s="99"/>
      <c r="L55" s="395"/>
      <c r="M55" s="99"/>
      <c r="N55" s="395"/>
      <c r="O55" s="395"/>
      <c r="P55" s="99"/>
      <c r="Q55" s="395"/>
      <c r="R55" s="395"/>
      <c r="S55" s="134"/>
      <c r="T55" s="395"/>
      <c r="U55" s="395"/>
      <c r="V55" s="99"/>
      <c r="W55" s="395"/>
      <c r="X55" s="395"/>
      <c r="Y55" s="323"/>
      <c r="Z55" s="320"/>
      <c r="AA55" s="319"/>
      <c r="AB55" s="301"/>
      <c r="AC55" s="681"/>
      <c r="AD55" s="681"/>
      <c r="AE55" s="301"/>
      <c r="AF55" s="301"/>
      <c r="AG55" s="301"/>
      <c r="AH55" s="301"/>
    </row>
    <row r="56" spans="1:36" s="322" customFormat="1" ht="16.5" thickBot="1" x14ac:dyDescent="0.25">
      <c r="A56" s="328"/>
      <c r="B56" s="323"/>
      <c r="C56" s="330"/>
      <c r="D56" s="319" t="s">
        <v>4248</v>
      </c>
      <c r="E56" s="323"/>
      <c r="F56" s="323"/>
      <c r="G56" s="323"/>
      <c r="H56" s="323"/>
      <c r="I56" s="323"/>
      <c r="J56" s="323"/>
      <c r="K56" s="99"/>
      <c r="L56" s="1117">
        <f>IF(L20=0,0,+X56-U56-R56-O56)</f>
        <v>0</v>
      </c>
      <c r="M56" s="99"/>
      <c r="N56" s="99"/>
      <c r="O56" s="1117">
        <f>IF(L20=0,X56-R56-U56,ROUND((+$X56)*O$20,0))</f>
        <v>0</v>
      </c>
      <c r="P56" s="99"/>
      <c r="Q56" s="99"/>
      <c r="R56" s="1117">
        <f>ROUND((+$X56)*R$20,0)</f>
        <v>0</v>
      </c>
      <c r="S56" s="134"/>
      <c r="T56" s="99"/>
      <c r="U56" s="1117">
        <f>ROUND((+$X56)*U$20,0)</f>
        <v>0</v>
      </c>
      <c r="V56" s="99"/>
      <c r="W56" s="99"/>
      <c r="X56" s="1213">
        <f>+'Part 2'!O32</f>
        <v>0</v>
      </c>
      <c r="Y56" s="1214"/>
      <c r="Z56" s="320"/>
      <c r="AA56" s="319"/>
      <c r="AB56" s="333"/>
      <c r="AC56" s="796"/>
      <c r="AD56" s="680"/>
      <c r="AE56" s="301"/>
      <c r="AF56" s="301"/>
      <c r="AG56" s="301"/>
      <c r="AH56" s="301"/>
    </row>
    <row r="57" spans="1:36" s="322" customFormat="1" ht="15.75" thickBot="1" x14ac:dyDescent="0.25">
      <c r="A57" s="328"/>
      <c r="B57" s="323"/>
      <c r="C57" s="330"/>
      <c r="D57" s="330"/>
      <c r="E57" s="323"/>
      <c r="F57" s="323"/>
      <c r="G57" s="323"/>
      <c r="H57" s="323"/>
      <c r="I57" s="323"/>
      <c r="J57" s="323"/>
      <c r="K57" s="99"/>
      <c r="L57" s="395"/>
      <c r="M57" s="99"/>
      <c r="N57" s="395"/>
      <c r="O57" s="395"/>
      <c r="P57" s="99"/>
      <c r="Q57" s="395"/>
      <c r="R57" s="395"/>
      <c r="S57" s="134"/>
      <c r="T57" s="395"/>
      <c r="U57" s="395"/>
      <c r="V57" s="99"/>
      <c r="W57" s="395"/>
      <c r="X57" s="395"/>
      <c r="Y57" s="323"/>
      <c r="Z57" s="320"/>
      <c r="AA57" s="319"/>
      <c r="AB57" s="301"/>
      <c r="AC57" s="681"/>
      <c r="AD57" s="681"/>
      <c r="AE57" s="301"/>
      <c r="AF57" s="301"/>
      <c r="AG57" s="301"/>
      <c r="AH57" s="301"/>
    </row>
    <row r="58" spans="1:36" s="322" customFormat="1" ht="16.5" thickBot="1" x14ac:dyDescent="0.25">
      <c r="A58" s="328"/>
      <c r="B58" s="323"/>
      <c r="C58" s="330"/>
      <c r="D58" s="319" t="s">
        <v>5413</v>
      </c>
      <c r="E58" s="323"/>
      <c r="F58" s="323"/>
      <c r="G58" s="323"/>
      <c r="H58" s="323"/>
      <c r="I58" s="323"/>
      <c r="J58" s="323"/>
      <c r="K58" s="99"/>
      <c r="L58" s="1117">
        <f>IF(L20=0,0,+L52+L54+L56)</f>
        <v>0</v>
      </c>
      <c r="M58" s="99"/>
      <c r="N58" s="99"/>
      <c r="O58" s="1057">
        <f>IF(L20=0,X58-R58-U58,+O52+O54+O56)</f>
        <v>0</v>
      </c>
      <c r="P58" s="1119"/>
      <c r="Q58" s="99"/>
      <c r="R58" s="1117">
        <f>+R52+R54+R56</f>
        <v>0</v>
      </c>
      <c r="S58" s="134"/>
      <c r="T58" s="99"/>
      <c r="U58" s="1117">
        <f>+U52+U54+U56</f>
        <v>0</v>
      </c>
      <c r="V58" s="99"/>
      <c r="W58" s="99"/>
      <c r="X58" s="1117">
        <f>+X52+X54+X56</f>
        <v>0</v>
      </c>
      <c r="Y58" s="323"/>
      <c r="Z58" s="320"/>
      <c r="AA58" s="319"/>
      <c r="AB58" s="300"/>
      <c r="AC58" s="680"/>
      <c r="AD58" s="681"/>
      <c r="AE58" s="301"/>
      <c r="AF58" s="301"/>
      <c r="AG58" s="301"/>
      <c r="AH58" s="301"/>
    </row>
    <row r="59" spans="1:36" s="322" customFormat="1" x14ac:dyDescent="0.2">
      <c r="A59" s="328"/>
      <c r="B59" s="323"/>
      <c r="C59" s="330"/>
      <c r="D59" s="330"/>
      <c r="E59" s="323"/>
      <c r="F59" s="323"/>
      <c r="G59" s="323"/>
      <c r="H59" s="323"/>
      <c r="I59" s="323"/>
      <c r="J59" s="323"/>
      <c r="K59" s="99"/>
      <c r="L59" s="395"/>
      <c r="M59" s="99"/>
      <c r="N59" s="395"/>
      <c r="O59" s="395"/>
      <c r="P59" s="99"/>
      <c r="Q59" s="395"/>
      <c r="R59" s="395"/>
      <c r="S59" s="134"/>
      <c r="T59" s="395"/>
      <c r="U59" s="395"/>
      <c r="V59" s="99"/>
      <c r="W59" s="395"/>
      <c r="X59" s="395"/>
      <c r="Y59" s="323"/>
      <c r="Z59" s="320"/>
      <c r="AA59" s="319"/>
      <c r="AB59" s="301"/>
      <c r="AC59" s="681"/>
      <c r="AD59" s="681"/>
      <c r="AE59" s="301"/>
      <c r="AF59" s="301"/>
      <c r="AG59" s="301"/>
      <c r="AH59" s="301"/>
    </row>
    <row r="60" spans="1:36" s="322" customFormat="1" ht="15.75" x14ac:dyDescent="0.2">
      <c r="A60" s="328"/>
      <c r="B60" s="323"/>
      <c r="C60" s="334" t="s">
        <v>12</v>
      </c>
      <c r="D60" s="330"/>
      <c r="E60" s="323"/>
      <c r="F60" s="323"/>
      <c r="G60" s="323"/>
      <c r="H60" s="323"/>
      <c r="I60" s="932"/>
      <c r="J60" s="323"/>
      <c r="K60" s="99"/>
      <c r="L60" s="395"/>
      <c r="M60" s="99"/>
      <c r="N60" s="395"/>
      <c r="O60" s="395"/>
      <c r="P60" s="99"/>
      <c r="Q60" s="395"/>
      <c r="R60" s="395"/>
      <c r="S60" s="134"/>
      <c r="T60" s="395"/>
      <c r="U60" s="395"/>
      <c r="V60" s="99"/>
      <c r="W60" s="395"/>
      <c r="X60" s="395"/>
      <c r="Y60" s="323"/>
      <c r="Z60" s="320"/>
      <c r="AA60" s="319"/>
      <c r="AB60" s="301"/>
      <c r="AC60" s="681"/>
      <c r="AD60" s="681"/>
      <c r="AE60" s="301"/>
      <c r="AF60" s="301"/>
      <c r="AG60" s="301"/>
      <c r="AH60" s="301"/>
    </row>
    <row r="61" spans="1:36" s="322" customFormat="1" ht="16.5" thickBot="1" x14ac:dyDescent="0.25">
      <c r="A61" s="328"/>
      <c r="B61" s="323"/>
      <c r="C61" s="334"/>
      <c r="D61" s="326" t="s">
        <v>1297</v>
      </c>
      <c r="E61" s="323"/>
      <c r="F61" s="323"/>
      <c r="G61" s="323"/>
      <c r="H61" s="323"/>
      <c r="I61" s="323"/>
      <c r="J61" s="323"/>
      <c r="K61" s="99"/>
      <c r="L61" s="395"/>
      <c r="M61" s="99"/>
      <c r="N61" s="395"/>
      <c r="O61" s="395"/>
      <c r="P61" s="99"/>
      <c r="Q61" s="395"/>
      <c r="R61" s="395"/>
      <c r="S61" s="134"/>
      <c r="T61" s="395"/>
      <c r="U61" s="395"/>
      <c r="V61" s="99"/>
      <c r="W61" s="395"/>
      <c r="X61" s="395"/>
      <c r="Y61" s="323"/>
      <c r="Z61" s="320"/>
      <c r="AA61" s="319"/>
      <c r="AB61" s="301"/>
      <c r="AC61" s="681"/>
      <c r="AD61" s="681"/>
      <c r="AE61" s="301"/>
      <c r="AF61" s="301"/>
      <c r="AG61" s="301"/>
      <c r="AH61" s="301"/>
    </row>
    <row r="62" spans="1:36" s="322" customFormat="1" ht="18.75" thickBot="1" x14ac:dyDescent="0.3">
      <c r="A62" s="328"/>
      <c r="B62" s="323"/>
      <c r="C62" s="330"/>
      <c r="D62" s="319" t="s">
        <v>5414</v>
      </c>
      <c r="E62" s="323"/>
      <c r="F62" s="323"/>
      <c r="G62" s="323"/>
      <c r="H62" s="323"/>
      <c r="I62" s="323"/>
      <c r="J62" s="323"/>
      <c r="K62" s="866"/>
      <c r="L62" s="1111">
        <f>IF($L$20=0,0,+X62-U62-R62-O62)</f>
        <v>0</v>
      </c>
      <c r="M62" s="865"/>
      <c r="N62" s="866"/>
      <c r="O62" s="1111">
        <f>IF($L$20=0,X62-R62-U62,ROUND((+$X62)*O$20,0))</f>
        <v>0</v>
      </c>
      <c r="P62" s="865"/>
      <c r="Q62" s="866"/>
      <c r="R62" s="1111">
        <f>ROUND((+$X62)*R$20,0)</f>
        <v>0</v>
      </c>
      <c r="S62" s="867"/>
      <c r="T62" s="866"/>
      <c r="U62" s="1215">
        <f>ROUND((+$X62)*U$20,0)</f>
        <v>0</v>
      </c>
      <c r="V62" s="99"/>
      <c r="W62" s="99"/>
      <c r="X62" s="1202">
        <f>INDEX(Data!BR:BR,MATCH(Import_LA_Code,Ref_LA_Codes,0))</f>
        <v>0</v>
      </c>
      <c r="Y62" s="323"/>
      <c r="Z62" s="320"/>
      <c r="AA62" s="319"/>
      <c r="AB62" s="362" t="str">
        <f>+IF(AC62=0,"","&lt;===")</f>
        <v/>
      </c>
      <c r="AC62" s="361">
        <f>+IF(L62+O62+R62+U62=X62,0,1)</f>
        <v>0</v>
      </c>
      <c r="AD62" s="681"/>
      <c r="AE62" s="442"/>
      <c r="AF62" s="222"/>
      <c r="AG62" s="443"/>
      <c r="AH62" s="198"/>
      <c r="AI62" s="443"/>
    </row>
    <row r="63" spans="1:36" s="322" customFormat="1" ht="36.75" customHeight="1" thickBot="1" x14ac:dyDescent="0.3">
      <c r="A63" s="328"/>
      <c r="B63" s="323"/>
      <c r="C63" s="330"/>
      <c r="D63" s="1047" t="s">
        <v>39</v>
      </c>
      <c r="E63" s="323"/>
      <c r="F63" s="323"/>
      <c r="G63" s="323"/>
      <c r="H63" s="323"/>
      <c r="I63" s="323"/>
      <c r="J63" s="323"/>
      <c r="K63" s="99"/>
      <c r="L63" s="1113" t="str">
        <f>IF(ROUND(ABS(L62-SUM(L64+L66+L68)),0)&lt;=2,"","Please check: Lines 17a + 17b + 17c do not equal line 17")</f>
        <v/>
      </c>
      <c r="M63" s="99"/>
      <c r="N63" s="395"/>
      <c r="O63" s="1113" t="str">
        <f>IF(ROUND(ABS(O62-SUM(O64+O66+O68)),0)&lt;=2,"","Please check: Lines 17a + 17b + 17c do not equal line 17")</f>
        <v/>
      </c>
      <c r="P63" s="99"/>
      <c r="Q63" s="395"/>
      <c r="R63" s="1113" t="str">
        <f>IF(ROUND(ABS(R62-SUM(R64+R66+R68)),0)&lt;2,"","Please check: Lines 17a + 17b + 17c do not equal line 17")</f>
        <v/>
      </c>
      <c r="S63" s="134"/>
      <c r="T63" s="395"/>
      <c r="U63" s="1113" t="str">
        <f>IF(ROUND(ABS(U62-SUM(U64+U66+U68)),0)&lt;2,"","Please check: Lines 17a + 17b + 17c do not equal line 17")</f>
        <v/>
      </c>
      <c r="V63" s="99"/>
      <c r="W63" s="395"/>
      <c r="X63" s="395"/>
      <c r="Y63" s="323"/>
      <c r="Z63" s="320"/>
      <c r="AA63" s="319"/>
      <c r="AB63" s="362"/>
      <c r="AC63" s="227"/>
      <c r="AD63" s="681"/>
      <c r="AE63" s="442"/>
      <c r="AF63" s="222"/>
      <c r="AG63" s="443"/>
      <c r="AH63" s="198"/>
      <c r="AI63" s="443"/>
    </row>
    <row r="64" spans="1:36" s="322" customFormat="1" ht="18.75" thickBot="1" x14ac:dyDescent="0.3">
      <c r="A64" s="328"/>
      <c r="B64" s="323"/>
      <c r="C64" s="330"/>
      <c r="D64" s="923" t="s">
        <v>4249</v>
      </c>
      <c r="E64" s="924"/>
      <c r="F64" s="924"/>
      <c r="G64" s="924"/>
      <c r="H64" s="924"/>
      <c r="I64" s="924"/>
      <c r="J64" s="924"/>
      <c r="K64" s="455"/>
      <c r="L64" s="1215">
        <f>IF($L$20=0,0,+X64-U64-R64-O64)</f>
        <v>0</v>
      </c>
      <c r="M64" s="455"/>
      <c r="N64" s="455"/>
      <c r="O64" s="1111">
        <f>IF($L$20=0,X64-R64-U64,ROUND((+$X64)*O$20,0))</f>
        <v>0</v>
      </c>
      <c r="P64" s="1216"/>
      <c r="Q64" s="455"/>
      <c r="R64" s="1215">
        <f>ROUND((+$X64)*R$20,0)</f>
        <v>0</v>
      </c>
      <c r="S64" s="926"/>
      <c r="T64" s="455"/>
      <c r="U64" s="1111">
        <f>ROUND((+$X64)*U$20,0)</f>
        <v>0</v>
      </c>
      <c r="V64" s="1216"/>
      <c r="W64" s="455"/>
      <c r="X64" s="1110">
        <f>INDEX(Data!CX:CX,MATCH(Import_LA_Code,Ref_LA_Codes,0))</f>
        <v>0</v>
      </c>
      <c r="Y64" s="1203"/>
      <c r="Z64" s="927"/>
      <c r="AA64" s="319"/>
      <c r="AB64" s="362"/>
      <c r="AC64" s="361">
        <f>+IF(L64+O64+R64+U64=X64,0,1)</f>
        <v>0</v>
      </c>
      <c r="AD64" s="681"/>
      <c r="AE64" s="442"/>
      <c r="AF64" s="222"/>
      <c r="AG64" s="443"/>
      <c r="AH64" s="198"/>
      <c r="AI64" s="443"/>
    </row>
    <row r="65" spans="1:35" s="322" customFormat="1" ht="18.75" thickBot="1" x14ac:dyDescent="0.3">
      <c r="A65" s="328"/>
      <c r="B65" s="323"/>
      <c r="C65" s="330"/>
      <c r="D65" s="923"/>
      <c r="E65" s="924"/>
      <c r="F65" s="924"/>
      <c r="G65" s="924"/>
      <c r="H65" s="924"/>
      <c r="I65" s="924"/>
      <c r="J65" s="924"/>
      <c r="K65" s="455"/>
      <c r="L65" s="925"/>
      <c r="M65" s="455"/>
      <c r="N65" s="925"/>
      <c r="O65" s="925"/>
      <c r="P65" s="455"/>
      <c r="Q65" s="925"/>
      <c r="R65" s="925"/>
      <c r="S65" s="926"/>
      <c r="T65" s="925"/>
      <c r="U65" s="925"/>
      <c r="V65" s="455"/>
      <c r="W65" s="925"/>
      <c r="X65" s="925"/>
      <c r="Y65" s="924"/>
      <c r="Z65" s="927"/>
      <c r="AA65" s="319"/>
      <c r="AB65" s="362"/>
      <c r="AC65" s="227"/>
      <c r="AD65" s="681"/>
      <c r="AE65" s="442"/>
      <c r="AF65" s="222"/>
      <c r="AG65" s="443"/>
      <c r="AH65" s="198"/>
      <c r="AI65" s="443"/>
    </row>
    <row r="66" spans="1:35" s="322" customFormat="1" ht="18.75" thickBot="1" x14ac:dyDescent="0.3">
      <c r="A66" s="328"/>
      <c r="B66" s="323"/>
      <c r="C66" s="330"/>
      <c r="D66" s="923" t="s">
        <v>4250</v>
      </c>
      <c r="E66" s="924"/>
      <c r="F66" s="924"/>
      <c r="G66" s="924"/>
      <c r="H66" s="924"/>
      <c r="I66" s="924"/>
      <c r="J66" s="924"/>
      <c r="K66" s="455"/>
      <c r="L66" s="1107">
        <f>IF($L$20=0,0,+X66-U66-R66-O66)</f>
        <v>0</v>
      </c>
      <c r="M66" s="1216"/>
      <c r="N66" s="455"/>
      <c r="O66" s="1215">
        <f>IF($L$20=0,X66-R66-U66,ROUND((+$X66)*O$20,0))</f>
        <v>0</v>
      </c>
      <c r="P66" s="455"/>
      <c r="Q66" s="455"/>
      <c r="R66" s="1107">
        <f>ROUND((+$X66)*R$20,0)</f>
        <v>0</v>
      </c>
      <c r="S66" s="1217"/>
      <c r="T66" s="455"/>
      <c r="U66" s="1215">
        <f>ROUND((+$X66)*U$20,0)</f>
        <v>0</v>
      </c>
      <c r="V66" s="455"/>
      <c r="W66" s="455"/>
      <c r="X66" s="1202">
        <f>INDEX(Data!CY:CY,MATCH(Import_LA_Code,Ref_LA_Codes,0))</f>
        <v>0</v>
      </c>
      <c r="Y66" s="924"/>
      <c r="Z66" s="927"/>
      <c r="AA66" s="319"/>
      <c r="AB66" s="362"/>
      <c r="AC66" s="361">
        <f>+IF(L66+O66+R66+U66=X66,0,1)</f>
        <v>0</v>
      </c>
      <c r="AD66" s="681"/>
      <c r="AE66" s="442"/>
      <c r="AF66" s="222"/>
      <c r="AG66" s="443"/>
      <c r="AH66" s="198"/>
      <c r="AI66" s="443"/>
    </row>
    <row r="67" spans="1:35" s="322" customFormat="1" ht="18.75" thickBot="1" x14ac:dyDescent="0.3">
      <c r="A67" s="328"/>
      <c r="B67" s="323"/>
      <c r="C67" s="330"/>
      <c r="D67" s="923"/>
      <c r="E67" s="924"/>
      <c r="F67" s="924"/>
      <c r="G67" s="924"/>
      <c r="H67" s="924"/>
      <c r="I67" s="924"/>
      <c r="J67" s="924"/>
      <c r="K67" s="455"/>
      <c r="L67" s="455"/>
      <c r="M67" s="455"/>
      <c r="N67" s="455"/>
      <c r="O67" s="455"/>
      <c r="P67" s="455"/>
      <c r="Q67" s="455"/>
      <c r="R67" s="455"/>
      <c r="S67" s="926"/>
      <c r="T67" s="455"/>
      <c r="U67" s="455"/>
      <c r="V67" s="455"/>
      <c r="W67" s="924"/>
      <c r="X67" s="924"/>
      <c r="Y67" s="924"/>
      <c r="Z67" s="1235"/>
      <c r="AA67" s="319"/>
      <c r="AB67" s="362"/>
      <c r="AC67" s="227"/>
      <c r="AD67" s="681"/>
      <c r="AE67" s="442"/>
      <c r="AF67" s="222"/>
      <c r="AG67" s="443"/>
      <c r="AH67" s="198"/>
      <c r="AI67" s="443"/>
    </row>
    <row r="68" spans="1:35" s="322" customFormat="1" ht="18.75" thickBot="1" x14ac:dyDescent="0.3">
      <c r="A68" s="328"/>
      <c r="B68" s="323"/>
      <c r="C68" s="1559"/>
      <c r="D68" s="923" t="s">
        <v>6425</v>
      </c>
      <c r="E68" s="924"/>
      <c r="F68" s="924"/>
      <c r="G68" s="924"/>
      <c r="H68" s="924"/>
      <c r="I68" s="924"/>
      <c r="J68" s="924"/>
      <c r="K68" s="455"/>
      <c r="L68" s="1107">
        <f>IF($L$20=0,0,+X68-U68-R68-O68)</f>
        <v>0</v>
      </c>
      <c r="M68" s="1216"/>
      <c r="N68" s="455"/>
      <c r="O68" s="1215">
        <f>IF($L$20=0,X68-R68-U68,ROUND((+$X68)*O$20,0))</f>
        <v>0</v>
      </c>
      <c r="P68" s="455"/>
      <c r="Q68" s="455"/>
      <c r="R68" s="1107">
        <f>ROUND((+$X68)*R$20,0)</f>
        <v>0</v>
      </c>
      <c r="S68" s="1217"/>
      <c r="T68" s="455"/>
      <c r="U68" s="1215">
        <f>ROUND((+$X68)*U$20,0)</f>
        <v>0</v>
      </c>
      <c r="V68" s="455"/>
      <c r="W68" s="455"/>
      <c r="X68" s="1202">
        <f>INDEX(Data!CZ:CZ,MATCH(Import_LA_Code,Ref_LA_Codes,0))</f>
        <v>0</v>
      </c>
      <c r="Y68" s="924"/>
      <c r="Z68" s="927"/>
      <c r="AA68" s="319"/>
      <c r="AB68" s="362"/>
      <c r="AC68" s="361">
        <f>+IF(L68+O68+R68+U68=X68,0,1)</f>
        <v>0</v>
      </c>
      <c r="AD68" s="681"/>
      <c r="AE68" s="442"/>
      <c r="AF68" s="222"/>
      <c r="AG68" s="443"/>
      <c r="AH68" s="198"/>
      <c r="AI68" s="443"/>
    </row>
    <row r="69" spans="1:35" s="322" customFormat="1" ht="15.75" thickBot="1" x14ac:dyDescent="0.25">
      <c r="A69" s="328"/>
      <c r="B69" s="323"/>
      <c r="C69" s="330"/>
      <c r="D69" s="330"/>
      <c r="E69" s="323"/>
      <c r="F69" s="323"/>
      <c r="G69" s="323"/>
      <c r="H69" s="323"/>
      <c r="I69" s="323"/>
      <c r="J69" s="323"/>
      <c r="K69" s="99"/>
      <c r="L69" s="395"/>
      <c r="M69" s="99"/>
      <c r="N69" s="395"/>
      <c r="O69" s="395"/>
      <c r="P69" s="99"/>
      <c r="Q69" s="395"/>
      <c r="R69" s="395"/>
      <c r="S69" s="134"/>
      <c r="T69" s="395"/>
      <c r="U69" s="395"/>
      <c r="V69" s="99"/>
      <c r="W69" s="395"/>
      <c r="X69" s="395"/>
      <c r="Y69" s="323"/>
      <c r="Z69" s="320"/>
      <c r="AA69" s="319"/>
      <c r="AB69" s="301"/>
      <c r="AC69" s="681"/>
      <c r="AD69" s="681"/>
      <c r="AE69" s="301"/>
      <c r="AF69" s="301"/>
      <c r="AG69" s="301"/>
      <c r="AH69" s="301"/>
    </row>
    <row r="70" spans="1:35" s="682" customFormat="1" ht="16.5" thickBot="1" x14ac:dyDescent="0.25">
      <c r="A70" s="675"/>
      <c r="B70" s="676"/>
      <c r="C70" s="677"/>
      <c r="D70" s="711" t="s">
        <v>4251</v>
      </c>
      <c r="E70" s="712"/>
      <c r="F70" s="712"/>
      <c r="G70" s="676"/>
      <c r="H70" s="676"/>
      <c r="I70" s="676"/>
      <c r="J70" s="676"/>
      <c r="K70" s="710"/>
      <c r="L70" s="1215">
        <f>IF($L$20=0,0,+X70-U70-R70-O70)</f>
        <v>0</v>
      </c>
      <c r="M70" s="710"/>
      <c r="N70" s="710"/>
      <c r="O70" s="1215">
        <f>IF($L$20=0,X70-R70-U70,ROUND((+$X70)*O$20,0))</f>
        <v>0</v>
      </c>
      <c r="P70" s="710"/>
      <c r="Q70" s="710"/>
      <c r="R70" s="1215">
        <f>ROUND((+$X70)*R$20,0)</f>
        <v>0</v>
      </c>
      <c r="S70" s="713"/>
      <c r="T70" s="710"/>
      <c r="U70" s="1215">
        <f>ROUND((+$X70)*U$20,0)</f>
        <v>0</v>
      </c>
      <c r="V70" s="710"/>
      <c r="W70" s="714"/>
      <c r="X70" s="1215">
        <f>+'Part 2'!O35</f>
        <v>0</v>
      </c>
      <c r="Y70" s="676"/>
      <c r="Z70" s="679"/>
      <c r="AA70" s="677"/>
      <c r="AB70" s="337"/>
      <c r="AC70" s="337"/>
      <c r="AD70" s="681"/>
      <c r="AE70" s="681"/>
      <c r="AF70" s="681"/>
      <c r="AG70" s="681"/>
      <c r="AH70" s="681"/>
    </row>
    <row r="71" spans="1:35" s="682" customFormat="1" ht="16.5" thickBot="1" x14ac:dyDescent="0.25">
      <c r="A71" s="675"/>
      <c r="B71" s="676"/>
      <c r="C71" s="677"/>
      <c r="D71" s="711"/>
      <c r="E71" s="712"/>
      <c r="F71" s="712"/>
      <c r="G71" s="676"/>
      <c r="H71" s="676"/>
      <c r="I71" s="676"/>
      <c r="J71" s="676"/>
      <c r="K71" s="710"/>
      <c r="L71" s="714"/>
      <c r="M71" s="710"/>
      <c r="N71" s="714"/>
      <c r="O71" s="714"/>
      <c r="P71" s="710"/>
      <c r="Q71" s="714"/>
      <c r="R71" s="714"/>
      <c r="S71" s="713"/>
      <c r="T71" s="714"/>
      <c r="U71" s="714"/>
      <c r="V71" s="710"/>
      <c r="W71" s="714"/>
      <c r="X71" s="714"/>
      <c r="Y71" s="676"/>
      <c r="Z71" s="679"/>
      <c r="AA71" s="677"/>
      <c r="AB71" s="337"/>
      <c r="AC71" s="337"/>
      <c r="AD71" s="681"/>
      <c r="AE71" s="681"/>
      <c r="AF71" s="681"/>
      <c r="AG71" s="681"/>
      <c r="AH71" s="681"/>
    </row>
    <row r="72" spans="1:35" s="682" customFormat="1" ht="16.5" thickBot="1" x14ac:dyDescent="0.25">
      <c r="A72" s="675"/>
      <c r="B72" s="676"/>
      <c r="C72" s="677"/>
      <c r="D72" s="711" t="s">
        <v>4252</v>
      </c>
      <c r="E72" s="712"/>
      <c r="F72" s="712"/>
      <c r="G72" s="676"/>
      <c r="H72" s="676"/>
      <c r="I72" s="676"/>
      <c r="J72" s="676"/>
      <c r="K72" s="710"/>
      <c r="L72" s="1215">
        <f>IF($L$20=0,0,+X72-U72-R72-O72)</f>
        <v>0</v>
      </c>
      <c r="M72" s="710"/>
      <c r="N72" s="710"/>
      <c r="O72" s="1107">
        <f>IF($L$20=0,X72-R72-U72,ROUND((+$X72)*O$20,0))</f>
        <v>0</v>
      </c>
      <c r="P72" s="1218"/>
      <c r="Q72" s="710"/>
      <c r="R72" s="1107">
        <f>ROUND((+$X72)*R$20,0)</f>
        <v>0</v>
      </c>
      <c r="S72" s="1219"/>
      <c r="T72" s="710"/>
      <c r="U72" s="1215">
        <f>ROUND((+$X72)*U$20,0)</f>
        <v>0</v>
      </c>
      <c r="V72" s="710"/>
      <c r="W72" s="714"/>
      <c r="X72" s="1215">
        <f>+'Part 2'!O38</f>
        <v>0</v>
      </c>
      <c r="Y72" s="676"/>
      <c r="Z72" s="679"/>
      <c r="AA72" s="677"/>
      <c r="AB72" s="337"/>
      <c r="AC72" s="337"/>
      <c r="AD72" s="681"/>
      <c r="AE72" s="681"/>
      <c r="AF72" s="681"/>
      <c r="AG72" s="681"/>
      <c r="AH72" s="681"/>
    </row>
    <row r="73" spans="1:35" s="682" customFormat="1" ht="16.5" thickBot="1" x14ac:dyDescent="0.25">
      <c r="A73" s="675"/>
      <c r="B73" s="676"/>
      <c r="C73" s="677"/>
      <c r="D73" s="711"/>
      <c r="E73" s="712"/>
      <c r="F73" s="712"/>
      <c r="G73" s="676"/>
      <c r="H73" s="676"/>
      <c r="I73" s="676"/>
      <c r="J73" s="676"/>
      <c r="K73" s="710"/>
      <c r="L73" s="710"/>
      <c r="M73" s="710"/>
      <c r="N73" s="710"/>
      <c r="O73" s="710"/>
      <c r="P73" s="710"/>
      <c r="Q73" s="710"/>
      <c r="R73" s="710"/>
      <c r="S73" s="713"/>
      <c r="T73" s="710"/>
      <c r="U73" s="710"/>
      <c r="V73" s="710"/>
      <c r="W73" s="676"/>
      <c r="X73" s="676"/>
      <c r="Y73" s="676"/>
      <c r="Z73" s="1236"/>
      <c r="AA73" s="677"/>
      <c r="AB73" s="337"/>
      <c r="AC73" s="337"/>
      <c r="AD73" s="681"/>
      <c r="AE73" s="681"/>
      <c r="AF73" s="681"/>
      <c r="AG73" s="681"/>
      <c r="AH73" s="681"/>
    </row>
    <row r="74" spans="1:35" s="682" customFormat="1" ht="16.5" thickBot="1" x14ac:dyDescent="0.25">
      <c r="A74" s="675"/>
      <c r="B74" s="676"/>
      <c r="C74" s="1560"/>
      <c r="D74" s="1597" t="s">
        <v>6426</v>
      </c>
      <c r="E74" s="1598"/>
      <c r="F74" s="1598"/>
      <c r="G74" s="1599"/>
      <c r="H74" s="1599"/>
      <c r="I74" s="1599"/>
      <c r="J74" s="1599"/>
      <c r="K74" s="1600"/>
      <c r="L74" s="1601">
        <f>IF($L$20=0,0,+X74-U74-R74-O74)</f>
        <v>0</v>
      </c>
      <c r="M74" s="1600"/>
      <c r="N74" s="1600"/>
      <c r="O74" s="1602">
        <f>IF($L$20=0,X74-R74-U74,ROUND((+$X74)*O$20,0))</f>
        <v>0</v>
      </c>
      <c r="P74" s="1603"/>
      <c r="Q74" s="1600"/>
      <c r="R74" s="1602">
        <f>ROUND((+$X74)*R$20,0)</f>
        <v>0</v>
      </c>
      <c r="S74" s="1604"/>
      <c r="T74" s="1600"/>
      <c r="U74" s="1601">
        <f>ROUND((+$X74)*U$20,0)</f>
        <v>0</v>
      </c>
      <c r="V74" s="1600"/>
      <c r="W74" s="1605"/>
      <c r="X74" s="1601">
        <f>+'Part 2'!O41</f>
        <v>0</v>
      </c>
      <c r="Y74" s="1599"/>
      <c r="Z74" s="1606"/>
      <c r="AA74" s="677"/>
      <c r="AB74" s="337"/>
      <c r="AC74" s="337"/>
      <c r="AD74" s="681"/>
      <c r="AE74" s="681"/>
      <c r="AF74" s="681"/>
      <c r="AG74" s="681"/>
      <c r="AH74" s="681"/>
    </row>
    <row r="75" spans="1:35" s="682" customFormat="1" ht="16.5" thickBot="1" x14ac:dyDescent="0.25">
      <c r="A75" s="675"/>
      <c r="B75" s="676"/>
      <c r="C75" s="1560"/>
      <c r="D75" s="711"/>
      <c r="E75" s="712"/>
      <c r="F75" s="712"/>
      <c r="G75" s="676"/>
      <c r="H75" s="676"/>
      <c r="I75" s="676"/>
      <c r="J75" s="676"/>
      <c r="K75" s="710"/>
      <c r="L75" s="714"/>
      <c r="M75" s="710"/>
      <c r="N75" s="714"/>
      <c r="O75" s="714"/>
      <c r="P75" s="710"/>
      <c r="Q75" s="714"/>
      <c r="R75" s="714"/>
      <c r="S75" s="713"/>
      <c r="T75" s="714"/>
      <c r="U75" s="714"/>
      <c r="V75" s="710"/>
      <c r="W75" s="714"/>
      <c r="X75" s="714"/>
      <c r="Y75" s="676"/>
      <c r="Z75" s="679"/>
      <c r="AA75" s="677"/>
      <c r="AB75" s="337"/>
      <c r="AC75" s="337"/>
      <c r="AD75" s="681"/>
      <c r="AE75" s="681"/>
      <c r="AF75" s="681"/>
      <c r="AG75" s="681"/>
      <c r="AH75" s="681"/>
    </row>
    <row r="76" spans="1:35" s="682" customFormat="1" ht="16.5" thickBot="1" x14ac:dyDescent="0.25">
      <c r="A76" s="675"/>
      <c r="B76" s="676"/>
      <c r="C76" s="1560"/>
      <c r="D76" s="711" t="s">
        <v>1324</v>
      </c>
      <c r="E76" s="712"/>
      <c r="F76" s="712"/>
      <c r="G76" s="676"/>
      <c r="H76" s="676"/>
      <c r="I76" s="676"/>
      <c r="J76" s="676"/>
      <c r="K76" s="710"/>
      <c r="L76" s="1107">
        <f>IF($L$20=0,0,+X76-U76-R76-O76)</f>
        <v>0</v>
      </c>
      <c r="M76" s="1218"/>
      <c r="N76" s="710"/>
      <c r="O76" s="1215">
        <f>IF($L$20=0,X76-R76-U76,ROUND((+$X76)*O$20,0))</f>
        <v>0</v>
      </c>
      <c r="P76" s="710"/>
      <c r="Q76" s="710"/>
      <c r="R76" s="1215">
        <f>ROUND((+$X76)*R$20,0)</f>
        <v>0</v>
      </c>
      <c r="S76" s="713"/>
      <c r="T76" s="710"/>
      <c r="U76" s="1215">
        <f>ROUND((+$X76)*U$20,0)</f>
        <v>0</v>
      </c>
      <c r="V76" s="710"/>
      <c r="W76" s="710"/>
      <c r="X76" s="1223">
        <f>+'Part 2'!O44</f>
        <v>0</v>
      </c>
      <c r="Y76" s="676"/>
      <c r="Z76" s="679"/>
      <c r="AA76" s="677"/>
      <c r="AB76" s="337"/>
      <c r="AC76" s="337"/>
      <c r="AD76" s="681"/>
      <c r="AE76" s="681"/>
      <c r="AF76" s="681"/>
      <c r="AG76" s="681"/>
      <c r="AH76" s="681"/>
    </row>
    <row r="77" spans="1:35" s="682" customFormat="1" ht="16.5" thickBot="1" x14ac:dyDescent="0.25">
      <c r="A77" s="675"/>
      <c r="B77" s="676"/>
      <c r="C77" s="1560"/>
      <c r="D77" s="711"/>
      <c r="E77" s="712"/>
      <c r="F77" s="712"/>
      <c r="G77" s="676"/>
      <c r="H77" s="676"/>
      <c r="I77" s="676"/>
      <c r="J77" s="676"/>
      <c r="K77" s="710"/>
      <c r="L77" s="714"/>
      <c r="M77" s="710"/>
      <c r="N77" s="714"/>
      <c r="O77" s="714"/>
      <c r="P77" s="710"/>
      <c r="Q77" s="714"/>
      <c r="R77" s="714"/>
      <c r="S77" s="713"/>
      <c r="T77" s="714"/>
      <c r="U77" s="714"/>
      <c r="V77" s="710"/>
      <c r="W77" s="714"/>
      <c r="X77" s="1222"/>
      <c r="Y77" s="676"/>
      <c r="Z77" s="679"/>
      <c r="AA77" s="677"/>
      <c r="AB77" s="337"/>
      <c r="AC77" s="337"/>
      <c r="AD77" s="681"/>
      <c r="AE77" s="681"/>
      <c r="AF77" s="681"/>
      <c r="AG77" s="681"/>
      <c r="AH77" s="681"/>
    </row>
    <row r="78" spans="1:35" s="682" customFormat="1" ht="16.5" thickBot="1" x14ac:dyDescent="0.25">
      <c r="A78" s="675"/>
      <c r="B78" s="676"/>
      <c r="C78" s="1560"/>
      <c r="D78" s="711" t="s">
        <v>1325</v>
      </c>
      <c r="E78" s="712"/>
      <c r="F78" s="712"/>
      <c r="G78" s="676"/>
      <c r="H78" s="676"/>
      <c r="I78" s="676"/>
      <c r="J78" s="676"/>
      <c r="K78" s="710"/>
      <c r="L78" s="1215">
        <f>IF($L$20=0,0,+X78-U78-R78-O78)</f>
        <v>0</v>
      </c>
      <c r="M78" s="710"/>
      <c r="N78" s="710"/>
      <c r="O78" s="1107">
        <f>IF($L$20=0,X78-R78-U78,ROUND((+$X78)*O$20,0))</f>
        <v>0</v>
      </c>
      <c r="P78" s="1218"/>
      <c r="Q78" s="710"/>
      <c r="R78" s="1215">
        <f>ROUND((+$X78)*R$20,0)</f>
        <v>0</v>
      </c>
      <c r="S78" s="713"/>
      <c r="T78" s="710"/>
      <c r="U78" s="1220">
        <f>ROUND((+$X78)*U$20,0)</f>
        <v>0</v>
      </c>
      <c r="V78" s="1218"/>
      <c r="W78" s="710"/>
      <c r="X78" s="1107">
        <f>+'Part 2'!O46</f>
        <v>0</v>
      </c>
      <c r="Y78" s="1221"/>
      <c r="Z78" s="679"/>
      <c r="AA78" s="677"/>
      <c r="AB78" s="680"/>
      <c r="AC78" s="680"/>
      <c r="AD78" s="681"/>
      <c r="AE78" s="681"/>
      <c r="AF78" s="681"/>
      <c r="AG78" s="681"/>
      <c r="AH78" s="681"/>
    </row>
    <row r="79" spans="1:35" s="682" customFormat="1" ht="15.75" thickBot="1" x14ac:dyDescent="0.25">
      <c r="A79" s="675"/>
      <c r="B79" s="676"/>
      <c r="C79" s="1560"/>
      <c r="D79" s="711"/>
      <c r="E79" s="712"/>
      <c r="F79" s="712"/>
      <c r="G79" s="676"/>
      <c r="H79" s="676"/>
      <c r="I79" s="676"/>
      <c r="J79" s="676"/>
      <c r="K79" s="676"/>
      <c r="L79" s="676"/>
      <c r="M79" s="676"/>
      <c r="N79" s="676"/>
      <c r="O79" s="676"/>
      <c r="P79" s="710"/>
      <c r="Q79" s="710"/>
      <c r="R79" s="710"/>
      <c r="S79" s="713"/>
      <c r="T79" s="710"/>
      <c r="U79" s="710"/>
      <c r="V79" s="710"/>
      <c r="W79" s="676"/>
      <c r="X79" s="676"/>
      <c r="Y79" s="676"/>
      <c r="Z79" s="1236"/>
      <c r="AA79" s="677"/>
      <c r="AB79" s="680"/>
      <c r="AC79" s="680"/>
      <c r="AD79" s="681"/>
      <c r="AE79" s="681"/>
      <c r="AF79" s="681"/>
      <c r="AG79" s="681"/>
      <c r="AH79" s="681"/>
    </row>
    <row r="80" spans="1:35" s="682" customFormat="1" ht="16.5" thickBot="1" x14ac:dyDescent="0.25">
      <c r="A80" s="675"/>
      <c r="B80" s="676"/>
      <c r="C80" s="1560"/>
      <c r="D80" s="711" t="s">
        <v>6427</v>
      </c>
      <c r="E80" s="712"/>
      <c r="F80" s="712"/>
      <c r="G80" s="676"/>
      <c r="H80" s="676"/>
      <c r="I80" s="676"/>
      <c r="J80" s="676"/>
      <c r="K80" s="710"/>
      <c r="L80" s="1215">
        <f>IF($L$20=0,0,+X80-U80-R80-O80)</f>
        <v>0</v>
      </c>
      <c r="M80" s="710"/>
      <c r="N80" s="710"/>
      <c r="O80" s="1107">
        <f>IF($L$20=0,X80-R80-U80,ROUND((+$X80)*O$20,0))</f>
        <v>0</v>
      </c>
      <c r="P80" s="1218"/>
      <c r="Q80" s="710"/>
      <c r="R80" s="1215">
        <f>ROUND((+$X80)*R$20,0)</f>
        <v>0</v>
      </c>
      <c r="S80" s="713"/>
      <c r="T80" s="710"/>
      <c r="U80" s="1220">
        <f>ROUND((+$X80)*U$20,0)</f>
        <v>0</v>
      </c>
      <c r="V80" s="1218"/>
      <c r="W80" s="710"/>
      <c r="X80" s="1107">
        <f>+'Part 2'!O48</f>
        <v>0</v>
      </c>
      <c r="Y80" s="1221"/>
      <c r="Z80" s="679"/>
      <c r="AA80" s="677"/>
      <c r="AB80" s="680"/>
      <c r="AC80" s="680"/>
      <c r="AD80" s="681"/>
      <c r="AE80" s="681"/>
      <c r="AF80" s="681"/>
      <c r="AG80" s="681"/>
      <c r="AH80" s="681"/>
    </row>
    <row r="81" spans="1:37" s="682" customFormat="1" ht="15.75" thickBot="1" x14ac:dyDescent="0.25">
      <c r="A81" s="675"/>
      <c r="B81" s="676"/>
      <c r="C81" s="677"/>
      <c r="D81" s="677"/>
      <c r="E81" s="676"/>
      <c r="F81" s="676"/>
      <c r="G81" s="676"/>
      <c r="H81" s="676"/>
      <c r="I81" s="676"/>
      <c r="J81" s="676"/>
      <c r="K81" s="671"/>
      <c r="L81" s="683"/>
      <c r="M81" s="671"/>
      <c r="N81" s="683"/>
      <c r="O81" s="683"/>
      <c r="P81" s="671"/>
      <c r="Q81" s="683"/>
      <c r="R81" s="683"/>
      <c r="S81" s="678"/>
      <c r="T81" s="683"/>
      <c r="U81" s="683"/>
      <c r="V81" s="671"/>
      <c r="W81" s="683"/>
      <c r="X81" s="683"/>
      <c r="Y81" s="676"/>
      <c r="Z81" s="679"/>
      <c r="AA81" s="677"/>
      <c r="AB81" s="680"/>
      <c r="AC81" s="680"/>
      <c r="AD81" s="681"/>
      <c r="AE81" s="681"/>
      <c r="AF81" s="681"/>
      <c r="AG81" s="681"/>
      <c r="AH81" s="681"/>
    </row>
    <row r="82" spans="1:37" s="322" customFormat="1" ht="16.5" thickBot="1" x14ac:dyDescent="0.25">
      <c r="A82" s="328"/>
      <c r="B82" s="323"/>
      <c r="C82" s="330"/>
      <c r="D82" s="319" t="s">
        <v>5415</v>
      </c>
      <c r="E82" s="323"/>
      <c r="F82" s="323"/>
      <c r="G82" s="323"/>
      <c r="H82" s="323"/>
      <c r="I82" s="323"/>
      <c r="J82" s="323"/>
      <c r="K82" s="99"/>
      <c r="L82" s="1117">
        <f>+L62+L70+L76+L72+L78+L74+L80</f>
        <v>0</v>
      </c>
      <c r="M82" s="99"/>
      <c r="N82" s="99"/>
      <c r="O82" s="1117">
        <f>+O62+O70+O76+O72+O78+O74+O80</f>
        <v>0</v>
      </c>
      <c r="P82" s="99"/>
      <c r="Q82" s="99"/>
      <c r="R82" s="1215">
        <f>+R62+R70+R76+R72+R78+R74+R80</f>
        <v>0</v>
      </c>
      <c r="S82" s="134"/>
      <c r="T82" s="99"/>
      <c r="U82" s="1117">
        <f>+U62+U70+U76+U72+U78+U74+U80</f>
        <v>0</v>
      </c>
      <c r="V82" s="99"/>
      <c r="W82" s="99"/>
      <c r="X82" s="1117">
        <f>+X62+X70+X76+X72+X78+X74+X80</f>
        <v>0</v>
      </c>
      <c r="Y82" s="323"/>
      <c r="Z82" s="320"/>
      <c r="AA82" s="319"/>
      <c r="AB82" s="300"/>
      <c r="AC82" s="680"/>
      <c r="AD82" s="681"/>
      <c r="AE82" s="301"/>
      <c r="AF82" s="301"/>
      <c r="AG82" s="301"/>
      <c r="AH82" s="301"/>
    </row>
    <row r="83" spans="1:37" s="322" customFormat="1" ht="15.75" thickBot="1" x14ac:dyDescent="0.25">
      <c r="A83" s="328"/>
      <c r="B83" s="323"/>
      <c r="C83" s="330"/>
      <c r="D83" s="704" t="s">
        <v>39</v>
      </c>
      <c r="E83" s="323"/>
      <c r="F83" s="323"/>
      <c r="G83" s="323"/>
      <c r="H83" s="323"/>
      <c r="I83" s="323"/>
      <c r="J83" s="323"/>
      <c r="K83" s="671"/>
      <c r="L83" s="683"/>
      <c r="M83" s="671"/>
      <c r="N83" s="683"/>
      <c r="O83" s="683"/>
      <c r="P83" s="671"/>
      <c r="Q83" s="683"/>
      <c r="R83" s="683"/>
      <c r="S83" s="678"/>
      <c r="T83" s="683"/>
      <c r="U83" s="683"/>
      <c r="V83" s="671"/>
      <c r="W83" s="683"/>
      <c r="X83" s="683"/>
      <c r="Y83" s="323"/>
      <c r="Z83" s="320"/>
      <c r="AA83" s="319"/>
      <c r="AB83" s="300"/>
      <c r="AC83" s="680"/>
      <c r="AD83" s="681"/>
      <c r="AE83" s="301"/>
      <c r="AF83" s="301"/>
      <c r="AG83" s="301"/>
      <c r="AH83" s="301"/>
    </row>
    <row r="84" spans="1:37" s="322" customFormat="1" ht="16.5" thickBot="1" x14ac:dyDescent="0.25">
      <c r="A84" s="328"/>
      <c r="B84" s="323"/>
      <c r="C84" s="330"/>
      <c r="D84" s="923" t="s">
        <v>5407</v>
      </c>
      <c r="E84" s="924"/>
      <c r="F84" s="924"/>
      <c r="G84" s="924"/>
      <c r="H84" s="924"/>
      <c r="I84" s="924"/>
      <c r="J84" s="924"/>
      <c r="K84" s="455"/>
      <c r="L84" s="1057">
        <f>+L64+L70+L76</f>
        <v>0</v>
      </c>
      <c r="M84" s="1216"/>
      <c r="N84" s="455"/>
      <c r="O84" s="1117">
        <f>+O64+O70+O76</f>
        <v>0</v>
      </c>
      <c r="P84" s="455"/>
      <c r="Q84" s="455"/>
      <c r="R84" s="1215">
        <f>+R64+R70+R76</f>
        <v>0</v>
      </c>
      <c r="S84" s="926"/>
      <c r="T84" s="455"/>
      <c r="U84" s="1057">
        <f>+U64+U70+U76</f>
        <v>0</v>
      </c>
      <c r="V84" s="1216"/>
      <c r="W84" s="455"/>
      <c r="X84" s="1117">
        <f>+X64+X70+X76</f>
        <v>0</v>
      </c>
      <c r="Y84" s="924"/>
      <c r="Z84" s="927"/>
      <c r="AA84" s="319"/>
      <c r="AB84" s="300"/>
      <c r="AC84" s="680"/>
      <c r="AD84" s="681"/>
      <c r="AE84" s="301"/>
      <c r="AF84" s="301"/>
      <c r="AG84" s="301"/>
      <c r="AH84" s="301"/>
    </row>
    <row r="85" spans="1:37" s="322" customFormat="1" ht="15.75" thickBot="1" x14ac:dyDescent="0.25">
      <c r="A85" s="328"/>
      <c r="B85" s="323"/>
      <c r="C85" s="330"/>
      <c r="D85" s="923"/>
      <c r="E85" s="924"/>
      <c r="F85" s="924"/>
      <c r="G85" s="924"/>
      <c r="H85" s="924"/>
      <c r="I85" s="924"/>
      <c r="J85" s="924"/>
      <c r="K85" s="928"/>
      <c r="L85" s="929"/>
      <c r="M85" s="928"/>
      <c r="N85" s="929"/>
      <c r="O85" s="929"/>
      <c r="P85" s="928"/>
      <c r="Q85" s="929"/>
      <c r="R85" s="929"/>
      <c r="S85" s="930"/>
      <c r="T85" s="929"/>
      <c r="U85" s="929"/>
      <c r="V85" s="928"/>
      <c r="W85" s="929"/>
      <c r="X85" s="929"/>
      <c r="Y85" s="924"/>
      <c r="Z85" s="927"/>
      <c r="AA85" s="319"/>
      <c r="AB85" s="300"/>
      <c r="AC85" s="680"/>
      <c r="AD85" s="681"/>
      <c r="AE85" s="301"/>
      <c r="AF85" s="301"/>
      <c r="AG85" s="301"/>
      <c r="AH85" s="301"/>
    </row>
    <row r="86" spans="1:37" s="322" customFormat="1" ht="16.5" thickBot="1" x14ac:dyDescent="0.25">
      <c r="A86" s="328"/>
      <c r="B86" s="323"/>
      <c r="C86" s="330"/>
      <c r="D86" s="923" t="s">
        <v>5408</v>
      </c>
      <c r="E86" s="924"/>
      <c r="F86" s="924"/>
      <c r="G86" s="924"/>
      <c r="H86" s="924"/>
      <c r="I86" s="924"/>
      <c r="J86" s="924"/>
      <c r="K86" s="455"/>
      <c r="L86" s="1057">
        <f>+L66+L72+L78</f>
        <v>0</v>
      </c>
      <c r="M86" s="1216"/>
      <c r="N86" s="455"/>
      <c r="O86" s="1057">
        <f>+O66+O72+O78</f>
        <v>0</v>
      </c>
      <c r="P86" s="1216"/>
      <c r="Q86" s="455"/>
      <c r="R86" s="1107">
        <f>+R66+R72+R78</f>
        <v>0</v>
      </c>
      <c r="S86" s="1217"/>
      <c r="T86" s="455"/>
      <c r="U86" s="1117">
        <f>+U66+U72+U78</f>
        <v>0</v>
      </c>
      <c r="V86" s="455"/>
      <c r="W86" s="455"/>
      <c r="X86" s="1057">
        <f>+X66+X72+X78</f>
        <v>0</v>
      </c>
      <c r="Y86" s="1224"/>
      <c r="Z86" s="927"/>
      <c r="AA86" s="319"/>
      <c r="AB86" s="300"/>
      <c r="AC86" s="680"/>
      <c r="AD86" s="681"/>
      <c r="AE86" s="301"/>
      <c r="AF86" s="301"/>
      <c r="AG86" s="301"/>
      <c r="AH86" s="301"/>
    </row>
    <row r="87" spans="1:37" s="322" customFormat="1" ht="15.75" thickBot="1" x14ac:dyDescent="0.25">
      <c r="A87" s="328"/>
      <c r="B87" s="323"/>
      <c r="C87" s="330"/>
      <c r="D87" s="923"/>
      <c r="E87" s="924"/>
      <c r="F87" s="924"/>
      <c r="G87" s="924"/>
      <c r="H87" s="924"/>
      <c r="I87" s="924"/>
      <c r="J87" s="924"/>
      <c r="K87" s="924"/>
      <c r="L87" s="924"/>
      <c r="M87" s="924"/>
      <c r="N87" s="924"/>
      <c r="O87" s="924"/>
      <c r="P87" s="924"/>
      <c r="Q87" s="455"/>
      <c r="R87" s="455"/>
      <c r="S87" s="926"/>
      <c r="T87" s="455"/>
      <c r="U87" s="455"/>
      <c r="V87" s="455"/>
      <c r="W87" s="924"/>
      <c r="X87" s="924"/>
      <c r="Y87" s="924"/>
      <c r="Z87" s="1235"/>
      <c r="AA87" s="319"/>
      <c r="AB87" s="300"/>
      <c r="AC87" s="680"/>
      <c r="AD87" s="681"/>
      <c r="AE87" s="301"/>
      <c r="AF87" s="301"/>
      <c r="AG87" s="301"/>
      <c r="AH87" s="301"/>
    </row>
    <row r="88" spans="1:37" s="322" customFormat="1" ht="18.75" thickBot="1" x14ac:dyDescent="0.3">
      <c r="A88" s="328"/>
      <c r="B88" s="323"/>
      <c r="C88" s="1559"/>
      <c r="D88" s="923" t="s">
        <v>6428</v>
      </c>
      <c r="E88" s="924"/>
      <c r="F88" s="924"/>
      <c r="G88" s="924"/>
      <c r="H88" s="924"/>
      <c r="I88" s="924"/>
      <c r="J88" s="924"/>
      <c r="K88" s="455"/>
      <c r="L88" s="1057">
        <f>+L68+L74+L80</f>
        <v>0</v>
      </c>
      <c r="M88" s="1216"/>
      <c r="N88" s="455"/>
      <c r="O88" s="1238">
        <f>+O68+O74+O80</f>
        <v>0</v>
      </c>
      <c r="P88" s="455"/>
      <c r="Q88" s="455"/>
      <c r="R88" s="1107">
        <f>+R68+R74+R80</f>
        <v>0</v>
      </c>
      <c r="S88" s="1217"/>
      <c r="T88" s="455"/>
      <c r="U88" s="1117">
        <f>+U68+U74+U80</f>
        <v>0</v>
      </c>
      <c r="V88" s="455"/>
      <c r="W88" s="455"/>
      <c r="X88" s="1057">
        <f>+X68+X74+X80</f>
        <v>0</v>
      </c>
      <c r="Y88" s="1224"/>
      <c r="Z88" s="927"/>
      <c r="AA88" s="319"/>
      <c r="AB88" s="362"/>
      <c r="AC88" s="361">
        <f>+IF(L88+O88+R88+U88=X88,0,1)</f>
        <v>0</v>
      </c>
      <c r="AD88" s="681"/>
      <c r="AE88" s="442"/>
      <c r="AF88" s="222"/>
      <c r="AG88" s="443"/>
      <c r="AH88" s="198"/>
      <c r="AI88" s="443"/>
    </row>
    <row r="89" spans="1:37" s="322" customFormat="1" x14ac:dyDescent="0.2">
      <c r="A89" s="328"/>
      <c r="B89" s="323"/>
      <c r="C89" s="330"/>
      <c r="D89" s="319"/>
      <c r="E89" s="323"/>
      <c r="F89" s="323"/>
      <c r="G89" s="323"/>
      <c r="H89" s="323"/>
      <c r="I89" s="323"/>
      <c r="J89" s="323"/>
      <c r="K89" s="671"/>
      <c r="L89" s="683"/>
      <c r="M89" s="671"/>
      <c r="N89" s="683"/>
      <c r="O89" s="683"/>
      <c r="P89" s="671"/>
      <c r="Q89" s="683"/>
      <c r="R89" s="683"/>
      <c r="S89" s="678"/>
      <c r="T89" s="683"/>
      <c r="U89" s="683"/>
      <c r="V89" s="671"/>
      <c r="W89" s="683"/>
      <c r="X89" s="683"/>
      <c r="Y89" s="323"/>
      <c r="Z89" s="320"/>
      <c r="AA89" s="319"/>
      <c r="AB89" s="300"/>
      <c r="AC89" s="680"/>
      <c r="AD89" s="681"/>
      <c r="AE89" s="301"/>
      <c r="AF89" s="301"/>
      <c r="AG89" s="301"/>
      <c r="AH89" s="301"/>
    </row>
    <row r="90" spans="1:37" ht="15.75" thickBot="1" x14ac:dyDescent="0.25">
      <c r="A90" s="14"/>
      <c r="B90" s="2"/>
      <c r="C90" s="17"/>
      <c r="D90" s="89"/>
      <c r="E90" s="150"/>
      <c r="F90" s="150"/>
      <c r="G90" s="150"/>
      <c r="H90" s="150"/>
      <c r="I90" s="150"/>
      <c r="J90" s="2"/>
      <c r="K90" s="134"/>
      <c r="L90" s="2"/>
      <c r="M90" s="134"/>
      <c r="N90" s="2"/>
      <c r="O90" s="2"/>
      <c r="P90" s="2"/>
      <c r="Q90" s="2"/>
      <c r="R90" s="2"/>
      <c r="S90" s="134"/>
      <c r="T90" s="2"/>
      <c r="U90" s="2"/>
      <c r="V90" s="134"/>
      <c r="W90" s="2"/>
      <c r="X90" s="2"/>
      <c r="Y90" s="2"/>
      <c r="Z90" s="8"/>
      <c r="AA90" s="6"/>
      <c r="AB90" s="224"/>
      <c r="AC90" s="442"/>
      <c r="AD90" s="222"/>
      <c r="AE90" s="139"/>
      <c r="AF90" s="139"/>
      <c r="AG90" s="139"/>
      <c r="AH90" s="139"/>
    </row>
    <row r="91" spans="1:37" ht="15.75" thickBot="1" x14ac:dyDescent="0.25">
      <c r="A91" s="400"/>
      <c r="B91" s="401"/>
      <c r="C91" s="371"/>
      <c r="D91" s="371"/>
      <c r="E91" s="401"/>
      <c r="F91" s="401"/>
      <c r="G91" s="401"/>
      <c r="H91" s="401"/>
      <c r="I91" s="401"/>
      <c r="J91" s="401"/>
      <c r="K91" s="402"/>
      <c r="L91" s="401"/>
      <c r="M91" s="402"/>
      <c r="N91" s="401"/>
      <c r="O91" s="401"/>
      <c r="P91" s="401"/>
      <c r="Q91" s="401"/>
      <c r="R91" s="401"/>
      <c r="S91" s="401"/>
      <c r="T91" s="401"/>
      <c r="U91" s="401"/>
      <c r="V91" s="401"/>
      <c r="W91" s="401"/>
      <c r="X91" s="401"/>
      <c r="Y91" s="401"/>
      <c r="Z91" s="403"/>
      <c r="AA91" s="6"/>
      <c r="AB91" s="224"/>
      <c r="AC91" s="442"/>
      <c r="AD91" s="222"/>
      <c r="AE91" s="139"/>
      <c r="AF91" s="139"/>
      <c r="AG91" s="139"/>
      <c r="AH91" s="139"/>
    </row>
    <row r="92" spans="1:37" x14ac:dyDescent="0.2">
      <c r="A92" s="14"/>
      <c r="B92" s="2"/>
      <c r="C92" s="404"/>
      <c r="D92" s="405"/>
      <c r="E92" s="406"/>
      <c r="F92" s="406"/>
      <c r="G92" s="406"/>
      <c r="H92" s="406"/>
      <c r="I92" s="406"/>
      <c r="J92" s="406"/>
      <c r="K92" s="407"/>
      <c r="L92" s="406"/>
      <c r="M92" s="407"/>
      <c r="N92" s="406"/>
      <c r="O92" s="406"/>
      <c r="P92" s="406"/>
      <c r="Q92" s="406"/>
      <c r="R92" s="406"/>
      <c r="S92" s="406"/>
      <c r="T92" s="406"/>
      <c r="U92" s="406"/>
      <c r="V92" s="406"/>
      <c r="W92" s="406"/>
      <c r="X92" s="406"/>
      <c r="Y92" s="408"/>
      <c r="Z92" s="8"/>
      <c r="AA92" s="6"/>
      <c r="AB92" s="224"/>
      <c r="AC92" s="442"/>
      <c r="AD92" s="222"/>
      <c r="AE92" s="139"/>
      <c r="AF92" s="139"/>
      <c r="AG92" s="139"/>
      <c r="AH92" s="139"/>
    </row>
    <row r="93" spans="1:37" ht="15.75" x14ac:dyDescent="0.25">
      <c r="A93" s="14"/>
      <c r="B93" s="2"/>
      <c r="C93" s="409" t="s">
        <v>974</v>
      </c>
      <c r="D93" s="410"/>
      <c r="E93" s="411"/>
      <c r="F93" s="411"/>
      <c r="G93" s="411"/>
      <c r="H93" s="411"/>
      <c r="I93" s="411"/>
      <c r="J93" s="411"/>
      <c r="K93" s="412"/>
      <c r="L93" s="411"/>
      <c r="M93" s="412"/>
      <c r="N93" s="411"/>
      <c r="O93" s="411"/>
      <c r="P93" s="411"/>
      <c r="Q93" s="411"/>
      <c r="R93" s="411"/>
      <c r="S93" s="411"/>
      <c r="T93" s="411"/>
      <c r="U93" s="411"/>
      <c r="V93" s="411"/>
      <c r="W93" s="411"/>
      <c r="X93" s="411"/>
      <c r="Y93" s="413"/>
      <c r="Z93" s="8"/>
      <c r="AA93" s="6"/>
      <c r="AB93" s="224"/>
      <c r="AC93" s="442"/>
      <c r="AD93" s="222"/>
      <c r="AE93" s="139"/>
      <c r="AF93" s="139"/>
      <c r="AG93" s="139"/>
      <c r="AH93" s="139"/>
    </row>
    <row r="94" spans="1:37" ht="15.75" x14ac:dyDescent="0.25">
      <c r="A94" s="14"/>
      <c r="B94" s="2"/>
      <c r="C94" s="409"/>
      <c r="D94" s="410"/>
      <c r="E94" s="411"/>
      <c r="F94" s="411"/>
      <c r="G94" s="411"/>
      <c r="H94" s="411"/>
      <c r="I94" s="411"/>
      <c r="J94" s="411"/>
      <c r="K94" s="412"/>
      <c r="L94" s="411"/>
      <c r="M94" s="412"/>
      <c r="N94" s="411"/>
      <c r="O94" s="411"/>
      <c r="P94" s="411"/>
      <c r="Q94" s="411"/>
      <c r="R94" s="411"/>
      <c r="S94" s="411"/>
      <c r="T94" s="411"/>
      <c r="U94" s="411"/>
      <c r="V94" s="411"/>
      <c r="W94" s="411"/>
      <c r="X94" s="411"/>
      <c r="Y94" s="413"/>
      <c r="Z94" s="8"/>
      <c r="AA94" s="6"/>
      <c r="AB94" s="224"/>
      <c r="AC94" s="442"/>
      <c r="AD94" s="222"/>
      <c r="AE94" s="139"/>
      <c r="AF94" s="139"/>
      <c r="AG94" s="139"/>
      <c r="AH94" s="139"/>
    </row>
    <row r="95" spans="1:37" ht="27.75" customHeight="1" thickBot="1" x14ac:dyDescent="0.3">
      <c r="A95" s="14"/>
      <c r="B95" s="2"/>
      <c r="C95" s="409"/>
      <c r="D95" s="410"/>
      <c r="E95" s="411"/>
      <c r="F95" s="411"/>
      <c r="G95" s="411"/>
      <c r="H95" s="411"/>
      <c r="I95" s="411"/>
      <c r="J95" s="411"/>
      <c r="K95" s="450"/>
      <c r="L95" s="1749" t="s">
        <v>6</v>
      </c>
      <c r="M95" s="412"/>
      <c r="N95" s="1528"/>
      <c r="O95" s="1749" t="str">
        <f>VLOOKUP(+'Part 1'!$K$21,TierSplit!$A$6:$BZ$302,2,FALSE)</f>
        <v>Testing</v>
      </c>
      <c r="P95" s="412"/>
      <c r="Q95" s="412"/>
      <c r="R95" s="1749" t="str">
        <f>+IF(+'Part 1'!E92="UA","",IF('Part 1'!E92="MD","",IF('Part 1'!E92="Greater London Authority",CONCATENATE('Part 1'!E92,""),IF('Part 1'!C92="E5010",CONCATENATE('Part 1'!E92,""),CONCATENATE('Part 1'!E92," County Council")))))</f>
        <v>NA County Council</v>
      </c>
      <c r="S95" s="412"/>
      <c r="T95" s="412"/>
      <c r="U95" s="1749" t="str">
        <f>+IF('Part 1'!K92="County","",IF('Part 1'!K92="NA","",'Part 1'!K92))</f>
        <v/>
      </c>
      <c r="V95" s="450"/>
      <c r="W95" s="451"/>
      <c r="X95" s="451" t="s">
        <v>7</v>
      </c>
      <c r="Y95" s="413"/>
      <c r="Z95" s="8"/>
      <c r="AA95" s="6"/>
      <c r="AB95" s="224"/>
      <c r="AC95" s="442"/>
      <c r="AD95" s="222"/>
      <c r="AE95" s="139"/>
      <c r="AF95" s="139"/>
      <c r="AG95" s="139"/>
      <c r="AH95" s="139"/>
    </row>
    <row r="96" spans="1:37" ht="27.75" customHeight="1" x14ac:dyDescent="0.2">
      <c r="A96" s="14"/>
      <c r="B96" s="2"/>
      <c r="C96" s="414"/>
      <c r="D96" s="410"/>
      <c r="E96" s="411"/>
      <c r="F96" s="411"/>
      <c r="G96" s="411"/>
      <c r="H96" s="411"/>
      <c r="I96" s="411"/>
      <c r="J96" s="411"/>
      <c r="K96" s="450"/>
      <c r="L96" s="1750"/>
      <c r="M96" s="412"/>
      <c r="N96" s="1528"/>
      <c r="O96" s="1750"/>
      <c r="P96" s="412"/>
      <c r="Q96" s="412"/>
      <c r="R96" s="1750"/>
      <c r="S96" s="412"/>
      <c r="T96" s="412"/>
      <c r="U96" s="1750"/>
      <c r="V96" s="450"/>
      <c r="W96" s="452"/>
      <c r="X96" s="452"/>
      <c r="Y96" s="413"/>
      <c r="Z96" s="8"/>
      <c r="AA96" s="6"/>
      <c r="AB96" s="224"/>
      <c r="AC96" s="742" t="s">
        <v>955</v>
      </c>
      <c r="AD96" s="222"/>
      <c r="AE96" s="1544" t="s">
        <v>4425</v>
      </c>
      <c r="AF96" s="1545" t="s">
        <v>4426</v>
      </c>
      <c r="AG96" s="1545" t="s">
        <v>1479</v>
      </c>
      <c r="AH96" s="1546"/>
      <c r="AI96" s="1547"/>
      <c r="AJ96" s="1547"/>
      <c r="AK96" s="1548"/>
    </row>
    <row r="97" spans="1:37" ht="16.5" thickBot="1" x14ac:dyDescent="0.3">
      <c r="A97" s="14"/>
      <c r="B97" s="2"/>
      <c r="C97" s="414"/>
      <c r="D97" s="415" t="s">
        <v>975</v>
      </c>
      <c r="E97" s="411"/>
      <c r="F97" s="411"/>
      <c r="G97" s="411"/>
      <c r="H97" s="411"/>
      <c r="I97" s="411"/>
      <c r="J97" s="411"/>
      <c r="K97" s="412"/>
      <c r="L97" s="1106" t="s">
        <v>19</v>
      </c>
      <c r="M97" s="412"/>
      <c r="N97" s="411"/>
      <c r="O97" s="1106" t="s">
        <v>19</v>
      </c>
      <c r="P97" s="411"/>
      <c r="Q97" s="411"/>
      <c r="R97" s="1106" t="s">
        <v>19</v>
      </c>
      <c r="S97" s="411"/>
      <c r="T97" s="411"/>
      <c r="U97" s="1106" t="s">
        <v>19</v>
      </c>
      <c r="V97" s="411"/>
      <c r="W97" s="411"/>
      <c r="X97" s="1115" t="s">
        <v>19</v>
      </c>
      <c r="Y97" s="413"/>
      <c r="Z97" s="8"/>
      <c r="AA97" s="6"/>
      <c r="AB97" s="224"/>
      <c r="AC97" s="742"/>
      <c r="AD97" s="222"/>
      <c r="AE97" s="1549"/>
      <c r="AF97" s="1550"/>
      <c r="AG97" s="1550"/>
      <c r="AH97" s="139"/>
      <c r="AK97" s="1425"/>
    </row>
    <row r="98" spans="1:37" ht="16.5" thickBot="1" x14ac:dyDescent="0.25">
      <c r="A98" s="14"/>
      <c r="B98" s="2"/>
      <c r="C98" s="414"/>
      <c r="D98" s="416" t="s">
        <v>5416</v>
      </c>
      <c r="E98" s="417"/>
      <c r="F98" s="417"/>
      <c r="G98" s="417"/>
      <c r="H98" s="417"/>
      <c r="I98" s="417"/>
      <c r="J98" s="417"/>
      <c r="K98" s="412"/>
      <c r="L98" s="1204">
        <f>INDEX(Data!BT:BT,MATCH(Import_LA_Code,Ref_LA_Codes,0))</f>
        <v>0</v>
      </c>
      <c r="M98" s="412"/>
      <c r="N98" s="411"/>
      <c r="O98" s="1204">
        <f>INDEX(Data!BU:BU,MATCH(Import_LA_Code,Ref_LA_Codes,0))</f>
        <v>0</v>
      </c>
      <c r="P98" s="411"/>
      <c r="Q98" s="411"/>
      <c r="R98" s="1109">
        <f>INDEX(Data!BV:BV,MATCH(Import_LA_Code,Ref_LA_Codes,0))</f>
        <v>0</v>
      </c>
      <c r="S98" s="1205"/>
      <c r="T98" s="411"/>
      <c r="U98" s="1204">
        <f>INDEX(Data!BW:BW,MATCH(Import_LA_Code,Ref_LA_Codes,0))</f>
        <v>0</v>
      </c>
      <c r="V98" s="411"/>
      <c r="W98" s="411"/>
      <c r="X98" s="1109">
        <f>INDEX(Data!BS:BS,MATCH(Import_LA_Code,Ref_LA_Codes,0))</f>
        <v>0</v>
      </c>
      <c r="Y98" s="1206"/>
      <c r="Z98" s="8"/>
      <c r="AA98" s="6"/>
      <c r="AB98" s="224"/>
      <c r="AC98" s="742">
        <f>IF(X98=SUM(U98,R98,O98,L98),0,1)</f>
        <v>0</v>
      </c>
      <c r="AD98" s="442">
        <f>(L98+O98+R98+U98)-X98</f>
        <v>0</v>
      </c>
      <c r="AE98" s="1551">
        <f>INDEX(Data!BS:BS,MATCH(Import_LA_Code,Ref_LA_Codes,0))</f>
        <v>0</v>
      </c>
      <c r="AF98" s="1552">
        <f>INDEX(Data!DP:DP,MATCH(Import_LA_Code,Ref_LA_Codes,0))</f>
        <v>0</v>
      </c>
      <c r="AG98" s="1553">
        <f>IF(AF98="",0,ROUND(AF98-AE98,0))</f>
        <v>0</v>
      </c>
      <c r="AH98" s="139"/>
      <c r="AK98" s="1425"/>
    </row>
    <row r="99" spans="1:37" ht="32.25" customHeight="1" thickBot="1" x14ac:dyDescent="0.25">
      <c r="A99" s="14"/>
      <c r="B99" s="2"/>
      <c r="C99" s="414"/>
      <c r="D99" s="410"/>
      <c r="E99" s="411"/>
      <c r="F99" s="411"/>
      <c r="G99" s="411"/>
      <c r="H99" s="411"/>
      <c r="I99" s="411"/>
      <c r="J99" s="411"/>
      <c r="K99" s="412"/>
      <c r="L99" s="411"/>
      <c r="M99" s="412"/>
      <c r="N99" s="411"/>
      <c r="O99" s="411"/>
      <c r="P99" s="411"/>
      <c r="Q99" s="411"/>
      <c r="R99" s="411"/>
      <c r="S99" s="411"/>
      <c r="T99" s="411"/>
      <c r="U99" s="946"/>
      <c r="V99" s="946"/>
      <c r="W99" s="946"/>
      <c r="X99" s="1488" t="str">
        <f>IF(AND(AF98&lt;&gt;0,AG98&lt;&gt;0),"Because you amended your collection fund balance in NNDR1 2023-24, you can edit these cells","")</f>
        <v/>
      </c>
      <c r="Y99" s="1487"/>
      <c r="Z99" s="8"/>
      <c r="AA99" s="6"/>
      <c r="AB99" s="224"/>
      <c r="AC99" s="742"/>
      <c r="AD99" s="222"/>
      <c r="AE99" s="1010" t="s">
        <v>4406</v>
      </c>
      <c r="AF99" s="139"/>
      <c r="AG99" s="139"/>
      <c r="AH99" s="139"/>
      <c r="AK99" s="1425"/>
    </row>
    <row r="100" spans="1:37" ht="16.5" customHeight="1" thickBot="1" x14ac:dyDescent="0.3">
      <c r="A100" s="847"/>
      <c r="B100" s="2"/>
      <c r="C100" s="1039"/>
      <c r="D100" s="1753" t="s">
        <v>5409</v>
      </c>
      <c r="E100" s="1753"/>
      <c r="F100" s="1753"/>
      <c r="G100" s="1753"/>
      <c r="H100" s="1753"/>
      <c r="I100" s="1753"/>
      <c r="J100" s="411"/>
      <c r="K100" s="412"/>
      <c r="L100" s="1105">
        <v>0</v>
      </c>
      <c r="M100" s="1231"/>
      <c r="N100" s="411"/>
      <c r="O100" s="1232">
        <v>0</v>
      </c>
      <c r="P100" s="411"/>
      <c r="Q100" s="411"/>
      <c r="R100" s="1232">
        <v>0</v>
      </c>
      <c r="S100" s="411"/>
      <c r="T100" s="411"/>
      <c r="U100" s="1105">
        <v>0</v>
      </c>
      <c r="V100" s="1233"/>
      <c r="W100" s="1573"/>
      <c r="X100" s="1572">
        <f>+L100+O100+R100+U100</f>
        <v>0</v>
      </c>
      <c r="Y100" s="1569"/>
      <c r="Z100" s="1041"/>
      <c r="AA100" s="6"/>
      <c r="AB100" s="224"/>
      <c r="AC100" s="742"/>
      <c r="AD100" s="222"/>
      <c r="AE100" s="1010">
        <f>INDEX(Data!DW:DW,MATCH(Import_LA_Code,Ref_LA_Codes,0))</f>
        <v>0</v>
      </c>
      <c r="AG100" s="139"/>
      <c r="AH100" s="223" t="s">
        <v>6478</v>
      </c>
      <c r="AI100" s="1431"/>
      <c r="AJ100" s="1431"/>
      <c r="AK100" s="1425"/>
    </row>
    <row r="101" spans="1:37" ht="16.5" customHeight="1" x14ac:dyDescent="0.25">
      <c r="A101" s="847"/>
      <c r="B101" s="2"/>
      <c r="C101" s="1039"/>
      <c r="D101" s="1753"/>
      <c r="E101" s="1753"/>
      <c r="F101" s="1753"/>
      <c r="G101" s="1753"/>
      <c r="H101" s="1753"/>
      <c r="I101" s="1753"/>
      <c r="J101" s="411"/>
      <c r="K101" s="412"/>
      <c r="L101" s="411"/>
      <c r="M101" s="412"/>
      <c r="N101" s="411"/>
      <c r="O101" s="411"/>
      <c r="P101" s="411"/>
      <c r="Q101" s="411"/>
      <c r="R101" s="411"/>
      <c r="S101" s="411"/>
      <c r="T101" s="411"/>
      <c r="U101" s="946"/>
      <c r="V101" s="946"/>
      <c r="W101" s="946"/>
      <c r="X101" s="1570"/>
      <c r="Y101" s="1040"/>
      <c r="Z101" s="1041"/>
      <c r="AA101" s="6"/>
      <c r="AB101" s="224"/>
      <c r="AC101" s="742"/>
      <c r="AD101" s="222"/>
      <c r="AE101" s="1010" t="s">
        <v>6479</v>
      </c>
      <c r="AF101" s="139"/>
      <c r="AG101" s="139"/>
      <c r="AH101" s="223"/>
      <c r="AI101" s="1556" t="str">
        <f>IF(OR(AG98&lt;&gt;0,AE100=1,AE102="P"),"Yes","No")</f>
        <v>No</v>
      </c>
      <c r="AJ101" s="1431"/>
      <c r="AK101" s="1425"/>
    </row>
    <row r="102" spans="1:37" ht="16.5" customHeight="1" thickBot="1" x14ac:dyDescent="0.25">
      <c r="A102" s="847"/>
      <c r="B102" s="2"/>
      <c r="C102" s="1039"/>
      <c r="D102" s="410"/>
      <c r="E102" s="411"/>
      <c r="F102" s="411"/>
      <c r="G102" s="411"/>
      <c r="H102" s="411"/>
      <c r="I102" s="411"/>
      <c r="J102" s="411"/>
      <c r="K102" s="412"/>
      <c r="L102" s="411"/>
      <c r="M102" s="412"/>
      <c r="N102" s="411"/>
      <c r="O102" s="411"/>
      <c r="P102" s="411"/>
      <c r="Q102" s="411"/>
      <c r="R102" s="411"/>
      <c r="S102" s="411"/>
      <c r="T102" s="411"/>
      <c r="U102" s="946"/>
      <c r="V102" s="946"/>
      <c r="W102" s="946"/>
      <c r="X102" s="1037"/>
      <c r="Y102" s="1040"/>
      <c r="Z102" s="1041"/>
      <c r="AA102" s="6"/>
      <c r="AB102" s="224"/>
      <c r="AC102" s="742"/>
      <c r="AD102" s="222"/>
      <c r="AE102" s="305">
        <f>INDEX(Data!EC:EC,MATCH(Import_LA_Code,Ref_LA_Codes,0))</f>
        <v>0</v>
      </c>
      <c r="AF102" s="1554"/>
      <c r="AG102" s="1554"/>
      <c r="AH102" s="1554"/>
      <c r="AI102" s="1433"/>
      <c r="AJ102" s="1433"/>
      <c r="AK102" s="1555"/>
    </row>
    <row r="103" spans="1:37" ht="16.5" thickBot="1" x14ac:dyDescent="0.25">
      <c r="A103" s="14"/>
      <c r="B103" s="2"/>
      <c r="C103" s="414"/>
      <c r="D103" s="416" t="s">
        <v>5417</v>
      </c>
      <c r="E103" s="417"/>
      <c r="F103" s="417"/>
      <c r="G103" s="417"/>
      <c r="H103" s="417"/>
      <c r="I103" s="417"/>
      <c r="J103" s="417"/>
      <c r="K103" s="412"/>
      <c r="L103" s="1207">
        <f>INDEX(Data!U:U,MATCH(Import_LA_Code,Ref_LA_Codes,0))</f>
        <v>0</v>
      </c>
      <c r="M103" s="412"/>
      <c r="N103" s="411"/>
      <c r="O103" s="1207">
        <f>INDEX(Data!V:V,MATCH(Import_LA_Code,Ref_LA_Codes,0))</f>
        <v>0</v>
      </c>
      <c r="P103" s="411"/>
      <c r="Q103" s="411"/>
      <c r="R103" s="1108">
        <f>INDEX(Data!W:W,MATCH(Import_LA_Code,Ref_LA_Codes,0))</f>
        <v>0</v>
      </c>
      <c r="S103" s="1205"/>
      <c r="T103" s="411"/>
      <c r="U103" s="1207">
        <f>INDEX(Data!X:X,MATCH(Import_LA_Code,Ref_LA_Codes,0))</f>
        <v>0</v>
      </c>
      <c r="V103" s="411"/>
      <c r="W103" s="411"/>
      <c r="X103" s="1207">
        <f>INDEX(Data!BB:BB,MATCH(Import_LA_Code,Ref_LA_Codes,0))</f>
        <v>0</v>
      </c>
      <c r="Y103" s="413"/>
      <c r="Z103" s="8"/>
      <c r="AA103" s="6"/>
      <c r="AB103" s="224"/>
      <c r="AC103" s="742">
        <f>IF(X103=SUM(U103,R103,O103,L103),0,1)</f>
        <v>0</v>
      </c>
      <c r="AD103" s="442">
        <f>(L103+O103+R103+U103)-X103</f>
        <v>0</v>
      </c>
      <c r="AE103" s="139"/>
      <c r="AF103" s="139"/>
      <c r="AG103" s="139"/>
      <c r="AH103" s="139"/>
    </row>
    <row r="104" spans="1:37" ht="16.5" customHeight="1" thickBot="1" x14ac:dyDescent="0.25">
      <c r="A104" s="14"/>
      <c r="B104" s="2"/>
      <c r="C104" s="414"/>
      <c r="D104" s="410"/>
      <c r="E104" s="411"/>
      <c r="F104" s="411"/>
      <c r="G104" s="411"/>
      <c r="H104" s="411"/>
      <c r="I104" s="411"/>
      <c r="J104" s="411"/>
      <c r="K104" s="412"/>
      <c r="L104" s="411"/>
      <c r="M104" s="412"/>
      <c r="N104" s="411"/>
      <c r="O104" s="411"/>
      <c r="P104" s="411"/>
      <c r="Q104" s="411"/>
      <c r="R104" s="411"/>
      <c r="S104" s="411"/>
      <c r="T104" s="411"/>
      <c r="U104" s="411"/>
      <c r="V104" s="411"/>
      <c r="W104" s="411"/>
      <c r="X104" s="411"/>
      <c r="Y104" s="413"/>
      <c r="Z104" s="8"/>
      <c r="AA104" s="6"/>
      <c r="AB104" s="224"/>
      <c r="AC104" s="742"/>
      <c r="AD104" s="222"/>
      <c r="AE104" s="139"/>
      <c r="AF104" s="224"/>
      <c r="AG104" s="139"/>
      <c r="AH104" s="139"/>
    </row>
    <row r="105" spans="1:37" ht="16.5" customHeight="1" thickBot="1" x14ac:dyDescent="0.25">
      <c r="A105" s="14"/>
      <c r="B105" s="2"/>
      <c r="C105" s="414"/>
      <c r="D105" s="1752" t="s">
        <v>5421</v>
      </c>
      <c r="E105" s="1752"/>
      <c r="F105" s="1752"/>
      <c r="G105" s="1752"/>
      <c r="H105" s="1752"/>
      <c r="I105" s="1752"/>
      <c r="J105" s="417"/>
      <c r="K105" s="412"/>
      <c r="L105" s="1225">
        <f>+L98+L100-L103</f>
        <v>0</v>
      </c>
      <c r="M105" s="412"/>
      <c r="N105" s="411"/>
      <c r="O105" s="1225">
        <f>+O98+O100-O103</f>
        <v>0</v>
      </c>
      <c r="P105" s="411"/>
      <c r="Q105" s="411"/>
      <c r="R105" s="1114">
        <f>+R98+R100-R103</f>
        <v>0</v>
      </c>
      <c r="S105" s="1226"/>
      <c r="T105" s="411"/>
      <c r="U105" s="1225">
        <f>+U98+U100-U103</f>
        <v>0</v>
      </c>
      <c r="V105" s="411"/>
      <c r="W105" s="411"/>
      <c r="X105" s="1225">
        <f>+X98+X100-X103</f>
        <v>0</v>
      </c>
      <c r="Y105" s="1571"/>
      <c r="Z105" s="8"/>
      <c r="AA105" s="6"/>
      <c r="AB105" s="224"/>
      <c r="AC105" s="742">
        <f>IF(X105=SUM(U105,R105,O105,L105),0,1)</f>
        <v>0</v>
      </c>
      <c r="AD105" s="442">
        <f>(L105+O105+R105+U105)-X105</f>
        <v>0</v>
      </c>
      <c r="AE105" s="139"/>
      <c r="AF105" s="139"/>
      <c r="AG105" s="139"/>
      <c r="AH105" s="139"/>
    </row>
    <row r="106" spans="1:37" x14ac:dyDescent="0.2">
      <c r="A106" s="14"/>
      <c r="B106" s="2"/>
      <c r="C106" s="414"/>
      <c r="D106" s="1752"/>
      <c r="E106" s="1752"/>
      <c r="F106" s="1752"/>
      <c r="G106" s="1752"/>
      <c r="H106" s="1752"/>
      <c r="I106" s="1752"/>
      <c r="J106" s="411"/>
      <c r="K106" s="412"/>
      <c r="L106" s="411"/>
      <c r="M106" s="412"/>
      <c r="N106" s="411"/>
      <c r="O106" s="411"/>
      <c r="P106" s="411"/>
      <c r="Q106" s="411"/>
      <c r="R106" s="411"/>
      <c r="S106" s="411"/>
      <c r="T106" s="411"/>
      <c r="U106" s="411"/>
      <c r="V106" s="411"/>
      <c r="W106" s="411"/>
      <c r="X106" s="411"/>
      <c r="Y106" s="413"/>
      <c r="Z106" s="8"/>
      <c r="AA106" s="6"/>
      <c r="AB106" s="224"/>
      <c r="AC106" s="742"/>
      <c r="AD106" s="222"/>
      <c r="AE106" s="139"/>
      <c r="AF106" s="139"/>
      <c r="AG106" s="139"/>
      <c r="AH106" s="139"/>
    </row>
    <row r="107" spans="1:37" ht="15.75" thickBot="1" x14ac:dyDescent="0.25">
      <c r="A107" s="14"/>
      <c r="B107" s="2"/>
      <c r="C107" s="414"/>
      <c r="D107" s="1045"/>
      <c r="E107" s="411"/>
      <c r="F107" s="411"/>
      <c r="G107" s="411"/>
      <c r="H107" s="411"/>
      <c r="I107" s="411"/>
      <c r="J107" s="411"/>
      <c r="K107" s="412"/>
      <c r="L107" s="411"/>
      <c r="M107" s="412"/>
      <c r="N107" s="411"/>
      <c r="O107" s="411"/>
      <c r="P107" s="411"/>
      <c r="Q107" s="411"/>
      <c r="R107" s="411"/>
      <c r="S107" s="411"/>
      <c r="T107" s="411"/>
      <c r="U107" s="411"/>
      <c r="V107" s="411"/>
      <c r="W107" s="411"/>
      <c r="X107" s="411"/>
      <c r="Y107" s="413"/>
      <c r="Z107" s="8"/>
      <c r="AA107" s="6"/>
      <c r="AB107" s="224"/>
      <c r="AC107" s="742"/>
      <c r="AD107" s="222"/>
      <c r="AE107" s="139"/>
      <c r="AF107" s="139"/>
      <c r="AG107" s="139"/>
      <c r="AH107" s="139"/>
    </row>
    <row r="108" spans="1:37" ht="16.5" thickBot="1" x14ac:dyDescent="0.25">
      <c r="A108" s="14"/>
      <c r="B108" s="2"/>
      <c r="C108" s="414"/>
      <c r="D108" s="418" t="s">
        <v>5418</v>
      </c>
      <c r="E108" s="411"/>
      <c r="F108" s="411"/>
      <c r="G108" s="411"/>
      <c r="H108" s="411"/>
      <c r="I108" s="411"/>
      <c r="J108" s="411"/>
      <c r="K108" s="412"/>
      <c r="L108" s="1227">
        <f>X108-O108-R108-U108</f>
        <v>0</v>
      </c>
      <c r="M108" s="412"/>
      <c r="N108" s="411"/>
      <c r="O108" s="1225">
        <f>IF($L$20=0,X108-(R108+U108),ROUND(X108*$O$20,0))</f>
        <v>0</v>
      </c>
      <c r="P108" s="411"/>
      <c r="Q108" s="411"/>
      <c r="R108" s="1225">
        <f>ROUND(X108*R20,0)</f>
        <v>0</v>
      </c>
      <c r="S108" s="411"/>
      <c r="T108" s="411"/>
      <c r="U108" s="1114">
        <f>ROUND(X108*U20,0)</f>
        <v>0</v>
      </c>
      <c r="V108" s="1226"/>
      <c r="W108" s="411"/>
      <c r="X108" s="1108">
        <f>INDEX(Data!H:H,MATCH(Import_LA_Code,Ref_LA_Codes,0))</f>
        <v>0</v>
      </c>
      <c r="Y108" s="1206"/>
      <c r="Z108" s="8"/>
      <c r="AA108" s="6"/>
      <c r="AB108" s="224"/>
      <c r="AC108" s="742">
        <f>IF(X108=SUM(U108,R108,O108,L108),0,1)</f>
        <v>0</v>
      </c>
      <c r="AD108" s="442">
        <f>(L108+O108+R108+U108)-X108</f>
        <v>0</v>
      </c>
      <c r="AE108" s="139"/>
      <c r="AF108" s="139"/>
      <c r="AG108" s="139"/>
      <c r="AH108" s="139"/>
    </row>
    <row r="109" spans="1:37" ht="15.75" thickBot="1" x14ac:dyDescent="0.25">
      <c r="A109" s="14"/>
      <c r="B109" s="2"/>
      <c r="C109" s="414"/>
      <c r="D109" s="410"/>
      <c r="E109" s="411"/>
      <c r="F109" s="411"/>
      <c r="G109" s="411"/>
      <c r="H109" s="411"/>
      <c r="I109" s="411"/>
      <c r="J109" s="411"/>
      <c r="K109" s="412"/>
      <c r="L109" s="411"/>
      <c r="M109" s="412"/>
      <c r="N109" s="411"/>
      <c r="O109" s="411"/>
      <c r="P109" s="411"/>
      <c r="Q109" s="411"/>
      <c r="R109" s="411"/>
      <c r="S109" s="411"/>
      <c r="T109" s="411"/>
      <c r="U109" s="411"/>
      <c r="V109" s="411"/>
      <c r="W109" s="411"/>
      <c r="X109" s="411"/>
      <c r="Y109" s="413"/>
      <c r="Z109" s="8"/>
      <c r="AA109" s="6"/>
      <c r="AB109" s="224"/>
      <c r="AC109" s="742"/>
      <c r="AD109" s="222"/>
      <c r="AE109" s="139"/>
      <c r="AF109" s="139"/>
      <c r="AG109" s="139"/>
      <c r="AH109" s="139"/>
    </row>
    <row r="110" spans="1:37" ht="16.5" thickBot="1" x14ac:dyDescent="0.25">
      <c r="A110" s="14"/>
      <c r="B110" s="2"/>
      <c r="C110" s="414"/>
      <c r="D110" s="418" t="s">
        <v>5419</v>
      </c>
      <c r="E110" s="411"/>
      <c r="F110" s="411"/>
      <c r="G110" s="411"/>
      <c r="H110" s="411"/>
      <c r="I110" s="411"/>
      <c r="J110" s="411"/>
      <c r="K110" s="412"/>
      <c r="L110" s="1114">
        <f>X110-O110-R110-U110</f>
        <v>0</v>
      </c>
      <c r="M110" s="1228"/>
      <c r="N110" s="411"/>
      <c r="O110" s="1225">
        <f>IF($L$20=0,X110-(R110+U110),ROUND(X110*$O$20,0))</f>
        <v>0</v>
      </c>
      <c r="P110" s="411"/>
      <c r="Q110" s="411"/>
      <c r="R110" s="1114">
        <f>ROUND(X110*R20,0)</f>
        <v>0</v>
      </c>
      <c r="S110" s="1226"/>
      <c r="T110" s="411"/>
      <c r="U110" s="1225">
        <f>ROUND(X110*U20,0)</f>
        <v>0</v>
      </c>
      <c r="V110" s="411"/>
      <c r="W110" s="411"/>
      <c r="X110" s="1225">
        <f>'Part 1'!K67</f>
        <v>0</v>
      </c>
      <c r="Y110" s="413"/>
      <c r="Z110" s="8"/>
      <c r="AA110" s="6"/>
      <c r="AB110" s="224"/>
      <c r="AC110" s="742">
        <f>IF(X110=SUM(U110,R110,O110,L110),0,1)</f>
        <v>0</v>
      </c>
      <c r="AD110" s="442">
        <f>(L110+O110+R110+U110)-X110</f>
        <v>0</v>
      </c>
      <c r="AE110" s="139"/>
      <c r="AF110" s="139"/>
      <c r="AG110" s="139"/>
      <c r="AH110" s="139"/>
    </row>
    <row r="111" spans="1:37" ht="15.75" thickBot="1" x14ac:dyDescent="0.25">
      <c r="A111" s="14"/>
      <c r="B111" s="2"/>
      <c r="C111" s="414"/>
      <c r="D111" s="410"/>
      <c r="E111" s="411"/>
      <c r="F111" s="411"/>
      <c r="G111" s="411"/>
      <c r="H111" s="411"/>
      <c r="I111" s="411"/>
      <c r="J111" s="411"/>
      <c r="K111" s="412"/>
      <c r="L111" s="411"/>
      <c r="M111" s="412"/>
      <c r="N111" s="411"/>
      <c r="O111" s="411"/>
      <c r="P111" s="411"/>
      <c r="Q111" s="411"/>
      <c r="R111" s="411"/>
      <c r="S111" s="411"/>
      <c r="T111" s="411"/>
      <c r="U111" s="411"/>
      <c r="V111" s="411"/>
      <c r="W111" s="411"/>
      <c r="X111" s="411"/>
      <c r="Y111" s="413"/>
      <c r="Z111" s="8"/>
      <c r="AA111" s="6"/>
      <c r="AB111" s="224"/>
      <c r="AC111" s="742"/>
      <c r="AD111" s="222"/>
      <c r="AE111" s="139"/>
      <c r="AF111" s="139"/>
      <c r="AG111" s="139"/>
      <c r="AH111" s="139"/>
    </row>
    <row r="112" spans="1:37" ht="16.5" thickBot="1" x14ac:dyDescent="0.25">
      <c r="A112" s="14"/>
      <c r="B112" s="2"/>
      <c r="C112" s="414"/>
      <c r="D112" s="424" t="s">
        <v>5422</v>
      </c>
      <c r="E112" s="411"/>
      <c r="F112" s="411"/>
      <c r="G112" s="411"/>
      <c r="H112" s="411"/>
      <c r="I112" s="411"/>
      <c r="J112" s="411"/>
      <c r="K112" s="412"/>
      <c r="L112" s="1114">
        <f>+L110-L108</f>
        <v>0</v>
      </c>
      <c r="M112" s="1228"/>
      <c r="N112" s="411"/>
      <c r="O112" s="1225">
        <f>+O110-O108</f>
        <v>0</v>
      </c>
      <c r="P112" s="411"/>
      <c r="Q112" s="411"/>
      <c r="R112" s="1225">
        <f>+R110-R108</f>
        <v>0</v>
      </c>
      <c r="S112" s="411"/>
      <c r="T112" s="411"/>
      <c r="U112" s="1114">
        <f>+U110-U108</f>
        <v>0</v>
      </c>
      <c r="V112" s="1226"/>
      <c r="W112" s="411"/>
      <c r="X112" s="1225">
        <f>+X110-X108</f>
        <v>0</v>
      </c>
      <c r="Y112" s="413"/>
      <c r="Z112" s="8"/>
      <c r="AA112" s="6"/>
      <c r="AB112" s="224"/>
      <c r="AC112" s="742">
        <f>IF(X112=SUM(U112,R112,O112,L112),0,1)</f>
        <v>0</v>
      </c>
      <c r="AD112" s="442">
        <f>(L112+O112+R112+U112)-X112</f>
        <v>0</v>
      </c>
      <c r="AE112" s="139"/>
      <c r="AF112" s="139"/>
      <c r="AG112" s="139"/>
      <c r="AH112" s="139"/>
    </row>
    <row r="113" spans="1:34" x14ac:dyDescent="0.2">
      <c r="A113" s="14"/>
      <c r="B113" s="2"/>
      <c r="C113" s="414"/>
      <c r="D113" s="410"/>
      <c r="E113" s="411"/>
      <c r="F113" s="411"/>
      <c r="G113" s="411"/>
      <c r="H113" s="411"/>
      <c r="I113" s="411"/>
      <c r="J113" s="411"/>
      <c r="K113" s="412"/>
      <c r="L113" s="411"/>
      <c r="M113" s="412"/>
      <c r="N113" s="411"/>
      <c r="O113" s="411"/>
      <c r="P113" s="411"/>
      <c r="Q113" s="411"/>
      <c r="R113" s="411"/>
      <c r="S113" s="411"/>
      <c r="T113" s="411"/>
      <c r="U113" s="411"/>
      <c r="V113" s="411"/>
      <c r="W113" s="411"/>
      <c r="X113" s="411"/>
      <c r="Y113" s="413"/>
      <c r="Z113" s="8"/>
      <c r="AA113" s="6"/>
      <c r="AB113" s="224"/>
      <c r="AC113" s="742"/>
      <c r="AD113" s="222"/>
      <c r="AE113" s="139"/>
      <c r="AF113" s="139"/>
      <c r="AG113" s="139"/>
      <c r="AH113" s="139"/>
    </row>
    <row r="114" spans="1:34" ht="15.75" thickBot="1" x14ac:dyDescent="0.25">
      <c r="A114" s="14"/>
      <c r="B114" s="2"/>
      <c r="C114" s="414"/>
      <c r="D114" s="424" t="s">
        <v>3911</v>
      </c>
      <c r="E114" s="411"/>
      <c r="F114" s="411"/>
      <c r="G114" s="411"/>
      <c r="H114" s="411"/>
      <c r="I114" s="411"/>
      <c r="J114" s="411"/>
      <c r="K114" s="412"/>
      <c r="L114" s="411"/>
      <c r="M114" s="412"/>
      <c r="N114" s="411"/>
      <c r="O114" s="411"/>
      <c r="P114" s="411"/>
      <c r="Q114" s="411"/>
      <c r="R114" s="411"/>
      <c r="S114" s="411"/>
      <c r="T114" s="411"/>
      <c r="U114" s="411"/>
      <c r="V114" s="411"/>
      <c r="W114" s="411"/>
      <c r="X114" s="411"/>
      <c r="Y114" s="916"/>
      <c r="Z114" s="888"/>
      <c r="AA114" s="6"/>
      <c r="AB114" s="224"/>
      <c r="AC114" s="742"/>
      <c r="AD114" s="222"/>
      <c r="AE114" s="139"/>
      <c r="AF114" s="139"/>
      <c r="AG114" s="139"/>
      <c r="AH114" s="139"/>
    </row>
    <row r="115" spans="1:34" ht="16.5" thickBot="1" x14ac:dyDescent="0.25">
      <c r="A115" s="14"/>
      <c r="B115" s="2"/>
      <c r="C115" s="414"/>
      <c r="D115" s="418" t="s">
        <v>5420</v>
      </c>
      <c r="E115" s="411"/>
      <c r="F115" s="411"/>
      <c r="G115" s="411"/>
      <c r="H115" s="411"/>
      <c r="I115" s="411"/>
      <c r="J115" s="411"/>
      <c r="K115" s="412"/>
      <c r="L115" s="1225">
        <f>+L105+L112</f>
        <v>0</v>
      </c>
      <c r="M115" s="412"/>
      <c r="N115" s="411"/>
      <c r="O115" s="1230">
        <f>+O105+O112</f>
        <v>0</v>
      </c>
      <c r="P115" s="411"/>
      <c r="Q115" s="411"/>
      <c r="R115" s="1114">
        <f>+R105+R112</f>
        <v>0</v>
      </c>
      <c r="S115" s="1226"/>
      <c r="T115" s="411"/>
      <c r="U115" s="1225">
        <f>+U105+U112</f>
        <v>0</v>
      </c>
      <c r="V115" s="411"/>
      <c r="W115" s="411"/>
      <c r="X115" s="1225">
        <f>+X105+X112</f>
        <v>0</v>
      </c>
      <c r="Y115" s="413"/>
      <c r="Z115" s="8"/>
      <c r="AA115" s="6"/>
      <c r="AB115" s="224"/>
      <c r="AC115" s="742">
        <f>IF(X115=SUM(U115,R115,O115,L115),0,1)</f>
        <v>0</v>
      </c>
      <c r="AD115" s="442">
        <f>(L115+O115+R115+U115)-X115</f>
        <v>0</v>
      </c>
      <c r="AE115" s="139"/>
      <c r="AF115" s="139"/>
      <c r="AG115" s="139"/>
      <c r="AH115" s="139"/>
    </row>
    <row r="116" spans="1:34" ht="15.75" thickBot="1" x14ac:dyDescent="0.25">
      <c r="A116" s="14"/>
      <c r="B116" s="2"/>
      <c r="C116" s="419"/>
      <c r="D116" s="420"/>
      <c r="E116" s="421"/>
      <c r="F116" s="421"/>
      <c r="G116" s="421"/>
      <c r="H116" s="421"/>
      <c r="I116" s="421"/>
      <c r="J116" s="421"/>
      <c r="K116" s="422"/>
      <c r="L116" s="421"/>
      <c r="M116" s="422"/>
      <c r="N116" s="421"/>
      <c r="O116" s="1229"/>
      <c r="P116" s="421"/>
      <c r="Q116" s="421"/>
      <c r="R116" s="421"/>
      <c r="S116" s="421"/>
      <c r="T116" s="421"/>
      <c r="U116" s="421"/>
      <c r="V116" s="421"/>
      <c r="W116" s="421"/>
      <c r="X116" s="421"/>
      <c r="Y116" s="423"/>
      <c r="Z116" s="8"/>
      <c r="AA116" s="6"/>
      <c r="AB116" s="224"/>
      <c r="AC116" s="442"/>
      <c r="AD116" s="222"/>
      <c r="AE116" s="139"/>
      <c r="AF116" s="139"/>
      <c r="AG116" s="139"/>
      <c r="AH116" s="139"/>
    </row>
    <row r="117" spans="1:34" ht="15.75" x14ac:dyDescent="0.2">
      <c r="A117" s="14"/>
      <c r="B117" s="2"/>
      <c r="C117" s="1751"/>
      <c r="D117" s="1751"/>
      <c r="E117" s="1751"/>
      <c r="F117" s="1751"/>
      <c r="G117" s="1751"/>
      <c r="H117" s="1751"/>
      <c r="I117" s="1751"/>
      <c r="J117" s="1751"/>
      <c r="K117" s="1751"/>
      <c r="L117" s="1751"/>
      <c r="M117" s="1751"/>
      <c r="N117" s="1751"/>
      <c r="O117" s="1751"/>
      <c r="P117" s="1751"/>
      <c r="Q117" s="1751"/>
      <c r="R117" s="1751"/>
      <c r="S117" s="1751"/>
      <c r="T117" s="1751"/>
      <c r="U117" s="1751"/>
      <c r="V117" s="1751"/>
      <c r="W117" s="1751"/>
      <c r="X117" s="1751"/>
      <c r="Y117" s="2"/>
      <c r="Z117" s="8"/>
      <c r="AA117" s="6"/>
      <c r="AC117" s="222"/>
      <c r="AD117" s="222"/>
      <c r="AE117" s="139"/>
      <c r="AF117" s="139"/>
      <c r="AG117" s="139"/>
      <c r="AH117" s="139"/>
    </row>
    <row r="118" spans="1:34" x14ac:dyDescent="0.2">
      <c r="A118" s="14"/>
      <c r="B118" s="2"/>
      <c r="C118" s="17"/>
      <c r="D118" s="17"/>
      <c r="E118" s="2"/>
      <c r="F118" s="2"/>
      <c r="G118" s="2"/>
      <c r="H118" s="2"/>
      <c r="I118" s="2"/>
      <c r="J118" s="2"/>
      <c r="K118" s="2"/>
      <c r="L118" s="17"/>
      <c r="M118" s="17"/>
      <c r="N118" s="17"/>
      <c r="O118" s="17"/>
      <c r="P118" s="17"/>
      <c r="Q118" s="17"/>
      <c r="R118" s="17"/>
      <c r="S118" s="17"/>
      <c r="T118" s="17"/>
      <c r="U118" s="17"/>
      <c r="V118" s="17"/>
      <c r="W118" s="17"/>
      <c r="X118" s="17"/>
      <c r="Y118" s="2"/>
      <c r="Z118" s="8"/>
      <c r="AA118" s="6"/>
    </row>
    <row r="119" spans="1:34" ht="15.75" thickBot="1" x14ac:dyDescent="0.25">
      <c r="A119" s="15"/>
      <c r="B119" s="16"/>
      <c r="C119" s="103"/>
      <c r="D119" s="103"/>
      <c r="E119" s="16"/>
      <c r="F119" s="16"/>
      <c r="G119" s="16"/>
      <c r="H119" s="16"/>
      <c r="I119" s="16"/>
      <c r="J119" s="16"/>
      <c r="K119" s="922"/>
      <c r="L119" s="103"/>
      <c r="M119" s="103"/>
      <c r="N119" s="103"/>
      <c r="O119" s="103"/>
      <c r="P119" s="103"/>
      <c r="Q119" s="103"/>
      <c r="R119" s="103"/>
      <c r="S119" s="103"/>
      <c r="T119" s="103"/>
      <c r="U119" s="103"/>
      <c r="V119" s="103"/>
      <c r="W119" s="103"/>
      <c r="X119" s="103"/>
      <c r="Y119" s="103"/>
      <c r="Z119" s="440"/>
      <c r="AA119" s="6"/>
    </row>
    <row r="121" spans="1:34" hidden="1" x14ac:dyDescent="0.2"/>
    <row r="122" spans="1:34" hidden="1" x14ac:dyDescent="0.2">
      <c r="L122" s="1748">
        <f>+U78+O78+L78-X78</f>
        <v>0</v>
      </c>
      <c r="M122" s="1673"/>
      <c r="N122" s="1673"/>
      <c r="O122" s="1673"/>
      <c r="P122" s="1673"/>
      <c r="Q122" s="1673"/>
      <c r="R122" s="1673"/>
    </row>
    <row r="123" spans="1:34" hidden="1" x14ac:dyDescent="0.2"/>
    <row r="124" spans="1:34" hidden="1" x14ac:dyDescent="0.2"/>
    <row r="125" spans="1:34" hidden="1" x14ac:dyDescent="0.2"/>
  </sheetData>
  <sheetProtection sheet="1" objects="1" scenarios="1"/>
  <mergeCells count="20">
    <mergeCell ref="D20:I21"/>
    <mergeCell ref="C12:H12"/>
    <mergeCell ref="S1:T1"/>
    <mergeCell ref="A3:Z3"/>
    <mergeCell ref="A5:Z5"/>
    <mergeCell ref="A7:Z7"/>
    <mergeCell ref="C13:X14"/>
    <mergeCell ref="A2:Z2"/>
    <mergeCell ref="U16:U17"/>
    <mergeCell ref="L16:L17"/>
    <mergeCell ref="R16:R17"/>
    <mergeCell ref="O16:O17"/>
    <mergeCell ref="L122:R122"/>
    <mergeCell ref="L95:L96"/>
    <mergeCell ref="O95:O96"/>
    <mergeCell ref="R95:R96"/>
    <mergeCell ref="C117:X117"/>
    <mergeCell ref="D105:I106"/>
    <mergeCell ref="D100:I101"/>
    <mergeCell ref="U95:U96"/>
  </mergeCells>
  <phoneticPr fontId="9" type="noConversion"/>
  <conditionalFormatting sqref="K16:M116">
    <cfRule type="expression" dxfId="37" priority="8">
      <formula>AND($L$16="")=TRUE</formula>
    </cfRule>
  </conditionalFormatting>
  <conditionalFormatting sqref="L100 O100 R100 U100 X100">
    <cfRule type="expression" dxfId="36" priority="1">
      <formula>$AI$101="No"</formula>
    </cfRule>
  </conditionalFormatting>
  <conditionalFormatting sqref="N16:P116">
    <cfRule type="expression" dxfId="35" priority="13">
      <formula>AND($O$16="")=TRUE</formula>
    </cfRule>
  </conditionalFormatting>
  <conditionalFormatting sqref="O41 X41">
    <cfRule type="expression" dxfId="34" priority="220">
      <formula>$AC$41=0</formula>
    </cfRule>
  </conditionalFormatting>
  <conditionalFormatting sqref="Q16:S116">
    <cfRule type="expression" dxfId="33" priority="14">
      <formula>AND($R$16="")=TRUE</formula>
    </cfRule>
  </conditionalFormatting>
  <conditionalFormatting sqref="R33">
    <cfRule type="expression" dxfId="32" priority="234" stopIfTrue="1">
      <formula>AND(NOT(Import_LA_Code="E0703"),$R$16="",OR($R$20=0))</formula>
    </cfRule>
    <cfRule type="expression" dxfId="31" priority="268">
      <formula>AND(NOT(Import_LA_Code="E0703"),$R$16&lt;&gt;"")</formula>
    </cfRule>
  </conditionalFormatting>
  <conditionalFormatting sqref="T16:V116">
    <cfRule type="expression" dxfId="30" priority="18">
      <formula>AND($U$16="")=TRUE</formula>
    </cfRule>
  </conditionalFormatting>
  <dataValidations count="39">
    <dataValidation type="custom" allowBlank="1" showInputMessage="1" showErrorMessage="1" error="Data entry is not allowed in this cell" sqref="U88 R115 U115 X115 R86:R88 X24 U24 R24 O24 L24 L26 L28 X26 R70 U70 L54 O70 O66 U72 U66 X20 L66 X64 U64 R64 O64 L64 L62 R62 O62 R49 O49 X62 U62 X52 X54 U54 R54 O54 L70 L56 O52 R52 U52 L52 X49 U49 R33 L58 O56 R56 U56 X56 X58 U58 O58 R58 U86 L86 R66:R68 O86 O115 L84 O84 R84 U84 X84 U20 X66 X74 X80 X78 O78 X86 L74 X72 L78 X76 U76 R76 O76 L76 O72 U78 X88 X68 L72 X70 O31 X31 X33 O33 O35 R35 X35 X37 U37 R37 O37 O39 R39 U39 X39 X41 O41 O43 R43 U43 X43 X47 U47 R47 O47 L47 L49 L105 O105 R105 U105 X105 X108 U108 R108 O108 X82 L110 O110 R110 U110 X98 X112 U112 R112 O112 L112 L115 R72:R74 U74 O74 O68 R78:R80 O80 U68 R20 U80 L68 L88 O88 L20 O20 L80 L82 O82 R82 U82 L108 L98 O98 R98 U98 X110 X100" xr:uid="{27714856-2952-4599-906D-1AE17A86CD84}">
      <formula1>"$AF$1=""NA"""</formula1>
    </dataValidation>
    <dataValidation allowBlank="1" showInputMessage="1" showErrorMessage="1" prompt="This was Line 25 in NNDR3 22-23" sqref="D103" xr:uid="{F3BF5688-818E-425E-B312-19FCC9A822BB}"/>
    <dataValidation allowBlank="1" showInputMessage="1" showErrorMessage="1" prompt="This was Line 27 in NNDR3 22-23" sqref="D108" xr:uid="{0719589E-36C4-4E3E-BDA4-6BC47AAA3905}"/>
    <dataValidation allowBlank="1" showInputMessage="1" showErrorMessage="1" prompt="This was Line 28 in NNDR3 22-23" sqref="D110" xr:uid="{8A3E4F32-6139-47A1-999F-6711AA6CE07D}"/>
    <dataValidation allowBlank="1" showInputMessage="1" showErrorMessage="1" prompt="This was Line 29 in NNDR3 22-23" sqref="D112" xr:uid="{67AF18BC-3B6F-403E-836E-36F1510292B3}"/>
    <dataValidation allowBlank="1" showInputMessage="1" showErrorMessage="1" prompt="This was Line 30 in NNDR3 22-23" sqref="D115" xr:uid="{B86247D0-221F-4B96-9CE9-1E015F87ACDE}"/>
    <dataValidation allowBlank="1" showInputMessage="1" showErrorMessage="1" prompt="This was Line 26 in NNDR3 22-23" sqref="D105:I106" xr:uid="{6798D4F0-EA1C-4E40-891F-3BBE2322C9CB}"/>
    <dataValidation type="custom" allowBlank="1" showInputMessage="1" showErrorMessage="1" error="Data entry is not allowed in this cell" sqref="L103 O103 R103 U103 X103 AE96:AK102" xr:uid="{6169C85F-2439-4F33-8EFC-06C2DDD4F4DB}">
      <formula1>"$O$1=""na"""</formula1>
    </dataValidation>
    <dataValidation type="custom" allowBlank="1" showInputMessage="1" showErrorMessage="1" errorTitle="DO NOT AMEND" error="DO NOT AMEND THESE CELLS" sqref="AB1:AD1048576" xr:uid="{966C3946-6B25-4E18-ACC0-ADC440A49ADB}">
      <formula1>"if(ba1=""n/a"")"</formula1>
    </dataValidation>
    <dataValidation allowBlank="1" showInputMessage="1" showErrorMessage="1" prompt="This was line 1 in NNDR3 22-23" sqref="D24" xr:uid="{17A8C6E7-0513-42B2-9A84-EFAAFC395554}"/>
    <dataValidation allowBlank="1" showInputMessage="1" showErrorMessage="1" prompt="This was line 2 in NNDR3 22-23" sqref="D26" xr:uid="{B4EFA81D-A476-4C74-B204-39129E75DC42}"/>
    <dataValidation allowBlank="1" showInputMessage="1" showErrorMessage="1" prompt="This was line 3 in NNDR3 22-23" sqref="D28" xr:uid="{9CB651F9-294B-48BC-AEAE-C164E7114E35}"/>
    <dataValidation allowBlank="1" showInputMessage="1" showErrorMessage="1" prompt="This was line 4 in NNDR3 22-23" sqref="D31" xr:uid="{25C6F076-213A-4A67-AAB0-36FEA588CC54}"/>
    <dataValidation allowBlank="1" showInputMessage="1" showErrorMessage="1" prompt="This was line 5 in NNDR3 22-23" sqref="D33" xr:uid="{638F0185-F2E1-4BD4-9360-3B500F48AE4F}"/>
    <dataValidation allowBlank="1" showInputMessage="1" showErrorMessage="1" prompt="This was line 6 in NNDR3 22-23" sqref="D35" xr:uid="{65673B98-258B-4789-A107-CFD18E17AF1D}"/>
    <dataValidation allowBlank="1" showInputMessage="1" showErrorMessage="1" prompt="This was line 7 in NNDR3 22-23" sqref="D37" xr:uid="{B6654A8F-4A30-452A-991F-C3659CD0C329}"/>
    <dataValidation allowBlank="1" showInputMessage="1" showErrorMessage="1" prompt="This was line 8 in NNDR3 22-23" sqref="D39" xr:uid="{1C288664-8707-49F6-B387-E4F00F83053E}"/>
    <dataValidation allowBlank="1" showInputMessage="1" showErrorMessage="1" prompt="This was line 9 in NNDR3 22-23" sqref="D41" xr:uid="{E85BB6B6-F502-4461-93F5-4C557536B0E7}"/>
    <dataValidation allowBlank="1" showInputMessage="1" showErrorMessage="1" prompt="This was line 10 in NNDR3 22-23" sqref="D43" xr:uid="{5FA70D38-0491-4A18-86F4-45AE285E4190}"/>
    <dataValidation allowBlank="1" showInputMessage="1" showErrorMessage="1" prompt="This was line 11 in NNDR3 22-23" sqref="D47" xr:uid="{14551E47-B333-4BE6-B4EE-881A202D67ED}"/>
    <dataValidation allowBlank="1" showInputMessage="1" showErrorMessage="1" prompt="This was line 12 in NNDR3 22-23" sqref="D49" xr:uid="{16414127-6441-4E05-8233-60F0337EE5F6}"/>
    <dataValidation allowBlank="1" showInputMessage="1" showErrorMessage="1" prompt="This was line 13 in NNDR3 22-23" sqref="D52" xr:uid="{2BD7CED7-9955-477A-A0EE-8B61B3EEB4FD}"/>
    <dataValidation allowBlank="1" showInputMessage="1" showErrorMessage="1" prompt="This was line 14 in NNDR3 22-23" sqref="D54" xr:uid="{42AFCCCD-EBAB-476E-8764-D294B566C112}"/>
    <dataValidation allowBlank="1" showInputMessage="1" showErrorMessage="1" prompt="This was line 15 in NNDR3 22-23" sqref="D56" xr:uid="{5BE5EE1D-7F90-49DB-9BAF-B1AE75FF072F}"/>
    <dataValidation allowBlank="1" showInputMessage="1" showErrorMessage="1" prompt="This was line 16 in NNDR3 22-23" sqref="D58" xr:uid="{FF1FE5A5-53AF-4843-BD75-7A4ACE0C3CB5}"/>
    <dataValidation allowBlank="1" showInputMessage="1" showErrorMessage="1" prompt="This was line 17 in NNDR3 22-23" sqref="D62" xr:uid="{46CFE59D-6A2C-4B6E-AF70-A017A4962737}"/>
    <dataValidation allowBlank="1" showInputMessage="1" showErrorMessage="1" prompt="This was line 17a in NNDR3 22-23" sqref="D64" xr:uid="{C9F67343-65E6-47B3-A2DD-F331BE35B960}"/>
    <dataValidation allowBlank="1" showInputMessage="1" showErrorMessage="1" prompt="This was line 17b in NNDR3 22-23" sqref="D66" xr:uid="{0AE0428A-10CC-4756-9721-C6C3E6C9CF78}"/>
    <dataValidation allowBlank="1" showInputMessage="1" showErrorMessage="1" prompt="This is a new line added for NNDR3 23-24" sqref="D68" xr:uid="{E5B048EA-901B-4133-946B-C3772E111A3E}"/>
    <dataValidation allowBlank="1" showInputMessage="1" showErrorMessage="1" prompt="This was line 18 in NNDR3 22-23" sqref="D70" xr:uid="{90FBB2B2-7024-4FCC-9B5F-828BBFA5F367}"/>
    <dataValidation allowBlank="1" showInputMessage="1" showErrorMessage="1" prompt="This was line 19 in NNDR3 22-23" sqref="D72" xr:uid="{FDAB678E-56CC-4740-97BC-E34BB5D45014}"/>
    <dataValidation allowBlank="1" showInputMessage="1" showErrorMessage="1" prompt="This is a new line added in NNDR3 23-24" sqref="D74 D80 D88" xr:uid="{9925AF8D-A8D9-4A61-AA82-4407AEB88F9E}"/>
    <dataValidation allowBlank="1" showInputMessage="1" showErrorMessage="1" prompt="This was line 20 in NNDR3 22-23" sqref="D76" xr:uid="{E860A32B-9D85-425E-B7E3-A50C38425F94}"/>
    <dataValidation allowBlank="1" showInputMessage="1" showErrorMessage="1" prompt="This was line 21 in NNDR3 22-23" sqref="D78" xr:uid="{E0C0AD1B-96B9-4B4D-B8E5-0329DA643F7C}"/>
    <dataValidation allowBlank="1" showInputMessage="1" showErrorMessage="1" prompt="This was line 22 in NNDR3 22-23" sqref="D82" xr:uid="{19B2D6C9-A5D8-406B-9E30-08174D9F0C6A}"/>
    <dataValidation allowBlank="1" showInputMessage="1" showErrorMessage="1" prompt="This was line 22a in NNDR3 22-23" sqref="D84" xr:uid="{246C589A-1D5B-4DAB-9DF5-6F36D8C3CE35}"/>
    <dataValidation allowBlank="1" showInputMessage="1" showErrorMessage="1" prompt="This was line 22b in NNDR3 22-23" sqref="D86" xr:uid="{7AA279DF-2907-4101-811B-9C3594523850}"/>
    <dataValidation allowBlank="1" showInputMessage="1" showErrorMessage="1" prompt="This was line 23 in NNDR3 22-23" sqref="D98" xr:uid="{904C21BA-148B-4F0F-8B3A-5B0CA3A52CCC}"/>
    <dataValidation allowBlank="1" showInputMessage="1" showErrorMessage="1" prompt="This was line 24 in NNDR3 22-23" sqref="D100:I101" xr:uid="{68674A75-6910-41A6-8C80-DAC5C1021C27}"/>
  </dataValidations>
  <printOptions horizontalCentered="1"/>
  <pageMargins left="0.39370078740157483" right="0.39370078740157483" top="0.59055118110236227" bottom="0.59055118110236227" header="0.51181102362204722" footer="0.51181102362204722"/>
  <pageSetup paperSize="9" scale="45" fitToHeight="0" orientation="portrait" r:id="rId1"/>
  <headerFooter alignWithMargins="0">
    <oddHeader>&amp;C&amp;"Calibri"&amp;10&amp;K000000 OFFICIAL&amp;1#_x000D_</oddHeader>
    <oddFooter>&amp;C_x000D_&amp;1#&amp;"Calibri"&amp;10&amp;K000000 OFFICIAL</oddFooter>
  </headerFooter>
  <rowBreaks count="1" manualBreakCount="1">
    <brk id="90"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BA82"/>
  <sheetViews>
    <sheetView showGridLines="0" zoomScaleNormal="100" workbookViewId="0"/>
  </sheetViews>
  <sheetFormatPr defaultRowHeight="15" x14ac:dyDescent="0.2"/>
  <cols>
    <col min="1" max="1" width="3.85546875" style="5" customWidth="1"/>
    <col min="2" max="2" width="10.85546875" style="5" bestFit="1" customWidth="1"/>
    <col min="3" max="3" width="38.42578125" style="5" bestFit="1" customWidth="1"/>
    <col min="4" max="4" width="18.85546875" style="5" customWidth="1"/>
    <col min="5" max="5" width="15.85546875" style="5" customWidth="1"/>
    <col min="6" max="6" width="3.85546875" style="5" customWidth="1"/>
    <col min="7" max="7" width="16.85546875" style="5" bestFit="1" customWidth="1"/>
    <col min="8" max="8" width="10.85546875" style="5" bestFit="1" customWidth="1"/>
    <col min="9" max="9" width="3.85546875" style="5" customWidth="1"/>
    <col min="10" max="10" width="12.85546875" style="309" bestFit="1" customWidth="1"/>
    <col min="11" max="11" width="9.140625" style="309" bestFit="1" customWidth="1"/>
    <col min="12" max="12" width="3.85546875" style="309" customWidth="1"/>
    <col min="13" max="13" width="27.85546875" style="309" bestFit="1" customWidth="1"/>
    <col min="14" max="14" width="3.85546875" style="226" customWidth="1"/>
    <col min="15" max="15" width="50.85546875" style="139" customWidth="1"/>
    <col min="16" max="16" width="3.85546875" style="139" customWidth="1"/>
    <col min="17" max="17" width="9.140625" style="139" hidden="1" customWidth="1"/>
    <col min="18" max="18" width="3.85546875" style="139" hidden="1" customWidth="1"/>
    <col min="19" max="39" width="9.140625" style="139" hidden="1" customWidth="1"/>
    <col min="40" max="53" width="9.140625" style="5" hidden="1" customWidth="1"/>
    <col min="54" max="54" width="9.140625" style="5" customWidth="1"/>
    <col min="55" max="255" width="9.140625" style="5"/>
    <col min="256" max="256" width="3.85546875" style="5" customWidth="1"/>
    <col min="257" max="257" width="9.140625" style="5"/>
    <col min="258" max="258" width="38.42578125" style="5" bestFit="1" customWidth="1"/>
    <col min="259" max="259" width="18.85546875" style="5" customWidth="1"/>
    <col min="260" max="260" width="15.85546875" style="5" customWidth="1"/>
    <col min="261" max="261" width="3.85546875" style="5" customWidth="1"/>
    <col min="262" max="262" width="16.85546875" style="5" bestFit="1" customWidth="1"/>
    <col min="263" max="263" width="9.140625" style="5" bestFit="1" customWidth="1"/>
    <col min="264" max="264" width="3.85546875" style="5" customWidth="1"/>
    <col min="265" max="265" width="12.85546875" style="5" bestFit="1" customWidth="1"/>
    <col min="266" max="266" width="9.140625" style="5" bestFit="1" customWidth="1"/>
    <col min="267" max="267" width="3.85546875" style="5" customWidth="1"/>
    <col min="268" max="268" width="22.140625" style="5" customWidth="1"/>
    <col min="269" max="269" width="3.85546875" style="5" customWidth="1"/>
    <col min="270" max="270" width="50.85546875" style="5" customWidth="1"/>
    <col min="271" max="271" width="3.85546875" style="5" customWidth="1"/>
    <col min="272" max="273" width="9.140625" style="5"/>
    <col min="274" max="274" width="3.85546875" style="5" customWidth="1"/>
    <col min="275" max="511" width="9.140625" style="5"/>
    <col min="512" max="512" width="3.85546875" style="5" customWidth="1"/>
    <col min="513" max="513" width="9.140625" style="5"/>
    <col min="514" max="514" width="38.42578125" style="5" bestFit="1" customWidth="1"/>
    <col min="515" max="515" width="18.85546875" style="5" customWidth="1"/>
    <col min="516" max="516" width="15.85546875" style="5" customWidth="1"/>
    <col min="517" max="517" width="3.85546875" style="5" customWidth="1"/>
    <col min="518" max="518" width="16.85546875" style="5" bestFit="1" customWidth="1"/>
    <col min="519" max="519" width="9.140625" style="5" bestFit="1" customWidth="1"/>
    <col min="520" max="520" width="3.85546875" style="5" customWidth="1"/>
    <col min="521" max="521" width="12.85546875" style="5" bestFit="1" customWidth="1"/>
    <col min="522" max="522" width="9.140625" style="5" bestFit="1" customWidth="1"/>
    <col min="523" max="523" width="3.85546875" style="5" customWidth="1"/>
    <col min="524" max="524" width="22.140625" style="5" customWidth="1"/>
    <col min="525" max="525" width="3.85546875" style="5" customWidth="1"/>
    <col min="526" max="526" width="50.85546875" style="5" customWidth="1"/>
    <col min="527" max="527" width="3.85546875" style="5" customWidth="1"/>
    <col min="528" max="529" width="9.140625" style="5"/>
    <col min="530" max="530" width="3.85546875" style="5" customWidth="1"/>
    <col min="531" max="767" width="9.140625" style="5"/>
    <col min="768" max="768" width="3.85546875" style="5" customWidth="1"/>
    <col min="769" max="769" width="9.140625" style="5"/>
    <col min="770" max="770" width="38.42578125" style="5" bestFit="1" customWidth="1"/>
    <col min="771" max="771" width="18.85546875" style="5" customWidth="1"/>
    <col min="772" max="772" width="15.85546875" style="5" customWidth="1"/>
    <col min="773" max="773" width="3.85546875" style="5" customWidth="1"/>
    <col min="774" max="774" width="16.85546875" style="5" bestFit="1" customWidth="1"/>
    <col min="775" max="775" width="9.140625" style="5" bestFit="1" customWidth="1"/>
    <col min="776" max="776" width="3.85546875" style="5" customWidth="1"/>
    <col min="777" max="777" width="12.85546875" style="5" bestFit="1" customWidth="1"/>
    <col min="778" max="778" width="9.140625" style="5" bestFit="1" customWidth="1"/>
    <col min="779" max="779" width="3.85546875" style="5" customWidth="1"/>
    <col min="780" max="780" width="22.140625" style="5" customWidth="1"/>
    <col min="781" max="781" width="3.85546875" style="5" customWidth="1"/>
    <col min="782" max="782" width="50.85546875" style="5" customWidth="1"/>
    <col min="783" max="783" width="3.85546875" style="5" customWidth="1"/>
    <col min="784" max="785" width="9.140625" style="5"/>
    <col min="786" max="786" width="3.85546875" style="5" customWidth="1"/>
    <col min="787" max="1023" width="9.140625" style="5"/>
    <col min="1024" max="1024" width="3.85546875" style="5" customWidth="1"/>
    <col min="1025" max="1025" width="9.140625" style="5"/>
    <col min="1026" max="1026" width="38.42578125" style="5" bestFit="1" customWidth="1"/>
    <col min="1027" max="1027" width="18.85546875" style="5" customWidth="1"/>
    <col min="1028" max="1028" width="15.85546875" style="5" customWidth="1"/>
    <col min="1029" max="1029" width="3.85546875" style="5" customWidth="1"/>
    <col min="1030" max="1030" width="16.85546875" style="5" bestFit="1" customWidth="1"/>
    <col min="1031" max="1031" width="9.140625" style="5" bestFit="1" customWidth="1"/>
    <col min="1032" max="1032" width="3.85546875" style="5" customWidth="1"/>
    <col min="1033" max="1033" width="12.85546875" style="5" bestFit="1" customWidth="1"/>
    <col min="1034" max="1034" width="9.140625" style="5" bestFit="1" customWidth="1"/>
    <col min="1035" max="1035" width="3.85546875" style="5" customWidth="1"/>
    <col min="1036" max="1036" width="22.140625" style="5" customWidth="1"/>
    <col min="1037" max="1037" width="3.85546875" style="5" customWidth="1"/>
    <col min="1038" max="1038" width="50.85546875" style="5" customWidth="1"/>
    <col min="1039" max="1039" width="3.85546875" style="5" customWidth="1"/>
    <col min="1040" max="1041" width="9.140625" style="5"/>
    <col min="1042" max="1042" width="3.85546875" style="5" customWidth="1"/>
    <col min="1043" max="1279" width="9.140625" style="5"/>
    <col min="1280" max="1280" width="3.85546875" style="5" customWidth="1"/>
    <col min="1281" max="1281" width="9.140625" style="5"/>
    <col min="1282" max="1282" width="38.42578125" style="5" bestFit="1" customWidth="1"/>
    <col min="1283" max="1283" width="18.85546875" style="5" customWidth="1"/>
    <col min="1284" max="1284" width="15.85546875" style="5" customWidth="1"/>
    <col min="1285" max="1285" width="3.85546875" style="5" customWidth="1"/>
    <col min="1286" max="1286" width="16.85546875" style="5" bestFit="1" customWidth="1"/>
    <col min="1287" max="1287" width="9.140625" style="5" bestFit="1" customWidth="1"/>
    <col min="1288" max="1288" width="3.85546875" style="5" customWidth="1"/>
    <col min="1289" max="1289" width="12.85546875" style="5" bestFit="1" customWidth="1"/>
    <col min="1290" max="1290" width="9.140625" style="5" bestFit="1" customWidth="1"/>
    <col min="1291" max="1291" width="3.85546875" style="5" customWidth="1"/>
    <col min="1292" max="1292" width="22.140625" style="5" customWidth="1"/>
    <col min="1293" max="1293" width="3.85546875" style="5" customWidth="1"/>
    <col min="1294" max="1294" width="50.85546875" style="5" customWidth="1"/>
    <col min="1295" max="1295" width="3.85546875" style="5" customWidth="1"/>
    <col min="1296" max="1297" width="9.140625" style="5"/>
    <col min="1298" max="1298" width="3.85546875" style="5" customWidth="1"/>
    <col min="1299" max="1535" width="9.140625" style="5"/>
    <col min="1536" max="1536" width="3.85546875" style="5" customWidth="1"/>
    <col min="1537" max="1537" width="9.140625" style="5"/>
    <col min="1538" max="1538" width="38.42578125" style="5" bestFit="1" customWidth="1"/>
    <col min="1539" max="1539" width="18.85546875" style="5" customWidth="1"/>
    <col min="1540" max="1540" width="15.85546875" style="5" customWidth="1"/>
    <col min="1541" max="1541" width="3.85546875" style="5" customWidth="1"/>
    <col min="1542" max="1542" width="16.85546875" style="5" bestFit="1" customWidth="1"/>
    <col min="1543" max="1543" width="9.140625" style="5" bestFit="1" customWidth="1"/>
    <col min="1544" max="1544" width="3.85546875" style="5" customWidth="1"/>
    <col min="1545" max="1545" width="12.85546875" style="5" bestFit="1" customWidth="1"/>
    <col min="1546" max="1546" width="9.140625" style="5" bestFit="1" customWidth="1"/>
    <col min="1547" max="1547" width="3.85546875" style="5" customWidth="1"/>
    <col min="1548" max="1548" width="22.140625" style="5" customWidth="1"/>
    <col min="1549" max="1549" width="3.85546875" style="5" customWidth="1"/>
    <col min="1550" max="1550" width="50.85546875" style="5" customWidth="1"/>
    <col min="1551" max="1551" width="3.85546875" style="5" customWidth="1"/>
    <col min="1552" max="1553" width="9.140625" style="5"/>
    <col min="1554" max="1554" width="3.85546875" style="5" customWidth="1"/>
    <col min="1555" max="1791" width="9.140625" style="5"/>
    <col min="1792" max="1792" width="3.85546875" style="5" customWidth="1"/>
    <col min="1793" max="1793" width="9.140625" style="5"/>
    <col min="1794" max="1794" width="38.42578125" style="5" bestFit="1" customWidth="1"/>
    <col min="1795" max="1795" width="18.85546875" style="5" customWidth="1"/>
    <col min="1796" max="1796" width="15.85546875" style="5" customWidth="1"/>
    <col min="1797" max="1797" width="3.85546875" style="5" customWidth="1"/>
    <col min="1798" max="1798" width="16.85546875" style="5" bestFit="1" customWidth="1"/>
    <col min="1799" max="1799" width="9.140625" style="5" bestFit="1" customWidth="1"/>
    <col min="1800" max="1800" width="3.85546875" style="5" customWidth="1"/>
    <col min="1801" max="1801" width="12.85546875" style="5" bestFit="1" customWidth="1"/>
    <col min="1802" max="1802" width="9.140625" style="5" bestFit="1" customWidth="1"/>
    <col min="1803" max="1803" width="3.85546875" style="5" customWidth="1"/>
    <col min="1804" max="1804" width="22.140625" style="5" customWidth="1"/>
    <col min="1805" max="1805" width="3.85546875" style="5" customWidth="1"/>
    <col min="1806" max="1806" width="50.85546875" style="5" customWidth="1"/>
    <col min="1807" max="1807" width="3.85546875" style="5" customWidth="1"/>
    <col min="1808" max="1809" width="9.140625" style="5"/>
    <col min="1810" max="1810" width="3.85546875" style="5" customWidth="1"/>
    <col min="1811" max="2047" width="9.140625" style="5"/>
    <col min="2048" max="2048" width="3.85546875" style="5" customWidth="1"/>
    <col min="2049" max="2049" width="9.140625" style="5"/>
    <col min="2050" max="2050" width="38.42578125" style="5" bestFit="1" customWidth="1"/>
    <col min="2051" max="2051" width="18.85546875" style="5" customWidth="1"/>
    <col min="2052" max="2052" width="15.85546875" style="5" customWidth="1"/>
    <col min="2053" max="2053" width="3.85546875" style="5" customWidth="1"/>
    <col min="2054" max="2054" width="16.85546875" style="5" bestFit="1" customWidth="1"/>
    <col min="2055" max="2055" width="9.140625" style="5" bestFit="1" customWidth="1"/>
    <col min="2056" max="2056" width="3.85546875" style="5" customWidth="1"/>
    <col min="2057" max="2057" width="12.85546875" style="5" bestFit="1" customWidth="1"/>
    <col min="2058" max="2058" width="9.140625" style="5" bestFit="1" customWidth="1"/>
    <col min="2059" max="2059" width="3.85546875" style="5" customWidth="1"/>
    <col min="2060" max="2060" width="22.140625" style="5" customWidth="1"/>
    <col min="2061" max="2061" width="3.85546875" style="5" customWidth="1"/>
    <col min="2062" max="2062" width="50.85546875" style="5" customWidth="1"/>
    <col min="2063" max="2063" width="3.85546875" style="5" customWidth="1"/>
    <col min="2064" max="2065" width="9.140625" style="5"/>
    <col min="2066" max="2066" width="3.85546875" style="5" customWidth="1"/>
    <col min="2067" max="2303" width="9.140625" style="5"/>
    <col min="2304" max="2304" width="3.85546875" style="5" customWidth="1"/>
    <col min="2305" max="2305" width="9.140625" style="5"/>
    <col min="2306" max="2306" width="38.42578125" style="5" bestFit="1" customWidth="1"/>
    <col min="2307" max="2307" width="18.85546875" style="5" customWidth="1"/>
    <col min="2308" max="2308" width="15.85546875" style="5" customWidth="1"/>
    <col min="2309" max="2309" width="3.85546875" style="5" customWidth="1"/>
    <col min="2310" max="2310" width="16.85546875" style="5" bestFit="1" customWidth="1"/>
    <col min="2311" max="2311" width="9.140625" style="5" bestFit="1" customWidth="1"/>
    <col min="2312" max="2312" width="3.85546875" style="5" customWidth="1"/>
    <col min="2313" max="2313" width="12.85546875" style="5" bestFit="1" customWidth="1"/>
    <col min="2314" max="2314" width="9.140625" style="5" bestFit="1" customWidth="1"/>
    <col min="2315" max="2315" width="3.85546875" style="5" customWidth="1"/>
    <col min="2316" max="2316" width="22.140625" style="5" customWidth="1"/>
    <col min="2317" max="2317" width="3.85546875" style="5" customWidth="1"/>
    <col min="2318" max="2318" width="50.85546875" style="5" customWidth="1"/>
    <col min="2319" max="2319" width="3.85546875" style="5" customWidth="1"/>
    <col min="2320" max="2321" width="9.140625" style="5"/>
    <col min="2322" max="2322" width="3.85546875" style="5" customWidth="1"/>
    <col min="2323" max="2559" width="9.140625" style="5"/>
    <col min="2560" max="2560" width="3.85546875" style="5" customWidth="1"/>
    <col min="2561" max="2561" width="9.140625" style="5"/>
    <col min="2562" max="2562" width="38.42578125" style="5" bestFit="1" customWidth="1"/>
    <col min="2563" max="2563" width="18.85546875" style="5" customWidth="1"/>
    <col min="2564" max="2564" width="15.85546875" style="5" customWidth="1"/>
    <col min="2565" max="2565" width="3.85546875" style="5" customWidth="1"/>
    <col min="2566" max="2566" width="16.85546875" style="5" bestFit="1" customWidth="1"/>
    <col min="2567" max="2567" width="9.140625" style="5" bestFit="1" customWidth="1"/>
    <col min="2568" max="2568" width="3.85546875" style="5" customWidth="1"/>
    <col min="2569" max="2569" width="12.85546875" style="5" bestFit="1" customWidth="1"/>
    <col min="2570" max="2570" width="9.140625" style="5" bestFit="1" customWidth="1"/>
    <col min="2571" max="2571" width="3.85546875" style="5" customWidth="1"/>
    <col min="2572" max="2572" width="22.140625" style="5" customWidth="1"/>
    <col min="2573" max="2573" width="3.85546875" style="5" customWidth="1"/>
    <col min="2574" max="2574" width="50.85546875" style="5" customWidth="1"/>
    <col min="2575" max="2575" width="3.85546875" style="5" customWidth="1"/>
    <col min="2576" max="2577" width="9.140625" style="5"/>
    <col min="2578" max="2578" width="3.85546875" style="5" customWidth="1"/>
    <col min="2579" max="2815" width="9.140625" style="5"/>
    <col min="2816" max="2816" width="3.85546875" style="5" customWidth="1"/>
    <col min="2817" max="2817" width="9.140625" style="5"/>
    <col min="2818" max="2818" width="38.42578125" style="5" bestFit="1" customWidth="1"/>
    <col min="2819" max="2819" width="18.85546875" style="5" customWidth="1"/>
    <col min="2820" max="2820" width="15.85546875" style="5" customWidth="1"/>
    <col min="2821" max="2821" width="3.85546875" style="5" customWidth="1"/>
    <col min="2822" max="2822" width="16.85546875" style="5" bestFit="1" customWidth="1"/>
    <col min="2823" max="2823" width="9.140625" style="5" bestFit="1" customWidth="1"/>
    <col min="2824" max="2824" width="3.85546875" style="5" customWidth="1"/>
    <col min="2825" max="2825" width="12.85546875" style="5" bestFit="1" customWidth="1"/>
    <col min="2826" max="2826" width="9.140625" style="5" bestFit="1" customWidth="1"/>
    <col min="2827" max="2827" width="3.85546875" style="5" customWidth="1"/>
    <col min="2828" max="2828" width="22.140625" style="5" customWidth="1"/>
    <col min="2829" max="2829" width="3.85546875" style="5" customWidth="1"/>
    <col min="2830" max="2830" width="50.85546875" style="5" customWidth="1"/>
    <col min="2831" max="2831" width="3.85546875" style="5" customWidth="1"/>
    <col min="2832" max="2833" width="9.140625" style="5"/>
    <col min="2834" max="2834" width="3.85546875" style="5" customWidth="1"/>
    <col min="2835" max="3071" width="9.140625" style="5"/>
    <col min="3072" max="3072" width="3.85546875" style="5" customWidth="1"/>
    <col min="3073" max="3073" width="9.140625" style="5"/>
    <col min="3074" max="3074" width="38.42578125" style="5" bestFit="1" customWidth="1"/>
    <col min="3075" max="3075" width="18.85546875" style="5" customWidth="1"/>
    <col min="3076" max="3076" width="15.85546875" style="5" customWidth="1"/>
    <col min="3077" max="3077" width="3.85546875" style="5" customWidth="1"/>
    <col min="3078" max="3078" width="16.85546875" style="5" bestFit="1" customWidth="1"/>
    <col min="3079" max="3079" width="9.140625" style="5" bestFit="1" customWidth="1"/>
    <col min="3080" max="3080" width="3.85546875" style="5" customWidth="1"/>
    <col min="3081" max="3081" width="12.85546875" style="5" bestFit="1" customWidth="1"/>
    <col min="3082" max="3082" width="9.140625" style="5" bestFit="1" customWidth="1"/>
    <col min="3083" max="3083" width="3.85546875" style="5" customWidth="1"/>
    <col min="3084" max="3084" width="22.140625" style="5" customWidth="1"/>
    <col min="3085" max="3085" width="3.85546875" style="5" customWidth="1"/>
    <col min="3086" max="3086" width="50.85546875" style="5" customWidth="1"/>
    <col min="3087" max="3087" width="3.85546875" style="5" customWidth="1"/>
    <col min="3088" max="3089" width="9.140625" style="5"/>
    <col min="3090" max="3090" width="3.85546875" style="5" customWidth="1"/>
    <col min="3091" max="3327" width="9.140625" style="5"/>
    <col min="3328" max="3328" width="3.85546875" style="5" customWidth="1"/>
    <col min="3329" max="3329" width="9.140625" style="5"/>
    <col min="3330" max="3330" width="38.42578125" style="5" bestFit="1" customWidth="1"/>
    <col min="3331" max="3331" width="18.85546875" style="5" customWidth="1"/>
    <col min="3332" max="3332" width="15.85546875" style="5" customWidth="1"/>
    <col min="3333" max="3333" width="3.85546875" style="5" customWidth="1"/>
    <col min="3334" max="3334" width="16.85546875" style="5" bestFit="1" customWidth="1"/>
    <col min="3335" max="3335" width="9.140625" style="5" bestFit="1" customWidth="1"/>
    <col min="3336" max="3336" width="3.85546875" style="5" customWidth="1"/>
    <col min="3337" max="3337" width="12.85546875" style="5" bestFit="1" customWidth="1"/>
    <col min="3338" max="3338" width="9.140625" style="5" bestFit="1" customWidth="1"/>
    <col min="3339" max="3339" width="3.85546875" style="5" customWidth="1"/>
    <col min="3340" max="3340" width="22.140625" style="5" customWidth="1"/>
    <col min="3341" max="3341" width="3.85546875" style="5" customWidth="1"/>
    <col min="3342" max="3342" width="50.85546875" style="5" customWidth="1"/>
    <col min="3343" max="3343" width="3.85546875" style="5" customWidth="1"/>
    <col min="3344" max="3345" width="9.140625" style="5"/>
    <col min="3346" max="3346" width="3.85546875" style="5" customWidth="1"/>
    <col min="3347" max="3583" width="9.140625" style="5"/>
    <col min="3584" max="3584" width="3.85546875" style="5" customWidth="1"/>
    <col min="3585" max="3585" width="9.140625" style="5"/>
    <col min="3586" max="3586" width="38.42578125" style="5" bestFit="1" customWidth="1"/>
    <col min="3587" max="3587" width="18.85546875" style="5" customWidth="1"/>
    <col min="3588" max="3588" width="15.85546875" style="5" customWidth="1"/>
    <col min="3589" max="3589" width="3.85546875" style="5" customWidth="1"/>
    <col min="3590" max="3590" width="16.85546875" style="5" bestFit="1" customWidth="1"/>
    <col min="3591" max="3591" width="9.140625" style="5" bestFit="1" customWidth="1"/>
    <col min="3592" max="3592" width="3.85546875" style="5" customWidth="1"/>
    <col min="3593" max="3593" width="12.85546875" style="5" bestFit="1" customWidth="1"/>
    <col min="3594" max="3594" width="9.140625" style="5" bestFit="1" customWidth="1"/>
    <col min="3595" max="3595" width="3.85546875" style="5" customWidth="1"/>
    <col min="3596" max="3596" width="22.140625" style="5" customWidth="1"/>
    <col min="3597" max="3597" width="3.85546875" style="5" customWidth="1"/>
    <col min="3598" max="3598" width="50.85546875" style="5" customWidth="1"/>
    <col min="3599" max="3599" width="3.85546875" style="5" customWidth="1"/>
    <col min="3600" max="3601" width="9.140625" style="5"/>
    <col min="3602" max="3602" width="3.85546875" style="5" customWidth="1"/>
    <col min="3603" max="3839" width="9.140625" style="5"/>
    <col min="3840" max="3840" width="3.85546875" style="5" customWidth="1"/>
    <col min="3841" max="3841" width="9.140625" style="5"/>
    <col min="3842" max="3842" width="38.42578125" style="5" bestFit="1" customWidth="1"/>
    <col min="3843" max="3843" width="18.85546875" style="5" customWidth="1"/>
    <col min="3844" max="3844" width="15.85546875" style="5" customWidth="1"/>
    <col min="3845" max="3845" width="3.85546875" style="5" customWidth="1"/>
    <col min="3846" max="3846" width="16.85546875" style="5" bestFit="1" customWidth="1"/>
    <col min="3847" max="3847" width="9.140625" style="5" bestFit="1" customWidth="1"/>
    <col min="3848" max="3848" width="3.85546875" style="5" customWidth="1"/>
    <col min="3849" max="3849" width="12.85546875" style="5" bestFit="1" customWidth="1"/>
    <col min="3850" max="3850" width="9.140625" style="5" bestFit="1" customWidth="1"/>
    <col min="3851" max="3851" width="3.85546875" style="5" customWidth="1"/>
    <col min="3852" max="3852" width="22.140625" style="5" customWidth="1"/>
    <col min="3853" max="3853" width="3.85546875" style="5" customWidth="1"/>
    <col min="3854" max="3854" width="50.85546875" style="5" customWidth="1"/>
    <col min="3855" max="3855" width="3.85546875" style="5" customWidth="1"/>
    <col min="3856" max="3857" width="9.140625" style="5"/>
    <col min="3858" max="3858" width="3.85546875" style="5" customWidth="1"/>
    <col min="3859" max="4095" width="9.140625" style="5"/>
    <col min="4096" max="4096" width="3.85546875" style="5" customWidth="1"/>
    <col min="4097" max="4097" width="9.140625" style="5"/>
    <col min="4098" max="4098" width="38.42578125" style="5" bestFit="1" customWidth="1"/>
    <col min="4099" max="4099" width="18.85546875" style="5" customWidth="1"/>
    <col min="4100" max="4100" width="15.85546875" style="5" customWidth="1"/>
    <col min="4101" max="4101" width="3.85546875" style="5" customWidth="1"/>
    <col min="4102" max="4102" width="16.85546875" style="5" bestFit="1" customWidth="1"/>
    <col min="4103" max="4103" width="9.140625" style="5" bestFit="1" customWidth="1"/>
    <col min="4104" max="4104" width="3.85546875" style="5" customWidth="1"/>
    <col min="4105" max="4105" width="12.85546875" style="5" bestFit="1" customWidth="1"/>
    <col min="4106" max="4106" width="9.140625" style="5" bestFit="1" customWidth="1"/>
    <col min="4107" max="4107" width="3.85546875" style="5" customWidth="1"/>
    <col min="4108" max="4108" width="22.140625" style="5" customWidth="1"/>
    <col min="4109" max="4109" width="3.85546875" style="5" customWidth="1"/>
    <col min="4110" max="4110" width="50.85546875" style="5" customWidth="1"/>
    <col min="4111" max="4111" width="3.85546875" style="5" customWidth="1"/>
    <col min="4112" max="4113" width="9.140625" style="5"/>
    <col min="4114" max="4114" width="3.85546875" style="5" customWidth="1"/>
    <col min="4115" max="4351" width="9.140625" style="5"/>
    <col min="4352" max="4352" width="3.85546875" style="5" customWidth="1"/>
    <col min="4353" max="4353" width="9.140625" style="5"/>
    <col min="4354" max="4354" width="38.42578125" style="5" bestFit="1" customWidth="1"/>
    <col min="4355" max="4355" width="18.85546875" style="5" customWidth="1"/>
    <col min="4356" max="4356" width="15.85546875" style="5" customWidth="1"/>
    <col min="4357" max="4357" width="3.85546875" style="5" customWidth="1"/>
    <col min="4358" max="4358" width="16.85546875" style="5" bestFit="1" customWidth="1"/>
    <col min="4359" max="4359" width="9.140625" style="5" bestFit="1" customWidth="1"/>
    <col min="4360" max="4360" width="3.85546875" style="5" customWidth="1"/>
    <col min="4361" max="4361" width="12.85546875" style="5" bestFit="1" customWidth="1"/>
    <col min="4362" max="4362" width="9.140625" style="5" bestFit="1" customWidth="1"/>
    <col min="4363" max="4363" width="3.85546875" style="5" customWidth="1"/>
    <col min="4364" max="4364" width="22.140625" style="5" customWidth="1"/>
    <col min="4365" max="4365" width="3.85546875" style="5" customWidth="1"/>
    <col min="4366" max="4366" width="50.85546875" style="5" customWidth="1"/>
    <col min="4367" max="4367" width="3.85546875" style="5" customWidth="1"/>
    <col min="4368" max="4369" width="9.140625" style="5"/>
    <col min="4370" max="4370" width="3.85546875" style="5" customWidth="1"/>
    <col min="4371" max="4607" width="9.140625" style="5"/>
    <col min="4608" max="4608" width="3.85546875" style="5" customWidth="1"/>
    <col min="4609" max="4609" width="9.140625" style="5"/>
    <col min="4610" max="4610" width="38.42578125" style="5" bestFit="1" customWidth="1"/>
    <col min="4611" max="4611" width="18.85546875" style="5" customWidth="1"/>
    <col min="4612" max="4612" width="15.85546875" style="5" customWidth="1"/>
    <col min="4613" max="4613" width="3.85546875" style="5" customWidth="1"/>
    <col min="4614" max="4614" width="16.85546875" style="5" bestFit="1" customWidth="1"/>
    <col min="4615" max="4615" width="9.140625" style="5" bestFit="1" customWidth="1"/>
    <col min="4616" max="4616" width="3.85546875" style="5" customWidth="1"/>
    <col min="4617" max="4617" width="12.85546875" style="5" bestFit="1" customWidth="1"/>
    <col min="4618" max="4618" width="9.140625" style="5" bestFit="1" customWidth="1"/>
    <col min="4619" max="4619" width="3.85546875" style="5" customWidth="1"/>
    <col min="4620" max="4620" width="22.140625" style="5" customWidth="1"/>
    <col min="4621" max="4621" width="3.85546875" style="5" customWidth="1"/>
    <col min="4622" max="4622" width="50.85546875" style="5" customWidth="1"/>
    <col min="4623" max="4623" width="3.85546875" style="5" customWidth="1"/>
    <col min="4624" max="4625" width="9.140625" style="5"/>
    <col min="4626" max="4626" width="3.85546875" style="5" customWidth="1"/>
    <col min="4627" max="4863" width="9.140625" style="5"/>
    <col min="4864" max="4864" width="3.85546875" style="5" customWidth="1"/>
    <col min="4865" max="4865" width="9.140625" style="5"/>
    <col min="4866" max="4866" width="38.42578125" style="5" bestFit="1" customWidth="1"/>
    <col min="4867" max="4867" width="18.85546875" style="5" customWidth="1"/>
    <col min="4868" max="4868" width="15.85546875" style="5" customWidth="1"/>
    <col min="4869" max="4869" width="3.85546875" style="5" customWidth="1"/>
    <col min="4870" max="4870" width="16.85546875" style="5" bestFit="1" customWidth="1"/>
    <col min="4871" max="4871" width="9.140625" style="5" bestFit="1" customWidth="1"/>
    <col min="4872" max="4872" width="3.85546875" style="5" customWidth="1"/>
    <col min="4873" max="4873" width="12.85546875" style="5" bestFit="1" customWidth="1"/>
    <col min="4874" max="4874" width="9.140625" style="5" bestFit="1" customWidth="1"/>
    <col min="4875" max="4875" width="3.85546875" style="5" customWidth="1"/>
    <col min="4876" max="4876" width="22.140625" style="5" customWidth="1"/>
    <col min="4877" max="4877" width="3.85546875" style="5" customWidth="1"/>
    <col min="4878" max="4878" width="50.85546875" style="5" customWidth="1"/>
    <col min="4879" max="4879" width="3.85546875" style="5" customWidth="1"/>
    <col min="4880" max="4881" width="9.140625" style="5"/>
    <col min="4882" max="4882" width="3.85546875" style="5" customWidth="1"/>
    <col min="4883" max="5119" width="9.140625" style="5"/>
    <col min="5120" max="5120" width="3.85546875" style="5" customWidth="1"/>
    <col min="5121" max="5121" width="9.140625" style="5"/>
    <col min="5122" max="5122" width="38.42578125" style="5" bestFit="1" customWidth="1"/>
    <col min="5123" max="5123" width="18.85546875" style="5" customWidth="1"/>
    <col min="5124" max="5124" width="15.85546875" style="5" customWidth="1"/>
    <col min="5125" max="5125" width="3.85546875" style="5" customWidth="1"/>
    <col min="5126" max="5126" width="16.85546875" style="5" bestFit="1" customWidth="1"/>
    <col min="5127" max="5127" width="9.140625" style="5" bestFit="1" customWidth="1"/>
    <col min="5128" max="5128" width="3.85546875" style="5" customWidth="1"/>
    <col min="5129" max="5129" width="12.85546875" style="5" bestFit="1" customWidth="1"/>
    <col min="5130" max="5130" width="9.140625" style="5" bestFit="1" customWidth="1"/>
    <col min="5131" max="5131" width="3.85546875" style="5" customWidth="1"/>
    <col min="5132" max="5132" width="22.140625" style="5" customWidth="1"/>
    <col min="5133" max="5133" width="3.85546875" style="5" customWidth="1"/>
    <col min="5134" max="5134" width="50.85546875" style="5" customWidth="1"/>
    <col min="5135" max="5135" width="3.85546875" style="5" customWidth="1"/>
    <col min="5136" max="5137" width="9.140625" style="5"/>
    <col min="5138" max="5138" width="3.85546875" style="5" customWidth="1"/>
    <col min="5139" max="5375" width="9.140625" style="5"/>
    <col min="5376" max="5376" width="3.85546875" style="5" customWidth="1"/>
    <col min="5377" max="5377" width="9.140625" style="5"/>
    <col min="5378" max="5378" width="38.42578125" style="5" bestFit="1" customWidth="1"/>
    <col min="5379" max="5379" width="18.85546875" style="5" customWidth="1"/>
    <col min="5380" max="5380" width="15.85546875" style="5" customWidth="1"/>
    <col min="5381" max="5381" width="3.85546875" style="5" customWidth="1"/>
    <col min="5382" max="5382" width="16.85546875" style="5" bestFit="1" customWidth="1"/>
    <col min="5383" max="5383" width="9.140625" style="5" bestFit="1" customWidth="1"/>
    <col min="5384" max="5384" width="3.85546875" style="5" customWidth="1"/>
    <col min="5385" max="5385" width="12.85546875" style="5" bestFit="1" customWidth="1"/>
    <col min="5386" max="5386" width="9.140625" style="5" bestFit="1" customWidth="1"/>
    <col min="5387" max="5387" width="3.85546875" style="5" customWidth="1"/>
    <col min="5388" max="5388" width="22.140625" style="5" customWidth="1"/>
    <col min="5389" max="5389" width="3.85546875" style="5" customWidth="1"/>
    <col min="5390" max="5390" width="50.85546875" style="5" customWidth="1"/>
    <col min="5391" max="5391" width="3.85546875" style="5" customWidth="1"/>
    <col min="5392" max="5393" width="9.140625" style="5"/>
    <col min="5394" max="5394" width="3.85546875" style="5" customWidth="1"/>
    <col min="5395" max="5631" width="9.140625" style="5"/>
    <col min="5632" max="5632" width="3.85546875" style="5" customWidth="1"/>
    <col min="5633" max="5633" width="9.140625" style="5"/>
    <col min="5634" max="5634" width="38.42578125" style="5" bestFit="1" customWidth="1"/>
    <col min="5635" max="5635" width="18.85546875" style="5" customWidth="1"/>
    <col min="5636" max="5636" width="15.85546875" style="5" customWidth="1"/>
    <col min="5637" max="5637" width="3.85546875" style="5" customWidth="1"/>
    <col min="5638" max="5638" width="16.85546875" style="5" bestFit="1" customWidth="1"/>
    <col min="5639" max="5639" width="9.140625" style="5" bestFit="1" customWidth="1"/>
    <col min="5640" max="5640" width="3.85546875" style="5" customWidth="1"/>
    <col min="5641" max="5641" width="12.85546875" style="5" bestFit="1" customWidth="1"/>
    <col min="5642" max="5642" width="9.140625" style="5" bestFit="1" customWidth="1"/>
    <col min="5643" max="5643" width="3.85546875" style="5" customWidth="1"/>
    <col min="5644" max="5644" width="22.140625" style="5" customWidth="1"/>
    <col min="5645" max="5645" width="3.85546875" style="5" customWidth="1"/>
    <col min="5646" max="5646" width="50.85546875" style="5" customWidth="1"/>
    <col min="5647" max="5647" width="3.85546875" style="5" customWidth="1"/>
    <col min="5648" max="5649" width="9.140625" style="5"/>
    <col min="5650" max="5650" width="3.85546875" style="5" customWidth="1"/>
    <col min="5651" max="5887" width="9.140625" style="5"/>
    <col min="5888" max="5888" width="3.85546875" style="5" customWidth="1"/>
    <col min="5889" max="5889" width="9.140625" style="5"/>
    <col min="5890" max="5890" width="38.42578125" style="5" bestFit="1" customWidth="1"/>
    <col min="5891" max="5891" width="18.85546875" style="5" customWidth="1"/>
    <col min="5892" max="5892" width="15.85546875" style="5" customWidth="1"/>
    <col min="5893" max="5893" width="3.85546875" style="5" customWidth="1"/>
    <col min="5894" max="5894" width="16.85546875" style="5" bestFit="1" customWidth="1"/>
    <col min="5895" max="5895" width="9.140625" style="5" bestFit="1" customWidth="1"/>
    <col min="5896" max="5896" width="3.85546875" style="5" customWidth="1"/>
    <col min="5897" max="5897" width="12.85546875" style="5" bestFit="1" customWidth="1"/>
    <col min="5898" max="5898" width="9.140625" style="5" bestFit="1" customWidth="1"/>
    <col min="5899" max="5899" width="3.85546875" style="5" customWidth="1"/>
    <col min="5900" max="5900" width="22.140625" style="5" customWidth="1"/>
    <col min="5901" max="5901" width="3.85546875" style="5" customWidth="1"/>
    <col min="5902" max="5902" width="50.85546875" style="5" customWidth="1"/>
    <col min="5903" max="5903" width="3.85546875" style="5" customWidth="1"/>
    <col min="5904" max="5905" width="9.140625" style="5"/>
    <col min="5906" max="5906" width="3.85546875" style="5" customWidth="1"/>
    <col min="5907" max="6143" width="9.140625" style="5"/>
    <col min="6144" max="6144" width="3.85546875" style="5" customWidth="1"/>
    <col min="6145" max="6145" width="9.140625" style="5"/>
    <col min="6146" max="6146" width="38.42578125" style="5" bestFit="1" customWidth="1"/>
    <col min="6147" max="6147" width="18.85546875" style="5" customWidth="1"/>
    <col min="6148" max="6148" width="15.85546875" style="5" customWidth="1"/>
    <col min="6149" max="6149" width="3.85546875" style="5" customWidth="1"/>
    <col min="6150" max="6150" width="16.85546875" style="5" bestFit="1" customWidth="1"/>
    <col min="6151" max="6151" width="9.140625" style="5" bestFit="1" customWidth="1"/>
    <col min="6152" max="6152" width="3.85546875" style="5" customWidth="1"/>
    <col min="6153" max="6153" width="12.85546875" style="5" bestFit="1" customWidth="1"/>
    <col min="6154" max="6154" width="9.140625" style="5" bestFit="1" customWidth="1"/>
    <col min="6155" max="6155" width="3.85546875" style="5" customWidth="1"/>
    <col min="6156" max="6156" width="22.140625" style="5" customWidth="1"/>
    <col min="6157" max="6157" width="3.85546875" style="5" customWidth="1"/>
    <col min="6158" max="6158" width="50.85546875" style="5" customWidth="1"/>
    <col min="6159" max="6159" width="3.85546875" style="5" customWidth="1"/>
    <col min="6160" max="6161" width="9.140625" style="5"/>
    <col min="6162" max="6162" width="3.85546875" style="5" customWidth="1"/>
    <col min="6163" max="6399" width="9.140625" style="5"/>
    <col min="6400" max="6400" width="3.85546875" style="5" customWidth="1"/>
    <col min="6401" max="6401" width="9.140625" style="5"/>
    <col min="6402" max="6402" width="38.42578125" style="5" bestFit="1" customWidth="1"/>
    <col min="6403" max="6403" width="18.85546875" style="5" customWidth="1"/>
    <col min="6404" max="6404" width="15.85546875" style="5" customWidth="1"/>
    <col min="6405" max="6405" width="3.85546875" style="5" customWidth="1"/>
    <col min="6406" max="6406" width="16.85546875" style="5" bestFit="1" customWidth="1"/>
    <col min="6407" max="6407" width="9.140625" style="5" bestFit="1" customWidth="1"/>
    <col min="6408" max="6408" width="3.85546875" style="5" customWidth="1"/>
    <col min="6409" max="6409" width="12.85546875" style="5" bestFit="1" customWidth="1"/>
    <col min="6410" max="6410" width="9.140625" style="5" bestFit="1" customWidth="1"/>
    <col min="6411" max="6411" width="3.85546875" style="5" customWidth="1"/>
    <col min="6412" max="6412" width="22.140625" style="5" customWidth="1"/>
    <col min="6413" max="6413" width="3.85546875" style="5" customWidth="1"/>
    <col min="6414" max="6414" width="50.85546875" style="5" customWidth="1"/>
    <col min="6415" max="6415" width="3.85546875" style="5" customWidth="1"/>
    <col min="6416" max="6417" width="9.140625" style="5"/>
    <col min="6418" max="6418" width="3.85546875" style="5" customWidth="1"/>
    <col min="6419" max="6655" width="9.140625" style="5"/>
    <col min="6656" max="6656" width="3.85546875" style="5" customWidth="1"/>
    <col min="6657" max="6657" width="9.140625" style="5"/>
    <col min="6658" max="6658" width="38.42578125" style="5" bestFit="1" customWidth="1"/>
    <col min="6659" max="6659" width="18.85546875" style="5" customWidth="1"/>
    <col min="6660" max="6660" width="15.85546875" style="5" customWidth="1"/>
    <col min="6661" max="6661" width="3.85546875" style="5" customWidth="1"/>
    <col min="6662" max="6662" width="16.85546875" style="5" bestFit="1" customWidth="1"/>
    <col min="6663" max="6663" width="9.140625" style="5" bestFit="1" customWidth="1"/>
    <col min="6664" max="6664" width="3.85546875" style="5" customWidth="1"/>
    <col min="6665" max="6665" width="12.85546875" style="5" bestFit="1" customWidth="1"/>
    <col min="6666" max="6666" width="9.140625" style="5" bestFit="1" customWidth="1"/>
    <col min="6667" max="6667" width="3.85546875" style="5" customWidth="1"/>
    <col min="6668" max="6668" width="22.140625" style="5" customWidth="1"/>
    <col min="6669" max="6669" width="3.85546875" style="5" customWidth="1"/>
    <col min="6670" max="6670" width="50.85546875" style="5" customWidth="1"/>
    <col min="6671" max="6671" width="3.85546875" style="5" customWidth="1"/>
    <col min="6672" max="6673" width="9.140625" style="5"/>
    <col min="6674" max="6674" width="3.85546875" style="5" customWidth="1"/>
    <col min="6675" max="6911" width="9.140625" style="5"/>
    <col min="6912" max="6912" width="3.85546875" style="5" customWidth="1"/>
    <col min="6913" max="6913" width="9.140625" style="5"/>
    <col min="6914" max="6914" width="38.42578125" style="5" bestFit="1" customWidth="1"/>
    <col min="6915" max="6915" width="18.85546875" style="5" customWidth="1"/>
    <col min="6916" max="6916" width="15.85546875" style="5" customWidth="1"/>
    <col min="6917" max="6917" width="3.85546875" style="5" customWidth="1"/>
    <col min="6918" max="6918" width="16.85546875" style="5" bestFit="1" customWidth="1"/>
    <col min="6919" max="6919" width="9.140625" style="5" bestFit="1" customWidth="1"/>
    <col min="6920" max="6920" width="3.85546875" style="5" customWidth="1"/>
    <col min="6921" max="6921" width="12.85546875" style="5" bestFit="1" customWidth="1"/>
    <col min="6922" max="6922" width="9.140625" style="5" bestFit="1" customWidth="1"/>
    <col min="6923" max="6923" width="3.85546875" style="5" customWidth="1"/>
    <col min="6924" max="6924" width="22.140625" style="5" customWidth="1"/>
    <col min="6925" max="6925" width="3.85546875" style="5" customWidth="1"/>
    <col min="6926" max="6926" width="50.85546875" style="5" customWidth="1"/>
    <col min="6927" max="6927" width="3.85546875" style="5" customWidth="1"/>
    <col min="6928" max="6929" width="9.140625" style="5"/>
    <col min="6930" max="6930" width="3.85546875" style="5" customWidth="1"/>
    <col min="6931" max="7167" width="9.140625" style="5"/>
    <col min="7168" max="7168" width="3.85546875" style="5" customWidth="1"/>
    <col min="7169" max="7169" width="9.140625" style="5"/>
    <col min="7170" max="7170" width="38.42578125" style="5" bestFit="1" customWidth="1"/>
    <col min="7171" max="7171" width="18.85546875" style="5" customWidth="1"/>
    <col min="7172" max="7172" width="15.85546875" style="5" customWidth="1"/>
    <col min="7173" max="7173" width="3.85546875" style="5" customWidth="1"/>
    <col min="7174" max="7174" width="16.85546875" style="5" bestFit="1" customWidth="1"/>
    <col min="7175" max="7175" width="9.140625" style="5" bestFit="1" customWidth="1"/>
    <col min="7176" max="7176" width="3.85546875" style="5" customWidth="1"/>
    <col min="7177" max="7177" width="12.85546875" style="5" bestFit="1" customWidth="1"/>
    <col min="7178" max="7178" width="9.140625" style="5" bestFit="1" customWidth="1"/>
    <col min="7179" max="7179" width="3.85546875" style="5" customWidth="1"/>
    <col min="7180" max="7180" width="22.140625" style="5" customWidth="1"/>
    <col min="7181" max="7181" width="3.85546875" style="5" customWidth="1"/>
    <col min="7182" max="7182" width="50.85546875" style="5" customWidth="1"/>
    <col min="7183" max="7183" width="3.85546875" style="5" customWidth="1"/>
    <col min="7184" max="7185" width="9.140625" style="5"/>
    <col min="7186" max="7186" width="3.85546875" style="5" customWidth="1"/>
    <col min="7187" max="7423" width="9.140625" style="5"/>
    <col min="7424" max="7424" width="3.85546875" style="5" customWidth="1"/>
    <col min="7425" max="7425" width="9.140625" style="5"/>
    <col min="7426" max="7426" width="38.42578125" style="5" bestFit="1" customWidth="1"/>
    <col min="7427" max="7427" width="18.85546875" style="5" customWidth="1"/>
    <col min="7428" max="7428" width="15.85546875" style="5" customWidth="1"/>
    <col min="7429" max="7429" width="3.85546875" style="5" customWidth="1"/>
    <col min="7430" max="7430" width="16.85546875" style="5" bestFit="1" customWidth="1"/>
    <col min="7431" max="7431" width="9.140625" style="5" bestFit="1" customWidth="1"/>
    <col min="7432" max="7432" width="3.85546875" style="5" customWidth="1"/>
    <col min="7433" max="7433" width="12.85546875" style="5" bestFit="1" customWidth="1"/>
    <col min="7434" max="7434" width="9.140625" style="5" bestFit="1" customWidth="1"/>
    <col min="7435" max="7435" width="3.85546875" style="5" customWidth="1"/>
    <col min="7436" max="7436" width="22.140625" style="5" customWidth="1"/>
    <col min="7437" max="7437" width="3.85546875" style="5" customWidth="1"/>
    <col min="7438" max="7438" width="50.85546875" style="5" customWidth="1"/>
    <col min="7439" max="7439" width="3.85546875" style="5" customWidth="1"/>
    <col min="7440" max="7441" width="9.140625" style="5"/>
    <col min="7442" max="7442" width="3.85546875" style="5" customWidth="1"/>
    <col min="7443" max="7679" width="9.140625" style="5"/>
    <col min="7680" max="7680" width="3.85546875" style="5" customWidth="1"/>
    <col min="7681" max="7681" width="9.140625" style="5"/>
    <col min="7682" max="7682" width="38.42578125" style="5" bestFit="1" customWidth="1"/>
    <col min="7683" max="7683" width="18.85546875" style="5" customWidth="1"/>
    <col min="7684" max="7684" width="15.85546875" style="5" customWidth="1"/>
    <col min="7685" max="7685" width="3.85546875" style="5" customWidth="1"/>
    <col min="7686" max="7686" width="16.85546875" style="5" bestFit="1" customWidth="1"/>
    <col min="7687" max="7687" width="9.140625" style="5" bestFit="1" customWidth="1"/>
    <col min="7688" max="7688" width="3.85546875" style="5" customWidth="1"/>
    <col min="7689" max="7689" width="12.85546875" style="5" bestFit="1" customWidth="1"/>
    <col min="7690" max="7690" width="9.140625" style="5" bestFit="1" customWidth="1"/>
    <col min="7691" max="7691" width="3.85546875" style="5" customWidth="1"/>
    <col min="7692" max="7692" width="22.140625" style="5" customWidth="1"/>
    <col min="7693" max="7693" width="3.85546875" style="5" customWidth="1"/>
    <col min="7694" max="7694" width="50.85546875" style="5" customWidth="1"/>
    <col min="7695" max="7695" width="3.85546875" style="5" customWidth="1"/>
    <col min="7696" max="7697" width="9.140625" style="5"/>
    <col min="7698" max="7698" width="3.85546875" style="5" customWidth="1"/>
    <col min="7699" max="7935" width="9.140625" style="5"/>
    <col min="7936" max="7936" width="3.85546875" style="5" customWidth="1"/>
    <col min="7937" max="7937" width="9.140625" style="5"/>
    <col min="7938" max="7938" width="38.42578125" style="5" bestFit="1" customWidth="1"/>
    <col min="7939" max="7939" width="18.85546875" style="5" customWidth="1"/>
    <col min="7940" max="7940" width="15.85546875" style="5" customWidth="1"/>
    <col min="7941" max="7941" width="3.85546875" style="5" customWidth="1"/>
    <col min="7942" max="7942" width="16.85546875" style="5" bestFit="1" customWidth="1"/>
    <col min="7943" max="7943" width="9.140625" style="5" bestFit="1" customWidth="1"/>
    <col min="7944" max="7944" width="3.85546875" style="5" customWidth="1"/>
    <col min="7945" max="7945" width="12.85546875" style="5" bestFit="1" customWidth="1"/>
    <col min="7946" max="7946" width="9.140625" style="5" bestFit="1" customWidth="1"/>
    <col min="7947" max="7947" width="3.85546875" style="5" customWidth="1"/>
    <col min="7948" max="7948" width="22.140625" style="5" customWidth="1"/>
    <col min="7949" max="7949" width="3.85546875" style="5" customWidth="1"/>
    <col min="7950" max="7950" width="50.85546875" style="5" customWidth="1"/>
    <col min="7951" max="7951" width="3.85546875" style="5" customWidth="1"/>
    <col min="7952" max="7953" width="9.140625" style="5"/>
    <col min="7954" max="7954" width="3.85546875" style="5" customWidth="1"/>
    <col min="7955" max="8191" width="9.140625" style="5"/>
    <col min="8192" max="8192" width="3.85546875" style="5" customWidth="1"/>
    <col min="8193" max="8193" width="9.140625" style="5"/>
    <col min="8194" max="8194" width="38.42578125" style="5" bestFit="1" customWidth="1"/>
    <col min="8195" max="8195" width="18.85546875" style="5" customWidth="1"/>
    <col min="8196" max="8196" width="15.85546875" style="5" customWidth="1"/>
    <col min="8197" max="8197" width="3.85546875" style="5" customWidth="1"/>
    <col min="8198" max="8198" width="16.85546875" style="5" bestFit="1" customWidth="1"/>
    <col min="8199" max="8199" width="9.140625" style="5" bestFit="1" customWidth="1"/>
    <col min="8200" max="8200" width="3.85546875" style="5" customWidth="1"/>
    <col min="8201" max="8201" width="12.85546875" style="5" bestFit="1" customWidth="1"/>
    <col min="8202" max="8202" width="9.140625" style="5" bestFit="1" customWidth="1"/>
    <col min="8203" max="8203" width="3.85546875" style="5" customWidth="1"/>
    <col min="8204" max="8204" width="22.140625" style="5" customWidth="1"/>
    <col min="8205" max="8205" width="3.85546875" style="5" customWidth="1"/>
    <col min="8206" max="8206" width="50.85546875" style="5" customWidth="1"/>
    <col min="8207" max="8207" width="3.85546875" style="5" customWidth="1"/>
    <col min="8208" max="8209" width="9.140625" style="5"/>
    <col min="8210" max="8210" width="3.85546875" style="5" customWidth="1"/>
    <col min="8211" max="8447" width="9.140625" style="5"/>
    <col min="8448" max="8448" width="3.85546875" style="5" customWidth="1"/>
    <col min="8449" max="8449" width="9.140625" style="5"/>
    <col min="8450" max="8450" width="38.42578125" style="5" bestFit="1" customWidth="1"/>
    <col min="8451" max="8451" width="18.85546875" style="5" customWidth="1"/>
    <col min="8452" max="8452" width="15.85546875" style="5" customWidth="1"/>
    <col min="8453" max="8453" width="3.85546875" style="5" customWidth="1"/>
    <col min="8454" max="8454" width="16.85546875" style="5" bestFit="1" customWidth="1"/>
    <col min="8455" max="8455" width="9.140625" style="5" bestFit="1" customWidth="1"/>
    <col min="8456" max="8456" width="3.85546875" style="5" customWidth="1"/>
    <col min="8457" max="8457" width="12.85546875" style="5" bestFit="1" customWidth="1"/>
    <col min="8458" max="8458" width="9.140625" style="5" bestFit="1" customWidth="1"/>
    <col min="8459" max="8459" width="3.85546875" style="5" customWidth="1"/>
    <col min="8460" max="8460" width="22.140625" style="5" customWidth="1"/>
    <col min="8461" max="8461" width="3.85546875" style="5" customWidth="1"/>
    <col min="8462" max="8462" width="50.85546875" style="5" customWidth="1"/>
    <col min="8463" max="8463" width="3.85546875" style="5" customWidth="1"/>
    <col min="8464" max="8465" width="9.140625" style="5"/>
    <col min="8466" max="8466" width="3.85546875" style="5" customWidth="1"/>
    <col min="8467" max="8703" width="9.140625" style="5"/>
    <col min="8704" max="8704" width="3.85546875" style="5" customWidth="1"/>
    <col min="8705" max="8705" width="9.140625" style="5"/>
    <col min="8706" max="8706" width="38.42578125" style="5" bestFit="1" customWidth="1"/>
    <col min="8707" max="8707" width="18.85546875" style="5" customWidth="1"/>
    <col min="8708" max="8708" width="15.85546875" style="5" customWidth="1"/>
    <col min="8709" max="8709" width="3.85546875" style="5" customWidth="1"/>
    <col min="8710" max="8710" width="16.85546875" style="5" bestFit="1" customWidth="1"/>
    <col min="8711" max="8711" width="9.140625" style="5" bestFit="1" customWidth="1"/>
    <col min="8712" max="8712" width="3.85546875" style="5" customWidth="1"/>
    <col min="8713" max="8713" width="12.85546875" style="5" bestFit="1" customWidth="1"/>
    <col min="8714" max="8714" width="9.140625" style="5" bestFit="1" customWidth="1"/>
    <col min="8715" max="8715" width="3.85546875" style="5" customWidth="1"/>
    <col min="8716" max="8716" width="22.140625" style="5" customWidth="1"/>
    <col min="8717" max="8717" width="3.85546875" style="5" customWidth="1"/>
    <col min="8718" max="8718" width="50.85546875" style="5" customWidth="1"/>
    <col min="8719" max="8719" width="3.85546875" style="5" customWidth="1"/>
    <col min="8720" max="8721" width="9.140625" style="5"/>
    <col min="8722" max="8722" width="3.85546875" style="5" customWidth="1"/>
    <col min="8723" max="8959" width="9.140625" style="5"/>
    <col min="8960" max="8960" width="3.85546875" style="5" customWidth="1"/>
    <col min="8961" max="8961" width="9.140625" style="5"/>
    <col min="8962" max="8962" width="38.42578125" style="5" bestFit="1" customWidth="1"/>
    <col min="8963" max="8963" width="18.85546875" style="5" customWidth="1"/>
    <col min="8964" max="8964" width="15.85546875" style="5" customWidth="1"/>
    <col min="8965" max="8965" width="3.85546875" style="5" customWidth="1"/>
    <col min="8966" max="8966" width="16.85546875" style="5" bestFit="1" customWidth="1"/>
    <col min="8967" max="8967" width="9.140625" style="5" bestFit="1" customWidth="1"/>
    <col min="8968" max="8968" width="3.85546875" style="5" customWidth="1"/>
    <col min="8969" max="8969" width="12.85546875" style="5" bestFit="1" customWidth="1"/>
    <col min="8970" max="8970" width="9.140625" style="5" bestFit="1" customWidth="1"/>
    <col min="8971" max="8971" width="3.85546875" style="5" customWidth="1"/>
    <col min="8972" max="8972" width="22.140625" style="5" customWidth="1"/>
    <col min="8973" max="8973" width="3.85546875" style="5" customWidth="1"/>
    <col min="8974" max="8974" width="50.85546875" style="5" customWidth="1"/>
    <col min="8975" max="8975" width="3.85546875" style="5" customWidth="1"/>
    <col min="8976" max="8977" width="9.140625" style="5"/>
    <col min="8978" max="8978" width="3.85546875" style="5" customWidth="1"/>
    <col min="8979" max="9215" width="9.140625" style="5"/>
    <col min="9216" max="9216" width="3.85546875" style="5" customWidth="1"/>
    <col min="9217" max="9217" width="9.140625" style="5"/>
    <col min="9218" max="9218" width="38.42578125" style="5" bestFit="1" customWidth="1"/>
    <col min="9219" max="9219" width="18.85546875" style="5" customWidth="1"/>
    <col min="9220" max="9220" width="15.85546875" style="5" customWidth="1"/>
    <col min="9221" max="9221" width="3.85546875" style="5" customWidth="1"/>
    <col min="9222" max="9222" width="16.85546875" style="5" bestFit="1" customWidth="1"/>
    <col min="9223" max="9223" width="9.140625" style="5" bestFit="1" customWidth="1"/>
    <col min="9224" max="9224" width="3.85546875" style="5" customWidth="1"/>
    <col min="9225" max="9225" width="12.85546875" style="5" bestFit="1" customWidth="1"/>
    <col min="9226" max="9226" width="9.140625" style="5" bestFit="1" customWidth="1"/>
    <col min="9227" max="9227" width="3.85546875" style="5" customWidth="1"/>
    <col min="9228" max="9228" width="22.140625" style="5" customWidth="1"/>
    <col min="9229" max="9229" width="3.85546875" style="5" customWidth="1"/>
    <col min="9230" max="9230" width="50.85546875" style="5" customWidth="1"/>
    <col min="9231" max="9231" width="3.85546875" style="5" customWidth="1"/>
    <col min="9232" max="9233" width="9.140625" style="5"/>
    <col min="9234" max="9234" width="3.85546875" style="5" customWidth="1"/>
    <col min="9235" max="9471" width="9.140625" style="5"/>
    <col min="9472" max="9472" width="3.85546875" style="5" customWidth="1"/>
    <col min="9473" max="9473" width="9.140625" style="5"/>
    <col min="9474" max="9474" width="38.42578125" style="5" bestFit="1" customWidth="1"/>
    <col min="9475" max="9475" width="18.85546875" style="5" customWidth="1"/>
    <col min="9476" max="9476" width="15.85546875" style="5" customWidth="1"/>
    <col min="9477" max="9477" width="3.85546875" style="5" customWidth="1"/>
    <col min="9478" max="9478" width="16.85546875" style="5" bestFit="1" customWidth="1"/>
    <col min="9479" max="9479" width="9.140625" style="5" bestFit="1" customWidth="1"/>
    <col min="9480" max="9480" width="3.85546875" style="5" customWidth="1"/>
    <col min="9481" max="9481" width="12.85546875" style="5" bestFit="1" customWidth="1"/>
    <col min="9482" max="9482" width="9.140625" style="5" bestFit="1" customWidth="1"/>
    <col min="9483" max="9483" width="3.85546875" style="5" customWidth="1"/>
    <col min="9484" max="9484" width="22.140625" style="5" customWidth="1"/>
    <col min="9485" max="9485" width="3.85546875" style="5" customWidth="1"/>
    <col min="9486" max="9486" width="50.85546875" style="5" customWidth="1"/>
    <col min="9487" max="9487" width="3.85546875" style="5" customWidth="1"/>
    <col min="9488" max="9489" width="9.140625" style="5"/>
    <col min="9490" max="9490" width="3.85546875" style="5" customWidth="1"/>
    <col min="9491" max="9727" width="9.140625" style="5"/>
    <col min="9728" max="9728" width="3.85546875" style="5" customWidth="1"/>
    <col min="9729" max="9729" width="9.140625" style="5"/>
    <col min="9730" max="9730" width="38.42578125" style="5" bestFit="1" customWidth="1"/>
    <col min="9731" max="9731" width="18.85546875" style="5" customWidth="1"/>
    <col min="9732" max="9732" width="15.85546875" style="5" customWidth="1"/>
    <col min="9733" max="9733" width="3.85546875" style="5" customWidth="1"/>
    <col min="9734" max="9734" width="16.85546875" style="5" bestFit="1" customWidth="1"/>
    <col min="9735" max="9735" width="9.140625" style="5" bestFit="1" customWidth="1"/>
    <col min="9736" max="9736" width="3.85546875" style="5" customWidth="1"/>
    <col min="9737" max="9737" width="12.85546875" style="5" bestFit="1" customWidth="1"/>
    <col min="9738" max="9738" width="9.140625" style="5" bestFit="1" customWidth="1"/>
    <col min="9739" max="9739" width="3.85546875" style="5" customWidth="1"/>
    <col min="9740" max="9740" width="22.140625" style="5" customWidth="1"/>
    <col min="9741" max="9741" width="3.85546875" style="5" customWidth="1"/>
    <col min="9742" max="9742" width="50.85546875" style="5" customWidth="1"/>
    <col min="9743" max="9743" width="3.85546875" style="5" customWidth="1"/>
    <col min="9744" max="9745" width="9.140625" style="5"/>
    <col min="9746" max="9746" width="3.85546875" style="5" customWidth="1"/>
    <col min="9747" max="9983" width="9.140625" style="5"/>
    <col min="9984" max="9984" width="3.85546875" style="5" customWidth="1"/>
    <col min="9985" max="9985" width="9.140625" style="5"/>
    <col min="9986" max="9986" width="38.42578125" style="5" bestFit="1" customWidth="1"/>
    <col min="9987" max="9987" width="18.85546875" style="5" customWidth="1"/>
    <col min="9988" max="9988" width="15.85546875" style="5" customWidth="1"/>
    <col min="9989" max="9989" width="3.85546875" style="5" customWidth="1"/>
    <col min="9990" max="9990" width="16.85546875" style="5" bestFit="1" customWidth="1"/>
    <col min="9991" max="9991" width="9.140625" style="5" bestFit="1" customWidth="1"/>
    <col min="9992" max="9992" width="3.85546875" style="5" customWidth="1"/>
    <col min="9993" max="9993" width="12.85546875" style="5" bestFit="1" customWidth="1"/>
    <col min="9994" max="9994" width="9.140625" style="5" bestFit="1" customWidth="1"/>
    <col min="9995" max="9995" width="3.85546875" style="5" customWidth="1"/>
    <col min="9996" max="9996" width="22.140625" style="5" customWidth="1"/>
    <col min="9997" max="9997" width="3.85546875" style="5" customWidth="1"/>
    <col min="9998" max="9998" width="50.85546875" style="5" customWidth="1"/>
    <col min="9999" max="9999" width="3.85546875" style="5" customWidth="1"/>
    <col min="10000" max="10001" width="9.140625" style="5"/>
    <col min="10002" max="10002" width="3.85546875" style="5" customWidth="1"/>
    <col min="10003" max="10239" width="9.140625" style="5"/>
    <col min="10240" max="10240" width="3.85546875" style="5" customWidth="1"/>
    <col min="10241" max="10241" width="9.140625" style="5"/>
    <col min="10242" max="10242" width="38.42578125" style="5" bestFit="1" customWidth="1"/>
    <col min="10243" max="10243" width="18.85546875" style="5" customWidth="1"/>
    <col min="10244" max="10244" width="15.85546875" style="5" customWidth="1"/>
    <col min="10245" max="10245" width="3.85546875" style="5" customWidth="1"/>
    <col min="10246" max="10246" width="16.85546875" style="5" bestFit="1" customWidth="1"/>
    <col min="10247" max="10247" width="9.140625" style="5" bestFit="1" customWidth="1"/>
    <col min="10248" max="10248" width="3.85546875" style="5" customWidth="1"/>
    <col min="10249" max="10249" width="12.85546875" style="5" bestFit="1" customWidth="1"/>
    <col min="10250" max="10250" width="9.140625" style="5" bestFit="1" customWidth="1"/>
    <col min="10251" max="10251" width="3.85546875" style="5" customWidth="1"/>
    <col min="10252" max="10252" width="22.140625" style="5" customWidth="1"/>
    <col min="10253" max="10253" width="3.85546875" style="5" customWidth="1"/>
    <col min="10254" max="10254" width="50.85546875" style="5" customWidth="1"/>
    <col min="10255" max="10255" width="3.85546875" style="5" customWidth="1"/>
    <col min="10256" max="10257" width="9.140625" style="5"/>
    <col min="10258" max="10258" width="3.85546875" style="5" customWidth="1"/>
    <col min="10259" max="10495" width="9.140625" style="5"/>
    <col min="10496" max="10496" width="3.85546875" style="5" customWidth="1"/>
    <col min="10497" max="10497" width="9.140625" style="5"/>
    <col min="10498" max="10498" width="38.42578125" style="5" bestFit="1" customWidth="1"/>
    <col min="10499" max="10499" width="18.85546875" style="5" customWidth="1"/>
    <col min="10500" max="10500" width="15.85546875" style="5" customWidth="1"/>
    <col min="10501" max="10501" width="3.85546875" style="5" customWidth="1"/>
    <col min="10502" max="10502" width="16.85546875" style="5" bestFit="1" customWidth="1"/>
    <col min="10503" max="10503" width="9.140625" style="5" bestFit="1" customWidth="1"/>
    <col min="10504" max="10504" width="3.85546875" style="5" customWidth="1"/>
    <col min="10505" max="10505" width="12.85546875" style="5" bestFit="1" customWidth="1"/>
    <col min="10506" max="10506" width="9.140625" style="5" bestFit="1" customWidth="1"/>
    <col min="10507" max="10507" width="3.85546875" style="5" customWidth="1"/>
    <col min="10508" max="10508" width="22.140625" style="5" customWidth="1"/>
    <col min="10509" max="10509" width="3.85546875" style="5" customWidth="1"/>
    <col min="10510" max="10510" width="50.85546875" style="5" customWidth="1"/>
    <col min="10511" max="10511" width="3.85546875" style="5" customWidth="1"/>
    <col min="10512" max="10513" width="9.140625" style="5"/>
    <col min="10514" max="10514" width="3.85546875" style="5" customWidth="1"/>
    <col min="10515" max="10751" width="9.140625" style="5"/>
    <col min="10752" max="10752" width="3.85546875" style="5" customWidth="1"/>
    <col min="10753" max="10753" width="9.140625" style="5"/>
    <col min="10754" max="10754" width="38.42578125" style="5" bestFit="1" customWidth="1"/>
    <col min="10755" max="10755" width="18.85546875" style="5" customWidth="1"/>
    <col min="10756" max="10756" width="15.85546875" style="5" customWidth="1"/>
    <col min="10757" max="10757" width="3.85546875" style="5" customWidth="1"/>
    <col min="10758" max="10758" width="16.85546875" style="5" bestFit="1" customWidth="1"/>
    <col min="10759" max="10759" width="9.140625" style="5" bestFit="1" customWidth="1"/>
    <col min="10760" max="10760" width="3.85546875" style="5" customWidth="1"/>
    <col min="10761" max="10761" width="12.85546875" style="5" bestFit="1" customWidth="1"/>
    <col min="10762" max="10762" width="9.140625" style="5" bestFit="1" customWidth="1"/>
    <col min="10763" max="10763" width="3.85546875" style="5" customWidth="1"/>
    <col min="10764" max="10764" width="22.140625" style="5" customWidth="1"/>
    <col min="10765" max="10765" width="3.85546875" style="5" customWidth="1"/>
    <col min="10766" max="10766" width="50.85546875" style="5" customWidth="1"/>
    <col min="10767" max="10767" width="3.85546875" style="5" customWidth="1"/>
    <col min="10768" max="10769" width="9.140625" style="5"/>
    <col min="10770" max="10770" width="3.85546875" style="5" customWidth="1"/>
    <col min="10771" max="11007" width="9.140625" style="5"/>
    <col min="11008" max="11008" width="3.85546875" style="5" customWidth="1"/>
    <col min="11009" max="11009" width="9.140625" style="5"/>
    <col min="11010" max="11010" width="38.42578125" style="5" bestFit="1" customWidth="1"/>
    <col min="11011" max="11011" width="18.85546875" style="5" customWidth="1"/>
    <col min="11012" max="11012" width="15.85546875" style="5" customWidth="1"/>
    <col min="11013" max="11013" width="3.85546875" style="5" customWidth="1"/>
    <col min="11014" max="11014" width="16.85546875" style="5" bestFit="1" customWidth="1"/>
    <col min="11015" max="11015" width="9.140625" style="5" bestFit="1" customWidth="1"/>
    <col min="11016" max="11016" width="3.85546875" style="5" customWidth="1"/>
    <col min="11017" max="11017" width="12.85546875" style="5" bestFit="1" customWidth="1"/>
    <col min="11018" max="11018" width="9.140625" style="5" bestFit="1" customWidth="1"/>
    <col min="11019" max="11019" width="3.85546875" style="5" customWidth="1"/>
    <col min="11020" max="11020" width="22.140625" style="5" customWidth="1"/>
    <col min="11021" max="11021" width="3.85546875" style="5" customWidth="1"/>
    <col min="11022" max="11022" width="50.85546875" style="5" customWidth="1"/>
    <col min="11023" max="11023" width="3.85546875" style="5" customWidth="1"/>
    <col min="11024" max="11025" width="9.140625" style="5"/>
    <col min="11026" max="11026" width="3.85546875" style="5" customWidth="1"/>
    <col min="11027" max="11263" width="9.140625" style="5"/>
    <col min="11264" max="11264" width="3.85546875" style="5" customWidth="1"/>
    <col min="11265" max="11265" width="9.140625" style="5"/>
    <col min="11266" max="11266" width="38.42578125" style="5" bestFit="1" customWidth="1"/>
    <col min="11267" max="11267" width="18.85546875" style="5" customWidth="1"/>
    <col min="11268" max="11268" width="15.85546875" style="5" customWidth="1"/>
    <col min="11269" max="11269" width="3.85546875" style="5" customWidth="1"/>
    <col min="11270" max="11270" width="16.85546875" style="5" bestFit="1" customWidth="1"/>
    <col min="11271" max="11271" width="9.140625" style="5" bestFit="1" customWidth="1"/>
    <col min="11272" max="11272" width="3.85546875" style="5" customWidth="1"/>
    <col min="11273" max="11273" width="12.85546875" style="5" bestFit="1" customWidth="1"/>
    <col min="11274" max="11274" width="9.140625" style="5" bestFit="1" customWidth="1"/>
    <col min="11275" max="11275" width="3.85546875" style="5" customWidth="1"/>
    <col min="11276" max="11276" width="22.140625" style="5" customWidth="1"/>
    <col min="11277" max="11277" width="3.85546875" style="5" customWidth="1"/>
    <col min="11278" max="11278" width="50.85546875" style="5" customWidth="1"/>
    <col min="11279" max="11279" width="3.85546875" style="5" customWidth="1"/>
    <col min="11280" max="11281" width="9.140625" style="5"/>
    <col min="11282" max="11282" width="3.85546875" style="5" customWidth="1"/>
    <col min="11283" max="11519" width="9.140625" style="5"/>
    <col min="11520" max="11520" width="3.85546875" style="5" customWidth="1"/>
    <col min="11521" max="11521" width="9.140625" style="5"/>
    <col min="11522" max="11522" width="38.42578125" style="5" bestFit="1" customWidth="1"/>
    <col min="11523" max="11523" width="18.85546875" style="5" customWidth="1"/>
    <col min="11524" max="11524" width="15.85546875" style="5" customWidth="1"/>
    <col min="11525" max="11525" width="3.85546875" style="5" customWidth="1"/>
    <col min="11526" max="11526" width="16.85546875" style="5" bestFit="1" customWidth="1"/>
    <col min="11527" max="11527" width="9.140625" style="5" bestFit="1" customWidth="1"/>
    <col min="11528" max="11528" width="3.85546875" style="5" customWidth="1"/>
    <col min="11529" max="11529" width="12.85546875" style="5" bestFit="1" customWidth="1"/>
    <col min="11530" max="11530" width="9.140625" style="5" bestFit="1" customWidth="1"/>
    <col min="11531" max="11531" width="3.85546875" style="5" customWidth="1"/>
    <col min="11532" max="11532" width="22.140625" style="5" customWidth="1"/>
    <col min="11533" max="11533" width="3.85546875" style="5" customWidth="1"/>
    <col min="11534" max="11534" width="50.85546875" style="5" customWidth="1"/>
    <col min="11535" max="11535" width="3.85546875" style="5" customWidth="1"/>
    <col min="11536" max="11537" width="9.140625" style="5"/>
    <col min="11538" max="11538" width="3.85546875" style="5" customWidth="1"/>
    <col min="11539" max="11775" width="9.140625" style="5"/>
    <col min="11776" max="11776" width="3.85546875" style="5" customWidth="1"/>
    <col min="11777" max="11777" width="9.140625" style="5"/>
    <col min="11778" max="11778" width="38.42578125" style="5" bestFit="1" customWidth="1"/>
    <col min="11779" max="11779" width="18.85546875" style="5" customWidth="1"/>
    <col min="11780" max="11780" width="15.85546875" style="5" customWidth="1"/>
    <col min="11781" max="11781" width="3.85546875" style="5" customWidth="1"/>
    <col min="11782" max="11782" width="16.85546875" style="5" bestFit="1" customWidth="1"/>
    <col min="11783" max="11783" width="9.140625" style="5" bestFit="1" customWidth="1"/>
    <col min="11784" max="11784" width="3.85546875" style="5" customWidth="1"/>
    <col min="11785" max="11785" width="12.85546875" style="5" bestFit="1" customWidth="1"/>
    <col min="11786" max="11786" width="9.140625" style="5" bestFit="1" customWidth="1"/>
    <col min="11787" max="11787" width="3.85546875" style="5" customWidth="1"/>
    <col min="11788" max="11788" width="22.140625" style="5" customWidth="1"/>
    <col min="11789" max="11789" width="3.85546875" style="5" customWidth="1"/>
    <col min="11790" max="11790" width="50.85546875" style="5" customWidth="1"/>
    <col min="11791" max="11791" width="3.85546875" style="5" customWidth="1"/>
    <col min="11792" max="11793" width="9.140625" style="5"/>
    <col min="11794" max="11794" width="3.85546875" style="5" customWidth="1"/>
    <col min="11795" max="12031" width="9.140625" style="5"/>
    <col min="12032" max="12032" width="3.85546875" style="5" customWidth="1"/>
    <col min="12033" max="12033" width="9.140625" style="5"/>
    <col min="12034" max="12034" width="38.42578125" style="5" bestFit="1" customWidth="1"/>
    <col min="12035" max="12035" width="18.85546875" style="5" customWidth="1"/>
    <col min="12036" max="12036" width="15.85546875" style="5" customWidth="1"/>
    <col min="12037" max="12037" width="3.85546875" style="5" customWidth="1"/>
    <col min="12038" max="12038" width="16.85546875" style="5" bestFit="1" customWidth="1"/>
    <col min="12039" max="12039" width="9.140625" style="5" bestFit="1" customWidth="1"/>
    <col min="12040" max="12040" width="3.85546875" style="5" customWidth="1"/>
    <col min="12041" max="12041" width="12.85546875" style="5" bestFit="1" customWidth="1"/>
    <col min="12042" max="12042" width="9.140625" style="5" bestFit="1" customWidth="1"/>
    <col min="12043" max="12043" width="3.85546875" style="5" customWidth="1"/>
    <col min="12044" max="12044" width="22.140625" style="5" customWidth="1"/>
    <col min="12045" max="12045" width="3.85546875" style="5" customWidth="1"/>
    <col min="12046" max="12046" width="50.85546875" style="5" customWidth="1"/>
    <col min="12047" max="12047" width="3.85546875" style="5" customWidth="1"/>
    <col min="12048" max="12049" width="9.140625" style="5"/>
    <col min="12050" max="12050" width="3.85546875" style="5" customWidth="1"/>
    <col min="12051" max="12287" width="9.140625" style="5"/>
    <col min="12288" max="12288" width="3.85546875" style="5" customWidth="1"/>
    <col min="12289" max="12289" width="9.140625" style="5"/>
    <col min="12290" max="12290" width="38.42578125" style="5" bestFit="1" customWidth="1"/>
    <col min="12291" max="12291" width="18.85546875" style="5" customWidth="1"/>
    <col min="12292" max="12292" width="15.85546875" style="5" customWidth="1"/>
    <col min="12293" max="12293" width="3.85546875" style="5" customWidth="1"/>
    <col min="12294" max="12294" width="16.85546875" style="5" bestFit="1" customWidth="1"/>
    <col min="12295" max="12295" width="9.140625" style="5" bestFit="1" customWidth="1"/>
    <col min="12296" max="12296" width="3.85546875" style="5" customWidth="1"/>
    <col min="12297" max="12297" width="12.85546875" style="5" bestFit="1" customWidth="1"/>
    <col min="12298" max="12298" width="9.140625" style="5" bestFit="1" customWidth="1"/>
    <col min="12299" max="12299" width="3.85546875" style="5" customWidth="1"/>
    <col min="12300" max="12300" width="22.140625" style="5" customWidth="1"/>
    <col min="12301" max="12301" width="3.85546875" style="5" customWidth="1"/>
    <col min="12302" max="12302" width="50.85546875" style="5" customWidth="1"/>
    <col min="12303" max="12303" width="3.85546875" style="5" customWidth="1"/>
    <col min="12304" max="12305" width="9.140625" style="5"/>
    <col min="12306" max="12306" width="3.85546875" style="5" customWidth="1"/>
    <col min="12307" max="12543" width="9.140625" style="5"/>
    <col min="12544" max="12544" width="3.85546875" style="5" customWidth="1"/>
    <col min="12545" max="12545" width="9.140625" style="5"/>
    <col min="12546" max="12546" width="38.42578125" style="5" bestFit="1" customWidth="1"/>
    <col min="12547" max="12547" width="18.85546875" style="5" customWidth="1"/>
    <col min="12548" max="12548" width="15.85546875" style="5" customWidth="1"/>
    <col min="12549" max="12549" width="3.85546875" style="5" customWidth="1"/>
    <col min="12550" max="12550" width="16.85546875" style="5" bestFit="1" customWidth="1"/>
    <col min="12551" max="12551" width="9.140625" style="5" bestFit="1" customWidth="1"/>
    <col min="12552" max="12552" width="3.85546875" style="5" customWidth="1"/>
    <col min="12553" max="12553" width="12.85546875" style="5" bestFit="1" customWidth="1"/>
    <col min="12554" max="12554" width="9.140625" style="5" bestFit="1" customWidth="1"/>
    <col min="12555" max="12555" width="3.85546875" style="5" customWidth="1"/>
    <col min="12556" max="12556" width="22.140625" style="5" customWidth="1"/>
    <col min="12557" max="12557" width="3.85546875" style="5" customWidth="1"/>
    <col min="12558" max="12558" width="50.85546875" style="5" customWidth="1"/>
    <col min="12559" max="12559" width="3.85546875" style="5" customWidth="1"/>
    <col min="12560" max="12561" width="9.140625" style="5"/>
    <col min="12562" max="12562" width="3.85546875" style="5" customWidth="1"/>
    <col min="12563" max="12799" width="9.140625" style="5"/>
    <col min="12800" max="12800" width="3.85546875" style="5" customWidth="1"/>
    <col min="12801" max="12801" width="9.140625" style="5"/>
    <col min="12802" max="12802" width="38.42578125" style="5" bestFit="1" customWidth="1"/>
    <col min="12803" max="12803" width="18.85546875" style="5" customWidth="1"/>
    <col min="12804" max="12804" width="15.85546875" style="5" customWidth="1"/>
    <col min="12805" max="12805" width="3.85546875" style="5" customWidth="1"/>
    <col min="12806" max="12806" width="16.85546875" style="5" bestFit="1" customWidth="1"/>
    <col min="12807" max="12807" width="9.140625" style="5" bestFit="1" customWidth="1"/>
    <col min="12808" max="12808" width="3.85546875" style="5" customWidth="1"/>
    <col min="12809" max="12809" width="12.85546875" style="5" bestFit="1" customWidth="1"/>
    <col min="12810" max="12810" width="9.140625" style="5" bestFit="1" customWidth="1"/>
    <col min="12811" max="12811" width="3.85546875" style="5" customWidth="1"/>
    <col min="12812" max="12812" width="22.140625" style="5" customWidth="1"/>
    <col min="12813" max="12813" width="3.85546875" style="5" customWidth="1"/>
    <col min="12814" max="12814" width="50.85546875" style="5" customWidth="1"/>
    <col min="12815" max="12815" width="3.85546875" style="5" customWidth="1"/>
    <col min="12816" max="12817" width="9.140625" style="5"/>
    <col min="12818" max="12818" width="3.85546875" style="5" customWidth="1"/>
    <col min="12819" max="13055" width="9.140625" style="5"/>
    <col min="13056" max="13056" width="3.85546875" style="5" customWidth="1"/>
    <col min="13057" max="13057" width="9.140625" style="5"/>
    <col min="13058" max="13058" width="38.42578125" style="5" bestFit="1" customWidth="1"/>
    <col min="13059" max="13059" width="18.85546875" style="5" customWidth="1"/>
    <col min="13060" max="13060" width="15.85546875" style="5" customWidth="1"/>
    <col min="13061" max="13061" width="3.85546875" style="5" customWidth="1"/>
    <col min="13062" max="13062" width="16.85546875" style="5" bestFit="1" customWidth="1"/>
    <col min="13063" max="13063" width="9.140625" style="5" bestFit="1" customWidth="1"/>
    <col min="13064" max="13064" width="3.85546875" style="5" customWidth="1"/>
    <col min="13065" max="13065" width="12.85546875" style="5" bestFit="1" customWidth="1"/>
    <col min="13066" max="13066" width="9.140625" style="5" bestFit="1" customWidth="1"/>
    <col min="13067" max="13067" width="3.85546875" style="5" customWidth="1"/>
    <col min="13068" max="13068" width="22.140625" style="5" customWidth="1"/>
    <col min="13069" max="13069" width="3.85546875" style="5" customWidth="1"/>
    <col min="13070" max="13070" width="50.85546875" style="5" customWidth="1"/>
    <col min="13071" max="13071" width="3.85546875" style="5" customWidth="1"/>
    <col min="13072" max="13073" width="9.140625" style="5"/>
    <col min="13074" max="13074" width="3.85546875" style="5" customWidth="1"/>
    <col min="13075" max="13311" width="9.140625" style="5"/>
    <col min="13312" max="13312" width="3.85546875" style="5" customWidth="1"/>
    <col min="13313" max="13313" width="9.140625" style="5"/>
    <col min="13314" max="13314" width="38.42578125" style="5" bestFit="1" customWidth="1"/>
    <col min="13315" max="13315" width="18.85546875" style="5" customWidth="1"/>
    <col min="13316" max="13316" width="15.85546875" style="5" customWidth="1"/>
    <col min="13317" max="13317" width="3.85546875" style="5" customWidth="1"/>
    <col min="13318" max="13318" width="16.85546875" style="5" bestFit="1" customWidth="1"/>
    <col min="13319" max="13319" width="9.140625" style="5" bestFit="1" customWidth="1"/>
    <col min="13320" max="13320" width="3.85546875" style="5" customWidth="1"/>
    <col min="13321" max="13321" width="12.85546875" style="5" bestFit="1" customWidth="1"/>
    <col min="13322" max="13322" width="9.140625" style="5" bestFit="1" customWidth="1"/>
    <col min="13323" max="13323" width="3.85546875" style="5" customWidth="1"/>
    <col min="13324" max="13324" width="22.140625" style="5" customWidth="1"/>
    <col min="13325" max="13325" width="3.85546875" style="5" customWidth="1"/>
    <col min="13326" max="13326" width="50.85546875" style="5" customWidth="1"/>
    <col min="13327" max="13327" width="3.85546875" style="5" customWidth="1"/>
    <col min="13328" max="13329" width="9.140625" style="5"/>
    <col min="13330" max="13330" width="3.85546875" style="5" customWidth="1"/>
    <col min="13331" max="13567" width="9.140625" style="5"/>
    <col min="13568" max="13568" width="3.85546875" style="5" customWidth="1"/>
    <col min="13569" max="13569" width="9.140625" style="5"/>
    <col min="13570" max="13570" width="38.42578125" style="5" bestFit="1" customWidth="1"/>
    <col min="13571" max="13571" width="18.85546875" style="5" customWidth="1"/>
    <col min="13572" max="13572" width="15.85546875" style="5" customWidth="1"/>
    <col min="13573" max="13573" width="3.85546875" style="5" customWidth="1"/>
    <col min="13574" max="13574" width="16.85546875" style="5" bestFit="1" customWidth="1"/>
    <col min="13575" max="13575" width="9.140625" style="5" bestFit="1" customWidth="1"/>
    <col min="13576" max="13576" width="3.85546875" style="5" customWidth="1"/>
    <col min="13577" max="13577" width="12.85546875" style="5" bestFit="1" customWidth="1"/>
    <col min="13578" max="13578" width="9.140625" style="5" bestFit="1" customWidth="1"/>
    <col min="13579" max="13579" width="3.85546875" style="5" customWidth="1"/>
    <col min="13580" max="13580" width="22.140625" style="5" customWidth="1"/>
    <col min="13581" max="13581" width="3.85546875" style="5" customWidth="1"/>
    <col min="13582" max="13582" width="50.85546875" style="5" customWidth="1"/>
    <col min="13583" max="13583" width="3.85546875" style="5" customWidth="1"/>
    <col min="13584" max="13585" width="9.140625" style="5"/>
    <col min="13586" max="13586" width="3.85546875" style="5" customWidth="1"/>
    <col min="13587" max="13823" width="9.140625" style="5"/>
    <col min="13824" max="13824" width="3.85546875" style="5" customWidth="1"/>
    <col min="13825" max="13825" width="9.140625" style="5"/>
    <col min="13826" max="13826" width="38.42578125" style="5" bestFit="1" customWidth="1"/>
    <col min="13827" max="13827" width="18.85546875" style="5" customWidth="1"/>
    <col min="13828" max="13828" width="15.85546875" style="5" customWidth="1"/>
    <col min="13829" max="13829" width="3.85546875" style="5" customWidth="1"/>
    <col min="13830" max="13830" width="16.85546875" style="5" bestFit="1" customWidth="1"/>
    <col min="13831" max="13831" width="9.140625" style="5" bestFit="1" customWidth="1"/>
    <col min="13832" max="13832" width="3.85546875" style="5" customWidth="1"/>
    <col min="13833" max="13833" width="12.85546875" style="5" bestFit="1" customWidth="1"/>
    <col min="13834" max="13834" width="9.140625" style="5" bestFit="1" customWidth="1"/>
    <col min="13835" max="13835" width="3.85546875" style="5" customWidth="1"/>
    <col min="13836" max="13836" width="22.140625" style="5" customWidth="1"/>
    <col min="13837" max="13837" width="3.85546875" style="5" customWidth="1"/>
    <col min="13838" max="13838" width="50.85546875" style="5" customWidth="1"/>
    <col min="13839" max="13839" width="3.85546875" style="5" customWidth="1"/>
    <col min="13840" max="13841" width="9.140625" style="5"/>
    <col min="13842" max="13842" width="3.85546875" style="5" customWidth="1"/>
    <col min="13843" max="14079" width="9.140625" style="5"/>
    <col min="14080" max="14080" width="3.85546875" style="5" customWidth="1"/>
    <col min="14081" max="14081" width="9.140625" style="5"/>
    <col min="14082" max="14082" width="38.42578125" style="5" bestFit="1" customWidth="1"/>
    <col min="14083" max="14083" width="18.85546875" style="5" customWidth="1"/>
    <col min="14084" max="14084" width="15.85546875" style="5" customWidth="1"/>
    <col min="14085" max="14085" width="3.85546875" style="5" customWidth="1"/>
    <col min="14086" max="14086" width="16.85546875" style="5" bestFit="1" customWidth="1"/>
    <col min="14087" max="14087" width="9.140625" style="5" bestFit="1" customWidth="1"/>
    <col min="14088" max="14088" width="3.85546875" style="5" customWidth="1"/>
    <col min="14089" max="14089" width="12.85546875" style="5" bestFit="1" customWidth="1"/>
    <col min="14090" max="14090" width="9.140625" style="5" bestFit="1" customWidth="1"/>
    <col min="14091" max="14091" width="3.85546875" style="5" customWidth="1"/>
    <col min="14092" max="14092" width="22.140625" style="5" customWidth="1"/>
    <col min="14093" max="14093" width="3.85546875" style="5" customWidth="1"/>
    <col min="14094" max="14094" width="50.85546875" style="5" customWidth="1"/>
    <col min="14095" max="14095" width="3.85546875" style="5" customWidth="1"/>
    <col min="14096" max="14097" width="9.140625" style="5"/>
    <col min="14098" max="14098" width="3.85546875" style="5" customWidth="1"/>
    <col min="14099" max="14335" width="9.140625" style="5"/>
    <col min="14336" max="14336" width="3.85546875" style="5" customWidth="1"/>
    <col min="14337" max="14337" width="9.140625" style="5"/>
    <col min="14338" max="14338" width="38.42578125" style="5" bestFit="1" customWidth="1"/>
    <col min="14339" max="14339" width="18.85546875" style="5" customWidth="1"/>
    <col min="14340" max="14340" width="15.85546875" style="5" customWidth="1"/>
    <col min="14341" max="14341" width="3.85546875" style="5" customWidth="1"/>
    <col min="14342" max="14342" width="16.85546875" style="5" bestFit="1" customWidth="1"/>
    <col min="14343" max="14343" width="9.140625" style="5" bestFit="1" customWidth="1"/>
    <col min="14344" max="14344" width="3.85546875" style="5" customWidth="1"/>
    <col min="14345" max="14345" width="12.85546875" style="5" bestFit="1" customWidth="1"/>
    <col min="14346" max="14346" width="9.140625" style="5" bestFit="1" customWidth="1"/>
    <col min="14347" max="14347" width="3.85546875" style="5" customWidth="1"/>
    <col min="14348" max="14348" width="22.140625" style="5" customWidth="1"/>
    <col min="14349" max="14349" width="3.85546875" style="5" customWidth="1"/>
    <col min="14350" max="14350" width="50.85546875" style="5" customWidth="1"/>
    <col min="14351" max="14351" width="3.85546875" style="5" customWidth="1"/>
    <col min="14352" max="14353" width="9.140625" style="5"/>
    <col min="14354" max="14354" width="3.85546875" style="5" customWidth="1"/>
    <col min="14355" max="14591" width="9.140625" style="5"/>
    <col min="14592" max="14592" width="3.85546875" style="5" customWidth="1"/>
    <col min="14593" max="14593" width="9.140625" style="5"/>
    <col min="14594" max="14594" width="38.42578125" style="5" bestFit="1" customWidth="1"/>
    <col min="14595" max="14595" width="18.85546875" style="5" customWidth="1"/>
    <col min="14596" max="14596" width="15.85546875" style="5" customWidth="1"/>
    <col min="14597" max="14597" width="3.85546875" style="5" customWidth="1"/>
    <col min="14598" max="14598" width="16.85546875" style="5" bestFit="1" customWidth="1"/>
    <col min="14599" max="14599" width="9.140625" style="5" bestFit="1" customWidth="1"/>
    <col min="14600" max="14600" width="3.85546875" style="5" customWidth="1"/>
    <col min="14601" max="14601" width="12.85546875" style="5" bestFit="1" customWidth="1"/>
    <col min="14602" max="14602" width="9.140625" style="5" bestFit="1" customWidth="1"/>
    <col min="14603" max="14603" width="3.85546875" style="5" customWidth="1"/>
    <col min="14604" max="14604" width="22.140625" style="5" customWidth="1"/>
    <col min="14605" max="14605" width="3.85546875" style="5" customWidth="1"/>
    <col min="14606" max="14606" width="50.85546875" style="5" customWidth="1"/>
    <col min="14607" max="14607" width="3.85546875" style="5" customWidth="1"/>
    <col min="14608" max="14609" width="9.140625" style="5"/>
    <col min="14610" max="14610" width="3.85546875" style="5" customWidth="1"/>
    <col min="14611" max="14847" width="9.140625" style="5"/>
    <col min="14848" max="14848" width="3.85546875" style="5" customWidth="1"/>
    <col min="14849" max="14849" width="9.140625" style="5"/>
    <col min="14850" max="14850" width="38.42578125" style="5" bestFit="1" customWidth="1"/>
    <col min="14851" max="14851" width="18.85546875" style="5" customWidth="1"/>
    <col min="14852" max="14852" width="15.85546875" style="5" customWidth="1"/>
    <col min="14853" max="14853" width="3.85546875" style="5" customWidth="1"/>
    <col min="14854" max="14854" width="16.85546875" style="5" bestFit="1" customWidth="1"/>
    <col min="14855" max="14855" width="9.140625" style="5" bestFit="1" customWidth="1"/>
    <col min="14856" max="14856" width="3.85546875" style="5" customWidth="1"/>
    <col min="14857" max="14857" width="12.85546875" style="5" bestFit="1" customWidth="1"/>
    <col min="14858" max="14858" width="9.140625" style="5" bestFit="1" customWidth="1"/>
    <col min="14859" max="14859" width="3.85546875" style="5" customWidth="1"/>
    <col min="14860" max="14860" width="22.140625" style="5" customWidth="1"/>
    <col min="14861" max="14861" width="3.85546875" style="5" customWidth="1"/>
    <col min="14862" max="14862" width="50.85546875" style="5" customWidth="1"/>
    <col min="14863" max="14863" width="3.85546875" style="5" customWidth="1"/>
    <col min="14864" max="14865" width="9.140625" style="5"/>
    <col min="14866" max="14866" width="3.85546875" style="5" customWidth="1"/>
    <col min="14867" max="15103" width="9.140625" style="5"/>
    <col min="15104" max="15104" width="3.85546875" style="5" customWidth="1"/>
    <col min="15105" max="15105" width="9.140625" style="5"/>
    <col min="15106" max="15106" width="38.42578125" style="5" bestFit="1" customWidth="1"/>
    <col min="15107" max="15107" width="18.85546875" style="5" customWidth="1"/>
    <col min="15108" max="15108" width="15.85546875" style="5" customWidth="1"/>
    <col min="15109" max="15109" width="3.85546875" style="5" customWidth="1"/>
    <col min="15110" max="15110" width="16.85546875" style="5" bestFit="1" customWidth="1"/>
    <col min="15111" max="15111" width="9.140625" style="5" bestFit="1" customWidth="1"/>
    <col min="15112" max="15112" width="3.85546875" style="5" customWidth="1"/>
    <col min="15113" max="15113" width="12.85546875" style="5" bestFit="1" customWidth="1"/>
    <col min="15114" max="15114" width="9.140625" style="5" bestFit="1" customWidth="1"/>
    <col min="15115" max="15115" width="3.85546875" style="5" customWidth="1"/>
    <col min="15116" max="15116" width="22.140625" style="5" customWidth="1"/>
    <col min="15117" max="15117" width="3.85546875" style="5" customWidth="1"/>
    <col min="15118" max="15118" width="50.85546875" style="5" customWidth="1"/>
    <col min="15119" max="15119" width="3.85546875" style="5" customWidth="1"/>
    <col min="15120" max="15121" width="9.140625" style="5"/>
    <col min="15122" max="15122" width="3.85546875" style="5" customWidth="1"/>
    <col min="15123" max="15359" width="9.140625" style="5"/>
    <col min="15360" max="15360" width="3.85546875" style="5" customWidth="1"/>
    <col min="15361" max="15361" width="9.140625" style="5"/>
    <col min="15362" max="15362" width="38.42578125" style="5" bestFit="1" customWidth="1"/>
    <col min="15363" max="15363" width="18.85546875" style="5" customWidth="1"/>
    <col min="15364" max="15364" width="15.85546875" style="5" customWidth="1"/>
    <col min="15365" max="15365" width="3.85546875" style="5" customWidth="1"/>
    <col min="15366" max="15366" width="16.85546875" style="5" bestFit="1" customWidth="1"/>
    <col min="15367" max="15367" width="9.140625" style="5" bestFit="1" customWidth="1"/>
    <col min="15368" max="15368" width="3.85546875" style="5" customWidth="1"/>
    <col min="15369" max="15369" width="12.85546875" style="5" bestFit="1" customWidth="1"/>
    <col min="15370" max="15370" width="9.140625" style="5" bestFit="1" customWidth="1"/>
    <col min="15371" max="15371" width="3.85546875" style="5" customWidth="1"/>
    <col min="15372" max="15372" width="22.140625" style="5" customWidth="1"/>
    <col min="15373" max="15373" width="3.85546875" style="5" customWidth="1"/>
    <col min="15374" max="15374" width="50.85546875" style="5" customWidth="1"/>
    <col min="15375" max="15375" width="3.85546875" style="5" customWidth="1"/>
    <col min="15376" max="15377" width="9.140625" style="5"/>
    <col min="15378" max="15378" width="3.85546875" style="5" customWidth="1"/>
    <col min="15379" max="15615" width="9.140625" style="5"/>
    <col min="15616" max="15616" width="3.85546875" style="5" customWidth="1"/>
    <col min="15617" max="15617" width="9.140625" style="5"/>
    <col min="15618" max="15618" width="38.42578125" style="5" bestFit="1" customWidth="1"/>
    <col min="15619" max="15619" width="18.85546875" style="5" customWidth="1"/>
    <col min="15620" max="15620" width="15.85546875" style="5" customWidth="1"/>
    <col min="15621" max="15621" width="3.85546875" style="5" customWidth="1"/>
    <col min="15622" max="15622" width="16.85546875" style="5" bestFit="1" customWidth="1"/>
    <col min="15623" max="15623" width="9.140625" style="5" bestFit="1" customWidth="1"/>
    <col min="15624" max="15624" width="3.85546875" style="5" customWidth="1"/>
    <col min="15625" max="15625" width="12.85546875" style="5" bestFit="1" customWidth="1"/>
    <col min="15626" max="15626" width="9.140625" style="5" bestFit="1" customWidth="1"/>
    <col min="15627" max="15627" width="3.85546875" style="5" customWidth="1"/>
    <col min="15628" max="15628" width="22.140625" style="5" customWidth="1"/>
    <col min="15629" max="15629" width="3.85546875" style="5" customWidth="1"/>
    <col min="15630" max="15630" width="50.85546875" style="5" customWidth="1"/>
    <col min="15631" max="15631" width="3.85546875" style="5" customWidth="1"/>
    <col min="15632" max="15633" width="9.140625" style="5"/>
    <col min="15634" max="15634" width="3.85546875" style="5" customWidth="1"/>
    <col min="15635" max="15871" width="9.140625" style="5"/>
    <col min="15872" max="15872" width="3.85546875" style="5" customWidth="1"/>
    <col min="15873" max="15873" width="9.140625" style="5"/>
    <col min="15874" max="15874" width="38.42578125" style="5" bestFit="1" customWidth="1"/>
    <col min="15875" max="15875" width="18.85546875" style="5" customWidth="1"/>
    <col min="15876" max="15876" width="15.85546875" style="5" customWidth="1"/>
    <col min="15877" max="15877" width="3.85546875" style="5" customWidth="1"/>
    <col min="15878" max="15878" width="16.85546875" style="5" bestFit="1" customWidth="1"/>
    <col min="15879" max="15879" width="9.140625" style="5" bestFit="1" customWidth="1"/>
    <col min="15880" max="15880" width="3.85546875" style="5" customWidth="1"/>
    <col min="15881" max="15881" width="12.85546875" style="5" bestFit="1" customWidth="1"/>
    <col min="15882" max="15882" width="9.140625" style="5" bestFit="1" customWidth="1"/>
    <col min="15883" max="15883" width="3.85546875" style="5" customWidth="1"/>
    <col min="15884" max="15884" width="22.140625" style="5" customWidth="1"/>
    <col min="15885" max="15885" width="3.85546875" style="5" customWidth="1"/>
    <col min="15886" max="15886" width="50.85546875" style="5" customWidth="1"/>
    <col min="15887" max="15887" width="3.85546875" style="5" customWidth="1"/>
    <col min="15888" max="15889" width="9.140625" style="5"/>
    <col min="15890" max="15890" width="3.85546875" style="5" customWidth="1"/>
    <col min="15891" max="16127" width="9.140625" style="5"/>
    <col min="16128" max="16128" width="3.85546875" style="5" customWidth="1"/>
    <col min="16129" max="16129" width="9.140625" style="5"/>
    <col min="16130" max="16130" width="38.42578125" style="5" bestFit="1" customWidth="1"/>
    <col min="16131" max="16131" width="18.85546875" style="5" customWidth="1"/>
    <col min="16132" max="16132" width="15.85546875" style="5" customWidth="1"/>
    <col min="16133" max="16133" width="3.85546875" style="5" customWidth="1"/>
    <col min="16134" max="16134" width="16.85546875" style="5" bestFit="1" customWidth="1"/>
    <col min="16135" max="16135" width="9.140625" style="5" bestFit="1" customWidth="1"/>
    <col min="16136" max="16136" width="3.85546875" style="5" customWidth="1"/>
    <col min="16137" max="16137" width="12.85546875" style="5" bestFit="1" customWidth="1"/>
    <col min="16138" max="16138" width="9.140625" style="5" bestFit="1" customWidth="1"/>
    <col min="16139" max="16139" width="3.85546875" style="5" customWidth="1"/>
    <col min="16140" max="16140" width="22.140625" style="5" customWidth="1"/>
    <col min="16141" max="16141" width="3.85546875" style="5" customWidth="1"/>
    <col min="16142" max="16142" width="50.85546875" style="5" customWidth="1"/>
    <col min="16143" max="16143" width="3.85546875" style="5" customWidth="1"/>
    <col min="16144" max="16145" width="9.140625" style="5"/>
    <col min="16146" max="16146" width="3.85546875" style="5" customWidth="1"/>
    <col min="16147" max="16384" width="9.140625" style="5"/>
  </cols>
  <sheetData>
    <row r="1" spans="1:23" ht="15.75" x14ac:dyDescent="0.25">
      <c r="A1" s="256"/>
      <c r="B1" s="257"/>
      <c r="C1" s="257"/>
      <c r="D1" s="257"/>
      <c r="E1" s="257"/>
      <c r="F1" s="257"/>
      <c r="G1" s="257"/>
      <c r="H1" s="257"/>
      <c r="I1" s="257"/>
      <c r="J1" s="257"/>
      <c r="K1" s="257"/>
      <c r="L1" s="257"/>
      <c r="M1" s="257"/>
      <c r="N1" s="257"/>
      <c r="O1" s="257"/>
      <c r="P1" s="258"/>
    </row>
    <row r="2" spans="1:23" ht="23.25" x14ac:dyDescent="0.35">
      <c r="A2" s="1761" t="s">
        <v>42</v>
      </c>
      <c r="B2" s="1762"/>
      <c r="C2" s="1762"/>
      <c r="D2" s="1762"/>
      <c r="E2" s="1762"/>
      <c r="F2" s="1762"/>
      <c r="G2" s="1762"/>
      <c r="H2" s="1762"/>
      <c r="I2" s="1762"/>
      <c r="J2" s="1762"/>
      <c r="K2" s="1762"/>
      <c r="L2" s="1762"/>
      <c r="M2" s="1762"/>
      <c r="N2" s="1762"/>
      <c r="O2" s="1762"/>
      <c r="P2" s="1763"/>
      <c r="Q2" s="259"/>
      <c r="R2" s="259"/>
      <c r="S2" s="259"/>
      <c r="T2" s="259"/>
      <c r="U2" s="259"/>
      <c r="V2" s="259"/>
      <c r="W2" s="259"/>
    </row>
    <row r="3" spans="1:23" ht="18" x14ac:dyDescent="0.25">
      <c r="A3" s="1623" t="str">
        <f>'Part 1'!A3</f>
        <v>2023-24</v>
      </c>
      <c r="B3" s="1624"/>
      <c r="C3" s="1624"/>
      <c r="D3" s="1624"/>
      <c r="E3" s="1624"/>
      <c r="F3" s="1624"/>
      <c r="G3" s="1624"/>
      <c r="H3" s="1624"/>
      <c r="I3" s="1624"/>
      <c r="J3" s="1624"/>
      <c r="K3" s="1624"/>
      <c r="L3" s="1624"/>
      <c r="M3" s="1624"/>
      <c r="N3" s="1624"/>
      <c r="O3" s="1624"/>
      <c r="P3" s="1625"/>
      <c r="Q3" s="259"/>
      <c r="R3" s="259"/>
      <c r="S3" s="259"/>
      <c r="T3" s="259"/>
      <c r="U3" s="259"/>
      <c r="V3" s="259"/>
      <c r="W3" s="259"/>
    </row>
    <row r="4" spans="1:23" ht="18" x14ac:dyDescent="0.25">
      <c r="A4" s="1623" t="s">
        <v>887</v>
      </c>
      <c r="B4" s="1624"/>
      <c r="C4" s="1624"/>
      <c r="D4" s="1624"/>
      <c r="E4" s="1624"/>
      <c r="F4" s="1624"/>
      <c r="G4" s="1624"/>
      <c r="H4" s="1624"/>
      <c r="I4" s="1624"/>
      <c r="J4" s="1624"/>
      <c r="K4" s="1624"/>
      <c r="L4" s="1624"/>
      <c r="M4" s="1624"/>
      <c r="N4" s="1624"/>
      <c r="O4" s="1624"/>
      <c r="P4" s="1625"/>
      <c r="Q4" s="259"/>
      <c r="R4" s="259"/>
      <c r="S4" s="259"/>
      <c r="T4" s="259"/>
      <c r="U4" s="259"/>
      <c r="V4" s="259"/>
      <c r="W4" s="259"/>
    </row>
    <row r="5" spans="1:23" s="139" customFormat="1" ht="15.75" thickBot="1" x14ac:dyDescent="0.25">
      <c r="A5" s="1764">
        <f>+'Part 1'!W27</f>
        <v>1.1000000000000001</v>
      </c>
      <c r="B5" s="1765"/>
      <c r="C5" s="1765"/>
      <c r="D5" s="1765"/>
      <c r="E5" s="1765"/>
      <c r="F5" s="1765"/>
      <c r="G5" s="1765"/>
      <c r="H5" s="1765"/>
      <c r="I5" s="1765"/>
      <c r="J5" s="1765"/>
      <c r="K5" s="1765"/>
      <c r="L5" s="1765"/>
      <c r="M5" s="1765"/>
      <c r="N5" s="1765"/>
      <c r="O5" s="1765"/>
      <c r="P5" s="1766"/>
    </row>
    <row r="6" spans="1:23" s="139" customFormat="1" x14ac:dyDescent="0.2">
      <c r="A6" s="260"/>
      <c r="B6" s="261"/>
      <c r="C6" s="261"/>
      <c r="D6" s="261"/>
      <c r="E6" s="261"/>
      <c r="F6" s="261"/>
      <c r="G6" s="261"/>
      <c r="H6" s="261"/>
      <c r="I6" s="261"/>
      <c r="J6" s="262"/>
      <c r="K6" s="262"/>
      <c r="L6" s="262"/>
      <c r="M6" s="262"/>
      <c r="N6" s="262"/>
      <c r="O6" s="261"/>
      <c r="P6" s="263"/>
      <c r="R6" s="264"/>
      <c r="S6" s="265"/>
    </row>
    <row r="7" spans="1:23" s="139" customFormat="1" ht="15.75" x14ac:dyDescent="0.25">
      <c r="A7" s="266"/>
      <c r="B7" s="267" t="str">
        <f>+CONCATENATE("Local authority : ",+'Part 1'!K20,"     ",+'Part 1'!K21)</f>
        <v>Local authority : ZZZZ     EZZZZ</v>
      </c>
      <c r="F7" s="267"/>
      <c r="J7" s="226"/>
      <c r="K7" s="226"/>
      <c r="L7" s="226"/>
      <c r="M7" s="226"/>
      <c r="N7" s="226"/>
      <c r="P7" s="268"/>
      <c r="R7" s="269"/>
      <c r="S7" s="270"/>
    </row>
    <row r="8" spans="1:23" s="139" customFormat="1" ht="15.75" x14ac:dyDescent="0.25">
      <c r="A8" s="266"/>
      <c r="B8" s="267" t="str">
        <f>CONCATENATE("Local authority contact name : ",'Part 1'!K22)</f>
        <v xml:space="preserve">Local authority contact name : </v>
      </c>
      <c r="J8" s="226"/>
      <c r="K8" s="226"/>
      <c r="L8" s="226"/>
      <c r="M8" s="226"/>
      <c r="N8" s="226"/>
      <c r="P8" s="268"/>
      <c r="R8" s="271"/>
      <c r="S8" s="270"/>
    </row>
    <row r="9" spans="1:23" s="139" customFormat="1" ht="15.75" x14ac:dyDescent="0.25">
      <c r="A9" s="266"/>
      <c r="B9" s="267" t="str">
        <f>CONCATENATE("Local authority contact number : ",'Part 1'!K23)</f>
        <v xml:space="preserve">Local authority contact number : </v>
      </c>
      <c r="J9" s="226"/>
      <c r="K9" s="226"/>
      <c r="L9" s="226"/>
      <c r="M9" s="226"/>
      <c r="N9" s="226"/>
      <c r="P9" s="268"/>
      <c r="R9" s="271"/>
      <c r="S9" s="270"/>
    </row>
    <row r="10" spans="1:23" s="139" customFormat="1" ht="15.75" x14ac:dyDescent="0.25">
      <c r="A10" s="266"/>
      <c r="B10" s="267" t="str">
        <f>CONCATENATE("Local authority contact email address : ",'Part 1'!K24)</f>
        <v xml:space="preserve">Local authority contact email address : </v>
      </c>
      <c r="J10" s="226"/>
      <c r="K10" s="226"/>
      <c r="L10" s="226"/>
      <c r="M10" s="226"/>
      <c r="N10" s="226"/>
      <c r="P10" s="268"/>
      <c r="R10" s="271"/>
      <c r="S10" s="270"/>
    </row>
    <row r="11" spans="1:23" s="139" customFormat="1" ht="15.75" x14ac:dyDescent="0.25">
      <c r="A11" s="266"/>
      <c r="B11" s="267"/>
      <c r="J11" s="226"/>
      <c r="K11" s="226"/>
      <c r="L11" s="226"/>
      <c r="M11" s="226"/>
      <c r="N11" s="226"/>
      <c r="P11" s="268"/>
      <c r="R11" s="271"/>
      <c r="S11" s="270"/>
    </row>
    <row r="12" spans="1:23" s="139" customFormat="1" x14ac:dyDescent="0.2">
      <c r="A12" s="266"/>
      <c r="B12" s="272" t="s">
        <v>885</v>
      </c>
      <c r="C12" s="272"/>
      <c r="J12" s="226"/>
      <c r="K12" s="226"/>
      <c r="L12" s="226"/>
      <c r="M12" s="226"/>
      <c r="N12" s="226"/>
      <c r="P12" s="268"/>
      <c r="R12" s="271"/>
      <c r="S12" s="270"/>
    </row>
    <row r="13" spans="1:23" s="139" customFormat="1" x14ac:dyDescent="0.2">
      <c r="A13" s="266"/>
      <c r="B13" s="272" t="s">
        <v>5015</v>
      </c>
      <c r="C13" s="272"/>
      <c r="J13" s="226"/>
      <c r="K13" s="226"/>
      <c r="L13" s="226"/>
      <c r="M13" s="226"/>
      <c r="N13" s="226"/>
      <c r="P13" s="268"/>
      <c r="R13" s="271"/>
      <c r="S13" s="270"/>
    </row>
    <row r="14" spans="1:23" s="139" customFormat="1" x14ac:dyDescent="0.2">
      <c r="A14" s="266"/>
      <c r="B14" s="272"/>
      <c r="C14" s="272"/>
      <c r="J14" s="226"/>
      <c r="K14" s="226"/>
      <c r="L14" s="226"/>
      <c r="M14" s="226"/>
      <c r="N14" s="226"/>
      <c r="P14" s="740"/>
      <c r="R14" s="271"/>
      <c r="S14" s="270"/>
    </row>
    <row r="15" spans="1:23" s="139" customFormat="1" ht="31.5" customHeight="1" x14ac:dyDescent="0.25">
      <c r="A15" s="266"/>
      <c r="B15" s="1774" t="s">
        <v>4058</v>
      </c>
      <c r="C15" s="1774"/>
      <c r="D15" s="1774"/>
      <c r="E15" s="1774"/>
      <c r="F15" s="1774"/>
      <c r="G15" s="1774"/>
      <c r="H15" s="1774"/>
      <c r="I15" s="1774"/>
      <c r="J15" s="1774"/>
      <c r="K15" s="1774"/>
      <c r="L15" s="1774"/>
      <c r="M15" s="1774"/>
      <c r="N15" s="1774"/>
      <c r="O15" s="1774"/>
      <c r="P15" s="740"/>
      <c r="R15" s="271"/>
      <c r="S15" s="270"/>
    </row>
    <row r="16" spans="1:23" ht="15.75" x14ac:dyDescent="0.25">
      <c r="A16" s="266"/>
      <c r="B16" s="139"/>
      <c r="C16" s="267"/>
      <c r="D16" s="139"/>
      <c r="E16" s="139"/>
      <c r="F16" s="139"/>
      <c r="G16" s="139"/>
      <c r="H16" s="139"/>
      <c r="I16" s="139"/>
      <c r="J16" s="226"/>
      <c r="K16" s="226"/>
      <c r="L16" s="226"/>
      <c r="M16" s="226"/>
      <c r="P16" s="268"/>
      <c r="R16" s="271"/>
      <c r="S16" s="270"/>
    </row>
    <row r="17" spans="1:25" ht="15.75" x14ac:dyDescent="0.25">
      <c r="A17" s="266"/>
      <c r="B17" s="139" t="s">
        <v>4073</v>
      </c>
      <c r="C17" s="267"/>
      <c r="D17" s="139"/>
      <c r="E17" s="139"/>
      <c r="F17" s="139"/>
      <c r="G17" s="139"/>
      <c r="H17" s="139"/>
      <c r="I17" s="139"/>
      <c r="J17" s="226"/>
      <c r="K17" s="226"/>
      <c r="L17" s="226"/>
      <c r="M17" s="226"/>
      <c r="P17" s="740"/>
      <c r="R17" s="271"/>
      <c r="S17" s="270"/>
    </row>
    <row r="18" spans="1:25" ht="15.75" x14ac:dyDescent="0.25">
      <c r="A18" s="266"/>
      <c r="B18" s="139"/>
      <c r="C18" s="267"/>
      <c r="D18" s="139"/>
      <c r="E18" s="139"/>
      <c r="F18" s="139"/>
      <c r="G18" s="139"/>
      <c r="H18" s="139"/>
      <c r="I18" s="139"/>
      <c r="J18" s="226"/>
      <c r="K18" s="226"/>
      <c r="L18" s="226"/>
      <c r="M18" s="226"/>
      <c r="P18" s="740"/>
      <c r="R18" s="271"/>
      <c r="S18" s="270"/>
    </row>
    <row r="19" spans="1:25" ht="15.75" x14ac:dyDescent="0.25">
      <c r="A19" s="266"/>
      <c r="B19" s="139"/>
      <c r="C19" s="139"/>
      <c r="D19" s="1767" t="s">
        <v>888</v>
      </c>
      <c r="E19" s="1768"/>
      <c r="F19" s="273"/>
      <c r="G19" s="1767" t="s">
        <v>889</v>
      </c>
      <c r="H19" s="1768"/>
      <c r="I19" s="273"/>
      <c r="J19" s="1769" t="s">
        <v>890</v>
      </c>
      <c r="K19" s="1770"/>
      <c r="L19" s="273"/>
      <c r="M19" s="226"/>
      <c r="P19" s="268"/>
      <c r="R19" s="271"/>
      <c r="S19" s="270"/>
    </row>
    <row r="20" spans="1:25" ht="15.75" x14ac:dyDescent="0.25">
      <c r="A20" s="266"/>
      <c r="B20" s="226" t="s">
        <v>891</v>
      </c>
      <c r="C20" s="139"/>
      <c r="D20" s="274" t="s">
        <v>4320</v>
      </c>
      <c r="E20" s="274" t="s">
        <v>4495</v>
      </c>
      <c r="F20" s="274"/>
      <c r="G20" s="274" t="s">
        <v>892</v>
      </c>
      <c r="H20" s="274" t="s">
        <v>886</v>
      </c>
      <c r="I20" s="274"/>
      <c r="J20" s="756" t="s">
        <v>892</v>
      </c>
      <c r="K20" s="756" t="s">
        <v>886</v>
      </c>
      <c r="L20" s="274"/>
      <c r="M20" s="226"/>
      <c r="O20" s="267"/>
      <c r="P20" s="268"/>
      <c r="R20" s="271"/>
      <c r="S20" s="199"/>
      <c r="T20" s="199"/>
      <c r="U20" s="199"/>
      <c r="V20" s="199"/>
      <c r="W20" s="199"/>
      <c r="X20" s="199"/>
      <c r="Y20" s="199"/>
    </row>
    <row r="21" spans="1:25" ht="15.75" x14ac:dyDescent="0.25">
      <c r="A21" s="266"/>
      <c r="B21" s="275"/>
      <c r="C21" s="283" t="s">
        <v>59</v>
      </c>
      <c r="D21" s="277"/>
      <c r="E21" s="277"/>
      <c r="F21" s="277"/>
      <c r="G21" s="277"/>
      <c r="H21" s="278"/>
      <c r="I21" s="279"/>
      <c r="J21" s="749"/>
      <c r="K21" s="750"/>
      <c r="L21" s="278"/>
      <c r="M21" s="280"/>
      <c r="N21" s="275"/>
      <c r="O21" s="386" t="s">
        <v>893</v>
      </c>
      <c r="P21" s="282"/>
      <c r="R21" s="271"/>
      <c r="S21" s="199"/>
      <c r="T21" s="199"/>
      <c r="U21" s="199"/>
      <c r="V21" s="199"/>
      <c r="W21" s="199"/>
      <c r="X21" s="199"/>
      <c r="Y21" s="199"/>
    </row>
    <row r="22" spans="1:25" ht="15.75" x14ac:dyDescent="0.2">
      <c r="A22" s="266"/>
      <c r="B22" s="284">
        <v>1</v>
      </c>
      <c r="C22" s="285" t="s">
        <v>4440</v>
      </c>
      <c r="D22" s="582">
        <f>INDEX(Data!BY:BY,MATCH(Import_LA_Code,Ref_LA_Codes,0))</f>
        <v>0</v>
      </c>
      <c r="E22" s="286">
        <f>+'Part 3'!P37</f>
        <v>0</v>
      </c>
      <c r="F22" s="286"/>
      <c r="G22" s="286">
        <f t="shared" ref="G22:G29" si="0">ABS(+E22-D22)</f>
        <v>0</v>
      </c>
      <c r="H22" s="287">
        <f>IF(AND(D22=0,E22=0),0,IF(AND(D22=0,E22&lt;&gt;0),1,ABS(G22/D22)))</f>
        <v>0</v>
      </c>
      <c r="I22" s="288"/>
      <c r="J22" s="1050">
        <v>250000</v>
      </c>
      <c r="K22" s="748">
        <v>0.05</v>
      </c>
      <c r="L22" s="287"/>
      <c r="M22" s="655" t="str">
        <f>IF(O22&lt;&gt;"","Comment made", IF(AND(ABS(H22)&gt;K22,ABS(G22)&gt;J22),"Please comment","OK"))</f>
        <v>OK</v>
      </c>
      <c r="N22" s="587"/>
      <c r="O22" s="586"/>
      <c r="P22" s="282"/>
      <c r="R22" s="271"/>
      <c r="S22" s="199"/>
      <c r="T22" s="199"/>
      <c r="U22" s="199"/>
      <c r="V22" s="199"/>
      <c r="W22" s="199"/>
      <c r="X22" s="199"/>
      <c r="Y22" s="199"/>
    </row>
    <row r="23" spans="1:25" ht="15.75" x14ac:dyDescent="0.2">
      <c r="A23" s="266"/>
      <c r="B23" s="289">
        <f t="shared" ref="B23:B29" si="1">+B22+1</f>
        <v>2</v>
      </c>
      <c r="C23" s="276" t="s">
        <v>1069</v>
      </c>
      <c r="D23" s="583">
        <f>INDEX(Data!BZ:BZ,MATCH(Import_LA_Code,Ref_LA_Codes,0))</f>
        <v>0</v>
      </c>
      <c r="E23" s="277">
        <f>+'Part 3'!P63</f>
        <v>0</v>
      </c>
      <c r="F23" s="277"/>
      <c r="G23" s="277">
        <f t="shared" si="0"/>
        <v>0</v>
      </c>
      <c r="H23" s="278">
        <f t="shared" ref="H23:H29" si="2">IF(AND(D23=0,E23=0),0,IF(AND(D23=0,E23&lt;&gt;0),1,ABS(G23/D23)))</f>
        <v>0</v>
      </c>
      <c r="I23" s="279"/>
      <c r="J23" s="749">
        <v>0</v>
      </c>
      <c r="K23" s="750">
        <v>0.05</v>
      </c>
      <c r="L23" s="278"/>
      <c r="M23" s="655" t="str">
        <f t="shared" ref="M23:M29" si="3">IF(O23&lt;&gt;"","Comment made", IF(AND(ABS(H23)&gt;K23,ABS(G23)&gt;J23),"Please comment","OK"))</f>
        <v>OK</v>
      </c>
      <c r="N23" s="588"/>
      <c r="O23" s="586"/>
      <c r="P23" s="282"/>
      <c r="S23" s="199"/>
      <c r="T23" s="199"/>
      <c r="U23" s="199"/>
      <c r="V23" s="199"/>
      <c r="W23" s="199"/>
      <c r="X23" s="199"/>
      <c r="Y23" s="199"/>
    </row>
    <row r="24" spans="1:25" ht="15.75" x14ac:dyDescent="0.2">
      <c r="A24" s="266"/>
      <c r="B24" s="289">
        <f t="shared" si="1"/>
        <v>3</v>
      </c>
      <c r="C24" s="276" t="s">
        <v>894</v>
      </c>
      <c r="D24" s="583">
        <f>INDEX(Data!CA:CA,MATCH(Import_LA_Code,Ref_LA_Codes,0))</f>
        <v>0</v>
      </c>
      <c r="E24" s="277">
        <f>+'Part 3'!P70</f>
        <v>0</v>
      </c>
      <c r="F24" s="277"/>
      <c r="G24" s="277">
        <f t="shared" si="0"/>
        <v>0</v>
      </c>
      <c r="H24" s="278">
        <f t="shared" si="2"/>
        <v>0</v>
      </c>
      <c r="I24" s="279"/>
      <c r="J24" s="749">
        <v>300000</v>
      </c>
      <c r="K24" s="750">
        <v>0.1</v>
      </c>
      <c r="L24" s="278"/>
      <c r="M24" s="655" t="str">
        <f t="shared" si="3"/>
        <v>OK</v>
      </c>
      <c r="N24" s="588"/>
      <c r="O24" s="586"/>
      <c r="P24" s="282"/>
      <c r="S24" s="199"/>
      <c r="T24" s="199"/>
      <c r="U24" s="199"/>
      <c r="V24" s="199"/>
      <c r="W24" s="199"/>
      <c r="X24" s="199"/>
      <c r="Y24" s="199"/>
    </row>
    <row r="25" spans="1:25" ht="15.75" x14ac:dyDescent="0.2">
      <c r="A25" s="266"/>
      <c r="B25" s="289">
        <f t="shared" si="1"/>
        <v>4</v>
      </c>
      <c r="C25" s="276" t="s">
        <v>895</v>
      </c>
      <c r="D25" s="583">
        <f>INDEX(Data!CB:CB,MATCH(Import_LA_Code,Ref_LA_Codes,0))</f>
        <v>0</v>
      </c>
      <c r="E25" s="277">
        <f>+'Part 3'!P76</f>
        <v>0</v>
      </c>
      <c r="F25" s="277"/>
      <c r="G25" s="277">
        <f t="shared" si="0"/>
        <v>0</v>
      </c>
      <c r="H25" s="278">
        <f t="shared" si="2"/>
        <v>0</v>
      </c>
      <c r="I25" s="279"/>
      <c r="J25" s="749">
        <v>20000</v>
      </c>
      <c r="K25" s="750">
        <v>0.1</v>
      </c>
      <c r="L25" s="278"/>
      <c r="M25" s="655" t="str">
        <f t="shared" si="3"/>
        <v>OK</v>
      </c>
      <c r="N25" s="588"/>
      <c r="O25" s="586"/>
      <c r="P25" s="282"/>
      <c r="S25" s="199"/>
      <c r="T25" s="199"/>
      <c r="U25" s="199"/>
      <c r="V25" s="199"/>
      <c r="W25" s="199"/>
      <c r="X25" s="199"/>
      <c r="Y25" s="199"/>
    </row>
    <row r="26" spans="1:25" ht="15.75" x14ac:dyDescent="0.2">
      <c r="A26" s="266"/>
      <c r="B26" s="289">
        <f t="shared" si="1"/>
        <v>5</v>
      </c>
      <c r="C26" s="276" t="s">
        <v>896</v>
      </c>
      <c r="D26" s="583">
        <f>INDEX(Data!CC:CC,MATCH(Import_LA_Code,Ref_LA_Codes,0))</f>
        <v>0</v>
      </c>
      <c r="E26" s="277">
        <f>+'Part 3'!P82</f>
        <v>0</v>
      </c>
      <c r="F26" s="277"/>
      <c r="G26" s="277">
        <f t="shared" si="0"/>
        <v>0</v>
      </c>
      <c r="H26" s="278">
        <f t="shared" si="2"/>
        <v>0</v>
      </c>
      <c r="I26" s="279"/>
      <c r="J26" s="749">
        <v>5000</v>
      </c>
      <c r="K26" s="750">
        <v>0.1</v>
      </c>
      <c r="L26" s="278"/>
      <c r="M26" s="655" t="str">
        <f t="shared" si="3"/>
        <v>OK</v>
      </c>
      <c r="N26" s="588"/>
      <c r="O26" s="586"/>
      <c r="P26" s="282"/>
      <c r="S26" s="199"/>
      <c r="T26" s="199"/>
      <c r="U26" s="199"/>
      <c r="V26" s="199"/>
      <c r="W26" s="199"/>
      <c r="X26" s="199"/>
      <c r="Y26" s="199"/>
    </row>
    <row r="27" spans="1:25" ht="15.75" x14ac:dyDescent="0.2">
      <c r="A27" s="1010"/>
      <c r="B27" s="289">
        <f t="shared" si="1"/>
        <v>6</v>
      </c>
      <c r="C27" s="276" t="s">
        <v>4416</v>
      </c>
      <c r="D27" s="583">
        <f>INDEX(Data!CD:CD,MATCH(Import_LA_Code,Ref_LA_Codes,0))</f>
        <v>0</v>
      </c>
      <c r="E27" s="277">
        <f>'Part 3'!P92</f>
        <v>0</v>
      </c>
      <c r="F27" s="277"/>
      <c r="G27" s="277">
        <f t="shared" ref="G27" si="4">ABS(+E27-D27)</f>
        <v>0</v>
      </c>
      <c r="H27" s="278">
        <f t="shared" ref="H27" si="5">IF(AND(D27=0,E27=0),0,IF(AND(D27=0,E27&lt;&gt;0),1,ABS(G27/D27)))</f>
        <v>0</v>
      </c>
      <c r="I27" s="279"/>
      <c r="J27" s="749">
        <v>5000</v>
      </c>
      <c r="K27" s="750">
        <v>0.1</v>
      </c>
      <c r="L27" s="278"/>
      <c r="M27" s="655" t="str">
        <f t="shared" si="3"/>
        <v>OK</v>
      </c>
      <c r="N27" s="588"/>
      <c r="O27" s="586"/>
      <c r="P27" s="1042"/>
      <c r="S27" s="199"/>
      <c r="T27" s="199"/>
      <c r="U27" s="199"/>
      <c r="V27" s="199"/>
      <c r="W27" s="199"/>
      <c r="X27" s="199"/>
      <c r="Y27" s="199"/>
    </row>
    <row r="28" spans="1:25" ht="15.75" x14ac:dyDescent="0.2">
      <c r="A28" s="266"/>
      <c r="B28" s="289">
        <f>+B27+1</f>
        <v>7</v>
      </c>
      <c r="C28" s="276" t="s">
        <v>897</v>
      </c>
      <c r="D28" s="583">
        <f>INDEX(Data!CE:CE,MATCH(Import_LA_Code,Ref_LA_Codes,0))</f>
        <v>0</v>
      </c>
      <c r="E28" s="277">
        <f>+'Part 3'!P103</f>
        <v>0</v>
      </c>
      <c r="F28" s="277"/>
      <c r="G28" s="277">
        <f t="shared" si="0"/>
        <v>0</v>
      </c>
      <c r="H28" s="278">
        <f t="shared" si="2"/>
        <v>0</v>
      </c>
      <c r="I28" s="279"/>
      <c r="J28" s="749">
        <v>100000</v>
      </c>
      <c r="K28" s="750">
        <v>0.2</v>
      </c>
      <c r="L28" s="278"/>
      <c r="M28" s="655" t="str">
        <f t="shared" si="3"/>
        <v>OK</v>
      </c>
      <c r="N28" s="588"/>
      <c r="O28" s="586"/>
      <c r="P28" s="282"/>
      <c r="S28" s="199"/>
      <c r="T28" s="199"/>
      <c r="U28" s="199"/>
      <c r="V28" s="199"/>
      <c r="W28" s="199"/>
      <c r="X28" s="199"/>
      <c r="Y28" s="199"/>
    </row>
    <row r="29" spans="1:25" ht="15.75" x14ac:dyDescent="0.2">
      <c r="A29" s="266"/>
      <c r="B29" s="290">
        <f t="shared" si="1"/>
        <v>8</v>
      </c>
      <c r="C29" s="291" t="s">
        <v>898</v>
      </c>
      <c r="D29" s="584">
        <f>INDEX(Data!CF:CF,MATCH(Import_LA_Code,Ref_LA_Codes,0))</f>
        <v>0</v>
      </c>
      <c r="E29" s="292">
        <f>+'Part 3'!P109</f>
        <v>0</v>
      </c>
      <c r="F29" s="292"/>
      <c r="G29" s="292">
        <f t="shared" si="0"/>
        <v>0</v>
      </c>
      <c r="H29" s="293">
        <f t="shared" si="2"/>
        <v>0</v>
      </c>
      <c r="I29" s="294"/>
      <c r="J29" s="1051">
        <v>500000</v>
      </c>
      <c r="K29" s="751">
        <v>0.25</v>
      </c>
      <c r="L29" s="293"/>
      <c r="M29" s="655" t="str">
        <f t="shared" si="3"/>
        <v>OK</v>
      </c>
      <c r="N29" s="589"/>
      <c r="O29" s="586"/>
      <c r="P29" s="282"/>
      <c r="S29" s="199"/>
      <c r="T29" s="199"/>
      <c r="U29" s="199"/>
      <c r="V29" s="199"/>
      <c r="W29" s="199"/>
      <c r="X29" s="199"/>
      <c r="Y29" s="199"/>
    </row>
    <row r="30" spans="1:25" ht="15.75" x14ac:dyDescent="0.2">
      <c r="A30" s="266"/>
      <c r="B30" s="275"/>
      <c r="C30" s="276"/>
      <c r="D30" s="277"/>
      <c r="E30" s="277"/>
      <c r="F30" s="277"/>
      <c r="G30" s="295"/>
      <c r="H30" s="585"/>
      <c r="I30" s="295"/>
      <c r="J30" s="752"/>
      <c r="K30" s="752"/>
      <c r="L30" s="275"/>
      <c r="M30" s="280"/>
      <c r="N30" s="275"/>
      <c r="O30" s="281"/>
      <c r="P30" s="282"/>
      <c r="S30" s="199"/>
      <c r="T30" s="199"/>
      <c r="U30" s="199"/>
      <c r="V30" s="199"/>
      <c r="W30" s="199"/>
      <c r="X30" s="199"/>
      <c r="Y30" s="199"/>
    </row>
    <row r="31" spans="1:25" ht="15.75" x14ac:dyDescent="0.2">
      <c r="A31" s="266"/>
      <c r="B31" s="275"/>
      <c r="C31" s="283" t="s">
        <v>899</v>
      </c>
      <c r="D31" s="277"/>
      <c r="E31" s="277"/>
      <c r="F31" s="277"/>
      <c r="G31" s="295"/>
      <c r="H31" s="585"/>
      <c r="I31" s="295"/>
      <c r="J31" s="752"/>
      <c r="K31" s="752"/>
      <c r="L31" s="275"/>
      <c r="M31" s="280"/>
      <c r="N31" s="275"/>
      <c r="O31" s="281"/>
      <c r="P31" s="282"/>
      <c r="S31" s="199"/>
      <c r="T31" s="199"/>
      <c r="U31" s="199"/>
      <c r="V31" s="199"/>
      <c r="W31" s="199"/>
      <c r="X31" s="199"/>
      <c r="Y31" s="199"/>
    </row>
    <row r="32" spans="1:25" ht="15.75" x14ac:dyDescent="0.2">
      <c r="A32" s="266"/>
      <c r="B32" s="284">
        <f>+B29+1</f>
        <v>9</v>
      </c>
      <c r="C32" s="285" t="s">
        <v>894</v>
      </c>
      <c r="D32" s="582">
        <f>INDEX(Data!CG:CG,MATCH(Import_LA_Code,Ref_LA_Codes,0))</f>
        <v>0</v>
      </c>
      <c r="E32" s="286">
        <f>+'Part 3'!P120</f>
        <v>0</v>
      </c>
      <c r="F32" s="286"/>
      <c r="G32" s="286">
        <f t="shared" ref="G32:G38" si="6">ABS(+E32-D32)</f>
        <v>0</v>
      </c>
      <c r="H32" s="287">
        <f t="shared" ref="H32:H38" si="7">IF(AND(D32=0,E32=0),0,IF(AND(D32=0,E32&lt;&gt;0),1,ABS(G32/D32)))</f>
        <v>0</v>
      </c>
      <c r="I32" s="288"/>
      <c r="J32" s="1050">
        <v>50000</v>
      </c>
      <c r="K32" s="748">
        <v>0.15</v>
      </c>
      <c r="L32" s="287"/>
      <c r="M32" s="655" t="str">
        <f t="shared" ref="M32:M38" si="8">IF(O32&lt;&gt;"","Comment made", IF(AND(ABS(H32)&gt;K32,ABS(G32)&gt;J32),"Please comment","OK"))</f>
        <v>OK</v>
      </c>
      <c r="N32" s="587"/>
      <c r="O32" s="586"/>
      <c r="P32" s="282"/>
      <c r="S32" s="199"/>
      <c r="T32" s="199"/>
      <c r="U32" s="199"/>
      <c r="V32" s="199"/>
      <c r="W32" s="199"/>
      <c r="X32" s="199"/>
      <c r="Y32" s="199"/>
    </row>
    <row r="33" spans="1:39" ht="15.75" x14ac:dyDescent="0.2">
      <c r="A33" s="266"/>
      <c r="B33" s="289">
        <f>+B32+1</f>
        <v>10</v>
      </c>
      <c r="C33" s="276" t="s">
        <v>900</v>
      </c>
      <c r="D33" s="583">
        <f>INDEX(Data!CH:CH,MATCH(Import_LA_Code,Ref_LA_Codes,0))</f>
        <v>0</v>
      </c>
      <c r="E33" s="277">
        <f>+'Part 3'!P126</f>
        <v>0</v>
      </c>
      <c r="F33" s="277"/>
      <c r="G33" s="277">
        <f t="shared" si="6"/>
        <v>0</v>
      </c>
      <c r="H33" s="278">
        <f t="shared" si="7"/>
        <v>0</v>
      </c>
      <c r="I33" s="279"/>
      <c r="J33" s="749">
        <v>50000</v>
      </c>
      <c r="K33" s="750">
        <v>0.15</v>
      </c>
      <c r="L33" s="278"/>
      <c r="M33" s="655" t="str">
        <f t="shared" si="8"/>
        <v>OK</v>
      </c>
      <c r="N33" s="588"/>
      <c r="O33" s="586"/>
      <c r="P33" s="282"/>
      <c r="S33" s="199"/>
      <c r="T33" s="199"/>
      <c r="U33" s="199"/>
      <c r="V33" s="199"/>
      <c r="W33" s="199"/>
      <c r="X33" s="199"/>
      <c r="Y33" s="199"/>
    </row>
    <row r="34" spans="1:39" ht="15.75" x14ac:dyDescent="0.2">
      <c r="A34" s="266"/>
      <c r="B34" s="289">
        <f>+B33+1</f>
        <v>11</v>
      </c>
      <c r="C34" s="276" t="s">
        <v>901</v>
      </c>
      <c r="D34" s="583">
        <f>INDEX(Data!CI:CI,MATCH(Import_LA_Code,Ref_LA_Codes,0))</f>
        <v>0</v>
      </c>
      <c r="E34" s="277">
        <f>+'Part 3'!P132</f>
        <v>0</v>
      </c>
      <c r="F34" s="277"/>
      <c r="G34" s="277">
        <f t="shared" si="6"/>
        <v>0</v>
      </c>
      <c r="H34" s="278">
        <f t="shared" si="7"/>
        <v>0</v>
      </c>
      <c r="I34" s="279"/>
      <c r="J34" s="749">
        <v>5000</v>
      </c>
      <c r="K34" s="750">
        <v>0.05</v>
      </c>
      <c r="L34" s="278"/>
      <c r="M34" s="655" t="str">
        <f t="shared" si="8"/>
        <v>OK</v>
      </c>
      <c r="N34" s="588"/>
      <c r="O34" s="586"/>
      <c r="P34" s="282"/>
      <c r="S34" s="199"/>
      <c r="T34" s="199"/>
      <c r="U34" s="199"/>
      <c r="V34" s="199"/>
      <c r="W34" s="199"/>
      <c r="X34" s="199"/>
      <c r="Y34" s="199"/>
    </row>
    <row r="35" spans="1:39" ht="15.75" x14ac:dyDescent="0.2">
      <c r="A35" s="266"/>
      <c r="B35" s="289">
        <f>+B34+1</f>
        <v>12</v>
      </c>
      <c r="C35" s="276" t="s">
        <v>902</v>
      </c>
      <c r="D35" s="583">
        <f>INDEX(Data!CJ:CJ,MATCH(Import_LA_Code,Ref_LA_Codes,0))</f>
        <v>0</v>
      </c>
      <c r="E35" s="277">
        <f>+'Part 3'!P138</f>
        <v>0</v>
      </c>
      <c r="F35" s="277"/>
      <c r="G35" s="277">
        <f t="shared" si="6"/>
        <v>0</v>
      </c>
      <c r="H35" s="278">
        <f t="shared" si="7"/>
        <v>0</v>
      </c>
      <c r="I35" s="279"/>
      <c r="J35" s="749">
        <v>5000</v>
      </c>
      <c r="K35" s="750">
        <v>0.05</v>
      </c>
      <c r="L35" s="278"/>
      <c r="M35" s="655" t="str">
        <f t="shared" si="8"/>
        <v>OK</v>
      </c>
      <c r="N35" s="588"/>
      <c r="O35" s="586"/>
      <c r="P35" s="282"/>
      <c r="S35" s="199"/>
      <c r="T35" s="199"/>
      <c r="U35" s="199"/>
      <c r="V35" s="199"/>
      <c r="W35" s="199"/>
      <c r="X35" s="199"/>
      <c r="Y35" s="199"/>
    </row>
    <row r="36" spans="1:39" ht="15.75" x14ac:dyDescent="0.2">
      <c r="A36" s="266"/>
      <c r="B36" s="289">
        <f>+B35+1</f>
        <v>13</v>
      </c>
      <c r="C36" s="276" t="s">
        <v>903</v>
      </c>
      <c r="D36" s="583">
        <f>INDEX(Data!CK:CK,MATCH(Import_LA_Code,Ref_LA_Codes,0))</f>
        <v>0</v>
      </c>
      <c r="E36" s="277">
        <f>+'Part 3'!P144</f>
        <v>0</v>
      </c>
      <c r="F36" s="277"/>
      <c r="G36" s="277">
        <f t="shared" si="6"/>
        <v>0</v>
      </c>
      <c r="H36" s="278">
        <f t="shared" si="7"/>
        <v>0</v>
      </c>
      <c r="I36" s="279"/>
      <c r="J36" s="749">
        <v>5000</v>
      </c>
      <c r="K36" s="750">
        <v>0.05</v>
      </c>
      <c r="L36" s="278"/>
      <c r="M36" s="655" t="str">
        <f t="shared" si="8"/>
        <v>OK</v>
      </c>
      <c r="N36" s="588"/>
      <c r="O36" s="586"/>
      <c r="P36" s="282"/>
      <c r="S36" s="199"/>
      <c r="T36" s="199"/>
      <c r="U36" s="199"/>
      <c r="V36" s="199"/>
      <c r="W36" s="199"/>
      <c r="X36" s="199"/>
      <c r="Y36" s="199"/>
    </row>
    <row r="37" spans="1:39" ht="18" x14ac:dyDescent="0.2">
      <c r="A37" s="266"/>
      <c r="B37" s="289">
        <f t="shared" ref="B37:B38" si="9">+B36+1</f>
        <v>14</v>
      </c>
      <c r="C37" s="276" t="s">
        <v>6498</v>
      </c>
      <c r="D37" s="583">
        <f>INDEX(Data!DQ:DQ,MATCH(Import_LA_Code,Ref_LA_Codes,0))</f>
        <v>0</v>
      </c>
      <c r="E37" s="277">
        <f>+'Part 3'!P224</f>
        <v>0</v>
      </c>
      <c r="F37" s="277"/>
      <c r="G37" s="277">
        <f t="shared" si="6"/>
        <v>0</v>
      </c>
      <c r="H37" s="278">
        <f t="shared" si="7"/>
        <v>0</v>
      </c>
      <c r="I37" s="279"/>
      <c r="J37" s="749">
        <v>0</v>
      </c>
      <c r="K37" s="750">
        <v>0.5</v>
      </c>
      <c r="L37" s="278"/>
      <c r="M37" s="655" t="str">
        <f t="shared" si="8"/>
        <v>OK</v>
      </c>
      <c r="N37" s="588"/>
      <c r="O37" s="586"/>
      <c r="P37" s="1384"/>
      <c r="S37" s="199"/>
      <c r="T37" s="199"/>
      <c r="U37" s="199"/>
      <c r="V37" s="199"/>
      <c r="W37" s="199"/>
      <c r="X37" s="199"/>
      <c r="Y37" s="199"/>
    </row>
    <row r="38" spans="1:39" ht="15.75" x14ac:dyDescent="0.2">
      <c r="A38" s="266"/>
      <c r="B38" s="289">
        <f t="shared" si="9"/>
        <v>15</v>
      </c>
      <c r="C38" s="291" t="s">
        <v>904</v>
      </c>
      <c r="D38" s="584">
        <f>INDEX(Data!CL:CL,MATCH(Import_LA_Code,Ref_LA_Codes,0))</f>
        <v>0</v>
      </c>
      <c r="E38" s="292">
        <f>+'Part 3'!P150</f>
        <v>0</v>
      </c>
      <c r="F38" s="292"/>
      <c r="G38" s="292">
        <f t="shared" si="6"/>
        <v>0</v>
      </c>
      <c r="H38" s="293">
        <f t="shared" si="7"/>
        <v>0</v>
      </c>
      <c r="I38" s="294"/>
      <c r="J38" s="1051">
        <v>100000</v>
      </c>
      <c r="K38" s="751">
        <v>0.25</v>
      </c>
      <c r="L38" s="293"/>
      <c r="M38" s="655" t="str">
        <f t="shared" si="8"/>
        <v>OK</v>
      </c>
      <c r="N38" s="589"/>
      <c r="O38" s="586"/>
      <c r="P38" s="282"/>
      <c r="S38" s="199"/>
      <c r="T38" s="199"/>
      <c r="U38" s="199"/>
      <c r="V38" s="199"/>
      <c r="W38" s="199"/>
      <c r="X38" s="199"/>
      <c r="Y38" s="199"/>
    </row>
    <row r="39" spans="1:39" ht="15.75" x14ac:dyDescent="0.2">
      <c r="A39" s="266"/>
      <c r="B39" s="653"/>
      <c r="C39" s="276"/>
      <c r="D39" s="277"/>
      <c r="E39" s="277"/>
      <c r="F39" s="277"/>
      <c r="G39" s="277"/>
      <c r="H39" s="278"/>
      <c r="I39" s="279"/>
      <c r="J39" s="749"/>
      <c r="K39" s="750"/>
      <c r="L39" s="278"/>
      <c r="M39" s="297"/>
      <c r="N39" s="298"/>
      <c r="O39" s="297"/>
      <c r="P39" s="268"/>
    </row>
    <row r="40" spans="1:39" ht="15.75" x14ac:dyDescent="0.2">
      <c r="A40" s="266"/>
      <c r="B40" s="275"/>
      <c r="C40" s="283" t="s">
        <v>905</v>
      </c>
      <c r="D40" s="277"/>
      <c r="E40" s="277"/>
      <c r="F40" s="277"/>
      <c r="G40" s="277"/>
      <c r="H40" s="278"/>
      <c r="I40" s="295"/>
      <c r="J40" s="749"/>
      <c r="K40" s="750"/>
      <c r="L40" s="275"/>
      <c r="M40" s="298"/>
      <c r="N40" s="275"/>
      <c r="O40" s="380"/>
      <c r="P40" s="268"/>
    </row>
    <row r="41" spans="1:39" ht="15.75" x14ac:dyDescent="0.2">
      <c r="A41" s="266"/>
      <c r="B41" s="284">
        <f>+B38+1</f>
        <v>16</v>
      </c>
      <c r="C41" s="285" t="s">
        <v>4435</v>
      </c>
      <c r="D41" s="582">
        <f>INDEX(Data!BX:BX,MATCH(Import_LA_Code,Ref_LA_Codes,0))</f>
        <v>0</v>
      </c>
      <c r="E41" s="286">
        <f>+'Part 1'!K67</f>
        <v>0</v>
      </c>
      <c r="F41" s="286"/>
      <c r="G41" s="286">
        <f t="shared" ref="G41:G48" si="10">ABS(+E41-D41)</f>
        <v>0</v>
      </c>
      <c r="H41" s="287">
        <f t="shared" ref="H41:H48" si="11">IF(AND(D41=0,E41=0),0,IF(AND(D41=0,E41&lt;&gt;0),1,ABS(G41/D41)))</f>
        <v>0</v>
      </c>
      <c r="I41" s="288"/>
      <c r="J41" s="1050">
        <v>10000000</v>
      </c>
      <c r="K41" s="748">
        <v>0.2</v>
      </c>
      <c r="L41" s="287"/>
      <c r="M41" s="655" t="str">
        <f t="shared" ref="M41:M48" si="12">IF(O41&lt;&gt;"","Comment made", IF(AND(ABS(H41)&gt;K41,ABS(G41)&gt;J41),"Please comment","OK"))</f>
        <v>OK</v>
      </c>
      <c r="N41" s="587"/>
      <c r="O41" s="586"/>
      <c r="P41" s="268"/>
    </row>
    <row r="42" spans="1:39" s="198" customFormat="1" ht="15.75" x14ac:dyDescent="0.2">
      <c r="A42" s="664"/>
      <c r="B42" s="289">
        <f>+B41+1</f>
        <v>17</v>
      </c>
      <c r="C42" s="276" t="s">
        <v>1292</v>
      </c>
      <c r="D42" s="583">
        <f>INDEX(Data!CS:CS,MATCH(Import_LA_Code,Ref_LA_Codes,0))</f>
        <v>0</v>
      </c>
      <c r="E42" s="277">
        <f>'Part 3'!P260</f>
        <v>0</v>
      </c>
      <c r="F42" s="665"/>
      <c r="G42" s="277">
        <f t="shared" si="10"/>
        <v>0</v>
      </c>
      <c r="H42" s="278">
        <f>IF(AND(D42=0,E42=0),0,IF(AND(D42=0,E42&lt;&gt;0),1,ABS(G42/D42)))</f>
        <v>0</v>
      </c>
      <c r="I42" s="666"/>
      <c r="J42" s="749">
        <v>10000000</v>
      </c>
      <c r="K42" s="750">
        <v>0.1</v>
      </c>
      <c r="L42" s="278"/>
      <c r="M42" s="655" t="str">
        <f t="shared" si="12"/>
        <v>OK</v>
      </c>
      <c r="N42" s="667"/>
      <c r="O42" s="586"/>
      <c r="P42" s="668"/>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row>
    <row r="43" spans="1:39" ht="15.75" x14ac:dyDescent="0.2">
      <c r="A43" s="266"/>
      <c r="B43" s="289">
        <f t="shared" ref="B43:B48" si="13">+B42+1</f>
        <v>18</v>
      </c>
      <c r="C43" s="276" t="s">
        <v>4434</v>
      </c>
      <c r="D43" s="583">
        <f>INDEX(Data!CO:CO,MATCH(Import_LA_Code,Ref_LA_Codes,0))</f>
        <v>0</v>
      </c>
      <c r="E43" s="277">
        <f>+'Part 2'!O19</f>
        <v>0</v>
      </c>
      <c r="F43" s="277"/>
      <c r="G43" s="277">
        <f t="shared" si="10"/>
        <v>0</v>
      </c>
      <c r="H43" s="278">
        <f t="shared" si="11"/>
        <v>0</v>
      </c>
      <c r="I43" s="279"/>
      <c r="J43" s="749">
        <v>0</v>
      </c>
      <c r="K43" s="750">
        <v>0.25</v>
      </c>
      <c r="L43" s="278"/>
      <c r="M43" s="655" t="str">
        <f t="shared" si="12"/>
        <v>OK</v>
      </c>
      <c r="N43" s="588"/>
      <c r="O43" s="586"/>
      <c r="P43" s="268"/>
    </row>
    <row r="44" spans="1:39" ht="15.75" x14ac:dyDescent="0.2">
      <c r="A44" s="266"/>
      <c r="B44" s="289">
        <f t="shared" si="13"/>
        <v>19</v>
      </c>
      <c r="C44" s="276" t="s">
        <v>907</v>
      </c>
      <c r="D44" s="583">
        <f>INDEX(Data!CP:CP,MATCH(Import_LA_Code,Ref_LA_Codes,0))</f>
        <v>0</v>
      </c>
      <c r="E44" s="277">
        <f>+'Part 2'!O27</f>
        <v>0</v>
      </c>
      <c r="F44" s="277"/>
      <c r="G44" s="277">
        <f t="shared" si="10"/>
        <v>0</v>
      </c>
      <c r="H44" s="278">
        <f t="shared" si="11"/>
        <v>0</v>
      </c>
      <c r="I44" s="279"/>
      <c r="J44" s="749">
        <v>1000000</v>
      </c>
      <c r="K44" s="750">
        <v>0.1</v>
      </c>
      <c r="L44" s="278"/>
      <c r="M44" s="655" t="str">
        <f t="shared" si="12"/>
        <v>OK</v>
      </c>
      <c r="N44" s="588"/>
      <c r="O44" s="586"/>
      <c r="P44" s="268"/>
    </row>
    <row r="45" spans="1:39" ht="15.75" x14ac:dyDescent="0.2">
      <c r="A45" s="266"/>
      <c r="B45" s="289">
        <f t="shared" si="13"/>
        <v>20</v>
      </c>
      <c r="C45" s="276" t="s">
        <v>908</v>
      </c>
      <c r="D45" s="583">
        <f>INDEX(Data!CQ:CQ,MATCH(Import_LA_Code,Ref_LA_Codes,0))</f>
        <v>0</v>
      </c>
      <c r="E45" s="277">
        <f>+'Part 5'!X47</f>
        <v>0</v>
      </c>
      <c r="F45" s="277"/>
      <c r="G45" s="277">
        <f t="shared" si="10"/>
        <v>0</v>
      </c>
      <c r="H45" s="278">
        <f t="shared" si="11"/>
        <v>0</v>
      </c>
      <c r="I45" s="279"/>
      <c r="J45" s="749">
        <v>2000000</v>
      </c>
      <c r="K45" s="750">
        <v>0.2</v>
      </c>
      <c r="L45" s="278"/>
      <c r="M45" s="655" t="str">
        <f t="shared" si="12"/>
        <v>OK</v>
      </c>
      <c r="N45" s="588"/>
      <c r="O45" s="586"/>
      <c r="P45" s="268"/>
    </row>
    <row r="46" spans="1:39" ht="15.75" x14ac:dyDescent="0.2">
      <c r="A46" s="266"/>
      <c r="B46" s="289">
        <f t="shared" si="13"/>
        <v>21</v>
      </c>
      <c r="C46" s="276" t="s">
        <v>909</v>
      </c>
      <c r="D46" s="583">
        <f>INDEX(Data!CR:CR,MATCH(Import_LA_Code,Ref_LA_Codes,0))</f>
        <v>0</v>
      </c>
      <c r="E46" s="277">
        <f>+'Part 5'!X49</f>
        <v>0</v>
      </c>
      <c r="F46" s="277"/>
      <c r="G46" s="277">
        <f t="shared" si="10"/>
        <v>0</v>
      </c>
      <c r="H46" s="278">
        <f t="shared" si="11"/>
        <v>0</v>
      </c>
      <c r="I46" s="279"/>
      <c r="J46" s="749">
        <v>3000000</v>
      </c>
      <c r="K46" s="750">
        <v>0.2</v>
      </c>
      <c r="L46" s="278"/>
      <c r="M46" s="655" t="str">
        <f t="shared" si="12"/>
        <v>OK</v>
      </c>
      <c r="N46" s="588"/>
      <c r="O46" s="586"/>
      <c r="P46" s="268"/>
    </row>
    <row r="47" spans="1:39" ht="15.75" x14ac:dyDescent="0.2">
      <c r="A47" s="266"/>
      <c r="B47" s="289">
        <f t="shared" si="13"/>
        <v>22</v>
      </c>
      <c r="C47" s="276" t="s">
        <v>910</v>
      </c>
      <c r="D47" s="583">
        <f>INDEX(Data!BM:BM,MATCH(Import_LA_Code,Ref_LA_Codes,0))</f>
        <v>0</v>
      </c>
      <c r="E47" s="277">
        <f>+'Part 5'!X58</f>
        <v>0</v>
      </c>
      <c r="F47" s="277"/>
      <c r="G47" s="277">
        <f t="shared" si="10"/>
        <v>0</v>
      </c>
      <c r="H47" s="278">
        <f t="shared" si="11"/>
        <v>0</v>
      </c>
      <c r="I47" s="279"/>
      <c r="J47" s="749">
        <v>2500000</v>
      </c>
      <c r="K47" s="750">
        <v>0.15</v>
      </c>
      <c r="L47" s="278"/>
      <c r="M47" s="655" t="str">
        <f t="shared" si="12"/>
        <v>OK</v>
      </c>
      <c r="N47" s="588"/>
      <c r="O47" s="586"/>
      <c r="P47" s="268"/>
    </row>
    <row r="48" spans="1:39" ht="33" customHeight="1" x14ac:dyDescent="0.2">
      <c r="A48" s="266"/>
      <c r="B48" s="289">
        <f t="shared" si="13"/>
        <v>23</v>
      </c>
      <c r="C48" s="380" t="s">
        <v>4431</v>
      </c>
      <c r="D48" s="583">
        <f>INDEX(Data!BR:BR,MATCH(Import_LA_Code,Ref_LA_Codes,0))</f>
        <v>0</v>
      </c>
      <c r="E48" s="277">
        <f>+'Part 5'!X82</f>
        <v>0</v>
      </c>
      <c r="F48" s="277"/>
      <c r="G48" s="277">
        <f t="shared" si="10"/>
        <v>0</v>
      </c>
      <c r="H48" s="738">
        <f t="shared" si="11"/>
        <v>0</v>
      </c>
      <c r="I48" s="739"/>
      <c r="J48" s="749">
        <v>7500000</v>
      </c>
      <c r="K48" s="753">
        <v>0.25</v>
      </c>
      <c r="L48" s="738"/>
      <c r="M48" s="741" t="str">
        <f t="shared" si="12"/>
        <v>OK</v>
      </c>
      <c r="N48" s="588"/>
      <c r="O48" s="586"/>
      <c r="P48" s="268"/>
    </row>
    <row r="49" spans="1:16" ht="15.75" x14ac:dyDescent="0.2">
      <c r="A49" s="1010"/>
      <c r="B49" s="290"/>
      <c r="C49" s="1566"/>
      <c r="D49" s="584"/>
      <c r="E49" s="292"/>
      <c r="F49" s="292"/>
      <c r="G49" s="292"/>
      <c r="H49" s="293"/>
      <c r="I49" s="294"/>
      <c r="J49" s="1051"/>
      <c r="K49" s="751"/>
      <c r="L49" s="293"/>
      <c r="M49" s="1567"/>
      <c r="N49" s="1568"/>
      <c r="O49" s="586"/>
      <c r="P49" s="1564"/>
    </row>
    <row r="50" spans="1:16" ht="15.75" x14ac:dyDescent="0.2">
      <c r="A50" s="1010"/>
      <c r="B50" s="289"/>
      <c r="C50" s="380"/>
      <c r="D50" s="1575" t="s">
        <v>6493</v>
      </c>
      <c r="E50" s="277"/>
      <c r="F50" s="277"/>
      <c r="G50" s="277"/>
      <c r="H50" s="738"/>
      <c r="I50" s="739"/>
      <c r="J50" s="749"/>
      <c r="K50" s="753"/>
      <c r="L50" s="738"/>
      <c r="M50" s="275"/>
      <c r="N50" s="275"/>
      <c r="O50" s="1565"/>
      <c r="P50" s="1564"/>
    </row>
    <row r="51" spans="1:16" ht="15.75" x14ac:dyDescent="0.2">
      <c r="A51" s="743"/>
      <c r="B51" s="289">
        <f>+B48+1</f>
        <v>24</v>
      </c>
      <c r="C51" s="380" t="s">
        <v>1434</v>
      </c>
      <c r="D51" s="744">
        <v>0</v>
      </c>
      <c r="E51" s="277">
        <f>'Part 5'!X100</f>
        <v>0</v>
      </c>
      <c r="F51" s="277"/>
      <c r="G51" s="277">
        <f t="shared" ref="G51" si="14">ABS(+E51-D51)</f>
        <v>0</v>
      </c>
      <c r="H51" s="738"/>
      <c r="I51" s="739"/>
      <c r="J51" s="749">
        <v>0</v>
      </c>
      <c r="K51" s="753"/>
      <c r="L51" s="738"/>
      <c r="M51" s="741" t="str">
        <f>IF(O51&lt;&gt;"","Comment made", IF(G51=J51,"OK","Please comment"))</f>
        <v>OK</v>
      </c>
      <c r="N51" s="275"/>
      <c r="O51" s="654"/>
      <c r="P51" s="740"/>
    </row>
    <row r="52" spans="1:16" ht="15.75" x14ac:dyDescent="0.2">
      <c r="A52" s="266"/>
      <c r="B52" s="289"/>
      <c r="C52" s="380"/>
      <c r="D52" s="744"/>
      <c r="E52" s="277"/>
      <c r="F52" s="277"/>
      <c r="G52" s="277"/>
      <c r="H52" s="738"/>
      <c r="I52" s="739"/>
      <c r="J52" s="749"/>
      <c r="K52" s="753"/>
      <c r="L52" s="738"/>
      <c r="M52" s="296"/>
      <c r="N52" s="275"/>
      <c r="O52" s="1056"/>
      <c r="P52" s="1049"/>
    </row>
    <row r="53" spans="1:16" ht="18.75" customHeight="1" x14ac:dyDescent="0.2">
      <c r="A53" s="266"/>
      <c r="B53" s="284"/>
      <c r="C53" s="652"/>
      <c r="D53" s="1038" t="s">
        <v>1076</v>
      </c>
      <c r="E53" s="1038" t="s">
        <v>6376</v>
      </c>
      <c r="F53" s="286"/>
      <c r="G53" s="286"/>
      <c r="H53" s="287"/>
      <c r="I53" s="288"/>
      <c r="J53" s="1050"/>
      <c r="K53" s="748"/>
      <c r="L53" s="287"/>
      <c r="M53" s="296"/>
      <c r="N53" s="653"/>
      <c r="O53" s="839"/>
      <c r="P53" s="268"/>
    </row>
    <row r="54" spans="1:16" ht="30" x14ac:dyDescent="0.2">
      <c r="A54" s="266"/>
      <c r="B54" s="289">
        <f>B51+1</f>
        <v>25</v>
      </c>
      <c r="C54" s="380" t="s">
        <v>4430</v>
      </c>
      <c r="D54" s="300">
        <f>'Part 3'!$U$233</f>
        <v>0</v>
      </c>
      <c r="E54" s="300">
        <f>('Part 3'!$P$234)+(INDEX(Data!EA:EA,MATCH(Import_LA_Code,Ref_LA_Codes,0)))+(INDEX(Data!EB:EB,MATCH(Import_LA_Code,Ref_LA_Codes,0)))</f>
        <v>0</v>
      </c>
      <c r="F54" s="300"/>
      <c r="G54" s="300">
        <f>D54-E54</f>
        <v>0</v>
      </c>
      <c r="H54" s="745"/>
      <c r="I54" s="746"/>
      <c r="J54" s="754">
        <v>0</v>
      </c>
      <c r="K54" s="755"/>
      <c r="L54" s="747"/>
      <c r="M54" s="741" t="str">
        <f>IF(O54&lt;&gt;"","Comment made", IF(G54&gt;J54,"Please comment","OK"))</f>
        <v>OK</v>
      </c>
      <c r="N54" s="588"/>
      <c r="O54" s="654"/>
      <c r="P54" s="268"/>
    </row>
    <row r="55" spans="1:16" ht="15.75" x14ac:dyDescent="0.2">
      <c r="A55" s="266"/>
      <c r="B55" s="853"/>
      <c r="C55" s="854"/>
      <c r="D55" s="855"/>
      <c r="E55" s="855"/>
      <c r="F55" s="855"/>
      <c r="G55" s="855"/>
      <c r="H55" s="856"/>
      <c r="I55" s="856"/>
      <c r="J55" s="854"/>
      <c r="K55" s="854"/>
      <c r="L55" s="854"/>
      <c r="M55" s="857"/>
      <c r="N55" s="858"/>
      <c r="O55" s="859"/>
      <c r="P55" s="268"/>
    </row>
    <row r="56" spans="1:16" s="139" customFormat="1" ht="18" customHeight="1" x14ac:dyDescent="0.2">
      <c r="A56" s="266"/>
      <c r="B56" s="1775" t="s">
        <v>6497</v>
      </c>
      <c r="C56" s="1775"/>
      <c r="D56" s="1775"/>
      <c r="E56" s="1775"/>
      <c r="F56" s="1775"/>
      <c r="G56" s="1775"/>
      <c r="H56" s="1775"/>
      <c r="I56" s="1775"/>
      <c r="J56" s="1775"/>
      <c r="K56" s="1775"/>
      <c r="L56" s="1775"/>
      <c r="M56" s="1775"/>
      <c r="N56" s="1775"/>
      <c r="O56" s="1775"/>
      <c r="P56" s="268"/>
    </row>
    <row r="57" spans="1:16" s="139" customFormat="1" x14ac:dyDescent="0.2">
      <c r="A57" s="266"/>
      <c r="B57" s="1775"/>
      <c r="C57" s="1775"/>
      <c r="D57" s="1775"/>
      <c r="E57" s="1775"/>
      <c r="F57" s="1775"/>
      <c r="G57" s="1775"/>
      <c r="H57" s="1775"/>
      <c r="I57" s="1775"/>
      <c r="J57" s="1775"/>
      <c r="K57" s="1775"/>
      <c r="L57" s="1775"/>
      <c r="M57" s="1775"/>
      <c r="N57" s="1775"/>
      <c r="O57" s="1775"/>
      <c r="P57" s="1049"/>
    </row>
    <row r="58" spans="1:16" s="139" customFormat="1" x14ac:dyDescent="0.2">
      <c r="A58" s="266"/>
      <c r="G58" s="1771" t="s">
        <v>1016</v>
      </c>
      <c r="H58" s="1772"/>
      <c r="I58" s="1772"/>
      <c r="J58" s="1772"/>
      <c r="K58" s="1772"/>
      <c r="L58" s="1773"/>
      <c r="M58" s="302">
        <f>COUNTIF($M$22:$M$51,"Please comment")+COUNTIF($M$54:$M$54,"Please comment")+COUNTIF($M53:$M$54,"Please comment")</f>
        <v>0</v>
      </c>
      <c r="N58" s="226"/>
      <c r="P58" s="268"/>
    </row>
    <row r="59" spans="1:16" s="139" customFormat="1" ht="16.5" thickBot="1" x14ac:dyDescent="0.3">
      <c r="A59" s="266"/>
      <c r="B59" s="223" t="s">
        <v>906</v>
      </c>
      <c r="G59" s="303"/>
      <c r="H59" s="303"/>
      <c r="I59" s="303"/>
      <c r="J59" s="303"/>
      <c r="K59" s="303"/>
      <c r="L59" s="303"/>
      <c r="M59" s="226"/>
      <c r="N59" s="226"/>
      <c r="P59" s="268"/>
    </row>
    <row r="60" spans="1:16" ht="77.25" customHeight="1" thickBot="1" x14ac:dyDescent="0.25">
      <c r="A60" s="304"/>
      <c r="B60" s="1758"/>
      <c r="C60" s="1759"/>
      <c r="D60" s="1759"/>
      <c r="E60" s="1759"/>
      <c r="F60" s="1759"/>
      <c r="G60" s="1759"/>
      <c r="H60" s="1759"/>
      <c r="I60" s="1759"/>
      <c r="J60" s="1759"/>
      <c r="K60" s="1759"/>
      <c r="L60" s="1759"/>
      <c r="M60" s="1759"/>
      <c r="N60" s="1759"/>
      <c r="O60" s="1760"/>
      <c r="P60" s="268"/>
    </row>
    <row r="61" spans="1:16" s="139" customFormat="1" ht="15.75" thickBot="1" x14ac:dyDescent="0.25">
      <c r="A61" s="305"/>
      <c r="B61" s="306"/>
      <c r="C61" s="306"/>
      <c r="D61" s="306"/>
      <c r="E61" s="306"/>
      <c r="F61" s="306"/>
      <c r="G61" s="306"/>
      <c r="H61" s="306"/>
      <c r="I61" s="306"/>
      <c r="J61" s="307"/>
      <c r="K61" s="307"/>
      <c r="L61" s="307"/>
      <c r="M61" s="307"/>
      <c r="N61" s="307"/>
      <c r="O61" s="306"/>
      <c r="P61" s="308"/>
    </row>
    <row r="62" spans="1:16" s="139" customFormat="1" x14ac:dyDescent="0.2">
      <c r="J62" s="226"/>
      <c r="K62" s="226"/>
      <c r="L62" s="226"/>
      <c r="M62" s="226"/>
      <c r="N62" s="226"/>
    </row>
    <row r="63" spans="1:16" s="139" customFormat="1" x14ac:dyDescent="0.2">
      <c r="J63" s="226"/>
      <c r="K63" s="226"/>
      <c r="L63" s="226"/>
      <c r="M63" s="226"/>
      <c r="N63" s="226"/>
    </row>
    <row r="64" spans="1:16" s="139" customFormat="1" x14ac:dyDescent="0.2">
      <c r="J64" s="226"/>
      <c r="K64" s="226"/>
      <c r="L64" s="226"/>
      <c r="M64" s="226"/>
      <c r="N64" s="226"/>
    </row>
    <row r="65" spans="10:14" s="139" customFormat="1" x14ac:dyDescent="0.2">
      <c r="J65" s="226"/>
      <c r="K65" s="226"/>
      <c r="L65" s="226"/>
      <c r="M65" s="226"/>
      <c r="N65" s="226"/>
    </row>
    <row r="66" spans="10:14" s="139" customFormat="1" x14ac:dyDescent="0.2">
      <c r="J66" s="226"/>
      <c r="K66" s="226"/>
      <c r="L66" s="226"/>
      <c r="M66" s="226"/>
      <c r="N66" s="226"/>
    </row>
    <row r="67" spans="10:14" s="139" customFormat="1" x14ac:dyDescent="0.2">
      <c r="J67" s="226"/>
      <c r="K67" s="226"/>
      <c r="L67" s="226"/>
      <c r="M67" s="226"/>
      <c r="N67" s="226"/>
    </row>
    <row r="68" spans="10:14" s="139" customFormat="1" x14ac:dyDescent="0.2">
      <c r="J68" s="226"/>
      <c r="K68" s="226"/>
      <c r="L68" s="226"/>
      <c r="M68" s="226"/>
      <c r="N68" s="226"/>
    </row>
    <row r="69" spans="10:14" s="139" customFormat="1" x14ac:dyDescent="0.2">
      <c r="J69" s="226"/>
      <c r="K69" s="226"/>
      <c r="L69" s="226"/>
      <c r="M69" s="226"/>
      <c r="N69" s="226"/>
    </row>
    <row r="70" spans="10:14" s="139" customFormat="1" x14ac:dyDescent="0.2">
      <c r="J70" s="226"/>
      <c r="K70" s="226"/>
      <c r="L70" s="226"/>
      <c r="M70" s="226"/>
      <c r="N70" s="226"/>
    </row>
    <row r="71" spans="10:14" s="139" customFormat="1" x14ac:dyDescent="0.2">
      <c r="J71" s="226"/>
      <c r="K71" s="226"/>
      <c r="L71" s="226"/>
      <c r="M71" s="226"/>
      <c r="N71" s="226"/>
    </row>
    <row r="72" spans="10:14" s="139" customFormat="1" x14ac:dyDescent="0.2">
      <c r="J72" s="226"/>
      <c r="K72" s="226"/>
      <c r="L72" s="226"/>
      <c r="M72" s="226"/>
      <c r="N72" s="226"/>
    </row>
    <row r="73" spans="10:14" s="139" customFormat="1" x14ac:dyDescent="0.2">
      <c r="J73" s="226"/>
      <c r="K73" s="226"/>
      <c r="L73" s="226"/>
      <c r="M73" s="226"/>
      <c r="N73" s="226"/>
    </row>
    <row r="74" spans="10:14" s="139" customFormat="1" x14ac:dyDescent="0.2">
      <c r="J74" s="226"/>
      <c r="K74" s="226"/>
      <c r="L74" s="226"/>
      <c r="M74" s="226"/>
      <c r="N74" s="226"/>
    </row>
    <row r="75" spans="10:14" s="139" customFormat="1" x14ac:dyDescent="0.2">
      <c r="J75" s="226"/>
      <c r="K75" s="226"/>
      <c r="L75" s="226"/>
      <c r="M75" s="226"/>
      <c r="N75" s="226"/>
    </row>
    <row r="76" spans="10:14" s="139" customFormat="1" x14ac:dyDescent="0.2">
      <c r="J76" s="226"/>
      <c r="K76" s="226"/>
      <c r="L76" s="226"/>
      <c r="M76" s="226"/>
      <c r="N76" s="226"/>
    </row>
    <row r="77" spans="10:14" s="139" customFormat="1" x14ac:dyDescent="0.2">
      <c r="J77" s="226"/>
      <c r="K77" s="226"/>
      <c r="L77" s="226"/>
      <c r="M77" s="226"/>
      <c r="N77" s="226"/>
    </row>
    <row r="78" spans="10:14" s="139" customFormat="1" x14ac:dyDescent="0.2">
      <c r="J78" s="226"/>
      <c r="K78" s="226"/>
      <c r="L78" s="226"/>
      <c r="M78" s="226"/>
      <c r="N78" s="226"/>
    </row>
    <row r="79" spans="10:14" s="139" customFormat="1" x14ac:dyDescent="0.2">
      <c r="J79" s="226"/>
      <c r="K79" s="226"/>
      <c r="L79" s="226"/>
      <c r="M79" s="226"/>
      <c r="N79" s="226"/>
    </row>
    <row r="80" spans="10:14" s="139" customFormat="1" x14ac:dyDescent="0.2">
      <c r="J80" s="226"/>
      <c r="K80" s="226"/>
      <c r="L80" s="226"/>
      <c r="M80" s="226"/>
      <c r="N80" s="226"/>
    </row>
    <row r="81" spans="10:14" s="139" customFormat="1" x14ac:dyDescent="0.2">
      <c r="J81" s="226"/>
      <c r="K81" s="226"/>
      <c r="L81" s="226"/>
      <c r="M81" s="226"/>
      <c r="N81" s="226"/>
    </row>
    <row r="82" spans="10:14" s="139" customFormat="1" x14ac:dyDescent="0.2">
      <c r="J82" s="226"/>
      <c r="K82" s="226"/>
      <c r="L82" s="226"/>
      <c r="M82" s="226"/>
      <c r="N82" s="226"/>
    </row>
  </sheetData>
  <sheetProtection sheet="1" objects="1" scenarios="1"/>
  <dataConsolidate/>
  <mergeCells count="11">
    <mergeCell ref="B60:O60"/>
    <mergeCell ref="A2:P2"/>
    <mergeCell ref="A3:P3"/>
    <mergeCell ref="A4:P4"/>
    <mergeCell ref="A5:P5"/>
    <mergeCell ref="D19:E19"/>
    <mergeCell ref="G19:H19"/>
    <mergeCell ref="J19:K19"/>
    <mergeCell ref="G58:L58"/>
    <mergeCell ref="B15:O15"/>
    <mergeCell ref="B56:O57"/>
  </mergeCells>
  <phoneticPr fontId="9" type="noConversion"/>
  <conditionalFormatting sqref="M21 M55">
    <cfRule type="expression" dxfId="29" priority="141" stopIfTrue="1">
      <formula>M21="Please comment"</formula>
    </cfRule>
    <cfRule type="expression" dxfId="28" priority="142" stopIfTrue="1">
      <formula>M21="OK"</formula>
    </cfRule>
  </conditionalFormatting>
  <conditionalFormatting sqref="M22:M29">
    <cfRule type="cellIs" dxfId="27" priority="25" operator="equal">
      <formula>"OK"</formula>
    </cfRule>
    <cfRule type="cellIs" dxfId="26" priority="26" operator="equal">
      <formula>"Comment made"</formula>
    </cfRule>
    <cfRule type="cellIs" dxfId="25" priority="27" operator="equal">
      <formula>"Please comment"</formula>
    </cfRule>
  </conditionalFormatting>
  <conditionalFormatting sqref="M32:M38">
    <cfRule type="cellIs" dxfId="24" priority="22" operator="equal">
      <formula>"OK"</formula>
    </cfRule>
    <cfRule type="cellIs" dxfId="23" priority="23" operator="equal">
      <formula>"Comment made"</formula>
    </cfRule>
    <cfRule type="cellIs" dxfId="22" priority="24" operator="equal">
      <formula>"Please comment"</formula>
    </cfRule>
  </conditionalFormatting>
  <conditionalFormatting sqref="M41:M52">
    <cfRule type="cellIs" dxfId="21" priority="4" operator="equal">
      <formula>"OK"</formula>
    </cfRule>
    <cfRule type="cellIs" dxfId="20" priority="5" operator="equal">
      <formula>"Comment made"</formula>
    </cfRule>
    <cfRule type="cellIs" dxfId="19" priority="6" operator="equal">
      <formula>"Please comment"</formula>
    </cfRule>
  </conditionalFormatting>
  <conditionalFormatting sqref="M54">
    <cfRule type="cellIs" dxfId="18" priority="7" operator="equal">
      <formula>"OK"</formula>
    </cfRule>
    <cfRule type="cellIs" dxfId="17" priority="8" operator="equal">
      <formula>"Comment made"</formula>
    </cfRule>
    <cfRule type="cellIs" dxfId="16" priority="9" operator="equal">
      <formula>"Please comment"</formula>
    </cfRule>
  </conditionalFormatting>
  <conditionalFormatting sqref="M59">
    <cfRule type="expression" dxfId="15" priority="136">
      <formula>AND(M59&lt;&gt;0)=TRUE</formula>
    </cfRule>
  </conditionalFormatting>
  <conditionalFormatting sqref="O30:O31">
    <cfRule type="expression" dxfId="14" priority="137" stopIfTrue="1">
      <formula>O30="Please comment"</formula>
    </cfRule>
    <cfRule type="expression" dxfId="13" priority="138" stopIfTrue="1">
      <formula>O30="OK"</formula>
    </cfRule>
  </conditionalFormatting>
  <dataValidations count="26">
    <dataValidation allowBlank="1" showInputMessage="1" showErrorMessage="1" prompt="Part 3 Line 7" sqref="C22" xr:uid="{CBBB1117-AC35-4CD2-B08A-4C224284F077}"/>
    <dataValidation allowBlank="1" showInputMessage="1" showErrorMessage="1" prompt="Part 3 Line 12" sqref="C23" xr:uid="{A950241E-976F-4601-8B5A-F5B938833600}"/>
    <dataValidation allowBlank="1" showInputMessage="1" showErrorMessage="1" prompt="Part 3 Line 14" sqref="C24" xr:uid="{43DF91F5-4FD5-47AC-8E6B-23038987CDA9}"/>
    <dataValidation allowBlank="1" showInputMessage="1" showErrorMessage="1" prompt="Part 3 Line 16" sqref="C25" xr:uid="{3F48A457-8246-4A35-BC28-AB2B85B18656}"/>
    <dataValidation allowBlank="1" showInputMessage="1" showErrorMessage="1" prompt="Part 3 Line 18" sqref="C26" xr:uid="{061F8BDA-CD24-497B-A09C-C079C41F3347}"/>
    <dataValidation allowBlank="1" showInputMessage="1" showErrorMessage="1" prompt="Part 3 Line 21" sqref="C27" xr:uid="{AEE3A947-8C1E-47D0-8300-37FB4454520C}"/>
    <dataValidation allowBlank="1" showInputMessage="1" showErrorMessage="1" prompt="Part 3 Line 24" sqref="C28" xr:uid="{FB9A62E0-055C-4CBD-B18E-572FCEF695CF}"/>
    <dataValidation allowBlank="1" showInputMessage="1" showErrorMessage="1" prompt="Part 3 Line 26" sqref="C29" xr:uid="{87F75621-F5E5-4DDD-85C8-2CA1F39BF91E}"/>
    <dataValidation allowBlank="1" showInputMessage="1" showErrorMessage="1" prompt="Part 3 Line 29" sqref="C32" xr:uid="{DFF255CF-E337-4813-A7D2-E038044E3BCE}"/>
    <dataValidation allowBlank="1" showInputMessage="1" showErrorMessage="1" prompt="Part 3 Line 31" sqref="C33" xr:uid="{726EA156-8D17-4D8C-AFD8-AEF95171A9DE}"/>
    <dataValidation allowBlank="1" showInputMessage="1" showErrorMessage="1" prompt="Part 3 Line 33" sqref="C34" xr:uid="{1847DF23-13A2-482B-A143-64C76B5D6A13}"/>
    <dataValidation allowBlank="1" showInputMessage="1" showErrorMessage="1" prompt="Part 3 Line 35" sqref="C35" xr:uid="{F91DEC9F-9521-414E-9E6F-30E76273D29D}"/>
    <dataValidation allowBlank="1" showInputMessage="1" showErrorMessage="1" prompt="Part 3 Line 37" sqref="C36" xr:uid="{C74B74E3-D50F-4142-85F5-0A488E8954F0}"/>
    <dataValidation allowBlank="1" showInputMessage="1" showErrorMessage="1" prompt="Part 3 Line 59" sqref="C37" xr:uid="{847E9A5A-9FC7-4CFB-8D29-B601D742204A}"/>
    <dataValidation allowBlank="1" showInputMessage="1" showErrorMessage="1" prompt="Part 3 Line 39" sqref="C38" xr:uid="{64B07880-9392-4170-BB9E-B889B8E90997}"/>
    <dataValidation allowBlank="1" showInputMessage="1" showErrorMessage="1" prompt="Part 1 Line 11" sqref="C41" xr:uid="{40C1E897-9EAE-4B37-B732-14E3DACB05E1}"/>
    <dataValidation allowBlank="1" showInputMessage="1" showErrorMessage="1" prompt="Part 3 Reconciliation Line 1" sqref="C42" xr:uid="{EDC09B90-EEB0-419D-90BD-06BBDAE97F0B}"/>
    <dataValidation allowBlank="1" showInputMessage="1" showErrorMessage="1" prompt="Part 2 Line 1" sqref="C43" xr:uid="{70189F25-29BA-4572-9644-E63B821FB26F}"/>
    <dataValidation allowBlank="1" showInputMessage="1" showErrorMessage="1" prompt="Part 2 Line 3" sqref="C44" xr:uid="{F7135EB3-5EFA-430B-9069-00BAC55AD214}"/>
    <dataValidation allowBlank="1" showInputMessage="1" showErrorMessage="1" prompt="Part 5 Line 11" sqref="C45" xr:uid="{C47E27C2-DEB1-4044-ACEC-8800822DD2D0}"/>
    <dataValidation allowBlank="1" showInputMessage="1" showErrorMessage="1" prompt="Part 5 Line 12" sqref="C46" xr:uid="{FB62FEE5-EE42-481E-9D3A-3402915F0C79}"/>
    <dataValidation allowBlank="1" showInputMessage="1" showErrorMessage="1" prompt="Part 5 Line 16" sqref="C47" xr:uid="{AB457912-95BF-4AE1-8192-10BD9AF44DB1}"/>
    <dataValidation allowBlank="1" showInputMessage="1" showErrorMessage="1" prompt="Part 2 Line 24" sqref="C49:C50" xr:uid="{04C908B4-A705-491A-8E63-845549AD377F}"/>
    <dataValidation allowBlank="1" showInputMessage="1" showErrorMessage="1" prompt="Part 2 Line 26" sqref="C51" xr:uid="{B5BF4EE3-0B0E-4C4A-83C0-60E1DA0FA703}"/>
    <dataValidation allowBlank="1" showInputMessage="1" showErrorMessage="1" prompt="Part 3 Line 62" sqref="C54" xr:uid="{D9B1D589-9577-4EB2-A5AD-1EA89AAA3E5E}"/>
    <dataValidation allowBlank="1" showInputMessage="1" showErrorMessage="1" prompt="Part 5 Line 24" sqref="C48" xr:uid="{A98794BA-912E-4F88-B963-243ADF50AB4A}"/>
  </dataValidations>
  <pageMargins left="0.39370078740157483" right="0.39370078740157483" top="0.39370078740157483" bottom="0.39370078740157483" header="0.31496062992125984" footer="0.31496062992125984"/>
  <pageSetup paperSize="9" scale="60" fitToHeight="0" orientation="landscape" r:id="rId1"/>
  <headerFooter>
    <oddHeader>&amp;C&amp;"Calibri"&amp;10&amp;K000000 OFFICIAL&amp;1#_x000D_</oddHeader>
    <oddFooter>&amp;C_x000D_&amp;1#&amp;"Calibri"&amp;10&amp;K000000 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526CA-1CC3-48C2-AE89-F23E3E447331}">
  <sheetPr codeName="Sheet31">
    <tabColor rgb="FF92D050"/>
  </sheetPr>
  <dimension ref="A1:I1246"/>
  <sheetViews>
    <sheetView zoomScale="110" zoomScaleNormal="110" workbookViewId="0"/>
  </sheetViews>
  <sheetFormatPr defaultRowHeight="12.75" x14ac:dyDescent="0.2"/>
  <cols>
    <col min="1" max="1" width="24.7109375" bestFit="1" customWidth="1"/>
    <col min="2" max="2" width="14.7109375" style="935" bestFit="1" customWidth="1"/>
    <col min="3" max="3" width="15.42578125" bestFit="1" customWidth="1"/>
    <col min="4" max="4" width="7.85546875" style="935" customWidth="1"/>
    <col min="5" max="5" width="4.42578125" style="935" customWidth="1"/>
    <col min="6" max="6" width="34" customWidth="1"/>
    <col min="7" max="7" width="127.5703125" bestFit="1" customWidth="1"/>
    <col min="8" max="8" width="23.5703125" bestFit="1" customWidth="1"/>
  </cols>
  <sheetData>
    <row r="1" spans="1:9" x14ac:dyDescent="0.2">
      <c r="A1" s="849" t="s">
        <v>1481</v>
      </c>
      <c r="B1" s="849" t="s">
        <v>1482</v>
      </c>
      <c r="C1" s="849" t="s">
        <v>1483</v>
      </c>
      <c r="D1" s="849" t="s">
        <v>1484</v>
      </c>
      <c r="E1" s="849" t="s">
        <v>1485</v>
      </c>
      <c r="F1" s="849" t="s">
        <v>1486</v>
      </c>
      <c r="G1" s="849" t="s">
        <v>1487</v>
      </c>
      <c r="H1" s="718" t="s">
        <v>1506</v>
      </c>
      <c r="I1" s="718" t="s">
        <v>1522</v>
      </c>
    </row>
    <row r="2" spans="1:9" ht="15.75" x14ac:dyDescent="0.2">
      <c r="A2" s="850" t="s">
        <v>1488</v>
      </c>
      <c r="B2" s="945" t="s">
        <v>1070</v>
      </c>
      <c r="C2" s="850" t="s">
        <v>3950</v>
      </c>
      <c r="D2" s="851"/>
      <c r="E2" s="851"/>
      <c r="F2" s="1574" t="s">
        <v>5479</v>
      </c>
      <c r="G2" s="850" t="s">
        <v>5479</v>
      </c>
      <c r="H2" s="197" t="s">
        <v>1523</v>
      </c>
      <c r="I2">
        <v>1</v>
      </c>
    </row>
    <row r="3" spans="1:9" ht="15.75" x14ac:dyDescent="0.2">
      <c r="A3" s="850" t="s">
        <v>1489</v>
      </c>
      <c r="B3" s="935">
        <f>'Part 1'!W27</f>
        <v>1.1000000000000001</v>
      </c>
      <c r="C3" s="850" t="s">
        <v>3950</v>
      </c>
      <c r="F3" s="1574" t="s">
        <v>1490</v>
      </c>
      <c r="G3" s="850" t="s">
        <v>5480</v>
      </c>
      <c r="H3" s="197" t="s">
        <v>1523</v>
      </c>
      <c r="I3">
        <v>2</v>
      </c>
    </row>
    <row r="4" spans="1:9" ht="15.75" x14ac:dyDescent="0.2">
      <c r="A4" s="850" t="s">
        <v>3955</v>
      </c>
      <c r="B4" s="935" t="str">
        <f>Import_LA_Name</f>
        <v>ZZZZ</v>
      </c>
      <c r="C4" s="850" t="s">
        <v>3950</v>
      </c>
      <c r="F4" s="1574" t="s">
        <v>3956</v>
      </c>
      <c r="G4" s="850" t="s">
        <v>3956</v>
      </c>
      <c r="H4" s="197" t="s">
        <v>1523</v>
      </c>
      <c r="I4">
        <v>3</v>
      </c>
    </row>
    <row r="5" spans="1:9" ht="15.75" x14ac:dyDescent="0.2">
      <c r="A5" s="850" t="s">
        <v>1491</v>
      </c>
      <c r="B5" s="936" t="str">
        <f>Import_LA_Code</f>
        <v>EZZZZ</v>
      </c>
      <c r="C5" s="850" t="s">
        <v>3950</v>
      </c>
      <c r="D5" s="936"/>
      <c r="E5" s="936"/>
      <c r="F5" s="1574" t="s">
        <v>1492</v>
      </c>
      <c r="G5" s="850" t="s">
        <v>1492</v>
      </c>
      <c r="H5" s="197" t="s">
        <v>1523</v>
      </c>
      <c r="I5">
        <v>4</v>
      </c>
    </row>
    <row r="6" spans="1:9" ht="15.75" x14ac:dyDescent="0.2">
      <c r="A6" s="850" t="s">
        <v>1493</v>
      </c>
      <c r="B6" s="935">
        <v>202403</v>
      </c>
      <c r="C6" s="850" t="s">
        <v>3951</v>
      </c>
      <c r="F6" s="1574" t="s">
        <v>1494</v>
      </c>
      <c r="G6" s="850" t="s">
        <v>1494</v>
      </c>
      <c r="H6" s="197" t="s">
        <v>1523</v>
      </c>
      <c r="I6">
        <v>5</v>
      </c>
    </row>
    <row r="7" spans="1:9" ht="15.75" x14ac:dyDescent="0.2">
      <c r="A7" s="850" t="s">
        <v>4055</v>
      </c>
      <c r="B7" s="935" t="str">
        <f>VLOOKUP('Part 1'!$K$21,'LA list'!B3:D312,3,FALSE)</f>
        <v>ZZZZ</v>
      </c>
      <c r="C7" s="850" t="s">
        <v>3950</v>
      </c>
      <c r="F7" s="1574" t="s">
        <v>4056</v>
      </c>
      <c r="G7" s="850" t="s">
        <v>4056</v>
      </c>
      <c r="H7" t="s">
        <v>1523</v>
      </c>
      <c r="I7">
        <v>6</v>
      </c>
    </row>
    <row r="8" spans="1:9" ht="15.75" x14ac:dyDescent="0.2">
      <c r="A8" s="850" t="s">
        <v>1495</v>
      </c>
      <c r="B8" s="937">
        <f>'Part 1'!$K$22</f>
        <v>0</v>
      </c>
      <c r="C8" s="850" t="s">
        <v>3950</v>
      </c>
      <c r="D8" s="937"/>
      <c r="E8" s="937"/>
      <c r="F8" s="1574" t="s">
        <v>1496</v>
      </c>
      <c r="G8" s="850" t="s">
        <v>1496</v>
      </c>
      <c r="H8" s="197" t="s">
        <v>1523</v>
      </c>
      <c r="I8">
        <v>7</v>
      </c>
    </row>
    <row r="9" spans="1:9" ht="15.75" x14ac:dyDescent="0.2">
      <c r="A9" s="850" t="s">
        <v>1497</v>
      </c>
      <c r="B9" s="937">
        <f>'Part 1'!$K$23</f>
        <v>0</v>
      </c>
      <c r="C9" s="850" t="s">
        <v>3950</v>
      </c>
      <c r="D9" s="937"/>
      <c r="E9" s="937"/>
      <c r="F9" s="1574" t="s">
        <v>1498</v>
      </c>
      <c r="G9" s="850" t="s">
        <v>1498</v>
      </c>
      <c r="H9" s="197" t="s">
        <v>1523</v>
      </c>
      <c r="I9">
        <v>8</v>
      </c>
    </row>
    <row r="10" spans="1:9" ht="15.75" x14ac:dyDescent="0.2">
      <c r="A10" s="850" t="s">
        <v>1499</v>
      </c>
      <c r="B10" s="937">
        <f>'Part 1'!$K$24</f>
        <v>0</v>
      </c>
      <c r="C10" s="850" t="s">
        <v>3950</v>
      </c>
      <c r="D10" s="937"/>
      <c r="E10" s="937"/>
      <c r="F10" s="1574" t="s">
        <v>1500</v>
      </c>
      <c r="G10" s="850" t="s">
        <v>1500</v>
      </c>
      <c r="H10" s="197" t="s">
        <v>1523</v>
      </c>
      <c r="I10">
        <v>9</v>
      </c>
    </row>
    <row r="11" spans="1:9" ht="15.75" x14ac:dyDescent="0.2">
      <c r="A11" s="850" t="s">
        <v>4264</v>
      </c>
      <c r="B11" s="937">
        <f>INDEX(Data!ED:ED,MATCH(Import_LA_Code,Ref_LA_Codes,0))</f>
        <v>0</v>
      </c>
      <c r="C11" s="850" t="s">
        <v>3950</v>
      </c>
      <c r="D11" s="937"/>
      <c r="E11" s="937"/>
      <c r="F11" s="1574" t="s">
        <v>5481</v>
      </c>
      <c r="G11" s="850" t="s">
        <v>5481</v>
      </c>
      <c r="H11" s="197" t="s">
        <v>1523</v>
      </c>
      <c r="I11">
        <v>10</v>
      </c>
    </row>
    <row r="12" spans="1:9" ht="15.75" x14ac:dyDescent="0.2">
      <c r="A12" s="850" t="s">
        <v>4265</v>
      </c>
      <c r="B12" s="937">
        <f>INDEX(Data!EE:EE,MATCH(Import_LA_Code,Ref_LA_Codes,0))</f>
        <v>0</v>
      </c>
      <c r="C12" s="850" t="s">
        <v>3950</v>
      </c>
      <c r="D12" s="937"/>
      <c r="E12" s="937"/>
      <c r="F12" s="1574" t="s">
        <v>5482</v>
      </c>
      <c r="G12" s="850" t="s">
        <v>5482</v>
      </c>
      <c r="H12" s="197" t="s">
        <v>1523</v>
      </c>
      <c r="I12">
        <v>11</v>
      </c>
    </row>
    <row r="13" spans="1:9" x14ac:dyDescent="0.2">
      <c r="A13" s="905" t="s">
        <v>3959</v>
      </c>
      <c r="B13" s="938">
        <f>'Part 1'!K33</f>
        <v>0</v>
      </c>
      <c r="C13" s="905" t="s">
        <v>3952</v>
      </c>
      <c r="D13" s="938"/>
      <c r="E13" s="938"/>
      <c r="F13" s="905" t="s">
        <v>5503</v>
      </c>
      <c r="G13" s="905" t="s">
        <v>5483</v>
      </c>
      <c r="H13" s="852" t="s">
        <v>1523</v>
      </c>
      <c r="I13" s="852">
        <v>10</v>
      </c>
    </row>
    <row r="14" spans="1:9" x14ac:dyDescent="0.2">
      <c r="A14" s="906" t="s">
        <v>1501</v>
      </c>
      <c r="B14" s="938">
        <f>'Part 1'!K38</f>
        <v>0</v>
      </c>
      <c r="C14" s="906" t="s">
        <v>3951</v>
      </c>
      <c r="D14" s="938"/>
      <c r="E14" s="938"/>
      <c r="F14" s="906" t="s">
        <v>5504</v>
      </c>
      <c r="G14" s="906" t="s">
        <v>5484</v>
      </c>
      <c r="H14" s="852" t="s">
        <v>1523</v>
      </c>
      <c r="I14" s="852">
        <v>11</v>
      </c>
    </row>
    <row r="15" spans="1:9" x14ac:dyDescent="0.2">
      <c r="A15" s="906" t="s">
        <v>1502</v>
      </c>
      <c r="B15" s="938">
        <f>'Part 1'!K40</f>
        <v>0</v>
      </c>
      <c r="C15" s="906" t="s">
        <v>3951</v>
      </c>
      <c r="D15" s="938"/>
      <c r="E15" s="938"/>
      <c r="F15" s="906" t="s">
        <v>5505</v>
      </c>
      <c r="G15" s="906" t="s">
        <v>5485</v>
      </c>
      <c r="H15" s="852" t="s">
        <v>1523</v>
      </c>
      <c r="I15" s="852">
        <v>12</v>
      </c>
    </row>
    <row r="16" spans="1:9" x14ac:dyDescent="0.2">
      <c r="A16" s="906" t="s">
        <v>1556</v>
      </c>
      <c r="B16" s="938">
        <f>'Part 1'!K43</f>
        <v>0</v>
      </c>
      <c r="C16" s="906" t="s">
        <v>3951</v>
      </c>
      <c r="D16" s="938"/>
      <c r="E16" s="938"/>
      <c r="F16" s="906" t="s">
        <v>5506</v>
      </c>
      <c r="G16" s="906" t="s">
        <v>5486</v>
      </c>
      <c r="H16" s="852" t="s">
        <v>1523</v>
      </c>
      <c r="I16" s="852">
        <v>13</v>
      </c>
    </row>
    <row r="17" spans="1:9" x14ac:dyDescent="0.2">
      <c r="A17" s="906" t="s">
        <v>1557</v>
      </c>
      <c r="B17" s="938">
        <f>'Part 1'!K45</f>
        <v>0</v>
      </c>
      <c r="C17" s="906" t="s">
        <v>3951</v>
      </c>
      <c r="D17" s="938"/>
      <c r="E17" s="938"/>
      <c r="F17" s="906" t="s">
        <v>5507</v>
      </c>
      <c r="G17" s="906" t="s">
        <v>5487</v>
      </c>
      <c r="H17" s="852" t="s">
        <v>1523</v>
      </c>
      <c r="I17" s="852">
        <v>14</v>
      </c>
    </row>
    <row r="18" spans="1:9" x14ac:dyDescent="0.2">
      <c r="A18" s="906" t="s">
        <v>1558</v>
      </c>
      <c r="B18" s="938">
        <f>'Part 1'!K47</f>
        <v>0</v>
      </c>
      <c r="C18" s="906" t="s">
        <v>3951</v>
      </c>
      <c r="D18" s="938"/>
      <c r="E18" s="938"/>
      <c r="F18" s="906" t="s">
        <v>5508</v>
      </c>
      <c r="G18" s="906" t="s">
        <v>5488</v>
      </c>
      <c r="H18" s="852" t="s">
        <v>1523</v>
      </c>
      <c r="I18" s="852">
        <v>15</v>
      </c>
    </row>
    <row r="19" spans="1:9" x14ac:dyDescent="0.2">
      <c r="A19" s="906" t="s">
        <v>1503</v>
      </c>
      <c r="B19" s="938">
        <f>'Part 1'!K50</f>
        <v>0</v>
      </c>
      <c r="C19" s="906" t="s">
        <v>3951</v>
      </c>
      <c r="D19" s="938"/>
      <c r="E19" s="938"/>
      <c r="F19" s="906" t="s">
        <v>5509</v>
      </c>
      <c r="G19" s="906" t="s">
        <v>5489</v>
      </c>
      <c r="H19" s="852" t="s">
        <v>1523</v>
      </c>
      <c r="I19" s="852">
        <v>16</v>
      </c>
    </row>
    <row r="20" spans="1:9" x14ac:dyDescent="0.2">
      <c r="A20" s="906" t="s">
        <v>3961</v>
      </c>
      <c r="B20" s="938">
        <f>'Part 1'!K53</f>
        <v>0</v>
      </c>
      <c r="C20" s="906" t="s">
        <v>3951</v>
      </c>
      <c r="D20" s="938"/>
      <c r="E20" s="938"/>
      <c r="F20" s="906" t="s">
        <v>5510</v>
      </c>
      <c r="G20" s="906" t="s">
        <v>5490</v>
      </c>
      <c r="H20" s="852" t="s">
        <v>1523</v>
      </c>
      <c r="I20" s="852">
        <v>17</v>
      </c>
    </row>
    <row r="21" spans="1:9" x14ac:dyDescent="0.2">
      <c r="A21" s="906" t="s">
        <v>3962</v>
      </c>
      <c r="B21" s="938">
        <f>'Part 1'!K55</f>
        <v>0</v>
      </c>
      <c r="C21" s="906" t="s">
        <v>3951</v>
      </c>
      <c r="D21" s="938"/>
      <c r="E21" s="938"/>
      <c r="F21" s="906" t="s">
        <v>5511</v>
      </c>
      <c r="G21" s="906" t="s">
        <v>5491</v>
      </c>
      <c r="H21" s="852" t="s">
        <v>1523</v>
      </c>
      <c r="I21" s="852">
        <v>18</v>
      </c>
    </row>
    <row r="22" spans="1:9" x14ac:dyDescent="0.2">
      <c r="A22" s="906" t="s">
        <v>3963</v>
      </c>
      <c r="B22" s="938">
        <f>'Part 1'!K59</f>
        <v>0</v>
      </c>
      <c r="C22" s="906" t="s">
        <v>3951</v>
      </c>
      <c r="D22" s="938"/>
      <c r="E22" s="938"/>
      <c r="F22" s="906" t="s">
        <v>5512</v>
      </c>
      <c r="G22" s="906" t="s">
        <v>5492</v>
      </c>
      <c r="H22" s="852" t="s">
        <v>1523</v>
      </c>
      <c r="I22" s="852">
        <v>19</v>
      </c>
    </row>
    <row r="23" spans="1:9" x14ac:dyDescent="0.2">
      <c r="A23" s="906" t="s">
        <v>3964</v>
      </c>
      <c r="B23" s="938">
        <f>'Part 1'!K61</f>
        <v>0</v>
      </c>
      <c r="C23" s="906" t="s">
        <v>3951</v>
      </c>
      <c r="D23" s="938"/>
      <c r="E23" s="938"/>
      <c r="F23" s="906" t="s">
        <v>5513</v>
      </c>
      <c r="G23" s="906" t="s">
        <v>5493</v>
      </c>
      <c r="H23" s="852" t="s">
        <v>1523</v>
      </c>
      <c r="I23" s="852">
        <v>20</v>
      </c>
    </row>
    <row r="24" spans="1:9" x14ac:dyDescent="0.2">
      <c r="A24" s="906" t="s">
        <v>3965</v>
      </c>
      <c r="B24" s="938">
        <f>'Part 1'!K64</f>
        <v>0</v>
      </c>
      <c r="C24" s="906" t="s">
        <v>3951</v>
      </c>
      <c r="D24" s="938"/>
      <c r="E24" s="938"/>
      <c r="F24" s="906" t="s">
        <v>5514</v>
      </c>
      <c r="G24" s="906" t="s">
        <v>5494</v>
      </c>
      <c r="H24" s="852" t="s">
        <v>1523</v>
      </c>
      <c r="I24" s="852">
        <v>21</v>
      </c>
    </row>
    <row r="25" spans="1:9" x14ac:dyDescent="0.2">
      <c r="A25" s="906" t="s">
        <v>1504</v>
      </c>
      <c r="B25" s="938">
        <f>'Part 1'!K67</f>
        <v>0</v>
      </c>
      <c r="C25" s="906" t="s">
        <v>3952</v>
      </c>
      <c r="D25" s="938"/>
      <c r="E25" s="938"/>
      <c r="F25" s="906" t="s">
        <v>5515</v>
      </c>
      <c r="G25" s="906" t="s">
        <v>5495</v>
      </c>
      <c r="H25" s="852" t="s">
        <v>1523</v>
      </c>
      <c r="I25" s="852">
        <v>22</v>
      </c>
    </row>
    <row r="26" spans="1:9" x14ac:dyDescent="0.2">
      <c r="A26" s="906" t="s">
        <v>4322</v>
      </c>
      <c r="B26" s="938">
        <f>INDEX(Data!D:D,MATCH(Import_LA_Code,Ref_LA_Codes,0))</f>
        <v>0</v>
      </c>
      <c r="C26" s="906" t="s">
        <v>3951</v>
      </c>
      <c r="D26" s="938"/>
      <c r="E26" s="938"/>
      <c r="F26" s="906" t="s">
        <v>5423</v>
      </c>
      <c r="G26" s="906" t="s">
        <v>5451</v>
      </c>
      <c r="H26" s="852" t="s">
        <v>1523</v>
      </c>
      <c r="I26" s="852">
        <v>23</v>
      </c>
    </row>
    <row r="27" spans="1:9" x14ac:dyDescent="0.2">
      <c r="A27" s="906" t="s">
        <v>4323</v>
      </c>
      <c r="B27" s="938">
        <f>IF(INDEX(TierSplit!BR:BR,MATCH(Import_LA_Code,Ref_LA_Codes_2,0))="Yes",1,0)</f>
        <v>0</v>
      </c>
      <c r="C27" s="906" t="s">
        <v>3951</v>
      </c>
      <c r="D27" s="938"/>
      <c r="E27" s="938"/>
      <c r="F27" s="906" t="s">
        <v>5424</v>
      </c>
      <c r="G27" s="906" t="s">
        <v>5452</v>
      </c>
      <c r="H27" s="852" t="s">
        <v>1523</v>
      </c>
      <c r="I27" s="852">
        <v>24</v>
      </c>
    </row>
    <row r="28" spans="1:9" x14ac:dyDescent="0.2">
      <c r="A28" s="906" t="s">
        <v>4324</v>
      </c>
      <c r="B28" s="1492">
        <f>VLOOKUP('Part 1'!$K$21,TierSplit!$A$6:$BZ$302,10,FALSE)</f>
        <v>0</v>
      </c>
      <c r="C28" s="906" t="s">
        <v>3953</v>
      </c>
      <c r="D28" s="938"/>
      <c r="E28" s="938"/>
      <c r="F28" s="906" t="s">
        <v>5425</v>
      </c>
      <c r="G28" s="906" t="s">
        <v>5453</v>
      </c>
      <c r="H28" s="852" t="s">
        <v>1523</v>
      </c>
      <c r="I28" s="852">
        <v>25</v>
      </c>
    </row>
    <row r="29" spans="1:9" x14ac:dyDescent="0.2">
      <c r="A29" s="906" t="s">
        <v>4325</v>
      </c>
      <c r="B29" s="1492">
        <f>1-B32-B31-B30</f>
        <v>1</v>
      </c>
      <c r="C29" s="906" t="s">
        <v>3953</v>
      </c>
      <c r="D29" s="938"/>
      <c r="E29" s="938"/>
      <c r="F29" s="906" t="s">
        <v>5426</v>
      </c>
      <c r="G29" s="906" t="s">
        <v>5454</v>
      </c>
      <c r="H29" s="852" t="s">
        <v>1523</v>
      </c>
      <c r="I29" s="852">
        <v>26</v>
      </c>
    </row>
    <row r="30" spans="1:9" x14ac:dyDescent="0.2">
      <c r="A30" s="906" t="s">
        <v>4328</v>
      </c>
      <c r="B30" s="1492">
        <f>VLOOKUP(+'Part 1'!$K$21,TierSplit!$A$6:$BZ$302,3,FALSE)</f>
        <v>0</v>
      </c>
      <c r="C30" s="906" t="s">
        <v>3953</v>
      </c>
      <c r="D30" s="938"/>
      <c r="E30" s="938"/>
      <c r="F30" s="906" t="s">
        <v>5427</v>
      </c>
      <c r="G30" s="906" t="s">
        <v>5455</v>
      </c>
      <c r="H30" s="852" t="s">
        <v>1523</v>
      </c>
      <c r="I30" s="852">
        <v>27</v>
      </c>
    </row>
    <row r="31" spans="1:9" x14ac:dyDescent="0.2">
      <c r="A31" s="906" t="s">
        <v>4326</v>
      </c>
      <c r="B31" s="1492">
        <f>VLOOKUP(+'Part 1'!$K$21,TierSplit!$A$6:$BZ$302,6,FALSE)</f>
        <v>0</v>
      </c>
      <c r="C31" s="906" t="s">
        <v>3953</v>
      </c>
      <c r="D31" s="938"/>
      <c r="E31" s="938"/>
      <c r="F31" s="906" t="s">
        <v>5428</v>
      </c>
      <c r="G31" s="906" t="s">
        <v>5456</v>
      </c>
      <c r="H31" s="852" t="s">
        <v>1523</v>
      </c>
      <c r="I31" s="852">
        <v>28</v>
      </c>
    </row>
    <row r="32" spans="1:9" x14ac:dyDescent="0.2">
      <c r="A32" s="906" t="s">
        <v>4327</v>
      </c>
      <c r="B32" s="1492">
        <f>VLOOKUP(+'Part 1'!$K$21,TierSplit!$A$6:$BZ$302,9,FALSE)</f>
        <v>0</v>
      </c>
      <c r="C32" s="906" t="s">
        <v>3953</v>
      </c>
      <c r="D32" s="938"/>
      <c r="E32" s="938"/>
      <c r="F32" s="906" t="s">
        <v>5429</v>
      </c>
      <c r="G32" s="906" t="s">
        <v>5457</v>
      </c>
      <c r="H32" s="852" t="s">
        <v>1523</v>
      </c>
      <c r="I32" s="852">
        <v>29</v>
      </c>
    </row>
    <row r="33" spans="1:9" x14ac:dyDescent="0.2">
      <c r="A33" s="906" t="s">
        <v>4329</v>
      </c>
      <c r="B33" s="1492">
        <f>INDEX(TierSplit!BW:BW,MATCH(Import_LA_Code,Ref_LA_Codes_2,0))</f>
        <v>0</v>
      </c>
      <c r="C33" s="906" t="s">
        <v>3953</v>
      </c>
      <c r="D33" s="938"/>
      <c r="E33" s="938"/>
      <c r="F33" s="906" t="s">
        <v>5430</v>
      </c>
      <c r="G33" s="906" t="s">
        <v>5458</v>
      </c>
      <c r="H33" s="852" t="s">
        <v>1523</v>
      </c>
      <c r="I33" s="852">
        <v>30</v>
      </c>
    </row>
    <row r="34" spans="1:9" x14ac:dyDescent="0.2">
      <c r="A34" s="906" t="s">
        <v>4330</v>
      </c>
      <c r="B34" s="1492">
        <f>INDEX(TierSplit!BZ:BZ,MATCH(Import_LA_Code,Ref_LA_Codes_2,0))</f>
        <v>0</v>
      </c>
      <c r="C34" s="906" t="s">
        <v>3953</v>
      </c>
      <c r="D34" s="938"/>
      <c r="E34" s="938"/>
      <c r="F34" s="906" t="s">
        <v>5431</v>
      </c>
      <c r="G34" s="906" t="s">
        <v>5459</v>
      </c>
      <c r="H34" s="852" t="s">
        <v>1523</v>
      </c>
      <c r="I34" s="852">
        <v>31</v>
      </c>
    </row>
    <row r="35" spans="1:9" x14ac:dyDescent="0.2">
      <c r="A35" s="906" t="s">
        <v>4331</v>
      </c>
      <c r="B35" s="1493">
        <f>INDEX(TierSplit!BS:BS,MATCH(Import_LA_Code,Ref_LA_Codes_2,0))</f>
        <v>0</v>
      </c>
      <c r="C35" s="906" t="s">
        <v>3953</v>
      </c>
      <c r="D35" s="938"/>
      <c r="E35" s="938"/>
      <c r="F35" s="906" t="s">
        <v>5432</v>
      </c>
      <c r="G35" s="906" t="s">
        <v>5460</v>
      </c>
      <c r="H35" s="852" t="s">
        <v>1523</v>
      </c>
      <c r="I35" s="852">
        <v>32</v>
      </c>
    </row>
    <row r="36" spans="1:9" x14ac:dyDescent="0.2">
      <c r="A36" s="906" t="s">
        <v>4334</v>
      </c>
      <c r="B36" s="1493">
        <f>SBRR_supp</f>
        <v>1.3000000000000001E-2</v>
      </c>
      <c r="C36" s="906" t="s">
        <v>3953</v>
      </c>
      <c r="D36" s="938"/>
      <c r="E36" s="938"/>
      <c r="F36" s="906" t="s">
        <v>5433</v>
      </c>
      <c r="G36" s="906" t="s">
        <v>5461</v>
      </c>
      <c r="H36" s="852" t="s">
        <v>1523</v>
      </c>
      <c r="I36" s="852">
        <v>33</v>
      </c>
    </row>
    <row r="37" spans="1:9" x14ac:dyDescent="0.2">
      <c r="A37" s="906" t="s">
        <v>4332</v>
      </c>
      <c r="B37" s="938">
        <f>INDEX(Data!DN:DN,MATCH(Import_LA_Code,Ref_LA_Codes,0))</f>
        <v>0</v>
      </c>
      <c r="C37" s="906" t="s">
        <v>3951</v>
      </c>
      <c r="D37" s="938"/>
      <c r="E37" s="938"/>
      <c r="F37" s="906" t="s">
        <v>5434</v>
      </c>
      <c r="G37" s="906" t="s">
        <v>5462</v>
      </c>
      <c r="H37" s="852" t="s">
        <v>1523</v>
      </c>
      <c r="I37" s="852">
        <v>34</v>
      </c>
    </row>
    <row r="38" spans="1:9" x14ac:dyDescent="0.2">
      <c r="A38" s="906" t="s">
        <v>4333</v>
      </c>
      <c r="B38" s="938">
        <f>INDEX(Data!DO:DO,MATCH(Import_LA_Code,Ref_LA_Codes,0))</f>
        <v>0</v>
      </c>
      <c r="C38" s="906" t="s">
        <v>3951</v>
      </c>
      <c r="D38" s="938"/>
      <c r="E38" s="938"/>
      <c r="F38" s="906" t="s">
        <v>5435</v>
      </c>
      <c r="G38" s="906" t="s">
        <v>5463</v>
      </c>
      <c r="H38" s="852" t="s">
        <v>1523</v>
      </c>
      <c r="I38" s="852">
        <v>35</v>
      </c>
    </row>
    <row r="39" spans="1:9" x14ac:dyDescent="0.2">
      <c r="A39" s="906" t="s">
        <v>4335</v>
      </c>
      <c r="B39" s="938">
        <f>INDEX(Data!BM:BM,MATCH(Import_LA_Code,Ref_LA_Codes,0))</f>
        <v>0</v>
      </c>
      <c r="C39" s="906" t="s">
        <v>3951</v>
      </c>
      <c r="D39" s="938"/>
      <c r="E39" s="938"/>
      <c r="F39" s="906" t="s">
        <v>5436</v>
      </c>
      <c r="G39" s="906" t="s">
        <v>5464</v>
      </c>
      <c r="H39" s="852" t="s">
        <v>1523</v>
      </c>
      <c r="I39" s="852">
        <v>36</v>
      </c>
    </row>
    <row r="40" spans="1:9" x14ac:dyDescent="0.2">
      <c r="A40" s="906" t="s">
        <v>4336</v>
      </c>
      <c r="B40" s="938">
        <f>INDEX(Data!BR:BR,MATCH(Import_LA_Code,Ref_LA_Codes,0))</f>
        <v>0</v>
      </c>
      <c r="C40" s="906" t="s">
        <v>3951</v>
      </c>
      <c r="D40" s="938"/>
      <c r="E40" s="938"/>
      <c r="F40" s="906" t="s">
        <v>5437</v>
      </c>
      <c r="G40" s="906" t="s">
        <v>5465</v>
      </c>
      <c r="H40" s="852" t="s">
        <v>1523</v>
      </c>
      <c r="I40" s="852">
        <v>37</v>
      </c>
    </row>
    <row r="41" spans="1:9" x14ac:dyDescent="0.2">
      <c r="A41" s="906" t="s">
        <v>4337</v>
      </c>
      <c r="B41" s="938">
        <f>INDEX(Data!CX:CX,MATCH(Import_LA_Code,Ref_LA_Codes,0))</f>
        <v>0</v>
      </c>
      <c r="C41" s="906" t="s">
        <v>3951</v>
      </c>
      <c r="D41" s="938"/>
      <c r="E41" s="938"/>
      <c r="F41" s="906" t="s">
        <v>5438</v>
      </c>
      <c r="G41" s="906" t="s">
        <v>5466</v>
      </c>
      <c r="H41" s="852" t="s">
        <v>1523</v>
      </c>
      <c r="I41" s="852">
        <v>38</v>
      </c>
    </row>
    <row r="42" spans="1:9" x14ac:dyDescent="0.2">
      <c r="A42" s="906" t="s">
        <v>4338</v>
      </c>
      <c r="B42" s="938">
        <f>INDEX(Data!CY:CY,MATCH(Import_LA_Code,Ref_LA_Codes,0))</f>
        <v>0</v>
      </c>
      <c r="C42" s="906" t="s">
        <v>3951</v>
      </c>
      <c r="D42" s="938"/>
      <c r="E42" s="938"/>
      <c r="F42" s="906" t="s">
        <v>5439</v>
      </c>
      <c r="G42" s="906" t="s">
        <v>5467</v>
      </c>
      <c r="H42" s="852" t="s">
        <v>1523</v>
      </c>
      <c r="I42" s="852">
        <v>39</v>
      </c>
    </row>
    <row r="43" spans="1:9" s="1378" customFormat="1" x14ac:dyDescent="0.2">
      <c r="A43" s="1509" t="s">
        <v>5502</v>
      </c>
      <c r="B43" s="1510">
        <f>INDEX(Data!CZ:CZ,MATCH(Import_LA_Code,Ref_LA_Codes,0))</f>
        <v>0</v>
      </c>
      <c r="C43" s="1509" t="s">
        <v>3951</v>
      </c>
      <c r="D43" s="1510"/>
      <c r="E43" s="1510"/>
      <c r="F43" s="1509" t="s">
        <v>5440</v>
      </c>
      <c r="G43" s="1509" t="s">
        <v>5705</v>
      </c>
      <c r="H43" s="1511" t="s">
        <v>1523</v>
      </c>
      <c r="I43" s="1511">
        <v>40</v>
      </c>
    </row>
    <row r="44" spans="1:9" x14ac:dyDescent="0.2">
      <c r="A44" s="906" t="s">
        <v>4342</v>
      </c>
      <c r="B44" s="938">
        <f>INDEX(Data!BT:BT,MATCH(Import_LA_Code,Ref_LA_Codes,0))</f>
        <v>0</v>
      </c>
      <c r="C44" s="906" t="s">
        <v>3951</v>
      </c>
      <c r="D44" s="938"/>
      <c r="E44" s="938"/>
      <c r="F44" s="906" t="s">
        <v>5441</v>
      </c>
      <c r="G44" s="906" t="s">
        <v>5468</v>
      </c>
      <c r="H44" s="852" t="s">
        <v>1523</v>
      </c>
      <c r="I44" s="852">
        <v>41</v>
      </c>
    </row>
    <row r="45" spans="1:9" x14ac:dyDescent="0.2">
      <c r="A45" s="906" t="s">
        <v>4343</v>
      </c>
      <c r="B45" s="938">
        <f>INDEX(Data!BU:BU,MATCH(Import_LA_Code,Ref_LA_Codes,0))</f>
        <v>0</v>
      </c>
      <c r="C45" s="906" t="s">
        <v>3951</v>
      </c>
      <c r="D45" s="938"/>
      <c r="E45" s="938"/>
      <c r="F45" s="906" t="s">
        <v>5442</v>
      </c>
      <c r="G45" s="906" t="s">
        <v>5469</v>
      </c>
      <c r="H45" s="852" t="s">
        <v>1523</v>
      </c>
      <c r="I45" s="852">
        <v>42</v>
      </c>
    </row>
    <row r="46" spans="1:9" x14ac:dyDescent="0.2">
      <c r="A46" s="906" t="s">
        <v>4344</v>
      </c>
      <c r="B46" s="938">
        <f>INDEX(Data!BV:BV,MATCH(Import_LA_Code,Ref_LA_Codes,0))</f>
        <v>0</v>
      </c>
      <c r="C46" s="906" t="s">
        <v>3951</v>
      </c>
      <c r="D46" s="938"/>
      <c r="E46" s="938"/>
      <c r="F46" s="906" t="s">
        <v>5443</v>
      </c>
      <c r="G46" s="906" t="s">
        <v>5470</v>
      </c>
      <c r="H46" s="852" t="s">
        <v>1523</v>
      </c>
      <c r="I46" s="852">
        <v>43</v>
      </c>
    </row>
    <row r="47" spans="1:9" x14ac:dyDescent="0.2">
      <c r="A47" s="906" t="s">
        <v>4345</v>
      </c>
      <c r="B47" s="938">
        <f>INDEX(Data!BW:BW,MATCH(Import_LA_Code,Ref_LA_Codes,0))</f>
        <v>0</v>
      </c>
      <c r="C47" s="906" t="s">
        <v>3951</v>
      </c>
      <c r="D47" s="938"/>
      <c r="E47" s="938"/>
      <c r="F47" s="906" t="s">
        <v>5444</v>
      </c>
      <c r="G47" s="906" t="s">
        <v>5471</v>
      </c>
      <c r="H47" s="852" t="s">
        <v>1523</v>
      </c>
      <c r="I47" s="852">
        <v>44</v>
      </c>
    </row>
    <row r="48" spans="1:9" x14ac:dyDescent="0.2">
      <c r="A48" s="906" t="s">
        <v>4341</v>
      </c>
      <c r="B48" s="938">
        <f>INDEX(Data!BS:BS,MATCH(Import_LA_Code,Ref_LA_Codes,0))</f>
        <v>0</v>
      </c>
      <c r="C48" s="906" t="s">
        <v>3951</v>
      </c>
      <c r="D48" s="938"/>
      <c r="E48" s="938"/>
      <c r="F48" s="906" t="s">
        <v>5445</v>
      </c>
      <c r="G48" s="906" t="s">
        <v>5472</v>
      </c>
      <c r="H48" s="852" t="s">
        <v>1523</v>
      </c>
      <c r="I48" s="852">
        <v>45</v>
      </c>
    </row>
    <row r="49" spans="1:9" x14ac:dyDescent="0.2">
      <c r="A49" s="906" t="s">
        <v>4339</v>
      </c>
      <c r="B49" s="938">
        <f>INDEX(Data!BB:BB,MATCH(Import_LA_Code,Ref_LA_Codes,0))</f>
        <v>0</v>
      </c>
      <c r="C49" s="906" t="s">
        <v>3951</v>
      </c>
      <c r="D49" s="938"/>
      <c r="E49" s="938"/>
      <c r="F49" s="906" t="s">
        <v>5446</v>
      </c>
      <c r="G49" s="906" t="s">
        <v>5473</v>
      </c>
      <c r="H49" s="852" t="s">
        <v>1523</v>
      </c>
      <c r="I49" s="852">
        <v>46</v>
      </c>
    </row>
    <row r="50" spans="1:9" x14ac:dyDescent="0.2">
      <c r="A50" s="906" t="s">
        <v>4340</v>
      </c>
      <c r="B50" s="938">
        <f>INDEX(Data!H:H,MATCH(Import_LA_Code,Ref_LA_Codes,0))</f>
        <v>0</v>
      </c>
      <c r="C50" s="906" t="s">
        <v>3951</v>
      </c>
      <c r="D50" s="938"/>
      <c r="E50" s="938"/>
      <c r="F50" s="906" t="s">
        <v>5447</v>
      </c>
      <c r="G50" s="906" t="s">
        <v>5474</v>
      </c>
      <c r="H50" s="852" t="s">
        <v>1523</v>
      </c>
      <c r="I50" s="852">
        <v>47</v>
      </c>
    </row>
    <row r="51" spans="1:9" x14ac:dyDescent="0.2">
      <c r="A51" s="906" t="s">
        <v>4436</v>
      </c>
      <c r="B51" s="938">
        <f>'Part 3'!J233</f>
        <v>0</v>
      </c>
      <c r="C51" s="906" t="s">
        <v>3951</v>
      </c>
      <c r="D51" s="938"/>
      <c r="E51" s="938"/>
      <c r="F51" s="906" t="s">
        <v>5448</v>
      </c>
      <c r="G51" s="906" t="s">
        <v>5475</v>
      </c>
      <c r="H51" s="852" t="s">
        <v>1523</v>
      </c>
      <c r="I51" s="852">
        <v>48</v>
      </c>
    </row>
    <row r="52" spans="1:9" x14ac:dyDescent="0.2">
      <c r="A52" s="906" t="s">
        <v>4437</v>
      </c>
      <c r="B52" s="938">
        <f>'Part 3'!M233</f>
        <v>0</v>
      </c>
      <c r="C52" s="906" t="s">
        <v>3951</v>
      </c>
      <c r="D52" s="938"/>
      <c r="E52" s="938"/>
      <c r="F52" s="906" t="s">
        <v>5449</v>
      </c>
      <c r="G52" s="906" t="s">
        <v>5476</v>
      </c>
      <c r="H52" s="852" t="s">
        <v>1523</v>
      </c>
      <c r="I52" s="852">
        <v>49</v>
      </c>
    </row>
    <row r="53" spans="1:9" x14ac:dyDescent="0.2">
      <c r="A53" s="906" t="s">
        <v>4442</v>
      </c>
      <c r="B53" s="938">
        <f>'Part 3'!U233</f>
        <v>0</v>
      </c>
      <c r="C53" s="906" t="s">
        <v>3951</v>
      </c>
      <c r="D53" s="938"/>
      <c r="E53" s="938"/>
      <c r="F53" s="906" t="s">
        <v>5450</v>
      </c>
      <c r="G53" s="906" t="s">
        <v>5477</v>
      </c>
      <c r="H53" s="852" t="s">
        <v>1523</v>
      </c>
      <c r="I53" s="852">
        <v>50</v>
      </c>
    </row>
    <row r="54" spans="1:9" x14ac:dyDescent="0.2">
      <c r="A54" s="906" t="s">
        <v>4443</v>
      </c>
      <c r="B54" s="938">
        <f>'Part 3'!U235</f>
        <v>0</v>
      </c>
      <c r="C54" s="906" t="s">
        <v>3951</v>
      </c>
      <c r="D54" s="938"/>
      <c r="E54" s="938"/>
      <c r="F54" s="906" t="s">
        <v>5516</v>
      </c>
      <c r="G54" s="906" t="s">
        <v>5478</v>
      </c>
      <c r="H54" s="852" t="s">
        <v>1523</v>
      </c>
      <c r="I54" s="852">
        <v>51</v>
      </c>
    </row>
    <row r="55" spans="1:9" x14ac:dyDescent="0.2">
      <c r="A55" s="727" t="s">
        <v>1573</v>
      </c>
      <c r="B55" s="1494">
        <f>'Part 2'!I19</f>
        <v>0</v>
      </c>
      <c r="C55" s="727" t="s">
        <v>3952</v>
      </c>
      <c r="D55" s="939"/>
      <c r="E55" s="939"/>
      <c r="F55" s="727" t="s">
        <v>1576</v>
      </c>
      <c r="G55" s="727" t="s">
        <v>5706</v>
      </c>
      <c r="H55" s="904" t="s">
        <v>1524</v>
      </c>
      <c r="I55" s="904">
        <v>1</v>
      </c>
    </row>
    <row r="56" spans="1:9" x14ac:dyDescent="0.2">
      <c r="A56" s="727" t="s">
        <v>1574</v>
      </c>
      <c r="B56" s="1494">
        <f>'Part 2'!L19</f>
        <v>0</v>
      </c>
      <c r="C56" s="727" t="s">
        <v>3952</v>
      </c>
      <c r="D56" s="939"/>
      <c r="E56" s="939"/>
      <c r="F56" s="727" t="s">
        <v>1577</v>
      </c>
      <c r="G56" s="727" t="s">
        <v>5707</v>
      </c>
      <c r="H56" s="904" t="s">
        <v>1524</v>
      </c>
      <c r="I56" s="904">
        <v>2</v>
      </c>
    </row>
    <row r="57" spans="1:9" x14ac:dyDescent="0.2">
      <c r="A57" s="727" t="s">
        <v>1575</v>
      </c>
      <c r="B57" s="1494">
        <f>'Part 2'!O19</f>
        <v>0</v>
      </c>
      <c r="C57" s="727" t="s">
        <v>3952</v>
      </c>
      <c r="D57" s="939"/>
      <c r="E57" s="939"/>
      <c r="F57" s="727" t="s">
        <v>1578</v>
      </c>
      <c r="G57" s="727" t="s">
        <v>5708</v>
      </c>
      <c r="H57" s="904" t="s">
        <v>1524</v>
      </c>
      <c r="I57" s="904">
        <v>3</v>
      </c>
    </row>
    <row r="58" spans="1:9" x14ac:dyDescent="0.2">
      <c r="A58" s="727" t="s">
        <v>1525</v>
      </c>
      <c r="B58" s="1494">
        <f>'Part 2'!I23</f>
        <v>0</v>
      </c>
      <c r="C58" s="727" t="s">
        <v>3951</v>
      </c>
      <c r="D58" s="939"/>
      <c r="E58" s="939"/>
      <c r="F58" s="727" t="s">
        <v>1579</v>
      </c>
      <c r="G58" s="727" t="s">
        <v>5709</v>
      </c>
      <c r="H58" s="904" t="s">
        <v>1524</v>
      </c>
      <c r="I58" s="904">
        <v>4</v>
      </c>
    </row>
    <row r="59" spans="1:9" x14ac:dyDescent="0.2">
      <c r="A59" s="727" t="s">
        <v>1526</v>
      </c>
      <c r="B59" s="1494">
        <f>'Part 2'!L23</f>
        <v>0</v>
      </c>
      <c r="C59" s="727" t="s">
        <v>3951</v>
      </c>
      <c r="D59" s="939"/>
      <c r="E59" s="939"/>
      <c r="F59" s="727" t="s">
        <v>1580</v>
      </c>
      <c r="G59" s="727" t="s">
        <v>5710</v>
      </c>
      <c r="H59" s="904" t="s">
        <v>1524</v>
      </c>
      <c r="I59" s="904">
        <v>5</v>
      </c>
    </row>
    <row r="60" spans="1:9" x14ac:dyDescent="0.2">
      <c r="A60" s="727" t="s">
        <v>1527</v>
      </c>
      <c r="B60" s="1494">
        <f>'Part 2'!O23</f>
        <v>0</v>
      </c>
      <c r="C60" s="727" t="s">
        <v>3951</v>
      </c>
      <c r="D60" s="939"/>
      <c r="E60" s="939"/>
      <c r="F60" s="727" t="s">
        <v>1581</v>
      </c>
      <c r="G60" s="727" t="s">
        <v>5711</v>
      </c>
      <c r="H60" s="904" t="s">
        <v>1524</v>
      </c>
      <c r="I60" s="904">
        <v>6</v>
      </c>
    </row>
    <row r="61" spans="1:9" x14ac:dyDescent="0.2">
      <c r="A61" s="727" t="s">
        <v>1528</v>
      </c>
      <c r="B61" s="1494">
        <f>'Part 2'!I27</f>
        <v>0</v>
      </c>
      <c r="C61" s="727" t="s">
        <v>3951</v>
      </c>
      <c r="D61" s="939"/>
      <c r="E61" s="939"/>
      <c r="F61" s="727" t="s">
        <v>1582</v>
      </c>
      <c r="G61" s="727" t="s">
        <v>5712</v>
      </c>
      <c r="H61" s="904" t="s">
        <v>1524</v>
      </c>
      <c r="I61" s="904">
        <v>7</v>
      </c>
    </row>
    <row r="62" spans="1:9" x14ac:dyDescent="0.2">
      <c r="A62" s="727" t="s">
        <v>1529</v>
      </c>
      <c r="B62" s="1494">
        <f>'Part 2'!L27</f>
        <v>0</v>
      </c>
      <c r="C62" s="727" t="s">
        <v>3951</v>
      </c>
      <c r="D62" s="939"/>
      <c r="E62" s="939"/>
      <c r="F62" s="727" t="s">
        <v>1583</v>
      </c>
      <c r="G62" s="727" t="s">
        <v>5713</v>
      </c>
      <c r="H62" s="904" t="s">
        <v>1524</v>
      </c>
      <c r="I62" s="904">
        <v>8</v>
      </c>
    </row>
    <row r="63" spans="1:9" x14ac:dyDescent="0.2">
      <c r="A63" s="727" t="s">
        <v>1530</v>
      </c>
      <c r="B63" s="1494">
        <f>'Part 2'!O27</f>
        <v>0</v>
      </c>
      <c r="C63" s="727" t="s">
        <v>3951</v>
      </c>
      <c r="D63" s="939"/>
      <c r="E63" s="939"/>
      <c r="F63" s="727" t="s">
        <v>1584</v>
      </c>
      <c r="G63" s="727" t="s">
        <v>5714</v>
      </c>
      <c r="H63" s="904" t="s">
        <v>1524</v>
      </c>
      <c r="I63" s="904">
        <v>9</v>
      </c>
    </row>
    <row r="64" spans="1:9" x14ac:dyDescent="0.2">
      <c r="A64" s="727" t="s">
        <v>1531</v>
      </c>
      <c r="B64" s="1494">
        <f>'Part 2'!I29</f>
        <v>0</v>
      </c>
      <c r="C64" s="727" t="s">
        <v>3951</v>
      </c>
      <c r="D64" s="939"/>
      <c r="E64" s="939"/>
      <c r="F64" s="727" t="s">
        <v>1585</v>
      </c>
      <c r="G64" s="727" t="s">
        <v>5715</v>
      </c>
      <c r="H64" s="904" t="s">
        <v>1524</v>
      </c>
      <c r="I64" s="904">
        <v>10</v>
      </c>
    </row>
    <row r="65" spans="1:9" x14ac:dyDescent="0.2">
      <c r="A65" s="727" t="s">
        <v>1532</v>
      </c>
      <c r="B65" s="1494">
        <f>'Part 2'!L29</f>
        <v>0</v>
      </c>
      <c r="C65" s="727" t="s">
        <v>3951</v>
      </c>
      <c r="D65" s="939"/>
      <c r="E65" s="939"/>
      <c r="F65" s="727" t="s">
        <v>1586</v>
      </c>
      <c r="G65" s="727" t="s">
        <v>5716</v>
      </c>
      <c r="H65" s="904" t="s">
        <v>1524</v>
      </c>
      <c r="I65" s="904">
        <v>11</v>
      </c>
    </row>
    <row r="66" spans="1:9" x14ac:dyDescent="0.2">
      <c r="A66" s="727" t="s">
        <v>1533</v>
      </c>
      <c r="B66" s="1494">
        <f>'Part 2'!O29</f>
        <v>0</v>
      </c>
      <c r="C66" s="727" t="s">
        <v>3951</v>
      </c>
      <c r="D66" s="939"/>
      <c r="E66" s="939"/>
      <c r="F66" s="727" t="s">
        <v>1587</v>
      </c>
      <c r="G66" s="727" t="s">
        <v>5717</v>
      </c>
      <c r="H66" s="904" t="s">
        <v>1524</v>
      </c>
      <c r="I66" s="904">
        <v>12</v>
      </c>
    </row>
    <row r="67" spans="1:9" x14ac:dyDescent="0.2">
      <c r="A67" s="727" t="s">
        <v>1534</v>
      </c>
      <c r="B67" s="1494">
        <f>'Part 2'!I32</f>
        <v>0</v>
      </c>
      <c r="C67" s="727" t="s">
        <v>3951</v>
      </c>
      <c r="D67" s="939"/>
      <c r="E67" s="939"/>
      <c r="F67" s="727" t="s">
        <v>1588</v>
      </c>
      <c r="G67" s="727" t="s">
        <v>5718</v>
      </c>
      <c r="H67" s="904" t="s">
        <v>1524</v>
      </c>
      <c r="I67" s="904">
        <v>13</v>
      </c>
    </row>
    <row r="68" spans="1:9" x14ac:dyDescent="0.2">
      <c r="A68" s="727" t="s">
        <v>1535</v>
      </c>
      <c r="B68" s="1494">
        <f>'Part 2'!L32</f>
        <v>0</v>
      </c>
      <c r="C68" s="727" t="s">
        <v>3951</v>
      </c>
      <c r="D68" s="939"/>
      <c r="E68" s="939"/>
      <c r="F68" s="727" t="s">
        <v>1589</v>
      </c>
      <c r="G68" s="727" t="s">
        <v>5719</v>
      </c>
      <c r="H68" s="904" t="s">
        <v>1524</v>
      </c>
      <c r="I68" s="904">
        <v>14</v>
      </c>
    </row>
    <row r="69" spans="1:9" x14ac:dyDescent="0.2">
      <c r="A69" s="727" t="s">
        <v>1536</v>
      </c>
      <c r="B69" s="1494">
        <f>'Part 2'!O32</f>
        <v>0</v>
      </c>
      <c r="C69" s="727" t="s">
        <v>3951</v>
      </c>
      <c r="D69" s="939"/>
      <c r="E69" s="939"/>
      <c r="F69" s="727" t="s">
        <v>1590</v>
      </c>
      <c r="G69" s="727" t="s">
        <v>5720</v>
      </c>
      <c r="H69" s="904" t="s">
        <v>1524</v>
      </c>
      <c r="I69" s="904">
        <v>15</v>
      </c>
    </row>
    <row r="70" spans="1:9" x14ac:dyDescent="0.2">
      <c r="A70" s="727" t="s">
        <v>1537</v>
      </c>
      <c r="B70" s="1494">
        <f>'Part 2'!I35</f>
        <v>0</v>
      </c>
      <c r="C70" s="727" t="s">
        <v>3951</v>
      </c>
      <c r="D70" s="939"/>
      <c r="E70" s="939"/>
      <c r="F70" s="727" t="s">
        <v>1591</v>
      </c>
      <c r="G70" s="727" t="s">
        <v>5721</v>
      </c>
      <c r="H70" s="904" t="s">
        <v>1524</v>
      </c>
      <c r="I70" s="904">
        <v>16</v>
      </c>
    </row>
    <row r="71" spans="1:9" x14ac:dyDescent="0.2">
      <c r="A71" s="727" t="s">
        <v>1538</v>
      </c>
      <c r="B71" s="1494">
        <f>'Part 2'!L35</f>
        <v>0</v>
      </c>
      <c r="C71" s="727" t="s">
        <v>3951</v>
      </c>
      <c r="D71" s="939"/>
      <c r="E71" s="939"/>
      <c r="F71" s="727" t="s">
        <v>1592</v>
      </c>
      <c r="G71" s="727" t="s">
        <v>5722</v>
      </c>
      <c r="H71" s="904" t="s">
        <v>1524</v>
      </c>
      <c r="I71" s="904">
        <v>17</v>
      </c>
    </row>
    <row r="72" spans="1:9" x14ac:dyDescent="0.2">
      <c r="A72" s="727" t="s">
        <v>1539</v>
      </c>
      <c r="B72" s="1494">
        <f>'Part 2'!O35</f>
        <v>0</v>
      </c>
      <c r="C72" s="727" t="s">
        <v>3951</v>
      </c>
      <c r="D72" s="939"/>
      <c r="E72" s="939"/>
      <c r="F72" s="727" t="s">
        <v>1593</v>
      </c>
      <c r="G72" s="727" t="s">
        <v>5723</v>
      </c>
      <c r="H72" s="904" t="s">
        <v>1524</v>
      </c>
      <c r="I72" s="904">
        <v>18</v>
      </c>
    </row>
    <row r="73" spans="1:9" x14ac:dyDescent="0.2">
      <c r="A73" s="727" t="s">
        <v>1540</v>
      </c>
      <c r="B73" s="1494">
        <f>'Part 2'!I38</f>
        <v>0</v>
      </c>
      <c r="C73" s="727" t="s">
        <v>3951</v>
      </c>
      <c r="D73" s="939"/>
      <c r="E73" s="939"/>
      <c r="F73" s="727" t="s">
        <v>1594</v>
      </c>
      <c r="G73" s="727" t="s">
        <v>5724</v>
      </c>
      <c r="H73" s="904" t="s">
        <v>1524</v>
      </c>
      <c r="I73" s="904">
        <v>19</v>
      </c>
    </row>
    <row r="74" spans="1:9" x14ac:dyDescent="0.2">
      <c r="A74" s="727" t="s">
        <v>1541</v>
      </c>
      <c r="B74" s="1494">
        <f>'Part 2'!L38</f>
        <v>0</v>
      </c>
      <c r="C74" s="727" t="s">
        <v>3951</v>
      </c>
      <c r="D74" s="939"/>
      <c r="E74" s="939"/>
      <c r="F74" s="727" t="s">
        <v>1595</v>
      </c>
      <c r="G74" s="727" t="s">
        <v>5725</v>
      </c>
      <c r="H74" s="904" t="s">
        <v>1524</v>
      </c>
      <c r="I74" s="904">
        <v>20</v>
      </c>
    </row>
    <row r="75" spans="1:9" x14ac:dyDescent="0.2">
      <c r="A75" s="727" t="s">
        <v>1542</v>
      </c>
      <c r="B75" s="1494">
        <f>'Part 2'!O38</f>
        <v>0</v>
      </c>
      <c r="C75" s="727" t="s">
        <v>3951</v>
      </c>
      <c r="D75" s="939"/>
      <c r="E75" s="939"/>
      <c r="F75" s="727" t="s">
        <v>1596</v>
      </c>
      <c r="G75" s="727" t="s">
        <v>5726</v>
      </c>
      <c r="H75" s="904" t="s">
        <v>1524</v>
      </c>
      <c r="I75" s="904">
        <v>21</v>
      </c>
    </row>
    <row r="76" spans="1:9" s="1537" customFormat="1" x14ac:dyDescent="0.2">
      <c r="A76" s="1537" t="s">
        <v>6413</v>
      </c>
      <c r="B76" s="1538">
        <f>'Part 2'!I41</f>
        <v>0</v>
      </c>
      <c r="C76" s="1537" t="s">
        <v>3951</v>
      </c>
      <c r="D76" s="1539"/>
      <c r="E76" s="1539"/>
      <c r="F76" s="1537" t="s">
        <v>1597</v>
      </c>
      <c r="G76" s="1537" t="s">
        <v>6419</v>
      </c>
      <c r="H76" s="1537" t="s">
        <v>1524</v>
      </c>
      <c r="I76" s="1537">
        <v>22</v>
      </c>
    </row>
    <row r="77" spans="1:9" s="1537" customFormat="1" x14ac:dyDescent="0.2">
      <c r="A77" s="1537" t="s">
        <v>6414</v>
      </c>
      <c r="B77" s="1538">
        <f>'Part 2'!L41</f>
        <v>0</v>
      </c>
      <c r="C77" s="1537" t="s">
        <v>3951</v>
      </c>
      <c r="D77" s="1539"/>
      <c r="E77" s="1539"/>
      <c r="F77" s="1537" t="s">
        <v>1598</v>
      </c>
      <c r="G77" s="1537" t="s">
        <v>6420</v>
      </c>
      <c r="H77" s="1537" t="s">
        <v>1524</v>
      </c>
      <c r="I77" s="1537">
        <v>23</v>
      </c>
    </row>
    <row r="78" spans="1:9" s="1537" customFormat="1" x14ac:dyDescent="0.2">
      <c r="A78" s="1537" t="s">
        <v>6415</v>
      </c>
      <c r="B78" s="1538">
        <f>'Part 2'!O41</f>
        <v>0</v>
      </c>
      <c r="C78" s="1537" t="s">
        <v>3951</v>
      </c>
      <c r="D78" s="1539"/>
      <c r="E78" s="1539"/>
      <c r="F78" s="1537" t="s">
        <v>1599</v>
      </c>
      <c r="G78" s="1537" t="s">
        <v>6421</v>
      </c>
      <c r="H78" s="1537" t="s">
        <v>1524</v>
      </c>
      <c r="I78" s="1537">
        <v>24</v>
      </c>
    </row>
    <row r="79" spans="1:9" x14ac:dyDescent="0.2">
      <c r="A79" s="727" t="s">
        <v>1543</v>
      </c>
      <c r="B79" s="1494">
        <f>'Part 2'!I44</f>
        <v>0</v>
      </c>
      <c r="C79" s="727" t="s">
        <v>3951</v>
      </c>
      <c r="D79" s="939"/>
      <c r="E79" s="939"/>
      <c r="F79" s="727" t="s">
        <v>1600</v>
      </c>
      <c r="G79" s="727" t="s">
        <v>5727</v>
      </c>
      <c r="H79" s="904" t="s">
        <v>1524</v>
      </c>
      <c r="I79" s="904">
        <v>25</v>
      </c>
    </row>
    <row r="80" spans="1:9" x14ac:dyDescent="0.2">
      <c r="A80" s="727" t="s">
        <v>1544</v>
      </c>
      <c r="B80" s="1494">
        <f>'Part 2'!L44</f>
        <v>0</v>
      </c>
      <c r="C80" s="727" t="s">
        <v>3951</v>
      </c>
      <c r="D80" s="939"/>
      <c r="E80" s="939"/>
      <c r="F80" s="727" t="s">
        <v>1601</v>
      </c>
      <c r="G80" s="727" t="s">
        <v>5728</v>
      </c>
      <c r="H80" s="904" t="s">
        <v>1524</v>
      </c>
      <c r="I80" s="904">
        <v>26</v>
      </c>
    </row>
    <row r="81" spans="1:9" x14ac:dyDescent="0.2">
      <c r="A81" s="727" t="s">
        <v>1545</v>
      </c>
      <c r="B81" s="1494">
        <f>'Part 2'!O44</f>
        <v>0</v>
      </c>
      <c r="C81" s="727" t="s">
        <v>3951</v>
      </c>
      <c r="D81" s="939"/>
      <c r="E81" s="939"/>
      <c r="F81" s="727" t="s">
        <v>1602</v>
      </c>
      <c r="G81" s="727" t="s">
        <v>5729</v>
      </c>
      <c r="H81" s="904" t="s">
        <v>1524</v>
      </c>
      <c r="I81" s="904">
        <v>27</v>
      </c>
    </row>
    <row r="82" spans="1:9" x14ac:dyDescent="0.2">
      <c r="A82" s="727" t="s">
        <v>1546</v>
      </c>
      <c r="B82" s="1494">
        <f>'Part 2'!I46</f>
        <v>0</v>
      </c>
      <c r="C82" s="727" t="s">
        <v>3951</v>
      </c>
      <c r="D82" s="939"/>
      <c r="E82" s="939"/>
      <c r="F82" s="727" t="s">
        <v>1603</v>
      </c>
      <c r="G82" s="727" t="s">
        <v>5730</v>
      </c>
      <c r="H82" s="904" t="s">
        <v>1524</v>
      </c>
      <c r="I82" s="904">
        <v>28</v>
      </c>
    </row>
    <row r="83" spans="1:9" x14ac:dyDescent="0.2">
      <c r="A83" s="727" t="s">
        <v>1547</v>
      </c>
      <c r="B83" s="1494">
        <f>'Part 2'!L46</f>
        <v>0</v>
      </c>
      <c r="C83" s="727" t="s">
        <v>3951</v>
      </c>
      <c r="D83" s="939"/>
      <c r="E83" s="939"/>
      <c r="F83" s="727" t="s">
        <v>1604</v>
      </c>
      <c r="G83" s="727" t="s">
        <v>5731</v>
      </c>
      <c r="H83" s="904" t="s">
        <v>1524</v>
      </c>
      <c r="I83" s="904">
        <v>29</v>
      </c>
    </row>
    <row r="84" spans="1:9" x14ac:dyDescent="0.2">
      <c r="A84" s="727" t="s">
        <v>1548</v>
      </c>
      <c r="B84" s="1494">
        <f>'Part 2'!O46</f>
        <v>0</v>
      </c>
      <c r="C84" s="727" t="s">
        <v>3951</v>
      </c>
      <c r="D84" s="939"/>
      <c r="E84" s="939"/>
      <c r="F84" s="727" t="s">
        <v>1605</v>
      </c>
      <c r="G84" s="727" t="s">
        <v>5732</v>
      </c>
      <c r="H84" s="904" t="s">
        <v>1524</v>
      </c>
      <c r="I84" s="904">
        <v>30</v>
      </c>
    </row>
    <row r="85" spans="1:9" s="1537" customFormat="1" x14ac:dyDescent="0.2">
      <c r="A85" s="1537" t="s">
        <v>6418</v>
      </c>
      <c r="B85" s="1538">
        <f>'Part 2'!I48</f>
        <v>0</v>
      </c>
      <c r="C85" s="1537" t="s">
        <v>3951</v>
      </c>
      <c r="D85" s="1539"/>
      <c r="E85" s="1539"/>
      <c r="F85" s="1537" t="s">
        <v>5517</v>
      </c>
      <c r="G85" s="1537" t="s">
        <v>6422</v>
      </c>
      <c r="H85" s="1537" t="s">
        <v>1524</v>
      </c>
      <c r="I85" s="1537">
        <v>31</v>
      </c>
    </row>
    <row r="86" spans="1:9" s="1537" customFormat="1" x14ac:dyDescent="0.2">
      <c r="A86" s="1537" t="s">
        <v>6416</v>
      </c>
      <c r="B86" s="1538">
        <f>'Part 2'!L48</f>
        <v>0</v>
      </c>
      <c r="C86" s="1537" t="s">
        <v>3951</v>
      </c>
      <c r="D86" s="1539"/>
      <c r="E86" s="1539"/>
      <c r="F86" s="1537" t="s">
        <v>1606</v>
      </c>
      <c r="G86" s="1537" t="s">
        <v>6423</v>
      </c>
      <c r="H86" s="1537" t="s">
        <v>1524</v>
      </c>
      <c r="I86" s="1537">
        <v>32</v>
      </c>
    </row>
    <row r="87" spans="1:9" s="1537" customFormat="1" x14ac:dyDescent="0.2">
      <c r="A87" s="1537" t="s">
        <v>6417</v>
      </c>
      <c r="B87" s="1538">
        <f>'Part 2'!O48</f>
        <v>0</v>
      </c>
      <c r="C87" s="1537" t="s">
        <v>3951</v>
      </c>
      <c r="D87" s="1539"/>
      <c r="E87" s="1539"/>
      <c r="F87" s="1537" t="s">
        <v>1607</v>
      </c>
      <c r="G87" s="1537" t="s">
        <v>6424</v>
      </c>
      <c r="H87" s="1537" t="s">
        <v>1524</v>
      </c>
      <c r="I87" s="1537">
        <v>33</v>
      </c>
    </row>
    <row r="88" spans="1:9" x14ac:dyDescent="0.2">
      <c r="A88" s="904" t="s">
        <v>1549</v>
      </c>
      <c r="B88" s="1494">
        <f>'Part 2'!I52</f>
        <v>0</v>
      </c>
      <c r="C88" s="904" t="s">
        <v>3951</v>
      </c>
      <c r="D88" s="939"/>
      <c r="E88" s="939"/>
      <c r="F88" s="904" t="s">
        <v>1608</v>
      </c>
      <c r="G88" s="904" t="s">
        <v>5733</v>
      </c>
      <c r="H88" s="904" t="s">
        <v>1524</v>
      </c>
      <c r="I88" s="904">
        <v>34</v>
      </c>
    </row>
    <row r="89" spans="1:9" x14ac:dyDescent="0.2">
      <c r="A89" s="727" t="s">
        <v>3966</v>
      </c>
      <c r="B89" s="1494">
        <f>'Part 2'!L52</f>
        <v>0</v>
      </c>
      <c r="C89" s="727" t="s">
        <v>3951</v>
      </c>
      <c r="D89" s="939"/>
      <c r="E89" s="939"/>
      <c r="F89" s="727" t="s">
        <v>1609</v>
      </c>
      <c r="G89" s="727" t="s">
        <v>5734</v>
      </c>
      <c r="H89" s="904" t="s">
        <v>1524</v>
      </c>
      <c r="I89" s="904">
        <v>35</v>
      </c>
    </row>
    <row r="90" spans="1:9" x14ac:dyDescent="0.2">
      <c r="A90" s="904" t="s">
        <v>3960</v>
      </c>
      <c r="B90" s="1494">
        <f>'Part 2'!O52</f>
        <v>0</v>
      </c>
      <c r="C90" s="904" t="s">
        <v>3951</v>
      </c>
      <c r="D90" s="939"/>
      <c r="E90" s="939"/>
      <c r="F90" s="904" t="s">
        <v>1610</v>
      </c>
      <c r="G90" s="904" t="s">
        <v>5735</v>
      </c>
      <c r="H90" s="904" t="s">
        <v>1524</v>
      </c>
      <c r="I90" s="904">
        <v>36</v>
      </c>
    </row>
    <row r="91" spans="1:9" x14ac:dyDescent="0.2">
      <c r="A91" s="727" t="s">
        <v>1550</v>
      </c>
      <c r="B91" s="1494">
        <f>'Part 2'!L62</f>
        <v>0</v>
      </c>
      <c r="C91" s="727" t="s">
        <v>3951</v>
      </c>
      <c r="D91" s="939"/>
      <c r="E91" s="939"/>
      <c r="F91" s="727" t="s">
        <v>1611</v>
      </c>
      <c r="G91" s="727" t="s">
        <v>5736</v>
      </c>
      <c r="H91" s="904" t="s">
        <v>1524</v>
      </c>
      <c r="I91" s="904">
        <v>37</v>
      </c>
    </row>
    <row r="92" spans="1:9" x14ac:dyDescent="0.2">
      <c r="A92" s="727" t="s">
        <v>1553</v>
      </c>
      <c r="B92" s="1494">
        <f>'Part 2'!O62</f>
        <v>0</v>
      </c>
      <c r="C92" s="727" t="s">
        <v>3951</v>
      </c>
      <c r="D92" s="939"/>
      <c r="E92" s="939"/>
      <c r="F92" s="727" t="s">
        <v>1612</v>
      </c>
      <c r="G92" s="727" t="s">
        <v>5737</v>
      </c>
      <c r="H92" s="904" t="s">
        <v>1524</v>
      </c>
      <c r="I92" s="904">
        <v>38</v>
      </c>
    </row>
    <row r="93" spans="1:9" x14ac:dyDescent="0.2">
      <c r="A93" s="904" t="s">
        <v>1551</v>
      </c>
      <c r="B93" s="1494">
        <f>'Part 2'!I67</f>
        <v>0</v>
      </c>
      <c r="C93" s="904" t="s">
        <v>3951</v>
      </c>
      <c r="D93" s="939"/>
      <c r="E93" s="939"/>
      <c r="F93" s="904" t="s">
        <v>5518</v>
      </c>
      <c r="G93" s="904" t="s">
        <v>5738</v>
      </c>
      <c r="H93" s="904" t="s">
        <v>1524</v>
      </c>
      <c r="I93" s="904">
        <v>39</v>
      </c>
    </row>
    <row r="94" spans="1:9" x14ac:dyDescent="0.2">
      <c r="A94" s="727" t="s">
        <v>3967</v>
      </c>
      <c r="B94" s="1494">
        <f>'Part 2'!L67</f>
        <v>0</v>
      </c>
      <c r="C94" s="727" t="s">
        <v>3951</v>
      </c>
      <c r="D94" s="939"/>
      <c r="E94" s="939"/>
      <c r="F94" s="727" t="s">
        <v>1613</v>
      </c>
      <c r="G94" s="727" t="s">
        <v>5739</v>
      </c>
      <c r="H94" s="904" t="s">
        <v>1524</v>
      </c>
      <c r="I94" s="904">
        <v>40</v>
      </c>
    </row>
    <row r="95" spans="1:9" x14ac:dyDescent="0.2">
      <c r="A95" s="904" t="s">
        <v>3968</v>
      </c>
      <c r="B95" s="1494">
        <f>'Part 2'!O67</f>
        <v>0</v>
      </c>
      <c r="C95" s="904" t="s">
        <v>3951</v>
      </c>
      <c r="D95" s="939"/>
      <c r="E95" s="939"/>
      <c r="F95" s="904" t="s">
        <v>1614</v>
      </c>
      <c r="G95" s="904" t="s">
        <v>5740</v>
      </c>
      <c r="H95" s="904" t="s">
        <v>1524</v>
      </c>
      <c r="I95" s="904">
        <v>41</v>
      </c>
    </row>
    <row r="96" spans="1:9" x14ac:dyDescent="0.2">
      <c r="A96" s="904" t="s">
        <v>1552</v>
      </c>
      <c r="B96" s="1494">
        <f>'Part 2'!I69</f>
        <v>0</v>
      </c>
      <c r="C96" s="904" t="s">
        <v>3951</v>
      </c>
      <c r="D96" s="939"/>
      <c r="E96" s="939"/>
      <c r="F96" s="904" t="s">
        <v>5519</v>
      </c>
      <c r="G96" s="904" t="s">
        <v>5741</v>
      </c>
      <c r="H96" s="904" t="s">
        <v>1524</v>
      </c>
      <c r="I96" s="904">
        <v>42</v>
      </c>
    </row>
    <row r="97" spans="1:9" x14ac:dyDescent="0.2">
      <c r="A97" s="727" t="s">
        <v>3969</v>
      </c>
      <c r="B97" s="1494">
        <f>'Part 2'!L69</f>
        <v>0</v>
      </c>
      <c r="C97" s="727" t="s">
        <v>3951</v>
      </c>
      <c r="D97" s="939"/>
      <c r="E97" s="939"/>
      <c r="F97" s="727" t="s">
        <v>1615</v>
      </c>
      <c r="G97" s="727" t="s">
        <v>5742</v>
      </c>
      <c r="H97" s="904" t="s">
        <v>1524</v>
      </c>
      <c r="I97" s="904">
        <v>43</v>
      </c>
    </row>
    <row r="98" spans="1:9" x14ac:dyDescent="0.2">
      <c r="A98" s="904" t="s">
        <v>3970</v>
      </c>
      <c r="B98" s="1494">
        <f>'Part 2'!O69</f>
        <v>0</v>
      </c>
      <c r="C98" s="904" t="s">
        <v>3951</v>
      </c>
      <c r="D98" s="939"/>
      <c r="E98" s="939"/>
      <c r="F98" s="904" t="s">
        <v>1616</v>
      </c>
      <c r="G98" s="904" t="s">
        <v>5743</v>
      </c>
      <c r="H98" s="904" t="s">
        <v>1524</v>
      </c>
      <c r="I98" s="904">
        <v>44</v>
      </c>
    </row>
    <row r="99" spans="1:9" x14ac:dyDescent="0.2">
      <c r="A99" s="727" t="s">
        <v>1567</v>
      </c>
      <c r="B99" s="1494">
        <f>'Part 2'!L71</f>
        <v>0</v>
      </c>
      <c r="C99" s="727" t="s">
        <v>3951</v>
      </c>
      <c r="D99" s="939"/>
      <c r="E99" s="939"/>
      <c r="F99" s="727" t="s">
        <v>5520</v>
      </c>
      <c r="G99" s="727" t="s">
        <v>5744</v>
      </c>
      <c r="H99" s="904" t="s">
        <v>1524</v>
      </c>
      <c r="I99" s="904">
        <v>45</v>
      </c>
    </row>
    <row r="100" spans="1:9" x14ac:dyDescent="0.2">
      <c r="A100" s="727" t="s">
        <v>1554</v>
      </c>
      <c r="B100" s="1494">
        <f>'Part 2'!O71</f>
        <v>0</v>
      </c>
      <c r="C100" s="727" t="s">
        <v>3951</v>
      </c>
      <c r="D100" s="939"/>
      <c r="E100" s="939"/>
      <c r="F100" s="727" t="s">
        <v>1617</v>
      </c>
      <c r="G100" s="727" t="s">
        <v>5745</v>
      </c>
      <c r="H100" s="904" t="s">
        <v>1524</v>
      </c>
      <c r="I100" s="904">
        <v>46</v>
      </c>
    </row>
    <row r="101" spans="1:9" x14ac:dyDescent="0.2">
      <c r="A101" s="727" t="s">
        <v>3971</v>
      </c>
      <c r="B101" s="1494">
        <f>'Part 2'!L73</f>
        <v>0</v>
      </c>
      <c r="C101" s="727" t="s">
        <v>3951</v>
      </c>
      <c r="D101" s="939"/>
      <c r="E101" s="939"/>
      <c r="F101" s="727" t="s">
        <v>1618</v>
      </c>
      <c r="G101" s="727" t="s">
        <v>5746</v>
      </c>
      <c r="H101" s="904" t="s">
        <v>1524</v>
      </c>
      <c r="I101" s="904">
        <v>47</v>
      </c>
    </row>
    <row r="102" spans="1:9" x14ac:dyDescent="0.2">
      <c r="A102" s="727" t="s">
        <v>1568</v>
      </c>
      <c r="B102" s="1494">
        <f>'Part 2'!O73</f>
        <v>0</v>
      </c>
      <c r="C102" s="727" t="s">
        <v>3951</v>
      </c>
      <c r="D102" s="939"/>
      <c r="E102" s="939"/>
      <c r="F102" s="727" t="s">
        <v>1619</v>
      </c>
      <c r="G102" s="727" t="s">
        <v>5747</v>
      </c>
      <c r="H102" s="904" t="s">
        <v>1524</v>
      </c>
      <c r="I102" s="904">
        <v>48</v>
      </c>
    </row>
    <row r="103" spans="1:9" x14ac:dyDescent="0.2">
      <c r="A103" s="904" t="s">
        <v>1555</v>
      </c>
      <c r="B103" s="1494">
        <f>'Part 2'!O78</f>
        <v>0</v>
      </c>
      <c r="C103" s="904" t="s">
        <v>3951</v>
      </c>
      <c r="D103" s="939"/>
      <c r="E103" s="939"/>
      <c r="F103" s="904" t="s">
        <v>1620</v>
      </c>
      <c r="G103" s="904" t="s">
        <v>5748</v>
      </c>
      <c r="H103" s="904" t="s">
        <v>1524</v>
      </c>
      <c r="I103" s="904">
        <v>49</v>
      </c>
    </row>
    <row r="104" spans="1:9" x14ac:dyDescent="0.2">
      <c r="A104" s="904" t="s">
        <v>1559</v>
      </c>
      <c r="B104" s="1494">
        <f>'Part 2'!I83</f>
        <v>0</v>
      </c>
      <c r="C104" s="904" t="s">
        <v>3951</v>
      </c>
      <c r="D104" s="939"/>
      <c r="E104" s="939"/>
      <c r="F104" s="904" t="s">
        <v>5521</v>
      </c>
      <c r="G104" s="904" t="s">
        <v>5749</v>
      </c>
      <c r="H104" s="904" t="s">
        <v>1524</v>
      </c>
      <c r="I104" s="904">
        <v>50</v>
      </c>
    </row>
    <row r="105" spans="1:9" x14ac:dyDescent="0.2">
      <c r="A105" s="904" t="s">
        <v>1560</v>
      </c>
      <c r="B105" s="1494">
        <f>'Part 2'!L83</f>
        <v>0</v>
      </c>
      <c r="C105" s="904" t="s">
        <v>3951</v>
      </c>
      <c r="D105" s="939"/>
      <c r="E105" s="939"/>
      <c r="F105" s="904" t="s">
        <v>4266</v>
      </c>
      <c r="G105" s="904" t="s">
        <v>5750</v>
      </c>
      <c r="H105" s="904" t="s">
        <v>1524</v>
      </c>
      <c r="I105" s="904">
        <v>51</v>
      </c>
    </row>
    <row r="106" spans="1:9" x14ac:dyDescent="0.2">
      <c r="A106" s="904" t="s">
        <v>1561</v>
      </c>
      <c r="B106" s="1494">
        <f>'Part 2'!O83</f>
        <v>0</v>
      </c>
      <c r="C106" s="904" t="s">
        <v>3951</v>
      </c>
      <c r="D106" s="939"/>
      <c r="E106" s="939"/>
      <c r="F106" s="904" t="s">
        <v>4267</v>
      </c>
      <c r="G106" s="904" t="s">
        <v>5751</v>
      </c>
      <c r="H106" s="904" t="s">
        <v>1524</v>
      </c>
      <c r="I106" s="904">
        <v>52</v>
      </c>
    </row>
    <row r="107" spans="1:9" x14ac:dyDescent="0.2">
      <c r="A107" s="904" t="s">
        <v>1562</v>
      </c>
      <c r="B107" s="1494">
        <f>'Part 2'!I88</f>
        <v>0</v>
      </c>
      <c r="C107" s="904" t="s">
        <v>3951</v>
      </c>
      <c r="D107" s="939"/>
      <c r="E107" s="939"/>
      <c r="F107" s="904" t="s">
        <v>4268</v>
      </c>
      <c r="G107" s="904" t="s">
        <v>5752</v>
      </c>
      <c r="H107" s="904" t="s">
        <v>1524</v>
      </c>
      <c r="I107" s="904">
        <v>53</v>
      </c>
    </row>
    <row r="108" spans="1:9" x14ac:dyDescent="0.2">
      <c r="A108" s="904" t="s">
        <v>1563</v>
      </c>
      <c r="B108" s="1494">
        <f>'Part 2'!L88</f>
        <v>0</v>
      </c>
      <c r="C108" s="904" t="s">
        <v>3951</v>
      </c>
      <c r="D108" s="939"/>
      <c r="E108" s="939"/>
      <c r="F108" s="904" t="s">
        <v>4269</v>
      </c>
      <c r="G108" s="904" t="s">
        <v>5753</v>
      </c>
      <c r="H108" s="904" t="s">
        <v>1524</v>
      </c>
      <c r="I108" s="904">
        <v>54</v>
      </c>
    </row>
    <row r="109" spans="1:9" x14ac:dyDescent="0.2">
      <c r="A109" s="904" t="s">
        <v>1564</v>
      </c>
      <c r="B109" s="1494">
        <f>'Part 2'!O88</f>
        <v>0</v>
      </c>
      <c r="C109" s="904" t="s">
        <v>3951</v>
      </c>
      <c r="D109" s="939"/>
      <c r="E109" s="939"/>
      <c r="F109" s="904" t="s">
        <v>4270</v>
      </c>
      <c r="G109" s="904" t="s">
        <v>5754</v>
      </c>
      <c r="H109" s="904" t="s">
        <v>1524</v>
      </c>
      <c r="I109" s="904">
        <v>55</v>
      </c>
    </row>
    <row r="110" spans="1:9" x14ac:dyDescent="0.2">
      <c r="A110" s="904" t="s">
        <v>1565</v>
      </c>
      <c r="B110" s="1494">
        <f>'Part 2'!I92</f>
        <v>0</v>
      </c>
      <c r="C110" s="904" t="s">
        <v>3951</v>
      </c>
      <c r="D110" s="939"/>
      <c r="E110" s="939"/>
      <c r="F110" s="904" t="s">
        <v>4271</v>
      </c>
      <c r="G110" s="904" t="s">
        <v>5755</v>
      </c>
      <c r="H110" s="904" t="s">
        <v>1524</v>
      </c>
      <c r="I110" s="904">
        <v>56</v>
      </c>
    </row>
    <row r="111" spans="1:9" x14ac:dyDescent="0.2">
      <c r="A111" s="904" t="s">
        <v>1566</v>
      </c>
      <c r="B111" s="1494">
        <f>'Part 2'!O92</f>
        <v>0</v>
      </c>
      <c r="C111" s="904" t="s">
        <v>3951</v>
      </c>
      <c r="D111" s="939"/>
      <c r="E111" s="939"/>
      <c r="F111" s="904" t="s">
        <v>4272</v>
      </c>
      <c r="G111" s="904" t="s">
        <v>5756</v>
      </c>
      <c r="H111" s="904" t="s">
        <v>1524</v>
      </c>
      <c r="I111" s="904">
        <v>57</v>
      </c>
    </row>
    <row r="112" spans="1:9" x14ac:dyDescent="0.2">
      <c r="A112" s="904" t="s">
        <v>1569</v>
      </c>
      <c r="B112" s="1494">
        <f>'Part 2'!I96</f>
        <v>0</v>
      </c>
      <c r="C112" s="904" t="s">
        <v>3951</v>
      </c>
      <c r="D112" s="939"/>
      <c r="E112" s="939"/>
      <c r="F112" s="904" t="s">
        <v>4273</v>
      </c>
      <c r="G112" s="904" t="s">
        <v>5757</v>
      </c>
      <c r="H112" s="904" t="s">
        <v>1524</v>
      </c>
      <c r="I112" s="904">
        <v>58</v>
      </c>
    </row>
    <row r="113" spans="1:9" x14ac:dyDescent="0.2">
      <c r="A113" s="904" t="s">
        <v>1570</v>
      </c>
      <c r="B113" s="1494">
        <f>'Part 2'!L96</f>
        <v>0</v>
      </c>
      <c r="C113" s="904" t="s">
        <v>3951</v>
      </c>
      <c r="D113" s="939"/>
      <c r="E113" s="939"/>
      <c r="F113" s="904" t="s">
        <v>5522</v>
      </c>
      <c r="G113" s="904" t="s">
        <v>5758</v>
      </c>
      <c r="H113" s="904" t="s">
        <v>1524</v>
      </c>
      <c r="I113" s="904">
        <v>59</v>
      </c>
    </row>
    <row r="114" spans="1:9" x14ac:dyDescent="0.2">
      <c r="A114" s="904" t="s">
        <v>3972</v>
      </c>
      <c r="B114" s="1494">
        <f>'Part 2'!O96</f>
        <v>0</v>
      </c>
      <c r="C114" s="904" t="s">
        <v>3951</v>
      </c>
      <c r="D114" s="939"/>
      <c r="E114" s="939"/>
      <c r="F114" s="904" t="s">
        <v>1621</v>
      </c>
      <c r="G114" s="904" t="s">
        <v>5759</v>
      </c>
      <c r="H114" s="904" t="s">
        <v>1524</v>
      </c>
      <c r="I114" s="904">
        <v>60</v>
      </c>
    </row>
    <row r="115" spans="1:9" x14ac:dyDescent="0.2">
      <c r="A115" s="727" t="s">
        <v>4230</v>
      </c>
      <c r="B115" s="1494">
        <f>'Part 2'!$I$100</f>
        <v>0</v>
      </c>
      <c r="C115" s="727" t="s">
        <v>3951</v>
      </c>
      <c r="D115" s="939"/>
      <c r="E115" s="939"/>
      <c r="F115" s="727" t="s">
        <v>1622</v>
      </c>
      <c r="G115" s="727" t="s">
        <v>5760</v>
      </c>
      <c r="H115" s="904" t="s">
        <v>1524</v>
      </c>
      <c r="I115" s="904">
        <v>61</v>
      </c>
    </row>
    <row r="116" spans="1:9" x14ac:dyDescent="0.2">
      <c r="A116" s="727" t="s">
        <v>4231</v>
      </c>
      <c r="B116" s="1494">
        <f>'Part 2'!$O$100</f>
        <v>0</v>
      </c>
      <c r="C116" s="727" t="s">
        <v>3951</v>
      </c>
      <c r="D116" s="939"/>
      <c r="E116" s="939"/>
      <c r="F116" s="727" t="s">
        <v>1623</v>
      </c>
      <c r="G116" s="727" t="s">
        <v>5761</v>
      </c>
      <c r="H116" s="904" t="s">
        <v>1524</v>
      </c>
      <c r="I116" s="904">
        <v>62</v>
      </c>
    </row>
    <row r="117" spans="1:9" x14ac:dyDescent="0.2">
      <c r="A117" s="727" t="s">
        <v>4232</v>
      </c>
      <c r="B117" s="1494">
        <f>'Part 2'!$I$102</f>
        <v>0</v>
      </c>
      <c r="C117" s="727" t="s">
        <v>3951</v>
      </c>
      <c r="D117" s="939"/>
      <c r="E117" s="939"/>
      <c r="F117" s="727" t="s">
        <v>4274</v>
      </c>
      <c r="G117" s="727" t="s">
        <v>5762</v>
      </c>
      <c r="H117" s="904" t="s">
        <v>1524</v>
      </c>
      <c r="I117" s="904">
        <v>63</v>
      </c>
    </row>
    <row r="118" spans="1:9" x14ac:dyDescent="0.2">
      <c r="A118" s="727" t="s">
        <v>4233</v>
      </c>
      <c r="B118" s="1494">
        <f>'Part 2'!$O$102</f>
        <v>0</v>
      </c>
      <c r="C118" s="727" t="s">
        <v>3951</v>
      </c>
      <c r="D118" s="939"/>
      <c r="E118" s="939"/>
      <c r="F118" s="727" t="s">
        <v>1624</v>
      </c>
      <c r="G118" s="727" t="s">
        <v>5763</v>
      </c>
      <c r="H118" s="904" t="s">
        <v>1524</v>
      </c>
      <c r="I118" s="904">
        <v>64</v>
      </c>
    </row>
    <row r="119" spans="1:9" x14ac:dyDescent="0.2">
      <c r="A119" s="727" t="s">
        <v>4234</v>
      </c>
      <c r="B119" s="1494">
        <f>'Part 2'!$I$104</f>
        <v>0</v>
      </c>
      <c r="C119" s="727" t="s">
        <v>3951</v>
      </c>
      <c r="D119" s="939"/>
      <c r="E119" s="939"/>
      <c r="F119" s="727" t="s">
        <v>4275</v>
      </c>
      <c r="G119" s="727" t="s">
        <v>5764</v>
      </c>
      <c r="H119" s="904" t="s">
        <v>1524</v>
      </c>
      <c r="I119" s="904">
        <v>65</v>
      </c>
    </row>
    <row r="120" spans="1:9" x14ac:dyDescent="0.2">
      <c r="A120" s="727" t="s">
        <v>4235</v>
      </c>
      <c r="B120" s="1494">
        <f>'Part 2'!$O$104</f>
        <v>0</v>
      </c>
      <c r="C120" s="727" t="s">
        <v>3951</v>
      </c>
      <c r="D120" s="939"/>
      <c r="E120" s="939"/>
      <c r="F120" s="727" t="s">
        <v>1625</v>
      </c>
      <c r="G120" s="727" t="s">
        <v>5765</v>
      </c>
      <c r="H120" s="904" t="s">
        <v>1524</v>
      </c>
      <c r="I120" s="904">
        <v>66</v>
      </c>
    </row>
    <row r="121" spans="1:9" x14ac:dyDescent="0.2">
      <c r="A121" s="727" t="s">
        <v>4236</v>
      </c>
      <c r="B121" s="1494">
        <f>'Part 2'!$I$106</f>
        <v>0</v>
      </c>
      <c r="C121" s="727" t="s">
        <v>3951</v>
      </c>
      <c r="D121" s="939"/>
      <c r="E121" s="939"/>
      <c r="F121" s="727" t="s">
        <v>5523</v>
      </c>
      <c r="G121" s="727" t="s">
        <v>5766</v>
      </c>
      <c r="H121" s="904" t="s">
        <v>1524</v>
      </c>
      <c r="I121" s="904">
        <v>67</v>
      </c>
    </row>
    <row r="122" spans="1:9" x14ac:dyDescent="0.2">
      <c r="A122" s="727" t="s">
        <v>4237</v>
      </c>
      <c r="B122" s="1494">
        <f>'Part 2'!$O$106</f>
        <v>0</v>
      </c>
      <c r="C122" s="727" t="s">
        <v>3951</v>
      </c>
      <c r="D122" s="939"/>
      <c r="E122" s="939"/>
      <c r="F122" s="727" t="s">
        <v>4276</v>
      </c>
      <c r="G122" s="727" t="s">
        <v>5767</v>
      </c>
      <c r="H122" s="904" t="s">
        <v>1524</v>
      </c>
      <c r="I122" s="904">
        <v>68</v>
      </c>
    </row>
    <row r="123" spans="1:9" x14ac:dyDescent="0.2">
      <c r="A123" s="727" t="s">
        <v>4238</v>
      </c>
      <c r="B123" s="1494">
        <f>'Part 2'!$I$108</f>
        <v>0</v>
      </c>
      <c r="C123" s="727" t="s">
        <v>3951</v>
      </c>
      <c r="D123" s="939"/>
      <c r="E123" s="939"/>
      <c r="F123" s="727" t="s">
        <v>5524</v>
      </c>
      <c r="G123" s="727" t="s">
        <v>5768</v>
      </c>
      <c r="H123" s="904" t="s">
        <v>1524</v>
      </c>
      <c r="I123" s="904">
        <v>69</v>
      </c>
    </row>
    <row r="124" spans="1:9" x14ac:dyDescent="0.2">
      <c r="A124" s="727" t="s">
        <v>4239</v>
      </c>
      <c r="B124" s="1494">
        <f>'Part 2'!$O$108</f>
        <v>0</v>
      </c>
      <c r="C124" s="727" t="s">
        <v>3951</v>
      </c>
      <c r="D124" s="939"/>
      <c r="E124" s="939"/>
      <c r="F124" s="727" t="s">
        <v>4277</v>
      </c>
      <c r="G124" s="727" t="s">
        <v>5769</v>
      </c>
      <c r="H124" s="904" t="s">
        <v>1524</v>
      </c>
      <c r="I124" s="904">
        <v>70</v>
      </c>
    </row>
    <row r="125" spans="1:9" x14ac:dyDescent="0.2">
      <c r="A125" s="727" t="s">
        <v>1571</v>
      </c>
      <c r="B125" s="1494">
        <f>'Part 2'!O112</f>
        <v>0</v>
      </c>
      <c r="C125" s="727" t="s">
        <v>3951</v>
      </c>
      <c r="D125" s="939"/>
      <c r="E125" s="939"/>
      <c r="F125" s="727" t="s">
        <v>5525</v>
      </c>
      <c r="G125" s="727" t="s">
        <v>5770</v>
      </c>
      <c r="H125" s="904" t="s">
        <v>1524</v>
      </c>
      <c r="I125" s="904">
        <v>71</v>
      </c>
    </row>
    <row r="126" spans="1:9" x14ac:dyDescent="0.2">
      <c r="A126" s="727" t="s">
        <v>1572</v>
      </c>
      <c r="B126" s="1494">
        <f>'Part 2'!O114</f>
        <v>0</v>
      </c>
      <c r="C126" s="727" t="s">
        <v>3951</v>
      </c>
      <c r="D126" s="939"/>
      <c r="E126" s="939"/>
      <c r="F126" s="727" t="s">
        <v>5526</v>
      </c>
      <c r="G126" s="727" t="s">
        <v>5771</v>
      </c>
      <c r="H126" s="904" t="s">
        <v>1524</v>
      </c>
      <c r="I126" s="904">
        <v>72</v>
      </c>
    </row>
    <row r="127" spans="1:9" x14ac:dyDescent="0.2">
      <c r="A127" s="907" t="s">
        <v>1627</v>
      </c>
      <c r="B127" s="1495">
        <f>'Part 3'!J18</f>
        <v>0</v>
      </c>
      <c r="C127" s="907" t="s">
        <v>3952</v>
      </c>
      <c r="D127" s="940"/>
      <c r="E127" s="940"/>
      <c r="F127" s="907" t="s">
        <v>1980</v>
      </c>
      <c r="G127" s="907" t="s">
        <v>5772</v>
      </c>
      <c r="H127" s="908" t="s">
        <v>1626</v>
      </c>
      <c r="I127" s="907">
        <v>1</v>
      </c>
    </row>
    <row r="128" spans="1:9" x14ac:dyDescent="0.2">
      <c r="A128" s="907" t="s">
        <v>1628</v>
      </c>
      <c r="B128" s="1495">
        <f>'Part 3'!M18</f>
        <v>0</v>
      </c>
      <c r="C128" s="907" t="s">
        <v>3952</v>
      </c>
      <c r="D128" s="940"/>
      <c r="E128" s="940"/>
      <c r="F128" s="907" t="s">
        <v>1981</v>
      </c>
      <c r="G128" s="907" t="s">
        <v>5773</v>
      </c>
      <c r="H128" s="908" t="s">
        <v>1626</v>
      </c>
      <c r="I128" s="907">
        <v>2</v>
      </c>
    </row>
    <row r="129" spans="1:9" ht="12.75" customHeight="1" x14ac:dyDescent="0.2">
      <c r="A129" s="908" t="s">
        <v>1629</v>
      </c>
      <c r="B129" s="1495">
        <f>'Part 3'!P18</f>
        <v>0</v>
      </c>
      <c r="C129" s="908" t="s">
        <v>3952</v>
      </c>
      <c r="D129" s="940"/>
      <c r="E129" s="940"/>
      <c r="F129" s="908" t="s">
        <v>1982</v>
      </c>
      <c r="G129" s="908" t="s">
        <v>5774</v>
      </c>
      <c r="H129" s="908" t="s">
        <v>1626</v>
      </c>
      <c r="I129" s="907">
        <v>3</v>
      </c>
    </row>
    <row r="130" spans="1:9" x14ac:dyDescent="0.2">
      <c r="A130" s="908" t="s">
        <v>1630</v>
      </c>
      <c r="B130" s="1495">
        <f>'Part 3'!J20</f>
        <v>0</v>
      </c>
      <c r="C130" s="908" t="s">
        <v>3951</v>
      </c>
      <c r="D130" s="940"/>
      <c r="E130" s="940"/>
      <c r="F130" s="908" t="s">
        <v>1983</v>
      </c>
      <c r="G130" s="908" t="s">
        <v>5775</v>
      </c>
      <c r="H130" s="908" t="s">
        <v>1626</v>
      </c>
      <c r="I130" s="907">
        <v>4</v>
      </c>
    </row>
    <row r="131" spans="1:9" x14ac:dyDescent="0.2">
      <c r="A131" s="908" t="s">
        <v>1631</v>
      </c>
      <c r="B131" s="1495">
        <f>'Part 3'!M20</f>
        <v>0</v>
      </c>
      <c r="C131" s="908" t="s">
        <v>3951</v>
      </c>
      <c r="D131" s="940"/>
      <c r="E131" s="940"/>
      <c r="F131" s="908" t="s">
        <v>1984</v>
      </c>
      <c r="G131" s="908" t="s">
        <v>5776</v>
      </c>
      <c r="H131" s="908" t="s">
        <v>1626</v>
      </c>
      <c r="I131" s="907">
        <v>5</v>
      </c>
    </row>
    <row r="132" spans="1:9" x14ac:dyDescent="0.2">
      <c r="A132" s="908" t="s">
        <v>1632</v>
      </c>
      <c r="B132" s="1495">
        <f>'Part 3'!P20</f>
        <v>0</v>
      </c>
      <c r="C132" s="908" t="s">
        <v>3951</v>
      </c>
      <c r="D132" s="940"/>
      <c r="E132" s="940"/>
      <c r="F132" s="908" t="s">
        <v>1985</v>
      </c>
      <c r="G132" s="908" t="s">
        <v>5777</v>
      </c>
      <c r="H132" s="908" t="s">
        <v>1626</v>
      </c>
      <c r="I132" s="907">
        <v>6</v>
      </c>
    </row>
    <row r="133" spans="1:9" x14ac:dyDescent="0.2">
      <c r="A133" s="907" t="s">
        <v>1633</v>
      </c>
      <c r="B133" s="1495">
        <f>'Part 3'!J24</f>
        <v>0</v>
      </c>
      <c r="C133" s="907" t="s">
        <v>3951</v>
      </c>
      <c r="D133" s="940"/>
      <c r="E133" s="940"/>
      <c r="F133" s="907" t="s">
        <v>1986</v>
      </c>
      <c r="G133" s="907" t="s">
        <v>5778</v>
      </c>
      <c r="H133" s="908" t="s">
        <v>1626</v>
      </c>
      <c r="I133" s="907">
        <v>7</v>
      </c>
    </row>
    <row r="134" spans="1:9" x14ac:dyDescent="0.2">
      <c r="A134" s="907" t="s">
        <v>1634</v>
      </c>
      <c r="B134" s="1495">
        <f>'Part 3'!M24</f>
        <v>0</v>
      </c>
      <c r="C134" s="907" t="s">
        <v>3951</v>
      </c>
      <c r="D134" s="940"/>
      <c r="E134" s="940"/>
      <c r="F134" s="907" t="s">
        <v>1987</v>
      </c>
      <c r="G134" s="907" t="s">
        <v>5779</v>
      </c>
      <c r="H134" s="908" t="s">
        <v>1626</v>
      </c>
      <c r="I134" s="907">
        <v>8</v>
      </c>
    </row>
    <row r="135" spans="1:9" x14ac:dyDescent="0.2">
      <c r="A135" s="907" t="s">
        <v>1635</v>
      </c>
      <c r="B135" s="1495">
        <f>'Part 3'!P24</f>
        <v>0</v>
      </c>
      <c r="C135" s="907" t="s">
        <v>3951</v>
      </c>
      <c r="D135" s="940"/>
      <c r="E135" s="940"/>
      <c r="F135" s="907" t="s">
        <v>1988</v>
      </c>
      <c r="G135" s="907" t="s">
        <v>5780</v>
      </c>
      <c r="H135" s="908" t="s">
        <v>1626</v>
      </c>
      <c r="I135" s="907">
        <v>9</v>
      </c>
    </row>
    <row r="136" spans="1:9" x14ac:dyDescent="0.2">
      <c r="A136" s="908" t="s">
        <v>1638</v>
      </c>
      <c r="B136" s="1495">
        <f>'Part 3'!J26</f>
        <v>0</v>
      </c>
      <c r="C136" s="908" t="s">
        <v>3951</v>
      </c>
      <c r="D136" s="940"/>
      <c r="E136" s="940"/>
      <c r="F136" s="908" t="s">
        <v>1989</v>
      </c>
      <c r="G136" s="908" t="s">
        <v>5781</v>
      </c>
      <c r="H136" s="908" t="s">
        <v>1626</v>
      </c>
      <c r="I136" s="907">
        <v>10</v>
      </c>
    </row>
    <row r="137" spans="1:9" ht="12.75" customHeight="1" x14ac:dyDescent="0.2">
      <c r="A137" s="908" t="s">
        <v>1639</v>
      </c>
      <c r="B137" s="1495">
        <f>'Part 3'!M26</f>
        <v>0</v>
      </c>
      <c r="C137" s="908" t="s">
        <v>3951</v>
      </c>
      <c r="D137" s="940"/>
      <c r="E137" s="940"/>
      <c r="F137" s="908" t="s">
        <v>1990</v>
      </c>
      <c r="G137" s="908" t="s">
        <v>5782</v>
      </c>
      <c r="H137" s="908" t="s">
        <v>1626</v>
      </c>
      <c r="I137" s="907">
        <v>11</v>
      </c>
    </row>
    <row r="138" spans="1:9" ht="12.75" customHeight="1" x14ac:dyDescent="0.2">
      <c r="A138" s="908" t="s">
        <v>1640</v>
      </c>
      <c r="B138" s="1495">
        <f>'Part 3'!P26</f>
        <v>0</v>
      </c>
      <c r="C138" s="908" t="s">
        <v>3951</v>
      </c>
      <c r="D138" s="940"/>
      <c r="E138" s="940"/>
      <c r="F138" s="908" t="s">
        <v>1991</v>
      </c>
      <c r="G138" s="908" t="s">
        <v>5783</v>
      </c>
      <c r="H138" s="908" t="s">
        <v>1626</v>
      </c>
      <c r="I138" s="907">
        <v>12</v>
      </c>
    </row>
    <row r="139" spans="1:9" x14ac:dyDescent="0.2">
      <c r="A139" s="908" t="s">
        <v>1641</v>
      </c>
      <c r="B139" s="1495">
        <f>'Part 3'!J28</f>
        <v>0</v>
      </c>
      <c r="C139" s="908" t="s">
        <v>3951</v>
      </c>
      <c r="D139" s="940"/>
      <c r="E139" s="940"/>
      <c r="F139" s="908" t="s">
        <v>1992</v>
      </c>
      <c r="G139" s="908" t="s">
        <v>5784</v>
      </c>
      <c r="H139" s="908" t="s">
        <v>1626</v>
      </c>
      <c r="I139" s="907">
        <v>13</v>
      </c>
    </row>
    <row r="140" spans="1:9" x14ac:dyDescent="0.2">
      <c r="A140" s="908" t="s">
        <v>1642</v>
      </c>
      <c r="B140" s="1495">
        <f>'Part 3'!M28</f>
        <v>0</v>
      </c>
      <c r="C140" s="908" t="s">
        <v>3951</v>
      </c>
      <c r="D140" s="940"/>
      <c r="E140" s="940"/>
      <c r="F140" s="908" t="s">
        <v>1993</v>
      </c>
      <c r="G140" s="908" t="s">
        <v>5785</v>
      </c>
      <c r="H140" s="908" t="s">
        <v>1626</v>
      </c>
      <c r="I140" s="907">
        <v>14</v>
      </c>
    </row>
    <row r="141" spans="1:9" x14ac:dyDescent="0.2">
      <c r="A141" s="908" t="s">
        <v>1643</v>
      </c>
      <c r="B141" s="1495">
        <f>'Part 3'!P28</f>
        <v>0</v>
      </c>
      <c r="C141" s="908" t="s">
        <v>3951</v>
      </c>
      <c r="D141" s="940"/>
      <c r="E141" s="940"/>
      <c r="F141" s="908" t="s">
        <v>1994</v>
      </c>
      <c r="G141" s="908" t="s">
        <v>5786</v>
      </c>
      <c r="H141" s="908" t="s">
        <v>1626</v>
      </c>
      <c r="I141" s="907">
        <v>15</v>
      </c>
    </row>
    <row r="142" spans="1:9" x14ac:dyDescent="0.2">
      <c r="A142" s="907" t="s">
        <v>1636</v>
      </c>
      <c r="B142" s="1495">
        <f>'Part 3'!J32</f>
        <v>0</v>
      </c>
      <c r="C142" s="907" t="s">
        <v>3951</v>
      </c>
      <c r="D142" s="940"/>
      <c r="E142" s="940"/>
      <c r="F142" s="907" t="s">
        <v>1995</v>
      </c>
      <c r="G142" s="907" t="s">
        <v>5787</v>
      </c>
      <c r="H142" s="908" t="s">
        <v>1626</v>
      </c>
      <c r="I142" s="907">
        <v>16</v>
      </c>
    </row>
    <row r="143" spans="1:9" x14ac:dyDescent="0.2">
      <c r="A143" s="907" t="s">
        <v>1637</v>
      </c>
      <c r="B143" s="1495">
        <f>'Part 3'!M32</f>
        <v>0</v>
      </c>
      <c r="C143" s="907" t="s">
        <v>3951</v>
      </c>
      <c r="D143" s="940"/>
      <c r="E143" s="940"/>
      <c r="F143" s="907" t="s">
        <v>1996</v>
      </c>
      <c r="G143" s="907" t="s">
        <v>5788</v>
      </c>
      <c r="H143" s="908" t="s">
        <v>1626</v>
      </c>
      <c r="I143" s="907">
        <v>17</v>
      </c>
    </row>
    <row r="144" spans="1:9" x14ac:dyDescent="0.2">
      <c r="A144" s="908" t="s">
        <v>1644</v>
      </c>
      <c r="B144" s="1495">
        <f>'Part 3'!P32</f>
        <v>0</v>
      </c>
      <c r="C144" s="908" t="s">
        <v>3951</v>
      </c>
      <c r="D144" s="940"/>
      <c r="E144" s="940"/>
      <c r="F144" s="908" t="s">
        <v>1997</v>
      </c>
      <c r="G144" s="908" t="s">
        <v>5789</v>
      </c>
      <c r="H144" s="908" t="s">
        <v>1626</v>
      </c>
      <c r="I144" s="907">
        <v>18</v>
      </c>
    </row>
    <row r="145" spans="1:9" x14ac:dyDescent="0.2">
      <c r="A145" s="908" t="s">
        <v>1645</v>
      </c>
      <c r="B145" s="1495">
        <f>'Part 3'!J37</f>
        <v>0</v>
      </c>
      <c r="C145" s="908" t="s">
        <v>3951</v>
      </c>
      <c r="D145" s="940"/>
      <c r="E145" s="940"/>
      <c r="F145" s="908" t="s">
        <v>1998</v>
      </c>
      <c r="G145" s="908" t="s">
        <v>5790</v>
      </c>
      <c r="H145" s="908" t="s">
        <v>1626</v>
      </c>
      <c r="I145" s="907">
        <v>19</v>
      </c>
    </row>
    <row r="146" spans="1:9" x14ac:dyDescent="0.2">
      <c r="A146" s="908" t="s">
        <v>1646</v>
      </c>
      <c r="B146" s="1495">
        <f>'Part 3'!M37</f>
        <v>0</v>
      </c>
      <c r="C146" s="908" t="s">
        <v>3951</v>
      </c>
      <c r="D146" s="940"/>
      <c r="E146" s="940"/>
      <c r="F146" s="908" t="s">
        <v>1999</v>
      </c>
      <c r="G146" s="908" t="s">
        <v>5791</v>
      </c>
      <c r="H146" s="908" t="s">
        <v>1626</v>
      </c>
      <c r="I146" s="907">
        <v>20</v>
      </c>
    </row>
    <row r="147" spans="1:9" x14ac:dyDescent="0.2">
      <c r="A147" s="908" t="s">
        <v>1647</v>
      </c>
      <c r="B147" s="1495">
        <f>'Part 3'!P37</f>
        <v>0</v>
      </c>
      <c r="C147" s="908" t="s">
        <v>3951</v>
      </c>
      <c r="D147" s="940"/>
      <c r="E147" s="940"/>
      <c r="F147" s="908" t="s">
        <v>2000</v>
      </c>
      <c r="G147" s="908" t="s">
        <v>5792</v>
      </c>
      <c r="H147" s="908" t="s">
        <v>1626</v>
      </c>
      <c r="I147" s="907">
        <v>21</v>
      </c>
    </row>
    <row r="148" spans="1:9" x14ac:dyDescent="0.2">
      <c r="A148" s="908" t="s">
        <v>1648</v>
      </c>
      <c r="B148" s="1495">
        <f>'Part 3'!J39</f>
        <v>0</v>
      </c>
      <c r="C148" s="908" t="s">
        <v>3951</v>
      </c>
      <c r="D148" s="940"/>
      <c r="E148" s="940"/>
      <c r="F148" s="908" t="s">
        <v>5527</v>
      </c>
      <c r="G148" s="908" t="s">
        <v>5793</v>
      </c>
      <c r="H148" s="908" t="s">
        <v>1626</v>
      </c>
      <c r="I148" s="907">
        <v>22</v>
      </c>
    </row>
    <row r="149" spans="1:9" x14ac:dyDescent="0.2">
      <c r="A149" s="908" t="s">
        <v>1649</v>
      </c>
      <c r="B149" s="1495">
        <f>'Part 3'!M39</f>
        <v>0</v>
      </c>
      <c r="C149" s="908" t="s">
        <v>3951</v>
      </c>
      <c r="D149" s="940"/>
      <c r="E149" s="940"/>
      <c r="F149" s="908" t="s">
        <v>5528</v>
      </c>
      <c r="G149" s="908" t="s">
        <v>5794</v>
      </c>
      <c r="H149" s="908" t="s">
        <v>1626</v>
      </c>
      <c r="I149" s="907">
        <v>23</v>
      </c>
    </row>
    <row r="150" spans="1:9" x14ac:dyDescent="0.2">
      <c r="A150" s="908" t="s">
        <v>1650</v>
      </c>
      <c r="B150" s="1495">
        <f>'Part 3'!P39</f>
        <v>0</v>
      </c>
      <c r="C150" s="908" t="s">
        <v>3951</v>
      </c>
      <c r="D150" s="940"/>
      <c r="E150" s="940"/>
      <c r="F150" s="908" t="s">
        <v>5529</v>
      </c>
      <c r="G150" s="908" t="s">
        <v>5795</v>
      </c>
      <c r="H150" s="908" t="s">
        <v>1626</v>
      </c>
      <c r="I150" s="907">
        <v>24</v>
      </c>
    </row>
    <row r="151" spans="1:9" x14ac:dyDescent="0.2">
      <c r="A151" s="908" t="s">
        <v>1651</v>
      </c>
      <c r="B151" s="1495">
        <f>'Part 3'!J42</f>
        <v>0</v>
      </c>
      <c r="C151" s="908" t="s">
        <v>3951</v>
      </c>
      <c r="D151" s="940"/>
      <c r="E151" s="940"/>
      <c r="F151" s="908" t="s">
        <v>2001</v>
      </c>
      <c r="G151" s="908" t="s">
        <v>5796</v>
      </c>
      <c r="H151" s="908" t="s">
        <v>1626</v>
      </c>
      <c r="I151" s="907">
        <v>25</v>
      </c>
    </row>
    <row r="152" spans="1:9" x14ac:dyDescent="0.2">
      <c r="A152" s="908" t="s">
        <v>1652</v>
      </c>
      <c r="B152" s="1495">
        <f>'Part 3'!M42</f>
        <v>0</v>
      </c>
      <c r="C152" s="908" t="s">
        <v>3951</v>
      </c>
      <c r="D152" s="940"/>
      <c r="E152" s="940"/>
      <c r="F152" s="908" t="s">
        <v>2002</v>
      </c>
      <c r="G152" s="908" t="s">
        <v>5797</v>
      </c>
      <c r="H152" s="908" t="s">
        <v>1626</v>
      </c>
      <c r="I152" s="907">
        <v>26</v>
      </c>
    </row>
    <row r="153" spans="1:9" x14ac:dyDescent="0.2">
      <c r="A153" s="908" t="s">
        <v>1653</v>
      </c>
      <c r="B153" s="1495">
        <f>'Part 3'!P42</f>
        <v>0</v>
      </c>
      <c r="C153" s="908" t="s">
        <v>3951</v>
      </c>
      <c r="D153" s="940"/>
      <c r="E153" s="940"/>
      <c r="F153" s="908" t="s">
        <v>2003</v>
      </c>
      <c r="G153" s="908" t="s">
        <v>5798</v>
      </c>
      <c r="H153" s="908" t="s">
        <v>1626</v>
      </c>
      <c r="I153" s="907">
        <v>27</v>
      </c>
    </row>
    <row r="154" spans="1:9" x14ac:dyDescent="0.2">
      <c r="A154" s="908" t="s">
        <v>1654</v>
      </c>
      <c r="B154" s="1495">
        <f>'Part 3'!J45</f>
        <v>0</v>
      </c>
      <c r="C154" s="908" t="s">
        <v>3951</v>
      </c>
      <c r="D154" s="940"/>
      <c r="E154" s="940"/>
      <c r="F154" s="908" t="s">
        <v>2004</v>
      </c>
      <c r="G154" s="908" t="s">
        <v>5799</v>
      </c>
      <c r="H154" s="908" t="s">
        <v>1626</v>
      </c>
      <c r="I154" s="907">
        <v>28</v>
      </c>
    </row>
    <row r="155" spans="1:9" x14ac:dyDescent="0.2">
      <c r="A155" s="908" t="s">
        <v>1655</v>
      </c>
      <c r="B155" s="1495">
        <f>'Part 3'!M45</f>
        <v>0</v>
      </c>
      <c r="C155" s="908" t="s">
        <v>3951</v>
      </c>
      <c r="D155" s="940"/>
      <c r="E155" s="940"/>
      <c r="F155" s="908" t="s">
        <v>2005</v>
      </c>
      <c r="G155" s="908" t="s">
        <v>5800</v>
      </c>
      <c r="H155" s="908" t="s">
        <v>1626</v>
      </c>
      <c r="I155" s="907">
        <v>29</v>
      </c>
    </row>
    <row r="156" spans="1:9" x14ac:dyDescent="0.2">
      <c r="A156" s="908" t="s">
        <v>1656</v>
      </c>
      <c r="B156" s="1495">
        <f>'Part 3'!P45</f>
        <v>0</v>
      </c>
      <c r="C156" s="908" t="s">
        <v>3951</v>
      </c>
      <c r="D156" s="940"/>
      <c r="E156" s="940"/>
      <c r="F156" s="908" t="s">
        <v>2006</v>
      </c>
      <c r="G156" s="908" t="s">
        <v>5801</v>
      </c>
      <c r="H156" s="908" t="s">
        <v>1626</v>
      </c>
      <c r="I156" s="907">
        <v>30</v>
      </c>
    </row>
    <row r="157" spans="1:9" ht="15" customHeight="1" x14ac:dyDescent="0.2">
      <c r="A157" s="908" t="s">
        <v>1657</v>
      </c>
      <c r="B157" s="1495">
        <f>'Part 3'!J48</f>
        <v>0</v>
      </c>
      <c r="C157" s="908" t="s">
        <v>3951</v>
      </c>
      <c r="D157" s="940"/>
      <c r="E157" s="940"/>
      <c r="F157" s="908" t="s">
        <v>5530</v>
      </c>
      <c r="G157" s="908" t="s">
        <v>5802</v>
      </c>
      <c r="H157" s="908" t="s">
        <v>1626</v>
      </c>
      <c r="I157" s="907">
        <v>31</v>
      </c>
    </row>
    <row r="158" spans="1:9" x14ac:dyDescent="0.2">
      <c r="A158" s="908" t="s">
        <v>1658</v>
      </c>
      <c r="B158" s="1495">
        <f>'Part 3'!M48</f>
        <v>0</v>
      </c>
      <c r="C158" s="908" t="s">
        <v>3951</v>
      </c>
      <c r="D158" s="940"/>
      <c r="E158" s="940"/>
      <c r="F158" s="908" t="s">
        <v>5531</v>
      </c>
      <c r="G158" s="908" t="s">
        <v>5803</v>
      </c>
      <c r="H158" s="908" t="s">
        <v>1626</v>
      </c>
      <c r="I158" s="907">
        <v>32</v>
      </c>
    </row>
    <row r="159" spans="1:9" x14ac:dyDescent="0.2">
      <c r="A159" s="908" t="s">
        <v>1659</v>
      </c>
      <c r="B159" s="1495">
        <f>'Part 3'!P48</f>
        <v>0</v>
      </c>
      <c r="C159" s="908" t="s">
        <v>3951</v>
      </c>
      <c r="D159" s="940"/>
      <c r="E159" s="940"/>
      <c r="F159" s="908" t="s">
        <v>5532</v>
      </c>
      <c r="G159" s="908" t="s">
        <v>5804</v>
      </c>
      <c r="H159" s="908" t="s">
        <v>1626</v>
      </c>
      <c r="I159" s="907">
        <v>33</v>
      </c>
    </row>
    <row r="160" spans="1:9" x14ac:dyDescent="0.2">
      <c r="A160" s="908" t="s">
        <v>1660</v>
      </c>
      <c r="B160" s="1495">
        <f>'Part 3'!J51</f>
        <v>0</v>
      </c>
      <c r="C160" s="908" t="s">
        <v>3951</v>
      </c>
      <c r="D160" s="940"/>
      <c r="E160" s="940"/>
      <c r="F160" s="908" t="s">
        <v>1839</v>
      </c>
      <c r="G160" s="908" t="s">
        <v>5805</v>
      </c>
      <c r="H160" s="908" t="s">
        <v>1626</v>
      </c>
      <c r="I160" s="907">
        <v>34</v>
      </c>
    </row>
    <row r="161" spans="1:9" x14ac:dyDescent="0.2">
      <c r="A161" s="908" t="s">
        <v>1661</v>
      </c>
      <c r="B161" s="1495">
        <f>'Part 3'!M51</f>
        <v>0</v>
      </c>
      <c r="C161" s="908" t="s">
        <v>3951</v>
      </c>
      <c r="D161" s="940"/>
      <c r="E161" s="940"/>
      <c r="F161" s="908" t="s">
        <v>1840</v>
      </c>
      <c r="G161" s="908" t="s">
        <v>5806</v>
      </c>
      <c r="H161" s="908" t="s">
        <v>1626</v>
      </c>
      <c r="I161" s="907">
        <v>35</v>
      </c>
    </row>
    <row r="162" spans="1:9" x14ac:dyDescent="0.2">
      <c r="A162" s="908" t="s">
        <v>1662</v>
      </c>
      <c r="B162" s="1495">
        <f>'Part 3'!P51</f>
        <v>0</v>
      </c>
      <c r="C162" s="908" t="s">
        <v>3951</v>
      </c>
      <c r="D162" s="940"/>
      <c r="E162" s="940"/>
      <c r="F162" s="908" t="s">
        <v>1841</v>
      </c>
      <c r="G162" s="908" t="s">
        <v>5807</v>
      </c>
      <c r="H162" s="908" t="s">
        <v>1626</v>
      </c>
      <c r="I162" s="907">
        <v>36</v>
      </c>
    </row>
    <row r="163" spans="1:9" x14ac:dyDescent="0.2">
      <c r="A163" s="908" t="s">
        <v>1663</v>
      </c>
      <c r="B163" s="1495">
        <f>'Part 3'!J54</f>
        <v>0</v>
      </c>
      <c r="C163" s="908" t="s">
        <v>3951</v>
      </c>
      <c r="D163" s="940"/>
      <c r="E163" s="940"/>
      <c r="F163" s="908" t="s">
        <v>2034</v>
      </c>
      <c r="G163" s="908" t="s">
        <v>5808</v>
      </c>
      <c r="H163" s="908" t="s">
        <v>1626</v>
      </c>
      <c r="I163" s="907">
        <v>37</v>
      </c>
    </row>
    <row r="164" spans="1:9" x14ac:dyDescent="0.2">
      <c r="A164" s="908" t="s">
        <v>1664</v>
      </c>
      <c r="B164" s="1495">
        <f>'Part 3'!M54</f>
        <v>0</v>
      </c>
      <c r="C164" s="908" t="s">
        <v>3951</v>
      </c>
      <c r="D164" s="940"/>
      <c r="E164" s="940"/>
      <c r="F164" s="908" t="s">
        <v>2035</v>
      </c>
      <c r="G164" s="908" t="s">
        <v>5809</v>
      </c>
      <c r="H164" s="908" t="s">
        <v>1626</v>
      </c>
      <c r="I164" s="907">
        <v>38</v>
      </c>
    </row>
    <row r="165" spans="1:9" x14ac:dyDescent="0.2">
      <c r="A165" s="908" t="s">
        <v>1665</v>
      </c>
      <c r="B165" s="1495">
        <f>'Part 3'!P54</f>
        <v>0</v>
      </c>
      <c r="C165" s="908" t="s">
        <v>3951</v>
      </c>
      <c r="D165" s="940"/>
      <c r="E165" s="940"/>
      <c r="F165" s="908" t="s">
        <v>2036</v>
      </c>
      <c r="G165" s="908" t="s">
        <v>5810</v>
      </c>
      <c r="H165" s="908" t="s">
        <v>1626</v>
      </c>
      <c r="I165" s="907">
        <v>39</v>
      </c>
    </row>
    <row r="166" spans="1:9" x14ac:dyDescent="0.2">
      <c r="A166" s="908" t="s">
        <v>1666</v>
      </c>
      <c r="B166" s="1495">
        <f>'Part 3'!J57</f>
        <v>0</v>
      </c>
      <c r="C166" s="908" t="s">
        <v>3951</v>
      </c>
      <c r="D166" s="940"/>
      <c r="E166" s="940"/>
      <c r="F166" s="908" t="s">
        <v>1842</v>
      </c>
      <c r="G166" s="908" t="s">
        <v>5811</v>
      </c>
      <c r="H166" s="908" t="s">
        <v>1626</v>
      </c>
      <c r="I166" s="907">
        <v>40</v>
      </c>
    </row>
    <row r="167" spans="1:9" x14ac:dyDescent="0.2">
      <c r="A167" s="908" t="s">
        <v>1667</v>
      </c>
      <c r="B167" s="1495">
        <f>'Part 3'!M57</f>
        <v>0</v>
      </c>
      <c r="C167" s="908" t="s">
        <v>3951</v>
      </c>
      <c r="D167" s="940"/>
      <c r="E167" s="940"/>
      <c r="F167" s="908" t="s">
        <v>1843</v>
      </c>
      <c r="G167" s="908" t="s">
        <v>5812</v>
      </c>
      <c r="H167" s="908" t="s">
        <v>1626</v>
      </c>
      <c r="I167" s="907">
        <v>41</v>
      </c>
    </row>
    <row r="168" spans="1:9" x14ac:dyDescent="0.2">
      <c r="A168" s="908" t="s">
        <v>1668</v>
      </c>
      <c r="B168" s="1495">
        <f>'Part 3'!P57</f>
        <v>0</v>
      </c>
      <c r="C168" s="908" t="s">
        <v>3951</v>
      </c>
      <c r="D168" s="940"/>
      <c r="E168" s="940"/>
      <c r="F168" s="908" t="s">
        <v>1844</v>
      </c>
      <c r="G168" s="908" t="s">
        <v>5813</v>
      </c>
      <c r="H168" s="908" t="s">
        <v>1626</v>
      </c>
      <c r="I168" s="907">
        <v>42</v>
      </c>
    </row>
    <row r="169" spans="1:9" x14ac:dyDescent="0.2">
      <c r="A169" s="908" t="s">
        <v>1669</v>
      </c>
      <c r="B169" s="1495">
        <f>'Part 3'!J60</f>
        <v>0</v>
      </c>
      <c r="C169" s="908" t="s">
        <v>3951</v>
      </c>
      <c r="D169" s="940"/>
      <c r="E169" s="940"/>
      <c r="F169" s="908" t="s">
        <v>2037</v>
      </c>
      <c r="G169" s="908" t="s">
        <v>5814</v>
      </c>
      <c r="H169" s="908" t="s">
        <v>1626</v>
      </c>
      <c r="I169" s="907">
        <v>43</v>
      </c>
    </row>
    <row r="170" spans="1:9" x14ac:dyDescent="0.2">
      <c r="A170" s="908" t="s">
        <v>1670</v>
      </c>
      <c r="B170" s="1495">
        <f>'Part 3'!M60</f>
        <v>0</v>
      </c>
      <c r="C170" s="908" t="s">
        <v>3951</v>
      </c>
      <c r="D170" s="940"/>
      <c r="E170" s="940"/>
      <c r="F170" s="908" t="s">
        <v>2038</v>
      </c>
      <c r="G170" s="908" t="s">
        <v>5815</v>
      </c>
      <c r="H170" s="908" t="s">
        <v>1626</v>
      </c>
      <c r="I170" s="907">
        <v>44</v>
      </c>
    </row>
    <row r="171" spans="1:9" x14ac:dyDescent="0.2">
      <c r="A171" s="908" t="s">
        <v>1671</v>
      </c>
      <c r="B171" s="1495">
        <f>'Part 3'!P60</f>
        <v>0</v>
      </c>
      <c r="C171" s="908" t="s">
        <v>3951</v>
      </c>
      <c r="D171" s="940"/>
      <c r="E171" s="940"/>
      <c r="F171" s="908" t="s">
        <v>2039</v>
      </c>
      <c r="G171" s="908" t="s">
        <v>5816</v>
      </c>
      <c r="H171" s="908" t="s">
        <v>1626</v>
      </c>
      <c r="I171" s="907">
        <v>45</v>
      </c>
    </row>
    <row r="172" spans="1:9" ht="12.75" customHeight="1" x14ac:dyDescent="0.2">
      <c r="A172" s="907" t="s">
        <v>1672</v>
      </c>
      <c r="B172" s="1495">
        <f>'Part 3'!J63</f>
        <v>0</v>
      </c>
      <c r="C172" s="907" t="s">
        <v>3951</v>
      </c>
      <c r="D172" s="940"/>
      <c r="E172" s="940"/>
      <c r="F172" s="907" t="s">
        <v>1845</v>
      </c>
      <c r="G172" s="907" t="s">
        <v>5817</v>
      </c>
      <c r="H172" s="908" t="s">
        <v>1626</v>
      </c>
      <c r="I172" s="907">
        <v>46</v>
      </c>
    </row>
    <row r="173" spans="1:9" x14ac:dyDescent="0.2">
      <c r="A173" s="907" t="s">
        <v>1673</v>
      </c>
      <c r="B173" s="1495">
        <f>'Part 3'!M63</f>
        <v>0</v>
      </c>
      <c r="C173" s="907" t="s">
        <v>3951</v>
      </c>
      <c r="D173" s="940"/>
      <c r="E173" s="940"/>
      <c r="F173" s="907" t="s">
        <v>1846</v>
      </c>
      <c r="G173" s="907" t="s">
        <v>5818</v>
      </c>
      <c r="H173" s="908" t="s">
        <v>1626</v>
      </c>
      <c r="I173" s="907">
        <v>47</v>
      </c>
    </row>
    <row r="174" spans="1:9" x14ac:dyDescent="0.2">
      <c r="A174" s="907" t="s">
        <v>1674</v>
      </c>
      <c r="B174" s="1495">
        <f>'Part 3'!P63</f>
        <v>0</v>
      </c>
      <c r="C174" s="907" t="s">
        <v>3951</v>
      </c>
      <c r="D174" s="940"/>
      <c r="E174" s="940"/>
      <c r="F174" s="907" t="s">
        <v>1847</v>
      </c>
      <c r="G174" s="907" t="s">
        <v>5819</v>
      </c>
      <c r="H174" s="908" t="s">
        <v>1626</v>
      </c>
      <c r="I174" s="907">
        <v>48</v>
      </c>
    </row>
    <row r="175" spans="1:9" ht="12.75" customHeight="1" x14ac:dyDescent="0.2">
      <c r="A175" s="908" t="s">
        <v>1675</v>
      </c>
      <c r="B175" s="1495">
        <f>'Part 3'!J66</f>
        <v>0</v>
      </c>
      <c r="C175" s="908" t="s">
        <v>3951</v>
      </c>
      <c r="D175" s="940"/>
      <c r="E175" s="940"/>
      <c r="F175" s="908" t="s">
        <v>1848</v>
      </c>
      <c r="G175" s="908" t="s">
        <v>5820</v>
      </c>
      <c r="H175" s="908" t="s">
        <v>1626</v>
      </c>
      <c r="I175" s="907">
        <v>49</v>
      </c>
    </row>
    <row r="176" spans="1:9" x14ac:dyDescent="0.2">
      <c r="A176" s="908" t="s">
        <v>1676</v>
      </c>
      <c r="B176" s="1495">
        <f>'Part 3'!M66</f>
        <v>0</v>
      </c>
      <c r="C176" s="908" t="s">
        <v>3951</v>
      </c>
      <c r="D176" s="940"/>
      <c r="E176" s="940"/>
      <c r="F176" s="908" t="s">
        <v>1849</v>
      </c>
      <c r="G176" s="908" t="s">
        <v>5821</v>
      </c>
      <c r="H176" s="908" t="s">
        <v>1626</v>
      </c>
      <c r="I176" s="907">
        <v>50</v>
      </c>
    </row>
    <row r="177" spans="1:9" x14ac:dyDescent="0.2">
      <c r="A177" s="908" t="s">
        <v>1677</v>
      </c>
      <c r="B177" s="1495">
        <f>'Part 3'!P66</f>
        <v>0</v>
      </c>
      <c r="C177" s="908" t="s">
        <v>3951</v>
      </c>
      <c r="D177" s="940"/>
      <c r="E177" s="940"/>
      <c r="F177" s="908" t="s">
        <v>1850</v>
      </c>
      <c r="G177" s="908" t="s">
        <v>5822</v>
      </c>
      <c r="H177" s="908" t="s">
        <v>1626</v>
      </c>
      <c r="I177" s="907">
        <v>51</v>
      </c>
    </row>
    <row r="178" spans="1:9" x14ac:dyDescent="0.2">
      <c r="A178" s="907" t="s">
        <v>1678</v>
      </c>
      <c r="B178" s="1495">
        <f>'Part 3'!J70</f>
        <v>0</v>
      </c>
      <c r="C178" s="907" t="s">
        <v>3951</v>
      </c>
      <c r="D178" s="940"/>
      <c r="E178" s="940"/>
      <c r="F178" s="907" t="s">
        <v>1851</v>
      </c>
      <c r="G178" s="907" t="s">
        <v>5823</v>
      </c>
      <c r="H178" s="908" t="s">
        <v>1626</v>
      </c>
      <c r="I178" s="907">
        <v>52</v>
      </c>
    </row>
    <row r="179" spans="1:9" x14ac:dyDescent="0.2">
      <c r="A179" s="907" t="s">
        <v>1679</v>
      </c>
      <c r="B179" s="1495">
        <f>'Part 3'!M70</f>
        <v>0</v>
      </c>
      <c r="C179" s="907" t="s">
        <v>3951</v>
      </c>
      <c r="D179" s="940"/>
      <c r="E179" s="940"/>
      <c r="F179" s="907" t="s">
        <v>1852</v>
      </c>
      <c r="G179" s="907" t="s">
        <v>5824</v>
      </c>
      <c r="H179" s="908" t="s">
        <v>1626</v>
      </c>
      <c r="I179" s="907">
        <v>53</v>
      </c>
    </row>
    <row r="180" spans="1:9" x14ac:dyDescent="0.2">
      <c r="A180" s="907" t="s">
        <v>1680</v>
      </c>
      <c r="B180" s="1495">
        <f>'Part 3'!P70</f>
        <v>0</v>
      </c>
      <c r="C180" s="907" t="s">
        <v>3951</v>
      </c>
      <c r="D180" s="940"/>
      <c r="E180" s="940"/>
      <c r="F180" s="907" t="s">
        <v>1853</v>
      </c>
      <c r="G180" s="907" t="s">
        <v>5825</v>
      </c>
      <c r="H180" s="908" t="s">
        <v>1626</v>
      </c>
      <c r="I180" s="907">
        <v>54</v>
      </c>
    </row>
    <row r="181" spans="1:9" ht="12.75" customHeight="1" x14ac:dyDescent="0.2">
      <c r="A181" s="908" t="s">
        <v>1690</v>
      </c>
      <c r="B181" s="1495">
        <f>'Part 3'!J72</f>
        <v>0</v>
      </c>
      <c r="C181" s="908" t="s">
        <v>3951</v>
      </c>
      <c r="D181" s="940"/>
      <c r="E181" s="940"/>
      <c r="F181" s="908" t="s">
        <v>1854</v>
      </c>
      <c r="G181" s="908" t="s">
        <v>5826</v>
      </c>
      <c r="H181" s="908" t="s">
        <v>1626</v>
      </c>
      <c r="I181" s="907">
        <v>55</v>
      </c>
    </row>
    <row r="182" spans="1:9" x14ac:dyDescent="0.2">
      <c r="A182" s="908" t="s">
        <v>1691</v>
      </c>
      <c r="B182" s="1495">
        <f>'Part 3'!M72</f>
        <v>0</v>
      </c>
      <c r="C182" s="908" t="s">
        <v>3951</v>
      </c>
      <c r="D182" s="940"/>
      <c r="E182" s="940"/>
      <c r="F182" s="908" t="s">
        <v>1855</v>
      </c>
      <c r="G182" s="908" t="s">
        <v>5827</v>
      </c>
      <c r="H182" s="908" t="s">
        <v>1626</v>
      </c>
      <c r="I182" s="907">
        <v>56</v>
      </c>
    </row>
    <row r="183" spans="1:9" x14ac:dyDescent="0.2">
      <c r="A183" s="908" t="s">
        <v>1692</v>
      </c>
      <c r="B183" s="1495">
        <f>'Part 3'!P72</f>
        <v>0</v>
      </c>
      <c r="C183" s="908" t="s">
        <v>3951</v>
      </c>
      <c r="D183" s="940"/>
      <c r="E183" s="940"/>
      <c r="F183" s="908" t="s">
        <v>1856</v>
      </c>
      <c r="G183" s="908" t="s">
        <v>5828</v>
      </c>
      <c r="H183" s="908" t="s">
        <v>1626</v>
      </c>
      <c r="I183" s="907">
        <v>57</v>
      </c>
    </row>
    <row r="184" spans="1:9" x14ac:dyDescent="0.2">
      <c r="A184" s="907" t="s">
        <v>1681</v>
      </c>
      <c r="B184" s="1495">
        <f>'Part 3'!J76</f>
        <v>0</v>
      </c>
      <c r="C184" s="907" t="s">
        <v>3951</v>
      </c>
      <c r="D184" s="940"/>
      <c r="E184" s="940"/>
      <c r="F184" s="907" t="s">
        <v>1857</v>
      </c>
      <c r="G184" s="907" t="s">
        <v>5829</v>
      </c>
      <c r="H184" s="908" t="s">
        <v>1626</v>
      </c>
      <c r="I184" s="907">
        <v>58</v>
      </c>
    </row>
    <row r="185" spans="1:9" x14ac:dyDescent="0.2">
      <c r="A185" s="907" t="s">
        <v>1682</v>
      </c>
      <c r="B185" s="1495">
        <f>'Part 3'!M76</f>
        <v>0</v>
      </c>
      <c r="C185" s="907" t="s">
        <v>3951</v>
      </c>
      <c r="D185" s="940"/>
      <c r="E185" s="940"/>
      <c r="F185" s="907" t="s">
        <v>1858</v>
      </c>
      <c r="G185" s="907" t="s">
        <v>5830</v>
      </c>
      <c r="H185" s="908" t="s">
        <v>1626</v>
      </c>
      <c r="I185" s="907">
        <v>59</v>
      </c>
    </row>
    <row r="186" spans="1:9" x14ac:dyDescent="0.2">
      <c r="A186" s="907" t="s">
        <v>1683</v>
      </c>
      <c r="B186" s="1495">
        <f>'Part 3'!P76</f>
        <v>0</v>
      </c>
      <c r="C186" s="907" t="s">
        <v>3951</v>
      </c>
      <c r="D186" s="940"/>
      <c r="E186" s="940"/>
      <c r="F186" s="907" t="s">
        <v>1859</v>
      </c>
      <c r="G186" s="907" t="s">
        <v>5831</v>
      </c>
      <c r="H186" s="908" t="s">
        <v>1626</v>
      </c>
      <c r="I186" s="907">
        <v>60</v>
      </c>
    </row>
    <row r="187" spans="1:9" ht="12.75" customHeight="1" x14ac:dyDescent="0.2">
      <c r="A187" s="907" t="s">
        <v>1693</v>
      </c>
      <c r="B187" s="1495">
        <f>'Part 3'!J78</f>
        <v>0</v>
      </c>
      <c r="C187" s="907" t="s">
        <v>3951</v>
      </c>
      <c r="D187" s="940"/>
      <c r="E187" s="940"/>
      <c r="F187" s="907" t="s">
        <v>1860</v>
      </c>
      <c r="G187" s="907" t="s">
        <v>5832</v>
      </c>
      <c r="H187" s="908" t="s">
        <v>1626</v>
      </c>
      <c r="I187" s="907">
        <v>61</v>
      </c>
    </row>
    <row r="188" spans="1:9" x14ac:dyDescent="0.2">
      <c r="A188" s="907" t="s">
        <v>1694</v>
      </c>
      <c r="B188" s="1495">
        <f>'Part 3'!M78</f>
        <v>0</v>
      </c>
      <c r="C188" s="907" t="s">
        <v>3951</v>
      </c>
      <c r="D188" s="940"/>
      <c r="E188" s="940"/>
      <c r="F188" s="907" t="s">
        <v>1861</v>
      </c>
      <c r="G188" s="907" t="s">
        <v>5833</v>
      </c>
      <c r="H188" s="908" t="s">
        <v>1626</v>
      </c>
      <c r="I188" s="907">
        <v>62</v>
      </c>
    </row>
    <row r="189" spans="1:9" x14ac:dyDescent="0.2">
      <c r="A189" s="907" t="s">
        <v>1695</v>
      </c>
      <c r="B189" s="1495">
        <f>'Part 3'!P78</f>
        <v>0</v>
      </c>
      <c r="C189" s="907" t="s">
        <v>3951</v>
      </c>
      <c r="D189" s="940"/>
      <c r="E189" s="940"/>
      <c r="F189" s="907" t="s">
        <v>1862</v>
      </c>
      <c r="G189" s="907" t="s">
        <v>5834</v>
      </c>
      <c r="H189" s="908" t="s">
        <v>1626</v>
      </c>
      <c r="I189" s="907">
        <v>63</v>
      </c>
    </row>
    <row r="190" spans="1:9" x14ac:dyDescent="0.2">
      <c r="A190" s="907" t="s">
        <v>1684</v>
      </c>
      <c r="B190" s="1495">
        <f>'Part 3'!J82</f>
        <v>0</v>
      </c>
      <c r="C190" s="907" t="s">
        <v>3951</v>
      </c>
      <c r="D190" s="940"/>
      <c r="E190" s="940"/>
      <c r="F190" s="907" t="s">
        <v>1863</v>
      </c>
      <c r="G190" s="907" t="s">
        <v>5835</v>
      </c>
      <c r="H190" s="908" t="s">
        <v>1626</v>
      </c>
      <c r="I190" s="907">
        <v>64</v>
      </c>
    </row>
    <row r="191" spans="1:9" x14ac:dyDescent="0.2">
      <c r="A191" s="907" t="s">
        <v>1685</v>
      </c>
      <c r="B191" s="1495">
        <f>'Part 3'!M82</f>
        <v>0</v>
      </c>
      <c r="C191" s="907" t="s">
        <v>3951</v>
      </c>
      <c r="D191" s="940"/>
      <c r="E191" s="940"/>
      <c r="F191" s="907" t="s">
        <v>1864</v>
      </c>
      <c r="G191" s="907" t="s">
        <v>5836</v>
      </c>
      <c r="H191" s="908" t="s">
        <v>1626</v>
      </c>
      <c r="I191" s="907">
        <v>65</v>
      </c>
    </row>
    <row r="192" spans="1:9" x14ac:dyDescent="0.2">
      <c r="A192" s="907" t="s">
        <v>1686</v>
      </c>
      <c r="B192" s="1495">
        <f>'Part 3'!P82</f>
        <v>0</v>
      </c>
      <c r="C192" s="907" t="s">
        <v>3951</v>
      </c>
      <c r="D192" s="940"/>
      <c r="E192" s="940"/>
      <c r="F192" s="907" t="s">
        <v>1865</v>
      </c>
      <c r="G192" s="907" t="s">
        <v>5837</v>
      </c>
      <c r="H192" s="908" t="s">
        <v>1626</v>
      </c>
      <c r="I192" s="907">
        <v>66</v>
      </c>
    </row>
    <row r="193" spans="1:9" ht="12.75" customHeight="1" x14ac:dyDescent="0.2">
      <c r="A193" s="907" t="s">
        <v>1696</v>
      </c>
      <c r="B193" s="1495">
        <f>'Part 3'!J84</f>
        <v>0</v>
      </c>
      <c r="C193" s="907" t="s">
        <v>3951</v>
      </c>
      <c r="D193" s="940"/>
      <c r="E193" s="940"/>
      <c r="F193" s="907" t="s">
        <v>1866</v>
      </c>
      <c r="G193" s="907" t="s">
        <v>5838</v>
      </c>
      <c r="H193" s="908" t="s">
        <v>1626</v>
      </c>
      <c r="I193" s="907">
        <v>67</v>
      </c>
    </row>
    <row r="194" spans="1:9" x14ac:dyDescent="0.2">
      <c r="A194" s="907" t="s">
        <v>1697</v>
      </c>
      <c r="B194" s="1495">
        <f>'Part 3'!M84</f>
        <v>0</v>
      </c>
      <c r="C194" s="907" t="s">
        <v>3951</v>
      </c>
      <c r="D194" s="940"/>
      <c r="E194" s="940"/>
      <c r="F194" s="907" t="s">
        <v>1867</v>
      </c>
      <c r="G194" s="907" t="s">
        <v>5839</v>
      </c>
      <c r="H194" s="908" t="s">
        <v>1626</v>
      </c>
      <c r="I194" s="907">
        <v>68</v>
      </c>
    </row>
    <row r="195" spans="1:9" x14ac:dyDescent="0.2">
      <c r="A195" s="907" t="s">
        <v>1698</v>
      </c>
      <c r="B195" s="1495">
        <f>'Part 3'!P84</f>
        <v>0</v>
      </c>
      <c r="C195" s="907" t="s">
        <v>3951</v>
      </c>
      <c r="D195" s="940"/>
      <c r="E195" s="940"/>
      <c r="F195" s="907" t="s">
        <v>1868</v>
      </c>
      <c r="G195" s="907" t="s">
        <v>5840</v>
      </c>
      <c r="H195" s="908" t="s">
        <v>1626</v>
      </c>
      <c r="I195" s="907">
        <v>69</v>
      </c>
    </row>
    <row r="196" spans="1:9" x14ac:dyDescent="0.2">
      <c r="A196" s="907" t="s">
        <v>1699</v>
      </c>
      <c r="B196" s="1495">
        <f>'Part 3'!J88</f>
        <v>0</v>
      </c>
      <c r="C196" s="907" t="s">
        <v>3951</v>
      </c>
      <c r="D196" s="940"/>
      <c r="E196" s="940"/>
      <c r="F196" s="907" t="s">
        <v>1869</v>
      </c>
      <c r="G196" s="907" t="s">
        <v>5841</v>
      </c>
      <c r="H196" s="908" t="s">
        <v>1626</v>
      </c>
      <c r="I196" s="907">
        <v>70</v>
      </c>
    </row>
    <row r="197" spans="1:9" x14ac:dyDescent="0.2">
      <c r="A197" s="907" t="s">
        <v>1700</v>
      </c>
      <c r="B197" s="1495">
        <f>'Part 3'!M88</f>
        <v>0</v>
      </c>
      <c r="C197" s="907" t="s">
        <v>3951</v>
      </c>
      <c r="D197" s="940"/>
      <c r="E197" s="940"/>
      <c r="F197" s="907" t="s">
        <v>1870</v>
      </c>
      <c r="G197" s="907" t="s">
        <v>5842</v>
      </c>
      <c r="H197" s="908" t="s">
        <v>1626</v>
      </c>
      <c r="I197" s="907">
        <v>71</v>
      </c>
    </row>
    <row r="198" spans="1:9" x14ac:dyDescent="0.2">
      <c r="A198" s="907" t="s">
        <v>1701</v>
      </c>
      <c r="B198" s="1495">
        <f>'Part 3'!P88</f>
        <v>0</v>
      </c>
      <c r="C198" s="907" t="s">
        <v>3951</v>
      </c>
      <c r="D198" s="940"/>
      <c r="E198" s="940"/>
      <c r="F198" s="907" t="s">
        <v>1871</v>
      </c>
      <c r="G198" s="907" t="s">
        <v>5843</v>
      </c>
      <c r="H198" s="908" t="s">
        <v>1626</v>
      </c>
      <c r="I198" s="907">
        <v>72</v>
      </c>
    </row>
    <row r="199" spans="1:9" x14ac:dyDescent="0.2">
      <c r="A199" s="908" t="s">
        <v>4187</v>
      </c>
      <c r="B199" s="1495">
        <f>'Part 3'!J92</f>
        <v>0</v>
      </c>
      <c r="C199" s="908" t="s">
        <v>3951</v>
      </c>
      <c r="D199" s="940"/>
      <c r="E199" s="940"/>
      <c r="F199" s="908" t="s">
        <v>5533</v>
      </c>
      <c r="G199" s="908" t="s">
        <v>5844</v>
      </c>
      <c r="H199" s="908" t="s">
        <v>1626</v>
      </c>
      <c r="I199" s="907">
        <v>73</v>
      </c>
    </row>
    <row r="200" spans="1:9" x14ac:dyDescent="0.2">
      <c r="A200" s="908" t="s">
        <v>4188</v>
      </c>
      <c r="B200" s="1495">
        <f>'Part 3'!M92</f>
        <v>0</v>
      </c>
      <c r="C200" s="908" t="s">
        <v>3951</v>
      </c>
      <c r="D200" s="940"/>
      <c r="E200" s="940"/>
      <c r="F200" s="908" t="s">
        <v>5534</v>
      </c>
      <c r="G200" s="908" t="s">
        <v>5845</v>
      </c>
      <c r="H200" s="908" t="s">
        <v>1626</v>
      </c>
      <c r="I200" s="907">
        <v>74</v>
      </c>
    </row>
    <row r="201" spans="1:9" x14ac:dyDescent="0.2">
      <c r="A201" s="908" t="s">
        <v>4189</v>
      </c>
      <c r="B201" s="1495">
        <f>'Part 3'!P92</f>
        <v>0</v>
      </c>
      <c r="C201" s="908" t="s">
        <v>3951</v>
      </c>
      <c r="D201" s="940"/>
      <c r="E201" s="940"/>
      <c r="F201" s="908" t="s">
        <v>5535</v>
      </c>
      <c r="G201" s="908" t="s">
        <v>5846</v>
      </c>
      <c r="H201" s="908" t="s">
        <v>1626</v>
      </c>
      <c r="I201" s="907">
        <v>75</v>
      </c>
    </row>
    <row r="202" spans="1:9" x14ac:dyDescent="0.2">
      <c r="A202" s="908" t="s">
        <v>4190</v>
      </c>
      <c r="B202" s="1495">
        <f>'Part 3'!J94</f>
        <v>0</v>
      </c>
      <c r="C202" s="908" t="s">
        <v>3951</v>
      </c>
      <c r="D202" s="940"/>
      <c r="E202" s="940"/>
      <c r="F202" s="908" t="s">
        <v>1872</v>
      </c>
      <c r="G202" s="908" t="s">
        <v>5847</v>
      </c>
      <c r="H202" s="908" t="s">
        <v>1626</v>
      </c>
      <c r="I202" s="907">
        <v>76</v>
      </c>
    </row>
    <row r="203" spans="1:9" x14ac:dyDescent="0.2">
      <c r="A203" s="908" t="s">
        <v>4191</v>
      </c>
      <c r="B203" s="1495">
        <f>'Part 3'!M94</f>
        <v>0</v>
      </c>
      <c r="C203" s="908" t="s">
        <v>3951</v>
      </c>
      <c r="D203" s="940"/>
      <c r="E203" s="940"/>
      <c r="F203" s="908" t="s">
        <v>1873</v>
      </c>
      <c r="G203" s="908" t="s">
        <v>5848</v>
      </c>
      <c r="H203" s="908" t="s">
        <v>1626</v>
      </c>
      <c r="I203" s="907">
        <v>77</v>
      </c>
    </row>
    <row r="204" spans="1:9" x14ac:dyDescent="0.2">
      <c r="A204" s="908" t="s">
        <v>4192</v>
      </c>
      <c r="B204" s="1495">
        <f>'Part 3'!P94</f>
        <v>0</v>
      </c>
      <c r="C204" s="908" t="s">
        <v>3951</v>
      </c>
      <c r="D204" s="940"/>
      <c r="E204" s="940"/>
      <c r="F204" s="908" t="s">
        <v>1874</v>
      </c>
      <c r="G204" s="908" t="s">
        <v>5849</v>
      </c>
      <c r="H204" s="908" t="s">
        <v>1626</v>
      </c>
      <c r="I204" s="907">
        <v>78</v>
      </c>
    </row>
    <row r="205" spans="1:9" x14ac:dyDescent="0.2">
      <c r="A205" s="907" t="s">
        <v>1687</v>
      </c>
      <c r="B205" s="1495">
        <f>'Part 3'!J98</f>
        <v>0</v>
      </c>
      <c r="C205" s="907" t="s">
        <v>3951</v>
      </c>
      <c r="D205" s="940"/>
      <c r="E205" s="940"/>
      <c r="F205" s="907" t="s">
        <v>1875</v>
      </c>
      <c r="G205" s="907" t="s">
        <v>5850</v>
      </c>
      <c r="H205" s="908" t="s">
        <v>1626</v>
      </c>
      <c r="I205" s="907">
        <v>79</v>
      </c>
    </row>
    <row r="206" spans="1:9" x14ac:dyDescent="0.2">
      <c r="A206" s="907" t="s">
        <v>1688</v>
      </c>
      <c r="B206" s="1495">
        <f>'Part 3'!M98</f>
        <v>0</v>
      </c>
      <c r="C206" s="907" t="s">
        <v>3951</v>
      </c>
      <c r="D206" s="940"/>
      <c r="E206" s="940"/>
      <c r="F206" s="907" t="s">
        <v>1876</v>
      </c>
      <c r="G206" s="907" t="s">
        <v>5851</v>
      </c>
      <c r="H206" s="908" t="s">
        <v>1626</v>
      </c>
      <c r="I206" s="907">
        <v>80</v>
      </c>
    </row>
    <row r="207" spans="1:9" x14ac:dyDescent="0.2">
      <c r="A207" s="907" t="s">
        <v>1689</v>
      </c>
      <c r="B207" s="1495">
        <f>'Part 3'!P98</f>
        <v>0</v>
      </c>
      <c r="C207" s="907" t="s">
        <v>3951</v>
      </c>
      <c r="D207" s="940"/>
      <c r="E207" s="940"/>
      <c r="F207" s="907" t="s">
        <v>1877</v>
      </c>
      <c r="G207" s="907" t="s">
        <v>5852</v>
      </c>
      <c r="H207" s="908" t="s">
        <v>1626</v>
      </c>
      <c r="I207" s="907">
        <v>81</v>
      </c>
    </row>
    <row r="208" spans="1:9" x14ac:dyDescent="0.2">
      <c r="A208" s="907" t="s">
        <v>1702</v>
      </c>
      <c r="B208" s="1495">
        <f>'Part 3'!J103</f>
        <v>0</v>
      </c>
      <c r="C208" s="907" t="s">
        <v>3951</v>
      </c>
      <c r="D208" s="940"/>
      <c r="E208" s="940"/>
      <c r="F208" s="907" t="s">
        <v>1878</v>
      </c>
      <c r="G208" s="907" t="s">
        <v>5853</v>
      </c>
      <c r="H208" s="908" t="s">
        <v>1626</v>
      </c>
      <c r="I208" s="907">
        <v>82</v>
      </c>
    </row>
    <row r="209" spans="1:9" x14ac:dyDescent="0.2">
      <c r="A209" s="907" t="s">
        <v>1703</v>
      </c>
      <c r="B209" s="1495">
        <f>'Part 3'!M103</f>
        <v>0</v>
      </c>
      <c r="C209" s="907" t="s">
        <v>3951</v>
      </c>
      <c r="D209" s="940"/>
      <c r="E209" s="940"/>
      <c r="F209" s="907" t="s">
        <v>1879</v>
      </c>
      <c r="G209" s="907" t="s">
        <v>5854</v>
      </c>
      <c r="H209" s="908" t="s">
        <v>1626</v>
      </c>
      <c r="I209" s="907">
        <v>83</v>
      </c>
    </row>
    <row r="210" spans="1:9" x14ac:dyDescent="0.2">
      <c r="A210" s="907" t="s">
        <v>1704</v>
      </c>
      <c r="B210" s="1495">
        <f>'Part 3'!P103</f>
        <v>0</v>
      </c>
      <c r="C210" s="907" t="s">
        <v>3951</v>
      </c>
      <c r="D210" s="940"/>
      <c r="E210" s="940"/>
      <c r="F210" s="907" t="s">
        <v>1880</v>
      </c>
      <c r="G210" s="907" t="s">
        <v>5855</v>
      </c>
      <c r="H210" s="908" t="s">
        <v>1626</v>
      </c>
      <c r="I210" s="907">
        <v>84</v>
      </c>
    </row>
    <row r="211" spans="1:9" x14ac:dyDescent="0.2">
      <c r="A211" s="908" t="s">
        <v>1711</v>
      </c>
      <c r="B211" s="1495">
        <f>'Part 3'!J105</f>
        <v>0</v>
      </c>
      <c r="C211" s="908" t="s">
        <v>3951</v>
      </c>
      <c r="D211" s="940"/>
      <c r="E211" s="940"/>
      <c r="F211" s="908" t="s">
        <v>1881</v>
      </c>
      <c r="G211" s="908" t="s">
        <v>5856</v>
      </c>
      <c r="H211" s="908" t="s">
        <v>1626</v>
      </c>
      <c r="I211" s="907">
        <v>85</v>
      </c>
    </row>
    <row r="212" spans="1:9" x14ac:dyDescent="0.2">
      <c r="A212" s="908" t="s">
        <v>1712</v>
      </c>
      <c r="B212" s="1495">
        <f>'Part 3'!M105</f>
        <v>0</v>
      </c>
      <c r="C212" s="908" t="s">
        <v>3951</v>
      </c>
      <c r="D212" s="940"/>
      <c r="E212" s="940"/>
      <c r="F212" s="908" t="s">
        <v>1882</v>
      </c>
      <c r="G212" s="908" t="s">
        <v>5857</v>
      </c>
      <c r="H212" s="908" t="s">
        <v>1626</v>
      </c>
      <c r="I212" s="907">
        <v>86</v>
      </c>
    </row>
    <row r="213" spans="1:9" ht="12.75" customHeight="1" x14ac:dyDescent="0.2">
      <c r="A213" s="908" t="s">
        <v>1713</v>
      </c>
      <c r="B213" s="1495">
        <f>'Part 3'!P105</f>
        <v>0</v>
      </c>
      <c r="C213" s="908" t="s">
        <v>3951</v>
      </c>
      <c r="D213" s="940"/>
      <c r="E213" s="940"/>
      <c r="F213" s="908" t="s">
        <v>1883</v>
      </c>
      <c r="G213" s="908" t="s">
        <v>5858</v>
      </c>
      <c r="H213" s="908" t="s">
        <v>1626</v>
      </c>
      <c r="I213" s="907">
        <v>87</v>
      </c>
    </row>
    <row r="214" spans="1:9" x14ac:dyDescent="0.2">
      <c r="A214" s="907" t="s">
        <v>1705</v>
      </c>
      <c r="B214" s="1495">
        <f>'Part 3'!J109</f>
        <v>0</v>
      </c>
      <c r="C214" s="907" t="s">
        <v>3951</v>
      </c>
      <c r="D214" s="940"/>
      <c r="E214" s="940"/>
      <c r="F214" s="907" t="s">
        <v>1884</v>
      </c>
      <c r="G214" s="907" t="s">
        <v>5859</v>
      </c>
      <c r="H214" s="908" t="s">
        <v>1626</v>
      </c>
      <c r="I214" s="907">
        <v>88</v>
      </c>
    </row>
    <row r="215" spans="1:9" x14ac:dyDescent="0.2">
      <c r="A215" s="907" t="s">
        <v>1706</v>
      </c>
      <c r="B215" s="1495">
        <f>'Part 3'!M109</f>
        <v>0</v>
      </c>
      <c r="C215" s="907" t="s">
        <v>3951</v>
      </c>
      <c r="D215" s="940"/>
      <c r="E215" s="940"/>
      <c r="F215" s="907" t="s">
        <v>1885</v>
      </c>
      <c r="G215" s="907" t="s">
        <v>5860</v>
      </c>
      <c r="H215" s="908" t="s">
        <v>1626</v>
      </c>
      <c r="I215" s="907">
        <v>89</v>
      </c>
    </row>
    <row r="216" spans="1:9" x14ac:dyDescent="0.2">
      <c r="A216" s="907" t="s">
        <v>1707</v>
      </c>
      <c r="B216" s="1495">
        <f>'Part 3'!P109</f>
        <v>0</v>
      </c>
      <c r="C216" s="907" t="s">
        <v>3951</v>
      </c>
      <c r="D216" s="940"/>
      <c r="E216" s="940"/>
      <c r="F216" s="907" t="s">
        <v>1886</v>
      </c>
      <c r="G216" s="907" t="s">
        <v>5861</v>
      </c>
      <c r="H216" s="908" t="s">
        <v>1626</v>
      </c>
      <c r="I216" s="907">
        <v>90</v>
      </c>
    </row>
    <row r="217" spans="1:9" x14ac:dyDescent="0.2">
      <c r="A217" s="908" t="s">
        <v>1714</v>
      </c>
      <c r="B217" s="1495">
        <f>'Part 3'!J111</f>
        <v>0</v>
      </c>
      <c r="C217" s="908" t="s">
        <v>3951</v>
      </c>
      <c r="D217" s="940"/>
      <c r="E217" s="940"/>
      <c r="F217" s="908" t="s">
        <v>1887</v>
      </c>
      <c r="G217" s="908" t="s">
        <v>5862</v>
      </c>
      <c r="H217" s="908" t="s">
        <v>1626</v>
      </c>
      <c r="I217" s="907">
        <v>91</v>
      </c>
    </row>
    <row r="218" spans="1:9" x14ac:dyDescent="0.2">
      <c r="A218" s="908" t="s">
        <v>1715</v>
      </c>
      <c r="B218" s="1495">
        <f>'Part 3'!M111</f>
        <v>0</v>
      </c>
      <c r="C218" s="908" t="s">
        <v>3951</v>
      </c>
      <c r="D218" s="940"/>
      <c r="E218" s="940"/>
      <c r="F218" s="908" t="s">
        <v>1888</v>
      </c>
      <c r="G218" s="908" t="s">
        <v>5863</v>
      </c>
      <c r="H218" s="908" t="s">
        <v>1626</v>
      </c>
      <c r="I218" s="907">
        <v>92</v>
      </c>
    </row>
    <row r="219" spans="1:9" ht="12.75" customHeight="1" x14ac:dyDescent="0.2">
      <c r="A219" s="908" t="s">
        <v>1716</v>
      </c>
      <c r="B219" s="1495">
        <f>'Part 3'!P111</f>
        <v>0</v>
      </c>
      <c r="C219" s="908" t="s">
        <v>3951</v>
      </c>
      <c r="D219" s="940"/>
      <c r="E219" s="940"/>
      <c r="F219" s="908" t="s">
        <v>1889</v>
      </c>
      <c r="G219" s="908" t="s">
        <v>5864</v>
      </c>
      <c r="H219" s="908" t="s">
        <v>1626</v>
      </c>
      <c r="I219" s="907">
        <v>93</v>
      </c>
    </row>
    <row r="220" spans="1:9" x14ac:dyDescent="0.2">
      <c r="A220" s="907" t="s">
        <v>1708</v>
      </c>
      <c r="B220" s="1495">
        <f>'Part 3'!J115</f>
        <v>0</v>
      </c>
      <c r="C220" s="907" t="s">
        <v>3951</v>
      </c>
      <c r="D220" s="940"/>
      <c r="E220" s="940"/>
      <c r="F220" s="907" t="s">
        <v>1890</v>
      </c>
      <c r="G220" s="907" t="s">
        <v>5865</v>
      </c>
      <c r="H220" s="908" t="s">
        <v>1626</v>
      </c>
      <c r="I220" s="907">
        <v>94</v>
      </c>
    </row>
    <row r="221" spans="1:9" x14ac:dyDescent="0.2">
      <c r="A221" s="907" t="s">
        <v>1709</v>
      </c>
      <c r="B221" s="1495">
        <f>'Part 3'!M115</f>
        <v>0</v>
      </c>
      <c r="C221" s="907" t="s">
        <v>3951</v>
      </c>
      <c r="D221" s="940"/>
      <c r="E221" s="940"/>
      <c r="F221" s="907" t="s">
        <v>1891</v>
      </c>
      <c r="G221" s="907" t="s">
        <v>5866</v>
      </c>
      <c r="H221" s="908" t="s">
        <v>1626</v>
      </c>
      <c r="I221" s="907">
        <v>95</v>
      </c>
    </row>
    <row r="222" spans="1:9" x14ac:dyDescent="0.2">
      <c r="A222" s="907" t="s">
        <v>1710</v>
      </c>
      <c r="B222" s="1495">
        <f>'Part 3'!P115</f>
        <v>0</v>
      </c>
      <c r="C222" s="907" t="s">
        <v>3951</v>
      </c>
      <c r="D222" s="940"/>
      <c r="E222" s="940"/>
      <c r="F222" s="907" t="s">
        <v>1892</v>
      </c>
      <c r="G222" s="907" t="s">
        <v>5867</v>
      </c>
      <c r="H222" s="908" t="s">
        <v>1626</v>
      </c>
      <c r="I222" s="907">
        <v>96</v>
      </c>
    </row>
    <row r="223" spans="1:9" x14ac:dyDescent="0.2">
      <c r="A223" s="907" t="s">
        <v>1717</v>
      </c>
      <c r="B223" s="1495">
        <f>'Part 3'!J120</f>
        <v>0</v>
      </c>
      <c r="C223" s="907" t="s">
        <v>3951</v>
      </c>
      <c r="D223" s="940"/>
      <c r="E223" s="940"/>
      <c r="F223" s="907" t="s">
        <v>1893</v>
      </c>
      <c r="G223" s="907" t="s">
        <v>5868</v>
      </c>
      <c r="H223" s="908" t="s">
        <v>1626</v>
      </c>
      <c r="I223" s="907">
        <v>97</v>
      </c>
    </row>
    <row r="224" spans="1:9" x14ac:dyDescent="0.2">
      <c r="A224" s="907" t="s">
        <v>1718</v>
      </c>
      <c r="B224" s="1495">
        <f>'Part 3'!M120</f>
        <v>0</v>
      </c>
      <c r="C224" s="907" t="s">
        <v>3951</v>
      </c>
      <c r="D224" s="940"/>
      <c r="E224" s="940"/>
      <c r="F224" s="907" t="s">
        <v>1894</v>
      </c>
      <c r="G224" s="907" t="s">
        <v>5869</v>
      </c>
      <c r="H224" s="908" t="s">
        <v>1626</v>
      </c>
      <c r="I224" s="907">
        <v>98</v>
      </c>
    </row>
    <row r="225" spans="1:9" x14ac:dyDescent="0.2">
      <c r="A225" s="907" t="s">
        <v>1719</v>
      </c>
      <c r="B225" s="1495">
        <f>'Part 3'!P120</f>
        <v>0</v>
      </c>
      <c r="C225" s="907" t="s">
        <v>3951</v>
      </c>
      <c r="D225" s="940"/>
      <c r="E225" s="940"/>
      <c r="F225" s="907" t="s">
        <v>1895</v>
      </c>
      <c r="G225" s="907" t="s">
        <v>5870</v>
      </c>
      <c r="H225" s="908" t="s">
        <v>1626</v>
      </c>
      <c r="I225" s="907">
        <v>99</v>
      </c>
    </row>
    <row r="226" spans="1:9" x14ac:dyDescent="0.2">
      <c r="A226" s="907" t="s">
        <v>1740</v>
      </c>
      <c r="B226" s="1495">
        <f>'Part 3'!J122</f>
        <v>0</v>
      </c>
      <c r="C226" s="907" t="s">
        <v>3951</v>
      </c>
      <c r="D226" s="940"/>
      <c r="E226" s="940"/>
      <c r="F226" s="907" t="s">
        <v>1896</v>
      </c>
      <c r="G226" s="907" t="s">
        <v>5871</v>
      </c>
      <c r="H226" s="908" t="s">
        <v>1626</v>
      </c>
      <c r="I226" s="907">
        <v>100</v>
      </c>
    </row>
    <row r="227" spans="1:9" x14ac:dyDescent="0.2">
      <c r="A227" s="907" t="s">
        <v>1741</v>
      </c>
      <c r="B227" s="1495">
        <f>'Part 3'!M122</f>
        <v>0</v>
      </c>
      <c r="C227" s="907" t="s">
        <v>3951</v>
      </c>
      <c r="D227" s="940"/>
      <c r="E227" s="940"/>
      <c r="F227" s="907" t="s">
        <v>1897</v>
      </c>
      <c r="G227" s="907" t="s">
        <v>5872</v>
      </c>
      <c r="H227" s="908" t="s">
        <v>1626</v>
      </c>
      <c r="I227" s="907">
        <v>101</v>
      </c>
    </row>
    <row r="228" spans="1:9" x14ac:dyDescent="0.2">
      <c r="A228" s="907" t="s">
        <v>1742</v>
      </c>
      <c r="B228" s="1495">
        <f>'Part 3'!P122</f>
        <v>0</v>
      </c>
      <c r="C228" s="907" t="s">
        <v>3951</v>
      </c>
      <c r="D228" s="940"/>
      <c r="E228" s="940"/>
      <c r="F228" s="907" t="s">
        <v>1898</v>
      </c>
      <c r="G228" s="907" t="s">
        <v>5873</v>
      </c>
      <c r="H228" s="908" t="s">
        <v>1626</v>
      </c>
      <c r="I228" s="907">
        <v>102</v>
      </c>
    </row>
    <row r="229" spans="1:9" x14ac:dyDescent="0.2">
      <c r="A229" s="907" t="s">
        <v>1720</v>
      </c>
      <c r="B229" s="1495">
        <f>'Part 3'!J126</f>
        <v>0</v>
      </c>
      <c r="C229" s="907" t="s">
        <v>3951</v>
      </c>
      <c r="D229" s="940"/>
      <c r="E229" s="940"/>
      <c r="F229" s="907" t="s">
        <v>1899</v>
      </c>
      <c r="G229" s="907" t="s">
        <v>5874</v>
      </c>
      <c r="H229" s="908" t="s">
        <v>1626</v>
      </c>
      <c r="I229" s="907">
        <v>103</v>
      </c>
    </row>
    <row r="230" spans="1:9" ht="12.75" customHeight="1" x14ac:dyDescent="0.2">
      <c r="A230" s="907" t="s">
        <v>1721</v>
      </c>
      <c r="B230" s="1495">
        <f>'Part 3'!M126</f>
        <v>0</v>
      </c>
      <c r="C230" s="907" t="s">
        <v>3951</v>
      </c>
      <c r="D230" s="940"/>
      <c r="E230" s="940"/>
      <c r="F230" s="907" t="s">
        <v>1900</v>
      </c>
      <c r="G230" s="907" t="s">
        <v>5875</v>
      </c>
      <c r="H230" s="908" t="s">
        <v>1626</v>
      </c>
      <c r="I230" s="907">
        <v>104</v>
      </c>
    </row>
    <row r="231" spans="1:9" x14ac:dyDescent="0.2">
      <c r="A231" s="907" t="s">
        <v>1722</v>
      </c>
      <c r="B231" s="1495">
        <f>'Part 3'!P126</f>
        <v>0</v>
      </c>
      <c r="C231" s="907" t="s">
        <v>3951</v>
      </c>
      <c r="D231" s="940"/>
      <c r="E231" s="940"/>
      <c r="F231" s="907" t="s">
        <v>1901</v>
      </c>
      <c r="G231" s="907" t="s">
        <v>5876</v>
      </c>
      <c r="H231" s="908" t="s">
        <v>1626</v>
      </c>
      <c r="I231" s="907">
        <v>105</v>
      </c>
    </row>
    <row r="232" spans="1:9" x14ac:dyDescent="0.2">
      <c r="A232" s="907" t="s">
        <v>1743</v>
      </c>
      <c r="B232" s="1495">
        <f>'Part 3'!J128</f>
        <v>0</v>
      </c>
      <c r="C232" s="907" t="s">
        <v>3951</v>
      </c>
      <c r="D232" s="940"/>
      <c r="E232" s="940"/>
      <c r="F232" s="907" t="s">
        <v>1902</v>
      </c>
      <c r="G232" s="907" t="s">
        <v>5877</v>
      </c>
      <c r="H232" s="908" t="s">
        <v>1626</v>
      </c>
      <c r="I232" s="907">
        <v>106</v>
      </c>
    </row>
    <row r="233" spans="1:9" x14ac:dyDescent="0.2">
      <c r="A233" s="907" t="s">
        <v>1744</v>
      </c>
      <c r="B233" s="1495">
        <f>'Part 3'!M128</f>
        <v>0</v>
      </c>
      <c r="C233" s="907" t="s">
        <v>3951</v>
      </c>
      <c r="D233" s="940"/>
      <c r="E233" s="940"/>
      <c r="F233" s="907" t="s">
        <v>1903</v>
      </c>
      <c r="G233" s="907" t="s">
        <v>5878</v>
      </c>
      <c r="H233" s="908" t="s">
        <v>1626</v>
      </c>
      <c r="I233" s="907">
        <v>107</v>
      </c>
    </row>
    <row r="234" spans="1:9" x14ac:dyDescent="0.2">
      <c r="A234" s="907" t="s">
        <v>1745</v>
      </c>
      <c r="B234" s="1495">
        <f>'Part 3'!P128</f>
        <v>0</v>
      </c>
      <c r="C234" s="907" t="s">
        <v>3951</v>
      </c>
      <c r="D234" s="940"/>
      <c r="E234" s="940"/>
      <c r="F234" s="907" t="s">
        <v>1904</v>
      </c>
      <c r="G234" s="907" t="s">
        <v>5879</v>
      </c>
      <c r="H234" s="908" t="s">
        <v>1626</v>
      </c>
      <c r="I234" s="907">
        <v>108</v>
      </c>
    </row>
    <row r="235" spans="1:9" x14ac:dyDescent="0.2">
      <c r="A235" s="907" t="s">
        <v>1723</v>
      </c>
      <c r="B235" s="1495">
        <f>'Part 3'!J132</f>
        <v>0</v>
      </c>
      <c r="C235" s="907" t="s">
        <v>3951</v>
      </c>
      <c r="D235" s="940"/>
      <c r="E235" s="940"/>
      <c r="F235" s="907" t="s">
        <v>1905</v>
      </c>
      <c r="G235" s="907" t="s">
        <v>5880</v>
      </c>
      <c r="H235" s="908" t="s">
        <v>1626</v>
      </c>
      <c r="I235" s="907">
        <v>109</v>
      </c>
    </row>
    <row r="236" spans="1:9" ht="12.75" customHeight="1" x14ac:dyDescent="0.2">
      <c r="A236" s="907" t="s">
        <v>1724</v>
      </c>
      <c r="B236" s="1495">
        <f>'Part 3'!M132</f>
        <v>0</v>
      </c>
      <c r="C236" s="907" t="s">
        <v>3951</v>
      </c>
      <c r="D236" s="940"/>
      <c r="E236" s="940"/>
      <c r="F236" s="907" t="s">
        <v>1906</v>
      </c>
      <c r="G236" s="907" t="s">
        <v>5881</v>
      </c>
      <c r="H236" s="908" t="s">
        <v>1626</v>
      </c>
      <c r="I236" s="907">
        <v>110</v>
      </c>
    </row>
    <row r="237" spans="1:9" x14ac:dyDescent="0.2">
      <c r="A237" s="907" t="s">
        <v>1725</v>
      </c>
      <c r="B237" s="1495">
        <f>'Part 3'!P132</f>
        <v>0</v>
      </c>
      <c r="C237" s="907" t="s">
        <v>3951</v>
      </c>
      <c r="D237" s="940"/>
      <c r="E237" s="940"/>
      <c r="F237" s="907" t="s">
        <v>1907</v>
      </c>
      <c r="G237" s="907" t="s">
        <v>5882</v>
      </c>
      <c r="H237" s="908" t="s">
        <v>1626</v>
      </c>
      <c r="I237" s="907">
        <v>111</v>
      </c>
    </row>
    <row r="238" spans="1:9" x14ac:dyDescent="0.2">
      <c r="A238" s="907" t="s">
        <v>1746</v>
      </c>
      <c r="B238" s="1495">
        <f>'Part 3'!J134</f>
        <v>0</v>
      </c>
      <c r="C238" s="907" t="s">
        <v>3951</v>
      </c>
      <c r="D238" s="940"/>
      <c r="E238" s="940"/>
      <c r="F238" s="907" t="s">
        <v>1908</v>
      </c>
      <c r="G238" s="907" t="s">
        <v>5883</v>
      </c>
      <c r="H238" s="908" t="s">
        <v>1626</v>
      </c>
      <c r="I238" s="907">
        <v>112</v>
      </c>
    </row>
    <row r="239" spans="1:9" x14ac:dyDescent="0.2">
      <c r="A239" s="907" t="s">
        <v>1747</v>
      </c>
      <c r="B239" s="1495">
        <f>'Part 3'!M134</f>
        <v>0</v>
      </c>
      <c r="C239" s="907" t="s">
        <v>3951</v>
      </c>
      <c r="D239" s="940"/>
      <c r="E239" s="940"/>
      <c r="F239" s="907" t="s">
        <v>1909</v>
      </c>
      <c r="G239" s="907" t="s">
        <v>5884</v>
      </c>
      <c r="H239" s="908" t="s">
        <v>1626</v>
      </c>
      <c r="I239" s="907">
        <v>113</v>
      </c>
    </row>
    <row r="240" spans="1:9" x14ac:dyDescent="0.2">
      <c r="A240" s="907" t="s">
        <v>1748</v>
      </c>
      <c r="B240" s="1495">
        <f>'Part 3'!P134</f>
        <v>0</v>
      </c>
      <c r="C240" s="907" t="s">
        <v>3951</v>
      </c>
      <c r="D240" s="940"/>
      <c r="E240" s="940"/>
      <c r="F240" s="907" t="s">
        <v>1910</v>
      </c>
      <c r="G240" s="907" t="s">
        <v>5885</v>
      </c>
      <c r="H240" s="908" t="s">
        <v>1626</v>
      </c>
      <c r="I240" s="907">
        <v>114</v>
      </c>
    </row>
    <row r="241" spans="1:9" x14ac:dyDescent="0.2">
      <c r="A241" s="907" t="s">
        <v>1726</v>
      </c>
      <c r="B241" s="1495">
        <f>'Part 3'!J138</f>
        <v>0</v>
      </c>
      <c r="C241" s="907" t="s">
        <v>3951</v>
      </c>
      <c r="D241" s="940"/>
      <c r="E241" s="940"/>
      <c r="F241" s="907" t="s">
        <v>1911</v>
      </c>
      <c r="G241" s="907" t="s">
        <v>5886</v>
      </c>
      <c r="H241" s="908" t="s">
        <v>1626</v>
      </c>
      <c r="I241" s="907">
        <v>115</v>
      </c>
    </row>
    <row r="242" spans="1:9" ht="12.75" customHeight="1" x14ac:dyDescent="0.2">
      <c r="A242" s="907" t="s">
        <v>1727</v>
      </c>
      <c r="B242" s="1495">
        <f>'Part 3'!M138</f>
        <v>0</v>
      </c>
      <c r="C242" s="907" t="s">
        <v>3951</v>
      </c>
      <c r="D242" s="940"/>
      <c r="E242" s="940"/>
      <c r="F242" s="907" t="s">
        <v>1912</v>
      </c>
      <c r="G242" s="907" t="s">
        <v>5887</v>
      </c>
      <c r="H242" s="908" t="s">
        <v>1626</v>
      </c>
      <c r="I242" s="907">
        <v>116</v>
      </c>
    </row>
    <row r="243" spans="1:9" x14ac:dyDescent="0.2">
      <c r="A243" s="907" t="s">
        <v>1728</v>
      </c>
      <c r="B243" s="1495">
        <f>'Part 3'!P138</f>
        <v>0</v>
      </c>
      <c r="C243" s="907" t="s">
        <v>3951</v>
      </c>
      <c r="D243" s="940"/>
      <c r="E243" s="940"/>
      <c r="F243" s="907" t="s">
        <v>1913</v>
      </c>
      <c r="G243" s="907" t="s">
        <v>5888</v>
      </c>
      <c r="H243" s="908" t="s">
        <v>1626</v>
      </c>
      <c r="I243" s="907">
        <v>117</v>
      </c>
    </row>
    <row r="244" spans="1:9" x14ac:dyDescent="0.2">
      <c r="A244" s="907" t="s">
        <v>1749</v>
      </c>
      <c r="B244" s="1495">
        <f>'Part 3'!J140</f>
        <v>0</v>
      </c>
      <c r="C244" s="907" t="s">
        <v>3951</v>
      </c>
      <c r="D244" s="940"/>
      <c r="E244" s="940"/>
      <c r="F244" s="907" t="s">
        <v>1914</v>
      </c>
      <c r="G244" s="907" t="s">
        <v>5889</v>
      </c>
      <c r="H244" s="908" t="s">
        <v>1626</v>
      </c>
      <c r="I244" s="907">
        <v>118</v>
      </c>
    </row>
    <row r="245" spans="1:9" x14ac:dyDescent="0.2">
      <c r="A245" s="907" t="s">
        <v>1750</v>
      </c>
      <c r="B245" s="1495">
        <f>'Part 3'!M140</f>
        <v>0</v>
      </c>
      <c r="C245" s="907" t="s">
        <v>3951</v>
      </c>
      <c r="D245" s="940"/>
      <c r="E245" s="940"/>
      <c r="F245" s="907" t="s">
        <v>1915</v>
      </c>
      <c r="G245" s="907" t="s">
        <v>5890</v>
      </c>
      <c r="H245" s="908" t="s">
        <v>1626</v>
      </c>
      <c r="I245" s="907">
        <v>119</v>
      </c>
    </row>
    <row r="246" spans="1:9" x14ac:dyDescent="0.2">
      <c r="A246" s="907" t="s">
        <v>1751</v>
      </c>
      <c r="B246" s="1495">
        <f>'Part 3'!P140</f>
        <v>0</v>
      </c>
      <c r="C246" s="907" t="s">
        <v>3951</v>
      </c>
      <c r="D246" s="940"/>
      <c r="E246" s="940"/>
      <c r="F246" s="907" t="s">
        <v>1916</v>
      </c>
      <c r="G246" s="907" t="s">
        <v>5891</v>
      </c>
      <c r="H246" s="908" t="s">
        <v>1626</v>
      </c>
      <c r="I246" s="907">
        <v>120</v>
      </c>
    </row>
    <row r="247" spans="1:9" x14ac:dyDescent="0.2">
      <c r="A247" s="907" t="s">
        <v>1729</v>
      </c>
      <c r="B247" s="1495">
        <f>'Part 3'!J144</f>
        <v>0</v>
      </c>
      <c r="C247" s="907" t="s">
        <v>3951</v>
      </c>
      <c r="D247" s="940"/>
      <c r="E247" s="940"/>
      <c r="F247" s="907" t="s">
        <v>1917</v>
      </c>
      <c r="G247" s="907" t="s">
        <v>5892</v>
      </c>
      <c r="H247" s="908" t="s">
        <v>1626</v>
      </c>
      <c r="I247" s="907">
        <v>121</v>
      </c>
    </row>
    <row r="248" spans="1:9" ht="12.75" customHeight="1" x14ac:dyDescent="0.2">
      <c r="A248" s="907" t="s">
        <v>1730</v>
      </c>
      <c r="B248" s="1495">
        <f>'Part 3'!M144</f>
        <v>0</v>
      </c>
      <c r="C248" s="907" t="s">
        <v>3951</v>
      </c>
      <c r="D248" s="940"/>
      <c r="E248" s="940"/>
      <c r="F248" s="907" t="s">
        <v>1918</v>
      </c>
      <c r="G248" s="907" t="s">
        <v>5893</v>
      </c>
      <c r="H248" s="908" t="s">
        <v>1626</v>
      </c>
      <c r="I248" s="907">
        <v>122</v>
      </c>
    </row>
    <row r="249" spans="1:9" x14ac:dyDescent="0.2">
      <c r="A249" s="907" t="s">
        <v>1731</v>
      </c>
      <c r="B249" s="1495">
        <f>'Part 3'!P144</f>
        <v>0</v>
      </c>
      <c r="C249" s="907" t="s">
        <v>3951</v>
      </c>
      <c r="D249" s="940"/>
      <c r="E249" s="940"/>
      <c r="F249" s="907" t="s">
        <v>1919</v>
      </c>
      <c r="G249" s="907" t="s">
        <v>5894</v>
      </c>
      <c r="H249" s="908" t="s">
        <v>1626</v>
      </c>
      <c r="I249" s="907">
        <v>123</v>
      </c>
    </row>
    <row r="250" spans="1:9" x14ac:dyDescent="0.2">
      <c r="A250" s="907" t="s">
        <v>1752</v>
      </c>
      <c r="B250" s="1495">
        <f>'Part 3'!J146</f>
        <v>0</v>
      </c>
      <c r="C250" s="907" t="s">
        <v>3951</v>
      </c>
      <c r="D250" s="940"/>
      <c r="E250" s="940"/>
      <c r="F250" s="907" t="s">
        <v>1920</v>
      </c>
      <c r="G250" s="907" t="s">
        <v>5895</v>
      </c>
      <c r="H250" s="908" t="s">
        <v>1626</v>
      </c>
      <c r="I250" s="907">
        <v>124</v>
      </c>
    </row>
    <row r="251" spans="1:9" x14ac:dyDescent="0.2">
      <c r="A251" s="907" t="s">
        <v>1753</v>
      </c>
      <c r="B251" s="1495">
        <f>'Part 3'!M146</f>
        <v>0</v>
      </c>
      <c r="C251" s="907" t="s">
        <v>3951</v>
      </c>
      <c r="D251" s="940"/>
      <c r="E251" s="940"/>
      <c r="F251" s="907" t="s">
        <v>1921</v>
      </c>
      <c r="G251" s="907" t="s">
        <v>5896</v>
      </c>
      <c r="H251" s="908" t="s">
        <v>1626</v>
      </c>
      <c r="I251" s="907">
        <v>125</v>
      </c>
    </row>
    <row r="252" spans="1:9" x14ac:dyDescent="0.2">
      <c r="A252" s="907" t="s">
        <v>1754</v>
      </c>
      <c r="B252" s="1495">
        <f>'Part 3'!P146</f>
        <v>0</v>
      </c>
      <c r="C252" s="907" t="s">
        <v>3951</v>
      </c>
      <c r="D252" s="940"/>
      <c r="E252" s="940"/>
      <c r="F252" s="907" t="s">
        <v>1922</v>
      </c>
      <c r="G252" s="907" t="s">
        <v>5897</v>
      </c>
      <c r="H252" s="908" t="s">
        <v>1626</v>
      </c>
      <c r="I252" s="907">
        <v>126</v>
      </c>
    </row>
    <row r="253" spans="1:9" x14ac:dyDescent="0.2">
      <c r="A253" s="907" t="s">
        <v>1732</v>
      </c>
      <c r="B253" s="1495">
        <f>'Part 3'!J150</f>
        <v>0</v>
      </c>
      <c r="C253" s="907" t="s">
        <v>3951</v>
      </c>
      <c r="D253" s="940"/>
      <c r="E253" s="940"/>
      <c r="F253" s="907" t="s">
        <v>1923</v>
      </c>
      <c r="G253" s="907" t="s">
        <v>5898</v>
      </c>
      <c r="H253" s="908" t="s">
        <v>1626</v>
      </c>
      <c r="I253" s="907">
        <v>127</v>
      </c>
    </row>
    <row r="254" spans="1:9" ht="12.75" customHeight="1" x14ac:dyDescent="0.2">
      <c r="A254" s="907" t="s">
        <v>1733</v>
      </c>
      <c r="B254" s="1495">
        <f>'Part 3'!M150</f>
        <v>0</v>
      </c>
      <c r="C254" s="907" t="s">
        <v>3951</v>
      </c>
      <c r="D254" s="940"/>
      <c r="E254" s="940"/>
      <c r="F254" s="907" t="s">
        <v>1924</v>
      </c>
      <c r="G254" s="907" t="s">
        <v>5899</v>
      </c>
      <c r="H254" s="908" t="s">
        <v>1626</v>
      </c>
      <c r="I254" s="907">
        <v>128</v>
      </c>
    </row>
    <row r="255" spans="1:9" x14ac:dyDescent="0.2">
      <c r="A255" s="907" t="s">
        <v>1734</v>
      </c>
      <c r="B255" s="1495">
        <f>'Part 3'!P150</f>
        <v>0</v>
      </c>
      <c r="C255" s="907" t="s">
        <v>3951</v>
      </c>
      <c r="D255" s="940"/>
      <c r="E255" s="940"/>
      <c r="F255" s="907" t="s">
        <v>1925</v>
      </c>
      <c r="G255" s="907" t="s">
        <v>5900</v>
      </c>
      <c r="H255" s="908" t="s">
        <v>1626</v>
      </c>
      <c r="I255" s="907">
        <v>129</v>
      </c>
    </row>
    <row r="256" spans="1:9" x14ac:dyDescent="0.2">
      <c r="A256" s="907" t="s">
        <v>1755</v>
      </c>
      <c r="B256" s="1495">
        <f>'Part 3'!J152</f>
        <v>0</v>
      </c>
      <c r="C256" s="907" t="s">
        <v>3951</v>
      </c>
      <c r="D256" s="940"/>
      <c r="E256" s="940"/>
      <c r="F256" s="907" t="s">
        <v>1926</v>
      </c>
      <c r="G256" s="907" t="s">
        <v>5901</v>
      </c>
      <c r="H256" s="908" t="s">
        <v>1626</v>
      </c>
      <c r="I256" s="907">
        <v>130</v>
      </c>
    </row>
    <row r="257" spans="1:9" x14ac:dyDescent="0.2">
      <c r="A257" s="907" t="s">
        <v>1756</v>
      </c>
      <c r="B257" s="1495">
        <f>'Part 3'!M152</f>
        <v>0</v>
      </c>
      <c r="C257" s="907" t="s">
        <v>3951</v>
      </c>
      <c r="D257" s="940"/>
      <c r="E257" s="940"/>
      <c r="F257" s="907" t="s">
        <v>1927</v>
      </c>
      <c r="G257" s="907" t="s">
        <v>5902</v>
      </c>
      <c r="H257" s="908" t="s">
        <v>1626</v>
      </c>
      <c r="I257" s="907">
        <v>131</v>
      </c>
    </row>
    <row r="258" spans="1:9" x14ac:dyDescent="0.2">
      <c r="A258" s="907" t="s">
        <v>1757</v>
      </c>
      <c r="B258" s="1495">
        <f>'Part 3'!P152</f>
        <v>0</v>
      </c>
      <c r="C258" s="907" t="s">
        <v>3951</v>
      </c>
      <c r="D258" s="940"/>
      <c r="E258" s="940"/>
      <c r="F258" s="907" t="s">
        <v>1928</v>
      </c>
      <c r="G258" s="907" t="s">
        <v>5903</v>
      </c>
      <c r="H258" s="908" t="s">
        <v>1626</v>
      </c>
      <c r="I258" s="907">
        <v>132</v>
      </c>
    </row>
    <row r="259" spans="1:9" x14ac:dyDescent="0.2">
      <c r="A259" s="907" t="s">
        <v>1735</v>
      </c>
      <c r="B259" s="1495">
        <f>'Part 3'!M155</f>
        <v>0</v>
      </c>
      <c r="C259" s="907" t="s">
        <v>3951</v>
      </c>
      <c r="D259" s="940"/>
      <c r="E259" s="940"/>
      <c r="F259" s="907" t="s">
        <v>4278</v>
      </c>
      <c r="G259" s="907" t="s">
        <v>5904</v>
      </c>
      <c r="H259" s="908" t="s">
        <v>1626</v>
      </c>
      <c r="I259" s="907">
        <v>133</v>
      </c>
    </row>
    <row r="260" spans="1:9" ht="12.75" customHeight="1" x14ac:dyDescent="0.2">
      <c r="A260" s="907" t="s">
        <v>1736</v>
      </c>
      <c r="B260" s="1495">
        <f>'Part 3'!J157</f>
        <v>0</v>
      </c>
      <c r="C260" s="907" t="s">
        <v>3951</v>
      </c>
      <c r="D260" s="940"/>
      <c r="E260" s="940"/>
      <c r="F260" s="907" t="s">
        <v>4216</v>
      </c>
      <c r="G260" s="907" t="s">
        <v>5905</v>
      </c>
      <c r="H260" s="908" t="s">
        <v>1626</v>
      </c>
      <c r="I260" s="907">
        <v>134</v>
      </c>
    </row>
    <row r="261" spans="1:9" s="1378" customFormat="1" ht="12.75" customHeight="1" x14ac:dyDescent="0.2">
      <c r="A261" s="1382" t="s">
        <v>5019</v>
      </c>
      <c r="B261" s="1496">
        <f>'Part 3'!J159</f>
        <v>0</v>
      </c>
      <c r="C261" s="1382" t="s">
        <v>3951</v>
      </c>
      <c r="D261" s="1383"/>
      <c r="E261" s="1383"/>
      <c r="F261" s="1382" t="s">
        <v>5536</v>
      </c>
      <c r="G261" s="1382" t="s">
        <v>5906</v>
      </c>
      <c r="H261" s="1382" t="s">
        <v>1626</v>
      </c>
      <c r="I261" s="1382">
        <v>135</v>
      </c>
    </row>
    <row r="262" spans="1:9" s="1378" customFormat="1" ht="12.75" customHeight="1" x14ac:dyDescent="0.2">
      <c r="A262" s="1382" t="s">
        <v>5020</v>
      </c>
      <c r="B262" s="1496">
        <f>'Part 3'!M159</f>
        <v>0</v>
      </c>
      <c r="C262" s="1382" t="s">
        <v>3951</v>
      </c>
      <c r="D262" s="1383"/>
      <c r="E262" s="1383"/>
      <c r="F262" s="1382" t="s">
        <v>1929</v>
      </c>
      <c r="G262" s="1382" t="s">
        <v>5907</v>
      </c>
      <c r="H262" s="1382" t="s">
        <v>1626</v>
      </c>
      <c r="I262" s="1382">
        <v>136</v>
      </c>
    </row>
    <row r="263" spans="1:9" x14ac:dyDescent="0.2">
      <c r="A263" s="907" t="s">
        <v>1737</v>
      </c>
      <c r="B263" s="1495">
        <f>'Part 3'!J163</f>
        <v>0</v>
      </c>
      <c r="C263" s="907" t="s">
        <v>3951</v>
      </c>
      <c r="D263" s="940"/>
      <c r="E263" s="940"/>
      <c r="F263" s="907" t="s">
        <v>1930</v>
      </c>
      <c r="G263" s="907" t="s">
        <v>5908</v>
      </c>
      <c r="H263" s="908" t="s">
        <v>1626</v>
      </c>
      <c r="I263" s="907">
        <v>137</v>
      </c>
    </row>
    <row r="264" spans="1:9" x14ac:dyDescent="0.2">
      <c r="A264" s="907" t="s">
        <v>1738</v>
      </c>
      <c r="B264" s="1495">
        <f>'Part 3'!M163</f>
        <v>0</v>
      </c>
      <c r="C264" s="907" t="s">
        <v>3951</v>
      </c>
      <c r="D264" s="940"/>
      <c r="E264" s="940"/>
      <c r="F264" s="907" t="s">
        <v>5537</v>
      </c>
      <c r="G264" s="907" t="s">
        <v>5909</v>
      </c>
      <c r="H264" s="908" t="s">
        <v>1626</v>
      </c>
      <c r="I264" s="907">
        <v>138</v>
      </c>
    </row>
    <row r="265" spans="1:9" x14ac:dyDescent="0.2">
      <c r="A265" s="907" t="s">
        <v>1739</v>
      </c>
      <c r="B265" s="1495">
        <f>'Part 3'!P163</f>
        <v>0</v>
      </c>
      <c r="C265" s="907" t="s">
        <v>3951</v>
      </c>
      <c r="D265" s="940"/>
      <c r="E265" s="940"/>
      <c r="F265" s="907" t="s">
        <v>5538</v>
      </c>
      <c r="G265" s="907" t="s">
        <v>5910</v>
      </c>
      <c r="H265" s="908" t="s">
        <v>1626</v>
      </c>
      <c r="I265" s="907">
        <v>139</v>
      </c>
    </row>
    <row r="266" spans="1:9" x14ac:dyDescent="0.2">
      <c r="A266" s="908" t="s">
        <v>1758</v>
      </c>
      <c r="B266" s="1495">
        <f>'Part 3'!J168</f>
        <v>0</v>
      </c>
      <c r="C266" s="908" t="s">
        <v>3951</v>
      </c>
      <c r="D266" s="940"/>
      <c r="E266" s="940"/>
      <c r="F266" s="908" t="s">
        <v>1931</v>
      </c>
      <c r="G266" s="908" t="s">
        <v>5911</v>
      </c>
      <c r="H266" s="908" t="s">
        <v>1626</v>
      </c>
      <c r="I266" s="907">
        <v>140</v>
      </c>
    </row>
    <row r="267" spans="1:9" x14ac:dyDescent="0.2">
      <c r="A267" s="908" t="s">
        <v>1759</v>
      </c>
      <c r="B267" s="1495">
        <f>'Part 3'!M168</f>
        <v>0</v>
      </c>
      <c r="C267" s="908" t="s">
        <v>3951</v>
      </c>
      <c r="D267" s="940"/>
      <c r="E267" s="940"/>
      <c r="F267" s="908" t="s">
        <v>5018</v>
      </c>
      <c r="G267" s="908" t="s">
        <v>5912</v>
      </c>
      <c r="H267" s="908" t="s">
        <v>1626</v>
      </c>
      <c r="I267" s="907">
        <v>141</v>
      </c>
    </row>
    <row r="268" spans="1:9" x14ac:dyDescent="0.2">
      <c r="A268" s="908" t="s">
        <v>1760</v>
      </c>
      <c r="B268" s="1495">
        <f>'Part 3'!P168</f>
        <v>0</v>
      </c>
      <c r="C268" s="908" t="s">
        <v>3951</v>
      </c>
      <c r="D268" s="940"/>
      <c r="E268" s="940"/>
      <c r="F268" s="908" t="s">
        <v>5539</v>
      </c>
      <c r="G268" s="908" t="s">
        <v>5913</v>
      </c>
      <c r="H268" s="908" t="s">
        <v>1626</v>
      </c>
      <c r="I268" s="907">
        <v>142</v>
      </c>
    </row>
    <row r="269" spans="1:9" x14ac:dyDescent="0.2">
      <c r="A269" s="908" t="s">
        <v>1761</v>
      </c>
      <c r="B269" s="1495">
        <f>'Part 3'!J172</f>
        <v>0</v>
      </c>
      <c r="C269" s="908" t="s">
        <v>3951</v>
      </c>
      <c r="D269" s="940"/>
      <c r="E269" s="940"/>
      <c r="F269" s="908" t="s">
        <v>1933</v>
      </c>
      <c r="G269" s="908" t="s">
        <v>5914</v>
      </c>
      <c r="H269" s="908" t="s">
        <v>1626</v>
      </c>
      <c r="I269" s="907">
        <v>143</v>
      </c>
    </row>
    <row r="270" spans="1:9" x14ac:dyDescent="0.2">
      <c r="A270" s="908" t="s">
        <v>1762</v>
      </c>
      <c r="B270" s="1495">
        <f>'Part 3'!M172</f>
        <v>0</v>
      </c>
      <c r="C270" s="908" t="s">
        <v>3951</v>
      </c>
      <c r="D270" s="940"/>
      <c r="E270" s="940"/>
      <c r="F270" s="908" t="s">
        <v>1934</v>
      </c>
      <c r="G270" s="908" t="s">
        <v>5915</v>
      </c>
      <c r="H270" s="908" t="s">
        <v>1626</v>
      </c>
      <c r="I270" s="907">
        <v>144</v>
      </c>
    </row>
    <row r="271" spans="1:9" x14ac:dyDescent="0.2">
      <c r="A271" s="908" t="s">
        <v>1763</v>
      </c>
      <c r="B271" s="1495">
        <f>'Part 3'!P172</f>
        <v>0</v>
      </c>
      <c r="C271" s="908" t="s">
        <v>3951</v>
      </c>
      <c r="D271" s="940"/>
      <c r="E271" s="940"/>
      <c r="F271" s="908" t="s">
        <v>1932</v>
      </c>
      <c r="G271" s="908" t="s">
        <v>5916</v>
      </c>
      <c r="H271" s="908" t="s">
        <v>1626</v>
      </c>
      <c r="I271" s="907">
        <v>145</v>
      </c>
    </row>
    <row r="272" spans="1:9" x14ac:dyDescent="0.2">
      <c r="A272" s="908" t="s">
        <v>1764</v>
      </c>
      <c r="B272" s="1495">
        <f>'Part 3'!J176</f>
        <v>0</v>
      </c>
      <c r="C272" s="908" t="s">
        <v>3951</v>
      </c>
      <c r="D272" s="940"/>
      <c r="E272" s="940"/>
      <c r="F272" s="908" t="s">
        <v>1936</v>
      </c>
      <c r="G272" s="908" t="s">
        <v>5917</v>
      </c>
      <c r="H272" s="908" t="s">
        <v>1626</v>
      </c>
      <c r="I272" s="907">
        <v>146</v>
      </c>
    </row>
    <row r="273" spans="1:9" x14ac:dyDescent="0.2">
      <c r="A273" s="908" t="s">
        <v>1765</v>
      </c>
      <c r="B273" s="1495">
        <f>'Part 3'!M176</f>
        <v>0</v>
      </c>
      <c r="C273" s="908" t="s">
        <v>3951</v>
      </c>
      <c r="D273" s="940"/>
      <c r="E273" s="940"/>
      <c r="F273" s="908" t="s">
        <v>1937</v>
      </c>
      <c r="G273" s="908" t="s">
        <v>5918</v>
      </c>
      <c r="H273" s="908" t="s">
        <v>1626</v>
      </c>
      <c r="I273" s="907">
        <v>147</v>
      </c>
    </row>
    <row r="274" spans="1:9" x14ac:dyDescent="0.2">
      <c r="A274" s="908" t="s">
        <v>1766</v>
      </c>
      <c r="B274" s="1495">
        <f>'Part 3'!P176</f>
        <v>0</v>
      </c>
      <c r="C274" s="908" t="s">
        <v>3951</v>
      </c>
      <c r="D274" s="940"/>
      <c r="E274" s="940"/>
      <c r="F274" s="908" t="s">
        <v>1935</v>
      </c>
      <c r="G274" s="908" t="s">
        <v>5919</v>
      </c>
      <c r="H274" s="908" t="s">
        <v>1626</v>
      </c>
      <c r="I274" s="907">
        <v>148</v>
      </c>
    </row>
    <row r="275" spans="1:9" x14ac:dyDescent="0.2">
      <c r="A275" s="908" t="s">
        <v>1767</v>
      </c>
      <c r="B275" s="1495">
        <f>'Part 3'!J180</f>
        <v>0</v>
      </c>
      <c r="C275" s="908" t="s">
        <v>3951</v>
      </c>
      <c r="D275" s="940"/>
      <c r="E275" s="940"/>
      <c r="F275" s="908" t="s">
        <v>1939</v>
      </c>
      <c r="G275" s="908" t="s">
        <v>5920</v>
      </c>
      <c r="H275" s="908" t="s">
        <v>1626</v>
      </c>
      <c r="I275" s="907">
        <v>149</v>
      </c>
    </row>
    <row r="276" spans="1:9" x14ac:dyDescent="0.2">
      <c r="A276" s="908" t="s">
        <v>1768</v>
      </c>
      <c r="B276" s="1495">
        <f>'Part 3'!M180</f>
        <v>0</v>
      </c>
      <c r="C276" s="908" t="s">
        <v>3951</v>
      </c>
      <c r="D276" s="940"/>
      <c r="E276" s="940"/>
      <c r="F276" s="908" t="s">
        <v>1940</v>
      </c>
      <c r="G276" s="908" t="s">
        <v>5921</v>
      </c>
      <c r="H276" s="908" t="s">
        <v>1626</v>
      </c>
      <c r="I276" s="907">
        <v>150</v>
      </c>
    </row>
    <row r="277" spans="1:9" x14ac:dyDescent="0.2">
      <c r="A277" s="908" t="s">
        <v>1769</v>
      </c>
      <c r="B277" s="1495">
        <f>'Part 3'!P180</f>
        <v>0</v>
      </c>
      <c r="C277" s="908" t="s">
        <v>3951</v>
      </c>
      <c r="D277" s="940"/>
      <c r="E277" s="940"/>
      <c r="F277" s="908" t="s">
        <v>1938</v>
      </c>
      <c r="G277" s="908" t="s">
        <v>5922</v>
      </c>
      <c r="H277" s="908" t="s">
        <v>1626</v>
      </c>
      <c r="I277" s="907">
        <v>151</v>
      </c>
    </row>
    <row r="278" spans="1:9" x14ac:dyDescent="0.2">
      <c r="A278" s="908" t="s">
        <v>1770</v>
      </c>
      <c r="B278" s="1495">
        <f>'Part 3'!J182</f>
        <v>0</v>
      </c>
      <c r="C278" s="908" t="s">
        <v>3951</v>
      </c>
      <c r="D278" s="940"/>
      <c r="E278" s="940"/>
      <c r="F278" s="908" t="s">
        <v>1942</v>
      </c>
      <c r="G278" s="908" t="s">
        <v>5923</v>
      </c>
      <c r="H278" s="908" t="s">
        <v>1626</v>
      </c>
      <c r="I278" s="907">
        <v>152</v>
      </c>
    </row>
    <row r="279" spans="1:9" x14ac:dyDescent="0.2">
      <c r="A279" s="908" t="s">
        <v>1771</v>
      </c>
      <c r="B279" s="1495">
        <f>'Part 3'!M182</f>
        <v>0</v>
      </c>
      <c r="C279" s="908" t="s">
        <v>3951</v>
      </c>
      <c r="D279" s="940"/>
      <c r="E279" s="940"/>
      <c r="F279" s="908" t="s">
        <v>1943</v>
      </c>
      <c r="G279" s="908" t="s">
        <v>5924</v>
      </c>
      <c r="H279" s="908" t="s">
        <v>1626</v>
      </c>
      <c r="I279" s="907">
        <v>153</v>
      </c>
    </row>
    <row r="280" spans="1:9" x14ac:dyDescent="0.2">
      <c r="A280" s="908" t="s">
        <v>1772</v>
      </c>
      <c r="B280" s="1495">
        <f>'Part 3'!P182</f>
        <v>0</v>
      </c>
      <c r="C280" s="908" t="s">
        <v>3951</v>
      </c>
      <c r="D280" s="940"/>
      <c r="E280" s="940"/>
      <c r="F280" s="908" t="s">
        <v>1941</v>
      </c>
      <c r="G280" s="908" t="s">
        <v>5925</v>
      </c>
      <c r="H280" s="908" t="s">
        <v>1626</v>
      </c>
      <c r="I280" s="907">
        <v>154</v>
      </c>
    </row>
    <row r="281" spans="1:9" s="315" customFormat="1" x14ac:dyDescent="0.2">
      <c r="A281" s="1534" t="s">
        <v>4348</v>
      </c>
      <c r="B281" s="1535">
        <v>0</v>
      </c>
      <c r="C281" s="1534" t="s">
        <v>3951</v>
      </c>
      <c r="D281" s="1536"/>
      <c r="E281" s="1536"/>
      <c r="F281" s="1534" t="s">
        <v>5540</v>
      </c>
      <c r="G281" s="1534" t="s">
        <v>5926</v>
      </c>
      <c r="H281" s="1534" t="s">
        <v>1626</v>
      </c>
      <c r="I281" s="1534">
        <v>155</v>
      </c>
    </row>
    <row r="282" spans="1:9" s="315" customFormat="1" x14ac:dyDescent="0.2">
      <c r="A282" s="1534" t="s">
        <v>4349</v>
      </c>
      <c r="B282" s="1535">
        <v>0</v>
      </c>
      <c r="C282" s="1534" t="s">
        <v>3951</v>
      </c>
      <c r="D282" s="1536"/>
      <c r="E282" s="1536"/>
      <c r="F282" s="1534" t="s">
        <v>5541</v>
      </c>
      <c r="G282" s="1534" t="s">
        <v>5927</v>
      </c>
      <c r="H282" s="1534" t="s">
        <v>1626</v>
      </c>
      <c r="I282" s="1534">
        <v>156</v>
      </c>
    </row>
    <row r="283" spans="1:9" s="315" customFormat="1" x14ac:dyDescent="0.2">
      <c r="A283" s="1534" t="s">
        <v>4350</v>
      </c>
      <c r="B283" s="1535">
        <v>0</v>
      </c>
      <c r="C283" s="1534" t="s">
        <v>3951</v>
      </c>
      <c r="D283" s="1536"/>
      <c r="E283" s="1536"/>
      <c r="F283" s="1534" t="s">
        <v>5542</v>
      </c>
      <c r="G283" s="1534" t="s">
        <v>5928</v>
      </c>
      <c r="H283" s="1534" t="s">
        <v>1626</v>
      </c>
      <c r="I283" s="1534">
        <v>157</v>
      </c>
    </row>
    <row r="284" spans="1:9" x14ac:dyDescent="0.2">
      <c r="A284" s="908" t="s">
        <v>1773</v>
      </c>
      <c r="B284" s="1495">
        <f>'Part 3'!J186</f>
        <v>0</v>
      </c>
      <c r="C284" s="908" t="s">
        <v>3951</v>
      </c>
      <c r="D284" s="940"/>
      <c r="E284" s="940"/>
      <c r="F284" s="908" t="s">
        <v>1945</v>
      </c>
      <c r="G284" s="908" t="s">
        <v>5929</v>
      </c>
      <c r="H284" s="908" t="s">
        <v>1626</v>
      </c>
      <c r="I284" s="907">
        <v>161</v>
      </c>
    </row>
    <row r="285" spans="1:9" x14ac:dyDescent="0.2">
      <c r="A285" s="908" t="s">
        <v>1774</v>
      </c>
      <c r="B285" s="1495">
        <f>'Part 3'!M186</f>
        <v>0</v>
      </c>
      <c r="C285" s="908" t="s">
        <v>3951</v>
      </c>
      <c r="D285" s="940"/>
      <c r="E285" s="940"/>
      <c r="F285" s="908" t="s">
        <v>1946</v>
      </c>
      <c r="G285" s="908" t="s">
        <v>5930</v>
      </c>
      <c r="H285" s="908" t="s">
        <v>1626</v>
      </c>
      <c r="I285" s="907">
        <v>162</v>
      </c>
    </row>
    <row r="286" spans="1:9" x14ac:dyDescent="0.2">
      <c r="A286" s="908" t="s">
        <v>1775</v>
      </c>
      <c r="B286" s="1495">
        <f>'Part 3'!P186</f>
        <v>0</v>
      </c>
      <c r="C286" s="908" t="s">
        <v>3951</v>
      </c>
      <c r="D286" s="940"/>
      <c r="E286" s="940"/>
      <c r="F286" s="908" t="s">
        <v>1944</v>
      </c>
      <c r="G286" s="908" t="s">
        <v>5931</v>
      </c>
      <c r="H286" s="908" t="s">
        <v>1626</v>
      </c>
      <c r="I286" s="907">
        <v>163</v>
      </c>
    </row>
    <row r="287" spans="1:9" x14ac:dyDescent="0.2">
      <c r="A287" s="908" t="s">
        <v>1776</v>
      </c>
      <c r="B287" s="1495">
        <f>'Part 3'!J190</f>
        <v>0</v>
      </c>
      <c r="C287" s="908" t="s">
        <v>3951</v>
      </c>
      <c r="D287" s="940"/>
      <c r="E287" s="940"/>
      <c r="F287" s="908" t="s">
        <v>1948</v>
      </c>
      <c r="G287" s="908" t="s">
        <v>5932</v>
      </c>
      <c r="H287" s="908" t="s">
        <v>1626</v>
      </c>
      <c r="I287" s="907">
        <v>164</v>
      </c>
    </row>
    <row r="288" spans="1:9" x14ac:dyDescent="0.2">
      <c r="A288" s="908" t="s">
        <v>1777</v>
      </c>
      <c r="B288" s="1495">
        <f>'Part 3'!M190</f>
        <v>0</v>
      </c>
      <c r="C288" s="908" t="s">
        <v>3951</v>
      </c>
      <c r="D288" s="940"/>
      <c r="E288" s="940"/>
      <c r="F288" s="908" t="s">
        <v>1949</v>
      </c>
      <c r="G288" s="908" t="s">
        <v>5933</v>
      </c>
      <c r="H288" s="908" t="s">
        <v>1626</v>
      </c>
      <c r="I288" s="907">
        <v>165</v>
      </c>
    </row>
    <row r="289" spans="1:9" x14ac:dyDescent="0.2">
      <c r="A289" s="908" t="s">
        <v>1778</v>
      </c>
      <c r="B289" s="1495">
        <f>'Part 3'!P190</f>
        <v>0</v>
      </c>
      <c r="C289" s="908" t="s">
        <v>3951</v>
      </c>
      <c r="D289" s="940"/>
      <c r="E289" s="940"/>
      <c r="F289" s="908" t="s">
        <v>1947</v>
      </c>
      <c r="G289" s="908" t="s">
        <v>5934</v>
      </c>
      <c r="H289" s="908" t="s">
        <v>1626</v>
      </c>
      <c r="I289" s="907">
        <v>166</v>
      </c>
    </row>
    <row r="290" spans="1:9" x14ac:dyDescent="0.2">
      <c r="A290" s="908" t="s">
        <v>1779</v>
      </c>
      <c r="B290" s="1495">
        <f>'Part 3'!J192</f>
        <v>0</v>
      </c>
      <c r="C290" s="908" t="s">
        <v>3951</v>
      </c>
      <c r="D290" s="940"/>
      <c r="E290" s="940"/>
      <c r="F290" s="908" t="s">
        <v>1951</v>
      </c>
      <c r="G290" s="908" t="s">
        <v>5935</v>
      </c>
      <c r="H290" s="908" t="s">
        <v>1626</v>
      </c>
      <c r="I290" s="907">
        <v>167</v>
      </c>
    </row>
    <row r="291" spans="1:9" x14ac:dyDescent="0.2">
      <c r="A291" s="908" t="s">
        <v>1780</v>
      </c>
      <c r="B291" s="1495">
        <f>'Part 3'!M192</f>
        <v>0</v>
      </c>
      <c r="C291" s="908" t="s">
        <v>3951</v>
      </c>
      <c r="D291" s="940"/>
      <c r="E291" s="940"/>
      <c r="F291" s="908" t="s">
        <v>1952</v>
      </c>
      <c r="G291" s="908" t="s">
        <v>5936</v>
      </c>
      <c r="H291" s="908" t="s">
        <v>1626</v>
      </c>
      <c r="I291" s="907">
        <v>168</v>
      </c>
    </row>
    <row r="292" spans="1:9" x14ac:dyDescent="0.2">
      <c r="A292" s="908" t="s">
        <v>1781</v>
      </c>
      <c r="B292" s="1495">
        <f>'Part 3'!P192</f>
        <v>0</v>
      </c>
      <c r="C292" s="908" t="s">
        <v>3951</v>
      </c>
      <c r="D292" s="940"/>
      <c r="E292" s="940"/>
      <c r="F292" s="908" t="s">
        <v>1950</v>
      </c>
      <c r="G292" s="908" t="s">
        <v>5937</v>
      </c>
      <c r="H292" s="908" t="s">
        <v>1626</v>
      </c>
      <c r="I292" s="907">
        <v>169</v>
      </c>
    </row>
    <row r="293" spans="1:9" x14ac:dyDescent="0.2">
      <c r="A293" s="908" t="s">
        <v>1782</v>
      </c>
      <c r="B293" s="1495">
        <f>'Part 3'!J196</f>
        <v>0</v>
      </c>
      <c r="C293" s="908" t="s">
        <v>3951</v>
      </c>
      <c r="D293" s="940"/>
      <c r="E293" s="940"/>
      <c r="F293" s="908" t="s">
        <v>1954</v>
      </c>
      <c r="G293" s="908" t="s">
        <v>5938</v>
      </c>
      <c r="H293" s="908" t="s">
        <v>1626</v>
      </c>
      <c r="I293" s="907">
        <v>170</v>
      </c>
    </row>
    <row r="294" spans="1:9" x14ac:dyDescent="0.2">
      <c r="A294" s="908" t="s">
        <v>1783</v>
      </c>
      <c r="B294" s="1495">
        <f>'Part 3'!M196</f>
        <v>0</v>
      </c>
      <c r="C294" s="908" t="s">
        <v>3951</v>
      </c>
      <c r="D294" s="940"/>
      <c r="E294" s="940"/>
      <c r="F294" s="908" t="s">
        <v>1955</v>
      </c>
      <c r="G294" s="908" t="s">
        <v>5939</v>
      </c>
      <c r="H294" s="908" t="s">
        <v>1626</v>
      </c>
      <c r="I294" s="907">
        <v>171</v>
      </c>
    </row>
    <row r="295" spans="1:9" x14ac:dyDescent="0.2">
      <c r="A295" s="908" t="s">
        <v>1784</v>
      </c>
      <c r="B295" s="1495">
        <f>'Part 3'!P196</f>
        <v>0</v>
      </c>
      <c r="C295" s="908" t="s">
        <v>3951</v>
      </c>
      <c r="D295" s="940"/>
      <c r="E295" s="940"/>
      <c r="F295" s="908" t="s">
        <v>1953</v>
      </c>
      <c r="G295" s="908" t="s">
        <v>5940</v>
      </c>
      <c r="H295" s="908" t="s">
        <v>1626</v>
      </c>
      <c r="I295" s="907">
        <v>172</v>
      </c>
    </row>
    <row r="296" spans="1:9" x14ac:dyDescent="0.2">
      <c r="A296" s="908" t="s">
        <v>1785</v>
      </c>
      <c r="B296" s="1495">
        <f>'Part 3'!J198</f>
        <v>0</v>
      </c>
      <c r="C296" s="908" t="s">
        <v>3951</v>
      </c>
      <c r="D296" s="940"/>
      <c r="E296" s="940"/>
      <c r="F296" s="908" t="s">
        <v>1957</v>
      </c>
      <c r="G296" s="908" t="s">
        <v>5941</v>
      </c>
      <c r="H296" s="908" t="s">
        <v>1626</v>
      </c>
      <c r="I296" s="907">
        <v>173</v>
      </c>
    </row>
    <row r="297" spans="1:9" x14ac:dyDescent="0.2">
      <c r="A297" s="908" t="s">
        <v>1786</v>
      </c>
      <c r="B297" s="1495">
        <f>'Part 3'!M198</f>
        <v>0</v>
      </c>
      <c r="C297" s="908" t="s">
        <v>3951</v>
      </c>
      <c r="D297" s="940"/>
      <c r="E297" s="940"/>
      <c r="F297" s="908" t="s">
        <v>1958</v>
      </c>
      <c r="G297" s="908" t="s">
        <v>5942</v>
      </c>
      <c r="H297" s="908" t="s">
        <v>1626</v>
      </c>
      <c r="I297" s="907">
        <v>174</v>
      </c>
    </row>
    <row r="298" spans="1:9" x14ac:dyDescent="0.2">
      <c r="A298" s="908" t="s">
        <v>1787</v>
      </c>
      <c r="B298" s="1495">
        <f>'Part 3'!P198</f>
        <v>0</v>
      </c>
      <c r="C298" s="908" t="s">
        <v>3951</v>
      </c>
      <c r="D298" s="940"/>
      <c r="E298" s="940"/>
      <c r="F298" s="908" t="s">
        <v>1956</v>
      </c>
      <c r="G298" s="908" t="s">
        <v>5943</v>
      </c>
      <c r="H298" s="908" t="s">
        <v>1626</v>
      </c>
      <c r="I298" s="907">
        <v>175</v>
      </c>
    </row>
    <row r="299" spans="1:9" x14ac:dyDescent="0.2">
      <c r="A299" s="908" t="s">
        <v>1788</v>
      </c>
      <c r="B299" s="1495">
        <f>'Part 3'!J202</f>
        <v>0</v>
      </c>
      <c r="C299" s="908" t="s">
        <v>3951</v>
      </c>
      <c r="D299" s="940"/>
      <c r="E299" s="940"/>
      <c r="F299" s="908" t="s">
        <v>1960</v>
      </c>
      <c r="G299" s="908" t="s">
        <v>5944</v>
      </c>
      <c r="H299" s="908" t="s">
        <v>1626</v>
      </c>
      <c r="I299" s="907">
        <v>176</v>
      </c>
    </row>
    <row r="300" spans="1:9" x14ac:dyDescent="0.2">
      <c r="A300" s="908" t="s">
        <v>1789</v>
      </c>
      <c r="B300" s="1495">
        <f>'Part 3'!M202</f>
        <v>0</v>
      </c>
      <c r="C300" s="908" t="s">
        <v>3951</v>
      </c>
      <c r="D300" s="940"/>
      <c r="E300" s="940"/>
      <c r="F300" s="908" t="s">
        <v>1961</v>
      </c>
      <c r="G300" s="908" t="s">
        <v>5945</v>
      </c>
      <c r="H300" s="908" t="s">
        <v>1626</v>
      </c>
      <c r="I300" s="907">
        <v>177</v>
      </c>
    </row>
    <row r="301" spans="1:9" x14ac:dyDescent="0.2">
      <c r="A301" s="908" t="s">
        <v>1790</v>
      </c>
      <c r="B301" s="1495">
        <f>'Part 3'!P202</f>
        <v>0</v>
      </c>
      <c r="C301" s="908" t="s">
        <v>3951</v>
      </c>
      <c r="D301" s="940"/>
      <c r="E301" s="940"/>
      <c r="F301" s="908" t="s">
        <v>1959</v>
      </c>
      <c r="G301" s="908" t="s">
        <v>5946</v>
      </c>
      <c r="H301" s="908" t="s">
        <v>1626</v>
      </c>
      <c r="I301" s="907">
        <v>178</v>
      </c>
    </row>
    <row r="302" spans="1:9" x14ac:dyDescent="0.2">
      <c r="A302" s="908" t="s">
        <v>1791</v>
      </c>
      <c r="B302" s="1495">
        <f>'Part 3'!J206</f>
        <v>0</v>
      </c>
      <c r="C302" s="908" t="s">
        <v>3951</v>
      </c>
      <c r="D302" s="940"/>
      <c r="E302" s="940"/>
      <c r="F302" s="908" t="s">
        <v>4279</v>
      </c>
      <c r="G302" s="908" t="s">
        <v>5947</v>
      </c>
      <c r="H302" s="908" t="s">
        <v>1626</v>
      </c>
      <c r="I302" s="907">
        <v>179</v>
      </c>
    </row>
    <row r="303" spans="1:9" x14ac:dyDescent="0.2">
      <c r="A303" s="908" t="s">
        <v>1792</v>
      </c>
      <c r="B303" s="1495">
        <f>'Part 3'!M206</f>
        <v>0</v>
      </c>
      <c r="C303" s="908" t="s">
        <v>3951</v>
      </c>
      <c r="D303" s="940"/>
      <c r="E303" s="940"/>
      <c r="F303" s="908" t="s">
        <v>4280</v>
      </c>
      <c r="G303" s="908" t="s">
        <v>5948</v>
      </c>
      <c r="H303" s="908" t="s">
        <v>1626</v>
      </c>
      <c r="I303" s="907">
        <v>180</v>
      </c>
    </row>
    <row r="304" spans="1:9" x14ac:dyDescent="0.2">
      <c r="A304" s="908" t="s">
        <v>1793</v>
      </c>
      <c r="B304" s="1495">
        <f>'Part 3'!P206</f>
        <v>0</v>
      </c>
      <c r="C304" s="908" t="s">
        <v>3951</v>
      </c>
      <c r="D304" s="940"/>
      <c r="E304" s="940"/>
      <c r="F304" s="908" t="s">
        <v>4281</v>
      </c>
      <c r="G304" s="908" t="s">
        <v>5949</v>
      </c>
      <c r="H304" s="908" t="s">
        <v>1626</v>
      </c>
      <c r="I304" s="907">
        <v>181</v>
      </c>
    </row>
    <row r="305" spans="1:9" s="1378" customFormat="1" x14ac:dyDescent="0.2">
      <c r="A305" s="1382" t="s">
        <v>4446</v>
      </c>
      <c r="B305" s="1496">
        <f>'Part 3'!J209</f>
        <v>0</v>
      </c>
      <c r="C305" s="1382" t="s">
        <v>3951</v>
      </c>
      <c r="D305" s="1383"/>
      <c r="E305" s="1383"/>
      <c r="F305" s="1382" t="s">
        <v>5543</v>
      </c>
      <c r="G305" s="1382" t="s">
        <v>5950</v>
      </c>
      <c r="H305" s="1382" t="s">
        <v>1626</v>
      </c>
      <c r="I305" s="1382">
        <v>182</v>
      </c>
    </row>
    <row r="306" spans="1:9" s="1378" customFormat="1" x14ac:dyDescent="0.2">
      <c r="A306" s="1382" t="s">
        <v>4447</v>
      </c>
      <c r="B306" s="1496">
        <f>'Part 3'!M209</f>
        <v>0</v>
      </c>
      <c r="C306" s="1382" t="s">
        <v>3951</v>
      </c>
      <c r="D306" s="1383"/>
      <c r="E306" s="1383"/>
      <c r="F306" s="1382" t="s">
        <v>5544</v>
      </c>
      <c r="G306" s="1382" t="s">
        <v>5951</v>
      </c>
      <c r="H306" s="1382" t="s">
        <v>1626</v>
      </c>
      <c r="I306" s="1382">
        <v>183</v>
      </c>
    </row>
    <row r="307" spans="1:9" s="1378" customFormat="1" x14ac:dyDescent="0.2">
      <c r="A307" s="1382" t="s">
        <v>4448</v>
      </c>
      <c r="B307" s="1496">
        <f>'Part 3'!P209</f>
        <v>0</v>
      </c>
      <c r="C307" s="1382" t="s">
        <v>3951</v>
      </c>
      <c r="D307" s="1383"/>
      <c r="E307" s="1383"/>
      <c r="F307" s="1382" t="s">
        <v>5545</v>
      </c>
      <c r="G307" s="1382" t="s">
        <v>5952</v>
      </c>
      <c r="H307" s="1382" t="s">
        <v>1626</v>
      </c>
      <c r="I307" s="1382">
        <v>184</v>
      </c>
    </row>
    <row r="308" spans="1:9" s="1378" customFormat="1" x14ac:dyDescent="0.2">
      <c r="A308" s="1382" t="s">
        <v>4449</v>
      </c>
      <c r="B308" s="1496">
        <f>'Part 3'!J212</f>
        <v>0</v>
      </c>
      <c r="C308" s="1382" t="s">
        <v>3951</v>
      </c>
      <c r="D308" s="1383"/>
      <c r="E308" s="1383"/>
      <c r="F308" s="1382" t="s">
        <v>5546</v>
      </c>
      <c r="G308" s="1382" t="s">
        <v>5953</v>
      </c>
      <c r="H308" s="1382" t="s">
        <v>1626</v>
      </c>
      <c r="I308" s="1382">
        <v>185</v>
      </c>
    </row>
    <row r="309" spans="1:9" s="1378" customFormat="1" x14ac:dyDescent="0.2">
      <c r="A309" s="1382" t="s">
        <v>4450</v>
      </c>
      <c r="B309" s="1496">
        <f>'Part 3'!M212</f>
        <v>0</v>
      </c>
      <c r="C309" s="1382" t="s">
        <v>3951</v>
      </c>
      <c r="D309" s="1383"/>
      <c r="E309" s="1383"/>
      <c r="F309" s="1382" t="s">
        <v>5547</v>
      </c>
      <c r="G309" s="1382" t="s">
        <v>5954</v>
      </c>
      <c r="H309" s="1382" t="s">
        <v>1626</v>
      </c>
      <c r="I309" s="1382">
        <v>186</v>
      </c>
    </row>
    <row r="310" spans="1:9" s="1378" customFormat="1" x14ac:dyDescent="0.2">
      <c r="A310" s="1382" t="s">
        <v>4451</v>
      </c>
      <c r="B310" s="1496">
        <f>'Part 3'!P212</f>
        <v>0</v>
      </c>
      <c r="C310" s="1382" t="s">
        <v>3951</v>
      </c>
      <c r="D310" s="1383"/>
      <c r="E310" s="1383"/>
      <c r="F310" s="1382" t="s">
        <v>5548</v>
      </c>
      <c r="G310" s="1382" t="s">
        <v>5955</v>
      </c>
      <c r="H310" s="1382" t="s">
        <v>1626</v>
      </c>
      <c r="I310" s="1382">
        <v>187</v>
      </c>
    </row>
    <row r="311" spans="1:9" x14ac:dyDescent="0.2">
      <c r="A311" s="908" t="s">
        <v>4201</v>
      </c>
      <c r="B311" s="1495">
        <f>'Part 3'!J216</f>
        <v>0</v>
      </c>
      <c r="C311" s="908" t="s">
        <v>3951</v>
      </c>
      <c r="D311" s="940"/>
      <c r="E311" s="940"/>
      <c r="F311" s="908" t="s">
        <v>4204</v>
      </c>
      <c r="G311" s="908" t="s">
        <v>5956</v>
      </c>
      <c r="H311" s="908" t="s">
        <v>1626</v>
      </c>
      <c r="I311" s="907">
        <v>188</v>
      </c>
    </row>
    <row r="312" spans="1:9" x14ac:dyDescent="0.2">
      <c r="A312" s="908" t="s">
        <v>4203</v>
      </c>
      <c r="B312" s="1495">
        <f>'Part 3'!M216</f>
        <v>0</v>
      </c>
      <c r="C312" s="908" t="s">
        <v>3951</v>
      </c>
      <c r="D312" s="940"/>
      <c r="E312" s="940"/>
      <c r="F312" s="908" t="s">
        <v>4206</v>
      </c>
      <c r="G312" s="908" t="s">
        <v>5957</v>
      </c>
      <c r="H312" s="908" t="s">
        <v>1626</v>
      </c>
      <c r="I312" s="907">
        <v>189</v>
      </c>
    </row>
    <row r="313" spans="1:9" x14ac:dyDescent="0.2">
      <c r="A313" s="908" t="s">
        <v>4205</v>
      </c>
      <c r="B313" s="1495">
        <f>'Part 3'!P216</f>
        <v>0</v>
      </c>
      <c r="C313" s="908" t="s">
        <v>3951</v>
      </c>
      <c r="D313" s="940"/>
      <c r="E313" s="940"/>
      <c r="F313" s="908" t="s">
        <v>4202</v>
      </c>
      <c r="G313" s="908" t="s">
        <v>5958</v>
      </c>
      <c r="H313" s="908" t="s">
        <v>1626</v>
      </c>
      <c r="I313" s="907">
        <v>190</v>
      </c>
    </row>
    <row r="314" spans="1:9" x14ac:dyDescent="0.2">
      <c r="A314" s="908" t="s">
        <v>1794</v>
      </c>
      <c r="B314" s="1495">
        <f>'Part 3'!J220</f>
        <v>0</v>
      </c>
      <c r="C314" s="908" t="s">
        <v>3951</v>
      </c>
      <c r="D314" s="940"/>
      <c r="E314" s="940"/>
      <c r="F314" s="908" t="s">
        <v>1963</v>
      </c>
      <c r="G314" s="908" t="s">
        <v>5959</v>
      </c>
      <c r="H314" s="908" t="s">
        <v>1626</v>
      </c>
      <c r="I314" s="907">
        <v>191</v>
      </c>
    </row>
    <row r="315" spans="1:9" x14ac:dyDescent="0.2">
      <c r="A315" s="908" t="s">
        <v>1795</v>
      </c>
      <c r="B315" s="1495">
        <f>'Part 3'!M220</f>
        <v>0</v>
      </c>
      <c r="C315" s="908" t="s">
        <v>3951</v>
      </c>
      <c r="D315" s="940"/>
      <c r="E315" s="940"/>
      <c r="F315" s="908" t="s">
        <v>1964</v>
      </c>
      <c r="G315" s="908" t="s">
        <v>5960</v>
      </c>
      <c r="H315" s="908" t="s">
        <v>1626</v>
      </c>
      <c r="I315" s="907">
        <v>192</v>
      </c>
    </row>
    <row r="316" spans="1:9" x14ac:dyDescent="0.2">
      <c r="A316" s="908" t="s">
        <v>1796</v>
      </c>
      <c r="B316" s="1495">
        <f>'Part 3'!P220</f>
        <v>0</v>
      </c>
      <c r="C316" s="908" t="s">
        <v>3951</v>
      </c>
      <c r="D316" s="940"/>
      <c r="E316" s="940"/>
      <c r="F316" s="908" t="s">
        <v>1962</v>
      </c>
      <c r="G316" s="908" t="s">
        <v>5961</v>
      </c>
      <c r="H316" s="908" t="s">
        <v>1626</v>
      </c>
      <c r="I316" s="907">
        <v>193</v>
      </c>
    </row>
    <row r="317" spans="1:9" x14ac:dyDescent="0.2">
      <c r="A317" s="908" t="s">
        <v>4351</v>
      </c>
      <c r="B317" s="1495">
        <f>'Part 3'!J224</f>
        <v>0</v>
      </c>
      <c r="C317" s="908" t="s">
        <v>3951</v>
      </c>
      <c r="D317" s="940"/>
      <c r="E317" s="940"/>
      <c r="F317" s="908" t="s">
        <v>1966</v>
      </c>
      <c r="G317" s="908" t="s">
        <v>5962</v>
      </c>
      <c r="H317" s="908" t="s">
        <v>1626</v>
      </c>
      <c r="I317" s="907">
        <v>194</v>
      </c>
    </row>
    <row r="318" spans="1:9" x14ac:dyDescent="0.2">
      <c r="A318" s="908" t="s">
        <v>4352</v>
      </c>
      <c r="B318" s="1495">
        <f>'Part 3'!M224</f>
        <v>0</v>
      </c>
      <c r="C318" s="908" t="s">
        <v>3951</v>
      </c>
      <c r="D318" s="940"/>
      <c r="E318" s="940"/>
      <c r="F318" s="908" t="s">
        <v>1967</v>
      </c>
      <c r="G318" s="908" t="s">
        <v>5963</v>
      </c>
      <c r="H318" s="908" t="s">
        <v>1626</v>
      </c>
      <c r="I318" s="907">
        <v>195</v>
      </c>
    </row>
    <row r="319" spans="1:9" x14ac:dyDescent="0.2">
      <c r="A319" s="908" t="s">
        <v>4353</v>
      </c>
      <c r="B319" s="1495">
        <f>'Part 3'!P224</f>
        <v>0</v>
      </c>
      <c r="C319" s="908" t="s">
        <v>3951</v>
      </c>
      <c r="D319" s="940"/>
      <c r="E319" s="940"/>
      <c r="F319" s="908" t="s">
        <v>1965</v>
      </c>
      <c r="G319" s="908" t="s">
        <v>5964</v>
      </c>
      <c r="H319" s="908" t="s">
        <v>1626</v>
      </c>
      <c r="I319" s="907">
        <v>196</v>
      </c>
    </row>
    <row r="320" spans="1:9" x14ac:dyDescent="0.2">
      <c r="A320" s="908" t="s">
        <v>1797</v>
      </c>
      <c r="B320" s="1495">
        <f>'Part 3'!J226</f>
        <v>0</v>
      </c>
      <c r="C320" s="908" t="s">
        <v>3951</v>
      </c>
      <c r="D320" s="940"/>
      <c r="E320" s="940"/>
      <c r="F320" s="908" t="s">
        <v>1969</v>
      </c>
      <c r="G320" s="908" t="s">
        <v>5965</v>
      </c>
      <c r="H320" s="908" t="s">
        <v>1626</v>
      </c>
      <c r="I320" s="907">
        <v>197</v>
      </c>
    </row>
    <row r="321" spans="1:9" x14ac:dyDescent="0.2">
      <c r="A321" s="908" t="s">
        <v>1798</v>
      </c>
      <c r="B321" s="1495">
        <f>'Part 3'!M226</f>
        <v>0</v>
      </c>
      <c r="C321" s="908" t="s">
        <v>3951</v>
      </c>
      <c r="D321" s="940"/>
      <c r="E321" s="940"/>
      <c r="F321" s="908" t="s">
        <v>1970</v>
      </c>
      <c r="G321" s="908" t="s">
        <v>5966</v>
      </c>
      <c r="H321" s="908" t="s">
        <v>1626</v>
      </c>
      <c r="I321" s="907">
        <v>198</v>
      </c>
    </row>
    <row r="322" spans="1:9" x14ac:dyDescent="0.2">
      <c r="A322" s="908" t="s">
        <v>1799</v>
      </c>
      <c r="B322" s="1495">
        <f>'Part 3'!P226</f>
        <v>0</v>
      </c>
      <c r="C322" s="908" t="s">
        <v>3951</v>
      </c>
      <c r="D322" s="940"/>
      <c r="E322" s="940"/>
      <c r="F322" s="908" t="s">
        <v>1968</v>
      </c>
      <c r="G322" s="908" t="s">
        <v>5967</v>
      </c>
      <c r="H322" s="908" t="s">
        <v>1626</v>
      </c>
      <c r="I322" s="907">
        <v>199</v>
      </c>
    </row>
    <row r="323" spans="1:9" x14ac:dyDescent="0.2">
      <c r="A323" s="908" t="s">
        <v>4193</v>
      </c>
      <c r="B323" s="1495">
        <f>'Part 3'!J230</f>
        <v>0</v>
      </c>
      <c r="C323" s="908" t="s">
        <v>3951</v>
      </c>
      <c r="D323" s="940"/>
      <c r="E323" s="940"/>
      <c r="F323" s="908" t="s">
        <v>5549</v>
      </c>
      <c r="G323" s="908" t="s">
        <v>5968</v>
      </c>
      <c r="H323" s="908" t="s">
        <v>1626</v>
      </c>
      <c r="I323" s="907">
        <v>200</v>
      </c>
    </row>
    <row r="324" spans="1:9" x14ac:dyDescent="0.2">
      <c r="A324" s="908" t="s">
        <v>4194</v>
      </c>
      <c r="B324" s="1495">
        <f>'Part 3'!M230</f>
        <v>0</v>
      </c>
      <c r="C324" s="908" t="s">
        <v>3951</v>
      </c>
      <c r="D324" s="940"/>
      <c r="E324" s="940"/>
      <c r="F324" s="908" t="s">
        <v>5550</v>
      </c>
      <c r="G324" s="908" t="s">
        <v>5969</v>
      </c>
      <c r="H324" s="908" t="s">
        <v>1626</v>
      </c>
      <c r="I324" s="907">
        <v>201</v>
      </c>
    </row>
    <row r="325" spans="1:9" x14ac:dyDescent="0.2">
      <c r="A325" s="908" t="s">
        <v>4195</v>
      </c>
      <c r="B325" s="1495">
        <f>'Part 3'!P230</f>
        <v>0</v>
      </c>
      <c r="C325" s="908" t="s">
        <v>3951</v>
      </c>
      <c r="D325" s="940"/>
      <c r="E325" s="940"/>
      <c r="F325" s="908" t="s">
        <v>5551</v>
      </c>
      <c r="G325" s="908" t="s">
        <v>5970</v>
      </c>
      <c r="H325" s="908" t="s">
        <v>1626</v>
      </c>
      <c r="I325" s="907">
        <v>202</v>
      </c>
    </row>
    <row r="326" spans="1:9" x14ac:dyDescent="0.2">
      <c r="A326" s="908" t="s">
        <v>4355</v>
      </c>
      <c r="B326" s="1495">
        <f>'Part 3'!J234</f>
        <v>0</v>
      </c>
      <c r="C326" s="908" t="s">
        <v>3951</v>
      </c>
      <c r="D326" s="940"/>
      <c r="E326" s="940"/>
      <c r="F326" s="908" t="s">
        <v>1972</v>
      </c>
      <c r="G326" s="908" t="s">
        <v>5971</v>
      </c>
      <c r="H326" s="908" t="s">
        <v>1626</v>
      </c>
      <c r="I326" s="907">
        <v>203</v>
      </c>
    </row>
    <row r="327" spans="1:9" x14ac:dyDescent="0.2">
      <c r="A327" s="908" t="s">
        <v>4356</v>
      </c>
      <c r="B327" s="1495">
        <f>'Part 3'!M234</f>
        <v>0</v>
      </c>
      <c r="C327" s="908" t="s">
        <v>3951</v>
      </c>
      <c r="D327" s="940"/>
      <c r="E327" s="940"/>
      <c r="F327" s="908" t="s">
        <v>1973</v>
      </c>
      <c r="G327" s="908" t="s">
        <v>5972</v>
      </c>
      <c r="H327" s="908" t="s">
        <v>1626</v>
      </c>
      <c r="I327" s="907">
        <v>204</v>
      </c>
    </row>
    <row r="328" spans="1:9" x14ac:dyDescent="0.2">
      <c r="A328" s="908" t="s">
        <v>4357</v>
      </c>
      <c r="B328" s="1495">
        <f>'Part 3'!P234</f>
        <v>0</v>
      </c>
      <c r="C328" s="908" t="s">
        <v>3951</v>
      </c>
      <c r="D328" s="940"/>
      <c r="E328" s="940"/>
      <c r="F328" s="908" t="s">
        <v>1971</v>
      </c>
      <c r="G328" s="908" t="s">
        <v>5973</v>
      </c>
      <c r="H328" s="908" t="s">
        <v>1626</v>
      </c>
      <c r="I328" s="907">
        <v>205</v>
      </c>
    </row>
    <row r="329" spans="1:9" x14ac:dyDescent="0.2">
      <c r="A329" s="908" t="s">
        <v>4358</v>
      </c>
      <c r="B329" s="1495">
        <f>'Part 3'!J238</f>
        <v>0</v>
      </c>
      <c r="C329" s="908" t="s">
        <v>3951</v>
      </c>
      <c r="D329" s="940"/>
      <c r="E329" s="940"/>
      <c r="F329" s="908" t="s">
        <v>5552</v>
      </c>
      <c r="G329" s="908" t="s">
        <v>5974</v>
      </c>
      <c r="H329" s="908" t="s">
        <v>1626</v>
      </c>
      <c r="I329" s="907">
        <v>206</v>
      </c>
    </row>
    <row r="330" spans="1:9" x14ac:dyDescent="0.2">
      <c r="A330" s="908" t="s">
        <v>4359</v>
      </c>
      <c r="B330" s="1495">
        <f>'Part 3'!M238</f>
        <v>0</v>
      </c>
      <c r="C330" s="908" t="s">
        <v>3951</v>
      </c>
      <c r="D330" s="940"/>
      <c r="E330" s="940"/>
      <c r="F330" s="908" t="s">
        <v>5553</v>
      </c>
      <c r="G330" s="908" t="s">
        <v>5975</v>
      </c>
      <c r="H330" s="908" t="s">
        <v>1626</v>
      </c>
      <c r="I330" s="907">
        <v>207</v>
      </c>
    </row>
    <row r="331" spans="1:9" x14ac:dyDescent="0.2">
      <c r="A331" s="908" t="s">
        <v>4360</v>
      </c>
      <c r="B331" s="1495">
        <f>'Part 3'!P238</f>
        <v>0</v>
      </c>
      <c r="C331" s="908" t="s">
        <v>3951</v>
      </c>
      <c r="D331" s="940"/>
      <c r="E331" s="940"/>
      <c r="F331" s="908" t="s">
        <v>5554</v>
      </c>
      <c r="G331" s="908" t="s">
        <v>5976</v>
      </c>
      <c r="H331" s="908" t="s">
        <v>1626</v>
      </c>
      <c r="I331" s="907">
        <v>208</v>
      </c>
    </row>
    <row r="332" spans="1:9" s="1378" customFormat="1" x14ac:dyDescent="0.2">
      <c r="A332" s="1382" t="s">
        <v>4452</v>
      </c>
      <c r="B332" s="1496">
        <f>'Part 3'!J240</f>
        <v>0</v>
      </c>
      <c r="C332" s="1382" t="s">
        <v>3951</v>
      </c>
      <c r="D332" s="1383"/>
      <c r="E332" s="1383"/>
      <c r="F332" s="1382" t="s">
        <v>1975</v>
      </c>
      <c r="G332" s="1382" t="s">
        <v>5977</v>
      </c>
      <c r="H332" s="1382" t="s">
        <v>1626</v>
      </c>
      <c r="I332" s="1382">
        <v>209</v>
      </c>
    </row>
    <row r="333" spans="1:9" s="1378" customFormat="1" x14ac:dyDescent="0.2">
      <c r="A333" s="1382" t="s">
        <v>4453</v>
      </c>
      <c r="B333" s="1496">
        <f>'Part 3'!M240</f>
        <v>0</v>
      </c>
      <c r="C333" s="1382" t="s">
        <v>3951</v>
      </c>
      <c r="D333" s="1383"/>
      <c r="E333" s="1383"/>
      <c r="F333" s="1382" t="s">
        <v>1976</v>
      </c>
      <c r="G333" s="1382" t="s">
        <v>5978</v>
      </c>
      <c r="H333" s="1382" t="s">
        <v>1626</v>
      </c>
      <c r="I333" s="1382">
        <v>210</v>
      </c>
    </row>
    <row r="334" spans="1:9" s="1378" customFormat="1" x14ac:dyDescent="0.2">
      <c r="A334" s="1382" t="s">
        <v>4454</v>
      </c>
      <c r="B334" s="1496">
        <f>'Part 3'!P240</f>
        <v>0</v>
      </c>
      <c r="C334" s="1382" t="s">
        <v>3951</v>
      </c>
      <c r="D334" s="1383"/>
      <c r="E334" s="1383"/>
      <c r="F334" s="1382" t="s">
        <v>1974</v>
      </c>
      <c r="G334" s="1382" t="s">
        <v>5979</v>
      </c>
      <c r="H334" s="1382" t="s">
        <v>1626</v>
      </c>
      <c r="I334" s="1382">
        <v>211</v>
      </c>
    </row>
    <row r="335" spans="1:9" x14ac:dyDescent="0.2">
      <c r="A335" s="908" t="s">
        <v>1800</v>
      </c>
      <c r="B335" s="1495">
        <f>'Part 3'!J244</f>
        <v>0</v>
      </c>
      <c r="C335" s="908" t="s">
        <v>3951</v>
      </c>
      <c r="D335" s="940"/>
      <c r="E335" s="940"/>
      <c r="F335" s="908" t="s">
        <v>1978</v>
      </c>
      <c r="G335" s="908" t="s">
        <v>5980</v>
      </c>
      <c r="H335" s="908" t="s">
        <v>1626</v>
      </c>
      <c r="I335" s="907">
        <v>212</v>
      </c>
    </row>
    <row r="336" spans="1:9" x14ac:dyDescent="0.2">
      <c r="A336" s="908" t="s">
        <v>1801</v>
      </c>
      <c r="B336" s="1495">
        <f>'Part 3'!M244</f>
        <v>0</v>
      </c>
      <c r="C336" s="908" t="s">
        <v>3951</v>
      </c>
      <c r="D336" s="940"/>
      <c r="E336" s="940"/>
      <c r="F336" s="908" t="s">
        <v>1979</v>
      </c>
      <c r="G336" s="908" t="s">
        <v>5981</v>
      </c>
      <c r="H336" s="908" t="s">
        <v>1626</v>
      </c>
      <c r="I336" s="907">
        <v>213</v>
      </c>
    </row>
    <row r="337" spans="1:9" x14ac:dyDescent="0.2">
      <c r="A337" s="908" t="s">
        <v>1802</v>
      </c>
      <c r="B337" s="1495">
        <f>'Part 3'!P244</f>
        <v>0</v>
      </c>
      <c r="C337" s="908" t="s">
        <v>3951</v>
      </c>
      <c r="D337" s="940"/>
      <c r="E337" s="940"/>
      <c r="F337" s="908" t="s">
        <v>1977</v>
      </c>
      <c r="G337" s="908" t="s">
        <v>5982</v>
      </c>
      <c r="H337" s="908" t="s">
        <v>1626</v>
      </c>
      <c r="I337" s="907">
        <v>214</v>
      </c>
    </row>
    <row r="338" spans="1:9" x14ac:dyDescent="0.2">
      <c r="A338" s="908" t="s">
        <v>1803</v>
      </c>
      <c r="B338" s="1495">
        <f>'Part 3'!J248</f>
        <v>0</v>
      </c>
      <c r="C338" s="908" t="s">
        <v>3951</v>
      </c>
      <c r="D338" s="940"/>
      <c r="E338" s="940"/>
      <c r="F338" s="908" t="s">
        <v>4282</v>
      </c>
      <c r="G338" s="908" t="s">
        <v>5983</v>
      </c>
      <c r="H338" s="908" t="s">
        <v>1626</v>
      </c>
      <c r="I338" s="907">
        <v>215</v>
      </c>
    </row>
    <row r="339" spans="1:9" x14ac:dyDescent="0.2">
      <c r="A339" s="908" t="s">
        <v>1804</v>
      </c>
      <c r="B339" s="1495">
        <f>'Part 3'!M248</f>
        <v>0</v>
      </c>
      <c r="C339" s="908" t="s">
        <v>3951</v>
      </c>
      <c r="D339" s="940"/>
      <c r="E339" s="940"/>
      <c r="F339" s="908" t="s">
        <v>4283</v>
      </c>
      <c r="G339" s="908" t="s">
        <v>5984</v>
      </c>
      <c r="H339" s="908" t="s">
        <v>1626</v>
      </c>
      <c r="I339" s="907">
        <v>216</v>
      </c>
    </row>
    <row r="340" spans="1:9" x14ac:dyDescent="0.2">
      <c r="A340" s="908" t="s">
        <v>1805</v>
      </c>
      <c r="B340" s="1495">
        <f>'Part 3'!P248</f>
        <v>0</v>
      </c>
      <c r="C340" s="908" t="s">
        <v>3951</v>
      </c>
      <c r="D340" s="940"/>
      <c r="E340" s="940"/>
      <c r="F340" s="908" t="s">
        <v>4284</v>
      </c>
      <c r="G340" s="908" t="s">
        <v>5985</v>
      </c>
      <c r="H340" s="908" t="s">
        <v>1626</v>
      </c>
      <c r="I340" s="907">
        <v>217</v>
      </c>
    </row>
    <row r="341" spans="1:9" x14ac:dyDescent="0.2">
      <c r="A341" s="908" t="s">
        <v>1806</v>
      </c>
      <c r="B341" s="1495">
        <f>'Part 3'!J250</f>
        <v>0</v>
      </c>
      <c r="C341" s="908" t="s">
        <v>3951</v>
      </c>
      <c r="D341" s="940"/>
      <c r="E341" s="940"/>
      <c r="F341" s="908" t="s">
        <v>4285</v>
      </c>
      <c r="G341" s="908" t="s">
        <v>5986</v>
      </c>
      <c r="H341" s="908" t="s">
        <v>1626</v>
      </c>
      <c r="I341" s="907">
        <v>218</v>
      </c>
    </row>
    <row r="342" spans="1:9" x14ac:dyDescent="0.2">
      <c r="A342" s="908" t="s">
        <v>1807</v>
      </c>
      <c r="B342" s="1495">
        <f>'Part 3'!M250</f>
        <v>0</v>
      </c>
      <c r="C342" s="908" t="s">
        <v>3951</v>
      </c>
      <c r="D342" s="940"/>
      <c r="E342" s="940"/>
      <c r="F342" s="908" t="s">
        <v>4286</v>
      </c>
      <c r="G342" s="908" t="s">
        <v>5987</v>
      </c>
      <c r="H342" s="908" t="s">
        <v>1626</v>
      </c>
      <c r="I342" s="907">
        <v>219</v>
      </c>
    </row>
    <row r="343" spans="1:9" x14ac:dyDescent="0.2">
      <c r="A343" s="908" t="s">
        <v>1808</v>
      </c>
      <c r="B343" s="1495">
        <f>'Part 3'!P250</f>
        <v>0</v>
      </c>
      <c r="C343" s="908" t="s">
        <v>3951</v>
      </c>
      <c r="D343" s="940"/>
      <c r="E343" s="940"/>
      <c r="F343" s="908" t="s">
        <v>4287</v>
      </c>
      <c r="G343" s="908" t="s">
        <v>5988</v>
      </c>
      <c r="H343" s="908" t="s">
        <v>1626</v>
      </c>
      <c r="I343" s="907">
        <v>220</v>
      </c>
    </row>
    <row r="344" spans="1:9" x14ac:dyDescent="0.2">
      <c r="A344" s="908" t="s">
        <v>1809</v>
      </c>
      <c r="B344" s="1495">
        <f>'Part 3'!J254</f>
        <v>0</v>
      </c>
      <c r="C344" s="908" t="s">
        <v>3951</v>
      </c>
      <c r="D344" s="940"/>
      <c r="E344" s="940"/>
      <c r="F344" s="908" t="s">
        <v>4288</v>
      </c>
      <c r="G344" s="908" t="s">
        <v>5989</v>
      </c>
      <c r="H344" s="908" t="s">
        <v>1626</v>
      </c>
      <c r="I344" s="907">
        <v>221</v>
      </c>
    </row>
    <row r="345" spans="1:9" x14ac:dyDescent="0.2">
      <c r="A345" s="908" t="s">
        <v>1810</v>
      </c>
      <c r="B345" s="1495">
        <f>'Part 3'!M254</f>
        <v>0</v>
      </c>
      <c r="C345" s="908" t="s">
        <v>3951</v>
      </c>
      <c r="D345" s="940"/>
      <c r="E345" s="940"/>
      <c r="F345" s="908" t="s">
        <v>4289</v>
      </c>
      <c r="G345" s="908" t="s">
        <v>5990</v>
      </c>
      <c r="H345" s="908" t="s">
        <v>1626</v>
      </c>
      <c r="I345" s="907">
        <v>222</v>
      </c>
    </row>
    <row r="346" spans="1:9" x14ac:dyDescent="0.2">
      <c r="A346" s="908" t="s">
        <v>1811</v>
      </c>
      <c r="B346" s="1495">
        <f>'Part 3'!P254</f>
        <v>0</v>
      </c>
      <c r="C346" s="908" t="s">
        <v>3951</v>
      </c>
      <c r="D346" s="940"/>
      <c r="E346" s="940"/>
      <c r="F346" s="908" t="s">
        <v>4290</v>
      </c>
      <c r="G346" s="908" t="s">
        <v>5991</v>
      </c>
      <c r="H346" s="908" t="s">
        <v>1626</v>
      </c>
      <c r="I346" s="907">
        <v>223</v>
      </c>
    </row>
    <row r="347" spans="1:9" x14ac:dyDescent="0.2">
      <c r="A347" s="908" t="s">
        <v>1812</v>
      </c>
      <c r="B347" s="1495">
        <f>'Part 3'!J260</f>
        <v>0</v>
      </c>
      <c r="C347" s="908" t="s">
        <v>3952</v>
      </c>
      <c r="D347" s="940"/>
      <c r="E347" s="940"/>
      <c r="F347" s="908" t="s">
        <v>2007</v>
      </c>
      <c r="G347" s="908" t="s">
        <v>5992</v>
      </c>
      <c r="H347" s="908" t="s">
        <v>1626</v>
      </c>
      <c r="I347" s="907">
        <v>224</v>
      </c>
    </row>
    <row r="348" spans="1:9" x14ac:dyDescent="0.2">
      <c r="A348" s="908" t="s">
        <v>1813</v>
      </c>
      <c r="B348" s="1495">
        <f>'Part 3'!M260</f>
        <v>0</v>
      </c>
      <c r="C348" s="908" t="s">
        <v>3952</v>
      </c>
      <c r="D348" s="940"/>
      <c r="E348" s="940"/>
      <c r="F348" s="908" t="s">
        <v>2008</v>
      </c>
      <c r="G348" s="908" t="s">
        <v>5993</v>
      </c>
      <c r="H348" s="908" t="s">
        <v>1626</v>
      </c>
      <c r="I348" s="907">
        <v>225</v>
      </c>
    </row>
    <row r="349" spans="1:9" x14ac:dyDescent="0.2">
      <c r="A349" s="908" t="s">
        <v>1814</v>
      </c>
      <c r="B349" s="1495">
        <f>'Part 3'!P260</f>
        <v>0</v>
      </c>
      <c r="C349" s="908" t="s">
        <v>3952</v>
      </c>
      <c r="D349" s="940"/>
      <c r="E349" s="940"/>
      <c r="F349" s="908" t="s">
        <v>2009</v>
      </c>
      <c r="G349" s="908" t="s">
        <v>5994</v>
      </c>
      <c r="H349" s="908" t="s">
        <v>1626</v>
      </c>
      <c r="I349" s="907">
        <v>226</v>
      </c>
    </row>
    <row r="350" spans="1:9" x14ac:dyDescent="0.2">
      <c r="A350" s="908" t="s">
        <v>1815</v>
      </c>
      <c r="B350" s="1495">
        <f>'Part 3'!J262</f>
        <v>0</v>
      </c>
      <c r="C350" s="908" t="s">
        <v>3951</v>
      </c>
      <c r="D350" s="940"/>
      <c r="E350" s="940"/>
      <c r="F350" s="908" t="s">
        <v>2010</v>
      </c>
      <c r="G350" s="908" t="s">
        <v>5995</v>
      </c>
      <c r="H350" s="908" t="s">
        <v>1626</v>
      </c>
      <c r="I350" s="907">
        <v>227</v>
      </c>
    </row>
    <row r="351" spans="1:9" x14ac:dyDescent="0.2">
      <c r="A351" s="908" t="s">
        <v>1816</v>
      </c>
      <c r="B351" s="1495">
        <f>'Part 3'!M262</f>
        <v>0</v>
      </c>
      <c r="C351" s="908" t="s">
        <v>3951</v>
      </c>
      <c r="D351" s="940"/>
      <c r="E351" s="940"/>
      <c r="F351" s="908" t="s">
        <v>2011</v>
      </c>
      <c r="G351" s="908" t="s">
        <v>5996</v>
      </c>
      <c r="H351" s="908" t="s">
        <v>1626</v>
      </c>
      <c r="I351" s="907">
        <v>228</v>
      </c>
    </row>
    <row r="352" spans="1:9" x14ac:dyDescent="0.2">
      <c r="A352" s="908" t="s">
        <v>1817</v>
      </c>
      <c r="B352" s="1495">
        <f>'Part 3'!P262</f>
        <v>0</v>
      </c>
      <c r="C352" s="908" t="s">
        <v>3951</v>
      </c>
      <c r="D352" s="940"/>
      <c r="E352" s="940"/>
      <c r="F352" s="908" t="s">
        <v>2012</v>
      </c>
      <c r="G352" s="908" t="s">
        <v>5997</v>
      </c>
      <c r="H352" s="908" t="s">
        <v>1626</v>
      </c>
      <c r="I352" s="907">
        <v>229</v>
      </c>
    </row>
    <row r="353" spans="1:9" x14ac:dyDescent="0.2">
      <c r="A353" s="908" t="s">
        <v>1818</v>
      </c>
      <c r="B353" s="1495">
        <f>'Part 3'!J264</f>
        <v>0</v>
      </c>
      <c r="C353" s="908" t="s">
        <v>3951</v>
      </c>
      <c r="D353" s="940"/>
      <c r="E353" s="940"/>
      <c r="F353" s="908" t="s">
        <v>2013</v>
      </c>
      <c r="G353" s="908" t="s">
        <v>5998</v>
      </c>
      <c r="H353" s="908" t="s">
        <v>1626</v>
      </c>
      <c r="I353" s="907">
        <v>230</v>
      </c>
    </row>
    <row r="354" spans="1:9" x14ac:dyDescent="0.2">
      <c r="A354" s="908" t="s">
        <v>1819</v>
      </c>
      <c r="B354" s="1495">
        <f>'Part 3'!M264</f>
        <v>0</v>
      </c>
      <c r="C354" s="908" t="s">
        <v>3951</v>
      </c>
      <c r="D354" s="940"/>
      <c r="E354" s="940"/>
      <c r="F354" s="908" t="s">
        <v>2014</v>
      </c>
      <c r="G354" s="908" t="s">
        <v>5999</v>
      </c>
      <c r="H354" s="908" t="s">
        <v>1626</v>
      </c>
      <c r="I354" s="907">
        <v>231</v>
      </c>
    </row>
    <row r="355" spans="1:9" ht="12.75" customHeight="1" x14ac:dyDescent="0.2">
      <c r="A355" s="908" t="s">
        <v>1820</v>
      </c>
      <c r="B355" s="1495">
        <f>'Part 3'!P264</f>
        <v>0</v>
      </c>
      <c r="C355" s="908" t="s">
        <v>3951</v>
      </c>
      <c r="D355" s="940"/>
      <c r="E355" s="940"/>
      <c r="F355" s="908" t="s">
        <v>2015</v>
      </c>
      <c r="G355" s="908" t="s">
        <v>6000</v>
      </c>
      <c r="H355" s="908" t="s">
        <v>1626</v>
      </c>
      <c r="I355" s="907">
        <v>232</v>
      </c>
    </row>
    <row r="356" spans="1:9" x14ac:dyDescent="0.2">
      <c r="A356" s="908" t="s">
        <v>1821</v>
      </c>
      <c r="B356" s="1495">
        <f>'Part 3'!J266</f>
        <v>0</v>
      </c>
      <c r="C356" s="908" t="s">
        <v>3951</v>
      </c>
      <c r="D356" s="940"/>
      <c r="E356" s="940"/>
      <c r="F356" s="908" t="s">
        <v>2016</v>
      </c>
      <c r="G356" s="908" t="s">
        <v>6001</v>
      </c>
      <c r="H356" s="908" t="s">
        <v>1626</v>
      </c>
      <c r="I356" s="907">
        <v>233</v>
      </c>
    </row>
    <row r="357" spans="1:9" x14ac:dyDescent="0.2">
      <c r="A357" s="908" t="s">
        <v>1822</v>
      </c>
      <c r="B357" s="1495">
        <f>'Part 3'!M266</f>
        <v>0</v>
      </c>
      <c r="C357" s="908" t="s">
        <v>3951</v>
      </c>
      <c r="D357" s="940"/>
      <c r="E357" s="940"/>
      <c r="F357" s="908" t="s">
        <v>2017</v>
      </c>
      <c r="G357" s="908" t="s">
        <v>6002</v>
      </c>
      <c r="H357" s="908" t="s">
        <v>1626</v>
      </c>
      <c r="I357" s="907">
        <v>234</v>
      </c>
    </row>
    <row r="358" spans="1:9" x14ac:dyDescent="0.2">
      <c r="A358" s="908" t="s">
        <v>1823</v>
      </c>
      <c r="B358" s="1495">
        <f>'Part 3'!P266</f>
        <v>0</v>
      </c>
      <c r="C358" s="908" t="s">
        <v>3951</v>
      </c>
      <c r="D358" s="940"/>
      <c r="E358" s="940"/>
      <c r="F358" s="908" t="s">
        <v>2018</v>
      </c>
      <c r="G358" s="908" t="s">
        <v>6003</v>
      </c>
      <c r="H358" s="908" t="s">
        <v>1626</v>
      </c>
      <c r="I358" s="907">
        <v>235</v>
      </c>
    </row>
    <row r="359" spans="1:9" x14ac:dyDescent="0.2">
      <c r="A359" s="908" t="s">
        <v>1824</v>
      </c>
      <c r="B359" s="1495">
        <f>'Part 3'!J268</f>
        <v>0</v>
      </c>
      <c r="C359" s="908" t="s">
        <v>3951</v>
      </c>
      <c r="D359" s="940"/>
      <c r="E359" s="940"/>
      <c r="F359" s="908" t="s">
        <v>2019</v>
      </c>
      <c r="G359" s="908" t="s">
        <v>6004</v>
      </c>
      <c r="H359" s="908" t="s">
        <v>1626</v>
      </c>
      <c r="I359" s="907">
        <v>236</v>
      </c>
    </row>
    <row r="360" spans="1:9" x14ac:dyDescent="0.2">
      <c r="A360" s="908" t="s">
        <v>1825</v>
      </c>
      <c r="B360" s="1495">
        <f>'Part 3'!M268</f>
        <v>0</v>
      </c>
      <c r="C360" s="908" t="s">
        <v>3951</v>
      </c>
      <c r="D360" s="940"/>
      <c r="E360" s="940"/>
      <c r="F360" s="908" t="s">
        <v>2020</v>
      </c>
      <c r="G360" s="908" t="s">
        <v>6005</v>
      </c>
      <c r="H360" s="908" t="s">
        <v>1626</v>
      </c>
      <c r="I360" s="907">
        <v>237</v>
      </c>
    </row>
    <row r="361" spans="1:9" x14ac:dyDescent="0.2">
      <c r="A361" s="908" t="s">
        <v>1826</v>
      </c>
      <c r="B361" s="1495">
        <f>'Part 3'!P268</f>
        <v>0</v>
      </c>
      <c r="C361" s="908" t="s">
        <v>3951</v>
      </c>
      <c r="D361" s="940"/>
      <c r="E361" s="940"/>
      <c r="F361" s="908" t="s">
        <v>2021</v>
      </c>
      <c r="G361" s="908" t="s">
        <v>6006</v>
      </c>
      <c r="H361" s="908" t="s">
        <v>1626</v>
      </c>
      <c r="I361" s="907">
        <v>238</v>
      </c>
    </row>
    <row r="362" spans="1:9" x14ac:dyDescent="0.2">
      <c r="A362" s="908" t="s">
        <v>1827</v>
      </c>
      <c r="B362" s="1495">
        <f>'Part 3'!J270</f>
        <v>0</v>
      </c>
      <c r="C362" s="908" t="s">
        <v>3951</v>
      </c>
      <c r="D362" s="940"/>
      <c r="E362" s="940"/>
      <c r="F362" s="908" t="s">
        <v>2022</v>
      </c>
      <c r="G362" s="908" t="s">
        <v>6007</v>
      </c>
      <c r="H362" s="908" t="s">
        <v>1626</v>
      </c>
      <c r="I362" s="907">
        <v>239</v>
      </c>
    </row>
    <row r="363" spans="1:9" x14ac:dyDescent="0.2">
      <c r="A363" s="908" t="s">
        <v>1828</v>
      </c>
      <c r="B363" s="1495">
        <f>'Part 3'!M270</f>
        <v>0</v>
      </c>
      <c r="C363" s="908" t="s">
        <v>3951</v>
      </c>
      <c r="D363" s="940"/>
      <c r="E363" s="940"/>
      <c r="F363" s="908" t="s">
        <v>2023</v>
      </c>
      <c r="G363" s="908" t="s">
        <v>6008</v>
      </c>
      <c r="H363" s="908" t="s">
        <v>1626</v>
      </c>
      <c r="I363" s="907">
        <v>240</v>
      </c>
    </row>
    <row r="364" spans="1:9" x14ac:dyDescent="0.2">
      <c r="A364" s="908" t="s">
        <v>1829</v>
      </c>
      <c r="B364" s="1495">
        <f>'Part 3'!P270</f>
        <v>0</v>
      </c>
      <c r="C364" s="908" t="s">
        <v>3951</v>
      </c>
      <c r="D364" s="940"/>
      <c r="E364" s="940"/>
      <c r="F364" s="908" t="s">
        <v>2024</v>
      </c>
      <c r="G364" s="908" t="s">
        <v>6009</v>
      </c>
      <c r="H364" s="908" t="s">
        <v>1626</v>
      </c>
      <c r="I364" s="907">
        <v>241</v>
      </c>
    </row>
    <row r="365" spans="1:9" x14ac:dyDescent="0.2">
      <c r="A365" s="908" t="s">
        <v>1830</v>
      </c>
      <c r="B365" s="1495">
        <f>'Part 3'!J272</f>
        <v>0</v>
      </c>
      <c r="C365" s="908" t="s">
        <v>3951</v>
      </c>
      <c r="D365" s="940"/>
      <c r="E365" s="940"/>
      <c r="F365" s="908" t="s">
        <v>2025</v>
      </c>
      <c r="G365" s="908" t="s">
        <v>6010</v>
      </c>
      <c r="H365" s="908" t="s">
        <v>1626</v>
      </c>
      <c r="I365" s="907">
        <v>242</v>
      </c>
    </row>
    <row r="366" spans="1:9" x14ac:dyDescent="0.2">
      <c r="A366" s="908" t="s">
        <v>1831</v>
      </c>
      <c r="B366" s="1495">
        <f>'Part 3'!M272</f>
        <v>0</v>
      </c>
      <c r="C366" s="908" t="s">
        <v>3951</v>
      </c>
      <c r="D366" s="940"/>
      <c r="E366" s="940"/>
      <c r="F366" s="908" t="s">
        <v>2026</v>
      </c>
      <c r="G366" s="908" t="s">
        <v>6011</v>
      </c>
      <c r="H366" s="908" t="s">
        <v>1626</v>
      </c>
      <c r="I366" s="907">
        <v>243</v>
      </c>
    </row>
    <row r="367" spans="1:9" x14ac:dyDescent="0.2">
      <c r="A367" s="908" t="s">
        <v>1832</v>
      </c>
      <c r="B367" s="1495">
        <f>'Part 3'!P272</f>
        <v>0</v>
      </c>
      <c r="C367" s="908" t="s">
        <v>3951</v>
      </c>
      <c r="D367" s="940"/>
      <c r="E367" s="940"/>
      <c r="F367" s="908" t="s">
        <v>2027</v>
      </c>
      <c r="G367" s="908" t="s">
        <v>6012</v>
      </c>
      <c r="H367" s="908" t="s">
        <v>1626</v>
      </c>
      <c r="I367" s="907">
        <v>244</v>
      </c>
    </row>
    <row r="368" spans="1:9" x14ac:dyDescent="0.2">
      <c r="A368" s="908" t="s">
        <v>1833</v>
      </c>
      <c r="B368" s="1495">
        <f>'Part 3'!J274</f>
        <v>0</v>
      </c>
      <c r="C368" s="908" t="s">
        <v>3951</v>
      </c>
      <c r="D368" s="940"/>
      <c r="E368" s="940"/>
      <c r="F368" s="908" t="s">
        <v>2028</v>
      </c>
      <c r="G368" s="908" t="s">
        <v>6013</v>
      </c>
      <c r="H368" s="908" t="s">
        <v>1626</v>
      </c>
      <c r="I368" s="907">
        <v>245</v>
      </c>
    </row>
    <row r="369" spans="1:9" x14ac:dyDescent="0.2">
      <c r="A369" s="908" t="s">
        <v>1834</v>
      </c>
      <c r="B369" s="1495">
        <f>'Part 3'!M274</f>
        <v>0</v>
      </c>
      <c r="C369" s="908" t="s">
        <v>3951</v>
      </c>
      <c r="D369" s="940"/>
      <c r="E369" s="940"/>
      <c r="F369" s="908" t="s">
        <v>2029</v>
      </c>
      <c r="G369" s="908" t="s">
        <v>6014</v>
      </c>
      <c r="H369" s="908" t="s">
        <v>1626</v>
      </c>
      <c r="I369" s="907">
        <v>246</v>
      </c>
    </row>
    <row r="370" spans="1:9" x14ac:dyDescent="0.2">
      <c r="A370" s="908" t="s">
        <v>1835</v>
      </c>
      <c r="B370" s="1495">
        <f>'Part 3'!P274</f>
        <v>0</v>
      </c>
      <c r="C370" s="908" t="s">
        <v>3951</v>
      </c>
      <c r="D370" s="940"/>
      <c r="E370" s="940"/>
      <c r="F370" s="908" t="s">
        <v>2030</v>
      </c>
      <c r="G370" s="908" t="s">
        <v>6015</v>
      </c>
      <c r="H370" s="908" t="s">
        <v>1626</v>
      </c>
      <c r="I370" s="907">
        <v>247</v>
      </c>
    </row>
    <row r="371" spans="1:9" x14ac:dyDescent="0.2">
      <c r="A371" s="908" t="s">
        <v>1836</v>
      </c>
      <c r="B371" s="1495">
        <f>'Part 3'!J276</f>
        <v>0</v>
      </c>
      <c r="C371" s="908" t="s">
        <v>3952</v>
      </c>
      <c r="D371" s="940"/>
      <c r="E371" s="940"/>
      <c r="F371" s="908" t="s">
        <v>2031</v>
      </c>
      <c r="G371" s="908" t="s">
        <v>6016</v>
      </c>
      <c r="H371" s="908" t="s">
        <v>1626</v>
      </c>
      <c r="I371" s="907">
        <v>248</v>
      </c>
    </row>
    <row r="372" spans="1:9" x14ac:dyDescent="0.2">
      <c r="A372" s="908" t="s">
        <v>1837</v>
      </c>
      <c r="B372" s="1495">
        <f>'Part 3'!M276</f>
        <v>0</v>
      </c>
      <c r="C372" s="908" t="s">
        <v>3952</v>
      </c>
      <c r="D372" s="940"/>
      <c r="E372" s="940"/>
      <c r="F372" s="908" t="s">
        <v>2032</v>
      </c>
      <c r="G372" s="908" t="s">
        <v>6017</v>
      </c>
      <c r="H372" s="908" t="s">
        <v>1626</v>
      </c>
      <c r="I372" s="907">
        <v>249</v>
      </c>
    </row>
    <row r="373" spans="1:9" x14ac:dyDescent="0.2">
      <c r="A373" s="908" t="s">
        <v>1838</v>
      </c>
      <c r="B373" s="1495">
        <f>'Part 3'!P276</f>
        <v>0</v>
      </c>
      <c r="C373" s="908" t="s">
        <v>3952</v>
      </c>
      <c r="D373" s="940"/>
      <c r="E373" s="940"/>
      <c r="F373" s="908" t="s">
        <v>2033</v>
      </c>
      <c r="G373" s="908" t="s">
        <v>6018</v>
      </c>
      <c r="H373" s="908" t="s">
        <v>1626</v>
      </c>
      <c r="I373" s="907">
        <v>250</v>
      </c>
    </row>
    <row r="374" spans="1:9" ht="15" customHeight="1" x14ac:dyDescent="0.2">
      <c r="A374" s="909" t="s">
        <v>2040</v>
      </c>
      <c r="B374" s="1497">
        <f>'Part 4'!J18</f>
        <v>0</v>
      </c>
      <c r="C374" s="909" t="s">
        <v>3951</v>
      </c>
      <c r="D374" s="941"/>
      <c r="E374" s="941"/>
      <c r="F374" s="909" t="s">
        <v>2194</v>
      </c>
      <c r="G374" s="909" t="s">
        <v>6019</v>
      </c>
      <c r="H374" s="910" t="s">
        <v>2048</v>
      </c>
      <c r="I374" s="909">
        <v>1</v>
      </c>
    </row>
    <row r="375" spans="1:9" x14ac:dyDescent="0.2">
      <c r="A375" s="909" t="s">
        <v>3973</v>
      </c>
      <c r="B375" s="1497">
        <f>'Part 4'!M18</f>
        <v>0</v>
      </c>
      <c r="C375" s="909" t="s">
        <v>3951</v>
      </c>
      <c r="D375" s="941"/>
      <c r="E375" s="941"/>
      <c r="F375" s="909" t="s">
        <v>2195</v>
      </c>
      <c r="G375" s="909" t="s">
        <v>6020</v>
      </c>
      <c r="H375" s="910" t="s">
        <v>2048</v>
      </c>
      <c r="I375" s="909">
        <v>2</v>
      </c>
    </row>
    <row r="376" spans="1:9" ht="12.75" customHeight="1" x14ac:dyDescent="0.2">
      <c r="A376" s="909" t="s">
        <v>2041</v>
      </c>
      <c r="B376" s="1497">
        <f>'Part 4'!P18</f>
        <v>0</v>
      </c>
      <c r="C376" s="909" t="s">
        <v>3951</v>
      </c>
      <c r="D376" s="941"/>
      <c r="E376" s="941"/>
      <c r="F376" s="909" t="s">
        <v>2196</v>
      </c>
      <c r="G376" s="909" t="s">
        <v>6021</v>
      </c>
      <c r="H376" s="910" t="s">
        <v>2048</v>
      </c>
      <c r="I376" s="909">
        <v>3</v>
      </c>
    </row>
    <row r="377" spans="1:9" x14ac:dyDescent="0.2">
      <c r="A377" s="910" t="s">
        <v>2042</v>
      </c>
      <c r="B377" s="1497">
        <f>'Part 4'!J20</f>
        <v>0</v>
      </c>
      <c r="C377" s="910" t="s">
        <v>3951</v>
      </c>
      <c r="D377" s="941"/>
      <c r="E377" s="941"/>
      <c r="F377" s="910" t="s">
        <v>2197</v>
      </c>
      <c r="G377" s="910" t="s">
        <v>6022</v>
      </c>
      <c r="H377" s="910" t="s">
        <v>2048</v>
      </c>
      <c r="I377" s="909">
        <v>4</v>
      </c>
    </row>
    <row r="378" spans="1:9" x14ac:dyDescent="0.2">
      <c r="A378" s="910" t="s">
        <v>2043</v>
      </c>
      <c r="B378" s="1497">
        <f>'Part 4'!M20</f>
        <v>0</v>
      </c>
      <c r="C378" s="910" t="s">
        <v>3951</v>
      </c>
      <c r="D378" s="941"/>
      <c r="E378" s="941"/>
      <c r="F378" s="910" t="s">
        <v>2198</v>
      </c>
      <c r="G378" s="910" t="s">
        <v>6023</v>
      </c>
      <c r="H378" s="910" t="s">
        <v>2048</v>
      </c>
      <c r="I378" s="909">
        <v>5</v>
      </c>
    </row>
    <row r="379" spans="1:9" x14ac:dyDescent="0.2">
      <c r="A379" s="910" t="s">
        <v>2044</v>
      </c>
      <c r="B379" s="1497">
        <f>'Part 4'!P20</f>
        <v>0</v>
      </c>
      <c r="C379" s="910" t="s">
        <v>3951</v>
      </c>
      <c r="D379" s="941"/>
      <c r="E379" s="941"/>
      <c r="F379" s="910" t="s">
        <v>2199</v>
      </c>
      <c r="G379" s="910" t="s">
        <v>6024</v>
      </c>
      <c r="H379" s="910" t="s">
        <v>2048</v>
      </c>
      <c r="I379" s="909">
        <v>6</v>
      </c>
    </row>
    <row r="380" spans="1:9" x14ac:dyDescent="0.2">
      <c r="A380" s="910" t="s">
        <v>2045</v>
      </c>
      <c r="B380" s="1497">
        <f>'Part 4'!J23</f>
        <v>0</v>
      </c>
      <c r="C380" s="910" t="s">
        <v>3951</v>
      </c>
      <c r="D380" s="941"/>
      <c r="E380" s="941"/>
      <c r="F380" s="910" t="s">
        <v>2200</v>
      </c>
      <c r="G380" s="910" t="s">
        <v>6025</v>
      </c>
      <c r="H380" s="910" t="s">
        <v>2048</v>
      </c>
      <c r="I380" s="909">
        <v>7</v>
      </c>
    </row>
    <row r="381" spans="1:9" x14ac:dyDescent="0.2">
      <c r="A381" s="910" t="s">
        <v>2046</v>
      </c>
      <c r="B381" s="1497">
        <f>'Part 4'!M23</f>
        <v>0</v>
      </c>
      <c r="C381" s="910" t="s">
        <v>3951</v>
      </c>
      <c r="D381" s="941"/>
      <c r="E381" s="941"/>
      <c r="F381" s="910" t="s">
        <v>2201</v>
      </c>
      <c r="G381" s="910" t="s">
        <v>6026</v>
      </c>
      <c r="H381" s="910" t="s">
        <v>2048</v>
      </c>
      <c r="I381" s="909">
        <v>8</v>
      </c>
    </row>
    <row r="382" spans="1:9" x14ac:dyDescent="0.2">
      <c r="A382" s="910" t="s">
        <v>2047</v>
      </c>
      <c r="B382" s="1497">
        <f>'Part 4'!P23</f>
        <v>0</v>
      </c>
      <c r="C382" s="910" t="s">
        <v>3951</v>
      </c>
      <c r="D382" s="941"/>
      <c r="E382" s="941"/>
      <c r="F382" s="910" t="s">
        <v>2202</v>
      </c>
      <c r="G382" s="910" t="s">
        <v>6027</v>
      </c>
      <c r="H382" s="910" t="s">
        <v>2048</v>
      </c>
      <c r="I382" s="909">
        <v>9</v>
      </c>
    </row>
    <row r="383" spans="1:9" ht="12.75" customHeight="1" x14ac:dyDescent="0.2">
      <c r="A383" s="910" t="s">
        <v>2049</v>
      </c>
      <c r="B383" s="1498">
        <f>'Part 4'!G33</f>
        <v>1</v>
      </c>
      <c r="C383" s="910" t="s">
        <v>3953</v>
      </c>
      <c r="D383" s="941"/>
      <c r="E383" s="941"/>
      <c r="F383" s="910" t="s">
        <v>2191</v>
      </c>
      <c r="G383" s="910" t="s">
        <v>6028</v>
      </c>
      <c r="H383" s="910" t="s">
        <v>2048</v>
      </c>
      <c r="I383" s="909">
        <v>10</v>
      </c>
    </row>
    <row r="384" spans="1:9" x14ac:dyDescent="0.2">
      <c r="A384" s="910" t="s">
        <v>2052</v>
      </c>
      <c r="B384" s="1498">
        <f>'Part 4'!J33</f>
        <v>0</v>
      </c>
      <c r="C384" s="910" t="s">
        <v>3953</v>
      </c>
      <c r="D384" s="941"/>
      <c r="E384" s="941"/>
      <c r="F384" s="910" t="s">
        <v>2192</v>
      </c>
      <c r="G384" s="910" t="s">
        <v>6029</v>
      </c>
      <c r="H384" s="910" t="s">
        <v>2048</v>
      </c>
      <c r="I384" s="909">
        <v>11</v>
      </c>
    </row>
    <row r="385" spans="1:9" x14ac:dyDescent="0.2">
      <c r="A385" s="910" t="s">
        <v>2050</v>
      </c>
      <c r="B385" s="1498">
        <f>'Part 4'!M33</f>
        <v>0</v>
      </c>
      <c r="C385" s="910" t="s">
        <v>3953</v>
      </c>
      <c r="D385" s="941"/>
      <c r="E385" s="941"/>
      <c r="F385" s="910" t="s">
        <v>2193</v>
      </c>
      <c r="G385" s="910" t="s">
        <v>6030</v>
      </c>
      <c r="H385" s="910" t="s">
        <v>2048</v>
      </c>
      <c r="I385" s="909">
        <v>12</v>
      </c>
    </row>
    <row r="386" spans="1:9" x14ac:dyDescent="0.2">
      <c r="A386" s="910" t="s">
        <v>2051</v>
      </c>
      <c r="B386" s="1498">
        <f>'Part 4'!P33</f>
        <v>0</v>
      </c>
      <c r="C386" s="910" t="s">
        <v>3953</v>
      </c>
      <c r="D386" s="941"/>
      <c r="E386" s="941"/>
      <c r="F386" s="910" t="s">
        <v>5555</v>
      </c>
      <c r="G386" s="910" t="s">
        <v>6031</v>
      </c>
      <c r="H386" s="910" t="s">
        <v>2048</v>
      </c>
      <c r="I386" s="909">
        <v>13</v>
      </c>
    </row>
    <row r="387" spans="1:9" x14ac:dyDescent="0.2">
      <c r="A387" s="910" t="s">
        <v>2053</v>
      </c>
      <c r="B387" s="1497">
        <f>'Part 4'!J37</f>
        <v>0</v>
      </c>
      <c r="C387" s="910" t="s">
        <v>3951</v>
      </c>
      <c r="D387" s="941"/>
      <c r="E387" s="941"/>
      <c r="F387" s="910" t="s">
        <v>5556</v>
      </c>
      <c r="G387" s="910" t="s">
        <v>6032</v>
      </c>
      <c r="H387" s="910" t="s">
        <v>2048</v>
      </c>
      <c r="I387" s="909">
        <v>14</v>
      </c>
    </row>
    <row r="388" spans="1:9" x14ac:dyDescent="0.2">
      <c r="A388" s="910" t="s">
        <v>2054</v>
      </c>
      <c r="B388" s="1497">
        <f>'Part 4'!J39</f>
        <v>0</v>
      </c>
      <c r="C388" s="910" t="s">
        <v>3951</v>
      </c>
      <c r="D388" s="941"/>
      <c r="E388" s="941"/>
      <c r="F388" s="910" t="s">
        <v>5557</v>
      </c>
      <c r="G388" s="910" t="s">
        <v>6033</v>
      </c>
      <c r="H388" s="910" t="s">
        <v>2048</v>
      </c>
      <c r="I388" s="909">
        <v>15</v>
      </c>
    </row>
    <row r="389" spans="1:9" x14ac:dyDescent="0.2">
      <c r="A389" s="910" t="s">
        <v>2055</v>
      </c>
      <c r="B389" s="1497">
        <f>'Part 4'!J41</f>
        <v>0</v>
      </c>
      <c r="C389" s="910" t="s">
        <v>3951</v>
      </c>
      <c r="D389" s="941"/>
      <c r="E389" s="941"/>
      <c r="F389" s="910" t="s">
        <v>5558</v>
      </c>
      <c r="G389" s="910" t="s">
        <v>6034</v>
      </c>
      <c r="H389" s="910" t="s">
        <v>2048</v>
      </c>
      <c r="I389" s="909">
        <v>16</v>
      </c>
    </row>
    <row r="390" spans="1:9" x14ac:dyDescent="0.2">
      <c r="A390" s="910" t="s">
        <v>2056</v>
      </c>
      <c r="B390" s="1497">
        <f>'Part 4'!J44</f>
        <v>0</v>
      </c>
      <c r="C390" s="910" t="s">
        <v>3951</v>
      </c>
      <c r="D390" s="941"/>
      <c r="E390" s="941"/>
      <c r="F390" s="910" t="s">
        <v>5022</v>
      </c>
      <c r="G390" s="910" t="s">
        <v>6035</v>
      </c>
      <c r="H390" s="910" t="s">
        <v>2048</v>
      </c>
      <c r="I390" s="909">
        <v>17</v>
      </c>
    </row>
    <row r="391" spans="1:9" s="1378" customFormat="1" x14ac:dyDescent="0.2">
      <c r="A391" s="1376" t="s">
        <v>5021</v>
      </c>
      <c r="B391" s="1499">
        <f>'Part 4'!M44</f>
        <v>0</v>
      </c>
      <c r="C391" s="1376" t="s">
        <v>3951</v>
      </c>
      <c r="D391" s="1377"/>
      <c r="E391" s="1377"/>
      <c r="F391" s="1376" t="s">
        <v>5559</v>
      </c>
      <c r="G391" s="1376" t="s">
        <v>6036</v>
      </c>
      <c r="H391" s="1376" t="s">
        <v>2048</v>
      </c>
      <c r="I391" s="1376">
        <v>18</v>
      </c>
    </row>
    <row r="392" spans="1:9" x14ac:dyDescent="0.2">
      <c r="A392" s="910" t="s">
        <v>2057</v>
      </c>
      <c r="B392" s="1497">
        <f>'Part 4'!J46</f>
        <v>0</v>
      </c>
      <c r="C392" s="910" t="s">
        <v>3951</v>
      </c>
      <c r="D392" s="941"/>
      <c r="E392" s="941"/>
      <c r="F392" s="910" t="s">
        <v>5024</v>
      </c>
      <c r="G392" s="910" t="s">
        <v>6037</v>
      </c>
      <c r="H392" s="910" t="s">
        <v>2048</v>
      </c>
      <c r="I392" s="909">
        <v>19</v>
      </c>
    </row>
    <row r="393" spans="1:9" s="1378" customFormat="1" x14ac:dyDescent="0.2">
      <c r="A393" s="1376" t="s">
        <v>5023</v>
      </c>
      <c r="B393" s="1499">
        <f>'Part 4'!M46</f>
        <v>0</v>
      </c>
      <c r="C393" s="1376" t="s">
        <v>3951</v>
      </c>
      <c r="D393" s="1377"/>
      <c r="E393" s="1377"/>
      <c r="F393" s="1376" t="s">
        <v>5560</v>
      </c>
      <c r="G393" s="1376" t="s">
        <v>6038</v>
      </c>
      <c r="H393" s="1376" t="s">
        <v>2048</v>
      </c>
      <c r="I393" s="1376">
        <v>20</v>
      </c>
    </row>
    <row r="394" spans="1:9" x14ac:dyDescent="0.2">
      <c r="A394" s="910" t="s">
        <v>2058</v>
      </c>
      <c r="B394" s="1497">
        <f>'Part 4'!J48</f>
        <v>0</v>
      </c>
      <c r="C394" s="910" t="s">
        <v>3951</v>
      </c>
      <c r="D394" s="941"/>
      <c r="E394" s="941"/>
      <c r="F394" s="910" t="s">
        <v>5026</v>
      </c>
      <c r="G394" s="910" t="s">
        <v>6039</v>
      </c>
      <c r="H394" s="910" t="s">
        <v>2048</v>
      </c>
      <c r="I394" s="909">
        <v>21</v>
      </c>
    </row>
    <row r="395" spans="1:9" s="1378" customFormat="1" x14ac:dyDescent="0.2">
      <c r="A395" s="1376" t="s">
        <v>5025</v>
      </c>
      <c r="B395" s="1499">
        <f>'Part 4'!M48</f>
        <v>0</v>
      </c>
      <c r="C395" s="1376" t="s">
        <v>3951</v>
      </c>
      <c r="D395" s="1377"/>
      <c r="E395" s="1377"/>
      <c r="F395" s="1376" t="s">
        <v>5561</v>
      </c>
      <c r="G395" s="1376" t="s">
        <v>6040</v>
      </c>
      <c r="H395" s="1376" t="s">
        <v>2048</v>
      </c>
      <c r="I395" s="1376">
        <v>22</v>
      </c>
    </row>
    <row r="396" spans="1:9" x14ac:dyDescent="0.2">
      <c r="A396" s="910" t="s">
        <v>2068</v>
      </c>
      <c r="B396" s="1497">
        <f>'Part 4'!J51</f>
        <v>0</v>
      </c>
      <c r="C396" s="910" t="s">
        <v>3951</v>
      </c>
      <c r="D396" s="941"/>
      <c r="E396" s="941"/>
      <c r="F396" s="910" t="s">
        <v>2203</v>
      </c>
      <c r="G396" s="910" t="s">
        <v>6041</v>
      </c>
      <c r="H396" s="910" t="s">
        <v>2048</v>
      </c>
      <c r="I396" s="909">
        <v>23</v>
      </c>
    </row>
    <row r="397" spans="1:9" x14ac:dyDescent="0.2">
      <c r="A397" s="910" t="s">
        <v>2071</v>
      </c>
      <c r="B397" s="1497">
        <f>'Part 4'!M51</f>
        <v>0</v>
      </c>
      <c r="C397" s="910" t="s">
        <v>3951</v>
      </c>
      <c r="D397" s="941"/>
      <c r="E397" s="941"/>
      <c r="F397" s="910" t="s">
        <v>5562</v>
      </c>
      <c r="G397" s="910" t="s">
        <v>6042</v>
      </c>
      <c r="H397" s="910" t="s">
        <v>2048</v>
      </c>
      <c r="I397" s="909">
        <v>24</v>
      </c>
    </row>
    <row r="398" spans="1:9" x14ac:dyDescent="0.2">
      <c r="A398" s="910" t="s">
        <v>2069</v>
      </c>
      <c r="B398" s="1497">
        <f>'Part 4'!J53</f>
        <v>0</v>
      </c>
      <c r="C398" s="910" t="s">
        <v>3951</v>
      </c>
      <c r="D398" s="941"/>
      <c r="E398" s="941"/>
      <c r="F398" s="910" t="s">
        <v>2204</v>
      </c>
      <c r="G398" s="910" t="s">
        <v>6043</v>
      </c>
      <c r="H398" s="910" t="s">
        <v>2048</v>
      </c>
      <c r="I398" s="909">
        <v>25</v>
      </c>
    </row>
    <row r="399" spans="1:9" x14ac:dyDescent="0.2">
      <c r="A399" s="910" t="s">
        <v>2072</v>
      </c>
      <c r="B399" s="1497">
        <f>'Part 4'!M53</f>
        <v>0</v>
      </c>
      <c r="C399" s="910" t="s">
        <v>3951</v>
      </c>
      <c r="D399" s="941"/>
      <c r="E399" s="941"/>
      <c r="F399" s="910" t="s">
        <v>5563</v>
      </c>
      <c r="G399" s="910" t="s">
        <v>6044</v>
      </c>
      <c r="H399" s="910" t="s">
        <v>2048</v>
      </c>
      <c r="I399" s="909">
        <v>26</v>
      </c>
    </row>
    <row r="400" spans="1:9" x14ac:dyDescent="0.2">
      <c r="A400" s="910" t="s">
        <v>2070</v>
      </c>
      <c r="B400" s="1497">
        <f>'Part 4'!J55</f>
        <v>0</v>
      </c>
      <c r="C400" s="910" t="s">
        <v>3951</v>
      </c>
      <c r="D400" s="941"/>
      <c r="E400" s="941"/>
      <c r="F400" s="910" t="s">
        <v>2205</v>
      </c>
      <c r="G400" s="910" t="s">
        <v>6045</v>
      </c>
      <c r="H400" s="910" t="s">
        <v>2048</v>
      </c>
      <c r="I400" s="909">
        <v>27</v>
      </c>
    </row>
    <row r="401" spans="1:9" x14ac:dyDescent="0.2">
      <c r="A401" s="910" t="s">
        <v>2073</v>
      </c>
      <c r="B401" s="1497">
        <f>'Part 4'!M55</f>
        <v>0</v>
      </c>
      <c r="C401" s="910" t="s">
        <v>3951</v>
      </c>
      <c r="D401" s="941"/>
      <c r="E401" s="941"/>
      <c r="F401" s="910" t="s">
        <v>5564</v>
      </c>
      <c r="G401" s="910" t="s">
        <v>6046</v>
      </c>
      <c r="H401" s="910" t="s">
        <v>2048</v>
      </c>
      <c r="I401" s="909">
        <v>28</v>
      </c>
    </row>
    <row r="402" spans="1:9" x14ac:dyDescent="0.2">
      <c r="A402" s="910" t="s">
        <v>2059</v>
      </c>
      <c r="B402" s="1497">
        <f>'Part 4'!J58</f>
        <v>0</v>
      </c>
      <c r="C402" s="910" t="s">
        <v>3951</v>
      </c>
      <c r="D402" s="941"/>
      <c r="E402" s="941"/>
      <c r="F402" s="910" t="s">
        <v>2206</v>
      </c>
      <c r="G402" s="910" t="s">
        <v>6047</v>
      </c>
      <c r="H402" s="910" t="s">
        <v>2048</v>
      </c>
      <c r="I402" s="909">
        <v>29</v>
      </c>
    </row>
    <row r="403" spans="1:9" x14ac:dyDescent="0.2">
      <c r="A403" s="910" t="s">
        <v>2062</v>
      </c>
      <c r="B403" s="1497">
        <f>'Part 4'!M58</f>
        <v>0</v>
      </c>
      <c r="C403" s="910" t="s">
        <v>3951</v>
      </c>
      <c r="D403" s="941"/>
      <c r="E403" s="941"/>
      <c r="F403" s="910" t="s">
        <v>2209</v>
      </c>
      <c r="G403" s="910" t="s">
        <v>6048</v>
      </c>
      <c r="H403" s="910" t="s">
        <v>2048</v>
      </c>
      <c r="I403" s="909">
        <v>30</v>
      </c>
    </row>
    <row r="404" spans="1:9" x14ac:dyDescent="0.2">
      <c r="A404" s="910" t="s">
        <v>2065</v>
      </c>
      <c r="B404" s="1497">
        <f>'Part 4'!P58</f>
        <v>0</v>
      </c>
      <c r="C404" s="910" t="s">
        <v>3951</v>
      </c>
      <c r="D404" s="941"/>
      <c r="E404" s="941"/>
      <c r="F404" s="910" t="s">
        <v>5565</v>
      </c>
      <c r="G404" s="910" t="s">
        <v>6049</v>
      </c>
      <c r="H404" s="910" t="s">
        <v>2048</v>
      </c>
      <c r="I404" s="909">
        <v>31</v>
      </c>
    </row>
    <row r="405" spans="1:9" x14ac:dyDescent="0.2">
      <c r="A405" s="910" t="s">
        <v>2060</v>
      </c>
      <c r="B405" s="1497">
        <f>'Part 4'!J60</f>
        <v>0</v>
      </c>
      <c r="C405" s="910" t="s">
        <v>3951</v>
      </c>
      <c r="D405" s="941"/>
      <c r="E405" s="941"/>
      <c r="F405" s="910" t="s">
        <v>2207</v>
      </c>
      <c r="G405" s="910" t="s">
        <v>6050</v>
      </c>
      <c r="H405" s="910" t="s">
        <v>2048</v>
      </c>
      <c r="I405" s="909">
        <v>32</v>
      </c>
    </row>
    <row r="406" spans="1:9" x14ac:dyDescent="0.2">
      <c r="A406" s="910" t="s">
        <v>2063</v>
      </c>
      <c r="B406" s="1497">
        <f>'Part 4'!M60</f>
        <v>0</v>
      </c>
      <c r="C406" s="910" t="s">
        <v>3951</v>
      </c>
      <c r="D406" s="941"/>
      <c r="E406" s="941"/>
      <c r="F406" s="910" t="s">
        <v>2210</v>
      </c>
      <c r="G406" s="910" t="s">
        <v>6051</v>
      </c>
      <c r="H406" s="910" t="s">
        <v>2048</v>
      </c>
      <c r="I406" s="909">
        <v>33</v>
      </c>
    </row>
    <row r="407" spans="1:9" x14ac:dyDescent="0.2">
      <c r="A407" s="910" t="s">
        <v>2066</v>
      </c>
      <c r="B407" s="1497">
        <f>'Part 4'!P60</f>
        <v>0</v>
      </c>
      <c r="C407" s="910" t="s">
        <v>3951</v>
      </c>
      <c r="D407" s="941"/>
      <c r="E407" s="941"/>
      <c r="F407" s="910" t="s">
        <v>5566</v>
      </c>
      <c r="G407" s="910" t="s">
        <v>6052</v>
      </c>
      <c r="H407" s="910" t="s">
        <v>2048</v>
      </c>
      <c r="I407" s="909">
        <v>34</v>
      </c>
    </row>
    <row r="408" spans="1:9" x14ac:dyDescent="0.2">
      <c r="A408" s="910" t="s">
        <v>2061</v>
      </c>
      <c r="B408" s="1497">
        <f>'Part 4'!J62</f>
        <v>0</v>
      </c>
      <c r="C408" s="910" t="s">
        <v>3951</v>
      </c>
      <c r="D408" s="941"/>
      <c r="E408" s="941"/>
      <c r="F408" s="910" t="s">
        <v>2208</v>
      </c>
      <c r="G408" s="910" t="s">
        <v>6053</v>
      </c>
      <c r="H408" s="910" t="s">
        <v>2048</v>
      </c>
      <c r="I408" s="909">
        <v>35</v>
      </c>
    </row>
    <row r="409" spans="1:9" x14ac:dyDescent="0.2">
      <c r="A409" s="910" t="s">
        <v>2064</v>
      </c>
      <c r="B409" s="1497">
        <f>'Part 4'!M62</f>
        <v>0</v>
      </c>
      <c r="C409" s="910" t="s">
        <v>3951</v>
      </c>
      <c r="D409" s="941"/>
      <c r="E409" s="941"/>
      <c r="F409" s="910" t="s">
        <v>2211</v>
      </c>
      <c r="G409" s="910" t="s">
        <v>6054</v>
      </c>
      <c r="H409" s="910" t="s">
        <v>2048</v>
      </c>
      <c r="I409" s="909">
        <v>36</v>
      </c>
    </row>
    <row r="410" spans="1:9" x14ac:dyDescent="0.2">
      <c r="A410" s="910" t="s">
        <v>2067</v>
      </c>
      <c r="B410" s="1497">
        <f>'Part 4'!P62</f>
        <v>0</v>
      </c>
      <c r="C410" s="910" t="s">
        <v>3951</v>
      </c>
      <c r="D410" s="941"/>
      <c r="E410" s="941"/>
      <c r="F410" s="910" t="s">
        <v>5567</v>
      </c>
      <c r="G410" s="910" t="s">
        <v>6055</v>
      </c>
      <c r="H410" s="910" t="s">
        <v>2048</v>
      </c>
      <c r="I410" s="909">
        <v>37</v>
      </c>
    </row>
    <row r="411" spans="1:9" x14ac:dyDescent="0.2">
      <c r="A411" s="910" t="s">
        <v>2083</v>
      </c>
      <c r="B411" s="1497">
        <f>'Part 4'!G65</f>
        <v>0</v>
      </c>
      <c r="C411" s="910" t="s">
        <v>3951</v>
      </c>
      <c r="D411" s="941"/>
      <c r="E411" s="941"/>
      <c r="F411" s="910" t="s">
        <v>2212</v>
      </c>
      <c r="G411" s="910" t="s">
        <v>6056</v>
      </c>
      <c r="H411" s="910" t="s">
        <v>2048</v>
      </c>
      <c r="I411" s="909">
        <v>38</v>
      </c>
    </row>
    <row r="412" spans="1:9" x14ac:dyDescent="0.2">
      <c r="A412" s="910" t="s">
        <v>2074</v>
      </c>
      <c r="B412" s="1497">
        <f>'Part 4'!J65</f>
        <v>0</v>
      </c>
      <c r="C412" s="910" t="s">
        <v>3951</v>
      </c>
      <c r="D412" s="941"/>
      <c r="E412" s="941"/>
      <c r="F412" s="910" t="s">
        <v>2215</v>
      </c>
      <c r="G412" s="910" t="s">
        <v>6057</v>
      </c>
      <c r="H412" s="910" t="s">
        <v>2048</v>
      </c>
      <c r="I412" s="909">
        <v>39</v>
      </c>
    </row>
    <row r="413" spans="1:9" x14ac:dyDescent="0.2">
      <c r="A413" s="910" t="s">
        <v>2077</v>
      </c>
      <c r="B413" s="1497">
        <f>'Part 4'!M65</f>
        <v>0</v>
      </c>
      <c r="C413" s="910" t="s">
        <v>3951</v>
      </c>
      <c r="D413" s="941"/>
      <c r="E413" s="941"/>
      <c r="F413" s="910" t="s">
        <v>2218</v>
      </c>
      <c r="G413" s="910" t="s">
        <v>6058</v>
      </c>
      <c r="H413" s="910" t="s">
        <v>2048</v>
      </c>
      <c r="I413" s="909">
        <v>40</v>
      </c>
    </row>
    <row r="414" spans="1:9" x14ac:dyDescent="0.2">
      <c r="A414" s="910" t="s">
        <v>2080</v>
      </c>
      <c r="B414" s="1497">
        <f>'Part 4'!P65</f>
        <v>0</v>
      </c>
      <c r="C414" s="910" t="s">
        <v>3951</v>
      </c>
      <c r="D414" s="941"/>
      <c r="E414" s="941"/>
      <c r="F414" s="910" t="s">
        <v>5568</v>
      </c>
      <c r="G414" s="910" t="s">
        <v>6059</v>
      </c>
      <c r="H414" s="910" t="s">
        <v>2048</v>
      </c>
      <c r="I414" s="909">
        <v>41</v>
      </c>
    </row>
    <row r="415" spans="1:9" x14ac:dyDescent="0.2">
      <c r="A415" s="910" t="s">
        <v>2084</v>
      </c>
      <c r="B415" s="1497">
        <f>'Part 4'!G68</f>
        <v>0</v>
      </c>
      <c r="C415" s="910" t="s">
        <v>3951</v>
      </c>
      <c r="D415" s="941"/>
      <c r="E415" s="941"/>
      <c r="F415" s="910" t="s">
        <v>2213</v>
      </c>
      <c r="G415" s="910" t="s">
        <v>6060</v>
      </c>
      <c r="H415" s="910" t="s">
        <v>2048</v>
      </c>
      <c r="I415" s="909">
        <v>42</v>
      </c>
    </row>
    <row r="416" spans="1:9" x14ac:dyDescent="0.2">
      <c r="A416" s="910" t="s">
        <v>2075</v>
      </c>
      <c r="B416" s="1497">
        <f>'Part 4'!J68</f>
        <v>0</v>
      </c>
      <c r="C416" s="910" t="s">
        <v>3951</v>
      </c>
      <c r="D416" s="941"/>
      <c r="E416" s="941"/>
      <c r="F416" s="910" t="s">
        <v>2216</v>
      </c>
      <c r="G416" s="910" t="s">
        <v>6061</v>
      </c>
      <c r="H416" s="910" t="s">
        <v>2048</v>
      </c>
      <c r="I416" s="909">
        <v>43</v>
      </c>
    </row>
    <row r="417" spans="1:9" x14ac:dyDescent="0.2">
      <c r="A417" s="910" t="s">
        <v>2078</v>
      </c>
      <c r="B417" s="1497">
        <f>'Part 4'!M68</f>
        <v>0</v>
      </c>
      <c r="C417" s="910" t="s">
        <v>3951</v>
      </c>
      <c r="D417" s="941"/>
      <c r="E417" s="941"/>
      <c r="F417" s="910" t="s">
        <v>2219</v>
      </c>
      <c r="G417" s="910" t="s">
        <v>6062</v>
      </c>
      <c r="H417" s="910" t="s">
        <v>2048</v>
      </c>
      <c r="I417" s="909">
        <v>44</v>
      </c>
    </row>
    <row r="418" spans="1:9" x14ac:dyDescent="0.2">
      <c r="A418" s="910" t="s">
        <v>2081</v>
      </c>
      <c r="B418" s="1497">
        <f>'Part 4'!P68</f>
        <v>0</v>
      </c>
      <c r="C418" s="910" t="s">
        <v>3951</v>
      </c>
      <c r="D418" s="941"/>
      <c r="E418" s="941"/>
      <c r="F418" s="910" t="s">
        <v>5569</v>
      </c>
      <c r="G418" s="910" t="s">
        <v>6063</v>
      </c>
      <c r="H418" s="910" t="s">
        <v>2048</v>
      </c>
      <c r="I418" s="909">
        <v>45</v>
      </c>
    </row>
    <row r="419" spans="1:9" x14ac:dyDescent="0.2">
      <c r="A419" s="910" t="s">
        <v>2085</v>
      </c>
      <c r="B419" s="1497">
        <f>'Part 4'!G70</f>
        <v>0</v>
      </c>
      <c r="C419" s="910" t="s">
        <v>3951</v>
      </c>
      <c r="D419" s="941"/>
      <c r="E419" s="941"/>
      <c r="F419" s="910" t="s">
        <v>2214</v>
      </c>
      <c r="G419" s="910" t="s">
        <v>6064</v>
      </c>
      <c r="H419" s="910" t="s">
        <v>2048</v>
      </c>
      <c r="I419" s="909">
        <v>46</v>
      </c>
    </row>
    <row r="420" spans="1:9" x14ac:dyDescent="0.2">
      <c r="A420" s="910" t="s">
        <v>2076</v>
      </c>
      <c r="B420" s="1497">
        <f>'Part 4'!J70</f>
        <v>0</v>
      </c>
      <c r="C420" s="910" t="s">
        <v>3951</v>
      </c>
      <c r="D420" s="941"/>
      <c r="E420" s="941"/>
      <c r="F420" s="910" t="s">
        <v>2217</v>
      </c>
      <c r="G420" s="910" t="s">
        <v>6065</v>
      </c>
      <c r="H420" s="910" t="s">
        <v>2048</v>
      </c>
      <c r="I420" s="909">
        <v>47</v>
      </c>
    </row>
    <row r="421" spans="1:9" x14ac:dyDescent="0.2">
      <c r="A421" s="910" t="s">
        <v>2079</v>
      </c>
      <c r="B421" s="1497">
        <f>'Part 4'!M70</f>
        <v>0</v>
      </c>
      <c r="C421" s="910" t="s">
        <v>3951</v>
      </c>
      <c r="D421" s="941"/>
      <c r="E421" s="941"/>
      <c r="F421" s="910" t="s">
        <v>2220</v>
      </c>
      <c r="G421" s="910" t="s">
        <v>6066</v>
      </c>
      <c r="H421" s="910" t="s">
        <v>2048</v>
      </c>
      <c r="I421" s="909">
        <v>48</v>
      </c>
    </row>
    <row r="422" spans="1:9" x14ac:dyDescent="0.2">
      <c r="A422" s="910" t="s">
        <v>2082</v>
      </c>
      <c r="B422" s="1497">
        <f>'Part 4'!P70</f>
        <v>0</v>
      </c>
      <c r="C422" s="910" t="s">
        <v>3951</v>
      </c>
      <c r="D422" s="941"/>
      <c r="E422" s="941"/>
      <c r="F422" s="910" t="s">
        <v>5570</v>
      </c>
      <c r="G422" s="910" t="s">
        <v>6067</v>
      </c>
      <c r="H422" s="910" t="s">
        <v>2048</v>
      </c>
      <c r="I422" s="909">
        <v>49</v>
      </c>
    </row>
    <row r="423" spans="1:9" x14ac:dyDescent="0.2">
      <c r="A423" s="910" t="s">
        <v>2086</v>
      </c>
      <c r="B423" s="1497">
        <f>'Part 4'!G73</f>
        <v>0</v>
      </c>
      <c r="C423" s="910" t="s">
        <v>3951</v>
      </c>
      <c r="D423" s="941"/>
      <c r="E423" s="941"/>
      <c r="F423" s="910" t="s">
        <v>4291</v>
      </c>
      <c r="G423" s="910" t="s">
        <v>6068</v>
      </c>
      <c r="H423" s="910" t="s">
        <v>2048</v>
      </c>
      <c r="I423" s="909">
        <v>50</v>
      </c>
    </row>
    <row r="424" spans="1:9" x14ac:dyDescent="0.2">
      <c r="A424" s="910" t="s">
        <v>2089</v>
      </c>
      <c r="B424" s="1497">
        <f>'Part 4'!J73</f>
        <v>0</v>
      </c>
      <c r="C424" s="910" t="s">
        <v>3951</v>
      </c>
      <c r="D424" s="941"/>
      <c r="E424" s="941"/>
      <c r="F424" s="910" t="s">
        <v>5571</v>
      </c>
      <c r="G424" s="910" t="s">
        <v>6069</v>
      </c>
      <c r="H424" s="910" t="s">
        <v>2048</v>
      </c>
      <c r="I424" s="909">
        <v>51</v>
      </c>
    </row>
    <row r="425" spans="1:9" x14ac:dyDescent="0.2">
      <c r="A425" s="910" t="s">
        <v>2087</v>
      </c>
      <c r="B425" s="1497">
        <f>'Part 4'!G76</f>
        <v>0</v>
      </c>
      <c r="C425" s="910" t="s">
        <v>3951</v>
      </c>
      <c r="D425" s="941"/>
      <c r="E425" s="941"/>
      <c r="F425" s="910" t="s">
        <v>5572</v>
      </c>
      <c r="G425" s="910" t="s">
        <v>6070</v>
      </c>
      <c r="H425" s="910" t="s">
        <v>2048</v>
      </c>
      <c r="I425" s="909">
        <v>52</v>
      </c>
    </row>
    <row r="426" spans="1:9" x14ac:dyDescent="0.2">
      <c r="A426" s="910" t="s">
        <v>2090</v>
      </c>
      <c r="B426" s="1497">
        <f>'Part 4'!J76</f>
        <v>0</v>
      </c>
      <c r="C426" s="910" t="s">
        <v>3951</v>
      </c>
      <c r="D426" s="941"/>
      <c r="E426" s="941"/>
      <c r="F426" s="910" t="s">
        <v>5573</v>
      </c>
      <c r="G426" s="910" t="s">
        <v>6071</v>
      </c>
      <c r="H426" s="910" t="s">
        <v>2048</v>
      </c>
      <c r="I426" s="909">
        <v>53</v>
      </c>
    </row>
    <row r="427" spans="1:9" x14ac:dyDescent="0.2">
      <c r="A427" s="910" t="s">
        <v>2088</v>
      </c>
      <c r="B427" s="1497">
        <f>'Part 4'!G78</f>
        <v>0</v>
      </c>
      <c r="C427" s="910" t="s">
        <v>3951</v>
      </c>
      <c r="D427" s="941"/>
      <c r="E427" s="941"/>
      <c r="F427" s="910" t="s">
        <v>4292</v>
      </c>
      <c r="G427" s="910" t="s">
        <v>6072</v>
      </c>
      <c r="H427" s="910" t="s">
        <v>2048</v>
      </c>
      <c r="I427" s="909">
        <v>54</v>
      </c>
    </row>
    <row r="428" spans="1:9" x14ac:dyDescent="0.2">
      <c r="A428" s="910" t="s">
        <v>2091</v>
      </c>
      <c r="B428" s="1497">
        <f>'Part 4'!J78</f>
        <v>0</v>
      </c>
      <c r="C428" s="910" t="s">
        <v>3951</v>
      </c>
      <c r="D428" s="941"/>
      <c r="E428" s="941"/>
      <c r="F428" s="910" t="s">
        <v>5574</v>
      </c>
      <c r="G428" s="910" t="s">
        <v>6073</v>
      </c>
      <c r="H428" s="910" t="s">
        <v>2048</v>
      </c>
      <c r="I428" s="909">
        <v>55</v>
      </c>
    </row>
    <row r="429" spans="1:9" x14ac:dyDescent="0.2">
      <c r="A429" s="910" t="s">
        <v>2092</v>
      </c>
      <c r="B429" s="1497">
        <f>'Part 4'!J82</f>
        <v>0</v>
      </c>
      <c r="C429" s="910" t="s">
        <v>3951</v>
      </c>
      <c r="D429" s="941"/>
      <c r="E429" s="941"/>
      <c r="F429" s="910" t="s">
        <v>4293</v>
      </c>
      <c r="G429" s="910" t="s">
        <v>6074</v>
      </c>
      <c r="H429" s="910" t="s">
        <v>2048</v>
      </c>
      <c r="I429" s="909">
        <v>56</v>
      </c>
    </row>
    <row r="430" spans="1:9" x14ac:dyDescent="0.2">
      <c r="A430" s="910" t="s">
        <v>2093</v>
      </c>
      <c r="B430" s="1497">
        <f>'Part 4'!M82</f>
        <v>0</v>
      </c>
      <c r="C430" s="910" t="s">
        <v>3951</v>
      </c>
      <c r="D430" s="941"/>
      <c r="E430" s="941"/>
      <c r="F430" s="910" t="s">
        <v>4294</v>
      </c>
      <c r="G430" s="910" t="s">
        <v>6075</v>
      </c>
      <c r="H430" s="910" t="s">
        <v>2048</v>
      </c>
      <c r="I430" s="909">
        <v>57</v>
      </c>
    </row>
    <row r="431" spans="1:9" x14ac:dyDescent="0.2">
      <c r="A431" s="910" t="s">
        <v>2094</v>
      </c>
      <c r="B431" s="1497">
        <f>'Part 4'!P82</f>
        <v>0</v>
      </c>
      <c r="C431" s="910" t="s">
        <v>3951</v>
      </c>
      <c r="D431" s="941"/>
      <c r="E431" s="941"/>
      <c r="F431" s="910" t="s">
        <v>5575</v>
      </c>
      <c r="G431" s="910" t="s">
        <v>6076</v>
      </c>
      <c r="H431" s="910" t="s">
        <v>2048</v>
      </c>
      <c r="I431" s="909">
        <v>58</v>
      </c>
    </row>
    <row r="432" spans="1:9" x14ac:dyDescent="0.2">
      <c r="A432" s="910" t="s">
        <v>2095</v>
      </c>
      <c r="B432" s="1497">
        <f>'Part 4'!J84</f>
        <v>0</v>
      </c>
      <c r="C432" s="910" t="s">
        <v>3951</v>
      </c>
      <c r="D432" s="941"/>
      <c r="E432" s="941"/>
      <c r="F432" s="910" t="s">
        <v>4295</v>
      </c>
      <c r="G432" s="910" t="s">
        <v>6077</v>
      </c>
      <c r="H432" s="910" t="s">
        <v>2048</v>
      </c>
      <c r="I432" s="909">
        <v>59</v>
      </c>
    </row>
    <row r="433" spans="1:9" x14ac:dyDescent="0.2">
      <c r="A433" s="910" t="s">
        <v>2096</v>
      </c>
      <c r="B433" s="1497">
        <f>'Part 4'!M84</f>
        <v>0</v>
      </c>
      <c r="C433" s="910" t="s">
        <v>3951</v>
      </c>
      <c r="D433" s="941"/>
      <c r="E433" s="941"/>
      <c r="F433" s="910" t="s">
        <v>4296</v>
      </c>
      <c r="G433" s="910" t="s">
        <v>6078</v>
      </c>
      <c r="H433" s="910" t="s">
        <v>2048</v>
      </c>
      <c r="I433" s="909">
        <v>60</v>
      </c>
    </row>
    <row r="434" spans="1:9" x14ac:dyDescent="0.2">
      <c r="A434" s="910" t="s">
        <v>2097</v>
      </c>
      <c r="B434" s="1497">
        <f>'Part 4'!P84</f>
        <v>0</v>
      </c>
      <c r="C434" s="910" t="s">
        <v>3951</v>
      </c>
      <c r="D434" s="941"/>
      <c r="E434" s="941"/>
      <c r="F434" s="910" t="s">
        <v>5576</v>
      </c>
      <c r="G434" s="910" t="s">
        <v>6079</v>
      </c>
      <c r="H434" s="910" t="s">
        <v>2048</v>
      </c>
      <c r="I434" s="909">
        <v>61</v>
      </c>
    </row>
    <row r="435" spans="1:9" x14ac:dyDescent="0.2">
      <c r="A435" s="910" t="s">
        <v>2098</v>
      </c>
      <c r="B435" s="1497">
        <f>'Part 4'!J86</f>
        <v>0</v>
      </c>
      <c r="C435" s="910" t="s">
        <v>3951</v>
      </c>
      <c r="D435" s="941"/>
      <c r="E435" s="941"/>
      <c r="F435" s="910" t="s">
        <v>4297</v>
      </c>
      <c r="G435" s="910" t="s">
        <v>6080</v>
      </c>
      <c r="H435" s="910" t="s">
        <v>2048</v>
      </c>
      <c r="I435" s="909">
        <v>62</v>
      </c>
    </row>
    <row r="436" spans="1:9" x14ac:dyDescent="0.2">
      <c r="A436" s="910" t="s">
        <v>2099</v>
      </c>
      <c r="B436" s="1497">
        <f>'Part 4'!M86</f>
        <v>0</v>
      </c>
      <c r="C436" s="910" t="s">
        <v>3951</v>
      </c>
      <c r="D436" s="941"/>
      <c r="E436" s="941"/>
      <c r="F436" s="910" t="s">
        <v>4298</v>
      </c>
      <c r="G436" s="910" t="s">
        <v>6081</v>
      </c>
      <c r="H436" s="910" t="s">
        <v>2048</v>
      </c>
      <c r="I436" s="909">
        <v>63</v>
      </c>
    </row>
    <row r="437" spans="1:9" x14ac:dyDescent="0.2">
      <c r="A437" s="910" t="s">
        <v>2100</v>
      </c>
      <c r="B437" s="1497">
        <f>'Part 4'!P86</f>
        <v>0</v>
      </c>
      <c r="C437" s="910" t="s">
        <v>3951</v>
      </c>
      <c r="D437" s="941"/>
      <c r="E437" s="941"/>
      <c r="F437" s="910" t="s">
        <v>5577</v>
      </c>
      <c r="G437" s="910" t="s">
        <v>6082</v>
      </c>
      <c r="H437" s="910" t="s">
        <v>2048</v>
      </c>
      <c r="I437" s="909">
        <v>64</v>
      </c>
    </row>
    <row r="438" spans="1:9" x14ac:dyDescent="0.2">
      <c r="A438" s="910" t="s">
        <v>2101</v>
      </c>
      <c r="B438" s="1497">
        <f>'Part 4'!J89</f>
        <v>0</v>
      </c>
      <c r="C438" s="910" t="s">
        <v>3951</v>
      </c>
      <c r="D438" s="941"/>
      <c r="E438" s="941"/>
      <c r="F438" s="910" t="s">
        <v>4299</v>
      </c>
      <c r="G438" s="910" t="s">
        <v>6083</v>
      </c>
      <c r="H438" s="910" t="s">
        <v>2048</v>
      </c>
      <c r="I438" s="909">
        <v>65</v>
      </c>
    </row>
    <row r="439" spans="1:9" x14ac:dyDescent="0.2">
      <c r="A439" s="910" t="s">
        <v>2102</v>
      </c>
      <c r="B439" s="1497">
        <f>'Part 4'!M89</f>
        <v>0</v>
      </c>
      <c r="C439" s="910" t="s">
        <v>3951</v>
      </c>
      <c r="D439" s="941"/>
      <c r="E439" s="941"/>
      <c r="F439" s="910" t="s">
        <v>4300</v>
      </c>
      <c r="G439" s="910" t="s">
        <v>6084</v>
      </c>
      <c r="H439" s="910" t="s">
        <v>2048</v>
      </c>
      <c r="I439" s="909">
        <v>66</v>
      </c>
    </row>
    <row r="440" spans="1:9" x14ac:dyDescent="0.2">
      <c r="A440" s="910" t="s">
        <v>2103</v>
      </c>
      <c r="B440" s="1497">
        <f>'Part 4'!P89</f>
        <v>0</v>
      </c>
      <c r="C440" s="910" t="s">
        <v>3951</v>
      </c>
      <c r="D440" s="941"/>
      <c r="E440" s="941"/>
      <c r="F440" s="910" t="s">
        <v>5578</v>
      </c>
      <c r="G440" s="910" t="s">
        <v>6085</v>
      </c>
      <c r="H440" s="910" t="s">
        <v>2048</v>
      </c>
      <c r="I440" s="909">
        <v>67</v>
      </c>
    </row>
    <row r="441" spans="1:9" x14ac:dyDescent="0.2">
      <c r="A441" s="910" t="s">
        <v>2104</v>
      </c>
      <c r="B441" s="1497">
        <f>'Part 4'!J92</f>
        <v>0</v>
      </c>
      <c r="C441" s="910" t="s">
        <v>3951</v>
      </c>
      <c r="D441" s="941"/>
      <c r="E441" s="941"/>
      <c r="F441" s="910" t="s">
        <v>4301</v>
      </c>
      <c r="G441" s="910" t="s">
        <v>6086</v>
      </c>
      <c r="H441" s="910" t="s">
        <v>2048</v>
      </c>
      <c r="I441" s="909">
        <v>68</v>
      </c>
    </row>
    <row r="442" spans="1:9" x14ac:dyDescent="0.2">
      <c r="A442" s="910" t="s">
        <v>2105</v>
      </c>
      <c r="B442" s="1497">
        <f>'Part 4'!M92</f>
        <v>0</v>
      </c>
      <c r="C442" s="910" t="s">
        <v>3951</v>
      </c>
      <c r="D442" s="941"/>
      <c r="E442" s="941"/>
      <c r="F442" s="910" t="s">
        <v>4302</v>
      </c>
      <c r="G442" s="910" t="s">
        <v>6087</v>
      </c>
      <c r="H442" s="910" t="s">
        <v>2048</v>
      </c>
      <c r="I442" s="909">
        <v>69</v>
      </c>
    </row>
    <row r="443" spans="1:9" x14ac:dyDescent="0.2">
      <c r="A443" s="910" t="s">
        <v>2106</v>
      </c>
      <c r="B443" s="1497">
        <f>'Part 4'!P92</f>
        <v>0</v>
      </c>
      <c r="C443" s="910" t="s">
        <v>3951</v>
      </c>
      <c r="D443" s="941"/>
      <c r="E443" s="941"/>
      <c r="F443" s="910" t="s">
        <v>5579</v>
      </c>
      <c r="G443" s="910" t="s">
        <v>6088</v>
      </c>
      <c r="H443" s="910" t="s">
        <v>2048</v>
      </c>
      <c r="I443" s="909">
        <v>70</v>
      </c>
    </row>
    <row r="444" spans="1:9" x14ac:dyDescent="0.2">
      <c r="A444" s="910" t="s">
        <v>2107</v>
      </c>
      <c r="B444" s="1497">
        <f>'Part 4'!J94</f>
        <v>0</v>
      </c>
      <c r="C444" s="910" t="s">
        <v>3951</v>
      </c>
      <c r="D444" s="941"/>
      <c r="E444" s="941"/>
      <c r="F444" s="910" t="s">
        <v>2221</v>
      </c>
      <c r="G444" s="910" t="s">
        <v>6089</v>
      </c>
      <c r="H444" s="910" t="s">
        <v>2048</v>
      </c>
      <c r="I444" s="909">
        <v>71</v>
      </c>
    </row>
    <row r="445" spans="1:9" x14ac:dyDescent="0.2">
      <c r="A445" s="910" t="s">
        <v>2108</v>
      </c>
      <c r="B445" s="1497">
        <f>'Part 4'!M94</f>
        <v>0</v>
      </c>
      <c r="C445" s="910" t="s">
        <v>3951</v>
      </c>
      <c r="D445" s="941"/>
      <c r="E445" s="941"/>
      <c r="F445" s="910" t="s">
        <v>2222</v>
      </c>
      <c r="G445" s="910" t="s">
        <v>6090</v>
      </c>
      <c r="H445" s="910" t="s">
        <v>2048</v>
      </c>
      <c r="I445" s="909">
        <v>72</v>
      </c>
    </row>
    <row r="446" spans="1:9" x14ac:dyDescent="0.2">
      <c r="A446" s="910" t="s">
        <v>2109</v>
      </c>
      <c r="B446" s="1497">
        <f>'Part 4'!P94</f>
        <v>0</v>
      </c>
      <c r="C446" s="910" t="s">
        <v>3951</v>
      </c>
      <c r="D446" s="941"/>
      <c r="E446" s="941"/>
      <c r="F446" s="910" t="s">
        <v>5580</v>
      </c>
      <c r="G446" s="910" t="s">
        <v>6091</v>
      </c>
      <c r="H446" s="910" t="s">
        <v>2048</v>
      </c>
      <c r="I446" s="909">
        <v>73</v>
      </c>
    </row>
    <row r="447" spans="1:9" x14ac:dyDescent="0.2">
      <c r="A447" s="910" t="s">
        <v>2110</v>
      </c>
      <c r="B447" s="1497">
        <f>'Part 4'!J96</f>
        <v>0</v>
      </c>
      <c r="C447" s="910" t="s">
        <v>3951</v>
      </c>
      <c r="D447" s="941"/>
      <c r="E447" s="941"/>
      <c r="F447" s="910" t="s">
        <v>2223</v>
      </c>
      <c r="G447" s="910" t="s">
        <v>6092</v>
      </c>
      <c r="H447" s="910" t="s">
        <v>2048</v>
      </c>
      <c r="I447" s="909">
        <v>74</v>
      </c>
    </row>
    <row r="448" spans="1:9" x14ac:dyDescent="0.2">
      <c r="A448" s="910" t="s">
        <v>2111</v>
      </c>
      <c r="B448" s="1497">
        <f>'Part 4'!M96</f>
        <v>0</v>
      </c>
      <c r="C448" s="910" t="s">
        <v>3951</v>
      </c>
      <c r="D448" s="941"/>
      <c r="E448" s="941"/>
      <c r="F448" s="910" t="s">
        <v>2224</v>
      </c>
      <c r="G448" s="910" t="s">
        <v>6093</v>
      </c>
      <c r="H448" s="910" t="s">
        <v>2048</v>
      </c>
      <c r="I448" s="909">
        <v>75</v>
      </c>
    </row>
    <row r="449" spans="1:9" x14ac:dyDescent="0.2">
      <c r="A449" s="910" t="s">
        <v>2112</v>
      </c>
      <c r="B449" s="1497">
        <f>'Part 4'!P96</f>
        <v>0</v>
      </c>
      <c r="C449" s="910" t="s">
        <v>3951</v>
      </c>
      <c r="D449" s="941"/>
      <c r="E449" s="941"/>
      <c r="F449" s="910" t="s">
        <v>5581</v>
      </c>
      <c r="G449" s="910" t="s">
        <v>6094</v>
      </c>
      <c r="H449" s="910" t="s">
        <v>2048</v>
      </c>
      <c r="I449" s="909">
        <v>76</v>
      </c>
    </row>
    <row r="450" spans="1:9" x14ac:dyDescent="0.2">
      <c r="A450" s="910" t="s">
        <v>4196</v>
      </c>
      <c r="B450" s="1497">
        <f>'Part 4'!J99</f>
        <v>0</v>
      </c>
      <c r="C450" s="910" t="s">
        <v>3951</v>
      </c>
      <c r="D450" s="941"/>
      <c r="E450" s="941"/>
      <c r="F450" s="910" t="s">
        <v>2225</v>
      </c>
      <c r="G450" s="910" t="s">
        <v>6095</v>
      </c>
      <c r="H450" s="910" t="s">
        <v>2048</v>
      </c>
      <c r="I450" s="909">
        <v>77</v>
      </c>
    </row>
    <row r="451" spans="1:9" x14ac:dyDescent="0.2">
      <c r="A451" s="910" t="s">
        <v>4197</v>
      </c>
      <c r="B451" s="1497">
        <f>'Part 4'!M99</f>
        <v>0</v>
      </c>
      <c r="C451" s="910" t="s">
        <v>3951</v>
      </c>
      <c r="D451" s="941"/>
      <c r="E451" s="941"/>
      <c r="F451" s="910" t="s">
        <v>2226</v>
      </c>
      <c r="G451" s="910" t="s">
        <v>6096</v>
      </c>
      <c r="H451" s="910" t="s">
        <v>2048</v>
      </c>
      <c r="I451" s="909">
        <v>78</v>
      </c>
    </row>
    <row r="452" spans="1:9" x14ac:dyDescent="0.2">
      <c r="A452" s="910" t="s">
        <v>4198</v>
      </c>
      <c r="B452" s="1497">
        <f>'Part 4'!P99</f>
        <v>0</v>
      </c>
      <c r="C452" s="910" t="s">
        <v>3951</v>
      </c>
      <c r="D452" s="941"/>
      <c r="E452" s="941"/>
      <c r="F452" s="910" t="s">
        <v>5582</v>
      </c>
      <c r="G452" s="910" t="s">
        <v>6097</v>
      </c>
      <c r="H452" s="910" t="s">
        <v>2048</v>
      </c>
      <c r="I452" s="909">
        <v>79</v>
      </c>
    </row>
    <row r="453" spans="1:9" x14ac:dyDescent="0.2">
      <c r="A453" s="910" t="s">
        <v>4369</v>
      </c>
      <c r="B453" s="1497">
        <f>'Part 4'!J101</f>
        <v>0</v>
      </c>
      <c r="C453" s="910" t="s">
        <v>3951</v>
      </c>
      <c r="D453" s="941"/>
      <c r="E453" s="941"/>
      <c r="F453" s="910" t="s">
        <v>2227</v>
      </c>
      <c r="G453" s="910" t="s">
        <v>6098</v>
      </c>
      <c r="H453" s="910" t="s">
        <v>2048</v>
      </c>
      <c r="I453" s="909">
        <v>80</v>
      </c>
    </row>
    <row r="454" spans="1:9" x14ac:dyDescent="0.2">
      <c r="A454" s="910" t="s">
        <v>4370</v>
      </c>
      <c r="B454" s="1497">
        <f>'Part 4'!M101</f>
        <v>0</v>
      </c>
      <c r="C454" s="910" t="s">
        <v>3951</v>
      </c>
      <c r="D454" s="941"/>
      <c r="E454" s="941"/>
      <c r="F454" s="910" t="s">
        <v>2228</v>
      </c>
      <c r="G454" s="910" t="s">
        <v>6099</v>
      </c>
      <c r="H454" s="910" t="s">
        <v>2048</v>
      </c>
      <c r="I454" s="909">
        <v>81</v>
      </c>
    </row>
    <row r="455" spans="1:9" x14ac:dyDescent="0.2">
      <c r="A455" s="910" t="s">
        <v>4371</v>
      </c>
      <c r="B455" s="1497">
        <f>'Part 4'!P101</f>
        <v>0</v>
      </c>
      <c r="C455" s="910" t="s">
        <v>3951</v>
      </c>
      <c r="D455" s="941"/>
      <c r="E455" s="941"/>
      <c r="F455" s="910" t="s">
        <v>5583</v>
      </c>
      <c r="G455" s="910" t="s">
        <v>6100</v>
      </c>
      <c r="H455" s="910" t="s">
        <v>2048</v>
      </c>
      <c r="I455" s="909">
        <v>82</v>
      </c>
    </row>
    <row r="456" spans="1:9" x14ac:dyDescent="0.2">
      <c r="A456" s="910" t="s">
        <v>4372</v>
      </c>
      <c r="B456" s="1497">
        <f>'Part 4'!J103</f>
        <v>0</v>
      </c>
      <c r="C456" s="910" t="s">
        <v>3951</v>
      </c>
      <c r="D456" s="941"/>
      <c r="E456" s="941"/>
      <c r="F456" s="910" t="s">
        <v>2229</v>
      </c>
      <c r="G456" s="910" t="s">
        <v>6101</v>
      </c>
      <c r="H456" s="910" t="s">
        <v>2048</v>
      </c>
      <c r="I456" s="909">
        <v>83</v>
      </c>
    </row>
    <row r="457" spans="1:9" x14ac:dyDescent="0.2">
      <c r="A457" s="910" t="s">
        <v>4373</v>
      </c>
      <c r="B457" s="1497">
        <f>'Part 4'!M103</f>
        <v>0</v>
      </c>
      <c r="C457" s="910" t="s">
        <v>3951</v>
      </c>
      <c r="D457" s="941"/>
      <c r="E457" s="941"/>
      <c r="F457" s="910" t="s">
        <v>2230</v>
      </c>
      <c r="G457" s="910" t="s">
        <v>6102</v>
      </c>
      <c r="H457" s="910" t="s">
        <v>2048</v>
      </c>
      <c r="I457" s="909">
        <v>84</v>
      </c>
    </row>
    <row r="458" spans="1:9" x14ac:dyDescent="0.2">
      <c r="A458" s="910" t="s">
        <v>4374</v>
      </c>
      <c r="B458" s="1497">
        <f>'Part 4'!P103</f>
        <v>0</v>
      </c>
      <c r="C458" s="910" t="s">
        <v>3951</v>
      </c>
      <c r="D458" s="941"/>
      <c r="E458" s="941"/>
      <c r="F458" s="910" t="s">
        <v>5584</v>
      </c>
      <c r="G458" s="910" t="s">
        <v>6103</v>
      </c>
      <c r="H458" s="910" t="s">
        <v>2048</v>
      </c>
      <c r="I458" s="909">
        <v>85</v>
      </c>
    </row>
    <row r="459" spans="1:9" x14ac:dyDescent="0.2">
      <c r="A459" s="910" t="s">
        <v>2113</v>
      </c>
      <c r="B459" s="1497">
        <f>'Part 4'!J106</f>
        <v>0</v>
      </c>
      <c r="C459" s="910" t="s">
        <v>3951</v>
      </c>
      <c r="D459" s="941"/>
      <c r="E459" s="941"/>
      <c r="F459" s="910" t="s">
        <v>2231</v>
      </c>
      <c r="G459" s="910" t="s">
        <v>6104</v>
      </c>
      <c r="H459" s="910" t="s">
        <v>2048</v>
      </c>
      <c r="I459" s="909">
        <v>86</v>
      </c>
    </row>
    <row r="460" spans="1:9" x14ac:dyDescent="0.2">
      <c r="A460" s="910" t="s">
        <v>2114</v>
      </c>
      <c r="B460" s="1497">
        <f>'Part 4'!M106</f>
        <v>0</v>
      </c>
      <c r="C460" s="910" t="s">
        <v>3951</v>
      </c>
      <c r="D460" s="941"/>
      <c r="E460" s="941"/>
      <c r="F460" s="910" t="s">
        <v>2232</v>
      </c>
      <c r="G460" s="910" t="s">
        <v>6105</v>
      </c>
      <c r="H460" s="910" t="s">
        <v>2048</v>
      </c>
      <c r="I460" s="909">
        <v>87</v>
      </c>
    </row>
    <row r="461" spans="1:9" x14ac:dyDescent="0.2">
      <c r="A461" s="910" t="s">
        <v>2115</v>
      </c>
      <c r="B461" s="1497">
        <f>'Part 4'!P106</f>
        <v>0</v>
      </c>
      <c r="C461" s="910" t="s">
        <v>3951</v>
      </c>
      <c r="D461" s="941"/>
      <c r="E461" s="941"/>
      <c r="F461" s="910" t="s">
        <v>5585</v>
      </c>
      <c r="G461" s="910" t="s">
        <v>6106</v>
      </c>
      <c r="H461" s="910" t="s">
        <v>2048</v>
      </c>
      <c r="I461" s="909">
        <v>88</v>
      </c>
    </row>
    <row r="462" spans="1:9" x14ac:dyDescent="0.2">
      <c r="A462" s="910" t="s">
        <v>2116</v>
      </c>
      <c r="B462" s="1497">
        <f>'Part 4'!J109</f>
        <v>0</v>
      </c>
      <c r="C462" s="910" t="s">
        <v>3951</v>
      </c>
      <c r="D462" s="941"/>
      <c r="E462" s="941"/>
      <c r="F462" s="910" t="s">
        <v>2233</v>
      </c>
      <c r="G462" s="910" t="s">
        <v>6107</v>
      </c>
      <c r="H462" s="910" t="s">
        <v>2048</v>
      </c>
      <c r="I462" s="909">
        <v>89</v>
      </c>
    </row>
    <row r="463" spans="1:9" x14ac:dyDescent="0.2">
      <c r="A463" s="910" t="s">
        <v>2117</v>
      </c>
      <c r="B463" s="1497">
        <f>'Part 4'!M109</f>
        <v>0</v>
      </c>
      <c r="C463" s="910" t="s">
        <v>3951</v>
      </c>
      <c r="D463" s="941"/>
      <c r="E463" s="941"/>
      <c r="F463" s="910" t="s">
        <v>2234</v>
      </c>
      <c r="G463" s="910" t="s">
        <v>6108</v>
      </c>
      <c r="H463" s="910" t="s">
        <v>2048</v>
      </c>
      <c r="I463" s="909">
        <v>90</v>
      </c>
    </row>
    <row r="464" spans="1:9" x14ac:dyDescent="0.2">
      <c r="A464" s="910" t="s">
        <v>2118</v>
      </c>
      <c r="B464" s="1497">
        <f>'Part 4'!P109</f>
        <v>0</v>
      </c>
      <c r="C464" s="910" t="s">
        <v>3951</v>
      </c>
      <c r="D464" s="941"/>
      <c r="E464" s="941"/>
      <c r="F464" s="910" t="s">
        <v>5586</v>
      </c>
      <c r="G464" s="910" t="s">
        <v>6109</v>
      </c>
      <c r="H464" s="910" t="s">
        <v>2048</v>
      </c>
      <c r="I464" s="909">
        <v>91</v>
      </c>
    </row>
    <row r="465" spans="1:9" x14ac:dyDescent="0.2">
      <c r="A465" s="910" t="s">
        <v>2119</v>
      </c>
      <c r="B465" s="1497">
        <f>'Part 4'!J112</f>
        <v>0</v>
      </c>
      <c r="C465" s="910" t="s">
        <v>3951</v>
      </c>
      <c r="D465" s="941"/>
      <c r="E465" s="941"/>
      <c r="F465" s="910" t="s">
        <v>2235</v>
      </c>
      <c r="G465" s="910" t="s">
        <v>6110</v>
      </c>
      <c r="H465" s="910" t="s">
        <v>2048</v>
      </c>
      <c r="I465" s="909">
        <v>92</v>
      </c>
    </row>
    <row r="466" spans="1:9" x14ac:dyDescent="0.2">
      <c r="A466" s="910" t="s">
        <v>2120</v>
      </c>
      <c r="B466" s="1497">
        <f>'Part 4'!M112</f>
        <v>0</v>
      </c>
      <c r="C466" s="910" t="s">
        <v>3951</v>
      </c>
      <c r="D466" s="941"/>
      <c r="E466" s="941"/>
      <c r="F466" s="910" t="s">
        <v>2236</v>
      </c>
      <c r="G466" s="910" t="s">
        <v>6111</v>
      </c>
      <c r="H466" s="910" t="s">
        <v>2048</v>
      </c>
      <c r="I466" s="909">
        <v>93</v>
      </c>
    </row>
    <row r="467" spans="1:9" x14ac:dyDescent="0.2">
      <c r="A467" s="910" t="s">
        <v>2121</v>
      </c>
      <c r="B467" s="1497">
        <f>'Part 4'!P112</f>
        <v>0</v>
      </c>
      <c r="C467" s="910" t="s">
        <v>3951</v>
      </c>
      <c r="D467" s="941"/>
      <c r="E467" s="941"/>
      <c r="F467" s="910" t="s">
        <v>5587</v>
      </c>
      <c r="G467" s="910" t="s">
        <v>6112</v>
      </c>
      <c r="H467" s="910" t="s">
        <v>2048</v>
      </c>
      <c r="I467" s="909">
        <v>94</v>
      </c>
    </row>
    <row r="468" spans="1:9" x14ac:dyDescent="0.2">
      <c r="A468" s="910" t="s">
        <v>2122</v>
      </c>
      <c r="B468" s="1497">
        <f>'Part 4'!J115</f>
        <v>0</v>
      </c>
      <c r="C468" s="910" t="s">
        <v>3951</v>
      </c>
      <c r="D468" s="941"/>
      <c r="E468" s="941"/>
      <c r="F468" s="910" t="s">
        <v>2237</v>
      </c>
      <c r="G468" s="910" t="s">
        <v>6113</v>
      </c>
      <c r="H468" s="910" t="s">
        <v>2048</v>
      </c>
      <c r="I468" s="909">
        <v>95</v>
      </c>
    </row>
    <row r="469" spans="1:9" x14ac:dyDescent="0.2">
      <c r="A469" s="910" t="s">
        <v>2123</v>
      </c>
      <c r="B469" s="1497">
        <f>'Part 4'!M115</f>
        <v>0</v>
      </c>
      <c r="C469" s="910" t="s">
        <v>3951</v>
      </c>
      <c r="D469" s="941"/>
      <c r="E469" s="941"/>
      <c r="F469" s="910" t="s">
        <v>2238</v>
      </c>
      <c r="G469" s="910" t="s">
        <v>6114</v>
      </c>
      <c r="H469" s="910" t="s">
        <v>2048</v>
      </c>
      <c r="I469" s="909">
        <v>96</v>
      </c>
    </row>
    <row r="470" spans="1:9" x14ac:dyDescent="0.2">
      <c r="A470" s="910" t="s">
        <v>2124</v>
      </c>
      <c r="B470" s="1497">
        <f>'Part 4'!P115</f>
        <v>0</v>
      </c>
      <c r="C470" s="910" t="s">
        <v>3951</v>
      </c>
      <c r="D470" s="941"/>
      <c r="E470" s="941"/>
      <c r="F470" s="910" t="s">
        <v>5588</v>
      </c>
      <c r="G470" s="910" t="s">
        <v>6115</v>
      </c>
      <c r="H470" s="910" t="s">
        <v>2048</v>
      </c>
      <c r="I470" s="909">
        <v>97</v>
      </c>
    </row>
    <row r="471" spans="1:9" x14ac:dyDescent="0.2">
      <c r="A471" s="910" t="s">
        <v>2125</v>
      </c>
      <c r="B471" s="1497">
        <f>'Part 4'!J117</f>
        <v>0</v>
      </c>
      <c r="C471" s="910" t="s">
        <v>3951</v>
      </c>
      <c r="D471" s="941"/>
      <c r="E471" s="941"/>
      <c r="F471" s="910" t="s">
        <v>2239</v>
      </c>
      <c r="G471" s="910" t="s">
        <v>6116</v>
      </c>
      <c r="H471" s="910" t="s">
        <v>2048</v>
      </c>
      <c r="I471" s="909">
        <v>98</v>
      </c>
    </row>
    <row r="472" spans="1:9" x14ac:dyDescent="0.2">
      <c r="A472" s="910" t="s">
        <v>2126</v>
      </c>
      <c r="B472" s="1497">
        <f>'Part 4'!M117</f>
        <v>0</v>
      </c>
      <c r="C472" s="910" t="s">
        <v>3951</v>
      </c>
      <c r="D472" s="941"/>
      <c r="E472" s="941"/>
      <c r="F472" s="910" t="s">
        <v>2240</v>
      </c>
      <c r="G472" s="910" t="s">
        <v>6117</v>
      </c>
      <c r="H472" s="910" t="s">
        <v>2048</v>
      </c>
      <c r="I472" s="909">
        <v>99</v>
      </c>
    </row>
    <row r="473" spans="1:9" x14ac:dyDescent="0.2">
      <c r="A473" s="910" t="s">
        <v>2127</v>
      </c>
      <c r="B473" s="1497">
        <f>'Part 4'!P117</f>
        <v>0</v>
      </c>
      <c r="C473" s="910" t="s">
        <v>3951</v>
      </c>
      <c r="D473" s="941"/>
      <c r="E473" s="941"/>
      <c r="F473" s="910" t="s">
        <v>5589</v>
      </c>
      <c r="G473" s="910" t="s">
        <v>6118</v>
      </c>
      <c r="H473" s="910" t="s">
        <v>2048</v>
      </c>
      <c r="I473" s="909">
        <v>100</v>
      </c>
    </row>
    <row r="474" spans="1:9" x14ac:dyDescent="0.2">
      <c r="A474" s="910" t="s">
        <v>2128</v>
      </c>
      <c r="B474" s="1497">
        <f>'Part 4'!J119</f>
        <v>0</v>
      </c>
      <c r="C474" s="910" t="s">
        <v>3951</v>
      </c>
      <c r="D474" s="941"/>
      <c r="E474" s="941"/>
      <c r="F474" s="910" t="s">
        <v>2241</v>
      </c>
      <c r="G474" s="910" t="s">
        <v>6119</v>
      </c>
      <c r="H474" s="910" t="s">
        <v>2048</v>
      </c>
      <c r="I474" s="909">
        <v>101</v>
      </c>
    </row>
    <row r="475" spans="1:9" x14ac:dyDescent="0.2">
      <c r="A475" s="910" t="s">
        <v>2129</v>
      </c>
      <c r="B475" s="1497">
        <f>'Part 4'!M119</f>
        <v>0</v>
      </c>
      <c r="C475" s="910" t="s">
        <v>3951</v>
      </c>
      <c r="D475" s="941"/>
      <c r="E475" s="941"/>
      <c r="F475" s="910" t="s">
        <v>2242</v>
      </c>
      <c r="G475" s="910" t="s">
        <v>6120</v>
      </c>
      <c r="H475" s="910" t="s">
        <v>2048</v>
      </c>
      <c r="I475" s="909">
        <v>102</v>
      </c>
    </row>
    <row r="476" spans="1:9" x14ac:dyDescent="0.2">
      <c r="A476" s="910" t="s">
        <v>2130</v>
      </c>
      <c r="B476" s="1497">
        <f>'Part 4'!P119</f>
        <v>0</v>
      </c>
      <c r="C476" s="910" t="s">
        <v>3951</v>
      </c>
      <c r="D476" s="941"/>
      <c r="E476" s="941"/>
      <c r="F476" s="910" t="s">
        <v>5590</v>
      </c>
      <c r="G476" s="910" t="s">
        <v>6121</v>
      </c>
      <c r="H476" s="910" t="s">
        <v>2048</v>
      </c>
      <c r="I476" s="909">
        <v>103</v>
      </c>
    </row>
    <row r="477" spans="1:9" x14ac:dyDescent="0.2">
      <c r="A477" s="910" t="s">
        <v>2131</v>
      </c>
      <c r="B477" s="1497">
        <f>'Part 4'!J122</f>
        <v>0</v>
      </c>
      <c r="C477" s="910" t="s">
        <v>3951</v>
      </c>
      <c r="D477" s="941"/>
      <c r="E477" s="941"/>
      <c r="F477" s="910" t="s">
        <v>2243</v>
      </c>
      <c r="G477" s="910" t="s">
        <v>6122</v>
      </c>
      <c r="H477" s="910" t="s">
        <v>2048</v>
      </c>
      <c r="I477" s="909">
        <v>104</v>
      </c>
    </row>
    <row r="478" spans="1:9" x14ac:dyDescent="0.2">
      <c r="A478" s="910" t="s">
        <v>2132</v>
      </c>
      <c r="B478" s="1497">
        <f>'Part 4'!M122</f>
        <v>0</v>
      </c>
      <c r="C478" s="910" t="s">
        <v>3951</v>
      </c>
      <c r="D478" s="941"/>
      <c r="E478" s="941"/>
      <c r="F478" s="910" t="s">
        <v>2244</v>
      </c>
      <c r="G478" s="910" t="s">
        <v>6123</v>
      </c>
      <c r="H478" s="910" t="s">
        <v>2048</v>
      </c>
      <c r="I478" s="909">
        <v>105</v>
      </c>
    </row>
    <row r="479" spans="1:9" x14ac:dyDescent="0.2">
      <c r="A479" s="910" t="s">
        <v>2133</v>
      </c>
      <c r="B479" s="1497">
        <f>'Part 4'!P122</f>
        <v>0</v>
      </c>
      <c r="C479" s="910" t="s">
        <v>3951</v>
      </c>
      <c r="D479" s="941"/>
      <c r="E479" s="941"/>
      <c r="F479" s="910" t="s">
        <v>5591</v>
      </c>
      <c r="G479" s="910" t="s">
        <v>6124</v>
      </c>
      <c r="H479" s="910" t="s">
        <v>2048</v>
      </c>
      <c r="I479" s="909">
        <v>106</v>
      </c>
    </row>
    <row r="480" spans="1:9" x14ac:dyDescent="0.2">
      <c r="A480" s="910" t="s">
        <v>2134</v>
      </c>
      <c r="B480" s="1497">
        <f>'Part 4'!J125</f>
        <v>0</v>
      </c>
      <c r="C480" s="910" t="s">
        <v>3951</v>
      </c>
      <c r="D480" s="941"/>
      <c r="E480" s="941"/>
      <c r="F480" s="910" t="s">
        <v>2245</v>
      </c>
      <c r="G480" s="910" t="s">
        <v>6125</v>
      </c>
      <c r="H480" s="910" t="s">
        <v>2048</v>
      </c>
      <c r="I480" s="909">
        <v>107</v>
      </c>
    </row>
    <row r="481" spans="1:9" x14ac:dyDescent="0.2">
      <c r="A481" s="910" t="s">
        <v>2135</v>
      </c>
      <c r="B481" s="1497">
        <f>'Part 4'!M125</f>
        <v>0</v>
      </c>
      <c r="C481" s="910" t="s">
        <v>3951</v>
      </c>
      <c r="D481" s="941"/>
      <c r="E481" s="941"/>
      <c r="F481" s="910" t="s">
        <v>2246</v>
      </c>
      <c r="G481" s="910" t="s">
        <v>6126</v>
      </c>
      <c r="H481" s="910" t="s">
        <v>2048</v>
      </c>
      <c r="I481" s="909">
        <v>108</v>
      </c>
    </row>
    <row r="482" spans="1:9" x14ac:dyDescent="0.2">
      <c r="A482" s="910" t="s">
        <v>2136</v>
      </c>
      <c r="B482" s="1497">
        <f>'Part 4'!P125</f>
        <v>0</v>
      </c>
      <c r="C482" s="910" t="s">
        <v>3951</v>
      </c>
      <c r="D482" s="941"/>
      <c r="E482" s="941"/>
      <c r="F482" s="910" t="s">
        <v>5592</v>
      </c>
      <c r="G482" s="910" t="s">
        <v>6127</v>
      </c>
      <c r="H482" s="910" t="s">
        <v>2048</v>
      </c>
      <c r="I482" s="909">
        <v>109</v>
      </c>
    </row>
    <row r="483" spans="1:9" x14ac:dyDescent="0.2">
      <c r="A483" s="910" t="s">
        <v>2137</v>
      </c>
      <c r="B483" s="1497">
        <f>'Part 4'!J127</f>
        <v>0</v>
      </c>
      <c r="C483" s="910" t="s">
        <v>3951</v>
      </c>
      <c r="D483" s="941"/>
      <c r="E483" s="941"/>
      <c r="F483" s="910" t="s">
        <v>2247</v>
      </c>
      <c r="G483" s="910" t="s">
        <v>6128</v>
      </c>
      <c r="H483" s="910" t="s">
        <v>2048</v>
      </c>
      <c r="I483" s="909">
        <v>110</v>
      </c>
    </row>
    <row r="484" spans="1:9" x14ac:dyDescent="0.2">
      <c r="A484" s="910" t="s">
        <v>2138</v>
      </c>
      <c r="B484" s="1497">
        <f>'Part 4'!M127</f>
        <v>0</v>
      </c>
      <c r="C484" s="910" t="s">
        <v>3951</v>
      </c>
      <c r="D484" s="941"/>
      <c r="E484" s="941"/>
      <c r="F484" s="910" t="s">
        <v>2248</v>
      </c>
      <c r="G484" s="910" t="s">
        <v>6129</v>
      </c>
      <c r="H484" s="910" t="s">
        <v>2048</v>
      </c>
      <c r="I484" s="909">
        <v>111</v>
      </c>
    </row>
    <row r="485" spans="1:9" x14ac:dyDescent="0.2">
      <c r="A485" s="910" t="s">
        <v>2139</v>
      </c>
      <c r="B485" s="1497">
        <f>'Part 4'!P127</f>
        <v>0</v>
      </c>
      <c r="C485" s="910" t="s">
        <v>3951</v>
      </c>
      <c r="D485" s="941"/>
      <c r="E485" s="941"/>
      <c r="F485" s="910" t="s">
        <v>5593</v>
      </c>
      <c r="G485" s="910" t="s">
        <v>6130</v>
      </c>
      <c r="H485" s="910" t="s">
        <v>2048</v>
      </c>
      <c r="I485" s="909">
        <v>112</v>
      </c>
    </row>
    <row r="486" spans="1:9" x14ac:dyDescent="0.2">
      <c r="A486" s="910" t="s">
        <v>2140</v>
      </c>
      <c r="B486" s="1497">
        <f>'Part 4'!J129</f>
        <v>0</v>
      </c>
      <c r="C486" s="910" t="s">
        <v>3951</v>
      </c>
      <c r="D486" s="941"/>
      <c r="E486" s="941"/>
      <c r="F486" s="910" t="s">
        <v>2249</v>
      </c>
      <c r="G486" s="910" t="s">
        <v>6131</v>
      </c>
      <c r="H486" s="910" t="s">
        <v>2048</v>
      </c>
      <c r="I486" s="909">
        <v>113</v>
      </c>
    </row>
    <row r="487" spans="1:9" x14ac:dyDescent="0.2">
      <c r="A487" s="910" t="s">
        <v>2141</v>
      </c>
      <c r="B487" s="1497">
        <f>'Part 4'!M129</f>
        <v>0</v>
      </c>
      <c r="C487" s="910" t="s">
        <v>3951</v>
      </c>
      <c r="D487" s="941"/>
      <c r="E487" s="941"/>
      <c r="F487" s="910" t="s">
        <v>2250</v>
      </c>
      <c r="G487" s="910" t="s">
        <v>6132</v>
      </c>
      <c r="H487" s="910" t="s">
        <v>2048</v>
      </c>
      <c r="I487" s="909">
        <v>114</v>
      </c>
    </row>
    <row r="488" spans="1:9" x14ac:dyDescent="0.2">
      <c r="A488" s="910" t="s">
        <v>2142</v>
      </c>
      <c r="B488" s="1497">
        <f>'Part 4'!P129</f>
        <v>0</v>
      </c>
      <c r="C488" s="910" t="s">
        <v>3951</v>
      </c>
      <c r="D488" s="941"/>
      <c r="E488" s="941"/>
      <c r="F488" s="910" t="s">
        <v>5594</v>
      </c>
      <c r="G488" s="910" t="s">
        <v>6133</v>
      </c>
      <c r="H488" s="910" t="s">
        <v>2048</v>
      </c>
      <c r="I488" s="909">
        <v>115</v>
      </c>
    </row>
    <row r="489" spans="1:9" x14ac:dyDescent="0.2">
      <c r="A489" s="910" t="s">
        <v>2143</v>
      </c>
      <c r="B489" s="1497">
        <f>'Part 4'!J132</f>
        <v>0</v>
      </c>
      <c r="C489" s="910" t="s">
        <v>3951</v>
      </c>
      <c r="D489" s="941"/>
      <c r="E489" s="941"/>
      <c r="F489" s="910" t="s">
        <v>2251</v>
      </c>
      <c r="G489" s="910" t="s">
        <v>6134</v>
      </c>
      <c r="H489" s="910" t="s">
        <v>2048</v>
      </c>
      <c r="I489" s="909">
        <v>116</v>
      </c>
    </row>
    <row r="490" spans="1:9" x14ac:dyDescent="0.2">
      <c r="A490" s="910" t="s">
        <v>2144</v>
      </c>
      <c r="B490" s="1497">
        <f>'Part 4'!M132</f>
        <v>0</v>
      </c>
      <c r="C490" s="910" t="s">
        <v>3951</v>
      </c>
      <c r="D490" s="941"/>
      <c r="E490" s="941"/>
      <c r="F490" s="910" t="s">
        <v>2252</v>
      </c>
      <c r="G490" s="910" t="s">
        <v>6135</v>
      </c>
      <c r="H490" s="910" t="s">
        <v>2048</v>
      </c>
      <c r="I490" s="909">
        <v>117</v>
      </c>
    </row>
    <row r="491" spans="1:9" x14ac:dyDescent="0.2">
      <c r="A491" s="910" t="s">
        <v>2145</v>
      </c>
      <c r="B491" s="1497">
        <f>'Part 4'!P132</f>
        <v>0</v>
      </c>
      <c r="C491" s="910" t="s">
        <v>3951</v>
      </c>
      <c r="D491" s="941"/>
      <c r="E491" s="941"/>
      <c r="F491" s="910" t="s">
        <v>5595</v>
      </c>
      <c r="G491" s="910" t="s">
        <v>6136</v>
      </c>
      <c r="H491" s="910" t="s">
        <v>2048</v>
      </c>
      <c r="I491" s="909">
        <v>118</v>
      </c>
    </row>
    <row r="492" spans="1:9" x14ac:dyDescent="0.2">
      <c r="A492" s="910" t="s">
        <v>2146</v>
      </c>
      <c r="B492" s="1497">
        <f>'Part 4'!J134</f>
        <v>0</v>
      </c>
      <c r="C492" s="910" t="s">
        <v>3951</v>
      </c>
      <c r="D492" s="941"/>
      <c r="E492" s="941"/>
      <c r="F492" s="910" t="s">
        <v>2253</v>
      </c>
      <c r="G492" s="910" t="s">
        <v>6137</v>
      </c>
      <c r="H492" s="910" t="s">
        <v>2048</v>
      </c>
      <c r="I492" s="909">
        <v>119</v>
      </c>
    </row>
    <row r="493" spans="1:9" x14ac:dyDescent="0.2">
      <c r="A493" s="910" t="s">
        <v>2147</v>
      </c>
      <c r="B493" s="1497">
        <f>'Part 4'!M134</f>
        <v>0</v>
      </c>
      <c r="C493" s="910" t="s">
        <v>3951</v>
      </c>
      <c r="D493" s="941"/>
      <c r="E493" s="941"/>
      <c r="F493" s="910" t="s">
        <v>2254</v>
      </c>
      <c r="G493" s="910" t="s">
        <v>6138</v>
      </c>
      <c r="H493" s="910" t="s">
        <v>2048</v>
      </c>
      <c r="I493" s="909">
        <v>120</v>
      </c>
    </row>
    <row r="494" spans="1:9" x14ac:dyDescent="0.2">
      <c r="A494" s="910" t="s">
        <v>2148</v>
      </c>
      <c r="B494" s="1497">
        <f>'Part 4'!P134</f>
        <v>0</v>
      </c>
      <c r="C494" s="910" t="s">
        <v>3951</v>
      </c>
      <c r="D494" s="941"/>
      <c r="E494" s="941"/>
      <c r="F494" s="910" t="s">
        <v>5596</v>
      </c>
      <c r="G494" s="910" t="s">
        <v>6139</v>
      </c>
      <c r="H494" s="910" t="s">
        <v>2048</v>
      </c>
      <c r="I494" s="909">
        <v>121</v>
      </c>
    </row>
    <row r="495" spans="1:9" x14ac:dyDescent="0.2">
      <c r="A495" s="910" t="s">
        <v>2149</v>
      </c>
      <c r="B495" s="1497">
        <f>'Part 4'!J136</f>
        <v>0</v>
      </c>
      <c r="C495" s="910" t="s">
        <v>3951</v>
      </c>
      <c r="D495" s="941"/>
      <c r="E495" s="941"/>
      <c r="F495" s="910" t="s">
        <v>2255</v>
      </c>
      <c r="G495" s="910" t="s">
        <v>6140</v>
      </c>
      <c r="H495" s="910" t="s">
        <v>2048</v>
      </c>
      <c r="I495" s="909">
        <v>122</v>
      </c>
    </row>
    <row r="496" spans="1:9" x14ac:dyDescent="0.2">
      <c r="A496" s="910" t="s">
        <v>2150</v>
      </c>
      <c r="B496" s="1497">
        <f>'Part 4'!M136</f>
        <v>0</v>
      </c>
      <c r="C496" s="910" t="s">
        <v>3951</v>
      </c>
      <c r="D496" s="941"/>
      <c r="E496" s="941"/>
      <c r="F496" s="910" t="s">
        <v>2256</v>
      </c>
      <c r="G496" s="910" t="s">
        <v>6141</v>
      </c>
      <c r="H496" s="910" t="s">
        <v>2048</v>
      </c>
      <c r="I496" s="909">
        <v>123</v>
      </c>
    </row>
    <row r="497" spans="1:9" x14ac:dyDescent="0.2">
      <c r="A497" s="910" t="s">
        <v>2151</v>
      </c>
      <c r="B497" s="1497">
        <f>'Part 4'!P136</f>
        <v>0</v>
      </c>
      <c r="C497" s="910" t="s">
        <v>3951</v>
      </c>
      <c r="D497" s="941"/>
      <c r="E497" s="941"/>
      <c r="F497" s="910" t="s">
        <v>5597</v>
      </c>
      <c r="G497" s="910" t="s">
        <v>6142</v>
      </c>
      <c r="H497" s="910" t="s">
        <v>2048</v>
      </c>
      <c r="I497" s="909">
        <v>124</v>
      </c>
    </row>
    <row r="498" spans="1:9" x14ac:dyDescent="0.2">
      <c r="A498" s="910" t="s">
        <v>2152</v>
      </c>
      <c r="B498" s="1497">
        <f>'Part 4'!J139</f>
        <v>0</v>
      </c>
      <c r="C498" s="910" t="s">
        <v>3951</v>
      </c>
      <c r="D498" s="941"/>
      <c r="E498" s="941"/>
      <c r="F498" s="910" t="s">
        <v>2257</v>
      </c>
      <c r="G498" s="910" t="s">
        <v>6143</v>
      </c>
      <c r="H498" s="910" t="s">
        <v>2048</v>
      </c>
      <c r="I498" s="909">
        <v>125</v>
      </c>
    </row>
    <row r="499" spans="1:9" x14ac:dyDescent="0.2">
      <c r="A499" s="910" t="s">
        <v>2153</v>
      </c>
      <c r="B499" s="1497">
        <f>'Part 4'!M139</f>
        <v>0</v>
      </c>
      <c r="C499" s="910" t="s">
        <v>3951</v>
      </c>
      <c r="D499" s="941"/>
      <c r="E499" s="941"/>
      <c r="F499" s="910" t="s">
        <v>2258</v>
      </c>
      <c r="G499" s="910" t="s">
        <v>6144</v>
      </c>
      <c r="H499" s="910" t="s">
        <v>2048</v>
      </c>
      <c r="I499" s="909">
        <v>126</v>
      </c>
    </row>
    <row r="500" spans="1:9" x14ac:dyDescent="0.2">
      <c r="A500" s="910" t="s">
        <v>2154</v>
      </c>
      <c r="B500" s="1497">
        <f>'Part 4'!P139</f>
        <v>0</v>
      </c>
      <c r="C500" s="910" t="s">
        <v>3951</v>
      </c>
      <c r="D500" s="941"/>
      <c r="E500" s="941"/>
      <c r="F500" s="910" t="s">
        <v>5598</v>
      </c>
      <c r="G500" s="910" t="s">
        <v>6145</v>
      </c>
      <c r="H500" s="910" t="s">
        <v>2048</v>
      </c>
      <c r="I500" s="909">
        <v>127</v>
      </c>
    </row>
    <row r="501" spans="1:9" x14ac:dyDescent="0.2">
      <c r="A501" s="910" t="s">
        <v>2155</v>
      </c>
      <c r="B501" s="1497">
        <f>'Part 4'!J141</f>
        <v>0</v>
      </c>
      <c r="C501" s="910" t="s">
        <v>3951</v>
      </c>
      <c r="D501" s="941"/>
      <c r="E501" s="941"/>
      <c r="F501" s="910" t="s">
        <v>2259</v>
      </c>
      <c r="G501" s="910" t="s">
        <v>6146</v>
      </c>
      <c r="H501" s="910" t="s">
        <v>2048</v>
      </c>
      <c r="I501" s="909">
        <v>128</v>
      </c>
    </row>
    <row r="502" spans="1:9" x14ac:dyDescent="0.2">
      <c r="A502" s="910" t="s">
        <v>2156</v>
      </c>
      <c r="B502" s="1497">
        <f>'Part 4'!M141</f>
        <v>0</v>
      </c>
      <c r="C502" s="910" t="s">
        <v>3951</v>
      </c>
      <c r="D502" s="941"/>
      <c r="E502" s="941"/>
      <c r="F502" s="910" t="s">
        <v>2260</v>
      </c>
      <c r="G502" s="910" t="s">
        <v>6147</v>
      </c>
      <c r="H502" s="910" t="s">
        <v>2048</v>
      </c>
      <c r="I502" s="909">
        <v>129</v>
      </c>
    </row>
    <row r="503" spans="1:9" x14ac:dyDescent="0.2">
      <c r="A503" s="910" t="s">
        <v>2157</v>
      </c>
      <c r="B503" s="1497">
        <f>'Part 4'!P141</f>
        <v>0</v>
      </c>
      <c r="C503" s="910" t="s">
        <v>3951</v>
      </c>
      <c r="D503" s="941"/>
      <c r="E503" s="941"/>
      <c r="F503" s="910" t="s">
        <v>5599</v>
      </c>
      <c r="G503" s="910" t="s">
        <v>6148</v>
      </c>
      <c r="H503" s="910" t="s">
        <v>2048</v>
      </c>
      <c r="I503" s="909">
        <v>130</v>
      </c>
    </row>
    <row r="504" spans="1:9" x14ac:dyDescent="0.2">
      <c r="A504" s="910" t="s">
        <v>2158</v>
      </c>
      <c r="B504" s="1497">
        <f>'Part 4'!J143</f>
        <v>0</v>
      </c>
      <c r="C504" s="910" t="s">
        <v>3951</v>
      </c>
      <c r="D504" s="941"/>
      <c r="E504" s="941"/>
      <c r="F504" s="910" t="s">
        <v>2261</v>
      </c>
      <c r="G504" s="910" t="s">
        <v>6149</v>
      </c>
      <c r="H504" s="910" t="s">
        <v>2048</v>
      </c>
      <c r="I504" s="909">
        <v>131</v>
      </c>
    </row>
    <row r="505" spans="1:9" x14ac:dyDescent="0.2">
      <c r="A505" s="910" t="s">
        <v>2159</v>
      </c>
      <c r="B505" s="1497">
        <f>'Part 4'!M143</f>
        <v>0</v>
      </c>
      <c r="C505" s="910" t="s">
        <v>3951</v>
      </c>
      <c r="D505" s="941"/>
      <c r="E505" s="941"/>
      <c r="F505" s="910" t="s">
        <v>2262</v>
      </c>
      <c r="G505" s="910" t="s">
        <v>6150</v>
      </c>
      <c r="H505" s="910" t="s">
        <v>2048</v>
      </c>
      <c r="I505" s="909">
        <v>132</v>
      </c>
    </row>
    <row r="506" spans="1:9" x14ac:dyDescent="0.2">
      <c r="A506" s="910" t="s">
        <v>2160</v>
      </c>
      <c r="B506" s="1497">
        <f>'Part 4'!P143</f>
        <v>0</v>
      </c>
      <c r="C506" s="910" t="s">
        <v>3951</v>
      </c>
      <c r="D506" s="941"/>
      <c r="E506" s="941"/>
      <c r="F506" s="910" t="s">
        <v>5600</v>
      </c>
      <c r="G506" s="910" t="s">
        <v>6151</v>
      </c>
      <c r="H506" s="910" t="s">
        <v>2048</v>
      </c>
      <c r="I506" s="909">
        <v>133</v>
      </c>
    </row>
    <row r="507" spans="1:9" x14ac:dyDescent="0.2">
      <c r="A507" s="910" t="s">
        <v>4207</v>
      </c>
      <c r="B507" s="1497">
        <f>'Part 4'!J146</f>
        <v>0</v>
      </c>
      <c r="C507" s="910" t="s">
        <v>3951</v>
      </c>
      <c r="D507" s="941"/>
      <c r="E507" s="941"/>
      <c r="F507" s="910" t="s">
        <v>4303</v>
      </c>
      <c r="G507" s="910" t="s">
        <v>6152</v>
      </c>
      <c r="H507" s="910" t="s">
        <v>2048</v>
      </c>
      <c r="I507" s="909">
        <v>134</v>
      </c>
    </row>
    <row r="508" spans="1:9" x14ac:dyDescent="0.2">
      <c r="A508" s="910" t="s">
        <v>4208</v>
      </c>
      <c r="B508" s="1497">
        <f>'Part 4'!M146</f>
        <v>0</v>
      </c>
      <c r="C508" s="910" t="s">
        <v>3951</v>
      </c>
      <c r="D508" s="941"/>
      <c r="E508" s="941"/>
      <c r="F508" s="910" t="s">
        <v>4304</v>
      </c>
      <c r="G508" s="910" t="s">
        <v>6153</v>
      </c>
      <c r="H508" s="910" t="s">
        <v>2048</v>
      </c>
      <c r="I508" s="909">
        <v>135</v>
      </c>
    </row>
    <row r="509" spans="1:9" x14ac:dyDescent="0.2">
      <c r="A509" s="910" t="s">
        <v>4209</v>
      </c>
      <c r="B509" s="1497">
        <f>'Part 4'!P146</f>
        <v>0</v>
      </c>
      <c r="C509" s="910" t="s">
        <v>3951</v>
      </c>
      <c r="D509" s="941"/>
      <c r="E509" s="941"/>
      <c r="F509" s="910" t="s">
        <v>5601</v>
      </c>
      <c r="G509" s="910" t="s">
        <v>6154</v>
      </c>
      <c r="H509" s="910" t="s">
        <v>2048</v>
      </c>
      <c r="I509" s="909">
        <v>136</v>
      </c>
    </row>
    <row r="510" spans="1:9" x14ac:dyDescent="0.2">
      <c r="A510" s="910" t="s">
        <v>2161</v>
      </c>
      <c r="B510" s="1497">
        <f>'Part 4'!J149</f>
        <v>0</v>
      </c>
      <c r="C510" s="910" t="s">
        <v>3951</v>
      </c>
      <c r="D510" s="941"/>
      <c r="E510" s="941"/>
      <c r="F510" s="910" t="s">
        <v>5602</v>
      </c>
      <c r="G510" s="910" t="s">
        <v>6155</v>
      </c>
      <c r="H510" s="910" t="s">
        <v>2048</v>
      </c>
      <c r="I510" s="909">
        <v>137</v>
      </c>
    </row>
    <row r="511" spans="1:9" x14ac:dyDescent="0.2">
      <c r="A511" s="910" t="s">
        <v>2162</v>
      </c>
      <c r="B511" s="1497">
        <f>'Part 4'!M149</f>
        <v>0</v>
      </c>
      <c r="C511" s="910" t="s">
        <v>3951</v>
      </c>
      <c r="D511" s="941"/>
      <c r="E511" s="941"/>
      <c r="F511" s="910" t="s">
        <v>5603</v>
      </c>
      <c r="G511" s="910" t="s">
        <v>6156</v>
      </c>
      <c r="H511" s="910" t="s">
        <v>2048</v>
      </c>
      <c r="I511" s="909">
        <v>138</v>
      </c>
    </row>
    <row r="512" spans="1:9" x14ac:dyDescent="0.2">
      <c r="A512" s="910" t="s">
        <v>2163</v>
      </c>
      <c r="B512" s="1497">
        <f>'Part 4'!P149</f>
        <v>0</v>
      </c>
      <c r="C512" s="910" t="s">
        <v>3951</v>
      </c>
      <c r="D512" s="941"/>
      <c r="E512" s="941"/>
      <c r="F512" s="910" t="s">
        <v>5604</v>
      </c>
      <c r="G512" s="910" t="s">
        <v>6157</v>
      </c>
      <c r="H512" s="910" t="s">
        <v>2048</v>
      </c>
      <c r="I512" s="909">
        <v>139</v>
      </c>
    </row>
    <row r="513" spans="1:9" x14ac:dyDescent="0.2">
      <c r="A513" s="910" t="s">
        <v>2164</v>
      </c>
      <c r="B513" s="1497">
        <f>'Part 4'!J152</f>
        <v>0</v>
      </c>
      <c r="C513" s="910" t="s">
        <v>3951</v>
      </c>
      <c r="D513" s="941"/>
      <c r="E513" s="941"/>
      <c r="F513" s="910" t="s">
        <v>5605</v>
      </c>
      <c r="G513" s="910" t="s">
        <v>6158</v>
      </c>
      <c r="H513" s="910" t="s">
        <v>2048</v>
      </c>
      <c r="I513" s="909">
        <v>140</v>
      </c>
    </row>
    <row r="514" spans="1:9" x14ac:dyDescent="0.2">
      <c r="A514" s="910" t="s">
        <v>2165</v>
      </c>
      <c r="B514" s="1497">
        <f>'Part 4'!M152</f>
        <v>0</v>
      </c>
      <c r="C514" s="910" t="s">
        <v>3951</v>
      </c>
      <c r="D514" s="941"/>
      <c r="E514" s="941"/>
      <c r="F514" s="910" t="s">
        <v>5606</v>
      </c>
      <c r="G514" s="910" t="s">
        <v>6159</v>
      </c>
      <c r="H514" s="910" t="s">
        <v>2048</v>
      </c>
      <c r="I514" s="909">
        <v>141</v>
      </c>
    </row>
    <row r="515" spans="1:9" x14ac:dyDescent="0.2">
      <c r="A515" s="910" t="s">
        <v>2166</v>
      </c>
      <c r="B515" s="1497">
        <f>'Part 4'!P152</f>
        <v>0</v>
      </c>
      <c r="C515" s="910" t="s">
        <v>3951</v>
      </c>
      <c r="D515" s="941"/>
      <c r="E515" s="941"/>
      <c r="F515" s="910" t="s">
        <v>5607</v>
      </c>
      <c r="G515" s="910" t="s">
        <v>6160</v>
      </c>
      <c r="H515" s="910" t="s">
        <v>2048</v>
      </c>
      <c r="I515" s="909">
        <v>142</v>
      </c>
    </row>
    <row r="516" spans="1:9" x14ac:dyDescent="0.2">
      <c r="A516" s="910" t="s">
        <v>4381</v>
      </c>
      <c r="B516" s="1497">
        <f>'Part 4'!J155</f>
        <v>0</v>
      </c>
      <c r="C516" s="910" t="s">
        <v>3951</v>
      </c>
      <c r="D516" s="941"/>
      <c r="E516" s="941"/>
      <c r="F516" s="910" t="s">
        <v>5608</v>
      </c>
      <c r="G516" s="910" t="s">
        <v>6161</v>
      </c>
      <c r="H516" s="910" t="s">
        <v>2048</v>
      </c>
      <c r="I516" s="909">
        <v>143</v>
      </c>
    </row>
    <row r="517" spans="1:9" x14ac:dyDescent="0.2">
      <c r="A517" s="910" t="s">
        <v>4382</v>
      </c>
      <c r="B517" s="1497">
        <f>'Part 4'!M155</f>
        <v>0</v>
      </c>
      <c r="C517" s="910" t="s">
        <v>3951</v>
      </c>
      <c r="D517" s="941"/>
      <c r="E517" s="941"/>
      <c r="F517" s="910" t="s">
        <v>5609</v>
      </c>
      <c r="G517" s="910" t="s">
        <v>6162</v>
      </c>
      <c r="H517" s="910" t="s">
        <v>2048</v>
      </c>
      <c r="I517" s="909">
        <v>144</v>
      </c>
    </row>
    <row r="518" spans="1:9" x14ac:dyDescent="0.2">
      <c r="A518" s="910" t="s">
        <v>4383</v>
      </c>
      <c r="B518" s="1497">
        <f>'Part 4'!P155</f>
        <v>0</v>
      </c>
      <c r="C518" s="910" t="s">
        <v>3951</v>
      </c>
      <c r="D518" s="941"/>
      <c r="E518" s="941"/>
      <c r="F518" s="910" t="s">
        <v>5610</v>
      </c>
      <c r="G518" s="910" t="s">
        <v>6163</v>
      </c>
      <c r="H518" s="910" t="s">
        <v>2048</v>
      </c>
      <c r="I518" s="909">
        <v>145</v>
      </c>
    </row>
    <row r="519" spans="1:9" x14ac:dyDescent="0.2">
      <c r="A519" s="910" t="s">
        <v>4384</v>
      </c>
      <c r="B519" s="1497">
        <f>'Part 4'!J157</f>
        <v>0</v>
      </c>
      <c r="C519" s="910" t="s">
        <v>3951</v>
      </c>
      <c r="D519" s="941"/>
      <c r="E519" s="941"/>
      <c r="F519" s="910" t="s">
        <v>2263</v>
      </c>
      <c r="G519" s="910" t="s">
        <v>6164</v>
      </c>
      <c r="H519" s="910" t="s">
        <v>2048</v>
      </c>
      <c r="I519" s="909">
        <v>146</v>
      </c>
    </row>
    <row r="520" spans="1:9" x14ac:dyDescent="0.2">
      <c r="A520" s="910" t="s">
        <v>4385</v>
      </c>
      <c r="B520" s="1497">
        <f>'Part 4'!M157</f>
        <v>0</v>
      </c>
      <c r="C520" s="910" t="s">
        <v>3951</v>
      </c>
      <c r="D520" s="941"/>
      <c r="E520" s="941"/>
      <c r="F520" s="910" t="s">
        <v>2264</v>
      </c>
      <c r="G520" s="910" t="s">
        <v>6165</v>
      </c>
      <c r="H520" s="910" t="s">
        <v>2048</v>
      </c>
      <c r="I520" s="909">
        <v>147</v>
      </c>
    </row>
    <row r="521" spans="1:9" x14ac:dyDescent="0.2">
      <c r="A521" s="910" t="s">
        <v>4386</v>
      </c>
      <c r="B521" s="1497">
        <f>'Part 4'!P157</f>
        <v>0</v>
      </c>
      <c r="C521" s="910" t="s">
        <v>3951</v>
      </c>
      <c r="D521" s="941"/>
      <c r="E521" s="941"/>
      <c r="F521" s="910" t="s">
        <v>5611</v>
      </c>
      <c r="G521" s="910" t="s">
        <v>6166</v>
      </c>
      <c r="H521" s="910" t="s">
        <v>2048</v>
      </c>
      <c r="I521" s="909">
        <v>148</v>
      </c>
    </row>
    <row r="522" spans="1:9" x14ac:dyDescent="0.2">
      <c r="A522" s="910" t="s">
        <v>4387</v>
      </c>
      <c r="B522" s="1497">
        <f>'Part 4'!J159</f>
        <v>0</v>
      </c>
      <c r="C522" s="910" t="s">
        <v>3951</v>
      </c>
      <c r="D522" s="941"/>
      <c r="E522" s="941"/>
      <c r="F522" s="910" t="s">
        <v>5612</v>
      </c>
      <c r="G522" s="910" t="s">
        <v>6167</v>
      </c>
      <c r="H522" s="910" t="s">
        <v>2048</v>
      </c>
      <c r="I522" s="909">
        <v>149</v>
      </c>
    </row>
    <row r="523" spans="1:9" x14ac:dyDescent="0.2">
      <c r="A523" s="910" t="s">
        <v>4388</v>
      </c>
      <c r="B523" s="1497">
        <f>'Part 4'!M159</f>
        <v>0</v>
      </c>
      <c r="C523" s="910" t="s">
        <v>3951</v>
      </c>
      <c r="D523" s="941"/>
      <c r="E523" s="941"/>
      <c r="F523" s="910" t="s">
        <v>5613</v>
      </c>
      <c r="G523" s="910" t="s">
        <v>6168</v>
      </c>
      <c r="H523" s="910" t="s">
        <v>2048</v>
      </c>
      <c r="I523" s="909">
        <v>150</v>
      </c>
    </row>
    <row r="524" spans="1:9" x14ac:dyDescent="0.2">
      <c r="A524" s="910" t="s">
        <v>4389</v>
      </c>
      <c r="B524" s="1497">
        <f>'Part 4'!P159</f>
        <v>0</v>
      </c>
      <c r="C524" s="910" t="s">
        <v>3951</v>
      </c>
      <c r="D524" s="941"/>
      <c r="E524" s="941"/>
      <c r="F524" s="910" t="s">
        <v>5614</v>
      </c>
      <c r="G524" s="910" t="s">
        <v>6169</v>
      </c>
      <c r="H524" s="910" t="s">
        <v>2048</v>
      </c>
      <c r="I524" s="909">
        <v>151</v>
      </c>
    </row>
    <row r="525" spans="1:9" x14ac:dyDescent="0.2">
      <c r="A525" s="910" t="s">
        <v>2167</v>
      </c>
      <c r="B525" s="1497">
        <f>'Part 4'!J162</f>
        <v>0</v>
      </c>
      <c r="C525" s="910" t="s">
        <v>3951</v>
      </c>
      <c r="D525" s="941"/>
      <c r="E525" s="941"/>
      <c r="F525" s="910" t="s">
        <v>5615</v>
      </c>
      <c r="G525" s="910" t="s">
        <v>6170</v>
      </c>
      <c r="H525" s="910" t="s">
        <v>2048</v>
      </c>
      <c r="I525" s="909">
        <v>152</v>
      </c>
    </row>
    <row r="526" spans="1:9" x14ac:dyDescent="0.2">
      <c r="A526" s="910" t="s">
        <v>2168</v>
      </c>
      <c r="B526" s="1497">
        <f>'Part 4'!M162</f>
        <v>0</v>
      </c>
      <c r="C526" s="910" t="s">
        <v>3951</v>
      </c>
      <c r="D526" s="941"/>
      <c r="E526" s="941"/>
      <c r="F526" s="910" t="s">
        <v>5616</v>
      </c>
      <c r="G526" s="910" t="s">
        <v>6171</v>
      </c>
      <c r="H526" s="910" t="s">
        <v>2048</v>
      </c>
      <c r="I526" s="909">
        <v>153</v>
      </c>
    </row>
    <row r="527" spans="1:9" x14ac:dyDescent="0.2">
      <c r="A527" s="910" t="s">
        <v>2169</v>
      </c>
      <c r="B527" s="1497">
        <f>'Part 4'!P162</f>
        <v>0</v>
      </c>
      <c r="C527" s="910" t="s">
        <v>3951</v>
      </c>
      <c r="D527" s="941"/>
      <c r="E527" s="941"/>
      <c r="F527" s="910" t="s">
        <v>5617</v>
      </c>
      <c r="G527" s="910" t="s">
        <v>6172</v>
      </c>
      <c r="H527" s="910" t="s">
        <v>2048</v>
      </c>
      <c r="I527" s="909">
        <v>154</v>
      </c>
    </row>
    <row r="528" spans="1:9" x14ac:dyDescent="0.2">
      <c r="A528" s="910" t="s">
        <v>2170</v>
      </c>
      <c r="B528" s="1497">
        <f>'Part 4'!J165</f>
        <v>0</v>
      </c>
      <c r="C528" s="910" t="s">
        <v>3951</v>
      </c>
      <c r="D528" s="941"/>
      <c r="E528" s="941"/>
      <c r="F528" s="910" t="s">
        <v>2265</v>
      </c>
      <c r="G528" s="910" t="s">
        <v>6173</v>
      </c>
      <c r="H528" s="910" t="s">
        <v>2048</v>
      </c>
      <c r="I528" s="909">
        <v>155</v>
      </c>
    </row>
    <row r="529" spans="1:9" x14ac:dyDescent="0.2">
      <c r="A529" s="910" t="s">
        <v>2171</v>
      </c>
      <c r="B529" s="1497">
        <f>'Part 4'!M165</f>
        <v>0</v>
      </c>
      <c r="C529" s="910" t="s">
        <v>3951</v>
      </c>
      <c r="D529" s="941"/>
      <c r="E529" s="941"/>
      <c r="F529" s="910" t="s">
        <v>2266</v>
      </c>
      <c r="G529" s="910" t="s">
        <v>6174</v>
      </c>
      <c r="H529" s="910" t="s">
        <v>2048</v>
      </c>
      <c r="I529" s="909">
        <v>156</v>
      </c>
    </row>
    <row r="530" spans="1:9" x14ac:dyDescent="0.2">
      <c r="A530" s="910" t="s">
        <v>2172</v>
      </c>
      <c r="B530" s="1497">
        <f>'Part 4'!P165</f>
        <v>0</v>
      </c>
      <c r="C530" s="910" t="s">
        <v>3951</v>
      </c>
      <c r="D530" s="941"/>
      <c r="E530" s="941"/>
      <c r="F530" s="910" t="s">
        <v>5618</v>
      </c>
      <c r="G530" s="910" t="s">
        <v>6175</v>
      </c>
      <c r="H530" s="910" t="s">
        <v>2048</v>
      </c>
      <c r="I530" s="909">
        <v>157</v>
      </c>
    </row>
    <row r="531" spans="1:9" x14ac:dyDescent="0.2">
      <c r="A531" s="910" t="s">
        <v>2173</v>
      </c>
      <c r="B531" s="1497">
        <f>'Part 4'!J167</f>
        <v>0</v>
      </c>
      <c r="C531" s="910" t="s">
        <v>3951</v>
      </c>
      <c r="D531" s="941"/>
      <c r="E531" s="941"/>
      <c r="F531" s="910" t="s">
        <v>4305</v>
      </c>
      <c r="G531" s="910" t="s">
        <v>6176</v>
      </c>
      <c r="H531" s="910" t="s">
        <v>2048</v>
      </c>
      <c r="I531" s="909">
        <v>158</v>
      </c>
    </row>
    <row r="532" spans="1:9" x14ac:dyDescent="0.2">
      <c r="A532" s="910" t="s">
        <v>2174</v>
      </c>
      <c r="B532" s="1497">
        <f>'Part 4'!M167</f>
        <v>0</v>
      </c>
      <c r="C532" s="910" t="s">
        <v>3951</v>
      </c>
      <c r="D532" s="941"/>
      <c r="E532" s="941"/>
      <c r="F532" s="910" t="s">
        <v>4306</v>
      </c>
      <c r="G532" s="910" t="s">
        <v>6177</v>
      </c>
      <c r="H532" s="910" t="s">
        <v>2048</v>
      </c>
      <c r="I532" s="909">
        <v>159</v>
      </c>
    </row>
    <row r="533" spans="1:9" x14ac:dyDescent="0.2">
      <c r="A533" s="910" t="s">
        <v>2175</v>
      </c>
      <c r="B533" s="1497">
        <f>'Part 4'!P167</f>
        <v>0</v>
      </c>
      <c r="C533" s="910" t="s">
        <v>3951</v>
      </c>
      <c r="D533" s="941"/>
      <c r="E533" s="941"/>
      <c r="F533" s="910" t="s">
        <v>5619</v>
      </c>
      <c r="G533" s="910" t="s">
        <v>6178</v>
      </c>
      <c r="H533" s="910" t="s">
        <v>2048</v>
      </c>
      <c r="I533" s="909">
        <v>160</v>
      </c>
    </row>
    <row r="534" spans="1:9" x14ac:dyDescent="0.2">
      <c r="A534" s="910" t="s">
        <v>2176</v>
      </c>
      <c r="B534" s="1497">
        <f>'Part 4'!J169</f>
        <v>0</v>
      </c>
      <c r="C534" s="910" t="s">
        <v>3951</v>
      </c>
      <c r="D534" s="941"/>
      <c r="E534" s="941"/>
      <c r="F534" s="910" t="s">
        <v>4307</v>
      </c>
      <c r="G534" s="910" t="s">
        <v>6179</v>
      </c>
      <c r="H534" s="910" t="s">
        <v>2048</v>
      </c>
      <c r="I534" s="909">
        <v>161</v>
      </c>
    </row>
    <row r="535" spans="1:9" x14ac:dyDescent="0.2">
      <c r="A535" s="910" t="s">
        <v>2177</v>
      </c>
      <c r="B535" s="1497">
        <f>'Part 4'!M169</f>
        <v>0</v>
      </c>
      <c r="C535" s="910" t="s">
        <v>3951</v>
      </c>
      <c r="D535" s="941"/>
      <c r="E535" s="941"/>
      <c r="F535" s="910" t="s">
        <v>4308</v>
      </c>
      <c r="G535" s="910" t="s">
        <v>6180</v>
      </c>
      <c r="H535" s="910" t="s">
        <v>2048</v>
      </c>
      <c r="I535" s="909">
        <v>162</v>
      </c>
    </row>
    <row r="536" spans="1:9" x14ac:dyDescent="0.2">
      <c r="A536" s="910" t="s">
        <v>2178</v>
      </c>
      <c r="B536" s="1497">
        <f>'Part 4'!P169</f>
        <v>0</v>
      </c>
      <c r="C536" s="910" t="s">
        <v>3951</v>
      </c>
      <c r="D536" s="941"/>
      <c r="E536" s="941"/>
      <c r="F536" s="910" t="s">
        <v>5620</v>
      </c>
      <c r="G536" s="910" t="s">
        <v>6181</v>
      </c>
      <c r="H536" s="910" t="s">
        <v>2048</v>
      </c>
      <c r="I536" s="909">
        <v>163</v>
      </c>
    </row>
    <row r="537" spans="1:9" x14ac:dyDescent="0.2">
      <c r="A537" s="910" t="s">
        <v>2179</v>
      </c>
      <c r="B537" s="1497">
        <f>'Part 4'!J172</f>
        <v>0</v>
      </c>
      <c r="C537" s="910" t="s">
        <v>3951</v>
      </c>
      <c r="D537" s="941"/>
      <c r="E537" s="941"/>
      <c r="F537" s="910" t="s">
        <v>2267</v>
      </c>
      <c r="G537" s="910" t="s">
        <v>6182</v>
      </c>
      <c r="H537" s="910" t="s">
        <v>2048</v>
      </c>
      <c r="I537" s="909">
        <v>164</v>
      </c>
    </row>
    <row r="538" spans="1:9" x14ac:dyDescent="0.2">
      <c r="A538" s="910" t="s">
        <v>2180</v>
      </c>
      <c r="B538" s="1497">
        <f>'Part 4'!M172</f>
        <v>0</v>
      </c>
      <c r="C538" s="910" t="s">
        <v>3951</v>
      </c>
      <c r="D538" s="941"/>
      <c r="E538" s="941"/>
      <c r="F538" s="910" t="s">
        <v>2268</v>
      </c>
      <c r="G538" s="910" t="s">
        <v>6183</v>
      </c>
      <c r="H538" s="910" t="s">
        <v>2048</v>
      </c>
      <c r="I538" s="909">
        <v>165</v>
      </c>
    </row>
    <row r="539" spans="1:9" x14ac:dyDescent="0.2">
      <c r="A539" s="910" t="s">
        <v>2181</v>
      </c>
      <c r="B539" s="1497">
        <f>'Part 4'!P172</f>
        <v>0</v>
      </c>
      <c r="C539" s="910" t="s">
        <v>3951</v>
      </c>
      <c r="D539" s="941"/>
      <c r="E539" s="941"/>
      <c r="F539" s="910" t="s">
        <v>5621</v>
      </c>
      <c r="G539" s="910" t="s">
        <v>6184</v>
      </c>
      <c r="H539" s="910" t="s">
        <v>2048</v>
      </c>
      <c r="I539" s="909">
        <v>166</v>
      </c>
    </row>
    <row r="540" spans="1:9" x14ac:dyDescent="0.2">
      <c r="A540" s="910" t="s">
        <v>2182</v>
      </c>
      <c r="B540" s="1497">
        <f>'Part 4'!J174</f>
        <v>0</v>
      </c>
      <c r="C540" s="910" t="s">
        <v>3951</v>
      </c>
      <c r="D540" s="941"/>
      <c r="E540" s="941"/>
      <c r="F540" s="910" t="s">
        <v>4199</v>
      </c>
      <c r="G540" s="910" t="s">
        <v>6185</v>
      </c>
      <c r="H540" s="910" t="s">
        <v>2048</v>
      </c>
      <c r="I540" s="909">
        <v>167</v>
      </c>
    </row>
    <row r="541" spans="1:9" x14ac:dyDescent="0.2">
      <c r="A541" s="910" t="s">
        <v>2183</v>
      </c>
      <c r="B541" s="1497">
        <f>'Part 4'!M174</f>
        <v>0</v>
      </c>
      <c r="C541" s="910" t="s">
        <v>3951</v>
      </c>
      <c r="D541" s="941"/>
      <c r="E541" s="941"/>
      <c r="F541" s="910" t="s">
        <v>4200</v>
      </c>
      <c r="G541" s="910" t="s">
        <v>6186</v>
      </c>
      <c r="H541" s="910" t="s">
        <v>2048</v>
      </c>
      <c r="I541" s="909">
        <v>168</v>
      </c>
    </row>
    <row r="542" spans="1:9" x14ac:dyDescent="0.2">
      <c r="A542" s="910" t="s">
        <v>2184</v>
      </c>
      <c r="B542" s="1497">
        <f>'Part 4'!P174</f>
        <v>0</v>
      </c>
      <c r="C542" s="910" t="s">
        <v>3951</v>
      </c>
      <c r="D542" s="941"/>
      <c r="E542" s="941"/>
      <c r="F542" s="910" t="s">
        <v>5622</v>
      </c>
      <c r="G542" s="910" t="s">
        <v>6187</v>
      </c>
      <c r="H542" s="910" t="s">
        <v>2048</v>
      </c>
      <c r="I542" s="909">
        <v>169</v>
      </c>
    </row>
    <row r="543" spans="1:9" x14ac:dyDescent="0.2">
      <c r="A543" s="910" t="s">
        <v>2185</v>
      </c>
      <c r="B543" s="1497">
        <f>'Part 4'!J176</f>
        <v>0</v>
      </c>
      <c r="C543" s="910" t="s">
        <v>3951</v>
      </c>
      <c r="D543" s="941"/>
      <c r="E543" s="941"/>
      <c r="F543" s="910" t="s">
        <v>2269</v>
      </c>
      <c r="G543" s="910" t="s">
        <v>6188</v>
      </c>
      <c r="H543" s="910" t="s">
        <v>2048</v>
      </c>
      <c r="I543" s="909">
        <v>170</v>
      </c>
    </row>
    <row r="544" spans="1:9" x14ac:dyDescent="0.2">
      <c r="A544" s="910" t="s">
        <v>2186</v>
      </c>
      <c r="B544" s="1497">
        <f>'Part 4'!M176</f>
        <v>0</v>
      </c>
      <c r="C544" s="910" t="s">
        <v>3951</v>
      </c>
      <c r="D544" s="941"/>
      <c r="E544" s="941"/>
      <c r="F544" s="910" t="s">
        <v>2270</v>
      </c>
      <c r="G544" s="910" t="s">
        <v>6189</v>
      </c>
      <c r="H544" s="910" t="s">
        <v>2048</v>
      </c>
      <c r="I544" s="909">
        <v>171</v>
      </c>
    </row>
    <row r="545" spans="1:9" x14ac:dyDescent="0.2">
      <c r="A545" s="910" t="s">
        <v>2187</v>
      </c>
      <c r="B545" s="1497">
        <f>'Part 4'!P176</f>
        <v>0</v>
      </c>
      <c r="C545" s="910" t="s">
        <v>3951</v>
      </c>
      <c r="D545" s="941"/>
      <c r="E545" s="941"/>
      <c r="F545" s="910" t="s">
        <v>5623</v>
      </c>
      <c r="G545" s="910" t="s">
        <v>6190</v>
      </c>
      <c r="H545" s="910" t="s">
        <v>2048</v>
      </c>
      <c r="I545" s="909">
        <v>172</v>
      </c>
    </row>
    <row r="546" spans="1:9" x14ac:dyDescent="0.2">
      <c r="A546" s="910" t="s">
        <v>4253</v>
      </c>
      <c r="B546" s="1497">
        <f>'Part 4'!J179</f>
        <v>0</v>
      </c>
      <c r="C546" s="910" t="s">
        <v>3951</v>
      </c>
      <c r="D546" s="941"/>
      <c r="E546" s="941"/>
      <c r="F546" s="910" t="s">
        <v>2271</v>
      </c>
      <c r="G546" s="910" t="s">
        <v>6191</v>
      </c>
      <c r="H546" s="910" t="s">
        <v>2048</v>
      </c>
      <c r="I546" s="909">
        <v>173</v>
      </c>
    </row>
    <row r="547" spans="1:9" x14ac:dyDescent="0.2">
      <c r="A547" s="910" t="s">
        <v>4254</v>
      </c>
      <c r="B547" s="1497">
        <f>'Part 4'!M179</f>
        <v>0</v>
      </c>
      <c r="C547" s="910" t="s">
        <v>3951</v>
      </c>
      <c r="D547" s="941"/>
      <c r="E547" s="941"/>
      <c r="F547" s="910" t="s">
        <v>2272</v>
      </c>
      <c r="G547" s="910" t="s">
        <v>6192</v>
      </c>
      <c r="H547" s="910" t="s">
        <v>2048</v>
      </c>
      <c r="I547" s="909">
        <v>174</v>
      </c>
    </row>
    <row r="548" spans="1:9" x14ac:dyDescent="0.2">
      <c r="A548" s="910" t="s">
        <v>4255</v>
      </c>
      <c r="B548" s="1497">
        <f>'Part 4'!P179</f>
        <v>0</v>
      </c>
      <c r="C548" s="910" t="s">
        <v>3951</v>
      </c>
      <c r="D548" s="941"/>
      <c r="E548" s="941"/>
      <c r="F548" s="910" t="s">
        <v>5624</v>
      </c>
      <c r="G548" s="910" t="s">
        <v>6193</v>
      </c>
      <c r="H548" s="910" t="s">
        <v>2048</v>
      </c>
      <c r="I548" s="909">
        <v>175</v>
      </c>
    </row>
    <row r="549" spans="1:9" x14ac:dyDescent="0.2">
      <c r="A549" s="910" t="s">
        <v>4391</v>
      </c>
      <c r="B549" s="1497">
        <f>'Part 4'!J182</f>
        <v>0</v>
      </c>
      <c r="C549" s="910" t="s">
        <v>3951</v>
      </c>
      <c r="D549" s="941"/>
      <c r="E549" s="941"/>
      <c r="F549" s="910" t="s">
        <v>2273</v>
      </c>
      <c r="G549" s="910" t="s">
        <v>6194</v>
      </c>
      <c r="H549" s="910" t="s">
        <v>2048</v>
      </c>
      <c r="I549" s="909">
        <v>176</v>
      </c>
    </row>
    <row r="550" spans="1:9" x14ac:dyDescent="0.2">
      <c r="A550" s="910" t="s">
        <v>4392</v>
      </c>
      <c r="B550" s="1497">
        <f>'Part 4'!M182</f>
        <v>0</v>
      </c>
      <c r="C550" s="910" t="s">
        <v>3951</v>
      </c>
      <c r="D550" s="941"/>
      <c r="E550" s="941"/>
      <c r="F550" s="910" t="s">
        <v>2274</v>
      </c>
      <c r="G550" s="910" t="s">
        <v>6195</v>
      </c>
      <c r="H550" s="910" t="s">
        <v>2048</v>
      </c>
      <c r="I550" s="909">
        <v>177</v>
      </c>
    </row>
    <row r="551" spans="1:9" x14ac:dyDescent="0.2">
      <c r="A551" s="910" t="s">
        <v>4393</v>
      </c>
      <c r="B551" s="1497">
        <f>'Part 4'!P182</f>
        <v>0</v>
      </c>
      <c r="C551" s="910" t="s">
        <v>3951</v>
      </c>
      <c r="D551" s="941"/>
      <c r="E551" s="941"/>
      <c r="F551" s="910" t="s">
        <v>5625</v>
      </c>
      <c r="G551" s="910" t="s">
        <v>6196</v>
      </c>
      <c r="H551" s="910" t="s">
        <v>2048</v>
      </c>
      <c r="I551" s="909">
        <v>178</v>
      </c>
    </row>
    <row r="552" spans="1:9" s="1378" customFormat="1" x14ac:dyDescent="0.2">
      <c r="A552" s="1376" t="s">
        <v>5032</v>
      </c>
      <c r="B552" s="1499">
        <f>'Part 4'!J184</f>
        <v>0</v>
      </c>
      <c r="C552" s="1376" t="s">
        <v>3951</v>
      </c>
      <c r="D552" s="1377"/>
      <c r="E552" s="1377"/>
      <c r="F552" s="1376" t="s">
        <v>2275</v>
      </c>
      <c r="G552" s="1376" t="s">
        <v>6197</v>
      </c>
      <c r="H552" s="1376" t="s">
        <v>2048</v>
      </c>
      <c r="I552" s="1376">
        <v>179</v>
      </c>
    </row>
    <row r="553" spans="1:9" s="1378" customFormat="1" x14ac:dyDescent="0.2">
      <c r="A553" s="1376" t="s">
        <v>5033</v>
      </c>
      <c r="B553" s="1499">
        <f>'Part 4'!M184</f>
        <v>0</v>
      </c>
      <c r="C553" s="1376" t="s">
        <v>3951</v>
      </c>
      <c r="D553" s="1377"/>
      <c r="E553" s="1377"/>
      <c r="F553" s="1376" t="s">
        <v>2276</v>
      </c>
      <c r="G553" s="1376" t="s">
        <v>6198</v>
      </c>
      <c r="H553" s="1376" t="s">
        <v>2048</v>
      </c>
      <c r="I553" s="1376">
        <v>180</v>
      </c>
    </row>
    <row r="554" spans="1:9" s="1378" customFormat="1" x14ac:dyDescent="0.2">
      <c r="A554" s="1376" t="s">
        <v>5034</v>
      </c>
      <c r="B554" s="1499">
        <f>'Part 4'!P184</f>
        <v>0</v>
      </c>
      <c r="C554" s="1376" t="s">
        <v>3951</v>
      </c>
      <c r="D554" s="1377"/>
      <c r="E554" s="1377"/>
      <c r="F554" s="1376" t="s">
        <v>5626</v>
      </c>
      <c r="G554" s="1376" t="s">
        <v>6199</v>
      </c>
      <c r="H554" s="1376" t="s">
        <v>2048</v>
      </c>
      <c r="I554" s="1376">
        <v>181</v>
      </c>
    </row>
    <row r="555" spans="1:9" s="1378" customFormat="1" x14ac:dyDescent="0.2">
      <c r="A555" s="1376" t="s">
        <v>5035</v>
      </c>
      <c r="B555" s="1499">
        <f>'Part 4'!J186</f>
        <v>0</v>
      </c>
      <c r="C555" s="1376" t="s">
        <v>3951</v>
      </c>
      <c r="D555" s="1377"/>
      <c r="E555" s="1377"/>
      <c r="F555" s="1376" t="s">
        <v>2277</v>
      </c>
      <c r="G555" s="1376" t="s">
        <v>6200</v>
      </c>
      <c r="H555" s="1376" t="s">
        <v>2048</v>
      </c>
      <c r="I555" s="1376">
        <v>182</v>
      </c>
    </row>
    <row r="556" spans="1:9" s="1378" customFormat="1" x14ac:dyDescent="0.2">
      <c r="A556" s="1376" t="s">
        <v>5036</v>
      </c>
      <c r="B556" s="1499">
        <f>'Part 4'!M186</f>
        <v>0</v>
      </c>
      <c r="C556" s="1376" t="s">
        <v>3951</v>
      </c>
      <c r="D556" s="1377"/>
      <c r="E556" s="1377"/>
      <c r="F556" s="1376" t="s">
        <v>2278</v>
      </c>
      <c r="G556" s="1376" t="s">
        <v>6201</v>
      </c>
      <c r="H556" s="1376" t="s">
        <v>2048</v>
      </c>
      <c r="I556" s="1376">
        <v>183</v>
      </c>
    </row>
    <row r="557" spans="1:9" s="1378" customFormat="1" x14ac:dyDescent="0.2">
      <c r="A557" s="1376" t="s">
        <v>5037</v>
      </c>
      <c r="B557" s="1499">
        <f>'Part 4'!P186</f>
        <v>0</v>
      </c>
      <c r="C557" s="1376" t="s">
        <v>3951</v>
      </c>
      <c r="D557" s="1377"/>
      <c r="E557" s="1377"/>
      <c r="F557" s="1376" t="s">
        <v>5627</v>
      </c>
      <c r="G557" s="1376" t="s">
        <v>6202</v>
      </c>
      <c r="H557" s="1376" t="s">
        <v>2048</v>
      </c>
      <c r="I557" s="1376">
        <v>184</v>
      </c>
    </row>
    <row r="558" spans="1:9" x14ac:dyDescent="0.2">
      <c r="A558" s="910" t="s">
        <v>4217</v>
      </c>
      <c r="B558" s="1497">
        <f>'Part 4'!J189</f>
        <v>0</v>
      </c>
      <c r="C558" s="910" t="s">
        <v>3951</v>
      </c>
      <c r="D558" s="941"/>
      <c r="E558" s="941"/>
      <c r="F558" s="910" t="s">
        <v>2279</v>
      </c>
      <c r="G558" s="910" t="s">
        <v>6203</v>
      </c>
      <c r="H558" s="910" t="s">
        <v>2048</v>
      </c>
      <c r="I558" s="909">
        <v>185</v>
      </c>
    </row>
    <row r="559" spans="1:9" x14ac:dyDescent="0.2">
      <c r="A559" s="910" t="s">
        <v>4218</v>
      </c>
      <c r="B559" s="1497">
        <f>'Part 4'!M189</f>
        <v>0</v>
      </c>
      <c r="C559" s="910" t="s">
        <v>3951</v>
      </c>
      <c r="D559" s="941"/>
      <c r="E559" s="941"/>
      <c r="F559" s="910" t="s">
        <v>2280</v>
      </c>
      <c r="G559" s="910" t="s">
        <v>6204</v>
      </c>
      <c r="H559" s="910" t="s">
        <v>2048</v>
      </c>
      <c r="I559" s="909">
        <v>186</v>
      </c>
    </row>
    <row r="560" spans="1:9" x14ac:dyDescent="0.2">
      <c r="A560" s="910" t="s">
        <v>4219</v>
      </c>
      <c r="B560" s="1497">
        <f>'Part 4'!P189</f>
        <v>0</v>
      </c>
      <c r="C560" s="910" t="s">
        <v>3951</v>
      </c>
      <c r="D560" s="941"/>
      <c r="E560" s="941"/>
      <c r="F560" s="910" t="s">
        <v>5628</v>
      </c>
      <c r="G560" s="910" t="s">
        <v>6205</v>
      </c>
      <c r="H560" s="910" t="s">
        <v>2048</v>
      </c>
      <c r="I560" s="909">
        <v>187</v>
      </c>
    </row>
    <row r="561" spans="1:9" x14ac:dyDescent="0.2">
      <c r="A561" s="910" t="s">
        <v>4240</v>
      </c>
      <c r="B561" s="1497">
        <f>'Part 4'!J192</f>
        <v>0</v>
      </c>
      <c r="C561" s="910" t="s">
        <v>3951</v>
      </c>
      <c r="D561" s="941"/>
      <c r="E561" s="941"/>
      <c r="F561" s="910" t="s">
        <v>2281</v>
      </c>
      <c r="G561" s="910" t="s">
        <v>6206</v>
      </c>
      <c r="H561" s="910" t="s">
        <v>2048</v>
      </c>
      <c r="I561" s="909">
        <v>188</v>
      </c>
    </row>
    <row r="562" spans="1:9" x14ac:dyDescent="0.2">
      <c r="A562" s="910" t="s">
        <v>4241</v>
      </c>
      <c r="B562" s="1497">
        <f>'Part 4'!M192</f>
        <v>0</v>
      </c>
      <c r="C562" s="910" t="s">
        <v>3951</v>
      </c>
      <c r="D562" s="941"/>
      <c r="E562" s="941"/>
      <c r="F562" s="910" t="s">
        <v>2282</v>
      </c>
      <c r="G562" s="910" t="s">
        <v>6207</v>
      </c>
      <c r="H562" s="910" t="s">
        <v>2048</v>
      </c>
      <c r="I562" s="909">
        <v>189</v>
      </c>
    </row>
    <row r="563" spans="1:9" x14ac:dyDescent="0.2">
      <c r="A563" s="910" t="s">
        <v>4242</v>
      </c>
      <c r="B563" s="1497">
        <f>'Part 4'!P192</f>
        <v>0</v>
      </c>
      <c r="C563" s="910" t="s">
        <v>3951</v>
      </c>
      <c r="D563" s="941"/>
      <c r="E563" s="941"/>
      <c r="F563" s="910" t="s">
        <v>5629</v>
      </c>
      <c r="G563" s="910" t="s">
        <v>6208</v>
      </c>
      <c r="H563" s="910" t="s">
        <v>2048</v>
      </c>
      <c r="I563" s="909">
        <v>190</v>
      </c>
    </row>
    <row r="564" spans="1:9" x14ac:dyDescent="0.2">
      <c r="A564" s="910" t="s">
        <v>2188</v>
      </c>
      <c r="B564" s="1497">
        <f>'Part 4'!J196</f>
        <v>0</v>
      </c>
      <c r="C564" s="910" t="s">
        <v>3951</v>
      </c>
      <c r="D564" s="941"/>
      <c r="E564" s="941"/>
      <c r="F564" s="910" t="s">
        <v>4068</v>
      </c>
      <c r="G564" s="910" t="s">
        <v>6209</v>
      </c>
      <c r="H564" s="910" t="s">
        <v>2048</v>
      </c>
      <c r="I564" s="909">
        <v>191</v>
      </c>
    </row>
    <row r="565" spans="1:9" x14ac:dyDescent="0.2">
      <c r="A565" s="910" t="s">
        <v>2189</v>
      </c>
      <c r="B565" s="1497">
        <f>'Part 4'!M196</f>
        <v>0</v>
      </c>
      <c r="C565" s="910" t="s">
        <v>3951</v>
      </c>
      <c r="D565" s="941"/>
      <c r="E565" s="941"/>
      <c r="F565" s="910" t="s">
        <v>4069</v>
      </c>
      <c r="G565" s="910" t="s">
        <v>6210</v>
      </c>
      <c r="H565" s="910" t="s">
        <v>2048</v>
      </c>
      <c r="I565" s="909">
        <v>192</v>
      </c>
    </row>
    <row r="566" spans="1:9" x14ac:dyDescent="0.2">
      <c r="A566" s="910" t="s">
        <v>2190</v>
      </c>
      <c r="B566" s="1497">
        <f>'Part 4'!P196</f>
        <v>0</v>
      </c>
      <c r="C566" s="910" t="s">
        <v>3951</v>
      </c>
      <c r="D566" s="941"/>
      <c r="E566" s="941"/>
      <c r="F566" s="910" t="s">
        <v>5630</v>
      </c>
      <c r="G566" s="910" t="s">
        <v>6211</v>
      </c>
      <c r="H566" s="910" t="s">
        <v>2048</v>
      </c>
      <c r="I566" s="909">
        <v>193</v>
      </c>
    </row>
    <row r="567" spans="1:9" x14ac:dyDescent="0.2">
      <c r="A567" s="910" t="s">
        <v>3957</v>
      </c>
      <c r="B567" s="1497">
        <f>'Part 4'!J198</f>
        <v>0</v>
      </c>
      <c r="C567" s="910" t="s">
        <v>3951</v>
      </c>
      <c r="D567" s="941"/>
      <c r="E567" s="941"/>
      <c r="F567" s="910" t="s">
        <v>5631</v>
      </c>
      <c r="G567" s="910" t="s">
        <v>6212</v>
      </c>
      <c r="H567" s="910" t="s">
        <v>2048</v>
      </c>
      <c r="I567" s="909">
        <v>194</v>
      </c>
    </row>
    <row r="568" spans="1:9" x14ac:dyDescent="0.2">
      <c r="A568" s="910" t="s">
        <v>3985</v>
      </c>
      <c r="B568" s="1497">
        <f>'Part 4'!M198</f>
        <v>0</v>
      </c>
      <c r="C568" s="910" t="s">
        <v>3951</v>
      </c>
      <c r="D568" s="941"/>
      <c r="E568" s="941"/>
      <c r="F568" s="910" t="s">
        <v>5632</v>
      </c>
      <c r="G568" s="910" t="s">
        <v>6213</v>
      </c>
      <c r="H568" s="910" t="s">
        <v>2048</v>
      </c>
      <c r="I568" s="909">
        <v>195</v>
      </c>
    </row>
    <row r="569" spans="1:9" x14ac:dyDescent="0.2">
      <c r="A569" s="910" t="s">
        <v>3958</v>
      </c>
      <c r="B569" s="1497">
        <f>'Part 4'!P198</f>
        <v>0</v>
      </c>
      <c r="C569" s="910" t="s">
        <v>3951</v>
      </c>
      <c r="D569" s="941"/>
      <c r="E569" s="941"/>
      <c r="F569" s="910" t="s">
        <v>5633</v>
      </c>
      <c r="G569" s="910" t="s">
        <v>6214</v>
      </c>
      <c r="H569" s="910" t="s">
        <v>2048</v>
      </c>
      <c r="I569" s="909">
        <v>196</v>
      </c>
    </row>
    <row r="570" spans="1:9" x14ac:dyDescent="0.2">
      <c r="A570" s="761" t="s">
        <v>2293</v>
      </c>
      <c r="B570" s="1500">
        <f>'Part 5'!L20</f>
        <v>1</v>
      </c>
      <c r="C570" s="761" t="s">
        <v>3953</v>
      </c>
      <c r="D570" s="942"/>
      <c r="E570" s="942"/>
      <c r="F570" s="761" t="s">
        <v>2501</v>
      </c>
      <c r="G570" s="761" t="s">
        <v>6215</v>
      </c>
      <c r="H570" s="761" t="s">
        <v>2283</v>
      </c>
      <c r="I570" s="911">
        <v>1</v>
      </c>
    </row>
    <row r="571" spans="1:9" x14ac:dyDescent="0.2">
      <c r="A571" s="761" t="s">
        <v>2294</v>
      </c>
      <c r="B571" s="1500">
        <f>'Part 5'!O20</f>
        <v>0</v>
      </c>
      <c r="C571" s="761" t="s">
        <v>3953</v>
      </c>
      <c r="D571" s="942"/>
      <c r="E571" s="942"/>
      <c r="F571" s="761" t="s">
        <v>2502</v>
      </c>
      <c r="G571" s="761" t="s">
        <v>6216</v>
      </c>
      <c r="H571" s="761" t="s">
        <v>2283</v>
      </c>
      <c r="I571" s="911">
        <v>2</v>
      </c>
    </row>
    <row r="572" spans="1:9" x14ac:dyDescent="0.2">
      <c r="A572" s="761" t="s">
        <v>2295</v>
      </c>
      <c r="B572" s="1500">
        <f>'Part 5'!R20</f>
        <v>0</v>
      </c>
      <c r="C572" s="761" t="s">
        <v>3953</v>
      </c>
      <c r="D572" s="942"/>
      <c r="E572" s="942"/>
      <c r="F572" s="761" t="s">
        <v>2503</v>
      </c>
      <c r="G572" s="761" t="s">
        <v>6217</v>
      </c>
      <c r="H572" s="761" t="s">
        <v>2283</v>
      </c>
      <c r="I572" s="911">
        <v>3</v>
      </c>
    </row>
    <row r="573" spans="1:9" x14ac:dyDescent="0.2">
      <c r="A573" s="761" t="s">
        <v>2296</v>
      </c>
      <c r="B573" s="1500">
        <f>'Part 5'!U20</f>
        <v>0</v>
      </c>
      <c r="C573" s="761" t="s">
        <v>3953</v>
      </c>
      <c r="D573" s="942"/>
      <c r="E573" s="942"/>
      <c r="F573" s="761" t="s">
        <v>2504</v>
      </c>
      <c r="G573" s="761" t="s">
        <v>6218</v>
      </c>
      <c r="H573" s="761" t="s">
        <v>2283</v>
      </c>
      <c r="I573" s="911">
        <v>4</v>
      </c>
    </row>
    <row r="574" spans="1:9" x14ac:dyDescent="0.2">
      <c r="A574" s="761" t="s">
        <v>2297</v>
      </c>
      <c r="B574" s="1500">
        <f>'Part 5'!X20</f>
        <v>1</v>
      </c>
      <c r="C574" s="761" t="s">
        <v>3953</v>
      </c>
      <c r="D574" s="942"/>
      <c r="E574" s="942"/>
      <c r="F574" s="761" t="s">
        <v>5634</v>
      </c>
      <c r="G574" s="761" t="s">
        <v>6219</v>
      </c>
      <c r="H574" s="761" t="s">
        <v>2283</v>
      </c>
      <c r="I574" s="911">
        <v>5</v>
      </c>
    </row>
    <row r="575" spans="1:9" x14ac:dyDescent="0.2">
      <c r="A575" s="761" t="s">
        <v>2424</v>
      </c>
      <c r="B575" s="1501">
        <f>'Part 5'!L24</f>
        <v>0</v>
      </c>
      <c r="C575" s="761" t="s">
        <v>3951</v>
      </c>
      <c r="D575" s="942"/>
      <c r="E575" s="942"/>
      <c r="F575" s="761" t="s">
        <v>2505</v>
      </c>
      <c r="G575" s="761" t="s">
        <v>6220</v>
      </c>
      <c r="H575" s="761" t="s">
        <v>2283</v>
      </c>
      <c r="I575" s="911">
        <v>6</v>
      </c>
    </row>
    <row r="576" spans="1:9" x14ac:dyDescent="0.2">
      <c r="A576" s="911" t="s">
        <v>2425</v>
      </c>
      <c r="B576" s="1501">
        <f>'Part 5'!O24</f>
        <v>0</v>
      </c>
      <c r="C576" s="911" t="s">
        <v>3951</v>
      </c>
      <c r="D576" s="942"/>
      <c r="E576" s="942"/>
      <c r="F576" s="911" t="s">
        <v>2506</v>
      </c>
      <c r="G576" s="911" t="s">
        <v>6221</v>
      </c>
      <c r="H576" s="761" t="s">
        <v>2283</v>
      </c>
      <c r="I576" s="911">
        <v>7</v>
      </c>
    </row>
    <row r="577" spans="1:9" x14ac:dyDescent="0.2">
      <c r="A577" s="911" t="s">
        <v>2426</v>
      </c>
      <c r="B577" s="1501">
        <f>'Part 5'!R24</f>
        <v>0</v>
      </c>
      <c r="C577" s="911" t="s">
        <v>3951</v>
      </c>
      <c r="D577" s="942"/>
      <c r="E577" s="942"/>
      <c r="F577" s="911" t="s">
        <v>2507</v>
      </c>
      <c r="G577" s="911" t="s">
        <v>6222</v>
      </c>
      <c r="H577" s="761" t="s">
        <v>2283</v>
      </c>
      <c r="I577" s="911">
        <v>8</v>
      </c>
    </row>
    <row r="578" spans="1:9" x14ac:dyDescent="0.2">
      <c r="A578" s="911" t="s">
        <v>2427</v>
      </c>
      <c r="B578" s="1501">
        <f>'Part 5'!U24</f>
        <v>0</v>
      </c>
      <c r="C578" s="911" t="s">
        <v>3951</v>
      </c>
      <c r="D578" s="942"/>
      <c r="E578" s="942"/>
      <c r="F578" s="911" t="s">
        <v>2508</v>
      </c>
      <c r="G578" s="911" t="s">
        <v>6223</v>
      </c>
      <c r="H578" s="761" t="s">
        <v>2283</v>
      </c>
      <c r="I578" s="911">
        <v>9</v>
      </c>
    </row>
    <row r="579" spans="1:9" x14ac:dyDescent="0.2">
      <c r="A579" s="911" t="s">
        <v>2428</v>
      </c>
      <c r="B579" s="1501">
        <f>'Part 5'!X24</f>
        <v>0</v>
      </c>
      <c r="C579" s="911" t="s">
        <v>3951</v>
      </c>
      <c r="D579" s="942"/>
      <c r="E579" s="942"/>
      <c r="F579" s="911" t="s">
        <v>5635</v>
      </c>
      <c r="G579" s="911" t="s">
        <v>6224</v>
      </c>
      <c r="H579" s="761" t="s">
        <v>2283</v>
      </c>
      <c r="I579" s="911">
        <v>10</v>
      </c>
    </row>
    <row r="580" spans="1:9" x14ac:dyDescent="0.2">
      <c r="A580" s="911" t="s">
        <v>2285</v>
      </c>
      <c r="B580" s="1501">
        <f>'Part 5'!L26</f>
        <v>0</v>
      </c>
      <c r="C580" s="911" t="s">
        <v>3951</v>
      </c>
      <c r="D580" s="942"/>
      <c r="E580" s="942"/>
      <c r="F580" s="911" t="s">
        <v>5636</v>
      </c>
      <c r="G580" s="911" t="s">
        <v>6225</v>
      </c>
      <c r="H580" s="761" t="s">
        <v>2283</v>
      </c>
      <c r="I580" s="911">
        <v>11</v>
      </c>
    </row>
    <row r="581" spans="1:9" x14ac:dyDescent="0.2">
      <c r="A581" s="761" t="s">
        <v>3974</v>
      </c>
      <c r="B581" s="1501">
        <f>'Part 5'!X26</f>
        <v>0</v>
      </c>
      <c r="C581" s="761" t="s">
        <v>3951</v>
      </c>
      <c r="D581" s="942"/>
      <c r="E581" s="942"/>
      <c r="F581" s="761" t="s">
        <v>5637</v>
      </c>
      <c r="G581" s="761" t="s">
        <v>6226</v>
      </c>
      <c r="H581" s="761" t="s">
        <v>2283</v>
      </c>
      <c r="I581" s="911">
        <v>12</v>
      </c>
    </row>
    <row r="582" spans="1:9" x14ac:dyDescent="0.2">
      <c r="A582" s="911" t="s">
        <v>2286</v>
      </c>
      <c r="B582" s="1501">
        <f>'Part 5'!L28</f>
        <v>0</v>
      </c>
      <c r="C582" s="911" t="s">
        <v>3951</v>
      </c>
      <c r="D582" s="942"/>
      <c r="E582" s="942"/>
      <c r="F582" s="911" t="s">
        <v>5638</v>
      </c>
      <c r="G582" s="911" t="s">
        <v>6227</v>
      </c>
      <c r="H582" s="761" t="s">
        <v>2283</v>
      </c>
      <c r="I582" s="911">
        <v>13</v>
      </c>
    </row>
    <row r="583" spans="1:9" x14ac:dyDescent="0.2">
      <c r="A583" s="911" t="s">
        <v>2287</v>
      </c>
      <c r="B583" s="1501">
        <f>'Part 5'!O31</f>
        <v>0</v>
      </c>
      <c r="C583" s="911" t="s">
        <v>3951</v>
      </c>
      <c r="D583" s="942"/>
      <c r="E583" s="942"/>
      <c r="F583" s="911" t="s">
        <v>5639</v>
      </c>
      <c r="G583" s="911" t="s">
        <v>6228</v>
      </c>
      <c r="H583" s="761" t="s">
        <v>2283</v>
      </c>
      <c r="I583" s="911">
        <v>14</v>
      </c>
    </row>
    <row r="584" spans="1:9" x14ac:dyDescent="0.2">
      <c r="A584" s="911" t="s">
        <v>2288</v>
      </c>
      <c r="B584" s="1501">
        <f>'Part 5'!X31</f>
        <v>0</v>
      </c>
      <c r="C584" s="911" t="s">
        <v>3951</v>
      </c>
      <c r="D584" s="942"/>
      <c r="E584" s="942"/>
      <c r="F584" s="911" t="s">
        <v>5640</v>
      </c>
      <c r="G584" s="911" t="s">
        <v>6229</v>
      </c>
      <c r="H584" s="761" t="s">
        <v>2283</v>
      </c>
      <c r="I584" s="911">
        <v>15</v>
      </c>
    </row>
    <row r="585" spans="1:9" x14ac:dyDescent="0.2">
      <c r="A585" s="911" t="s">
        <v>2289</v>
      </c>
      <c r="B585" s="1501">
        <f>'Part 5'!O33</f>
        <v>0</v>
      </c>
      <c r="C585" s="911" t="s">
        <v>3951</v>
      </c>
      <c r="D585" s="942"/>
      <c r="E585" s="942"/>
      <c r="F585" s="911" t="s">
        <v>4309</v>
      </c>
      <c r="G585" s="911" t="s">
        <v>6230</v>
      </c>
      <c r="H585" s="761" t="s">
        <v>2283</v>
      </c>
      <c r="I585" s="911">
        <v>16</v>
      </c>
    </row>
    <row r="586" spans="1:9" s="197" customFormat="1" x14ac:dyDescent="0.2">
      <c r="A586" s="761" t="s">
        <v>4243</v>
      </c>
      <c r="B586" s="1502">
        <f>'Part 5'!R33</f>
        <v>0</v>
      </c>
      <c r="C586" s="761" t="s">
        <v>3951</v>
      </c>
      <c r="D586" s="1391"/>
      <c r="E586" s="1391"/>
      <c r="F586" s="761" t="s">
        <v>2509</v>
      </c>
      <c r="G586" s="761" t="s">
        <v>6231</v>
      </c>
      <c r="H586" s="761" t="s">
        <v>2283</v>
      </c>
      <c r="I586" s="911">
        <v>17</v>
      </c>
    </row>
    <row r="587" spans="1:9" x14ac:dyDescent="0.2">
      <c r="A587" s="761" t="s">
        <v>2298</v>
      </c>
      <c r="B587" s="1501">
        <f>'Part 5'!X33</f>
        <v>0</v>
      </c>
      <c r="C587" s="761" t="s">
        <v>3951</v>
      </c>
      <c r="D587" s="942"/>
      <c r="E587" s="942"/>
      <c r="F587" s="761" t="s">
        <v>5641</v>
      </c>
      <c r="G587" s="761" t="s">
        <v>6232</v>
      </c>
      <c r="H587" s="761" t="s">
        <v>2283</v>
      </c>
      <c r="I587" s="911">
        <v>18</v>
      </c>
    </row>
    <row r="588" spans="1:9" x14ac:dyDescent="0.2">
      <c r="A588" s="761" t="s">
        <v>3975</v>
      </c>
      <c r="B588" s="1501">
        <f>'Part 5'!O35</f>
        <v>0</v>
      </c>
      <c r="C588" s="761" t="s">
        <v>3951</v>
      </c>
      <c r="D588" s="942"/>
      <c r="E588" s="942"/>
      <c r="F588" s="761" t="s">
        <v>2510</v>
      </c>
      <c r="G588" s="761" t="s">
        <v>6233</v>
      </c>
      <c r="H588" s="761" t="s">
        <v>2283</v>
      </c>
      <c r="I588" s="911">
        <v>19</v>
      </c>
    </row>
    <row r="589" spans="1:9" x14ac:dyDescent="0.2">
      <c r="A589" s="761" t="s">
        <v>3976</v>
      </c>
      <c r="B589" s="1501">
        <f>'Part 5'!R35</f>
        <v>0</v>
      </c>
      <c r="C589" s="761" t="s">
        <v>3951</v>
      </c>
      <c r="D589" s="942"/>
      <c r="E589" s="942"/>
      <c r="F589" s="761" t="s">
        <v>5642</v>
      </c>
      <c r="G589" s="761" t="s">
        <v>6234</v>
      </c>
      <c r="H589" s="761" t="s">
        <v>2283</v>
      </c>
      <c r="I589" s="911">
        <v>20</v>
      </c>
    </row>
    <row r="590" spans="1:9" x14ac:dyDescent="0.2">
      <c r="A590" s="761" t="s">
        <v>3977</v>
      </c>
      <c r="B590" s="1501">
        <f>'Part 5'!X35</f>
        <v>0</v>
      </c>
      <c r="C590" s="761" t="s">
        <v>3951</v>
      </c>
      <c r="D590" s="942"/>
      <c r="E590" s="942"/>
      <c r="F590" s="761" t="s">
        <v>5643</v>
      </c>
      <c r="G590" s="761" t="s">
        <v>6235</v>
      </c>
      <c r="H590" s="761" t="s">
        <v>2283</v>
      </c>
      <c r="I590" s="911">
        <v>21</v>
      </c>
    </row>
    <row r="591" spans="1:9" x14ac:dyDescent="0.2">
      <c r="A591" s="911" t="s">
        <v>2290</v>
      </c>
      <c r="B591" s="1501">
        <f>'Part 5'!O37</f>
        <v>0</v>
      </c>
      <c r="C591" s="911" t="s">
        <v>3951</v>
      </c>
      <c r="D591" s="942"/>
      <c r="E591" s="942"/>
      <c r="F591" s="911" t="s">
        <v>2511</v>
      </c>
      <c r="G591" s="911" t="s">
        <v>6236</v>
      </c>
      <c r="H591" s="761" t="s">
        <v>2283</v>
      </c>
      <c r="I591" s="911">
        <v>22</v>
      </c>
    </row>
    <row r="592" spans="1:9" x14ac:dyDescent="0.2">
      <c r="A592" s="911" t="s">
        <v>2291</v>
      </c>
      <c r="B592" s="1501">
        <f>'Part 5'!R37</f>
        <v>0</v>
      </c>
      <c r="C592" s="911" t="s">
        <v>3951</v>
      </c>
      <c r="D592" s="942"/>
      <c r="E592" s="942"/>
      <c r="F592" s="911" t="s">
        <v>2512</v>
      </c>
      <c r="G592" s="911" t="s">
        <v>6237</v>
      </c>
      <c r="H592" s="761" t="s">
        <v>2283</v>
      </c>
      <c r="I592" s="911">
        <v>23</v>
      </c>
    </row>
    <row r="593" spans="1:9" x14ac:dyDescent="0.2">
      <c r="A593" s="911" t="s">
        <v>2292</v>
      </c>
      <c r="B593" s="1501">
        <f>'Part 5'!U37</f>
        <v>0</v>
      </c>
      <c r="C593" s="911" t="s">
        <v>3951</v>
      </c>
      <c r="D593" s="942"/>
      <c r="E593" s="942"/>
      <c r="F593" s="911" t="s">
        <v>2513</v>
      </c>
      <c r="G593" s="911" t="s">
        <v>6238</v>
      </c>
      <c r="H593" s="761" t="s">
        <v>2283</v>
      </c>
      <c r="I593" s="911">
        <v>24</v>
      </c>
    </row>
    <row r="594" spans="1:9" x14ac:dyDescent="0.2">
      <c r="A594" s="761" t="s">
        <v>3978</v>
      </c>
      <c r="B594" s="1501">
        <f>'Part 5'!X37</f>
        <v>0</v>
      </c>
      <c r="C594" s="761" t="s">
        <v>3951</v>
      </c>
      <c r="D594" s="942"/>
      <c r="E594" s="942"/>
      <c r="F594" s="761" t="s">
        <v>5644</v>
      </c>
      <c r="G594" s="761" t="s">
        <v>6239</v>
      </c>
      <c r="H594" s="761" t="s">
        <v>2283</v>
      </c>
      <c r="I594" s="911">
        <v>25</v>
      </c>
    </row>
    <row r="595" spans="1:9" x14ac:dyDescent="0.2">
      <c r="A595" s="761" t="s">
        <v>2299</v>
      </c>
      <c r="B595" s="1501">
        <f>'Part 5'!O39</f>
        <v>0</v>
      </c>
      <c r="C595" s="761" t="s">
        <v>3951</v>
      </c>
      <c r="D595" s="942"/>
      <c r="E595" s="942"/>
      <c r="F595" s="761" t="s">
        <v>2514</v>
      </c>
      <c r="G595" s="761" t="s">
        <v>6240</v>
      </c>
      <c r="H595" s="761" t="s">
        <v>2283</v>
      </c>
      <c r="I595" s="911">
        <v>26</v>
      </c>
    </row>
    <row r="596" spans="1:9" x14ac:dyDescent="0.2">
      <c r="A596" s="761" t="s">
        <v>2300</v>
      </c>
      <c r="B596" s="1501">
        <f>'Part 5'!R39</f>
        <v>0</v>
      </c>
      <c r="C596" s="761" t="s">
        <v>3951</v>
      </c>
      <c r="D596" s="942"/>
      <c r="E596" s="942"/>
      <c r="F596" s="761" t="s">
        <v>2515</v>
      </c>
      <c r="G596" s="761" t="s">
        <v>6241</v>
      </c>
      <c r="H596" s="761" t="s">
        <v>2283</v>
      </c>
      <c r="I596" s="911">
        <v>27</v>
      </c>
    </row>
    <row r="597" spans="1:9" x14ac:dyDescent="0.2">
      <c r="A597" s="761" t="s">
        <v>2301</v>
      </c>
      <c r="B597" s="1501">
        <f>'Part 5'!U39</f>
        <v>0</v>
      </c>
      <c r="C597" s="761" t="s">
        <v>3951</v>
      </c>
      <c r="D597" s="942"/>
      <c r="E597" s="942"/>
      <c r="F597" s="761" t="s">
        <v>2516</v>
      </c>
      <c r="G597" s="761" t="s">
        <v>6242</v>
      </c>
      <c r="H597" s="761" t="s">
        <v>2283</v>
      </c>
      <c r="I597" s="911">
        <v>28</v>
      </c>
    </row>
    <row r="598" spans="1:9" x14ac:dyDescent="0.2">
      <c r="A598" s="761" t="s">
        <v>2302</v>
      </c>
      <c r="B598" s="1501">
        <f>'Part 5'!X39</f>
        <v>0</v>
      </c>
      <c r="C598" s="761" t="s">
        <v>3951</v>
      </c>
      <c r="D598" s="942"/>
      <c r="E598" s="942"/>
      <c r="F598" s="761" t="s">
        <v>5645</v>
      </c>
      <c r="G598" s="761" t="s">
        <v>6243</v>
      </c>
      <c r="H598" s="761" t="s">
        <v>2283</v>
      </c>
      <c r="I598" s="911">
        <v>29</v>
      </c>
    </row>
    <row r="599" spans="1:9" x14ac:dyDescent="0.2">
      <c r="A599" s="761" t="s">
        <v>2303</v>
      </c>
      <c r="B599" s="1501">
        <f>'Part 5'!O41</f>
        <v>0</v>
      </c>
      <c r="C599" s="761" t="s">
        <v>3951</v>
      </c>
      <c r="D599" s="942"/>
      <c r="E599" s="942"/>
      <c r="F599" s="761" t="s">
        <v>5646</v>
      </c>
      <c r="G599" s="761" t="s">
        <v>6244</v>
      </c>
      <c r="H599" s="761" t="s">
        <v>2283</v>
      </c>
      <c r="I599" s="911">
        <v>30</v>
      </c>
    </row>
    <row r="600" spans="1:9" x14ac:dyDescent="0.2">
      <c r="A600" s="761" t="s">
        <v>2304</v>
      </c>
      <c r="B600" s="1501">
        <f>'Part 5'!X41</f>
        <v>0</v>
      </c>
      <c r="C600" s="761" t="s">
        <v>3951</v>
      </c>
      <c r="D600" s="942"/>
      <c r="E600" s="942"/>
      <c r="F600" s="761" t="s">
        <v>5647</v>
      </c>
      <c r="G600" s="761" t="s">
        <v>6245</v>
      </c>
      <c r="H600" s="761" t="s">
        <v>2283</v>
      </c>
      <c r="I600" s="911">
        <v>31</v>
      </c>
    </row>
    <row r="601" spans="1:9" x14ac:dyDescent="0.2">
      <c r="A601" s="761" t="s">
        <v>2305</v>
      </c>
      <c r="B601" s="1501">
        <f>'Part 5'!O43</f>
        <v>0</v>
      </c>
      <c r="C601" s="761" t="s">
        <v>3951</v>
      </c>
      <c r="D601" s="942"/>
      <c r="E601" s="942"/>
      <c r="F601" s="761" t="s">
        <v>4310</v>
      </c>
      <c r="G601" s="761" t="s">
        <v>6246</v>
      </c>
      <c r="H601" s="761" t="s">
        <v>2283</v>
      </c>
      <c r="I601" s="911">
        <v>32</v>
      </c>
    </row>
    <row r="602" spans="1:9" x14ac:dyDescent="0.2">
      <c r="A602" s="761" t="s">
        <v>2306</v>
      </c>
      <c r="B602" s="1501">
        <f>'Part 5'!R43</f>
        <v>0</v>
      </c>
      <c r="C602" s="761" t="s">
        <v>3951</v>
      </c>
      <c r="D602" s="942"/>
      <c r="E602" s="942"/>
      <c r="F602" s="761" t="s">
        <v>4311</v>
      </c>
      <c r="G602" s="761" t="s">
        <v>6247</v>
      </c>
      <c r="H602" s="761" t="s">
        <v>2283</v>
      </c>
      <c r="I602" s="911">
        <v>33</v>
      </c>
    </row>
    <row r="603" spans="1:9" x14ac:dyDescent="0.2">
      <c r="A603" s="761" t="s">
        <v>2307</v>
      </c>
      <c r="B603" s="1501">
        <f>'Part 5'!U43</f>
        <v>0</v>
      </c>
      <c r="C603" s="761" t="s">
        <v>3951</v>
      </c>
      <c r="D603" s="942"/>
      <c r="E603" s="942"/>
      <c r="F603" s="761" t="s">
        <v>2517</v>
      </c>
      <c r="G603" s="761" t="s">
        <v>6248</v>
      </c>
      <c r="H603" s="761" t="s">
        <v>2283</v>
      </c>
      <c r="I603" s="911">
        <v>34</v>
      </c>
    </row>
    <row r="604" spans="1:9" x14ac:dyDescent="0.2">
      <c r="A604" s="761" t="s">
        <v>2308</v>
      </c>
      <c r="B604" s="1501">
        <f>'Part 5'!X43</f>
        <v>0</v>
      </c>
      <c r="C604" s="761" t="s">
        <v>3951</v>
      </c>
      <c r="D604" s="942"/>
      <c r="E604" s="942"/>
      <c r="F604" s="761" t="s">
        <v>5648</v>
      </c>
      <c r="G604" s="761" t="s">
        <v>6249</v>
      </c>
      <c r="H604" s="761" t="s">
        <v>2283</v>
      </c>
      <c r="I604" s="911">
        <v>35</v>
      </c>
    </row>
    <row r="605" spans="1:9" x14ac:dyDescent="0.2">
      <c r="A605" s="761" t="s">
        <v>2309</v>
      </c>
      <c r="B605" s="1501">
        <f>'Part 5'!L47</f>
        <v>0</v>
      </c>
      <c r="C605" s="761" t="s">
        <v>3951</v>
      </c>
      <c r="D605" s="942"/>
      <c r="E605" s="942"/>
      <c r="F605" s="761" t="s">
        <v>2518</v>
      </c>
      <c r="G605" s="761" t="s">
        <v>6250</v>
      </c>
      <c r="H605" s="761" t="s">
        <v>2283</v>
      </c>
      <c r="I605" s="911">
        <v>36</v>
      </c>
    </row>
    <row r="606" spans="1:9" x14ac:dyDescent="0.2">
      <c r="A606" s="761" t="s">
        <v>2310</v>
      </c>
      <c r="B606" s="1501">
        <f>'Part 5'!O47</f>
        <v>0</v>
      </c>
      <c r="C606" s="761" t="s">
        <v>3951</v>
      </c>
      <c r="D606" s="942"/>
      <c r="E606" s="942"/>
      <c r="F606" s="761" t="s">
        <v>2519</v>
      </c>
      <c r="G606" s="761" t="s">
        <v>6251</v>
      </c>
      <c r="H606" s="761" t="s">
        <v>2283</v>
      </c>
      <c r="I606" s="911">
        <v>37</v>
      </c>
    </row>
    <row r="607" spans="1:9" x14ac:dyDescent="0.2">
      <c r="A607" s="761" t="s">
        <v>2311</v>
      </c>
      <c r="B607" s="1501">
        <f>'Part 5'!R47</f>
        <v>0</v>
      </c>
      <c r="C607" s="761" t="s">
        <v>3951</v>
      </c>
      <c r="D607" s="942"/>
      <c r="E607" s="942"/>
      <c r="F607" s="761" t="s">
        <v>2520</v>
      </c>
      <c r="G607" s="761" t="s">
        <v>6252</v>
      </c>
      <c r="H607" s="761" t="s">
        <v>2283</v>
      </c>
      <c r="I607" s="911">
        <v>38</v>
      </c>
    </row>
    <row r="608" spans="1:9" x14ac:dyDescent="0.2">
      <c r="A608" s="761" t="s">
        <v>2312</v>
      </c>
      <c r="B608" s="1501">
        <f>'Part 5'!U47</f>
        <v>0</v>
      </c>
      <c r="C608" s="761" t="s">
        <v>3951</v>
      </c>
      <c r="D608" s="942"/>
      <c r="E608" s="942"/>
      <c r="F608" s="761" t="s">
        <v>2521</v>
      </c>
      <c r="G608" s="761" t="s">
        <v>6253</v>
      </c>
      <c r="H608" s="761" t="s">
        <v>2283</v>
      </c>
      <c r="I608" s="911">
        <v>39</v>
      </c>
    </row>
    <row r="609" spans="1:9" x14ac:dyDescent="0.2">
      <c r="A609" s="761" t="s">
        <v>2313</v>
      </c>
      <c r="B609" s="1501">
        <f>'Part 5'!X47</f>
        <v>0</v>
      </c>
      <c r="C609" s="761" t="s">
        <v>3951</v>
      </c>
      <c r="D609" s="942"/>
      <c r="E609" s="942"/>
      <c r="F609" s="761" t="s">
        <v>5649</v>
      </c>
      <c r="G609" s="761" t="s">
        <v>6254</v>
      </c>
      <c r="H609" s="761" t="s">
        <v>2283</v>
      </c>
      <c r="I609" s="911">
        <v>40</v>
      </c>
    </row>
    <row r="610" spans="1:9" x14ac:dyDescent="0.2">
      <c r="A610" s="761" t="s">
        <v>2314</v>
      </c>
      <c r="B610" s="1501">
        <f>'Part 5'!L49</f>
        <v>0</v>
      </c>
      <c r="C610" s="761" t="s">
        <v>3951</v>
      </c>
      <c r="D610" s="942"/>
      <c r="E610" s="942"/>
      <c r="F610" s="761" t="s">
        <v>2429</v>
      </c>
      <c r="G610" s="761" t="s">
        <v>6255</v>
      </c>
      <c r="H610" s="761" t="s">
        <v>2283</v>
      </c>
      <c r="I610" s="911">
        <v>41</v>
      </c>
    </row>
    <row r="611" spans="1:9" x14ac:dyDescent="0.2">
      <c r="A611" s="761" t="s">
        <v>2315</v>
      </c>
      <c r="B611" s="1501">
        <f>'Part 5'!O49</f>
        <v>0</v>
      </c>
      <c r="C611" s="761" t="s">
        <v>3951</v>
      </c>
      <c r="D611" s="942"/>
      <c r="E611" s="942"/>
      <c r="F611" s="761" t="s">
        <v>2430</v>
      </c>
      <c r="G611" s="761" t="s">
        <v>6256</v>
      </c>
      <c r="H611" s="761" t="s">
        <v>2283</v>
      </c>
      <c r="I611" s="911">
        <v>42</v>
      </c>
    </row>
    <row r="612" spans="1:9" x14ac:dyDescent="0.2">
      <c r="A612" s="761" t="s">
        <v>2316</v>
      </c>
      <c r="B612" s="1501">
        <f>'Part 5'!R49</f>
        <v>0</v>
      </c>
      <c r="C612" s="761" t="s">
        <v>3951</v>
      </c>
      <c r="D612" s="942"/>
      <c r="E612" s="942"/>
      <c r="F612" s="761" t="s">
        <v>2431</v>
      </c>
      <c r="G612" s="761" t="s">
        <v>6257</v>
      </c>
      <c r="H612" s="761" t="s">
        <v>2283</v>
      </c>
      <c r="I612" s="911">
        <v>43</v>
      </c>
    </row>
    <row r="613" spans="1:9" x14ac:dyDescent="0.2">
      <c r="A613" s="761" t="s">
        <v>2317</v>
      </c>
      <c r="B613" s="1501">
        <f>'Part 5'!U49</f>
        <v>0</v>
      </c>
      <c r="C613" s="761" t="s">
        <v>3951</v>
      </c>
      <c r="D613" s="942"/>
      <c r="E613" s="942"/>
      <c r="F613" s="761" t="s">
        <v>2432</v>
      </c>
      <c r="G613" s="761" t="s">
        <v>6258</v>
      </c>
      <c r="H613" s="761" t="s">
        <v>2283</v>
      </c>
      <c r="I613" s="911">
        <v>44</v>
      </c>
    </row>
    <row r="614" spans="1:9" x14ac:dyDescent="0.2">
      <c r="A614" s="761" t="s">
        <v>2318</v>
      </c>
      <c r="B614" s="1501">
        <f>'Part 5'!X49</f>
        <v>0</v>
      </c>
      <c r="C614" s="761" t="s">
        <v>3951</v>
      </c>
      <c r="D614" s="942"/>
      <c r="E614" s="942"/>
      <c r="F614" s="761" t="s">
        <v>5650</v>
      </c>
      <c r="G614" s="761" t="s">
        <v>6259</v>
      </c>
      <c r="H614" s="761" t="s">
        <v>2283</v>
      </c>
      <c r="I614" s="911">
        <v>45</v>
      </c>
    </row>
    <row r="615" spans="1:9" x14ac:dyDescent="0.2">
      <c r="A615" s="761" t="s">
        <v>2319</v>
      </c>
      <c r="B615" s="1501">
        <f>'Part 5'!L52</f>
        <v>0</v>
      </c>
      <c r="C615" s="761" t="s">
        <v>3951</v>
      </c>
      <c r="D615" s="942"/>
      <c r="E615" s="942"/>
      <c r="F615" s="761" t="s">
        <v>2433</v>
      </c>
      <c r="G615" s="761" t="s">
        <v>6260</v>
      </c>
      <c r="H615" s="761" t="s">
        <v>2283</v>
      </c>
      <c r="I615" s="911">
        <v>46</v>
      </c>
    </row>
    <row r="616" spans="1:9" x14ac:dyDescent="0.2">
      <c r="A616" s="761" t="s">
        <v>2320</v>
      </c>
      <c r="B616" s="1501">
        <f>'Part 5'!O52</f>
        <v>0</v>
      </c>
      <c r="C616" s="761" t="s">
        <v>3951</v>
      </c>
      <c r="D616" s="942"/>
      <c r="E616" s="942"/>
      <c r="F616" s="761" t="s">
        <v>2434</v>
      </c>
      <c r="G616" s="761" t="s">
        <v>6261</v>
      </c>
      <c r="H616" s="761" t="s">
        <v>2283</v>
      </c>
      <c r="I616" s="911">
        <v>47</v>
      </c>
    </row>
    <row r="617" spans="1:9" x14ac:dyDescent="0.2">
      <c r="A617" s="761" t="s">
        <v>2321</v>
      </c>
      <c r="B617" s="1501">
        <f>'Part 5'!R52</f>
        <v>0</v>
      </c>
      <c r="C617" s="761" t="s">
        <v>3951</v>
      </c>
      <c r="D617" s="942"/>
      <c r="E617" s="942"/>
      <c r="F617" s="761" t="s">
        <v>2435</v>
      </c>
      <c r="G617" s="761" t="s">
        <v>6262</v>
      </c>
      <c r="H617" s="761" t="s">
        <v>2283</v>
      </c>
      <c r="I617" s="911">
        <v>48</v>
      </c>
    </row>
    <row r="618" spans="1:9" x14ac:dyDescent="0.2">
      <c r="A618" s="761" t="s">
        <v>2322</v>
      </c>
      <c r="B618" s="1501">
        <f>'Part 5'!U52</f>
        <v>0</v>
      </c>
      <c r="C618" s="761" t="s">
        <v>3951</v>
      </c>
      <c r="D618" s="942"/>
      <c r="E618" s="942"/>
      <c r="F618" s="761" t="s">
        <v>2436</v>
      </c>
      <c r="G618" s="761" t="s">
        <v>6263</v>
      </c>
      <c r="H618" s="761" t="s">
        <v>2283</v>
      </c>
      <c r="I618" s="911">
        <v>49</v>
      </c>
    </row>
    <row r="619" spans="1:9" x14ac:dyDescent="0.2">
      <c r="A619" s="761" t="s">
        <v>2323</v>
      </c>
      <c r="B619" s="1501">
        <f>'Part 5'!X52</f>
        <v>0</v>
      </c>
      <c r="C619" s="761" t="s">
        <v>3951</v>
      </c>
      <c r="D619" s="942"/>
      <c r="E619" s="942"/>
      <c r="F619" s="761" t="s">
        <v>5651</v>
      </c>
      <c r="G619" s="761" t="s">
        <v>6264</v>
      </c>
      <c r="H619" s="761" t="s">
        <v>2283</v>
      </c>
      <c r="I619" s="911">
        <v>50</v>
      </c>
    </row>
    <row r="620" spans="1:9" x14ac:dyDescent="0.2">
      <c r="A620" s="761" t="s">
        <v>2324</v>
      </c>
      <c r="B620" s="1501">
        <f>'Part 5'!$L54</f>
        <v>0</v>
      </c>
      <c r="C620" s="761" t="s">
        <v>3951</v>
      </c>
      <c r="D620" s="942"/>
      <c r="E620" s="942"/>
      <c r="F620" s="761" t="s">
        <v>2437</v>
      </c>
      <c r="G620" s="761" t="s">
        <v>6265</v>
      </c>
      <c r="H620" s="761" t="s">
        <v>2283</v>
      </c>
      <c r="I620" s="911">
        <v>51</v>
      </c>
    </row>
    <row r="621" spans="1:9" x14ac:dyDescent="0.2">
      <c r="A621" s="761" t="s">
        <v>2325</v>
      </c>
      <c r="B621" s="1501">
        <f>'Part 5'!$O54</f>
        <v>0</v>
      </c>
      <c r="C621" s="761" t="s">
        <v>3951</v>
      </c>
      <c r="D621" s="942"/>
      <c r="E621" s="942"/>
      <c r="F621" s="761" t="s">
        <v>2438</v>
      </c>
      <c r="G621" s="761" t="s">
        <v>6266</v>
      </c>
      <c r="H621" s="761" t="s">
        <v>2283</v>
      </c>
      <c r="I621" s="911">
        <v>52</v>
      </c>
    </row>
    <row r="622" spans="1:9" x14ac:dyDescent="0.2">
      <c r="A622" s="761" t="s">
        <v>2326</v>
      </c>
      <c r="B622" s="1501">
        <f>'Part 5'!$R54</f>
        <v>0</v>
      </c>
      <c r="C622" s="761" t="s">
        <v>3951</v>
      </c>
      <c r="D622" s="942"/>
      <c r="E622" s="942"/>
      <c r="F622" s="761" t="s">
        <v>2439</v>
      </c>
      <c r="G622" s="761" t="s">
        <v>6267</v>
      </c>
      <c r="H622" s="761" t="s">
        <v>2283</v>
      </c>
      <c r="I622" s="911">
        <v>53</v>
      </c>
    </row>
    <row r="623" spans="1:9" x14ac:dyDescent="0.2">
      <c r="A623" s="761" t="s">
        <v>2327</v>
      </c>
      <c r="B623" s="1501">
        <f>'Part 5'!$U54</f>
        <v>0</v>
      </c>
      <c r="C623" s="761" t="s">
        <v>3951</v>
      </c>
      <c r="D623" s="942"/>
      <c r="E623" s="942"/>
      <c r="F623" s="761" t="s">
        <v>2440</v>
      </c>
      <c r="G623" s="761" t="s">
        <v>6268</v>
      </c>
      <c r="H623" s="761" t="s">
        <v>2283</v>
      </c>
      <c r="I623" s="911">
        <v>54</v>
      </c>
    </row>
    <row r="624" spans="1:9" x14ac:dyDescent="0.2">
      <c r="A624" s="761" t="s">
        <v>2328</v>
      </c>
      <c r="B624" s="1501">
        <f>'Part 5'!$X54</f>
        <v>0</v>
      </c>
      <c r="C624" s="761" t="s">
        <v>3951</v>
      </c>
      <c r="D624" s="942"/>
      <c r="E624" s="942"/>
      <c r="F624" s="761" t="s">
        <v>5652</v>
      </c>
      <c r="G624" s="761" t="s">
        <v>6269</v>
      </c>
      <c r="H624" s="761" t="s">
        <v>2283</v>
      </c>
      <c r="I624" s="911">
        <v>55</v>
      </c>
    </row>
    <row r="625" spans="1:9" x14ac:dyDescent="0.2">
      <c r="A625" s="761" t="s">
        <v>2329</v>
      </c>
      <c r="B625" s="1501">
        <f>'Part 5'!$L56</f>
        <v>0</v>
      </c>
      <c r="C625" s="761" t="s">
        <v>3951</v>
      </c>
      <c r="D625" s="942"/>
      <c r="E625" s="942"/>
      <c r="F625" s="761" t="s">
        <v>2441</v>
      </c>
      <c r="G625" s="761" t="s">
        <v>6270</v>
      </c>
      <c r="H625" s="761" t="s">
        <v>2283</v>
      </c>
      <c r="I625" s="911">
        <v>56</v>
      </c>
    </row>
    <row r="626" spans="1:9" x14ac:dyDescent="0.2">
      <c r="A626" s="761" t="s">
        <v>2330</v>
      </c>
      <c r="B626" s="1501">
        <f>'Part 5'!$O56</f>
        <v>0</v>
      </c>
      <c r="C626" s="761" t="s">
        <v>3951</v>
      </c>
      <c r="D626" s="942"/>
      <c r="E626" s="942"/>
      <c r="F626" s="761" t="s">
        <v>2442</v>
      </c>
      <c r="G626" s="761" t="s">
        <v>6271</v>
      </c>
      <c r="H626" s="761" t="s">
        <v>2283</v>
      </c>
      <c r="I626" s="911">
        <v>57</v>
      </c>
    </row>
    <row r="627" spans="1:9" x14ac:dyDescent="0.2">
      <c r="A627" s="761" t="s">
        <v>2331</v>
      </c>
      <c r="B627" s="1501">
        <f>'Part 5'!$R56</f>
        <v>0</v>
      </c>
      <c r="C627" s="761" t="s">
        <v>3951</v>
      </c>
      <c r="D627" s="942"/>
      <c r="E627" s="942"/>
      <c r="F627" s="761" t="s">
        <v>2443</v>
      </c>
      <c r="G627" s="761" t="s">
        <v>6272</v>
      </c>
      <c r="H627" s="761" t="s">
        <v>2283</v>
      </c>
      <c r="I627" s="911">
        <v>58</v>
      </c>
    </row>
    <row r="628" spans="1:9" x14ac:dyDescent="0.2">
      <c r="A628" s="761" t="s">
        <v>2332</v>
      </c>
      <c r="B628" s="1501">
        <f>'Part 5'!$U56</f>
        <v>0</v>
      </c>
      <c r="C628" s="761" t="s">
        <v>3951</v>
      </c>
      <c r="D628" s="942"/>
      <c r="E628" s="942"/>
      <c r="F628" s="761" t="s">
        <v>2444</v>
      </c>
      <c r="G628" s="761" t="s">
        <v>6273</v>
      </c>
      <c r="H628" s="761" t="s">
        <v>2283</v>
      </c>
      <c r="I628" s="911">
        <v>59</v>
      </c>
    </row>
    <row r="629" spans="1:9" x14ac:dyDescent="0.2">
      <c r="A629" s="761" t="s">
        <v>2333</v>
      </c>
      <c r="B629" s="1501">
        <f>'Part 5'!$X56</f>
        <v>0</v>
      </c>
      <c r="C629" s="761" t="s">
        <v>3951</v>
      </c>
      <c r="D629" s="942"/>
      <c r="E629" s="942"/>
      <c r="F629" s="761" t="s">
        <v>5653</v>
      </c>
      <c r="G629" s="761" t="s">
        <v>6274</v>
      </c>
      <c r="H629" s="761" t="s">
        <v>2283</v>
      </c>
      <c r="I629" s="911">
        <v>60</v>
      </c>
    </row>
    <row r="630" spans="1:9" x14ac:dyDescent="0.2">
      <c r="A630" s="761" t="s">
        <v>2334</v>
      </c>
      <c r="B630" s="1501">
        <f>'Part 5'!$L58</f>
        <v>0</v>
      </c>
      <c r="C630" s="761" t="s">
        <v>3951</v>
      </c>
      <c r="D630" s="942"/>
      <c r="E630" s="942"/>
      <c r="F630" s="761" t="s">
        <v>2445</v>
      </c>
      <c r="G630" s="761" t="s">
        <v>6275</v>
      </c>
      <c r="H630" s="761" t="s">
        <v>2283</v>
      </c>
      <c r="I630" s="911">
        <v>61</v>
      </c>
    </row>
    <row r="631" spans="1:9" x14ac:dyDescent="0.2">
      <c r="A631" s="761" t="s">
        <v>2335</v>
      </c>
      <c r="B631" s="1501">
        <f>'Part 5'!$O58</f>
        <v>0</v>
      </c>
      <c r="C631" s="761" t="s">
        <v>3951</v>
      </c>
      <c r="D631" s="942"/>
      <c r="E631" s="942"/>
      <c r="F631" s="761" t="s">
        <v>2446</v>
      </c>
      <c r="G631" s="761" t="s">
        <v>6276</v>
      </c>
      <c r="H631" s="761" t="s">
        <v>2283</v>
      </c>
      <c r="I631" s="911">
        <v>62</v>
      </c>
    </row>
    <row r="632" spans="1:9" x14ac:dyDescent="0.2">
      <c r="A632" s="761" t="s">
        <v>2336</v>
      </c>
      <c r="B632" s="1501">
        <f>'Part 5'!$R58</f>
        <v>0</v>
      </c>
      <c r="C632" s="761" t="s">
        <v>3951</v>
      </c>
      <c r="D632" s="942"/>
      <c r="E632" s="942"/>
      <c r="F632" s="761" t="s">
        <v>2447</v>
      </c>
      <c r="G632" s="761" t="s">
        <v>6277</v>
      </c>
      <c r="H632" s="761" t="s">
        <v>2283</v>
      </c>
      <c r="I632" s="911">
        <v>63</v>
      </c>
    </row>
    <row r="633" spans="1:9" x14ac:dyDescent="0.2">
      <c r="A633" s="761" t="s">
        <v>2337</v>
      </c>
      <c r="B633" s="1501">
        <f>'Part 5'!$U58</f>
        <v>0</v>
      </c>
      <c r="C633" s="761" t="s">
        <v>3951</v>
      </c>
      <c r="D633" s="942"/>
      <c r="E633" s="942"/>
      <c r="F633" s="761" t="s">
        <v>2448</v>
      </c>
      <c r="G633" s="761" t="s">
        <v>6278</v>
      </c>
      <c r="H633" s="761" t="s">
        <v>2283</v>
      </c>
      <c r="I633" s="911">
        <v>64</v>
      </c>
    </row>
    <row r="634" spans="1:9" x14ac:dyDescent="0.2">
      <c r="A634" s="761" t="s">
        <v>2338</v>
      </c>
      <c r="B634" s="1501">
        <f>'Part 5'!$X58</f>
        <v>0</v>
      </c>
      <c r="C634" s="761" t="s">
        <v>3951</v>
      </c>
      <c r="D634" s="942"/>
      <c r="E634" s="942"/>
      <c r="F634" s="761" t="s">
        <v>5654</v>
      </c>
      <c r="G634" s="761" t="s">
        <v>6279</v>
      </c>
      <c r="H634" s="761" t="s">
        <v>2283</v>
      </c>
      <c r="I634" s="911">
        <v>65</v>
      </c>
    </row>
    <row r="635" spans="1:9" x14ac:dyDescent="0.2">
      <c r="A635" s="761" t="s">
        <v>2339</v>
      </c>
      <c r="B635" s="1501">
        <f>'Part 5'!$L62</f>
        <v>0</v>
      </c>
      <c r="C635" s="761" t="s">
        <v>3951</v>
      </c>
      <c r="D635" s="942"/>
      <c r="E635" s="942"/>
      <c r="F635" s="761" t="s">
        <v>2449</v>
      </c>
      <c r="G635" s="761" t="s">
        <v>6280</v>
      </c>
      <c r="H635" s="761" t="s">
        <v>2283</v>
      </c>
      <c r="I635" s="911">
        <v>66</v>
      </c>
    </row>
    <row r="636" spans="1:9" x14ac:dyDescent="0.2">
      <c r="A636" s="761" t="s">
        <v>2340</v>
      </c>
      <c r="B636" s="1501">
        <f>'Part 5'!$O62</f>
        <v>0</v>
      </c>
      <c r="C636" s="761" t="s">
        <v>3951</v>
      </c>
      <c r="D636" s="942"/>
      <c r="E636" s="942"/>
      <c r="F636" s="761" t="s">
        <v>2450</v>
      </c>
      <c r="G636" s="761" t="s">
        <v>6281</v>
      </c>
      <c r="H636" s="761" t="s">
        <v>2283</v>
      </c>
      <c r="I636" s="911">
        <v>67</v>
      </c>
    </row>
    <row r="637" spans="1:9" x14ac:dyDescent="0.2">
      <c r="A637" s="761" t="s">
        <v>2341</v>
      </c>
      <c r="B637" s="1501">
        <f>'Part 5'!$R62</f>
        <v>0</v>
      </c>
      <c r="C637" s="761" t="s">
        <v>3951</v>
      </c>
      <c r="D637" s="942"/>
      <c r="E637" s="942"/>
      <c r="F637" s="761" t="s">
        <v>2451</v>
      </c>
      <c r="G637" s="761" t="s">
        <v>6282</v>
      </c>
      <c r="H637" s="761" t="s">
        <v>2283</v>
      </c>
      <c r="I637" s="911">
        <v>68</v>
      </c>
    </row>
    <row r="638" spans="1:9" x14ac:dyDescent="0.2">
      <c r="A638" s="761" t="s">
        <v>2342</v>
      </c>
      <c r="B638" s="1501">
        <f>'Part 5'!$U62</f>
        <v>0</v>
      </c>
      <c r="C638" s="761" t="s">
        <v>3951</v>
      </c>
      <c r="D638" s="942"/>
      <c r="E638" s="942"/>
      <c r="F638" s="761" t="s">
        <v>2452</v>
      </c>
      <c r="G638" s="761" t="s">
        <v>6283</v>
      </c>
      <c r="H638" s="761" t="s">
        <v>2283</v>
      </c>
      <c r="I638" s="911">
        <v>69</v>
      </c>
    </row>
    <row r="639" spans="1:9" x14ac:dyDescent="0.2">
      <c r="A639" s="761" t="s">
        <v>2343</v>
      </c>
      <c r="B639" s="1501">
        <f>'Part 5'!$X62</f>
        <v>0</v>
      </c>
      <c r="C639" s="761" t="s">
        <v>3951</v>
      </c>
      <c r="D639" s="942"/>
      <c r="E639" s="942"/>
      <c r="F639" s="761" t="s">
        <v>5655</v>
      </c>
      <c r="G639" s="761" t="s">
        <v>6284</v>
      </c>
      <c r="H639" s="761" t="s">
        <v>2283</v>
      </c>
      <c r="I639" s="911">
        <v>70</v>
      </c>
    </row>
    <row r="640" spans="1:9" x14ac:dyDescent="0.2">
      <c r="A640" s="761" t="s">
        <v>2344</v>
      </c>
      <c r="B640" s="1501">
        <f>'Part 5'!$L64</f>
        <v>0</v>
      </c>
      <c r="C640" s="761" t="s">
        <v>3951</v>
      </c>
      <c r="D640" s="942"/>
      <c r="E640" s="942"/>
      <c r="F640" s="761" t="s">
        <v>4312</v>
      </c>
      <c r="G640" s="761" t="s">
        <v>6285</v>
      </c>
      <c r="H640" s="761" t="s">
        <v>2283</v>
      </c>
      <c r="I640" s="911">
        <v>71</v>
      </c>
    </row>
    <row r="641" spans="1:9" x14ac:dyDescent="0.2">
      <c r="A641" s="761" t="s">
        <v>2345</v>
      </c>
      <c r="B641" s="1501">
        <f>'Part 5'!$O64</f>
        <v>0</v>
      </c>
      <c r="C641" s="761" t="s">
        <v>3951</v>
      </c>
      <c r="D641" s="942"/>
      <c r="E641" s="942"/>
      <c r="F641" s="761" t="s">
        <v>4313</v>
      </c>
      <c r="G641" s="761" t="s">
        <v>6286</v>
      </c>
      <c r="H641" s="761" t="s">
        <v>2283</v>
      </c>
      <c r="I641" s="911">
        <v>72</v>
      </c>
    </row>
    <row r="642" spans="1:9" x14ac:dyDescent="0.2">
      <c r="A642" s="761" t="s">
        <v>2346</v>
      </c>
      <c r="B642" s="1501">
        <f>'Part 5'!$R64</f>
        <v>0</v>
      </c>
      <c r="C642" s="761" t="s">
        <v>3951</v>
      </c>
      <c r="D642" s="942"/>
      <c r="E642" s="942"/>
      <c r="F642" s="761" t="s">
        <v>4314</v>
      </c>
      <c r="G642" s="761" t="s">
        <v>6287</v>
      </c>
      <c r="H642" s="761" t="s">
        <v>2283</v>
      </c>
      <c r="I642" s="911">
        <v>73</v>
      </c>
    </row>
    <row r="643" spans="1:9" x14ac:dyDescent="0.2">
      <c r="A643" s="761" t="s">
        <v>2347</v>
      </c>
      <c r="B643" s="1501">
        <f>'Part 5'!$U64</f>
        <v>0</v>
      </c>
      <c r="C643" s="761" t="s">
        <v>3951</v>
      </c>
      <c r="D643" s="942"/>
      <c r="E643" s="942"/>
      <c r="F643" s="761" t="s">
        <v>4315</v>
      </c>
      <c r="G643" s="761" t="s">
        <v>6288</v>
      </c>
      <c r="H643" s="761" t="s">
        <v>2283</v>
      </c>
      <c r="I643" s="911">
        <v>74</v>
      </c>
    </row>
    <row r="644" spans="1:9" x14ac:dyDescent="0.2">
      <c r="A644" s="761" t="s">
        <v>2348</v>
      </c>
      <c r="B644" s="1501">
        <f>'Part 5'!$X64</f>
        <v>0</v>
      </c>
      <c r="C644" s="761" t="s">
        <v>3951</v>
      </c>
      <c r="D644" s="942"/>
      <c r="E644" s="942"/>
      <c r="F644" s="761" t="s">
        <v>5656</v>
      </c>
      <c r="G644" s="761" t="s">
        <v>6289</v>
      </c>
      <c r="H644" s="761" t="s">
        <v>2283</v>
      </c>
      <c r="I644" s="911">
        <v>75</v>
      </c>
    </row>
    <row r="645" spans="1:9" x14ac:dyDescent="0.2">
      <c r="A645" s="761" t="s">
        <v>2349</v>
      </c>
      <c r="B645" s="1501">
        <f>'Part 5'!$L66</f>
        <v>0</v>
      </c>
      <c r="C645" s="761" t="s">
        <v>3951</v>
      </c>
      <c r="D645" s="942"/>
      <c r="E645" s="942"/>
      <c r="F645" s="761" t="s">
        <v>4316</v>
      </c>
      <c r="G645" s="761" t="s">
        <v>6290</v>
      </c>
      <c r="H645" s="761" t="s">
        <v>2283</v>
      </c>
      <c r="I645" s="911">
        <v>76</v>
      </c>
    </row>
    <row r="646" spans="1:9" x14ac:dyDescent="0.2">
      <c r="A646" s="761" t="s">
        <v>2350</v>
      </c>
      <c r="B646" s="1501">
        <f>'Part 5'!$O66</f>
        <v>0</v>
      </c>
      <c r="C646" s="761" t="s">
        <v>3951</v>
      </c>
      <c r="D646" s="942"/>
      <c r="E646" s="942"/>
      <c r="F646" s="761" t="s">
        <v>4317</v>
      </c>
      <c r="G646" s="761" t="s">
        <v>6291</v>
      </c>
      <c r="H646" s="761" t="s">
        <v>2283</v>
      </c>
      <c r="I646" s="911">
        <v>77</v>
      </c>
    </row>
    <row r="647" spans="1:9" x14ac:dyDescent="0.2">
      <c r="A647" s="761" t="s">
        <v>2351</v>
      </c>
      <c r="B647" s="1501">
        <f>'Part 5'!$R66</f>
        <v>0</v>
      </c>
      <c r="C647" s="761" t="s">
        <v>3951</v>
      </c>
      <c r="D647" s="942"/>
      <c r="E647" s="942"/>
      <c r="F647" s="761" t="s">
        <v>4318</v>
      </c>
      <c r="G647" s="761" t="s">
        <v>6292</v>
      </c>
      <c r="H647" s="761" t="s">
        <v>2283</v>
      </c>
      <c r="I647" s="911">
        <v>78</v>
      </c>
    </row>
    <row r="648" spans="1:9" x14ac:dyDescent="0.2">
      <c r="A648" s="761" t="s">
        <v>2352</v>
      </c>
      <c r="B648" s="1501">
        <f>'Part 5'!$U66</f>
        <v>0</v>
      </c>
      <c r="C648" s="761" t="s">
        <v>3951</v>
      </c>
      <c r="D648" s="942"/>
      <c r="E648" s="942"/>
      <c r="F648" s="761" t="s">
        <v>4319</v>
      </c>
      <c r="G648" s="761" t="s">
        <v>6293</v>
      </c>
      <c r="H648" s="761" t="s">
        <v>2283</v>
      </c>
      <c r="I648" s="911">
        <v>79</v>
      </c>
    </row>
    <row r="649" spans="1:9" x14ac:dyDescent="0.2">
      <c r="A649" s="761" t="s">
        <v>2353</v>
      </c>
      <c r="B649" s="1501">
        <f>'Part 5'!$X66</f>
        <v>0</v>
      </c>
      <c r="C649" s="761" t="s">
        <v>3951</v>
      </c>
      <c r="D649" s="942"/>
      <c r="E649" s="942"/>
      <c r="F649" s="761" t="s">
        <v>5657</v>
      </c>
      <c r="G649" s="761" t="s">
        <v>6294</v>
      </c>
      <c r="H649" s="761" t="s">
        <v>2283</v>
      </c>
      <c r="I649" s="911">
        <v>80</v>
      </c>
    </row>
    <row r="650" spans="1:9" s="1537" customFormat="1" x14ac:dyDescent="0.2">
      <c r="A650" s="1537" t="s">
        <v>6429</v>
      </c>
      <c r="B650" s="1538">
        <f>'Part 5'!L68</f>
        <v>0</v>
      </c>
      <c r="C650" s="1537" t="s">
        <v>3951</v>
      </c>
      <c r="D650" s="1539"/>
      <c r="E650" s="1539"/>
      <c r="F650" s="1537" t="s">
        <v>5658</v>
      </c>
      <c r="G650" s="1537" t="s">
        <v>6434</v>
      </c>
      <c r="H650" s="1537" t="s">
        <v>2283</v>
      </c>
      <c r="I650" s="1537">
        <v>81</v>
      </c>
    </row>
    <row r="651" spans="1:9" s="1537" customFormat="1" x14ac:dyDescent="0.2">
      <c r="A651" s="1537" t="s">
        <v>6430</v>
      </c>
      <c r="B651" s="1538">
        <f>'Part 5'!O68</f>
        <v>0</v>
      </c>
      <c r="C651" s="1537" t="s">
        <v>3951</v>
      </c>
      <c r="D651" s="1539"/>
      <c r="E651" s="1539"/>
      <c r="F651" s="1537" t="s">
        <v>5659</v>
      </c>
      <c r="G651" s="1537" t="s">
        <v>6435</v>
      </c>
      <c r="H651" s="1537" t="s">
        <v>2283</v>
      </c>
      <c r="I651" s="1537">
        <v>82</v>
      </c>
    </row>
    <row r="652" spans="1:9" s="1537" customFormat="1" x14ac:dyDescent="0.2">
      <c r="A652" s="1537" t="s">
        <v>6431</v>
      </c>
      <c r="B652" s="1538">
        <f>'Part 5'!R68</f>
        <v>0</v>
      </c>
      <c r="C652" s="1537" t="s">
        <v>3951</v>
      </c>
      <c r="D652" s="1539"/>
      <c r="E652" s="1539"/>
      <c r="F652" s="1537" t="s">
        <v>5660</v>
      </c>
      <c r="G652" s="1537" t="s">
        <v>6436</v>
      </c>
      <c r="H652" s="1537" t="s">
        <v>2283</v>
      </c>
      <c r="I652" s="1537">
        <v>83</v>
      </c>
    </row>
    <row r="653" spans="1:9" s="1537" customFormat="1" x14ac:dyDescent="0.2">
      <c r="A653" s="1537" t="s">
        <v>6432</v>
      </c>
      <c r="B653" s="1538">
        <f>'Part 5'!U68</f>
        <v>0</v>
      </c>
      <c r="C653" s="1537" t="s">
        <v>3951</v>
      </c>
      <c r="D653" s="1539"/>
      <c r="E653" s="1539"/>
      <c r="F653" s="1537" t="s">
        <v>5661</v>
      </c>
      <c r="G653" s="1537" t="s">
        <v>6437</v>
      </c>
      <c r="H653" s="1537" t="s">
        <v>2283</v>
      </c>
      <c r="I653" s="1537">
        <v>84</v>
      </c>
    </row>
    <row r="654" spans="1:9" s="1537" customFormat="1" x14ac:dyDescent="0.2">
      <c r="A654" s="1537" t="s">
        <v>6433</v>
      </c>
      <c r="B654" s="1538">
        <f>'Part 5'!X68</f>
        <v>0</v>
      </c>
      <c r="C654" s="1537" t="s">
        <v>3951</v>
      </c>
      <c r="D654" s="1539"/>
      <c r="E654" s="1539"/>
      <c r="F654" s="1537" t="s">
        <v>5662</v>
      </c>
      <c r="G654" s="1537" t="s">
        <v>6438</v>
      </c>
      <c r="H654" s="1537" t="s">
        <v>2283</v>
      </c>
      <c r="I654" s="1537">
        <v>85</v>
      </c>
    </row>
    <row r="655" spans="1:9" x14ac:dyDescent="0.2">
      <c r="A655" s="761" t="s">
        <v>2354</v>
      </c>
      <c r="B655" s="1501">
        <f>'Part 5'!$L70</f>
        <v>0</v>
      </c>
      <c r="C655" s="761" t="s">
        <v>3951</v>
      </c>
      <c r="D655" s="942"/>
      <c r="E655" s="942"/>
      <c r="F655" s="761" t="s">
        <v>2453</v>
      </c>
      <c r="G655" s="761" t="s">
        <v>6295</v>
      </c>
      <c r="H655" s="761" t="s">
        <v>2283</v>
      </c>
      <c r="I655" s="911">
        <v>86</v>
      </c>
    </row>
    <row r="656" spans="1:9" x14ac:dyDescent="0.2">
      <c r="A656" s="761" t="s">
        <v>2355</v>
      </c>
      <c r="B656" s="1501">
        <f>'Part 5'!$O70</f>
        <v>0</v>
      </c>
      <c r="C656" s="761" t="s">
        <v>3951</v>
      </c>
      <c r="D656" s="942"/>
      <c r="E656" s="942"/>
      <c r="F656" s="761" t="s">
        <v>2454</v>
      </c>
      <c r="G656" s="761" t="s">
        <v>6296</v>
      </c>
      <c r="H656" s="761" t="s">
        <v>2283</v>
      </c>
      <c r="I656" s="911">
        <v>87</v>
      </c>
    </row>
    <row r="657" spans="1:9" x14ac:dyDescent="0.2">
      <c r="A657" s="761" t="s">
        <v>2356</v>
      </c>
      <c r="B657" s="1501">
        <f>'Part 5'!$R70</f>
        <v>0</v>
      </c>
      <c r="C657" s="761" t="s">
        <v>3951</v>
      </c>
      <c r="D657" s="942"/>
      <c r="E657" s="942"/>
      <c r="F657" s="761" t="s">
        <v>2455</v>
      </c>
      <c r="G657" s="761" t="s">
        <v>6297</v>
      </c>
      <c r="H657" s="761" t="s">
        <v>2283</v>
      </c>
      <c r="I657" s="911">
        <v>88</v>
      </c>
    </row>
    <row r="658" spans="1:9" x14ac:dyDescent="0.2">
      <c r="A658" s="761" t="s">
        <v>2357</v>
      </c>
      <c r="B658" s="1501">
        <f>'Part 5'!$U70</f>
        <v>0</v>
      </c>
      <c r="C658" s="761" t="s">
        <v>3951</v>
      </c>
      <c r="D658" s="942"/>
      <c r="E658" s="942"/>
      <c r="F658" s="761" t="s">
        <v>2456</v>
      </c>
      <c r="G658" s="761" t="s">
        <v>6298</v>
      </c>
      <c r="H658" s="761" t="s">
        <v>2283</v>
      </c>
      <c r="I658" s="911">
        <v>89</v>
      </c>
    </row>
    <row r="659" spans="1:9" x14ac:dyDescent="0.2">
      <c r="A659" s="761" t="s">
        <v>2358</v>
      </c>
      <c r="B659" s="1501">
        <f>'Part 5'!$X70</f>
        <v>0</v>
      </c>
      <c r="C659" s="761" t="s">
        <v>3951</v>
      </c>
      <c r="D659" s="942"/>
      <c r="E659" s="942"/>
      <c r="F659" s="761" t="s">
        <v>5663</v>
      </c>
      <c r="G659" s="761" t="s">
        <v>6299</v>
      </c>
      <c r="H659" s="761" t="s">
        <v>2283</v>
      </c>
      <c r="I659" s="911">
        <v>90</v>
      </c>
    </row>
    <row r="660" spans="1:9" x14ac:dyDescent="0.2">
      <c r="A660" s="761" t="s">
        <v>2359</v>
      </c>
      <c r="B660" s="1501">
        <f>'Part 5'!$L72</f>
        <v>0</v>
      </c>
      <c r="C660" s="761" t="s">
        <v>3951</v>
      </c>
      <c r="D660" s="942"/>
      <c r="E660" s="942"/>
      <c r="F660" s="761" t="s">
        <v>2457</v>
      </c>
      <c r="G660" s="761" t="s">
        <v>6300</v>
      </c>
      <c r="H660" s="761" t="s">
        <v>2283</v>
      </c>
      <c r="I660" s="911">
        <v>91</v>
      </c>
    </row>
    <row r="661" spans="1:9" x14ac:dyDescent="0.2">
      <c r="A661" s="761" t="s">
        <v>2360</v>
      </c>
      <c r="B661" s="1501">
        <f>'Part 5'!$O72</f>
        <v>0</v>
      </c>
      <c r="C661" s="761" t="s">
        <v>3951</v>
      </c>
      <c r="D661" s="942"/>
      <c r="E661" s="942"/>
      <c r="F661" s="761" t="s">
        <v>2458</v>
      </c>
      <c r="G661" s="761" t="s">
        <v>6301</v>
      </c>
      <c r="H661" s="761" t="s">
        <v>2283</v>
      </c>
      <c r="I661" s="911">
        <v>92</v>
      </c>
    </row>
    <row r="662" spans="1:9" x14ac:dyDescent="0.2">
      <c r="A662" s="761" t="s">
        <v>2361</v>
      </c>
      <c r="B662" s="1501">
        <f>'Part 5'!$R72</f>
        <v>0</v>
      </c>
      <c r="C662" s="761" t="s">
        <v>3951</v>
      </c>
      <c r="D662" s="942"/>
      <c r="E662" s="942"/>
      <c r="F662" s="761" t="s">
        <v>2459</v>
      </c>
      <c r="G662" s="761" t="s">
        <v>6302</v>
      </c>
      <c r="H662" s="761" t="s">
        <v>2283</v>
      </c>
      <c r="I662" s="911">
        <v>93</v>
      </c>
    </row>
    <row r="663" spans="1:9" x14ac:dyDescent="0.2">
      <c r="A663" s="761" t="s">
        <v>2362</v>
      </c>
      <c r="B663" s="1501">
        <f>'Part 5'!$U72</f>
        <v>0</v>
      </c>
      <c r="C663" s="761" t="s">
        <v>3951</v>
      </c>
      <c r="D663" s="942"/>
      <c r="E663" s="942"/>
      <c r="F663" s="761" t="s">
        <v>2460</v>
      </c>
      <c r="G663" s="761" t="s">
        <v>6303</v>
      </c>
      <c r="H663" s="761" t="s">
        <v>2283</v>
      </c>
      <c r="I663" s="911">
        <v>94</v>
      </c>
    </row>
    <row r="664" spans="1:9" x14ac:dyDescent="0.2">
      <c r="A664" s="761" t="s">
        <v>2363</v>
      </c>
      <c r="B664" s="1501">
        <f>'Part 5'!$X72</f>
        <v>0</v>
      </c>
      <c r="C664" s="761" t="s">
        <v>3951</v>
      </c>
      <c r="D664" s="942"/>
      <c r="E664" s="942"/>
      <c r="F664" s="761" t="s">
        <v>5664</v>
      </c>
      <c r="G664" s="761" t="s">
        <v>6304</v>
      </c>
      <c r="H664" s="761" t="s">
        <v>2283</v>
      </c>
      <c r="I664" s="911">
        <v>95</v>
      </c>
    </row>
    <row r="665" spans="1:9" s="1537" customFormat="1" x14ac:dyDescent="0.2">
      <c r="A665" s="1537" t="s">
        <v>6439</v>
      </c>
      <c r="B665" s="1538">
        <f>'Part 5'!L74</f>
        <v>0</v>
      </c>
      <c r="C665" s="1537" t="s">
        <v>3951</v>
      </c>
      <c r="D665" s="1539"/>
      <c r="E665" s="1539"/>
      <c r="F665" s="1537" t="s">
        <v>2461</v>
      </c>
      <c r="G665" s="1537" t="s">
        <v>6444</v>
      </c>
      <c r="H665" s="1537" t="s">
        <v>2283</v>
      </c>
      <c r="I665" s="1537">
        <v>96</v>
      </c>
    </row>
    <row r="666" spans="1:9" s="1537" customFormat="1" x14ac:dyDescent="0.2">
      <c r="A666" s="1537" t="s">
        <v>6440</v>
      </c>
      <c r="B666" s="1538">
        <f>'Part 5'!O74</f>
        <v>0</v>
      </c>
      <c r="C666" s="1537" t="s">
        <v>3951</v>
      </c>
      <c r="D666" s="1539"/>
      <c r="E666" s="1539"/>
      <c r="F666" s="1537" t="s">
        <v>2462</v>
      </c>
      <c r="G666" s="1537" t="s">
        <v>6445</v>
      </c>
      <c r="H666" s="1537" t="s">
        <v>2283</v>
      </c>
      <c r="I666" s="1537">
        <v>97</v>
      </c>
    </row>
    <row r="667" spans="1:9" s="1537" customFormat="1" x14ac:dyDescent="0.2">
      <c r="A667" s="1537" t="s">
        <v>6441</v>
      </c>
      <c r="B667" s="1538">
        <f>'Part 5'!R74</f>
        <v>0</v>
      </c>
      <c r="C667" s="1537" t="s">
        <v>3951</v>
      </c>
      <c r="D667" s="1539"/>
      <c r="E667" s="1539"/>
      <c r="F667" s="1537" t="s">
        <v>2463</v>
      </c>
      <c r="G667" s="1537" t="s">
        <v>6446</v>
      </c>
      <c r="H667" s="1537" t="s">
        <v>2283</v>
      </c>
      <c r="I667" s="1537">
        <v>98</v>
      </c>
    </row>
    <row r="668" spans="1:9" s="1537" customFormat="1" x14ac:dyDescent="0.2">
      <c r="A668" s="1537" t="s">
        <v>6442</v>
      </c>
      <c r="B668" s="1538">
        <f>'Part 5'!U74</f>
        <v>0</v>
      </c>
      <c r="C668" s="1537" t="s">
        <v>3951</v>
      </c>
      <c r="D668" s="1539"/>
      <c r="E668" s="1539"/>
      <c r="F668" s="1537" t="s">
        <v>2464</v>
      </c>
      <c r="G668" s="1537" t="s">
        <v>6447</v>
      </c>
      <c r="H668" s="1537" t="s">
        <v>2283</v>
      </c>
      <c r="I668" s="1537">
        <v>99</v>
      </c>
    </row>
    <row r="669" spans="1:9" s="1537" customFormat="1" x14ac:dyDescent="0.2">
      <c r="A669" s="1537" t="s">
        <v>6443</v>
      </c>
      <c r="B669" s="1538">
        <f>'Part 5'!X74</f>
        <v>0</v>
      </c>
      <c r="C669" s="1537" t="s">
        <v>3951</v>
      </c>
      <c r="D669" s="1539"/>
      <c r="E669" s="1539"/>
      <c r="F669" s="1537" t="s">
        <v>5665</v>
      </c>
      <c r="G669" s="1537" t="s">
        <v>6448</v>
      </c>
      <c r="H669" s="1537" t="s">
        <v>2283</v>
      </c>
      <c r="I669" s="1537">
        <v>100</v>
      </c>
    </row>
    <row r="670" spans="1:9" x14ac:dyDescent="0.2">
      <c r="A670" s="761" t="s">
        <v>2364</v>
      </c>
      <c r="B670" s="1501">
        <f>'Part 5'!$L76</f>
        <v>0</v>
      </c>
      <c r="C670" s="761" t="s">
        <v>3951</v>
      </c>
      <c r="D670" s="942"/>
      <c r="E670" s="942"/>
      <c r="F670" s="761" t="s">
        <v>2465</v>
      </c>
      <c r="G670" s="761" t="s">
        <v>6305</v>
      </c>
      <c r="H670" s="761" t="s">
        <v>2283</v>
      </c>
      <c r="I670" s="911">
        <v>101</v>
      </c>
    </row>
    <row r="671" spans="1:9" x14ac:dyDescent="0.2">
      <c r="A671" s="761" t="s">
        <v>2365</v>
      </c>
      <c r="B671" s="1501">
        <f>'Part 5'!$O76</f>
        <v>0</v>
      </c>
      <c r="C671" s="761" t="s">
        <v>3951</v>
      </c>
      <c r="D671" s="942"/>
      <c r="E671" s="942"/>
      <c r="F671" s="761" t="s">
        <v>2466</v>
      </c>
      <c r="G671" s="761" t="s">
        <v>6306</v>
      </c>
      <c r="H671" s="761" t="s">
        <v>2283</v>
      </c>
      <c r="I671" s="911">
        <v>102</v>
      </c>
    </row>
    <row r="672" spans="1:9" x14ac:dyDescent="0.2">
      <c r="A672" s="761" t="s">
        <v>2366</v>
      </c>
      <c r="B672" s="1501">
        <f>'Part 5'!$R76</f>
        <v>0</v>
      </c>
      <c r="C672" s="761" t="s">
        <v>3951</v>
      </c>
      <c r="D672" s="942"/>
      <c r="E672" s="942"/>
      <c r="F672" s="761" t="s">
        <v>2467</v>
      </c>
      <c r="G672" s="761" t="s">
        <v>6307</v>
      </c>
      <c r="H672" s="761" t="s">
        <v>2283</v>
      </c>
      <c r="I672" s="911">
        <v>103</v>
      </c>
    </row>
    <row r="673" spans="1:9" x14ac:dyDescent="0.2">
      <c r="A673" s="761" t="s">
        <v>2367</v>
      </c>
      <c r="B673" s="1501">
        <f>'Part 5'!$U76</f>
        <v>0</v>
      </c>
      <c r="C673" s="761" t="s">
        <v>3951</v>
      </c>
      <c r="D673" s="942"/>
      <c r="E673" s="942"/>
      <c r="F673" s="761" t="s">
        <v>2468</v>
      </c>
      <c r="G673" s="761" t="s">
        <v>6308</v>
      </c>
      <c r="H673" s="761" t="s">
        <v>2283</v>
      </c>
      <c r="I673" s="911">
        <v>104</v>
      </c>
    </row>
    <row r="674" spans="1:9" x14ac:dyDescent="0.2">
      <c r="A674" s="761" t="s">
        <v>2368</v>
      </c>
      <c r="B674" s="1501">
        <f>'Part 5'!$X76</f>
        <v>0</v>
      </c>
      <c r="C674" s="761" t="s">
        <v>3951</v>
      </c>
      <c r="D674" s="942"/>
      <c r="E674" s="942"/>
      <c r="F674" s="761" t="s">
        <v>5666</v>
      </c>
      <c r="G674" s="761" t="s">
        <v>6309</v>
      </c>
      <c r="H674" s="761" t="s">
        <v>2283</v>
      </c>
      <c r="I674" s="911">
        <v>105</v>
      </c>
    </row>
    <row r="675" spans="1:9" x14ac:dyDescent="0.2">
      <c r="A675" s="761" t="s">
        <v>2369</v>
      </c>
      <c r="B675" s="1501">
        <f>'Part 5'!$L78</f>
        <v>0</v>
      </c>
      <c r="C675" s="761" t="s">
        <v>3951</v>
      </c>
      <c r="D675" s="942"/>
      <c r="E675" s="942"/>
      <c r="F675" s="761" t="s">
        <v>2469</v>
      </c>
      <c r="G675" s="761" t="s">
        <v>6310</v>
      </c>
      <c r="H675" s="761" t="s">
        <v>2283</v>
      </c>
      <c r="I675" s="911">
        <v>106</v>
      </c>
    </row>
    <row r="676" spans="1:9" x14ac:dyDescent="0.2">
      <c r="A676" s="761" t="s">
        <v>2370</v>
      </c>
      <c r="B676" s="1501">
        <f>'Part 5'!$O78</f>
        <v>0</v>
      </c>
      <c r="C676" s="761" t="s">
        <v>3951</v>
      </c>
      <c r="D676" s="942"/>
      <c r="E676" s="942"/>
      <c r="F676" s="761" t="s">
        <v>2470</v>
      </c>
      <c r="G676" s="761" t="s">
        <v>6311</v>
      </c>
      <c r="H676" s="761" t="s">
        <v>2283</v>
      </c>
      <c r="I676" s="911">
        <v>107</v>
      </c>
    </row>
    <row r="677" spans="1:9" x14ac:dyDescent="0.2">
      <c r="A677" s="761" t="s">
        <v>2371</v>
      </c>
      <c r="B677" s="1501">
        <f>'Part 5'!$R78</f>
        <v>0</v>
      </c>
      <c r="C677" s="761" t="s">
        <v>3951</v>
      </c>
      <c r="D677" s="942"/>
      <c r="E677" s="942"/>
      <c r="F677" s="761" t="s">
        <v>2471</v>
      </c>
      <c r="G677" s="761" t="s">
        <v>6312</v>
      </c>
      <c r="H677" s="761" t="s">
        <v>2283</v>
      </c>
      <c r="I677" s="911">
        <v>108</v>
      </c>
    </row>
    <row r="678" spans="1:9" x14ac:dyDescent="0.2">
      <c r="A678" s="761" t="s">
        <v>2372</v>
      </c>
      <c r="B678" s="1501">
        <f>'Part 5'!$U78</f>
        <v>0</v>
      </c>
      <c r="C678" s="761" t="s">
        <v>3951</v>
      </c>
      <c r="D678" s="942"/>
      <c r="E678" s="942"/>
      <c r="F678" s="761" t="s">
        <v>2472</v>
      </c>
      <c r="G678" s="761" t="s">
        <v>6313</v>
      </c>
      <c r="H678" s="761" t="s">
        <v>2283</v>
      </c>
      <c r="I678" s="911">
        <v>109</v>
      </c>
    </row>
    <row r="679" spans="1:9" x14ac:dyDescent="0.2">
      <c r="A679" s="761" t="s">
        <v>2373</v>
      </c>
      <c r="B679" s="1501">
        <f>'Part 5'!$X78</f>
        <v>0</v>
      </c>
      <c r="C679" s="761" t="s">
        <v>3951</v>
      </c>
      <c r="D679" s="942"/>
      <c r="E679" s="942"/>
      <c r="F679" s="761" t="s">
        <v>5667</v>
      </c>
      <c r="G679" s="761" t="s">
        <v>6314</v>
      </c>
      <c r="H679" s="761" t="s">
        <v>2283</v>
      </c>
      <c r="I679" s="911">
        <v>110</v>
      </c>
    </row>
    <row r="680" spans="1:9" s="1537" customFormat="1" x14ac:dyDescent="0.2">
      <c r="A680" s="1537" t="s">
        <v>6449</v>
      </c>
      <c r="B680" s="1538">
        <f>'Part 5'!$L80</f>
        <v>0</v>
      </c>
      <c r="C680" s="1537" t="s">
        <v>3951</v>
      </c>
      <c r="D680" s="1539"/>
      <c r="E680" s="1539"/>
      <c r="F680" s="1537" t="s">
        <v>2473</v>
      </c>
      <c r="G680" s="1537" t="s">
        <v>6454</v>
      </c>
      <c r="H680" s="1537" t="s">
        <v>2283</v>
      </c>
      <c r="I680" s="1537">
        <v>111</v>
      </c>
    </row>
    <row r="681" spans="1:9" s="1537" customFormat="1" x14ac:dyDescent="0.2">
      <c r="A681" s="1537" t="s">
        <v>6450</v>
      </c>
      <c r="B681" s="1538">
        <f>'Part 5'!$O80</f>
        <v>0</v>
      </c>
      <c r="C681" s="1537" t="s">
        <v>3951</v>
      </c>
      <c r="D681" s="1539"/>
      <c r="E681" s="1539"/>
      <c r="F681" s="1537" t="s">
        <v>2474</v>
      </c>
      <c r="G681" s="1537" t="s">
        <v>6455</v>
      </c>
      <c r="H681" s="1537" t="s">
        <v>2283</v>
      </c>
      <c r="I681" s="1537">
        <v>112</v>
      </c>
    </row>
    <row r="682" spans="1:9" s="1537" customFormat="1" x14ac:dyDescent="0.2">
      <c r="A682" s="1537" t="s">
        <v>6451</v>
      </c>
      <c r="B682" s="1538">
        <f>'Part 5'!$R80</f>
        <v>0</v>
      </c>
      <c r="C682" s="1537" t="s">
        <v>3951</v>
      </c>
      <c r="D682" s="1539"/>
      <c r="E682" s="1539"/>
      <c r="F682" s="1537" t="s">
        <v>2475</v>
      </c>
      <c r="G682" s="1537" t="s">
        <v>6456</v>
      </c>
      <c r="H682" s="1537" t="s">
        <v>2283</v>
      </c>
      <c r="I682" s="1537">
        <v>113</v>
      </c>
    </row>
    <row r="683" spans="1:9" s="1537" customFormat="1" x14ac:dyDescent="0.2">
      <c r="A683" s="1537" t="s">
        <v>6452</v>
      </c>
      <c r="B683" s="1538">
        <f>'Part 5'!$U80</f>
        <v>0</v>
      </c>
      <c r="C683" s="1537" t="s">
        <v>3951</v>
      </c>
      <c r="D683" s="1539"/>
      <c r="E683" s="1539"/>
      <c r="F683" s="1537" t="s">
        <v>2476</v>
      </c>
      <c r="G683" s="1537" t="s">
        <v>6457</v>
      </c>
      <c r="H683" s="1537" t="s">
        <v>2283</v>
      </c>
      <c r="I683" s="1537">
        <v>114</v>
      </c>
    </row>
    <row r="684" spans="1:9" s="1537" customFormat="1" x14ac:dyDescent="0.2">
      <c r="A684" s="1537" t="s">
        <v>6453</v>
      </c>
      <c r="B684" s="1538">
        <f>'Part 5'!$X80</f>
        <v>0</v>
      </c>
      <c r="C684" s="1537" t="s">
        <v>3951</v>
      </c>
      <c r="D684" s="1539"/>
      <c r="E684" s="1539"/>
      <c r="F684" s="1537" t="s">
        <v>5668</v>
      </c>
      <c r="G684" s="1537" t="s">
        <v>6458</v>
      </c>
      <c r="H684" s="1537" t="s">
        <v>2283</v>
      </c>
      <c r="I684" s="1537">
        <v>115</v>
      </c>
    </row>
    <row r="685" spans="1:9" x14ac:dyDescent="0.2">
      <c r="A685" s="761" t="s">
        <v>2374</v>
      </c>
      <c r="B685" s="1501">
        <f>'Part 5'!$L82</f>
        <v>0</v>
      </c>
      <c r="C685" s="761" t="s">
        <v>3951</v>
      </c>
      <c r="D685" s="942"/>
      <c r="E685" s="942"/>
      <c r="F685" s="761" t="s">
        <v>2477</v>
      </c>
      <c r="G685" s="761" t="s">
        <v>6315</v>
      </c>
      <c r="H685" s="761" t="s">
        <v>2283</v>
      </c>
      <c r="I685" s="911">
        <v>116</v>
      </c>
    </row>
    <row r="686" spans="1:9" x14ac:dyDescent="0.2">
      <c r="A686" s="761" t="s">
        <v>2375</v>
      </c>
      <c r="B686" s="1501">
        <f>'Part 5'!$O82</f>
        <v>0</v>
      </c>
      <c r="C686" s="761" t="s">
        <v>3951</v>
      </c>
      <c r="D686" s="942"/>
      <c r="E686" s="942"/>
      <c r="F686" s="761" t="s">
        <v>2478</v>
      </c>
      <c r="G686" s="761" t="s">
        <v>6316</v>
      </c>
      <c r="H686" s="761" t="s">
        <v>2283</v>
      </c>
      <c r="I686" s="911">
        <v>117</v>
      </c>
    </row>
    <row r="687" spans="1:9" x14ac:dyDescent="0.2">
      <c r="A687" s="761" t="s">
        <v>2376</v>
      </c>
      <c r="B687" s="1501">
        <f>'Part 5'!$R82</f>
        <v>0</v>
      </c>
      <c r="C687" s="761" t="s">
        <v>3951</v>
      </c>
      <c r="D687" s="942"/>
      <c r="E687" s="942"/>
      <c r="F687" s="761" t="s">
        <v>2479</v>
      </c>
      <c r="G687" s="761" t="s">
        <v>6317</v>
      </c>
      <c r="H687" s="761" t="s">
        <v>2283</v>
      </c>
      <c r="I687" s="911">
        <v>118</v>
      </c>
    </row>
    <row r="688" spans="1:9" x14ac:dyDescent="0.2">
      <c r="A688" s="761" t="s">
        <v>2377</v>
      </c>
      <c r="B688" s="1501">
        <f>'Part 5'!$U82</f>
        <v>0</v>
      </c>
      <c r="C688" s="761" t="s">
        <v>3951</v>
      </c>
      <c r="D688" s="942"/>
      <c r="E688" s="942"/>
      <c r="F688" s="761" t="s">
        <v>2480</v>
      </c>
      <c r="G688" s="761" t="s">
        <v>6318</v>
      </c>
      <c r="H688" s="761" t="s">
        <v>2283</v>
      </c>
      <c r="I688" s="911">
        <v>119</v>
      </c>
    </row>
    <row r="689" spans="1:9" x14ac:dyDescent="0.2">
      <c r="A689" s="761" t="s">
        <v>2378</v>
      </c>
      <c r="B689" s="1501">
        <f>'Part 5'!$X82</f>
        <v>0</v>
      </c>
      <c r="C689" s="761" t="s">
        <v>3951</v>
      </c>
      <c r="D689" s="942"/>
      <c r="E689" s="942"/>
      <c r="F689" s="761" t="s">
        <v>5669</v>
      </c>
      <c r="G689" s="761" t="s">
        <v>6319</v>
      </c>
      <c r="H689" s="761" t="s">
        <v>2283</v>
      </c>
      <c r="I689" s="911">
        <v>120</v>
      </c>
    </row>
    <row r="690" spans="1:9" x14ac:dyDescent="0.2">
      <c r="A690" s="761" t="s">
        <v>2379</v>
      </c>
      <c r="B690" s="1501">
        <f>'Part 5'!$L84</f>
        <v>0</v>
      </c>
      <c r="C690" s="761" t="s">
        <v>3951</v>
      </c>
      <c r="D690" s="942"/>
      <c r="E690" s="942"/>
      <c r="F690" s="761" t="s">
        <v>5670</v>
      </c>
      <c r="G690" s="761" t="s">
        <v>6320</v>
      </c>
      <c r="H690" s="761" t="s">
        <v>2283</v>
      </c>
      <c r="I690" s="911">
        <v>121</v>
      </c>
    </row>
    <row r="691" spans="1:9" x14ac:dyDescent="0.2">
      <c r="A691" s="761" t="s">
        <v>2380</v>
      </c>
      <c r="B691" s="1501">
        <f>'Part 5'!$O84</f>
        <v>0</v>
      </c>
      <c r="C691" s="761" t="s">
        <v>3951</v>
      </c>
      <c r="D691" s="942"/>
      <c r="E691" s="942"/>
      <c r="F691" s="761" t="s">
        <v>5671</v>
      </c>
      <c r="G691" s="761" t="s">
        <v>6321</v>
      </c>
      <c r="H691" s="761" t="s">
        <v>2283</v>
      </c>
      <c r="I691" s="911">
        <v>122</v>
      </c>
    </row>
    <row r="692" spans="1:9" x14ac:dyDescent="0.2">
      <c r="A692" s="761" t="s">
        <v>2381</v>
      </c>
      <c r="B692" s="1501">
        <f>'Part 5'!$R84</f>
        <v>0</v>
      </c>
      <c r="C692" s="761" t="s">
        <v>3951</v>
      </c>
      <c r="D692" s="942"/>
      <c r="E692" s="942"/>
      <c r="F692" s="761" t="s">
        <v>5672</v>
      </c>
      <c r="G692" s="761" t="s">
        <v>6322</v>
      </c>
      <c r="H692" s="761" t="s">
        <v>2283</v>
      </c>
      <c r="I692" s="911">
        <v>123</v>
      </c>
    </row>
    <row r="693" spans="1:9" x14ac:dyDescent="0.2">
      <c r="A693" s="761" t="s">
        <v>2382</v>
      </c>
      <c r="B693" s="1501">
        <f>'Part 5'!$U84</f>
        <v>0</v>
      </c>
      <c r="C693" s="761" t="s">
        <v>3951</v>
      </c>
      <c r="D693" s="942"/>
      <c r="E693" s="942"/>
      <c r="F693" s="761" t="s">
        <v>5673</v>
      </c>
      <c r="G693" s="761" t="s">
        <v>6323</v>
      </c>
      <c r="H693" s="761" t="s">
        <v>2283</v>
      </c>
      <c r="I693" s="911">
        <v>124</v>
      </c>
    </row>
    <row r="694" spans="1:9" x14ac:dyDescent="0.2">
      <c r="A694" s="761" t="s">
        <v>2383</v>
      </c>
      <c r="B694" s="1501">
        <f>'Part 5'!$X84</f>
        <v>0</v>
      </c>
      <c r="C694" s="761" t="s">
        <v>3951</v>
      </c>
      <c r="D694" s="942"/>
      <c r="E694" s="942"/>
      <c r="F694" s="761" t="s">
        <v>5674</v>
      </c>
      <c r="G694" s="761" t="s">
        <v>6324</v>
      </c>
      <c r="H694" s="761" t="s">
        <v>2283</v>
      </c>
      <c r="I694" s="911">
        <v>125</v>
      </c>
    </row>
    <row r="695" spans="1:9" x14ac:dyDescent="0.2">
      <c r="A695" s="761" t="s">
        <v>2384</v>
      </c>
      <c r="B695" s="1501">
        <f>'Part 5'!$L86</f>
        <v>0</v>
      </c>
      <c r="C695" s="761" t="s">
        <v>3951</v>
      </c>
      <c r="D695" s="942"/>
      <c r="E695" s="942"/>
      <c r="F695" s="761" t="s">
        <v>5675</v>
      </c>
      <c r="G695" s="761" t="s">
        <v>6325</v>
      </c>
      <c r="H695" s="761" t="s">
        <v>2283</v>
      </c>
      <c r="I695" s="911">
        <v>126</v>
      </c>
    </row>
    <row r="696" spans="1:9" x14ac:dyDescent="0.2">
      <c r="A696" s="761" t="s">
        <v>2385</v>
      </c>
      <c r="B696" s="1501">
        <f>'Part 5'!$O86</f>
        <v>0</v>
      </c>
      <c r="C696" s="761" t="s">
        <v>3951</v>
      </c>
      <c r="D696" s="942"/>
      <c r="E696" s="942"/>
      <c r="F696" s="761" t="s">
        <v>5676</v>
      </c>
      <c r="G696" s="761" t="s">
        <v>6326</v>
      </c>
      <c r="H696" s="761" t="s">
        <v>2283</v>
      </c>
      <c r="I696" s="911">
        <v>127</v>
      </c>
    </row>
    <row r="697" spans="1:9" x14ac:dyDescent="0.2">
      <c r="A697" s="761" t="s">
        <v>2386</v>
      </c>
      <c r="B697" s="1501">
        <f>'Part 5'!$R86</f>
        <v>0</v>
      </c>
      <c r="C697" s="761" t="s">
        <v>3951</v>
      </c>
      <c r="D697" s="942"/>
      <c r="E697" s="942"/>
      <c r="F697" s="761" t="s">
        <v>5677</v>
      </c>
      <c r="G697" s="761" t="s">
        <v>6327</v>
      </c>
      <c r="H697" s="761" t="s">
        <v>2283</v>
      </c>
      <c r="I697" s="911">
        <v>128</v>
      </c>
    </row>
    <row r="698" spans="1:9" x14ac:dyDescent="0.2">
      <c r="A698" s="761" t="s">
        <v>2387</v>
      </c>
      <c r="B698" s="1501">
        <f>'Part 5'!$U86</f>
        <v>0</v>
      </c>
      <c r="C698" s="761" t="s">
        <v>3951</v>
      </c>
      <c r="D698" s="942"/>
      <c r="E698" s="942"/>
      <c r="F698" s="761" t="s">
        <v>5678</v>
      </c>
      <c r="G698" s="761" t="s">
        <v>6328</v>
      </c>
      <c r="H698" s="761" t="s">
        <v>2283</v>
      </c>
      <c r="I698" s="911">
        <v>129</v>
      </c>
    </row>
    <row r="699" spans="1:9" x14ac:dyDescent="0.2">
      <c r="A699" s="761" t="s">
        <v>2388</v>
      </c>
      <c r="B699" s="1501">
        <f>'Part 5'!$X86</f>
        <v>0</v>
      </c>
      <c r="C699" s="761" t="s">
        <v>3951</v>
      </c>
      <c r="D699" s="942"/>
      <c r="E699" s="942"/>
      <c r="F699" s="761" t="s">
        <v>5679</v>
      </c>
      <c r="G699" s="761" t="s">
        <v>6329</v>
      </c>
      <c r="H699" s="761" t="s">
        <v>2283</v>
      </c>
      <c r="I699" s="911">
        <v>130</v>
      </c>
    </row>
    <row r="700" spans="1:9" s="1537" customFormat="1" x14ac:dyDescent="0.2">
      <c r="A700" s="1537" t="s">
        <v>6459</v>
      </c>
      <c r="B700" s="1538">
        <f>'Part 5'!$L88</f>
        <v>0</v>
      </c>
      <c r="C700" s="1537" t="s">
        <v>3951</v>
      </c>
      <c r="D700" s="1539"/>
      <c r="E700" s="1539"/>
      <c r="F700" s="1537" t="s">
        <v>5680</v>
      </c>
      <c r="G700" s="1537" t="s">
        <v>6464</v>
      </c>
      <c r="H700" s="1537" t="s">
        <v>2283</v>
      </c>
      <c r="I700" s="1537">
        <v>131</v>
      </c>
    </row>
    <row r="701" spans="1:9" s="1537" customFormat="1" x14ac:dyDescent="0.2">
      <c r="A701" s="1537" t="s">
        <v>6460</v>
      </c>
      <c r="B701" s="1538">
        <f>'Part 5'!$O88</f>
        <v>0</v>
      </c>
      <c r="C701" s="1537" t="s">
        <v>3951</v>
      </c>
      <c r="D701" s="1539"/>
      <c r="E701" s="1539"/>
      <c r="F701" s="1537" t="s">
        <v>5681</v>
      </c>
      <c r="G701" s="1537" t="s">
        <v>6465</v>
      </c>
      <c r="H701" s="1537" t="s">
        <v>2283</v>
      </c>
      <c r="I701" s="1537">
        <v>132</v>
      </c>
    </row>
    <row r="702" spans="1:9" s="1537" customFormat="1" x14ac:dyDescent="0.2">
      <c r="A702" s="1537" t="s">
        <v>6461</v>
      </c>
      <c r="B702" s="1538">
        <f>'Part 5'!$R88</f>
        <v>0</v>
      </c>
      <c r="C702" s="1537" t="s">
        <v>3951</v>
      </c>
      <c r="D702" s="1539"/>
      <c r="E702" s="1539"/>
      <c r="F702" s="1537" t="s">
        <v>5682</v>
      </c>
      <c r="G702" s="1537" t="s">
        <v>6466</v>
      </c>
      <c r="H702" s="1537" t="s">
        <v>2283</v>
      </c>
      <c r="I702" s="1537">
        <v>133</v>
      </c>
    </row>
    <row r="703" spans="1:9" s="1537" customFormat="1" x14ac:dyDescent="0.2">
      <c r="A703" s="1537" t="s">
        <v>6462</v>
      </c>
      <c r="B703" s="1538">
        <f>'Part 5'!$U88</f>
        <v>0</v>
      </c>
      <c r="C703" s="1537" t="s">
        <v>3951</v>
      </c>
      <c r="D703" s="1539"/>
      <c r="E703" s="1539"/>
      <c r="F703" s="1537" t="s">
        <v>5683</v>
      </c>
      <c r="G703" s="1537" t="s">
        <v>6467</v>
      </c>
      <c r="H703" s="1537" t="s">
        <v>2283</v>
      </c>
      <c r="I703" s="1537">
        <v>134</v>
      </c>
    </row>
    <row r="704" spans="1:9" s="1537" customFormat="1" x14ac:dyDescent="0.2">
      <c r="A704" s="1537" t="s">
        <v>6463</v>
      </c>
      <c r="B704" s="1538">
        <f>'Part 5'!$X88</f>
        <v>0</v>
      </c>
      <c r="C704" s="1537" t="s">
        <v>3951</v>
      </c>
      <c r="D704" s="1539"/>
      <c r="E704" s="1539"/>
      <c r="F704" s="1537" t="s">
        <v>5684</v>
      </c>
      <c r="G704" s="1537" t="s">
        <v>6468</v>
      </c>
      <c r="H704" s="1537" t="s">
        <v>2283</v>
      </c>
      <c r="I704" s="1537">
        <v>135</v>
      </c>
    </row>
    <row r="705" spans="1:9" x14ac:dyDescent="0.2">
      <c r="A705" s="761" t="s">
        <v>2389</v>
      </c>
      <c r="B705" s="1501">
        <f>'Part 5'!$L98</f>
        <v>0</v>
      </c>
      <c r="C705" s="761" t="s">
        <v>3951</v>
      </c>
      <c r="D705" s="942"/>
      <c r="E705" s="942"/>
      <c r="F705" s="761" t="s">
        <v>2481</v>
      </c>
      <c r="G705" s="761" t="s">
        <v>6330</v>
      </c>
      <c r="H705" s="761" t="s">
        <v>2283</v>
      </c>
      <c r="I705" s="911">
        <v>136</v>
      </c>
    </row>
    <row r="706" spans="1:9" x14ac:dyDescent="0.2">
      <c r="A706" s="761" t="s">
        <v>2390</v>
      </c>
      <c r="B706" s="1501">
        <f>'Part 5'!$O98</f>
        <v>0</v>
      </c>
      <c r="C706" s="761" t="s">
        <v>3951</v>
      </c>
      <c r="D706" s="942"/>
      <c r="E706" s="942"/>
      <c r="F706" s="761" t="s">
        <v>2482</v>
      </c>
      <c r="G706" s="761" t="s">
        <v>6331</v>
      </c>
      <c r="H706" s="761" t="s">
        <v>2283</v>
      </c>
      <c r="I706" s="911">
        <v>137</v>
      </c>
    </row>
    <row r="707" spans="1:9" x14ac:dyDescent="0.2">
      <c r="A707" s="761" t="s">
        <v>2391</v>
      </c>
      <c r="B707" s="1501">
        <f>'Part 5'!$R98</f>
        <v>0</v>
      </c>
      <c r="C707" s="761" t="s">
        <v>3951</v>
      </c>
      <c r="D707" s="942"/>
      <c r="E707" s="942"/>
      <c r="F707" s="761" t="s">
        <v>2483</v>
      </c>
      <c r="G707" s="761" t="s">
        <v>6332</v>
      </c>
      <c r="H707" s="761" t="s">
        <v>2283</v>
      </c>
      <c r="I707" s="911">
        <v>138</v>
      </c>
    </row>
    <row r="708" spans="1:9" x14ac:dyDescent="0.2">
      <c r="A708" s="761" t="s">
        <v>2392</v>
      </c>
      <c r="B708" s="1501">
        <f>'Part 5'!$U98</f>
        <v>0</v>
      </c>
      <c r="C708" s="761" t="s">
        <v>3951</v>
      </c>
      <c r="D708" s="942"/>
      <c r="E708" s="942"/>
      <c r="F708" s="761" t="s">
        <v>2484</v>
      </c>
      <c r="G708" s="761" t="s">
        <v>6333</v>
      </c>
      <c r="H708" s="761" t="s">
        <v>2283</v>
      </c>
      <c r="I708" s="911">
        <v>139</v>
      </c>
    </row>
    <row r="709" spans="1:9" x14ac:dyDescent="0.2">
      <c r="A709" s="761" t="s">
        <v>2393</v>
      </c>
      <c r="B709" s="1501">
        <f>'Part 5'!$X98</f>
        <v>0</v>
      </c>
      <c r="C709" s="761" t="s">
        <v>3951</v>
      </c>
      <c r="D709" s="942"/>
      <c r="E709" s="942"/>
      <c r="F709" s="761" t="s">
        <v>5685</v>
      </c>
      <c r="G709" s="761" t="s">
        <v>6334</v>
      </c>
      <c r="H709" s="761" t="s">
        <v>2283</v>
      </c>
      <c r="I709" s="911">
        <v>140</v>
      </c>
    </row>
    <row r="710" spans="1:9" x14ac:dyDescent="0.2">
      <c r="A710" s="761" t="s">
        <v>4411</v>
      </c>
      <c r="B710" s="1501">
        <f>'Part 5'!L100</f>
        <v>0</v>
      </c>
      <c r="C710" s="761" t="s">
        <v>3951</v>
      </c>
      <c r="D710" s="942"/>
      <c r="E710" s="942"/>
      <c r="F710" s="761" t="s">
        <v>2485</v>
      </c>
      <c r="G710" s="761" t="s">
        <v>6335</v>
      </c>
      <c r="H710" s="761" t="s">
        <v>2283</v>
      </c>
      <c r="I710" s="911">
        <v>141</v>
      </c>
    </row>
    <row r="711" spans="1:9" x14ac:dyDescent="0.2">
      <c r="A711" s="761" t="s">
        <v>4412</v>
      </c>
      <c r="B711" s="1501">
        <f>'Part 5'!$O100</f>
        <v>0</v>
      </c>
      <c r="C711" s="761" t="s">
        <v>3951</v>
      </c>
      <c r="D711" s="942"/>
      <c r="E711" s="942"/>
      <c r="F711" s="761" t="s">
        <v>2486</v>
      </c>
      <c r="G711" s="761" t="s">
        <v>6336</v>
      </c>
      <c r="H711" s="761" t="s">
        <v>2283</v>
      </c>
      <c r="I711" s="911">
        <v>142</v>
      </c>
    </row>
    <row r="712" spans="1:9" x14ac:dyDescent="0.2">
      <c r="A712" s="761" t="s">
        <v>4413</v>
      </c>
      <c r="B712" s="1501">
        <f>'Part 5'!$R100</f>
        <v>0</v>
      </c>
      <c r="C712" s="761" t="s">
        <v>3951</v>
      </c>
      <c r="D712" s="942"/>
      <c r="E712" s="942"/>
      <c r="F712" s="761" t="s">
        <v>2487</v>
      </c>
      <c r="G712" s="761" t="s">
        <v>6337</v>
      </c>
      <c r="H712" s="761" t="s">
        <v>2283</v>
      </c>
      <c r="I712" s="911">
        <v>143</v>
      </c>
    </row>
    <row r="713" spans="1:9" x14ac:dyDescent="0.2">
      <c r="A713" s="761" t="s">
        <v>4414</v>
      </c>
      <c r="B713" s="1501">
        <f>'Part 5'!$U100</f>
        <v>0</v>
      </c>
      <c r="C713" s="761" t="s">
        <v>3951</v>
      </c>
      <c r="D713" s="942"/>
      <c r="E713" s="942"/>
      <c r="F713" s="761" t="s">
        <v>2488</v>
      </c>
      <c r="G713" s="761" t="s">
        <v>6338</v>
      </c>
      <c r="H713" s="761" t="s">
        <v>2283</v>
      </c>
      <c r="I713" s="911">
        <v>144</v>
      </c>
    </row>
    <row r="714" spans="1:9" x14ac:dyDescent="0.2">
      <c r="A714" s="761" t="s">
        <v>4415</v>
      </c>
      <c r="B714" s="1501">
        <f>'Part 5'!$X100</f>
        <v>0</v>
      </c>
      <c r="C714" s="761" t="s">
        <v>3951</v>
      </c>
      <c r="D714" s="942"/>
      <c r="E714" s="942"/>
      <c r="F714" s="761" t="s">
        <v>5686</v>
      </c>
      <c r="G714" s="761" t="s">
        <v>6339</v>
      </c>
      <c r="H714" s="761" t="s">
        <v>2283</v>
      </c>
      <c r="I714" s="911">
        <v>145</v>
      </c>
    </row>
    <row r="715" spans="1:9" x14ac:dyDescent="0.2">
      <c r="A715" s="761" t="s">
        <v>2394</v>
      </c>
      <c r="B715" s="1501">
        <f>'Part 5'!$L103</f>
        <v>0</v>
      </c>
      <c r="C715" s="761" t="s">
        <v>3951</v>
      </c>
      <c r="D715" s="942"/>
      <c r="E715" s="942"/>
      <c r="F715" s="761" t="s">
        <v>2489</v>
      </c>
      <c r="G715" s="761" t="s">
        <v>6340</v>
      </c>
      <c r="H715" s="761" t="s">
        <v>2283</v>
      </c>
      <c r="I715" s="911">
        <v>146</v>
      </c>
    </row>
    <row r="716" spans="1:9" x14ac:dyDescent="0.2">
      <c r="A716" s="761" t="s">
        <v>2395</v>
      </c>
      <c r="B716" s="1501">
        <f>'Part 5'!$O103</f>
        <v>0</v>
      </c>
      <c r="C716" s="761" t="s">
        <v>3951</v>
      </c>
      <c r="D716" s="942"/>
      <c r="E716" s="942"/>
      <c r="F716" s="761" t="s">
        <v>2490</v>
      </c>
      <c r="G716" s="761" t="s">
        <v>6341</v>
      </c>
      <c r="H716" s="761" t="s">
        <v>2283</v>
      </c>
      <c r="I716" s="911">
        <v>147</v>
      </c>
    </row>
    <row r="717" spans="1:9" x14ac:dyDescent="0.2">
      <c r="A717" s="761" t="s">
        <v>2396</v>
      </c>
      <c r="B717" s="1501">
        <f>'Part 5'!$R103</f>
        <v>0</v>
      </c>
      <c r="C717" s="761" t="s">
        <v>3951</v>
      </c>
      <c r="D717" s="942"/>
      <c r="E717" s="942"/>
      <c r="F717" s="761" t="s">
        <v>2491</v>
      </c>
      <c r="G717" s="761" t="s">
        <v>6342</v>
      </c>
      <c r="H717" s="761" t="s">
        <v>2283</v>
      </c>
      <c r="I717" s="911">
        <v>148</v>
      </c>
    </row>
    <row r="718" spans="1:9" x14ac:dyDescent="0.2">
      <c r="A718" s="761" t="s">
        <v>2397</v>
      </c>
      <c r="B718" s="1501">
        <f>'Part 5'!$U103</f>
        <v>0</v>
      </c>
      <c r="C718" s="761" t="s">
        <v>3951</v>
      </c>
      <c r="D718" s="942"/>
      <c r="E718" s="942"/>
      <c r="F718" s="761" t="s">
        <v>2492</v>
      </c>
      <c r="G718" s="761" t="s">
        <v>6343</v>
      </c>
      <c r="H718" s="761" t="s">
        <v>2283</v>
      </c>
      <c r="I718" s="911">
        <v>149</v>
      </c>
    </row>
    <row r="719" spans="1:9" x14ac:dyDescent="0.2">
      <c r="A719" s="761" t="s">
        <v>2398</v>
      </c>
      <c r="B719" s="1501">
        <f>'Part 5'!$X103</f>
        <v>0</v>
      </c>
      <c r="C719" s="761" t="s">
        <v>3951</v>
      </c>
      <c r="D719" s="942"/>
      <c r="E719" s="942"/>
      <c r="F719" s="761" t="s">
        <v>5687</v>
      </c>
      <c r="G719" s="761" t="s">
        <v>6344</v>
      </c>
      <c r="H719" s="761" t="s">
        <v>2283</v>
      </c>
      <c r="I719" s="911">
        <v>150</v>
      </c>
    </row>
    <row r="720" spans="1:9" x14ac:dyDescent="0.2">
      <c r="A720" s="761" t="s">
        <v>2399</v>
      </c>
      <c r="B720" s="1501">
        <f>'Part 5'!$L105</f>
        <v>0</v>
      </c>
      <c r="C720" s="761" t="s">
        <v>3951</v>
      </c>
      <c r="D720" s="942"/>
      <c r="E720" s="942"/>
      <c r="F720" s="761" t="s">
        <v>2493</v>
      </c>
      <c r="G720" s="761" t="s">
        <v>6345</v>
      </c>
      <c r="H720" s="761" t="s">
        <v>2283</v>
      </c>
      <c r="I720" s="911">
        <v>151</v>
      </c>
    </row>
    <row r="721" spans="1:9" x14ac:dyDescent="0.2">
      <c r="A721" s="761" t="s">
        <v>2400</v>
      </c>
      <c r="B721" s="1501">
        <f>'Part 5'!$O105</f>
        <v>0</v>
      </c>
      <c r="C721" s="761" t="s">
        <v>3951</v>
      </c>
      <c r="D721" s="942"/>
      <c r="E721" s="942"/>
      <c r="F721" s="761" t="s">
        <v>2494</v>
      </c>
      <c r="G721" s="761" t="s">
        <v>6346</v>
      </c>
      <c r="H721" s="761" t="s">
        <v>2283</v>
      </c>
      <c r="I721" s="911">
        <v>152</v>
      </c>
    </row>
    <row r="722" spans="1:9" x14ac:dyDescent="0.2">
      <c r="A722" s="761" t="s">
        <v>2401</v>
      </c>
      <c r="B722" s="1501">
        <f>'Part 5'!$R105</f>
        <v>0</v>
      </c>
      <c r="C722" s="761" t="s">
        <v>3951</v>
      </c>
      <c r="D722" s="942"/>
      <c r="E722" s="942"/>
      <c r="F722" s="761" t="s">
        <v>2495</v>
      </c>
      <c r="G722" s="761" t="s">
        <v>6347</v>
      </c>
      <c r="H722" s="761" t="s">
        <v>2283</v>
      </c>
      <c r="I722" s="911">
        <v>153</v>
      </c>
    </row>
    <row r="723" spans="1:9" x14ac:dyDescent="0.2">
      <c r="A723" s="761" t="s">
        <v>2402</v>
      </c>
      <c r="B723" s="1501">
        <f>'Part 5'!$U105</f>
        <v>0</v>
      </c>
      <c r="C723" s="761" t="s">
        <v>3951</v>
      </c>
      <c r="D723" s="942"/>
      <c r="E723" s="942"/>
      <c r="F723" s="761" t="s">
        <v>2496</v>
      </c>
      <c r="G723" s="761" t="s">
        <v>6348</v>
      </c>
      <c r="H723" s="761" t="s">
        <v>2283</v>
      </c>
      <c r="I723" s="911">
        <v>154</v>
      </c>
    </row>
    <row r="724" spans="1:9" x14ac:dyDescent="0.2">
      <c r="A724" s="761" t="s">
        <v>2403</v>
      </c>
      <c r="B724" s="1501">
        <f>'Part 5'!$X105</f>
        <v>0</v>
      </c>
      <c r="C724" s="761" t="s">
        <v>3951</v>
      </c>
      <c r="D724" s="942"/>
      <c r="E724" s="942"/>
      <c r="F724" s="761" t="s">
        <v>5688</v>
      </c>
      <c r="G724" s="761" t="s">
        <v>6349</v>
      </c>
      <c r="H724" s="761" t="s">
        <v>2283</v>
      </c>
      <c r="I724" s="911">
        <v>155</v>
      </c>
    </row>
    <row r="725" spans="1:9" x14ac:dyDescent="0.2">
      <c r="A725" s="761" t="s">
        <v>2404</v>
      </c>
      <c r="B725" s="1501">
        <f>'Part 5'!$L108</f>
        <v>0</v>
      </c>
      <c r="C725" s="761" t="s">
        <v>3951</v>
      </c>
      <c r="D725" s="942"/>
      <c r="E725" s="942"/>
      <c r="F725" s="761" t="s">
        <v>2497</v>
      </c>
      <c r="G725" s="761" t="s">
        <v>6350</v>
      </c>
      <c r="H725" s="761" t="s">
        <v>2283</v>
      </c>
      <c r="I725" s="911">
        <v>156</v>
      </c>
    </row>
    <row r="726" spans="1:9" x14ac:dyDescent="0.2">
      <c r="A726" s="761" t="s">
        <v>2405</v>
      </c>
      <c r="B726" s="1501">
        <f>'Part 5'!$O108</f>
        <v>0</v>
      </c>
      <c r="C726" s="761" t="s">
        <v>3951</v>
      </c>
      <c r="D726" s="942"/>
      <c r="E726" s="942"/>
      <c r="F726" s="761" t="s">
        <v>2498</v>
      </c>
      <c r="G726" s="761" t="s">
        <v>6351</v>
      </c>
      <c r="H726" s="761" t="s">
        <v>2283</v>
      </c>
      <c r="I726" s="911">
        <v>157</v>
      </c>
    </row>
    <row r="727" spans="1:9" x14ac:dyDescent="0.2">
      <c r="A727" s="761" t="s">
        <v>2406</v>
      </c>
      <c r="B727" s="1501">
        <f>'Part 5'!$R108</f>
        <v>0</v>
      </c>
      <c r="C727" s="761" t="s">
        <v>3951</v>
      </c>
      <c r="D727" s="942"/>
      <c r="E727" s="942"/>
      <c r="F727" s="761" t="s">
        <v>2499</v>
      </c>
      <c r="G727" s="761" t="s">
        <v>6352</v>
      </c>
      <c r="H727" s="761" t="s">
        <v>2283</v>
      </c>
      <c r="I727" s="911">
        <v>158</v>
      </c>
    </row>
    <row r="728" spans="1:9" x14ac:dyDescent="0.2">
      <c r="A728" s="761" t="s">
        <v>2407</v>
      </c>
      <c r="B728" s="1501">
        <f>'Part 5'!$U108</f>
        <v>0</v>
      </c>
      <c r="C728" s="761" t="s">
        <v>3951</v>
      </c>
      <c r="D728" s="942"/>
      <c r="E728" s="942"/>
      <c r="F728" s="761" t="s">
        <v>2500</v>
      </c>
      <c r="G728" s="761" t="s">
        <v>6353</v>
      </c>
      <c r="H728" s="761" t="s">
        <v>2283</v>
      </c>
      <c r="I728" s="911">
        <v>159</v>
      </c>
    </row>
    <row r="729" spans="1:9" x14ac:dyDescent="0.2">
      <c r="A729" s="761" t="s">
        <v>2408</v>
      </c>
      <c r="B729" s="1501">
        <f>'Part 5'!$X108</f>
        <v>0</v>
      </c>
      <c r="C729" s="761" t="s">
        <v>3952</v>
      </c>
      <c r="D729" s="942"/>
      <c r="E729" s="942"/>
      <c r="F729" s="761" t="s">
        <v>5689</v>
      </c>
      <c r="G729" s="761" t="s">
        <v>6354</v>
      </c>
      <c r="H729" s="761" t="s">
        <v>2283</v>
      </c>
      <c r="I729" s="911">
        <v>160</v>
      </c>
    </row>
    <row r="730" spans="1:9" x14ac:dyDescent="0.2">
      <c r="A730" s="761" t="s">
        <v>2409</v>
      </c>
      <c r="B730" s="1501">
        <f>'Part 5'!$L110</f>
        <v>0</v>
      </c>
      <c r="C730" s="761" t="s">
        <v>3951</v>
      </c>
      <c r="D730" s="942"/>
      <c r="E730" s="942"/>
      <c r="F730" s="761" t="s">
        <v>5690</v>
      </c>
      <c r="G730" s="761" t="s">
        <v>6355</v>
      </c>
      <c r="H730" s="761" t="s">
        <v>2283</v>
      </c>
      <c r="I730" s="911">
        <v>161</v>
      </c>
    </row>
    <row r="731" spans="1:9" x14ac:dyDescent="0.2">
      <c r="A731" s="761" t="s">
        <v>2410</v>
      </c>
      <c r="B731" s="1501">
        <f>'Part 5'!$O110</f>
        <v>0</v>
      </c>
      <c r="C731" s="761" t="s">
        <v>3951</v>
      </c>
      <c r="D731" s="942"/>
      <c r="E731" s="942"/>
      <c r="F731" s="761" t="s">
        <v>5691</v>
      </c>
      <c r="G731" s="761" t="s">
        <v>6356</v>
      </c>
      <c r="H731" s="761" t="s">
        <v>2283</v>
      </c>
      <c r="I731" s="911">
        <v>162</v>
      </c>
    </row>
    <row r="732" spans="1:9" x14ac:dyDescent="0.2">
      <c r="A732" s="761" t="s">
        <v>2411</v>
      </c>
      <c r="B732" s="1501">
        <f>'Part 5'!$R110</f>
        <v>0</v>
      </c>
      <c r="C732" s="761" t="s">
        <v>3951</v>
      </c>
      <c r="D732" s="942"/>
      <c r="E732" s="942"/>
      <c r="F732" s="761" t="s">
        <v>5692</v>
      </c>
      <c r="G732" s="761" t="s">
        <v>6357</v>
      </c>
      <c r="H732" s="761" t="s">
        <v>2283</v>
      </c>
      <c r="I732" s="911">
        <v>163</v>
      </c>
    </row>
    <row r="733" spans="1:9" x14ac:dyDescent="0.2">
      <c r="A733" s="761" t="s">
        <v>2412</v>
      </c>
      <c r="B733" s="1501">
        <f>'Part 5'!$U110</f>
        <v>0</v>
      </c>
      <c r="C733" s="761" t="s">
        <v>3951</v>
      </c>
      <c r="D733" s="942"/>
      <c r="E733" s="942"/>
      <c r="F733" s="761" t="s">
        <v>5693</v>
      </c>
      <c r="G733" s="761" t="s">
        <v>6358</v>
      </c>
      <c r="H733" s="761" t="s">
        <v>2283</v>
      </c>
      <c r="I733" s="911">
        <v>164</v>
      </c>
    </row>
    <row r="734" spans="1:9" x14ac:dyDescent="0.2">
      <c r="A734" s="761" t="s">
        <v>2413</v>
      </c>
      <c r="B734" s="1501">
        <f>'Part 5'!$X110</f>
        <v>0</v>
      </c>
      <c r="C734" s="761" t="s">
        <v>3952</v>
      </c>
      <c r="D734" s="942"/>
      <c r="E734" s="942"/>
      <c r="F734" s="761" t="s">
        <v>5694</v>
      </c>
      <c r="G734" s="761" t="s">
        <v>6359</v>
      </c>
      <c r="H734" s="761" t="s">
        <v>2283</v>
      </c>
      <c r="I734" s="911">
        <v>165</v>
      </c>
    </row>
    <row r="735" spans="1:9" x14ac:dyDescent="0.2">
      <c r="A735" s="761" t="s">
        <v>2414</v>
      </c>
      <c r="B735" s="1501">
        <f>'Part 5'!$L112</f>
        <v>0</v>
      </c>
      <c r="C735" s="761" t="s">
        <v>3951</v>
      </c>
      <c r="D735" s="942"/>
      <c r="E735" s="942"/>
      <c r="F735" s="761" t="s">
        <v>5695</v>
      </c>
      <c r="G735" s="761" t="s">
        <v>6360</v>
      </c>
      <c r="H735" s="761" t="s">
        <v>2283</v>
      </c>
      <c r="I735" s="911">
        <v>166</v>
      </c>
    </row>
    <row r="736" spans="1:9" x14ac:dyDescent="0.2">
      <c r="A736" s="761" t="s">
        <v>2415</v>
      </c>
      <c r="B736" s="1501">
        <f>'Part 5'!$O112</f>
        <v>0</v>
      </c>
      <c r="C736" s="761" t="s">
        <v>3951</v>
      </c>
      <c r="D736" s="942"/>
      <c r="E736" s="942"/>
      <c r="F736" s="761" t="s">
        <v>5696</v>
      </c>
      <c r="G736" s="761" t="s">
        <v>6361</v>
      </c>
      <c r="H736" s="761" t="s">
        <v>2283</v>
      </c>
      <c r="I736" s="911">
        <v>167</v>
      </c>
    </row>
    <row r="737" spans="1:9" x14ac:dyDescent="0.2">
      <c r="A737" s="761" t="s">
        <v>2416</v>
      </c>
      <c r="B737" s="1501">
        <f>'Part 5'!$R112</f>
        <v>0</v>
      </c>
      <c r="C737" s="761" t="s">
        <v>3951</v>
      </c>
      <c r="D737" s="942"/>
      <c r="E737" s="942"/>
      <c r="F737" s="761" t="s">
        <v>5697</v>
      </c>
      <c r="G737" s="761" t="s">
        <v>6362</v>
      </c>
      <c r="H737" s="761" t="s">
        <v>2283</v>
      </c>
      <c r="I737" s="911">
        <v>168</v>
      </c>
    </row>
    <row r="738" spans="1:9" x14ac:dyDescent="0.2">
      <c r="A738" s="761" t="s">
        <v>2417</v>
      </c>
      <c r="B738" s="1501">
        <f>'Part 5'!$U112</f>
        <v>0</v>
      </c>
      <c r="C738" s="761" t="s">
        <v>3951</v>
      </c>
      <c r="D738" s="942"/>
      <c r="E738" s="942"/>
      <c r="F738" s="761" t="s">
        <v>5698</v>
      </c>
      <c r="G738" s="761" t="s">
        <v>6363</v>
      </c>
      <c r="H738" s="761" t="s">
        <v>2283</v>
      </c>
      <c r="I738" s="911">
        <v>169</v>
      </c>
    </row>
    <row r="739" spans="1:9" x14ac:dyDescent="0.2">
      <c r="A739" s="761" t="s">
        <v>2418</v>
      </c>
      <c r="B739" s="1501">
        <f>'Part 5'!$X112</f>
        <v>0</v>
      </c>
      <c r="C739" s="761" t="s">
        <v>3951</v>
      </c>
      <c r="D739" s="942"/>
      <c r="E739" s="942"/>
      <c r="F739" s="761" t="s">
        <v>5699</v>
      </c>
      <c r="G739" s="761" t="s">
        <v>6364</v>
      </c>
      <c r="H739" s="761" t="s">
        <v>2283</v>
      </c>
      <c r="I739" s="911">
        <v>170</v>
      </c>
    </row>
    <row r="740" spans="1:9" x14ac:dyDescent="0.2">
      <c r="A740" s="761" t="s">
        <v>2419</v>
      </c>
      <c r="B740" s="1501">
        <f>'Part 5'!$L115</f>
        <v>0</v>
      </c>
      <c r="C740" s="761" t="s">
        <v>3951</v>
      </c>
      <c r="D740" s="942"/>
      <c r="E740" s="942"/>
      <c r="F740" s="761" t="s">
        <v>5700</v>
      </c>
      <c r="G740" s="761" t="s">
        <v>6365</v>
      </c>
      <c r="H740" s="761" t="s">
        <v>2283</v>
      </c>
      <c r="I740" s="911">
        <v>171</v>
      </c>
    </row>
    <row r="741" spans="1:9" x14ac:dyDescent="0.2">
      <c r="A741" s="761" t="s">
        <v>2420</v>
      </c>
      <c r="B741" s="1501">
        <f>'Part 5'!$O115</f>
        <v>0</v>
      </c>
      <c r="C741" s="761" t="s">
        <v>3951</v>
      </c>
      <c r="D741" s="942"/>
      <c r="E741" s="942"/>
      <c r="F741" s="761" t="s">
        <v>5701</v>
      </c>
      <c r="G741" s="761" t="s">
        <v>6366</v>
      </c>
      <c r="H741" s="761" t="s">
        <v>2283</v>
      </c>
      <c r="I741" s="911">
        <v>172</v>
      </c>
    </row>
    <row r="742" spans="1:9" x14ac:dyDescent="0.2">
      <c r="A742" s="761" t="s">
        <v>2421</v>
      </c>
      <c r="B742" s="1501">
        <f>'Part 5'!$R115</f>
        <v>0</v>
      </c>
      <c r="C742" s="761" t="s">
        <v>3951</v>
      </c>
      <c r="D742" s="942"/>
      <c r="E742" s="942"/>
      <c r="F742" s="761" t="s">
        <v>5702</v>
      </c>
      <c r="G742" s="761" t="s">
        <v>6367</v>
      </c>
      <c r="H742" s="761" t="s">
        <v>2283</v>
      </c>
      <c r="I742" s="911">
        <v>173</v>
      </c>
    </row>
    <row r="743" spans="1:9" x14ac:dyDescent="0.2">
      <c r="A743" s="761" t="s">
        <v>2422</v>
      </c>
      <c r="B743" s="1501">
        <f>'Part 5'!$U115</f>
        <v>0</v>
      </c>
      <c r="C743" s="761" t="s">
        <v>3951</v>
      </c>
      <c r="D743" s="942"/>
      <c r="E743" s="942"/>
      <c r="F743" s="761" t="s">
        <v>5703</v>
      </c>
      <c r="G743" s="761" t="s">
        <v>6368</v>
      </c>
      <c r="H743" s="761" t="s">
        <v>2283</v>
      </c>
      <c r="I743" s="911">
        <v>174</v>
      </c>
    </row>
    <row r="744" spans="1:9" x14ac:dyDescent="0.2">
      <c r="A744" s="761" t="s">
        <v>2423</v>
      </c>
      <c r="B744" s="1501">
        <f>'Part 5'!$X115</f>
        <v>0</v>
      </c>
      <c r="C744" s="761" t="s">
        <v>3951</v>
      </c>
      <c r="D744" s="942"/>
      <c r="E744" s="942"/>
      <c r="F744" s="761" t="s">
        <v>5704</v>
      </c>
      <c r="G744" s="761" t="s">
        <v>6369</v>
      </c>
      <c r="H744" s="761" t="s">
        <v>2283</v>
      </c>
      <c r="I744" s="911">
        <v>175</v>
      </c>
    </row>
    <row r="745" spans="1:9" x14ac:dyDescent="0.2">
      <c r="A745" s="912" t="s">
        <v>2523</v>
      </c>
      <c r="B745" s="1503" t="str">
        <f>'Part 2 DA Summary'!C13</f>
        <v/>
      </c>
      <c r="C745" s="912" t="s">
        <v>3950</v>
      </c>
      <c r="D745" s="943"/>
      <c r="E745" s="943"/>
      <c r="F745" s="912" t="s">
        <v>2895</v>
      </c>
      <c r="G745" s="912" t="s">
        <v>2896</v>
      </c>
      <c r="H745" s="217" t="s">
        <v>2522</v>
      </c>
      <c r="I745" s="912">
        <v>1</v>
      </c>
    </row>
    <row r="746" spans="1:9" x14ac:dyDescent="0.2">
      <c r="A746" s="912" t="s">
        <v>2524</v>
      </c>
      <c r="B746" s="1503" t="str">
        <f>'Part 2 DA Summary'!C14</f>
        <v/>
      </c>
      <c r="C746" s="912" t="s">
        <v>3950</v>
      </c>
      <c r="D746" s="943"/>
      <c r="E746" s="943"/>
      <c r="F746" s="912" t="s">
        <v>2897</v>
      </c>
      <c r="G746" s="912" t="s">
        <v>2898</v>
      </c>
      <c r="H746" s="217" t="s">
        <v>2522</v>
      </c>
      <c r="I746" s="912">
        <v>2</v>
      </c>
    </row>
    <row r="747" spans="1:9" x14ac:dyDescent="0.2">
      <c r="A747" s="912" t="s">
        <v>2525</v>
      </c>
      <c r="B747" s="1503" t="str">
        <f>'Part 2 DA Summary'!C15</f>
        <v/>
      </c>
      <c r="C747" s="912" t="s">
        <v>3950</v>
      </c>
      <c r="D747" s="943"/>
      <c r="E747" s="943"/>
      <c r="F747" s="912" t="s">
        <v>2899</v>
      </c>
      <c r="G747" s="912" t="s">
        <v>2900</v>
      </c>
      <c r="H747" s="217" t="s">
        <v>2522</v>
      </c>
      <c r="I747" s="912">
        <v>3</v>
      </c>
    </row>
    <row r="748" spans="1:9" x14ac:dyDescent="0.2">
      <c r="A748" s="912" t="s">
        <v>2526</v>
      </c>
      <c r="B748" s="1503" t="str">
        <f>'Part 2 DA Summary'!C16</f>
        <v/>
      </c>
      <c r="C748" s="912" t="s">
        <v>3950</v>
      </c>
      <c r="D748" s="943"/>
      <c r="E748" s="943"/>
      <c r="F748" s="912" t="s">
        <v>2901</v>
      </c>
      <c r="G748" s="912" t="s">
        <v>2902</v>
      </c>
      <c r="H748" s="217" t="s">
        <v>2522</v>
      </c>
      <c r="I748" s="912">
        <v>4</v>
      </c>
    </row>
    <row r="749" spans="1:9" x14ac:dyDescent="0.2">
      <c r="A749" s="912" t="s">
        <v>2527</v>
      </c>
      <c r="B749" s="1503" t="str">
        <f>'Part 2 DA Summary'!C17</f>
        <v/>
      </c>
      <c r="C749" s="912" t="s">
        <v>3950</v>
      </c>
      <c r="D749" s="943"/>
      <c r="E749" s="943"/>
      <c r="F749" s="912" t="s">
        <v>2903</v>
      </c>
      <c r="G749" s="912" t="s">
        <v>2904</v>
      </c>
      <c r="H749" s="217" t="s">
        <v>2522</v>
      </c>
      <c r="I749" s="912">
        <v>5</v>
      </c>
    </row>
    <row r="750" spans="1:9" x14ac:dyDescent="0.2">
      <c r="A750" s="912" t="s">
        <v>2528</v>
      </c>
      <c r="B750" s="1503" t="str">
        <f>'Part 2 DA Summary'!C18</f>
        <v/>
      </c>
      <c r="C750" s="912" t="s">
        <v>3950</v>
      </c>
      <c r="D750" s="943"/>
      <c r="E750" s="943"/>
      <c r="F750" s="912" t="s">
        <v>2905</v>
      </c>
      <c r="G750" s="912" t="s">
        <v>2906</v>
      </c>
      <c r="H750" s="217" t="s">
        <v>2522</v>
      </c>
      <c r="I750" s="912">
        <v>6</v>
      </c>
    </row>
    <row r="751" spans="1:9" x14ac:dyDescent="0.2">
      <c r="A751" s="912" t="s">
        <v>2529</v>
      </c>
      <c r="B751" s="1503" t="str">
        <f>'Part 2 DA Summary'!C19</f>
        <v/>
      </c>
      <c r="C751" s="912" t="s">
        <v>3950</v>
      </c>
      <c r="D751" s="943"/>
      <c r="E751" s="943"/>
      <c r="F751" s="912" t="s">
        <v>2907</v>
      </c>
      <c r="G751" s="912" t="s">
        <v>2908</v>
      </c>
      <c r="H751" s="217" t="s">
        <v>2522</v>
      </c>
      <c r="I751" s="912">
        <v>7</v>
      </c>
    </row>
    <row r="752" spans="1:9" x14ac:dyDescent="0.2">
      <c r="A752" s="912" t="s">
        <v>2530</v>
      </c>
      <c r="B752" s="1503" t="str">
        <f>'Part 2 DA Summary'!C20</f>
        <v/>
      </c>
      <c r="C752" s="912" t="s">
        <v>3950</v>
      </c>
      <c r="D752" s="943"/>
      <c r="E752" s="943"/>
      <c r="F752" s="912" t="s">
        <v>2909</v>
      </c>
      <c r="G752" s="912" t="s">
        <v>2910</v>
      </c>
      <c r="H752" s="217" t="s">
        <v>2522</v>
      </c>
      <c r="I752" s="912">
        <v>8</v>
      </c>
    </row>
    <row r="753" spans="1:9" x14ac:dyDescent="0.2">
      <c r="A753" s="912" t="s">
        <v>2531</v>
      </c>
      <c r="B753" s="1503" t="str">
        <f>'Part 2 DA Summary'!C21</f>
        <v/>
      </c>
      <c r="C753" s="912" t="s">
        <v>3950</v>
      </c>
      <c r="D753" s="943"/>
      <c r="E753" s="943"/>
      <c r="F753" s="912" t="s">
        <v>2911</v>
      </c>
      <c r="G753" s="912" t="s">
        <v>2912</v>
      </c>
      <c r="H753" s="217" t="s">
        <v>2522</v>
      </c>
      <c r="I753" s="912">
        <v>9</v>
      </c>
    </row>
    <row r="754" spans="1:9" x14ac:dyDescent="0.2">
      <c r="A754" s="912" t="s">
        <v>2532</v>
      </c>
      <c r="B754" s="1503" t="str">
        <f>'Part 2 DA Summary'!C22</f>
        <v/>
      </c>
      <c r="C754" s="912" t="s">
        <v>3950</v>
      </c>
      <c r="D754" s="943"/>
      <c r="E754" s="943"/>
      <c r="F754" s="912" t="s">
        <v>2913</v>
      </c>
      <c r="G754" s="912" t="s">
        <v>2914</v>
      </c>
      <c r="H754" s="217" t="s">
        <v>2522</v>
      </c>
      <c r="I754" s="912">
        <v>10</v>
      </c>
    </row>
    <row r="755" spans="1:9" x14ac:dyDescent="0.2">
      <c r="A755" s="912" t="s">
        <v>2533</v>
      </c>
      <c r="B755" s="1503" t="str">
        <f>'Part 2 DA Summary'!C23</f>
        <v/>
      </c>
      <c r="C755" s="912" t="s">
        <v>3950</v>
      </c>
      <c r="D755" s="943"/>
      <c r="E755" s="943"/>
      <c r="F755" s="912" t="s">
        <v>2915</v>
      </c>
      <c r="G755" s="912" t="s">
        <v>2916</v>
      </c>
      <c r="H755" s="217" t="s">
        <v>2522</v>
      </c>
      <c r="I755" s="912">
        <v>11</v>
      </c>
    </row>
    <row r="756" spans="1:9" x14ac:dyDescent="0.2">
      <c r="A756" s="912" t="s">
        <v>2534</v>
      </c>
      <c r="B756" s="1503" t="str">
        <f>'Part 2 DA Summary'!C24</f>
        <v/>
      </c>
      <c r="C756" s="912" t="s">
        <v>3950</v>
      </c>
      <c r="D756" s="943"/>
      <c r="E756" s="943"/>
      <c r="F756" s="912" t="s">
        <v>2917</v>
      </c>
      <c r="G756" s="912" t="s">
        <v>2918</v>
      </c>
      <c r="H756" s="217" t="s">
        <v>2522</v>
      </c>
      <c r="I756" s="912">
        <v>12</v>
      </c>
    </row>
    <row r="757" spans="1:9" x14ac:dyDescent="0.2">
      <c r="A757" s="912" t="s">
        <v>2535</v>
      </c>
      <c r="B757" s="1503" t="str">
        <f>'Part 2 DA Summary'!C25</f>
        <v/>
      </c>
      <c r="C757" s="912" t="s">
        <v>3950</v>
      </c>
      <c r="D757" s="943"/>
      <c r="E757" s="943"/>
      <c r="F757" s="912" t="s">
        <v>2919</v>
      </c>
      <c r="G757" s="912" t="s">
        <v>2920</v>
      </c>
      <c r="H757" s="217" t="s">
        <v>2522</v>
      </c>
      <c r="I757" s="912">
        <v>13</v>
      </c>
    </row>
    <row r="758" spans="1:9" x14ac:dyDescent="0.2">
      <c r="A758" s="912" t="s">
        <v>2536</v>
      </c>
      <c r="B758" s="1503" t="str">
        <f>'Part 2 DA Summary'!C26</f>
        <v/>
      </c>
      <c r="C758" s="912" t="s">
        <v>3950</v>
      </c>
      <c r="D758" s="943"/>
      <c r="E758" s="943"/>
      <c r="F758" s="912" t="s">
        <v>2921</v>
      </c>
      <c r="G758" s="912" t="s">
        <v>2922</v>
      </c>
      <c r="H758" s="217" t="s">
        <v>2522</v>
      </c>
      <c r="I758" s="912">
        <v>14</v>
      </c>
    </row>
    <row r="759" spans="1:9" x14ac:dyDescent="0.2">
      <c r="A759" s="912" t="s">
        <v>2537</v>
      </c>
      <c r="B759" s="1503" t="str">
        <f>'Part 2 DA Summary'!C27</f>
        <v/>
      </c>
      <c r="C759" s="912" t="s">
        <v>3950</v>
      </c>
      <c r="D759" s="943"/>
      <c r="E759" s="943"/>
      <c r="F759" s="912" t="s">
        <v>2923</v>
      </c>
      <c r="G759" s="912" t="s">
        <v>2924</v>
      </c>
      <c r="H759" s="217" t="s">
        <v>2522</v>
      </c>
      <c r="I759" s="912">
        <v>15</v>
      </c>
    </row>
    <row r="760" spans="1:9" x14ac:dyDescent="0.2">
      <c r="A760" s="912" t="s">
        <v>2538</v>
      </c>
      <c r="B760" s="1503" t="str">
        <f>'Part 2 DA Summary'!C28</f>
        <v/>
      </c>
      <c r="C760" s="912" t="s">
        <v>3950</v>
      </c>
      <c r="D760" s="943"/>
      <c r="E760" s="943"/>
      <c r="F760" s="912" t="s">
        <v>2925</v>
      </c>
      <c r="G760" s="912" t="s">
        <v>2926</v>
      </c>
      <c r="H760" s="217" t="s">
        <v>2522</v>
      </c>
      <c r="I760" s="912">
        <v>16</v>
      </c>
    </row>
    <row r="761" spans="1:9" x14ac:dyDescent="0.2">
      <c r="A761" s="912" t="s">
        <v>2539</v>
      </c>
      <c r="B761" s="1503" t="str">
        <f>'Part 2 DA Summary'!C29</f>
        <v/>
      </c>
      <c r="C761" s="912" t="s">
        <v>3950</v>
      </c>
      <c r="D761" s="943"/>
      <c r="E761" s="943"/>
      <c r="F761" s="912" t="s">
        <v>2927</v>
      </c>
      <c r="G761" s="912" t="s">
        <v>2928</v>
      </c>
      <c r="H761" s="217" t="s">
        <v>2522</v>
      </c>
      <c r="I761" s="912">
        <v>17</v>
      </c>
    </row>
    <row r="762" spans="1:9" x14ac:dyDescent="0.2">
      <c r="A762" s="912" t="s">
        <v>2540</v>
      </c>
      <c r="B762" s="1503" t="str">
        <f>'Part 2 DA Summary'!C30</f>
        <v/>
      </c>
      <c r="C762" s="912" t="s">
        <v>3950</v>
      </c>
      <c r="D762" s="943"/>
      <c r="E762" s="943"/>
      <c r="F762" s="912" t="s">
        <v>2929</v>
      </c>
      <c r="G762" s="912" t="s">
        <v>2930</v>
      </c>
      <c r="H762" s="217" t="s">
        <v>2522</v>
      </c>
      <c r="I762" s="912">
        <v>18</v>
      </c>
    </row>
    <row r="763" spans="1:9" x14ac:dyDescent="0.2">
      <c r="A763" s="912" t="s">
        <v>2541</v>
      </c>
      <c r="B763" s="1503" t="str">
        <f>'Part 2 DA Summary'!C31</f>
        <v/>
      </c>
      <c r="C763" s="912" t="s">
        <v>3950</v>
      </c>
      <c r="D763" s="943"/>
      <c r="E763" s="943"/>
      <c r="F763" s="912" t="s">
        <v>2931</v>
      </c>
      <c r="G763" s="912" t="s">
        <v>2932</v>
      </c>
      <c r="H763" s="217" t="s">
        <v>2522</v>
      </c>
      <c r="I763" s="912">
        <v>19</v>
      </c>
    </row>
    <row r="764" spans="1:9" x14ac:dyDescent="0.2">
      <c r="A764" s="912" t="s">
        <v>2542</v>
      </c>
      <c r="B764" s="1503" t="str">
        <f>'Part 2 DA Summary'!C32</f>
        <v/>
      </c>
      <c r="C764" s="912" t="s">
        <v>3950</v>
      </c>
      <c r="D764" s="943"/>
      <c r="E764" s="943"/>
      <c r="F764" s="912" t="s">
        <v>2933</v>
      </c>
      <c r="G764" s="912" t="s">
        <v>2934</v>
      </c>
      <c r="H764" s="217" t="s">
        <v>2522</v>
      </c>
      <c r="I764" s="912">
        <v>20</v>
      </c>
    </row>
    <row r="765" spans="1:9" x14ac:dyDescent="0.2">
      <c r="A765" s="912" t="s">
        <v>2543</v>
      </c>
      <c r="B765" s="1503" t="str">
        <f>'Part 2 DA Summary'!C33</f>
        <v/>
      </c>
      <c r="C765" s="912" t="s">
        <v>3950</v>
      </c>
      <c r="D765" s="943"/>
      <c r="E765" s="943"/>
      <c r="F765" s="912" t="s">
        <v>2935</v>
      </c>
      <c r="G765" s="912" t="s">
        <v>2936</v>
      </c>
      <c r="H765" s="217" t="s">
        <v>2522</v>
      </c>
      <c r="I765" s="912">
        <v>21</v>
      </c>
    </row>
    <row r="766" spans="1:9" x14ac:dyDescent="0.2">
      <c r="A766" s="912" t="s">
        <v>2544</v>
      </c>
      <c r="B766" s="1503" t="str">
        <f>'Part 2 DA Summary'!C34</f>
        <v/>
      </c>
      <c r="C766" s="912" t="s">
        <v>3950</v>
      </c>
      <c r="D766" s="943"/>
      <c r="E766" s="943"/>
      <c r="F766" s="912" t="s">
        <v>2937</v>
      </c>
      <c r="G766" s="912" t="s">
        <v>2938</v>
      </c>
      <c r="H766" s="217" t="s">
        <v>2522</v>
      </c>
      <c r="I766" s="912">
        <v>22</v>
      </c>
    </row>
    <row r="767" spans="1:9" x14ac:dyDescent="0.2">
      <c r="A767" s="912" t="s">
        <v>2545</v>
      </c>
      <c r="B767" s="1503" t="str">
        <f>'Part 2 DA Summary'!C35</f>
        <v/>
      </c>
      <c r="C767" s="912" t="s">
        <v>3950</v>
      </c>
      <c r="D767" s="943"/>
      <c r="E767" s="943"/>
      <c r="F767" s="912" t="s">
        <v>2939</v>
      </c>
      <c r="G767" s="912" t="s">
        <v>2940</v>
      </c>
      <c r="H767" s="217" t="s">
        <v>2522</v>
      </c>
      <c r="I767" s="912">
        <v>23</v>
      </c>
    </row>
    <row r="768" spans="1:9" x14ac:dyDescent="0.2">
      <c r="A768" s="912" t="s">
        <v>2546</v>
      </c>
      <c r="B768" s="1503" t="str">
        <f>'Part 2 DA Summary'!C36</f>
        <v/>
      </c>
      <c r="C768" s="912" t="s">
        <v>3950</v>
      </c>
      <c r="D768" s="943"/>
      <c r="E768" s="943"/>
      <c r="F768" s="912" t="s">
        <v>2941</v>
      </c>
      <c r="G768" s="912" t="s">
        <v>2942</v>
      </c>
      <c r="H768" s="217" t="s">
        <v>2522</v>
      </c>
      <c r="I768" s="912">
        <v>24</v>
      </c>
    </row>
    <row r="769" spans="1:9" x14ac:dyDescent="0.2">
      <c r="A769" s="912" t="s">
        <v>2547</v>
      </c>
      <c r="B769" s="1503" t="str">
        <f>'Part 2 DA Summary'!C37</f>
        <v/>
      </c>
      <c r="C769" s="912" t="s">
        <v>3950</v>
      </c>
      <c r="D769" s="943"/>
      <c r="E769" s="943"/>
      <c r="F769" s="912" t="s">
        <v>2943</v>
      </c>
      <c r="G769" s="912" t="s">
        <v>2944</v>
      </c>
      <c r="H769" s="217" t="s">
        <v>2522</v>
      </c>
      <c r="I769" s="912">
        <v>25</v>
      </c>
    </row>
    <row r="770" spans="1:9" x14ac:dyDescent="0.2">
      <c r="A770" s="912" t="s">
        <v>2548</v>
      </c>
      <c r="B770" s="1503" t="str">
        <f>'Part 2 DA Summary'!C38</f>
        <v/>
      </c>
      <c r="C770" s="912" t="s">
        <v>3950</v>
      </c>
      <c r="D770" s="943"/>
      <c r="E770" s="943"/>
      <c r="F770" s="912" t="s">
        <v>2945</v>
      </c>
      <c r="G770" s="912" t="s">
        <v>2946</v>
      </c>
      <c r="H770" s="217" t="s">
        <v>2522</v>
      </c>
      <c r="I770" s="912">
        <v>26</v>
      </c>
    </row>
    <row r="771" spans="1:9" x14ac:dyDescent="0.2">
      <c r="A771" s="912" t="s">
        <v>2549</v>
      </c>
      <c r="B771" s="1503" t="str">
        <f>'Part 2 DA Summary'!C39</f>
        <v/>
      </c>
      <c r="C771" s="912" t="s">
        <v>3950</v>
      </c>
      <c r="D771" s="943"/>
      <c r="E771" s="943"/>
      <c r="F771" s="912" t="s">
        <v>2947</v>
      </c>
      <c r="G771" s="912" t="s">
        <v>2948</v>
      </c>
      <c r="H771" s="217" t="s">
        <v>2522</v>
      </c>
      <c r="I771" s="912">
        <v>27</v>
      </c>
    </row>
    <row r="772" spans="1:9" x14ac:dyDescent="0.2">
      <c r="A772" s="912" t="s">
        <v>2550</v>
      </c>
      <c r="B772" s="1503" t="str">
        <f>'Part 2 DA Summary'!C40</f>
        <v/>
      </c>
      <c r="C772" s="912" t="s">
        <v>3950</v>
      </c>
      <c r="D772" s="943"/>
      <c r="E772" s="943"/>
      <c r="F772" s="912" t="s">
        <v>2949</v>
      </c>
      <c r="G772" s="912" t="s">
        <v>2950</v>
      </c>
      <c r="H772" s="217" t="s">
        <v>2522</v>
      </c>
      <c r="I772" s="912">
        <v>28</v>
      </c>
    </row>
    <row r="773" spans="1:9" x14ac:dyDescent="0.2">
      <c r="A773" s="912" t="s">
        <v>2551</v>
      </c>
      <c r="B773" s="1503" t="str">
        <f>'Part 2 DA Summary'!C41</f>
        <v/>
      </c>
      <c r="C773" s="912" t="s">
        <v>3950</v>
      </c>
      <c r="D773" s="943"/>
      <c r="E773" s="943"/>
      <c r="F773" s="912" t="s">
        <v>2951</v>
      </c>
      <c r="G773" s="912" t="s">
        <v>2952</v>
      </c>
      <c r="H773" s="217" t="s">
        <v>2522</v>
      </c>
      <c r="I773" s="912">
        <v>29</v>
      </c>
    </row>
    <row r="774" spans="1:9" x14ac:dyDescent="0.2">
      <c r="A774" s="912" t="s">
        <v>2552</v>
      </c>
      <c r="B774" s="1503" t="str">
        <f>'Part 2 DA Summary'!C42</f>
        <v/>
      </c>
      <c r="C774" s="912" t="s">
        <v>3950</v>
      </c>
      <c r="D774" s="943"/>
      <c r="E774" s="943"/>
      <c r="F774" s="912" t="s">
        <v>2953</v>
      </c>
      <c r="G774" s="912" t="s">
        <v>2954</v>
      </c>
      <c r="H774" s="217" t="s">
        <v>2522</v>
      </c>
      <c r="I774" s="912">
        <v>30</v>
      </c>
    </row>
    <row r="775" spans="1:9" x14ac:dyDescent="0.2">
      <c r="A775" s="912" t="s">
        <v>2553</v>
      </c>
      <c r="B775" s="1503" t="str">
        <f>'Part 2 DA Summary'!C43</f>
        <v/>
      </c>
      <c r="C775" s="912" t="s">
        <v>3950</v>
      </c>
      <c r="D775" s="943"/>
      <c r="E775" s="943"/>
      <c r="F775" s="912" t="s">
        <v>2955</v>
      </c>
      <c r="G775" s="912" t="s">
        <v>2956</v>
      </c>
      <c r="H775" s="217" t="s">
        <v>2522</v>
      </c>
      <c r="I775" s="912">
        <v>31</v>
      </c>
    </row>
    <row r="776" spans="1:9" x14ac:dyDescent="0.2">
      <c r="A776" s="912" t="s">
        <v>2554</v>
      </c>
      <c r="B776" s="1503" t="str">
        <f>'Part 2 DA Summary'!C44</f>
        <v/>
      </c>
      <c r="C776" s="912" t="s">
        <v>3950</v>
      </c>
      <c r="D776" s="943"/>
      <c r="E776" s="943"/>
      <c r="F776" s="912" t="s">
        <v>2957</v>
      </c>
      <c r="G776" s="912" t="s">
        <v>2958</v>
      </c>
      <c r="H776" s="217" t="s">
        <v>2522</v>
      </c>
      <c r="I776" s="912">
        <v>32</v>
      </c>
    </row>
    <row r="777" spans="1:9" x14ac:dyDescent="0.2">
      <c r="A777" s="912" t="s">
        <v>2555</v>
      </c>
      <c r="B777" s="1503" t="str">
        <f>'Part 2 DA Summary'!C45</f>
        <v/>
      </c>
      <c r="C777" s="912" t="s">
        <v>3950</v>
      </c>
      <c r="D777" s="943"/>
      <c r="E777" s="943"/>
      <c r="F777" s="912" t="s">
        <v>2959</v>
      </c>
      <c r="G777" s="912" t="s">
        <v>2960</v>
      </c>
      <c r="H777" s="217" t="s">
        <v>2522</v>
      </c>
      <c r="I777" s="912">
        <v>33</v>
      </c>
    </row>
    <row r="778" spans="1:9" x14ac:dyDescent="0.2">
      <c r="A778" s="912" t="s">
        <v>2556</v>
      </c>
      <c r="B778" s="1503" t="str">
        <f>'Part 2 DA Summary'!C46</f>
        <v/>
      </c>
      <c r="C778" s="912" t="s">
        <v>3950</v>
      </c>
      <c r="D778" s="943"/>
      <c r="E778" s="943"/>
      <c r="F778" s="912" t="s">
        <v>2961</v>
      </c>
      <c r="G778" s="912" t="s">
        <v>2962</v>
      </c>
      <c r="H778" s="217" t="s">
        <v>2522</v>
      </c>
      <c r="I778" s="912">
        <v>34</v>
      </c>
    </row>
    <row r="779" spans="1:9" x14ac:dyDescent="0.2">
      <c r="A779" s="912" t="s">
        <v>2557</v>
      </c>
      <c r="B779" s="1503" t="str">
        <f>'Part 2 DA Summary'!C47</f>
        <v/>
      </c>
      <c r="C779" s="912" t="s">
        <v>3950</v>
      </c>
      <c r="D779" s="943"/>
      <c r="E779" s="943"/>
      <c r="F779" s="912" t="s">
        <v>2963</v>
      </c>
      <c r="G779" s="912" t="s">
        <v>2964</v>
      </c>
      <c r="H779" s="217" t="s">
        <v>2522</v>
      </c>
      <c r="I779" s="912">
        <v>35</v>
      </c>
    </row>
    <row r="780" spans="1:9" x14ac:dyDescent="0.2">
      <c r="A780" s="912" t="s">
        <v>2558</v>
      </c>
      <c r="B780" s="1503" t="str">
        <f>'Part 2 DA Summary'!C48</f>
        <v/>
      </c>
      <c r="C780" s="912" t="s">
        <v>3950</v>
      </c>
      <c r="D780" s="943"/>
      <c r="E780" s="943"/>
      <c r="F780" s="912" t="s">
        <v>2965</v>
      </c>
      <c r="G780" s="912" t="s">
        <v>2966</v>
      </c>
      <c r="H780" s="217" t="s">
        <v>2522</v>
      </c>
      <c r="I780" s="912">
        <v>36</v>
      </c>
    </row>
    <row r="781" spans="1:9" x14ac:dyDescent="0.2">
      <c r="A781" s="912" t="s">
        <v>2559</v>
      </c>
      <c r="B781" s="1503" t="str">
        <f>'Part 2 DA Summary'!C49</f>
        <v/>
      </c>
      <c r="C781" s="912" t="s">
        <v>3950</v>
      </c>
      <c r="D781" s="943"/>
      <c r="E781" s="943"/>
      <c r="F781" s="912" t="s">
        <v>2967</v>
      </c>
      <c r="G781" s="912" t="s">
        <v>2968</v>
      </c>
      <c r="H781" s="217" t="s">
        <v>2522</v>
      </c>
      <c r="I781" s="912">
        <v>37</v>
      </c>
    </row>
    <row r="782" spans="1:9" x14ac:dyDescent="0.2">
      <c r="A782" s="912" t="s">
        <v>2560</v>
      </c>
      <c r="B782" s="1503" t="str">
        <f>'Part 2 DA Summary'!C50</f>
        <v/>
      </c>
      <c r="C782" s="912" t="s">
        <v>3950</v>
      </c>
      <c r="D782" s="943"/>
      <c r="E782" s="943"/>
      <c r="F782" s="912" t="s">
        <v>2969</v>
      </c>
      <c r="G782" s="912" t="s">
        <v>2970</v>
      </c>
      <c r="H782" s="217" t="s">
        <v>2522</v>
      </c>
      <c r="I782" s="912">
        <v>38</v>
      </c>
    </row>
    <row r="783" spans="1:9" x14ac:dyDescent="0.2">
      <c r="A783" s="912" t="s">
        <v>2561</v>
      </c>
      <c r="B783" s="1503" t="str">
        <f>'Part 2 DA Summary'!C51</f>
        <v/>
      </c>
      <c r="C783" s="912" t="s">
        <v>3950</v>
      </c>
      <c r="D783" s="943"/>
      <c r="E783" s="943"/>
      <c r="F783" s="912" t="s">
        <v>2971</v>
      </c>
      <c r="G783" s="912" t="s">
        <v>2972</v>
      </c>
      <c r="H783" s="217" t="s">
        <v>2522</v>
      </c>
      <c r="I783" s="912">
        <v>39</v>
      </c>
    </row>
    <row r="784" spans="1:9" x14ac:dyDescent="0.2">
      <c r="A784" s="912" t="s">
        <v>2562</v>
      </c>
      <c r="B784" s="1503" t="str">
        <f>'Part 2 DA Summary'!C52</f>
        <v/>
      </c>
      <c r="C784" s="912" t="s">
        <v>3950</v>
      </c>
      <c r="D784" s="943"/>
      <c r="E784" s="943"/>
      <c r="F784" s="912" t="s">
        <v>2973</v>
      </c>
      <c r="G784" s="912" t="s">
        <v>2974</v>
      </c>
      <c r="H784" s="217" t="s">
        <v>2522</v>
      </c>
      <c r="I784" s="912">
        <v>40</v>
      </c>
    </row>
    <row r="785" spans="1:9" x14ac:dyDescent="0.2">
      <c r="A785" s="912" t="s">
        <v>2563</v>
      </c>
      <c r="B785" s="1503" t="str">
        <f>'Part 2 DA Summary'!C53</f>
        <v/>
      </c>
      <c r="C785" s="912" t="s">
        <v>3950</v>
      </c>
      <c r="D785" s="943"/>
      <c r="E785" s="943"/>
      <c r="F785" s="912" t="s">
        <v>2975</v>
      </c>
      <c r="G785" s="912" t="s">
        <v>2976</v>
      </c>
      <c r="H785" s="217" t="s">
        <v>2522</v>
      </c>
      <c r="I785" s="912">
        <v>41</v>
      </c>
    </row>
    <row r="786" spans="1:9" x14ac:dyDescent="0.2">
      <c r="A786" s="912" t="s">
        <v>3979</v>
      </c>
      <c r="B786" s="1504">
        <f>'Part 2 DA Summary'!E6</f>
        <v>0</v>
      </c>
      <c r="C786" s="912" t="s">
        <v>3951</v>
      </c>
      <c r="D786" s="943"/>
      <c r="E786" s="943"/>
      <c r="F786" s="912" t="s">
        <v>2977</v>
      </c>
      <c r="G786" s="912" t="s">
        <v>2978</v>
      </c>
      <c r="H786" s="217" t="s">
        <v>2522</v>
      </c>
      <c r="I786" s="912">
        <v>42</v>
      </c>
    </row>
    <row r="787" spans="1:9" x14ac:dyDescent="0.2">
      <c r="A787" s="912" t="s">
        <v>2564</v>
      </c>
      <c r="B787" s="1504">
        <f>'Part 2 DA Summary'!E13</f>
        <v>0</v>
      </c>
      <c r="C787" s="912" t="s">
        <v>3951</v>
      </c>
      <c r="D787" s="943"/>
      <c r="E787" s="943"/>
      <c r="F787" s="912" t="s">
        <v>2979</v>
      </c>
      <c r="G787" s="912" t="s">
        <v>2980</v>
      </c>
      <c r="H787" s="217" t="s">
        <v>2522</v>
      </c>
      <c r="I787" s="912">
        <v>43</v>
      </c>
    </row>
    <row r="788" spans="1:9" x14ac:dyDescent="0.2">
      <c r="A788" s="912" t="s">
        <v>2565</v>
      </c>
      <c r="B788" s="1504">
        <f>'Part 2 DA Summary'!E14</f>
        <v>0</v>
      </c>
      <c r="C788" s="912" t="s">
        <v>3951</v>
      </c>
      <c r="D788" s="943"/>
      <c r="E788" s="943"/>
      <c r="F788" s="912" t="s">
        <v>2981</v>
      </c>
      <c r="G788" s="912" t="s">
        <v>2982</v>
      </c>
      <c r="H788" s="217" t="s">
        <v>2522</v>
      </c>
      <c r="I788" s="912">
        <v>44</v>
      </c>
    </row>
    <row r="789" spans="1:9" x14ac:dyDescent="0.2">
      <c r="A789" s="912" t="s">
        <v>2566</v>
      </c>
      <c r="B789" s="1504">
        <f>'Part 2 DA Summary'!E15</f>
        <v>0</v>
      </c>
      <c r="C789" s="912" t="s">
        <v>3951</v>
      </c>
      <c r="D789" s="943"/>
      <c r="E789" s="943"/>
      <c r="F789" s="912" t="s">
        <v>2983</v>
      </c>
      <c r="G789" s="912" t="s">
        <v>2984</v>
      </c>
      <c r="H789" s="217" t="s">
        <v>2522</v>
      </c>
      <c r="I789" s="912">
        <v>45</v>
      </c>
    </row>
    <row r="790" spans="1:9" x14ac:dyDescent="0.2">
      <c r="A790" s="912" t="s">
        <v>2567</v>
      </c>
      <c r="B790" s="1504">
        <f>'Part 2 DA Summary'!E16</f>
        <v>0</v>
      </c>
      <c r="C790" s="912" t="s">
        <v>3951</v>
      </c>
      <c r="D790" s="943"/>
      <c r="E790" s="943"/>
      <c r="F790" s="912" t="s">
        <v>2985</v>
      </c>
      <c r="G790" s="912" t="s">
        <v>2986</v>
      </c>
      <c r="H790" s="217" t="s">
        <v>2522</v>
      </c>
      <c r="I790" s="912">
        <v>46</v>
      </c>
    </row>
    <row r="791" spans="1:9" x14ac:dyDescent="0.2">
      <c r="A791" s="912" t="s">
        <v>2568</v>
      </c>
      <c r="B791" s="1504">
        <f>'Part 2 DA Summary'!E17</f>
        <v>0</v>
      </c>
      <c r="C791" s="912" t="s">
        <v>3951</v>
      </c>
      <c r="D791" s="943"/>
      <c r="E791" s="943"/>
      <c r="F791" s="912" t="s">
        <v>2987</v>
      </c>
      <c r="G791" s="912" t="s">
        <v>2988</v>
      </c>
      <c r="H791" s="217" t="s">
        <v>2522</v>
      </c>
      <c r="I791" s="912">
        <v>47</v>
      </c>
    </row>
    <row r="792" spans="1:9" x14ac:dyDescent="0.2">
      <c r="A792" s="912" t="s">
        <v>2569</v>
      </c>
      <c r="B792" s="1504">
        <f>'Part 2 DA Summary'!E18</f>
        <v>0</v>
      </c>
      <c r="C792" s="912" t="s">
        <v>3951</v>
      </c>
      <c r="D792" s="943"/>
      <c r="E792" s="943"/>
      <c r="F792" s="912" t="s">
        <v>2989</v>
      </c>
      <c r="G792" s="912" t="s">
        <v>2990</v>
      </c>
      <c r="H792" s="217" t="s">
        <v>2522</v>
      </c>
      <c r="I792" s="912">
        <v>48</v>
      </c>
    </row>
    <row r="793" spans="1:9" x14ac:dyDescent="0.2">
      <c r="A793" s="912" t="s">
        <v>2570</v>
      </c>
      <c r="B793" s="1504">
        <f>'Part 2 DA Summary'!E19</f>
        <v>0</v>
      </c>
      <c r="C793" s="912" t="s">
        <v>3951</v>
      </c>
      <c r="D793" s="943"/>
      <c r="E793" s="943"/>
      <c r="F793" s="912" t="s">
        <v>2991</v>
      </c>
      <c r="G793" s="912" t="s">
        <v>2992</v>
      </c>
      <c r="H793" s="217" t="s">
        <v>2522</v>
      </c>
      <c r="I793" s="912">
        <v>49</v>
      </c>
    </row>
    <row r="794" spans="1:9" x14ac:dyDescent="0.2">
      <c r="A794" s="912" t="s">
        <v>2571</v>
      </c>
      <c r="B794" s="1504">
        <f>'Part 2 DA Summary'!E20</f>
        <v>0</v>
      </c>
      <c r="C794" s="912" t="s">
        <v>3951</v>
      </c>
      <c r="D794" s="943"/>
      <c r="E794" s="943"/>
      <c r="F794" s="912" t="s">
        <v>2993</v>
      </c>
      <c r="G794" s="912" t="s">
        <v>2994</v>
      </c>
      <c r="H794" s="217" t="s">
        <v>2522</v>
      </c>
      <c r="I794" s="912">
        <v>50</v>
      </c>
    </row>
    <row r="795" spans="1:9" x14ac:dyDescent="0.2">
      <c r="A795" s="912" t="s">
        <v>2572</v>
      </c>
      <c r="B795" s="1504">
        <f>'Part 2 DA Summary'!E21</f>
        <v>0</v>
      </c>
      <c r="C795" s="912" t="s">
        <v>3951</v>
      </c>
      <c r="D795" s="943"/>
      <c r="E795" s="943"/>
      <c r="F795" s="912" t="s">
        <v>2995</v>
      </c>
      <c r="G795" s="912" t="s">
        <v>2996</v>
      </c>
      <c r="H795" s="217" t="s">
        <v>2522</v>
      </c>
      <c r="I795" s="912">
        <v>51</v>
      </c>
    </row>
    <row r="796" spans="1:9" x14ac:dyDescent="0.2">
      <c r="A796" s="912" t="s">
        <v>2573</v>
      </c>
      <c r="B796" s="1504">
        <f>'Part 2 DA Summary'!E22</f>
        <v>0</v>
      </c>
      <c r="C796" s="912" t="s">
        <v>3951</v>
      </c>
      <c r="D796" s="943"/>
      <c r="E796" s="943"/>
      <c r="F796" s="912" t="s">
        <v>2997</v>
      </c>
      <c r="G796" s="912" t="s">
        <v>2998</v>
      </c>
      <c r="H796" s="217" t="s">
        <v>2522</v>
      </c>
      <c r="I796" s="912">
        <v>52</v>
      </c>
    </row>
    <row r="797" spans="1:9" x14ac:dyDescent="0.2">
      <c r="A797" s="912" t="s">
        <v>2574</v>
      </c>
      <c r="B797" s="1504">
        <f>'Part 2 DA Summary'!E23</f>
        <v>0</v>
      </c>
      <c r="C797" s="912" t="s">
        <v>3951</v>
      </c>
      <c r="D797" s="943"/>
      <c r="E797" s="943"/>
      <c r="F797" s="912" t="s">
        <v>2999</v>
      </c>
      <c r="G797" s="912" t="s">
        <v>3000</v>
      </c>
      <c r="H797" s="217" t="s">
        <v>2522</v>
      </c>
      <c r="I797" s="912">
        <v>53</v>
      </c>
    </row>
    <row r="798" spans="1:9" x14ac:dyDescent="0.2">
      <c r="A798" s="912" t="s">
        <v>2575</v>
      </c>
      <c r="B798" s="1504">
        <f>'Part 2 DA Summary'!E24</f>
        <v>0</v>
      </c>
      <c r="C798" s="912" t="s">
        <v>3951</v>
      </c>
      <c r="D798" s="943"/>
      <c r="E798" s="943"/>
      <c r="F798" s="912" t="s">
        <v>3001</v>
      </c>
      <c r="G798" s="912" t="s">
        <v>3002</v>
      </c>
      <c r="H798" s="217" t="s">
        <v>2522</v>
      </c>
      <c r="I798" s="912">
        <v>54</v>
      </c>
    </row>
    <row r="799" spans="1:9" x14ac:dyDescent="0.2">
      <c r="A799" s="912" t="s">
        <v>2576</v>
      </c>
      <c r="B799" s="1504">
        <f>'Part 2 DA Summary'!E25</f>
        <v>0</v>
      </c>
      <c r="C799" s="912" t="s">
        <v>3951</v>
      </c>
      <c r="D799" s="943"/>
      <c r="E799" s="943"/>
      <c r="F799" s="912" t="s">
        <v>3003</v>
      </c>
      <c r="G799" s="912" t="s">
        <v>3004</v>
      </c>
      <c r="H799" s="217" t="s">
        <v>2522</v>
      </c>
      <c r="I799" s="912">
        <v>55</v>
      </c>
    </row>
    <row r="800" spans="1:9" x14ac:dyDescent="0.2">
      <c r="A800" s="912" t="s">
        <v>2577</v>
      </c>
      <c r="B800" s="1504">
        <f>'Part 2 DA Summary'!E26</f>
        <v>0</v>
      </c>
      <c r="C800" s="912" t="s">
        <v>3951</v>
      </c>
      <c r="D800" s="943"/>
      <c r="E800" s="943"/>
      <c r="F800" s="912" t="s">
        <v>3005</v>
      </c>
      <c r="G800" s="912" t="s">
        <v>3006</v>
      </c>
      <c r="H800" s="217" t="s">
        <v>2522</v>
      </c>
      <c r="I800" s="912">
        <v>56</v>
      </c>
    </row>
    <row r="801" spans="1:9" x14ac:dyDescent="0.2">
      <c r="A801" s="912" t="s">
        <v>2578</v>
      </c>
      <c r="B801" s="1504">
        <f>'Part 2 DA Summary'!E27</f>
        <v>0</v>
      </c>
      <c r="C801" s="912" t="s">
        <v>3951</v>
      </c>
      <c r="D801" s="943"/>
      <c r="E801" s="943"/>
      <c r="F801" s="912" t="s">
        <v>3007</v>
      </c>
      <c r="G801" s="912" t="s">
        <v>3008</v>
      </c>
      <c r="H801" s="217" t="s">
        <v>2522</v>
      </c>
      <c r="I801" s="912">
        <v>57</v>
      </c>
    </row>
    <row r="802" spans="1:9" x14ac:dyDescent="0.2">
      <c r="A802" s="912" t="s">
        <v>2579</v>
      </c>
      <c r="B802" s="1504">
        <f>'Part 2 DA Summary'!E28</f>
        <v>0</v>
      </c>
      <c r="C802" s="912" t="s">
        <v>3951</v>
      </c>
      <c r="D802" s="943"/>
      <c r="E802" s="943"/>
      <c r="F802" s="912" t="s">
        <v>3009</v>
      </c>
      <c r="G802" s="912" t="s">
        <v>3010</v>
      </c>
      <c r="H802" s="217" t="s">
        <v>2522</v>
      </c>
      <c r="I802" s="912">
        <v>58</v>
      </c>
    </row>
    <row r="803" spans="1:9" x14ac:dyDescent="0.2">
      <c r="A803" s="912" t="s">
        <v>2580</v>
      </c>
      <c r="B803" s="1504">
        <f>'Part 2 DA Summary'!E29</f>
        <v>0</v>
      </c>
      <c r="C803" s="912" t="s">
        <v>3951</v>
      </c>
      <c r="D803" s="943"/>
      <c r="E803" s="943"/>
      <c r="F803" s="912" t="s">
        <v>3011</v>
      </c>
      <c r="G803" s="912" t="s">
        <v>3012</v>
      </c>
      <c r="H803" s="217" t="s">
        <v>2522</v>
      </c>
      <c r="I803" s="912">
        <v>59</v>
      </c>
    </row>
    <row r="804" spans="1:9" x14ac:dyDescent="0.2">
      <c r="A804" s="912" t="s">
        <v>2581</v>
      </c>
      <c r="B804" s="1504">
        <f>'Part 2 DA Summary'!E30</f>
        <v>0</v>
      </c>
      <c r="C804" s="912" t="s">
        <v>3951</v>
      </c>
      <c r="D804" s="943"/>
      <c r="E804" s="943"/>
      <c r="F804" s="912" t="s">
        <v>3013</v>
      </c>
      <c r="G804" s="912" t="s">
        <v>3014</v>
      </c>
      <c r="H804" s="217" t="s">
        <v>2522</v>
      </c>
      <c r="I804" s="912">
        <v>60</v>
      </c>
    </row>
    <row r="805" spans="1:9" x14ac:dyDescent="0.2">
      <c r="A805" s="912" t="s">
        <v>2582</v>
      </c>
      <c r="B805" s="1504">
        <f>'Part 2 DA Summary'!E31</f>
        <v>0</v>
      </c>
      <c r="C805" s="912" t="s">
        <v>3951</v>
      </c>
      <c r="D805" s="943"/>
      <c r="E805" s="943"/>
      <c r="F805" s="912" t="s">
        <v>3015</v>
      </c>
      <c r="G805" s="912" t="s">
        <v>3016</v>
      </c>
      <c r="H805" s="217" t="s">
        <v>2522</v>
      </c>
      <c r="I805" s="912">
        <v>61</v>
      </c>
    </row>
    <row r="806" spans="1:9" x14ac:dyDescent="0.2">
      <c r="A806" s="912" t="s">
        <v>2583</v>
      </c>
      <c r="B806" s="1504">
        <f>'Part 2 DA Summary'!E32</f>
        <v>0</v>
      </c>
      <c r="C806" s="912" t="s">
        <v>3951</v>
      </c>
      <c r="D806" s="943"/>
      <c r="E806" s="943"/>
      <c r="F806" s="912" t="s">
        <v>3017</v>
      </c>
      <c r="G806" s="912" t="s">
        <v>3018</v>
      </c>
      <c r="H806" s="217" t="s">
        <v>2522</v>
      </c>
      <c r="I806" s="912">
        <v>62</v>
      </c>
    </row>
    <row r="807" spans="1:9" x14ac:dyDescent="0.2">
      <c r="A807" s="912" t="s">
        <v>2584</v>
      </c>
      <c r="B807" s="1504">
        <f>'Part 2 DA Summary'!E33</f>
        <v>0</v>
      </c>
      <c r="C807" s="912" t="s">
        <v>3951</v>
      </c>
      <c r="D807" s="943"/>
      <c r="E807" s="943"/>
      <c r="F807" s="912" t="s">
        <v>3019</v>
      </c>
      <c r="G807" s="912" t="s">
        <v>3020</v>
      </c>
      <c r="H807" s="217" t="s">
        <v>2522</v>
      </c>
      <c r="I807" s="912">
        <v>63</v>
      </c>
    </row>
    <row r="808" spans="1:9" x14ac:dyDescent="0.2">
      <c r="A808" s="912" t="s">
        <v>2585</v>
      </c>
      <c r="B808" s="1504">
        <f>'Part 2 DA Summary'!E34</f>
        <v>0</v>
      </c>
      <c r="C808" s="912" t="s">
        <v>3951</v>
      </c>
      <c r="D808" s="943"/>
      <c r="E808" s="943"/>
      <c r="F808" s="912" t="s">
        <v>3021</v>
      </c>
      <c r="G808" s="912" t="s">
        <v>3022</v>
      </c>
      <c r="H808" s="217" t="s">
        <v>2522</v>
      </c>
      <c r="I808" s="912">
        <v>64</v>
      </c>
    </row>
    <row r="809" spans="1:9" x14ac:dyDescent="0.2">
      <c r="A809" s="912" t="s">
        <v>2586</v>
      </c>
      <c r="B809" s="1504">
        <f>'Part 2 DA Summary'!E35</f>
        <v>0</v>
      </c>
      <c r="C809" s="912" t="s">
        <v>3951</v>
      </c>
      <c r="D809" s="943"/>
      <c r="E809" s="943"/>
      <c r="F809" s="912" t="s">
        <v>3023</v>
      </c>
      <c r="G809" s="912" t="s">
        <v>3024</v>
      </c>
      <c r="H809" s="217" t="s">
        <v>2522</v>
      </c>
      <c r="I809" s="912">
        <v>65</v>
      </c>
    </row>
    <row r="810" spans="1:9" x14ac:dyDescent="0.2">
      <c r="A810" s="912" t="s">
        <v>2587</v>
      </c>
      <c r="B810" s="1504">
        <f>'Part 2 DA Summary'!E36</f>
        <v>0</v>
      </c>
      <c r="C810" s="912" t="s">
        <v>3951</v>
      </c>
      <c r="D810" s="943"/>
      <c r="E810" s="943"/>
      <c r="F810" s="912" t="s">
        <v>3025</v>
      </c>
      <c r="G810" s="912" t="s">
        <v>3026</v>
      </c>
      <c r="H810" s="217" t="s">
        <v>2522</v>
      </c>
      <c r="I810" s="912">
        <v>66</v>
      </c>
    </row>
    <row r="811" spans="1:9" x14ac:dyDescent="0.2">
      <c r="A811" s="912" t="s">
        <v>2588</v>
      </c>
      <c r="B811" s="1504">
        <f>'Part 2 DA Summary'!E37</f>
        <v>0</v>
      </c>
      <c r="C811" s="912" t="s">
        <v>3951</v>
      </c>
      <c r="D811" s="943"/>
      <c r="E811" s="943"/>
      <c r="F811" s="912" t="s">
        <v>3027</v>
      </c>
      <c r="G811" s="912" t="s">
        <v>3028</v>
      </c>
      <c r="H811" s="217" t="s">
        <v>2522</v>
      </c>
      <c r="I811" s="912">
        <v>67</v>
      </c>
    </row>
    <row r="812" spans="1:9" x14ac:dyDescent="0.2">
      <c r="A812" s="912" t="s">
        <v>2589</v>
      </c>
      <c r="B812" s="1504">
        <f>'Part 2 DA Summary'!E38</f>
        <v>0</v>
      </c>
      <c r="C812" s="912" t="s">
        <v>3951</v>
      </c>
      <c r="D812" s="943"/>
      <c r="E812" s="943"/>
      <c r="F812" s="912" t="s">
        <v>3029</v>
      </c>
      <c r="G812" s="912" t="s">
        <v>3030</v>
      </c>
      <c r="H812" s="217" t="s">
        <v>2522</v>
      </c>
      <c r="I812" s="912">
        <v>68</v>
      </c>
    </row>
    <row r="813" spans="1:9" x14ac:dyDescent="0.2">
      <c r="A813" s="912" t="s">
        <v>2590</v>
      </c>
      <c r="B813" s="1504">
        <f>'Part 2 DA Summary'!E39</f>
        <v>0</v>
      </c>
      <c r="C813" s="912" t="s">
        <v>3951</v>
      </c>
      <c r="D813" s="943"/>
      <c r="E813" s="943"/>
      <c r="F813" s="912" t="s">
        <v>3031</v>
      </c>
      <c r="G813" s="912" t="s">
        <v>3032</v>
      </c>
      <c r="H813" s="217" t="s">
        <v>2522</v>
      </c>
      <c r="I813" s="912">
        <v>69</v>
      </c>
    </row>
    <row r="814" spans="1:9" x14ac:dyDescent="0.2">
      <c r="A814" s="912" t="s">
        <v>2591</v>
      </c>
      <c r="B814" s="1504">
        <f>'Part 2 DA Summary'!E40</f>
        <v>0</v>
      </c>
      <c r="C814" s="912" t="s">
        <v>3951</v>
      </c>
      <c r="D814" s="943"/>
      <c r="E814" s="943"/>
      <c r="F814" s="912" t="s">
        <v>3033</v>
      </c>
      <c r="G814" s="912" t="s">
        <v>3034</v>
      </c>
      <c r="H814" s="217" t="s">
        <v>2522</v>
      </c>
      <c r="I814" s="912">
        <v>70</v>
      </c>
    </row>
    <row r="815" spans="1:9" x14ac:dyDescent="0.2">
      <c r="A815" s="912" t="s">
        <v>2592</v>
      </c>
      <c r="B815" s="1504">
        <f>'Part 2 DA Summary'!E41</f>
        <v>0</v>
      </c>
      <c r="C815" s="912" t="s">
        <v>3951</v>
      </c>
      <c r="D815" s="943"/>
      <c r="E815" s="943"/>
      <c r="F815" s="912" t="s">
        <v>3035</v>
      </c>
      <c r="G815" s="912" t="s">
        <v>3036</v>
      </c>
      <c r="H815" s="217" t="s">
        <v>2522</v>
      </c>
      <c r="I815" s="912">
        <v>71</v>
      </c>
    </row>
    <row r="816" spans="1:9" x14ac:dyDescent="0.2">
      <c r="A816" s="912" t="s">
        <v>2593</v>
      </c>
      <c r="B816" s="1504">
        <f>'Part 2 DA Summary'!E42</f>
        <v>0</v>
      </c>
      <c r="C816" s="912" t="s">
        <v>3951</v>
      </c>
      <c r="D816" s="943"/>
      <c r="E816" s="943"/>
      <c r="F816" s="912" t="s">
        <v>3037</v>
      </c>
      <c r="G816" s="912" t="s">
        <v>3038</v>
      </c>
      <c r="H816" s="217" t="s">
        <v>2522</v>
      </c>
      <c r="I816" s="912">
        <v>72</v>
      </c>
    </row>
    <row r="817" spans="1:9" x14ac:dyDescent="0.2">
      <c r="A817" s="912" t="s">
        <v>2594</v>
      </c>
      <c r="B817" s="1504">
        <f>'Part 2 DA Summary'!E43</f>
        <v>0</v>
      </c>
      <c r="C817" s="912" t="s">
        <v>3951</v>
      </c>
      <c r="D817" s="943"/>
      <c r="E817" s="943"/>
      <c r="F817" s="912" t="s">
        <v>3039</v>
      </c>
      <c r="G817" s="912" t="s">
        <v>3040</v>
      </c>
      <c r="H817" s="217" t="s">
        <v>2522</v>
      </c>
      <c r="I817" s="912">
        <v>73</v>
      </c>
    </row>
    <row r="818" spans="1:9" x14ac:dyDescent="0.2">
      <c r="A818" s="912" t="s">
        <v>2595</v>
      </c>
      <c r="B818" s="1504">
        <f>'Part 2 DA Summary'!E44</f>
        <v>0</v>
      </c>
      <c r="C818" s="912" t="s">
        <v>3951</v>
      </c>
      <c r="D818" s="943"/>
      <c r="E818" s="943"/>
      <c r="F818" s="912" t="s">
        <v>3041</v>
      </c>
      <c r="G818" s="912" t="s">
        <v>3042</v>
      </c>
      <c r="H818" s="217" t="s">
        <v>2522</v>
      </c>
      <c r="I818" s="912">
        <v>74</v>
      </c>
    </row>
    <row r="819" spans="1:9" x14ac:dyDescent="0.2">
      <c r="A819" s="912" t="s">
        <v>2596</v>
      </c>
      <c r="B819" s="1504">
        <f>'Part 2 DA Summary'!E45</f>
        <v>0</v>
      </c>
      <c r="C819" s="912" t="s">
        <v>3951</v>
      </c>
      <c r="D819" s="943"/>
      <c r="E819" s="943"/>
      <c r="F819" s="912" t="s">
        <v>3043</v>
      </c>
      <c r="G819" s="912" t="s">
        <v>3044</v>
      </c>
      <c r="H819" s="217" t="s">
        <v>2522</v>
      </c>
      <c r="I819" s="912">
        <v>75</v>
      </c>
    </row>
    <row r="820" spans="1:9" x14ac:dyDescent="0.2">
      <c r="A820" s="912" t="s">
        <v>2597</v>
      </c>
      <c r="B820" s="1504">
        <f>'Part 2 DA Summary'!E46</f>
        <v>0</v>
      </c>
      <c r="C820" s="912" t="s">
        <v>3951</v>
      </c>
      <c r="D820" s="943"/>
      <c r="E820" s="943"/>
      <c r="F820" s="912" t="s">
        <v>3045</v>
      </c>
      <c r="G820" s="912" t="s">
        <v>3046</v>
      </c>
      <c r="H820" s="217" t="s">
        <v>2522</v>
      </c>
      <c r="I820" s="912">
        <v>76</v>
      </c>
    </row>
    <row r="821" spans="1:9" x14ac:dyDescent="0.2">
      <c r="A821" s="912" t="s">
        <v>2598</v>
      </c>
      <c r="B821" s="1504">
        <f>'Part 2 DA Summary'!E47</f>
        <v>0</v>
      </c>
      <c r="C821" s="912" t="s">
        <v>3951</v>
      </c>
      <c r="D821" s="943"/>
      <c r="E821" s="943"/>
      <c r="F821" s="912" t="s">
        <v>3047</v>
      </c>
      <c r="G821" s="912" t="s">
        <v>3048</v>
      </c>
      <c r="H821" s="217" t="s">
        <v>2522</v>
      </c>
      <c r="I821" s="912">
        <v>77</v>
      </c>
    </row>
    <row r="822" spans="1:9" x14ac:dyDescent="0.2">
      <c r="A822" s="912" t="s">
        <v>2599</v>
      </c>
      <c r="B822" s="1504">
        <f>'Part 2 DA Summary'!E48</f>
        <v>0</v>
      </c>
      <c r="C822" s="912" t="s">
        <v>3951</v>
      </c>
      <c r="D822" s="943"/>
      <c r="E822" s="943"/>
      <c r="F822" s="912" t="s">
        <v>3049</v>
      </c>
      <c r="G822" s="912" t="s">
        <v>3050</v>
      </c>
      <c r="H822" s="217" t="s">
        <v>2522</v>
      </c>
      <c r="I822" s="912">
        <v>78</v>
      </c>
    </row>
    <row r="823" spans="1:9" x14ac:dyDescent="0.2">
      <c r="A823" s="912" t="s">
        <v>2600</v>
      </c>
      <c r="B823" s="1504">
        <f>'Part 2 DA Summary'!E49</f>
        <v>0</v>
      </c>
      <c r="C823" s="912" t="s">
        <v>3951</v>
      </c>
      <c r="D823" s="943"/>
      <c r="E823" s="943"/>
      <c r="F823" s="912" t="s">
        <v>3051</v>
      </c>
      <c r="G823" s="912" t="s">
        <v>3052</v>
      </c>
      <c r="H823" s="217" t="s">
        <v>2522</v>
      </c>
      <c r="I823" s="912">
        <v>79</v>
      </c>
    </row>
    <row r="824" spans="1:9" x14ac:dyDescent="0.2">
      <c r="A824" s="912" t="s">
        <v>2601</v>
      </c>
      <c r="B824" s="1504">
        <f>'Part 2 DA Summary'!E50</f>
        <v>0</v>
      </c>
      <c r="C824" s="912" t="s">
        <v>3951</v>
      </c>
      <c r="D824" s="943"/>
      <c r="E824" s="943"/>
      <c r="F824" s="912" t="s">
        <v>3053</v>
      </c>
      <c r="G824" s="912" t="s">
        <v>3054</v>
      </c>
      <c r="H824" s="217" t="s">
        <v>2522</v>
      </c>
      <c r="I824" s="912">
        <v>80</v>
      </c>
    </row>
    <row r="825" spans="1:9" x14ac:dyDescent="0.2">
      <c r="A825" s="912" t="s">
        <v>2602</v>
      </c>
      <c r="B825" s="1504">
        <f>'Part 2 DA Summary'!E51</f>
        <v>0</v>
      </c>
      <c r="C825" s="912" t="s">
        <v>3951</v>
      </c>
      <c r="D825" s="943"/>
      <c r="E825" s="943"/>
      <c r="F825" s="912" t="s">
        <v>3055</v>
      </c>
      <c r="G825" s="912" t="s">
        <v>3056</v>
      </c>
      <c r="H825" s="217" t="s">
        <v>2522</v>
      </c>
      <c r="I825" s="912">
        <v>81</v>
      </c>
    </row>
    <row r="826" spans="1:9" x14ac:dyDescent="0.2">
      <c r="A826" s="912" t="s">
        <v>2603</v>
      </c>
      <c r="B826" s="1504">
        <f>'Part 2 DA Summary'!E52</f>
        <v>0</v>
      </c>
      <c r="C826" s="912" t="s">
        <v>3951</v>
      </c>
      <c r="D826" s="943"/>
      <c r="E826" s="943"/>
      <c r="F826" s="912" t="s">
        <v>3057</v>
      </c>
      <c r="G826" s="912" t="s">
        <v>3058</v>
      </c>
      <c r="H826" s="217" t="s">
        <v>2522</v>
      </c>
      <c r="I826" s="912">
        <v>82</v>
      </c>
    </row>
    <row r="827" spans="1:9" x14ac:dyDescent="0.2">
      <c r="A827" s="912" t="s">
        <v>2604</v>
      </c>
      <c r="B827" s="1504">
        <f>'Part 2 DA Summary'!E53</f>
        <v>0</v>
      </c>
      <c r="C827" s="912" t="s">
        <v>3951</v>
      </c>
      <c r="D827" s="943"/>
      <c r="E827" s="943"/>
      <c r="F827" s="912" t="s">
        <v>3059</v>
      </c>
      <c r="G827" s="912" t="s">
        <v>3060</v>
      </c>
      <c r="H827" s="217" t="s">
        <v>2522</v>
      </c>
      <c r="I827" s="912">
        <v>83</v>
      </c>
    </row>
    <row r="828" spans="1:9" x14ac:dyDescent="0.2">
      <c r="A828" s="912" t="s">
        <v>3980</v>
      </c>
      <c r="B828" s="1503">
        <f>'Part 2 DA Summary'!H6</f>
        <v>0</v>
      </c>
      <c r="C828" s="912" t="s">
        <v>3951</v>
      </c>
      <c r="D828" s="943"/>
      <c r="E828" s="943"/>
      <c r="F828" s="912" t="s">
        <v>3061</v>
      </c>
      <c r="G828" s="912" t="s">
        <v>3062</v>
      </c>
      <c r="H828" s="217" t="s">
        <v>2522</v>
      </c>
      <c r="I828" s="912">
        <v>84</v>
      </c>
    </row>
    <row r="829" spans="1:9" x14ac:dyDescent="0.2">
      <c r="A829" s="912" t="s">
        <v>2605</v>
      </c>
      <c r="B829" s="943">
        <f>'Part 2 DA Summary'!H13</f>
        <v>0</v>
      </c>
      <c r="C829" s="912" t="s">
        <v>3951</v>
      </c>
      <c r="D829" s="943"/>
      <c r="E829" s="943"/>
      <c r="F829" s="912" t="s">
        <v>3063</v>
      </c>
      <c r="G829" s="912" t="s">
        <v>3064</v>
      </c>
      <c r="H829" s="217" t="s">
        <v>2522</v>
      </c>
      <c r="I829" s="912">
        <v>85</v>
      </c>
    </row>
    <row r="830" spans="1:9" x14ac:dyDescent="0.2">
      <c r="A830" s="912" t="s">
        <v>2606</v>
      </c>
      <c r="B830" s="943">
        <f>'Part 2 DA Summary'!H14</f>
        <v>0</v>
      </c>
      <c r="C830" s="912" t="s">
        <v>3951</v>
      </c>
      <c r="D830" s="943"/>
      <c r="E830" s="943"/>
      <c r="F830" s="912" t="s">
        <v>3065</v>
      </c>
      <c r="G830" s="912" t="s">
        <v>3066</v>
      </c>
      <c r="H830" s="217" t="s">
        <v>2522</v>
      </c>
      <c r="I830" s="912">
        <v>86</v>
      </c>
    </row>
    <row r="831" spans="1:9" x14ac:dyDescent="0.2">
      <c r="A831" s="912" t="s">
        <v>2607</v>
      </c>
      <c r="B831" s="943">
        <f>'Part 2 DA Summary'!H15</f>
        <v>0</v>
      </c>
      <c r="C831" s="912" t="s">
        <v>3951</v>
      </c>
      <c r="D831" s="943"/>
      <c r="E831" s="943"/>
      <c r="F831" s="912" t="s">
        <v>3067</v>
      </c>
      <c r="G831" s="912" t="s">
        <v>3068</v>
      </c>
      <c r="H831" s="217" t="s">
        <v>2522</v>
      </c>
      <c r="I831" s="912">
        <v>87</v>
      </c>
    </row>
    <row r="832" spans="1:9" x14ac:dyDescent="0.2">
      <c r="A832" s="912" t="s">
        <v>2608</v>
      </c>
      <c r="B832" s="943">
        <f>'Part 2 DA Summary'!H16</f>
        <v>0</v>
      </c>
      <c r="C832" s="912" t="s">
        <v>3951</v>
      </c>
      <c r="D832" s="943"/>
      <c r="E832" s="943"/>
      <c r="F832" s="912" t="s">
        <v>3069</v>
      </c>
      <c r="G832" s="912" t="s">
        <v>3070</v>
      </c>
      <c r="H832" s="217" t="s">
        <v>2522</v>
      </c>
      <c r="I832" s="912">
        <v>88</v>
      </c>
    </row>
    <row r="833" spans="1:9" x14ac:dyDescent="0.2">
      <c r="A833" s="912" t="s">
        <v>2609</v>
      </c>
      <c r="B833" s="943">
        <f>'Part 2 DA Summary'!H17</f>
        <v>0</v>
      </c>
      <c r="C833" s="912" t="s">
        <v>3951</v>
      </c>
      <c r="D833" s="943"/>
      <c r="E833" s="943"/>
      <c r="F833" s="912" t="s">
        <v>3071</v>
      </c>
      <c r="G833" s="912" t="s">
        <v>3072</v>
      </c>
      <c r="H833" s="217" t="s">
        <v>2522</v>
      </c>
      <c r="I833" s="912">
        <v>89</v>
      </c>
    </row>
    <row r="834" spans="1:9" x14ac:dyDescent="0.2">
      <c r="A834" s="912" t="s">
        <v>2610</v>
      </c>
      <c r="B834" s="943">
        <f>'Part 2 DA Summary'!H18</f>
        <v>0</v>
      </c>
      <c r="C834" s="912" t="s">
        <v>3951</v>
      </c>
      <c r="D834" s="943"/>
      <c r="E834" s="943"/>
      <c r="F834" s="912" t="s">
        <v>3073</v>
      </c>
      <c r="G834" s="912" t="s">
        <v>3074</v>
      </c>
      <c r="H834" s="217" t="s">
        <v>2522</v>
      </c>
      <c r="I834" s="912">
        <v>90</v>
      </c>
    </row>
    <row r="835" spans="1:9" x14ac:dyDescent="0.2">
      <c r="A835" s="912" t="s">
        <v>2611</v>
      </c>
      <c r="B835" s="943">
        <f>'Part 2 DA Summary'!H19</f>
        <v>0</v>
      </c>
      <c r="C835" s="912" t="s">
        <v>3951</v>
      </c>
      <c r="D835" s="943"/>
      <c r="E835" s="943"/>
      <c r="F835" s="912" t="s">
        <v>3075</v>
      </c>
      <c r="G835" s="912" t="s">
        <v>3076</v>
      </c>
      <c r="H835" s="217" t="s">
        <v>2522</v>
      </c>
      <c r="I835" s="912">
        <v>91</v>
      </c>
    </row>
    <row r="836" spans="1:9" x14ac:dyDescent="0.2">
      <c r="A836" s="912" t="s">
        <v>2612</v>
      </c>
      <c r="B836" s="943">
        <f>'Part 2 DA Summary'!H20</f>
        <v>0</v>
      </c>
      <c r="C836" s="912" t="s">
        <v>3951</v>
      </c>
      <c r="D836" s="943"/>
      <c r="E836" s="943"/>
      <c r="F836" s="912" t="s">
        <v>3077</v>
      </c>
      <c r="G836" s="912" t="s">
        <v>3078</v>
      </c>
      <c r="H836" s="217" t="s">
        <v>2522</v>
      </c>
      <c r="I836" s="912">
        <v>92</v>
      </c>
    </row>
    <row r="837" spans="1:9" x14ac:dyDescent="0.2">
      <c r="A837" s="912" t="s">
        <v>2613</v>
      </c>
      <c r="B837" s="943">
        <f>'Part 2 DA Summary'!H21</f>
        <v>0</v>
      </c>
      <c r="C837" s="912" t="s">
        <v>3951</v>
      </c>
      <c r="D837" s="943"/>
      <c r="E837" s="943"/>
      <c r="F837" s="912" t="s">
        <v>3079</v>
      </c>
      <c r="G837" s="912" t="s">
        <v>3080</v>
      </c>
      <c r="H837" s="217" t="s">
        <v>2522</v>
      </c>
      <c r="I837" s="912">
        <v>93</v>
      </c>
    </row>
    <row r="838" spans="1:9" x14ac:dyDescent="0.2">
      <c r="A838" s="912" t="s">
        <v>2614</v>
      </c>
      <c r="B838" s="943">
        <f>'Part 2 DA Summary'!H22</f>
        <v>0</v>
      </c>
      <c r="C838" s="912" t="s">
        <v>3951</v>
      </c>
      <c r="D838" s="943"/>
      <c r="E838" s="943"/>
      <c r="F838" s="912" t="s">
        <v>3081</v>
      </c>
      <c r="G838" s="912" t="s">
        <v>3082</v>
      </c>
      <c r="H838" s="217" t="s">
        <v>2522</v>
      </c>
      <c r="I838" s="912">
        <v>94</v>
      </c>
    </row>
    <row r="839" spans="1:9" x14ac:dyDescent="0.2">
      <c r="A839" s="912" t="s">
        <v>2615</v>
      </c>
      <c r="B839" s="943">
        <f>'Part 2 DA Summary'!H23</f>
        <v>0</v>
      </c>
      <c r="C839" s="912" t="s">
        <v>3951</v>
      </c>
      <c r="D839" s="943"/>
      <c r="E839" s="943"/>
      <c r="F839" s="912" t="s">
        <v>3083</v>
      </c>
      <c r="G839" s="912" t="s">
        <v>3084</v>
      </c>
      <c r="H839" s="217" t="s">
        <v>2522</v>
      </c>
      <c r="I839" s="912">
        <v>95</v>
      </c>
    </row>
    <row r="840" spans="1:9" x14ac:dyDescent="0.2">
      <c r="A840" s="912" t="s">
        <v>2616</v>
      </c>
      <c r="B840" s="943">
        <f>'Part 2 DA Summary'!H24</f>
        <v>0</v>
      </c>
      <c r="C840" s="912" t="s">
        <v>3951</v>
      </c>
      <c r="D840" s="943"/>
      <c r="E840" s="943"/>
      <c r="F840" s="912" t="s">
        <v>3085</v>
      </c>
      <c r="G840" s="912" t="s">
        <v>3086</v>
      </c>
      <c r="H840" s="217" t="s">
        <v>2522</v>
      </c>
      <c r="I840" s="912">
        <v>96</v>
      </c>
    </row>
    <row r="841" spans="1:9" x14ac:dyDescent="0.2">
      <c r="A841" s="912" t="s">
        <v>2617</v>
      </c>
      <c r="B841" s="943">
        <f>'Part 2 DA Summary'!H25</f>
        <v>0</v>
      </c>
      <c r="C841" s="912" t="s">
        <v>3951</v>
      </c>
      <c r="D841" s="943"/>
      <c r="E841" s="943"/>
      <c r="F841" s="912" t="s">
        <v>3087</v>
      </c>
      <c r="G841" s="912" t="s">
        <v>3088</v>
      </c>
      <c r="H841" s="217" t="s">
        <v>2522</v>
      </c>
      <c r="I841" s="912">
        <v>97</v>
      </c>
    </row>
    <row r="842" spans="1:9" x14ac:dyDescent="0.2">
      <c r="A842" s="912" t="s">
        <v>2618</v>
      </c>
      <c r="B842" s="943">
        <f>'Part 2 DA Summary'!H26</f>
        <v>0</v>
      </c>
      <c r="C842" s="912" t="s">
        <v>3951</v>
      </c>
      <c r="D842" s="943"/>
      <c r="E842" s="943"/>
      <c r="F842" s="912" t="s">
        <v>3089</v>
      </c>
      <c r="G842" s="912" t="s">
        <v>3090</v>
      </c>
      <c r="H842" s="217" t="s">
        <v>2522</v>
      </c>
      <c r="I842" s="912">
        <v>98</v>
      </c>
    </row>
    <row r="843" spans="1:9" x14ac:dyDescent="0.2">
      <c r="A843" s="912" t="s">
        <v>2619</v>
      </c>
      <c r="B843" s="943">
        <f>'Part 2 DA Summary'!H27</f>
        <v>0</v>
      </c>
      <c r="C843" s="912" t="s">
        <v>3951</v>
      </c>
      <c r="D843" s="943"/>
      <c r="E843" s="943"/>
      <c r="F843" s="912" t="s">
        <v>3091</v>
      </c>
      <c r="G843" s="912" t="s">
        <v>3092</v>
      </c>
      <c r="H843" s="217" t="s">
        <v>2522</v>
      </c>
      <c r="I843" s="912">
        <v>99</v>
      </c>
    </row>
    <row r="844" spans="1:9" x14ac:dyDescent="0.2">
      <c r="A844" s="912" t="s">
        <v>2620</v>
      </c>
      <c r="B844" s="943">
        <f>'Part 2 DA Summary'!H28</f>
        <v>0</v>
      </c>
      <c r="C844" s="912" t="s">
        <v>3951</v>
      </c>
      <c r="D844" s="943"/>
      <c r="E844" s="943"/>
      <c r="F844" s="912" t="s">
        <v>3093</v>
      </c>
      <c r="G844" s="912" t="s">
        <v>3094</v>
      </c>
      <c r="H844" s="217" t="s">
        <v>2522</v>
      </c>
      <c r="I844" s="912">
        <v>100</v>
      </c>
    </row>
    <row r="845" spans="1:9" x14ac:dyDescent="0.2">
      <c r="A845" s="912" t="s">
        <v>2621</v>
      </c>
      <c r="B845" s="943">
        <f>'Part 2 DA Summary'!H29</f>
        <v>0</v>
      </c>
      <c r="C845" s="912" t="s">
        <v>3951</v>
      </c>
      <c r="D845" s="943"/>
      <c r="E845" s="943"/>
      <c r="F845" s="912" t="s">
        <v>3095</v>
      </c>
      <c r="G845" s="912" t="s">
        <v>3096</v>
      </c>
      <c r="H845" s="217" t="s">
        <v>2522</v>
      </c>
      <c r="I845" s="912">
        <v>101</v>
      </c>
    </row>
    <row r="846" spans="1:9" x14ac:dyDescent="0.2">
      <c r="A846" s="912" t="s">
        <v>2622</v>
      </c>
      <c r="B846" s="943">
        <f>'Part 2 DA Summary'!H30</f>
        <v>0</v>
      </c>
      <c r="C846" s="912" t="s">
        <v>3951</v>
      </c>
      <c r="D846" s="943"/>
      <c r="E846" s="943"/>
      <c r="F846" s="912" t="s">
        <v>3097</v>
      </c>
      <c r="G846" s="912" t="s">
        <v>3098</v>
      </c>
      <c r="H846" s="217" t="s">
        <v>2522</v>
      </c>
      <c r="I846" s="912">
        <v>102</v>
      </c>
    </row>
    <row r="847" spans="1:9" x14ac:dyDescent="0.2">
      <c r="A847" s="912" t="s">
        <v>2623</v>
      </c>
      <c r="B847" s="943">
        <f>'Part 2 DA Summary'!H31</f>
        <v>0</v>
      </c>
      <c r="C847" s="912" t="s">
        <v>3951</v>
      </c>
      <c r="D847" s="943"/>
      <c r="E847" s="943"/>
      <c r="F847" s="912" t="s">
        <v>3099</v>
      </c>
      <c r="G847" s="912" t="s">
        <v>3100</v>
      </c>
      <c r="H847" s="217" t="s">
        <v>2522</v>
      </c>
      <c r="I847" s="912">
        <v>103</v>
      </c>
    </row>
    <row r="848" spans="1:9" x14ac:dyDescent="0.2">
      <c r="A848" s="912" t="s">
        <v>2624</v>
      </c>
      <c r="B848" s="943">
        <f>'Part 2 DA Summary'!H32</f>
        <v>0</v>
      </c>
      <c r="C848" s="912" t="s">
        <v>3951</v>
      </c>
      <c r="D848" s="943"/>
      <c r="E848" s="943"/>
      <c r="F848" s="912" t="s">
        <v>3101</v>
      </c>
      <c r="G848" s="912" t="s">
        <v>3102</v>
      </c>
      <c r="H848" s="217" t="s">
        <v>2522</v>
      </c>
      <c r="I848" s="912">
        <v>104</v>
      </c>
    </row>
    <row r="849" spans="1:9" x14ac:dyDescent="0.2">
      <c r="A849" s="912" t="s">
        <v>2625</v>
      </c>
      <c r="B849" s="943">
        <f>'Part 2 DA Summary'!H33</f>
        <v>0</v>
      </c>
      <c r="C849" s="912" t="s">
        <v>3951</v>
      </c>
      <c r="D849" s="943"/>
      <c r="E849" s="943"/>
      <c r="F849" s="912" t="s">
        <v>3103</v>
      </c>
      <c r="G849" s="912" t="s">
        <v>3104</v>
      </c>
      <c r="H849" s="217" t="s">
        <v>2522</v>
      </c>
      <c r="I849" s="912">
        <v>105</v>
      </c>
    </row>
    <row r="850" spans="1:9" x14ac:dyDescent="0.2">
      <c r="A850" s="912" t="s">
        <v>2626</v>
      </c>
      <c r="B850" s="943">
        <f>'Part 2 DA Summary'!H34</f>
        <v>0</v>
      </c>
      <c r="C850" s="912" t="s">
        <v>3951</v>
      </c>
      <c r="D850" s="943"/>
      <c r="E850" s="943"/>
      <c r="F850" s="912" t="s">
        <v>3105</v>
      </c>
      <c r="G850" s="912" t="s">
        <v>3106</v>
      </c>
      <c r="H850" s="217" t="s">
        <v>2522</v>
      </c>
      <c r="I850" s="912">
        <v>106</v>
      </c>
    </row>
    <row r="851" spans="1:9" x14ac:dyDescent="0.2">
      <c r="A851" s="912" t="s">
        <v>2627</v>
      </c>
      <c r="B851" s="943">
        <f>'Part 2 DA Summary'!H35</f>
        <v>0</v>
      </c>
      <c r="C851" s="912" t="s">
        <v>3951</v>
      </c>
      <c r="D851" s="943"/>
      <c r="E851" s="943"/>
      <c r="F851" s="912" t="s">
        <v>3107</v>
      </c>
      <c r="G851" s="912" t="s">
        <v>3108</v>
      </c>
      <c r="H851" s="217" t="s">
        <v>2522</v>
      </c>
      <c r="I851" s="912">
        <v>107</v>
      </c>
    </row>
    <row r="852" spans="1:9" x14ac:dyDescent="0.2">
      <c r="A852" s="912" t="s">
        <v>2628</v>
      </c>
      <c r="B852" s="943">
        <f>'Part 2 DA Summary'!H36</f>
        <v>0</v>
      </c>
      <c r="C852" s="912" t="s">
        <v>3951</v>
      </c>
      <c r="D852" s="943"/>
      <c r="E852" s="943"/>
      <c r="F852" s="912" t="s">
        <v>3109</v>
      </c>
      <c r="G852" s="912" t="s">
        <v>3110</v>
      </c>
      <c r="H852" s="217" t="s">
        <v>2522</v>
      </c>
      <c r="I852" s="912">
        <v>108</v>
      </c>
    </row>
    <row r="853" spans="1:9" x14ac:dyDescent="0.2">
      <c r="A853" s="912" t="s">
        <v>2629</v>
      </c>
      <c r="B853" s="943">
        <f>'Part 2 DA Summary'!H37</f>
        <v>0</v>
      </c>
      <c r="C853" s="912" t="s">
        <v>3951</v>
      </c>
      <c r="D853" s="943"/>
      <c r="E853" s="943"/>
      <c r="F853" s="912" t="s">
        <v>3111</v>
      </c>
      <c r="G853" s="912" t="s">
        <v>3112</v>
      </c>
      <c r="H853" s="217" t="s">
        <v>2522</v>
      </c>
      <c r="I853" s="912">
        <v>109</v>
      </c>
    </row>
    <row r="854" spans="1:9" x14ac:dyDescent="0.2">
      <c r="A854" s="912" t="s">
        <v>2630</v>
      </c>
      <c r="B854" s="943">
        <f>'Part 2 DA Summary'!H38</f>
        <v>0</v>
      </c>
      <c r="C854" s="912" t="s">
        <v>3951</v>
      </c>
      <c r="D854" s="943"/>
      <c r="E854" s="943"/>
      <c r="F854" s="912" t="s">
        <v>3113</v>
      </c>
      <c r="G854" s="912" t="s">
        <v>3114</v>
      </c>
      <c r="H854" s="217" t="s">
        <v>2522</v>
      </c>
      <c r="I854" s="912">
        <v>110</v>
      </c>
    </row>
    <row r="855" spans="1:9" x14ac:dyDescent="0.2">
      <c r="A855" s="912" t="s">
        <v>2631</v>
      </c>
      <c r="B855" s="943">
        <f>'Part 2 DA Summary'!H39</f>
        <v>0</v>
      </c>
      <c r="C855" s="912" t="s">
        <v>3951</v>
      </c>
      <c r="D855" s="943"/>
      <c r="E855" s="943"/>
      <c r="F855" s="912" t="s">
        <v>3115</v>
      </c>
      <c r="G855" s="912" t="s">
        <v>3116</v>
      </c>
      <c r="H855" s="217" t="s">
        <v>2522</v>
      </c>
      <c r="I855" s="912">
        <v>111</v>
      </c>
    </row>
    <row r="856" spans="1:9" x14ac:dyDescent="0.2">
      <c r="A856" s="912" t="s">
        <v>2632</v>
      </c>
      <c r="B856" s="943">
        <f>'Part 2 DA Summary'!H40</f>
        <v>0</v>
      </c>
      <c r="C856" s="912" t="s">
        <v>3951</v>
      </c>
      <c r="D856" s="943"/>
      <c r="E856" s="943"/>
      <c r="F856" s="912" t="s">
        <v>3117</v>
      </c>
      <c r="G856" s="912" t="s">
        <v>3118</v>
      </c>
      <c r="H856" s="217" t="s">
        <v>2522</v>
      </c>
      <c r="I856" s="912">
        <v>112</v>
      </c>
    </row>
    <row r="857" spans="1:9" x14ac:dyDescent="0.2">
      <c r="A857" s="912" t="s">
        <v>2633</v>
      </c>
      <c r="B857" s="943">
        <f>'Part 2 DA Summary'!H41</f>
        <v>0</v>
      </c>
      <c r="C857" s="912" t="s">
        <v>3951</v>
      </c>
      <c r="D857" s="943"/>
      <c r="E857" s="943"/>
      <c r="F857" s="912" t="s">
        <v>3119</v>
      </c>
      <c r="G857" s="912" t="s">
        <v>3120</v>
      </c>
      <c r="H857" s="217" t="s">
        <v>2522</v>
      </c>
      <c r="I857" s="912">
        <v>113</v>
      </c>
    </row>
    <row r="858" spans="1:9" x14ac:dyDescent="0.2">
      <c r="A858" s="912" t="s">
        <v>2634</v>
      </c>
      <c r="B858" s="943">
        <f>'Part 2 DA Summary'!H42</f>
        <v>0</v>
      </c>
      <c r="C858" s="912" t="s">
        <v>3951</v>
      </c>
      <c r="D858" s="943"/>
      <c r="E858" s="943"/>
      <c r="F858" s="912" t="s">
        <v>3121</v>
      </c>
      <c r="G858" s="912" t="s">
        <v>3122</v>
      </c>
      <c r="H858" s="217" t="s">
        <v>2522</v>
      </c>
      <c r="I858" s="912">
        <v>114</v>
      </c>
    </row>
    <row r="859" spans="1:9" x14ac:dyDescent="0.2">
      <c r="A859" s="912" t="s">
        <v>2635</v>
      </c>
      <c r="B859" s="943">
        <f>'Part 2 DA Summary'!H43</f>
        <v>0</v>
      </c>
      <c r="C859" s="912" t="s">
        <v>3951</v>
      </c>
      <c r="D859" s="943"/>
      <c r="E859" s="943"/>
      <c r="F859" s="912" t="s">
        <v>3123</v>
      </c>
      <c r="G859" s="912" t="s">
        <v>3124</v>
      </c>
      <c r="H859" s="217" t="s">
        <v>2522</v>
      </c>
      <c r="I859" s="912">
        <v>115</v>
      </c>
    </row>
    <row r="860" spans="1:9" x14ac:dyDescent="0.2">
      <c r="A860" s="912" t="s">
        <v>2636</v>
      </c>
      <c r="B860" s="943">
        <f>'Part 2 DA Summary'!H44</f>
        <v>0</v>
      </c>
      <c r="C860" s="912" t="s">
        <v>3951</v>
      </c>
      <c r="D860" s="943"/>
      <c r="E860" s="943"/>
      <c r="F860" s="912" t="s">
        <v>3125</v>
      </c>
      <c r="G860" s="912" t="s">
        <v>3126</v>
      </c>
      <c r="H860" s="217" t="s">
        <v>2522</v>
      </c>
      <c r="I860" s="912">
        <v>116</v>
      </c>
    </row>
    <row r="861" spans="1:9" x14ac:dyDescent="0.2">
      <c r="A861" s="912" t="s">
        <v>2637</v>
      </c>
      <c r="B861" s="943">
        <f>'Part 2 DA Summary'!H45</f>
        <v>0</v>
      </c>
      <c r="C861" s="912" t="s">
        <v>3951</v>
      </c>
      <c r="D861" s="943"/>
      <c r="E861" s="943"/>
      <c r="F861" s="912" t="s">
        <v>3127</v>
      </c>
      <c r="G861" s="912" t="s">
        <v>3128</v>
      </c>
      <c r="H861" s="217" t="s">
        <v>2522</v>
      </c>
      <c r="I861" s="912">
        <v>117</v>
      </c>
    </row>
    <row r="862" spans="1:9" x14ac:dyDescent="0.2">
      <c r="A862" s="912" t="s">
        <v>2638</v>
      </c>
      <c r="B862" s="943">
        <f>'Part 2 DA Summary'!H46</f>
        <v>0</v>
      </c>
      <c r="C862" s="912" t="s">
        <v>3951</v>
      </c>
      <c r="D862" s="943"/>
      <c r="E862" s="943"/>
      <c r="F862" s="912" t="s">
        <v>3129</v>
      </c>
      <c r="G862" s="912" t="s">
        <v>3130</v>
      </c>
      <c r="H862" s="217" t="s">
        <v>2522</v>
      </c>
      <c r="I862" s="912">
        <v>118</v>
      </c>
    </row>
    <row r="863" spans="1:9" x14ac:dyDescent="0.2">
      <c r="A863" s="912" t="s">
        <v>2639</v>
      </c>
      <c r="B863" s="943">
        <f>'Part 2 DA Summary'!H47</f>
        <v>0</v>
      </c>
      <c r="C863" s="912" t="s">
        <v>3951</v>
      </c>
      <c r="D863" s="943"/>
      <c r="E863" s="943"/>
      <c r="F863" s="912" t="s">
        <v>3131</v>
      </c>
      <c r="G863" s="912" t="s">
        <v>3132</v>
      </c>
      <c r="H863" s="217" t="s">
        <v>2522</v>
      </c>
      <c r="I863" s="912">
        <v>119</v>
      </c>
    </row>
    <row r="864" spans="1:9" x14ac:dyDescent="0.2">
      <c r="A864" s="912" t="s">
        <v>2640</v>
      </c>
      <c r="B864" s="943">
        <f>'Part 2 DA Summary'!H48</f>
        <v>0</v>
      </c>
      <c r="C864" s="912" t="s">
        <v>3951</v>
      </c>
      <c r="D864" s="943"/>
      <c r="E864" s="943"/>
      <c r="F864" s="912" t="s">
        <v>3133</v>
      </c>
      <c r="G864" s="912" t="s">
        <v>3134</v>
      </c>
      <c r="H864" s="217" t="s">
        <v>2522</v>
      </c>
      <c r="I864" s="912">
        <v>120</v>
      </c>
    </row>
    <row r="865" spans="1:9" x14ac:dyDescent="0.2">
      <c r="A865" s="912" t="s">
        <v>2641</v>
      </c>
      <c r="B865" s="943">
        <f>'Part 2 DA Summary'!H49</f>
        <v>0</v>
      </c>
      <c r="C865" s="912" t="s">
        <v>3951</v>
      </c>
      <c r="D865" s="943"/>
      <c r="E865" s="943"/>
      <c r="F865" s="912" t="s">
        <v>3135</v>
      </c>
      <c r="G865" s="912" t="s">
        <v>3136</v>
      </c>
      <c r="H865" s="217" t="s">
        <v>2522</v>
      </c>
      <c r="I865" s="912">
        <v>121</v>
      </c>
    </row>
    <row r="866" spans="1:9" x14ac:dyDescent="0.2">
      <c r="A866" s="912" t="s">
        <v>2642</v>
      </c>
      <c r="B866" s="943">
        <f>'Part 2 DA Summary'!H50</f>
        <v>0</v>
      </c>
      <c r="C866" s="912" t="s">
        <v>3951</v>
      </c>
      <c r="D866" s="943"/>
      <c r="E866" s="943"/>
      <c r="F866" s="912" t="s">
        <v>3137</v>
      </c>
      <c r="G866" s="912" t="s">
        <v>3138</v>
      </c>
      <c r="H866" s="217" t="s">
        <v>2522</v>
      </c>
      <c r="I866" s="912">
        <v>122</v>
      </c>
    </row>
    <row r="867" spans="1:9" x14ac:dyDescent="0.2">
      <c r="A867" s="912" t="s">
        <v>2643</v>
      </c>
      <c r="B867" s="943">
        <f>'Part 2 DA Summary'!H51</f>
        <v>0</v>
      </c>
      <c r="C867" s="912" t="s">
        <v>3951</v>
      </c>
      <c r="D867" s="943"/>
      <c r="E867" s="943"/>
      <c r="F867" s="912" t="s">
        <v>3139</v>
      </c>
      <c r="G867" s="912" t="s">
        <v>3140</v>
      </c>
      <c r="H867" s="217" t="s">
        <v>2522</v>
      </c>
      <c r="I867" s="912">
        <v>123</v>
      </c>
    </row>
    <row r="868" spans="1:9" x14ac:dyDescent="0.2">
      <c r="A868" s="912" t="s">
        <v>2644</v>
      </c>
      <c r="B868" s="943">
        <f>'Part 2 DA Summary'!H52</f>
        <v>0</v>
      </c>
      <c r="C868" s="912" t="s">
        <v>3951</v>
      </c>
      <c r="D868" s="943"/>
      <c r="E868" s="943"/>
      <c r="F868" s="912" t="s">
        <v>3141</v>
      </c>
      <c r="G868" s="912" t="s">
        <v>3142</v>
      </c>
      <c r="H868" s="217" t="s">
        <v>2522</v>
      </c>
      <c r="I868" s="912">
        <v>124</v>
      </c>
    </row>
    <row r="869" spans="1:9" x14ac:dyDescent="0.2">
      <c r="A869" s="912" t="s">
        <v>2645</v>
      </c>
      <c r="B869" s="943">
        <f>'Part 2 DA Summary'!H53</f>
        <v>0</v>
      </c>
      <c r="C869" s="912" t="s">
        <v>3951</v>
      </c>
      <c r="D869" s="943"/>
      <c r="E869" s="943"/>
      <c r="F869" s="912" t="s">
        <v>3143</v>
      </c>
      <c r="G869" s="912" t="s">
        <v>3144</v>
      </c>
      <c r="H869" s="217" t="s">
        <v>2522</v>
      </c>
      <c r="I869" s="912">
        <v>125</v>
      </c>
    </row>
    <row r="870" spans="1:9" x14ac:dyDescent="0.2">
      <c r="A870" s="912" t="s">
        <v>3981</v>
      </c>
      <c r="B870" s="1503">
        <f>'Part 2 DA Summary'!J6</f>
        <v>0</v>
      </c>
      <c r="C870" s="912" t="s">
        <v>3951</v>
      </c>
      <c r="D870" s="943"/>
      <c r="E870" s="943"/>
      <c r="F870" s="912" t="s">
        <v>3145</v>
      </c>
      <c r="G870" s="912" t="s">
        <v>3146</v>
      </c>
      <c r="H870" s="217" t="s">
        <v>2522</v>
      </c>
      <c r="I870" s="912">
        <v>126</v>
      </c>
    </row>
    <row r="871" spans="1:9" x14ac:dyDescent="0.2">
      <c r="A871" s="912" t="s">
        <v>2646</v>
      </c>
      <c r="B871" s="943">
        <f>'Part 2 DA Summary'!J13</f>
        <v>0</v>
      </c>
      <c r="C871" s="912" t="s">
        <v>3951</v>
      </c>
      <c r="D871" s="943"/>
      <c r="E871" s="943"/>
      <c r="F871" s="912" t="s">
        <v>3147</v>
      </c>
      <c r="G871" s="912" t="s">
        <v>3148</v>
      </c>
      <c r="H871" s="217" t="s">
        <v>2522</v>
      </c>
      <c r="I871" s="912">
        <v>127</v>
      </c>
    </row>
    <row r="872" spans="1:9" x14ac:dyDescent="0.2">
      <c r="A872" s="912" t="s">
        <v>2647</v>
      </c>
      <c r="B872" s="943">
        <f>'Part 2 DA Summary'!J14</f>
        <v>0</v>
      </c>
      <c r="C872" s="912" t="s">
        <v>3951</v>
      </c>
      <c r="D872" s="943"/>
      <c r="E872" s="943"/>
      <c r="F872" s="912" t="s">
        <v>3149</v>
      </c>
      <c r="G872" s="912" t="s">
        <v>3150</v>
      </c>
      <c r="H872" s="217" t="s">
        <v>2522</v>
      </c>
      <c r="I872" s="912">
        <v>128</v>
      </c>
    </row>
    <row r="873" spans="1:9" x14ac:dyDescent="0.2">
      <c r="A873" s="912" t="s">
        <v>2648</v>
      </c>
      <c r="B873" s="943">
        <f>'Part 2 DA Summary'!J15</f>
        <v>0</v>
      </c>
      <c r="C873" s="912" t="s">
        <v>3951</v>
      </c>
      <c r="D873" s="943"/>
      <c r="E873" s="943"/>
      <c r="F873" s="912" t="s">
        <v>3151</v>
      </c>
      <c r="G873" s="912" t="s">
        <v>3152</v>
      </c>
      <c r="H873" s="217" t="s">
        <v>2522</v>
      </c>
      <c r="I873" s="912">
        <v>129</v>
      </c>
    </row>
    <row r="874" spans="1:9" x14ac:dyDescent="0.2">
      <c r="A874" s="912" t="s">
        <v>2649</v>
      </c>
      <c r="B874" s="943">
        <f>'Part 2 DA Summary'!J16</f>
        <v>0</v>
      </c>
      <c r="C874" s="912" t="s">
        <v>3951</v>
      </c>
      <c r="D874" s="943"/>
      <c r="E874" s="943"/>
      <c r="F874" s="912" t="s">
        <v>3153</v>
      </c>
      <c r="G874" s="912" t="s">
        <v>3154</v>
      </c>
      <c r="H874" s="217" t="s">
        <v>2522</v>
      </c>
      <c r="I874" s="912">
        <v>130</v>
      </c>
    </row>
    <row r="875" spans="1:9" x14ac:dyDescent="0.2">
      <c r="A875" s="912" t="s">
        <v>2650</v>
      </c>
      <c r="B875" s="943">
        <f>'Part 2 DA Summary'!J17</f>
        <v>0</v>
      </c>
      <c r="C875" s="912" t="s">
        <v>3951</v>
      </c>
      <c r="D875" s="943"/>
      <c r="E875" s="943"/>
      <c r="F875" s="912" t="s">
        <v>3155</v>
      </c>
      <c r="G875" s="912" t="s">
        <v>3156</v>
      </c>
      <c r="H875" s="217" t="s">
        <v>2522</v>
      </c>
      <c r="I875" s="912">
        <v>131</v>
      </c>
    </row>
    <row r="876" spans="1:9" x14ac:dyDescent="0.2">
      <c r="A876" s="912" t="s">
        <v>2651</v>
      </c>
      <c r="B876" s="943">
        <f>'Part 2 DA Summary'!J18</f>
        <v>0</v>
      </c>
      <c r="C876" s="912" t="s">
        <v>3951</v>
      </c>
      <c r="D876" s="943"/>
      <c r="E876" s="943"/>
      <c r="F876" s="912" t="s">
        <v>3157</v>
      </c>
      <c r="G876" s="912" t="s">
        <v>3158</v>
      </c>
      <c r="H876" s="217" t="s">
        <v>2522</v>
      </c>
      <c r="I876" s="912">
        <v>132</v>
      </c>
    </row>
    <row r="877" spans="1:9" x14ac:dyDescent="0.2">
      <c r="A877" s="912" t="s">
        <v>2652</v>
      </c>
      <c r="B877" s="943">
        <f>'Part 2 DA Summary'!J19</f>
        <v>0</v>
      </c>
      <c r="C877" s="912" t="s">
        <v>3951</v>
      </c>
      <c r="D877" s="943"/>
      <c r="E877" s="943"/>
      <c r="F877" s="912" t="s">
        <v>3159</v>
      </c>
      <c r="G877" s="912" t="s">
        <v>3160</v>
      </c>
      <c r="H877" s="217" t="s">
        <v>2522</v>
      </c>
      <c r="I877" s="912">
        <v>133</v>
      </c>
    </row>
    <row r="878" spans="1:9" x14ac:dyDescent="0.2">
      <c r="A878" s="912" t="s">
        <v>2653</v>
      </c>
      <c r="B878" s="943">
        <f>'Part 2 DA Summary'!J20</f>
        <v>0</v>
      </c>
      <c r="C878" s="912" t="s">
        <v>3951</v>
      </c>
      <c r="D878" s="943"/>
      <c r="E878" s="943"/>
      <c r="F878" s="912" t="s">
        <v>3161</v>
      </c>
      <c r="G878" s="912" t="s">
        <v>3162</v>
      </c>
      <c r="H878" s="217" t="s">
        <v>2522</v>
      </c>
      <c r="I878" s="912">
        <v>134</v>
      </c>
    </row>
    <row r="879" spans="1:9" x14ac:dyDescent="0.2">
      <c r="A879" s="912" t="s">
        <v>2654</v>
      </c>
      <c r="B879" s="943">
        <f>'Part 2 DA Summary'!J21</f>
        <v>0</v>
      </c>
      <c r="C879" s="912" t="s">
        <v>3951</v>
      </c>
      <c r="D879" s="943"/>
      <c r="E879" s="943"/>
      <c r="F879" s="912" t="s">
        <v>3163</v>
      </c>
      <c r="G879" s="912" t="s">
        <v>3164</v>
      </c>
      <c r="H879" s="217" t="s">
        <v>2522</v>
      </c>
      <c r="I879" s="912">
        <v>135</v>
      </c>
    </row>
    <row r="880" spans="1:9" x14ac:dyDescent="0.2">
      <c r="A880" s="912" t="s">
        <v>2655</v>
      </c>
      <c r="B880" s="943">
        <f>'Part 2 DA Summary'!J22</f>
        <v>0</v>
      </c>
      <c r="C880" s="912" t="s">
        <v>3951</v>
      </c>
      <c r="D880" s="943"/>
      <c r="E880" s="943"/>
      <c r="F880" s="912" t="s">
        <v>3165</v>
      </c>
      <c r="G880" s="912" t="s">
        <v>3166</v>
      </c>
      <c r="H880" s="217" t="s">
        <v>2522</v>
      </c>
      <c r="I880" s="912">
        <v>136</v>
      </c>
    </row>
    <row r="881" spans="1:9" x14ac:dyDescent="0.2">
      <c r="A881" s="912" t="s">
        <v>2656</v>
      </c>
      <c r="B881" s="943">
        <f>'Part 2 DA Summary'!J23</f>
        <v>0</v>
      </c>
      <c r="C881" s="912" t="s">
        <v>3951</v>
      </c>
      <c r="D881" s="943"/>
      <c r="E881" s="943"/>
      <c r="F881" s="912" t="s">
        <v>3167</v>
      </c>
      <c r="G881" s="912" t="s">
        <v>3168</v>
      </c>
      <c r="H881" s="217" t="s">
        <v>2522</v>
      </c>
      <c r="I881" s="912">
        <v>137</v>
      </c>
    </row>
    <row r="882" spans="1:9" x14ac:dyDescent="0.2">
      <c r="A882" s="912" t="s">
        <v>2657</v>
      </c>
      <c r="B882" s="943">
        <f>'Part 2 DA Summary'!J24</f>
        <v>0</v>
      </c>
      <c r="C882" s="912" t="s">
        <v>3951</v>
      </c>
      <c r="D882" s="943"/>
      <c r="E882" s="943"/>
      <c r="F882" s="912" t="s">
        <v>3169</v>
      </c>
      <c r="G882" s="912" t="s">
        <v>3170</v>
      </c>
      <c r="H882" s="217" t="s">
        <v>2522</v>
      </c>
      <c r="I882" s="912">
        <v>138</v>
      </c>
    </row>
    <row r="883" spans="1:9" x14ac:dyDescent="0.2">
      <c r="A883" s="912" t="s">
        <v>2658</v>
      </c>
      <c r="B883" s="943">
        <f>'Part 2 DA Summary'!J25</f>
        <v>0</v>
      </c>
      <c r="C883" s="912" t="s">
        <v>3951</v>
      </c>
      <c r="D883" s="943"/>
      <c r="E883" s="943"/>
      <c r="F883" s="912" t="s">
        <v>3171</v>
      </c>
      <c r="G883" s="912" t="s">
        <v>3172</v>
      </c>
      <c r="H883" s="217" t="s">
        <v>2522</v>
      </c>
      <c r="I883" s="912">
        <v>139</v>
      </c>
    </row>
    <row r="884" spans="1:9" x14ac:dyDescent="0.2">
      <c r="A884" s="912" t="s">
        <v>2659</v>
      </c>
      <c r="B884" s="943">
        <f>'Part 2 DA Summary'!J26</f>
        <v>0</v>
      </c>
      <c r="C884" s="912" t="s">
        <v>3951</v>
      </c>
      <c r="D884" s="943"/>
      <c r="E884" s="943"/>
      <c r="F884" s="912" t="s">
        <v>3173</v>
      </c>
      <c r="G884" s="912" t="s">
        <v>3174</v>
      </c>
      <c r="H884" s="217" t="s">
        <v>2522</v>
      </c>
      <c r="I884" s="912">
        <v>140</v>
      </c>
    </row>
    <row r="885" spans="1:9" x14ac:dyDescent="0.2">
      <c r="A885" s="912" t="s">
        <v>2660</v>
      </c>
      <c r="B885" s="943">
        <f>'Part 2 DA Summary'!J27</f>
        <v>0</v>
      </c>
      <c r="C885" s="912" t="s">
        <v>3951</v>
      </c>
      <c r="D885" s="943"/>
      <c r="E885" s="943"/>
      <c r="F885" s="912" t="s">
        <v>3175</v>
      </c>
      <c r="G885" s="912" t="s">
        <v>3176</v>
      </c>
      <c r="H885" s="217" t="s">
        <v>2522</v>
      </c>
      <c r="I885" s="912">
        <v>141</v>
      </c>
    </row>
    <row r="886" spans="1:9" x14ac:dyDescent="0.2">
      <c r="A886" s="912" t="s">
        <v>2661</v>
      </c>
      <c r="B886" s="943">
        <f>'Part 2 DA Summary'!J28</f>
        <v>0</v>
      </c>
      <c r="C886" s="912" t="s">
        <v>3951</v>
      </c>
      <c r="D886" s="943"/>
      <c r="E886" s="943"/>
      <c r="F886" s="912" t="s">
        <v>3177</v>
      </c>
      <c r="G886" s="912" t="s">
        <v>3178</v>
      </c>
      <c r="H886" s="217" t="s">
        <v>2522</v>
      </c>
      <c r="I886" s="912">
        <v>142</v>
      </c>
    </row>
    <row r="887" spans="1:9" x14ac:dyDescent="0.2">
      <c r="A887" s="912" t="s">
        <v>2662</v>
      </c>
      <c r="B887" s="943">
        <f>'Part 2 DA Summary'!J29</f>
        <v>0</v>
      </c>
      <c r="C887" s="912" t="s">
        <v>3951</v>
      </c>
      <c r="D887" s="943"/>
      <c r="E887" s="943"/>
      <c r="F887" s="912" t="s">
        <v>3179</v>
      </c>
      <c r="G887" s="912" t="s">
        <v>3180</v>
      </c>
      <c r="H887" s="217" t="s">
        <v>2522</v>
      </c>
      <c r="I887" s="912">
        <v>143</v>
      </c>
    </row>
    <row r="888" spans="1:9" x14ac:dyDescent="0.2">
      <c r="A888" s="912" t="s">
        <v>2663</v>
      </c>
      <c r="B888" s="943">
        <f>'Part 2 DA Summary'!J30</f>
        <v>0</v>
      </c>
      <c r="C888" s="912" t="s">
        <v>3951</v>
      </c>
      <c r="D888" s="943"/>
      <c r="E888" s="943"/>
      <c r="F888" s="912" t="s">
        <v>3181</v>
      </c>
      <c r="G888" s="912" t="s">
        <v>3182</v>
      </c>
      <c r="H888" s="217" t="s">
        <v>2522</v>
      </c>
      <c r="I888" s="912">
        <v>144</v>
      </c>
    </row>
    <row r="889" spans="1:9" x14ac:dyDescent="0.2">
      <c r="A889" s="912" t="s">
        <v>2664</v>
      </c>
      <c r="B889" s="943">
        <f>'Part 2 DA Summary'!J31</f>
        <v>0</v>
      </c>
      <c r="C889" s="912" t="s">
        <v>3951</v>
      </c>
      <c r="D889" s="943"/>
      <c r="E889" s="943"/>
      <c r="F889" s="912" t="s">
        <v>3183</v>
      </c>
      <c r="G889" s="912" t="s">
        <v>3184</v>
      </c>
      <c r="H889" s="217" t="s">
        <v>2522</v>
      </c>
      <c r="I889" s="912">
        <v>145</v>
      </c>
    </row>
    <row r="890" spans="1:9" x14ac:dyDescent="0.2">
      <c r="A890" s="912" t="s">
        <v>2665</v>
      </c>
      <c r="B890" s="943">
        <f>'Part 2 DA Summary'!J32</f>
        <v>0</v>
      </c>
      <c r="C890" s="912" t="s">
        <v>3951</v>
      </c>
      <c r="D890" s="943"/>
      <c r="E890" s="943"/>
      <c r="F890" s="912" t="s">
        <v>3185</v>
      </c>
      <c r="G890" s="912" t="s">
        <v>3186</v>
      </c>
      <c r="H890" s="217" t="s">
        <v>2522</v>
      </c>
      <c r="I890" s="912">
        <v>146</v>
      </c>
    </row>
    <row r="891" spans="1:9" x14ac:dyDescent="0.2">
      <c r="A891" s="912" t="s">
        <v>2666</v>
      </c>
      <c r="B891" s="943">
        <f>'Part 2 DA Summary'!J33</f>
        <v>0</v>
      </c>
      <c r="C891" s="912" t="s">
        <v>3951</v>
      </c>
      <c r="D891" s="943"/>
      <c r="E891" s="943"/>
      <c r="F891" s="912" t="s">
        <v>3187</v>
      </c>
      <c r="G891" s="912" t="s">
        <v>3188</v>
      </c>
      <c r="H891" s="217" t="s">
        <v>2522</v>
      </c>
      <c r="I891" s="912">
        <v>147</v>
      </c>
    </row>
    <row r="892" spans="1:9" x14ac:dyDescent="0.2">
      <c r="A892" s="912" t="s">
        <v>2667</v>
      </c>
      <c r="B892" s="943">
        <f>'Part 2 DA Summary'!J34</f>
        <v>0</v>
      </c>
      <c r="C892" s="912" t="s">
        <v>3951</v>
      </c>
      <c r="D892" s="943"/>
      <c r="E892" s="943"/>
      <c r="F892" s="912" t="s">
        <v>3189</v>
      </c>
      <c r="G892" s="912" t="s">
        <v>3190</v>
      </c>
      <c r="H892" s="217" t="s">
        <v>2522</v>
      </c>
      <c r="I892" s="912">
        <v>148</v>
      </c>
    </row>
    <row r="893" spans="1:9" x14ac:dyDescent="0.2">
      <c r="A893" s="912" t="s">
        <v>2668</v>
      </c>
      <c r="B893" s="943">
        <f>'Part 2 DA Summary'!J35</f>
        <v>0</v>
      </c>
      <c r="C893" s="912" t="s">
        <v>3951</v>
      </c>
      <c r="D893" s="943"/>
      <c r="E893" s="943"/>
      <c r="F893" s="912" t="s">
        <v>3191</v>
      </c>
      <c r="G893" s="912" t="s">
        <v>3192</v>
      </c>
      <c r="H893" s="217" t="s">
        <v>2522</v>
      </c>
      <c r="I893" s="912">
        <v>149</v>
      </c>
    </row>
    <row r="894" spans="1:9" x14ac:dyDescent="0.2">
      <c r="A894" s="912" t="s">
        <v>2669</v>
      </c>
      <c r="B894" s="943">
        <f>'Part 2 DA Summary'!J36</f>
        <v>0</v>
      </c>
      <c r="C894" s="912" t="s">
        <v>3951</v>
      </c>
      <c r="D894" s="943"/>
      <c r="E894" s="943"/>
      <c r="F894" s="912" t="s">
        <v>3193</v>
      </c>
      <c r="G894" s="912" t="s">
        <v>3194</v>
      </c>
      <c r="H894" s="217" t="s">
        <v>2522</v>
      </c>
      <c r="I894" s="912">
        <v>150</v>
      </c>
    </row>
    <row r="895" spans="1:9" x14ac:dyDescent="0.2">
      <c r="A895" s="912" t="s">
        <v>2670</v>
      </c>
      <c r="B895" s="943">
        <f>'Part 2 DA Summary'!J37</f>
        <v>0</v>
      </c>
      <c r="C895" s="912" t="s">
        <v>3951</v>
      </c>
      <c r="D895" s="943"/>
      <c r="E895" s="943"/>
      <c r="F895" s="912" t="s">
        <v>3195</v>
      </c>
      <c r="G895" s="912" t="s">
        <v>3196</v>
      </c>
      <c r="H895" s="217" t="s">
        <v>2522</v>
      </c>
      <c r="I895" s="912">
        <v>151</v>
      </c>
    </row>
    <row r="896" spans="1:9" x14ac:dyDescent="0.2">
      <c r="A896" s="912" t="s">
        <v>2671</v>
      </c>
      <c r="B896" s="943">
        <f>'Part 2 DA Summary'!J38</f>
        <v>0</v>
      </c>
      <c r="C896" s="912" t="s">
        <v>3951</v>
      </c>
      <c r="D896" s="943"/>
      <c r="E896" s="943"/>
      <c r="F896" s="912" t="s">
        <v>3197</v>
      </c>
      <c r="G896" s="912" t="s">
        <v>3198</v>
      </c>
      <c r="H896" s="217" t="s">
        <v>2522</v>
      </c>
      <c r="I896" s="912">
        <v>152</v>
      </c>
    </row>
    <row r="897" spans="1:9" x14ac:dyDescent="0.2">
      <c r="A897" s="912" t="s">
        <v>2672</v>
      </c>
      <c r="B897" s="943">
        <f>'Part 2 DA Summary'!J39</f>
        <v>0</v>
      </c>
      <c r="C897" s="912" t="s">
        <v>3951</v>
      </c>
      <c r="D897" s="943"/>
      <c r="E897" s="943"/>
      <c r="F897" s="912" t="s">
        <v>3199</v>
      </c>
      <c r="G897" s="912" t="s">
        <v>3200</v>
      </c>
      <c r="H897" s="217" t="s">
        <v>2522</v>
      </c>
      <c r="I897" s="912">
        <v>153</v>
      </c>
    </row>
    <row r="898" spans="1:9" x14ac:dyDescent="0.2">
      <c r="A898" s="912" t="s">
        <v>2673</v>
      </c>
      <c r="B898" s="943">
        <f>'Part 2 DA Summary'!J40</f>
        <v>0</v>
      </c>
      <c r="C898" s="912" t="s">
        <v>3951</v>
      </c>
      <c r="D898" s="943"/>
      <c r="E898" s="943"/>
      <c r="F898" s="912" t="s">
        <v>3201</v>
      </c>
      <c r="G898" s="912" t="s">
        <v>3202</v>
      </c>
      <c r="H898" s="217" t="s">
        <v>2522</v>
      </c>
      <c r="I898" s="912">
        <v>154</v>
      </c>
    </row>
    <row r="899" spans="1:9" x14ac:dyDescent="0.2">
      <c r="A899" s="912" t="s">
        <v>2674</v>
      </c>
      <c r="B899" s="943">
        <f>'Part 2 DA Summary'!J41</f>
        <v>0</v>
      </c>
      <c r="C899" s="912" t="s">
        <v>3951</v>
      </c>
      <c r="D899" s="943"/>
      <c r="E899" s="943"/>
      <c r="F899" s="912" t="s">
        <v>3203</v>
      </c>
      <c r="G899" s="912" t="s">
        <v>3204</v>
      </c>
      <c r="H899" s="217" t="s">
        <v>2522</v>
      </c>
      <c r="I899" s="912">
        <v>155</v>
      </c>
    </row>
    <row r="900" spans="1:9" x14ac:dyDescent="0.2">
      <c r="A900" s="912" t="s">
        <v>2675</v>
      </c>
      <c r="B900" s="943">
        <f>'Part 2 DA Summary'!J42</f>
        <v>0</v>
      </c>
      <c r="C900" s="912" t="s">
        <v>3951</v>
      </c>
      <c r="D900" s="943"/>
      <c r="E900" s="943"/>
      <c r="F900" s="912" t="s">
        <v>3205</v>
      </c>
      <c r="G900" s="912" t="s">
        <v>3206</v>
      </c>
      <c r="H900" s="217" t="s">
        <v>2522</v>
      </c>
      <c r="I900" s="912">
        <v>156</v>
      </c>
    </row>
    <row r="901" spans="1:9" x14ac:dyDescent="0.2">
      <c r="A901" s="912" t="s">
        <v>2676</v>
      </c>
      <c r="B901" s="943">
        <f>'Part 2 DA Summary'!J43</f>
        <v>0</v>
      </c>
      <c r="C901" s="912" t="s">
        <v>3951</v>
      </c>
      <c r="D901" s="943"/>
      <c r="E901" s="943"/>
      <c r="F901" s="912" t="s">
        <v>3207</v>
      </c>
      <c r="G901" s="912" t="s">
        <v>3208</v>
      </c>
      <c r="H901" s="217" t="s">
        <v>2522</v>
      </c>
      <c r="I901" s="912">
        <v>157</v>
      </c>
    </row>
    <row r="902" spans="1:9" x14ac:dyDescent="0.2">
      <c r="A902" s="912" t="s">
        <v>2677</v>
      </c>
      <c r="B902" s="943">
        <f>'Part 2 DA Summary'!J44</f>
        <v>0</v>
      </c>
      <c r="C902" s="912" t="s">
        <v>3951</v>
      </c>
      <c r="D902" s="943"/>
      <c r="E902" s="943"/>
      <c r="F902" s="912" t="s">
        <v>3209</v>
      </c>
      <c r="G902" s="912" t="s">
        <v>3210</v>
      </c>
      <c r="H902" s="217" t="s">
        <v>2522</v>
      </c>
      <c r="I902" s="912">
        <v>158</v>
      </c>
    </row>
    <row r="903" spans="1:9" x14ac:dyDescent="0.2">
      <c r="A903" s="912" t="s">
        <v>2678</v>
      </c>
      <c r="B903" s="943">
        <f>'Part 2 DA Summary'!J45</f>
        <v>0</v>
      </c>
      <c r="C903" s="912" t="s">
        <v>3951</v>
      </c>
      <c r="D903" s="943"/>
      <c r="E903" s="943"/>
      <c r="F903" s="912" t="s">
        <v>3211</v>
      </c>
      <c r="G903" s="912" t="s">
        <v>3212</v>
      </c>
      <c r="H903" s="217" t="s">
        <v>2522</v>
      </c>
      <c r="I903" s="912">
        <v>159</v>
      </c>
    </row>
    <row r="904" spans="1:9" x14ac:dyDescent="0.2">
      <c r="A904" s="912" t="s">
        <v>2679</v>
      </c>
      <c r="B904" s="943">
        <f>'Part 2 DA Summary'!J46</f>
        <v>0</v>
      </c>
      <c r="C904" s="912" t="s">
        <v>3951</v>
      </c>
      <c r="D904" s="943"/>
      <c r="E904" s="943"/>
      <c r="F904" s="912" t="s">
        <v>3213</v>
      </c>
      <c r="G904" s="912" t="s">
        <v>3214</v>
      </c>
      <c r="H904" s="217" t="s">
        <v>2522</v>
      </c>
      <c r="I904" s="912">
        <v>160</v>
      </c>
    </row>
    <row r="905" spans="1:9" x14ac:dyDescent="0.2">
      <c r="A905" s="912" t="s">
        <v>2680</v>
      </c>
      <c r="B905" s="943">
        <f>'Part 2 DA Summary'!J47</f>
        <v>0</v>
      </c>
      <c r="C905" s="912" t="s">
        <v>3951</v>
      </c>
      <c r="D905" s="943"/>
      <c r="E905" s="943"/>
      <c r="F905" s="912" t="s">
        <v>3215</v>
      </c>
      <c r="G905" s="912" t="s">
        <v>3216</v>
      </c>
      <c r="H905" s="217" t="s">
        <v>2522</v>
      </c>
      <c r="I905" s="912">
        <v>161</v>
      </c>
    </row>
    <row r="906" spans="1:9" x14ac:dyDescent="0.2">
      <c r="A906" s="912" t="s">
        <v>2681</v>
      </c>
      <c r="B906" s="943">
        <f>'Part 2 DA Summary'!J48</f>
        <v>0</v>
      </c>
      <c r="C906" s="912" t="s">
        <v>3951</v>
      </c>
      <c r="D906" s="943"/>
      <c r="E906" s="943"/>
      <c r="F906" s="912" t="s">
        <v>3217</v>
      </c>
      <c r="G906" s="912" t="s">
        <v>3218</v>
      </c>
      <c r="H906" s="217" t="s">
        <v>2522</v>
      </c>
      <c r="I906" s="912">
        <v>162</v>
      </c>
    </row>
    <row r="907" spans="1:9" x14ac:dyDescent="0.2">
      <c r="A907" s="912" t="s">
        <v>2682</v>
      </c>
      <c r="B907" s="943">
        <f>'Part 2 DA Summary'!J49</f>
        <v>0</v>
      </c>
      <c r="C907" s="912" t="s">
        <v>3951</v>
      </c>
      <c r="D907" s="943"/>
      <c r="E907" s="943"/>
      <c r="F907" s="912" t="s">
        <v>3219</v>
      </c>
      <c r="G907" s="912" t="s">
        <v>3220</v>
      </c>
      <c r="H907" s="217" t="s">
        <v>2522</v>
      </c>
      <c r="I907" s="912">
        <v>163</v>
      </c>
    </row>
    <row r="908" spans="1:9" x14ac:dyDescent="0.2">
      <c r="A908" s="912" t="s">
        <v>2683</v>
      </c>
      <c r="B908" s="943">
        <f>'Part 2 DA Summary'!J50</f>
        <v>0</v>
      </c>
      <c r="C908" s="912" t="s">
        <v>3951</v>
      </c>
      <c r="D908" s="943"/>
      <c r="E908" s="943"/>
      <c r="F908" s="912" t="s">
        <v>3221</v>
      </c>
      <c r="G908" s="912" t="s">
        <v>3222</v>
      </c>
      <c r="H908" s="217" t="s">
        <v>2522</v>
      </c>
      <c r="I908" s="912">
        <v>164</v>
      </c>
    </row>
    <row r="909" spans="1:9" x14ac:dyDescent="0.2">
      <c r="A909" s="912" t="s">
        <v>2684</v>
      </c>
      <c r="B909" s="943">
        <f>'Part 2 DA Summary'!J51</f>
        <v>0</v>
      </c>
      <c r="C909" s="912" t="s">
        <v>3951</v>
      </c>
      <c r="D909" s="943"/>
      <c r="E909" s="943"/>
      <c r="F909" s="912" t="s">
        <v>3223</v>
      </c>
      <c r="G909" s="912" t="s">
        <v>3224</v>
      </c>
      <c r="H909" s="217" t="s">
        <v>2522</v>
      </c>
      <c r="I909" s="912">
        <v>165</v>
      </c>
    </row>
    <row r="910" spans="1:9" x14ac:dyDescent="0.2">
      <c r="A910" s="912" t="s">
        <v>2685</v>
      </c>
      <c r="B910" s="943">
        <f>'Part 2 DA Summary'!J52</f>
        <v>0</v>
      </c>
      <c r="C910" s="912" t="s">
        <v>3951</v>
      </c>
      <c r="D910" s="943"/>
      <c r="E910" s="943"/>
      <c r="F910" s="912" t="s">
        <v>3225</v>
      </c>
      <c r="G910" s="912" t="s">
        <v>3226</v>
      </c>
      <c r="H910" s="217" t="s">
        <v>2522</v>
      </c>
      <c r="I910" s="912">
        <v>166</v>
      </c>
    </row>
    <row r="911" spans="1:9" x14ac:dyDescent="0.2">
      <c r="A911" s="912" t="s">
        <v>2686</v>
      </c>
      <c r="B911" s="943">
        <f>'Part 2 DA Summary'!J53</f>
        <v>0</v>
      </c>
      <c r="C911" s="912" t="s">
        <v>3951</v>
      </c>
      <c r="D911" s="943"/>
      <c r="E911" s="943"/>
      <c r="F911" s="912" t="s">
        <v>3227</v>
      </c>
      <c r="G911" s="912" t="s">
        <v>3228</v>
      </c>
      <c r="H911" s="217" t="s">
        <v>2522</v>
      </c>
      <c r="I911" s="912">
        <v>167</v>
      </c>
    </row>
    <row r="912" spans="1:9" x14ac:dyDescent="0.2">
      <c r="A912" s="217" t="s">
        <v>3982</v>
      </c>
      <c r="B912" s="1503">
        <f>'Part 2 DA Summary'!L6</f>
        <v>0</v>
      </c>
      <c r="C912" s="217" t="s">
        <v>3951</v>
      </c>
      <c r="D912" s="943"/>
      <c r="E912" s="943"/>
      <c r="F912" s="217" t="s">
        <v>3229</v>
      </c>
      <c r="G912" s="217" t="s">
        <v>3230</v>
      </c>
      <c r="H912" s="217" t="s">
        <v>2522</v>
      </c>
      <c r="I912" s="912">
        <v>168</v>
      </c>
    </row>
    <row r="913" spans="1:9" x14ac:dyDescent="0.2">
      <c r="A913" s="912" t="s">
        <v>2687</v>
      </c>
      <c r="B913" s="943">
        <f>'Part 2 DA Summary'!L13</f>
        <v>0</v>
      </c>
      <c r="C913" s="912" t="s">
        <v>3951</v>
      </c>
      <c r="D913" s="943"/>
      <c r="E913" s="943"/>
      <c r="F913" s="912" t="s">
        <v>3231</v>
      </c>
      <c r="G913" s="912" t="s">
        <v>3232</v>
      </c>
      <c r="H913" s="217" t="s">
        <v>2522</v>
      </c>
      <c r="I913" s="912">
        <v>169</v>
      </c>
    </row>
    <row r="914" spans="1:9" x14ac:dyDescent="0.2">
      <c r="A914" s="912" t="s">
        <v>2688</v>
      </c>
      <c r="B914" s="943">
        <f>'Part 2 DA Summary'!L14</f>
        <v>0</v>
      </c>
      <c r="C914" s="912" t="s">
        <v>3951</v>
      </c>
      <c r="D914" s="943"/>
      <c r="E914" s="943"/>
      <c r="F914" s="912" t="s">
        <v>3233</v>
      </c>
      <c r="G914" s="912" t="s">
        <v>3234</v>
      </c>
      <c r="H914" s="217" t="s">
        <v>2522</v>
      </c>
      <c r="I914" s="912">
        <v>170</v>
      </c>
    </row>
    <row r="915" spans="1:9" x14ac:dyDescent="0.2">
      <c r="A915" s="912" t="s">
        <v>2689</v>
      </c>
      <c r="B915" s="943">
        <f>'Part 2 DA Summary'!L15</f>
        <v>0</v>
      </c>
      <c r="C915" s="912" t="s">
        <v>3951</v>
      </c>
      <c r="D915" s="943"/>
      <c r="E915" s="943"/>
      <c r="F915" s="912" t="s">
        <v>3235</v>
      </c>
      <c r="G915" s="912" t="s">
        <v>3236</v>
      </c>
      <c r="H915" s="217" t="s">
        <v>2522</v>
      </c>
      <c r="I915" s="912">
        <v>171</v>
      </c>
    </row>
    <row r="916" spans="1:9" x14ac:dyDescent="0.2">
      <c r="A916" s="912" t="s">
        <v>2690</v>
      </c>
      <c r="B916" s="943">
        <f>'Part 2 DA Summary'!L16</f>
        <v>0</v>
      </c>
      <c r="C916" s="912" t="s">
        <v>3951</v>
      </c>
      <c r="D916" s="943"/>
      <c r="E916" s="943"/>
      <c r="F916" s="912" t="s">
        <v>3237</v>
      </c>
      <c r="G916" s="912" t="s">
        <v>3238</v>
      </c>
      <c r="H916" s="217" t="s">
        <v>2522</v>
      </c>
      <c r="I916" s="912">
        <v>172</v>
      </c>
    </row>
    <row r="917" spans="1:9" x14ac:dyDescent="0.2">
      <c r="A917" s="912" t="s">
        <v>2691</v>
      </c>
      <c r="B917" s="943">
        <f>'Part 2 DA Summary'!L17</f>
        <v>0</v>
      </c>
      <c r="C917" s="912" t="s">
        <v>3951</v>
      </c>
      <c r="D917" s="943"/>
      <c r="E917" s="943"/>
      <c r="F917" s="912" t="s">
        <v>3239</v>
      </c>
      <c r="G917" s="912" t="s">
        <v>3240</v>
      </c>
      <c r="H917" s="217" t="s">
        <v>2522</v>
      </c>
      <c r="I917" s="912">
        <v>173</v>
      </c>
    </row>
    <row r="918" spans="1:9" x14ac:dyDescent="0.2">
      <c r="A918" s="912" t="s">
        <v>2692</v>
      </c>
      <c r="B918" s="943">
        <f>'Part 2 DA Summary'!L18</f>
        <v>0</v>
      </c>
      <c r="C918" s="912" t="s">
        <v>3951</v>
      </c>
      <c r="D918" s="943"/>
      <c r="E918" s="943"/>
      <c r="F918" s="912" t="s">
        <v>3241</v>
      </c>
      <c r="G918" s="912" t="s">
        <v>3242</v>
      </c>
      <c r="H918" s="217" t="s">
        <v>2522</v>
      </c>
      <c r="I918" s="912">
        <v>174</v>
      </c>
    </row>
    <row r="919" spans="1:9" x14ac:dyDescent="0.2">
      <c r="A919" s="912" t="s">
        <v>2693</v>
      </c>
      <c r="B919" s="943">
        <f>'Part 2 DA Summary'!L19</f>
        <v>0</v>
      </c>
      <c r="C919" s="912" t="s">
        <v>3951</v>
      </c>
      <c r="D919" s="943"/>
      <c r="E919" s="943"/>
      <c r="F919" s="912" t="s">
        <v>3243</v>
      </c>
      <c r="G919" s="912" t="s">
        <v>3244</v>
      </c>
      <c r="H919" s="217" t="s">
        <v>2522</v>
      </c>
      <c r="I919" s="912">
        <v>175</v>
      </c>
    </row>
    <row r="920" spans="1:9" x14ac:dyDescent="0.2">
      <c r="A920" s="912" t="s">
        <v>2694</v>
      </c>
      <c r="B920" s="943">
        <f>'Part 2 DA Summary'!L20</f>
        <v>0</v>
      </c>
      <c r="C920" s="912" t="s">
        <v>3951</v>
      </c>
      <c r="D920" s="943"/>
      <c r="E920" s="943"/>
      <c r="F920" s="912" t="s">
        <v>3245</v>
      </c>
      <c r="G920" s="912" t="s">
        <v>3246</v>
      </c>
      <c r="H920" s="217" t="s">
        <v>2522</v>
      </c>
      <c r="I920" s="912">
        <v>176</v>
      </c>
    </row>
    <row r="921" spans="1:9" x14ac:dyDescent="0.2">
      <c r="A921" s="912" t="s">
        <v>2695</v>
      </c>
      <c r="B921" s="943">
        <f>'Part 2 DA Summary'!L21</f>
        <v>0</v>
      </c>
      <c r="C921" s="912" t="s">
        <v>3951</v>
      </c>
      <c r="D921" s="943"/>
      <c r="E921" s="943"/>
      <c r="F921" s="912" t="s">
        <v>3247</v>
      </c>
      <c r="G921" s="912" t="s">
        <v>3248</v>
      </c>
      <c r="H921" s="217" t="s">
        <v>2522</v>
      </c>
      <c r="I921" s="912">
        <v>177</v>
      </c>
    </row>
    <row r="922" spans="1:9" x14ac:dyDescent="0.2">
      <c r="A922" s="912" t="s">
        <v>2696</v>
      </c>
      <c r="B922" s="943">
        <f>'Part 2 DA Summary'!L22</f>
        <v>0</v>
      </c>
      <c r="C922" s="912" t="s">
        <v>3951</v>
      </c>
      <c r="D922" s="943"/>
      <c r="E922" s="943"/>
      <c r="F922" s="912" t="s">
        <v>3249</v>
      </c>
      <c r="G922" s="912" t="s">
        <v>3250</v>
      </c>
      <c r="H922" s="217" t="s">
        <v>2522</v>
      </c>
      <c r="I922" s="912">
        <v>178</v>
      </c>
    </row>
    <row r="923" spans="1:9" x14ac:dyDescent="0.2">
      <c r="A923" s="912" t="s">
        <v>2697</v>
      </c>
      <c r="B923" s="943">
        <f>'Part 2 DA Summary'!L23</f>
        <v>0</v>
      </c>
      <c r="C923" s="912" t="s">
        <v>3951</v>
      </c>
      <c r="D923" s="943"/>
      <c r="E923" s="943"/>
      <c r="F923" s="912" t="s">
        <v>3251</v>
      </c>
      <c r="G923" s="912" t="s">
        <v>3252</v>
      </c>
      <c r="H923" s="217" t="s">
        <v>2522</v>
      </c>
      <c r="I923" s="912">
        <v>179</v>
      </c>
    </row>
    <row r="924" spans="1:9" x14ac:dyDescent="0.2">
      <c r="A924" s="912" t="s">
        <v>2698</v>
      </c>
      <c r="B924" s="943">
        <f>'Part 2 DA Summary'!L24</f>
        <v>0</v>
      </c>
      <c r="C924" s="912" t="s">
        <v>3951</v>
      </c>
      <c r="D924" s="943"/>
      <c r="E924" s="943"/>
      <c r="F924" s="912" t="s">
        <v>3253</v>
      </c>
      <c r="G924" s="912" t="s">
        <v>3254</v>
      </c>
      <c r="H924" s="217" t="s">
        <v>2522</v>
      </c>
      <c r="I924" s="912">
        <v>180</v>
      </c>
    </row>
    <row r="925" spans="1:9" x14ac:dyDescent="0.2">
      <c r="A925" s="912" t="s">
        <v>2699</v>
      </c>
      <c r="B925" s="943">
        <f>'Part 2 DA Summary'!L25</f>
        <v>0</v>
      </c>
      <c r="C925" s="912" t="s">
        <v>3951</v>
      </c>
      <c r="D925" s="943"/>
      <c r="E925" s="943"/>
      <c r="F925" s="912" t="s">
        <v>3255</v>
      </c>
      <c r="G925" s="912" t="s">
        <v>3256</v>
      </c>
      <c r="H925" s="217" t="s">
        <v>2522</v>
      </c>
      <c r="I925" s="912">
        <v>181</v>
      </c>
    </row>
    <row r="926" spans="1:9" x14ac:dyDescent="0.2">
      <c r="A926" s="912" t="s">
        <v>2700</v>
      </c>
      <c r="B926" s="943">
        <f>'Part 2 DA Summary'!L26</f>
        <v>0</v>
      </c>
      <c r="C926" s="912" t="s">
        <v>3951</v>
      </c>
      <c r="D926" s="943"/>
      <c r="E926" s="943"/>
      <c r="F926" s="912" t="s">
        <v>3257</v>
      </c>
      <c r="G926" s="912" t="s">
        <v>3258</v>
      </c>
      <c r="H926" s="217" t="s">
        <v>2522</v>
      </c>
      <c r="I926" s="912">
        <v>182</v>
      </c>
    </row>
    <row r="927" spans="1:9" x14ac:dyDescent="0.2">
      <c r="A927" s="912" t="s">
        <v>2701</v>
      </c>
      <c r="B927" s="943">
        <f>'Part 2 DA Summary'!L27</f>
        <v>0</v>
      </c>
      <c r="C927" s="912" t="s">
        <v>3951</v>
      </c>
      <c r="D927" s="943"/>
      <c r="E927" s="943"/>
      <c r="F927" s="912" t="s">
        <v>3259</v>
      </c>
      <c r="G927" s="912" t="s">
        <v>3260</v>
      </c>
      <c r="H927" s="217" t="s">
        <v>2522</v>
      </c>
      <c r="I927" s="912">
        <v>183</v>
      </c>
    </row>
    <row r="928" spans="1:9" x14ac:dyDescent="0.2">
      <c r="A928" s="912" t="s">
        <v>2702</v>
      </c>
      <c r="B928" s="943">
        <f>'Part 2 DA Summary'!L28</f>
        <v>0</v>
      </c>
      <c r="C928" s="912" t="s">
        <v>3951</v>
      </c>
      <c r="D928" s="943"/>
      <c r="E928" s="943"/>
      <c r="F928" s="912" t="s">
        <v>3261</v>
      </c>
      <c r="G928" s="912" t="s">
        <v>3262</v>
      </c>
      <c r="H928" s="217" t="s">
        <v>2522</v>
      </c>
      <c r="I928" s="912">
        <v>184</v>
      </c>
    </row>
    <row r="929" spans="1:9" x14ac:dyDescent="0.2">
      <c r="A929" s="912" t="s">
        <v>2703</v>
      </c>
      <c r="B929" s="943">
        <f>'Part 2 DA Summary'!L29</f>
        <v>0</v>
      </c>
      <c r="C929" s="912" t="s">
        <v>3951</v>
      </c>
      <c r="D929" s="943"/>
      <c r="E929" s="943"/>
      <c r="F929" s="912" t="s">
        <v>3263</v>
      </c>
      <c r="G929" s="912" t="s">
        <v>3264</v>
      </c>
      <c r="H929" s="217" t="s">
        <v>2522</v>
      </c>
      <c r="I929" s="912">
        <v>185</v>
      </c>
    </row>
    <row r="930" spans="1:9" x14ac:dyDescent="0.2">
      <c r="A930" s="912" t="s">
        <v>2704</v>
      </c>
      <c r="B930" s="943">
        <f>'Part 2 DA Summary'!L30</f>
        <v>0</v>
      </c>
      <c r="C930" s="912" t="s">
        <v>3951</v>
      </c>
      <c r="D930" s="943"/>
      <c r="E930" s="943"/>
      <c r="F930" s="912" t="s">
        <v>3265</v>
      </c>
      <c r="G930" s="912" t="s">
        <v>3266</v>
      </c>
      <c r="H930" s="217" t="s">
        <v>2522</v>
      </c>
      <c r="I930" s="912">
        <v>186</v>
      </c>
    </row>
    <row r="931" spans="1:9" x14ac:dyDescent="0.2">
      <c r="A931" s="912" t="s">
        <v>2705</v>
      </c>
      <c r="B931" s="943">
        <f>'Part 2 DA Summary'!L31</f>
        <v>0</v>
      </c>
      <c r="C931" s="912" t="s">
        <v>3951</v>
      </c>
      <c r="D931" s="943"/>
      <c r="E931" s="943"/>
      <c r="F931" s="912" t="s">
        <v>3267</v>
      </c>
      <c r="G931" s="912" t="s">
        <v>3268</v>
      </c>
      <c r="H931" s="217" t="s">
        <v>2522</v>
      </c>
      <c r="I931" s="912">
        <v>187</v>
      </c>
    </row>
    <row r="932" spans="1:9" x14ac:dyDescent="0.2">
      <c r="A932" s="912" t="s">
        <v>2706</v>
      </c>
      <c r="B932" s="943">
        <f>'Part 2 DA Summary'!L32</f>
        <v>0</v>
      </c>
      <c r="C932" s="912" t="s">
        <v>3951</v>
      </c>
      <c r="D932" s="943"/>
      <c r="E932" s="943"/>
      <c r="F932" s="912" t="s">
        <v>3269</v>
      </c>
      <c r="G932" s="912" t="s">
        <v>3270</v>
      </c>
      <c r="H932" s="217" t="s">
        <v>2522</v>
      </c>
      <c r="I932" s="912">
        <v>188</v>
      </c>
    </row>
    <row r="933" spans="1:9" x14ac:dyDescent="0.2">
      <c r="A933" s="912" t="s">
        <v>2707</v>
      </c>
      <c r="B933" s="943">
        <f>'Part 2 DA Summary'!L33</f>
        <v>0</v>
      </c>
      <c r="C933" s="912" t="s">
        <v>3951</v>
      </c>
      <c r="D933" s="943"/>
      <c r="E933" s="943"/>
      <c r="F933" s="912" t="s">
        <v>3271</v>
      </c>
      <c r="G933" s="912" t="s">
        <v>3272</v>
      </c>
      <c r="H933" s="217" t="s">
        <v>2522</v>
      </c>
      <c r="I933" s="912">
        <v>189</v>
      </c>
    </row>
    <row r="934" spans="1:9" x14ac:dyDescent="0.2">
      <c r="A934" s="912" t="s">
        <v>2708</v>
      </c>
      <c r="B934" s="943">
        <f>'Part 2 DA Summary'!L34</f>
        <v>0</v>
      </c>
      <c r="C934" s="912" t="s">
        <v>3951</v>
      </c>
      <c r="D934" s="943"/>
      <c r="E934" s="943"/>
      <c r="F934" s="912" t="s">
        <v>3273</v>
      </c>
      <c r="G934" s="912" t="s">
        <v>3274</v>
      </c>
      <c r="H934" s="217" t="s">
        <v>2522</v>
      </c>
      <c r="I934" s="912">
        <v>190</v>
      </c>
    </row>
    <row r="935" spans="1:9" x14ac:dyDescent="0.2">
      <c r="A935" s="912" t="s">
        <v>2709</v>
      </c>
      <c r="B935" s="943">
        <f>'Part 2 DA Summary'!L35</f>
        <v>0</v>
      </c>
      <c r="C935" s="912" t="s">
        <v>3951</v>
      </c>
      <c r="D935" s="943"/>
      <c r="E935" s="943"/>
      <c r="F935" s="912" t="s">
        <v>3275</v>
      </c>
      <c r="G935" s="912" t="s">
        <v>3276</v>
      </c>
      <c r="H935" s="217" t="s">
        <v>2522</v>
      </c>
      <c r="I935" s="912">
        <v>191</v>
      </c>
    </row>
    <row r="936" spans="1:9" x14ac:dyDescent="0.2">
      <c r="A936" s="912" t="s">
        <v>2710</v>
      </c>
      <c r="B936" s="943">
        <f>'Part 2 DA Summary'!L36</f>
        <v>0</v>
      </c>
      <c r="C936" s="912" t="s">
        <v>3951</v>
      </c>
      <c r="D936" s="943"/>
      <c r="E936" s="943"/>
      <c r="F936" s="912" t="s">
        <v>3277</v>
      </c>
      <c r="G936" s="912" t="s">
        <v>3278</v>
      </c>
      <c r="H936" s="217" t="s">
        <v>2522</v>
      </c>
      <c r="I936" s="912">
        <v>192</v>
      </c>
    </row>
    <row r="937" spans="1:9" x14ac:dyDescent="0.2">
      <c r="A937" s="912" t="s">
        <v>2711</v>
      </c>
      <c r="B937" s="943">
        <f>'Part 2 DA Summary'!L37</f>
        <v>0</v>
      </c>
      <c r="C937" s="912" t="s">
        <v>3951</v>
      </c>
      <c r="D937" s="943"/>
      <c r="E937" s="943"/>
      <c r="F937" s="912" t="s">
        <v>3279</v>
      </c>
      <c r="G937" s="912" t="s">
        <v>3280</v>
      </c>
      <c r="H937" s="217" t="s">
        <v>2522</v>
      </c>
      <c r="I937" s="912">
        <v>193</v>
      </c>
    </row>
    <row r="938" spans="1:9" x14ac:dyDescent="0.2">
      <c r="A938" s="912" t="s">
        <v>2712</v>
      </c>
      <c r="B938" s="943">
        <f>'Part 2 DA Summary'!L38</f>
        <v>0</v>
      </c>
      <c r="C938" s="912" t="s">
        <v>3951</v>
      </c>
      <c r="D938" s="943"/>
      <c r="E938" s="943"/>
      <c r="F938" s="912" t="s">
        <v>3281</v>
      </c>
      <c r="G938" s="912" t="s">
        <v>3282</v>
      </c>
      <c r="H938" s="217" t="s">
        <v>2522</v>
      </c>
      <c r="I938" s="912">
        <v>194</v>
      </c>
    </row>
    <row r="939" spans="1:9" x14ac:dyDescent="0.2">
      <c r="A939" s="912" t="s">
        <v>2713</v>
      </c>
      <c r="B939" s="943">
        <f>'Part 2 DA Summary'!L39</f>
        <v>0</v>
      </c>
      <c r="C939" s="912" t="s">
        <v>3951</v>
      </c>
      <c r="D939" s="943"/>
      <c r="E939" s="943"/>
      <c r="F939" s="912" t="s">
        <v>3283</v>
      </c>
      <c r="G939" s="912" t="s">
        <v>3284</v>
      </c>
      <c r="H939" s="217" t="s">
        <v>2522</v>
      </c>
      <c r="I939" s="912">
        <v>195</v>
      </c>
    </row>
    <row r="940" spans="1:9" x14ac:dyDescent="0.2">
      <c r="A940" s="912" t="s">
        <v>2714</v>
      </c>
      <c r="B940" s="943">
        <f>'Part 2 DA Summary'!L40</f>
        <v>0</v>
      </c>
      <c r="C940" s="912" t="s">
        <v>3951</v>
      </c>
      <c r="D940" s="943"/>
      <c r="E940" s="943"/>
      <c r="F940" s="912" t="s">
        <v>3285</v>
      </c>
      <c r="G940" s="912" t="s">
        <v>3286</v>
      </c>
      <c r="H940" s="217" t="s">
        <v>2522</v>
      </c>
      <c r="I940" s="912">
        <v>196</v>
      </c>
    </row>
    <row r="941" spans="1:9" x14ac:dyDescent="0.2">
      <c r="A941" s="912" t="s">
        <v>2715</v>
      </c>
      <c r="B941" s="943">
        <f>'Part 2 DA Summary'!L41</f>
        <v>0</v>
      </c>
      <c r="C941" s="912" t="s">
        <v>3951</v>
      </c>
      <c r="D941" s="943"/>
      <c r="E941" s="943"/>
      <c r="F941" s="912" t="s">
        <v>3287</v>
      </c>
      <c r="G941" s="912" t="s">
        <v>3288</v>
      </c>
      <c r="H941" s="217" t="s">
        <v>2522</v>
      </c>
      <c r="I941" s="912">
        <v>197</v>
      </c>
    </row>
    <row r="942" spans="1:9" x14ac:dyDescent="0.2">
      <c r="A942" s="912" t="s">
        <v>2716</v>
      </c>
      <c r="B942" s="943">
        <f>'Part 2 DA Summary'!L42</f>
        <v>0</v>
      </c>
      <c r="C942" s="912" t="s">
        <v>3951</v>
      </c>
      <c r="D942" s="943"/>
      <c r="E942" s="943"/>
      <c r="F942" s="912" t="s">
        <v>3289</v>
      </c>
      <c r="G942" s="912" t="s">
        <v>3290</v>
      </c>
      <c r="H942" s="217" t="s">
        <v>2522</v>
      </c>
      <c r="I942" s="912">
        <v>198</v>
      </c>
    </row>
    <row r="943" spans="1:9" x14ac:dyDescent="0.2">
      <c r="A943" s="912" t="s">
        <v>2717</v>
      </c>
      <c r="B943" s="943">
        <f>'Part 2 DA Summary'!L43</f>
        <v>0</v>
      </c>
      <c r="C943" s="912" t="s">
        <v>3951</v>
      </c>
      <c r="D943" s="943"/>
      <c r="E943" s="943"/>
      <c r="F943" s="912" t="s">
        <v>3291</v>
      </c>
      <c r="G943" s="912" t="s">
        <v>3292</v>
      </c>
      <c r="H943" s="217" t="s">
        <v>2522</v>
      </c>
      <c r="I943" s="912">
        <v>199</v>
      </c>
    </row>
    <row r="944" spans="1:9" x14ac:dyDescent="0.2">
      <c r="A944" s="912" t="s">
        <v>2718</v>
      </c>
      <c r="B944" s="943">
        <f>'Part 2 DA Summary'!L44</f>
        <v>0</v>
      </c>
      <c r="C944" s="912" t="s">
        <v>3951</v>
      </c>
      <c r="D944" s="943"/>
      <c r="E944" s="943"/>
      <c r="F944" s="912" t="s">
        <v>3293</v>
      </c>
      <c r="G944" s="912" t="s">
        <v>3294</v>
      </c>
      <c r="H944" s="217" t="s">
        <v>2522</v>
      </c>
      <c r="I944" s="912">
        <v>200</v>
      </c>
    </row>
    <row r="945" spans="1:9" x14ac:dyDescent="0.2">
      <c r="A945" s="912" t="s">
        <v>2719</v>
      </c>
      <c r="B945" s="943">
        <f>'Part 2 DA Summary'!L45</f>
        <v>0</v>
      </c>
      <c r="C945" s="912" t="s">
        <v>3951</v>
      </c>
      <c r="D945" s="943"/>
      <c r="E945" s="943"/>
      <c r="F945" s="912" t="s">
        <v>3295</v>
      </c>
      <c r="G945" s="912" t="s">
        <v>3296</v>
      </c>
      <c r="H945" s="217" t="s">
        <v>2522</v>
      </c>
      <c r="I945" s="912">
        <v>201</v>
      </c>
    </row>
    <row r="946" spans="1:9" x14ac:dyDescent="0.2">
      <c r="A946" s="912" t="s">
        <v>2720</v>
      </c>
      <c r="B946" s="943">
        <f>'Part 2 DA Summary'!L46</f>
        <v>0</v>
      </c>
      <c r="C946" s="912" t="s">
        <v>3951</v>
      </c>
      <c r="D946" s="943"/>
      <c r="E946" s="943"/>
      <c r="F946" s="912" t="s">
        <v>3297</v>
      </c>
      <c r="G946" s="912" t="s">
        <v>3298</v>
      </c>
      <c r="H946" s="217" t="s">
        <v>2522</v>
      </c>
      <c r="I946" s="912">
        <v>202</v>
      </c>
    </row>
    <row r="947" spans="1:9" x14ac:dyDescent="0.2">
      <c r="A947" s="912" t="s">
        <v>2721</v>
      </c>
      <c r="B947" s="943">
        <f>'Part 2 DA Summary'!L47</f>
        <v>0</v>
      </c>
      <c r="C947" s="912" t="s">
        <v>3951</v>
      </c>
      <c r="D947" s="943"/>
      <c r="E947" s="943"/>
      <c r="F947" s="912" t="s">
        <v>3299</v>
      </c>
      <c r="G947" s="912" t="s">
        <v>3300</v>
      </c>
      <c r="H947" s="217" t="s">
        <v>2522</v>
      </c>
      <c r="I947" s="912">
        <v>203</v>
      </c>
    </row>
    <row r="948" spans="1:9" x14ac:dyDescent="0.2">
      <c r="A948" s="912" t="s">
        <v>2722</v>
      </c>
      <c r="B948" s="943">
        <f>'Part 2 DA Summary'!L48</f>
        <v>0</v>
      </c>
      <c r="C948" s="912" t="s">
        <v>3951</v>
      </c>
      <c r="D948" s="943"/>
      <c r="E948" s="943"/>
      <c r="F948" s="912" t="s">
        <v>3301</v>
      </c>
      <c r="G948" s="912" t="s">
        <v>3302</v>
      </c>
      <c r="H948" s="217" t="s">
        <v>2522</v>
      </c>
      <c r="I948" s="912">
        <v>204</v>
      </c>
    </row>
    <row r="949" spans="1:9" x14ac:dyDescent="0.2">
      <c r="A949" s="912" t="s">
        <v>2723</v>
      </c>
      <c r="B949" s="943">
        <f>'Part 2 DA Summary'!L49</f>
        <v>0</v>
      </c>
      <c r="C949" s="912" t="s">
        <v>3951</v>
      </c>
      <c r="D949" s="943"/>
      <c r="E949" s="943"/>
      <c r="F949" s="912" t="s">
        <v>3303</v>
      </c>
      <c r="G949" s="912" t="s">
        <v>3304</v>
      </c>
      <c r="H949" s="217" t="s">
        <v>2522</v>
      </c>
      <c r="I949" s="912">
        <v>205</v>
      </c>
    </row>
    <row r="950" spans="1:9" x14ac:dyDescent="0.2">
      <c r="A950" s="912" t="s">
        <v>2724</v>
      </c>
      <c r="B950" s="943">
        <f>'Part 2 DA Summary'!L50</f>
        <v>0</v>
      </c>
      <c r="C950" s="912" t="s">
        <v>3951</v>
      </c>
      <c r="D950" s="943"/>
      <c r="E950" s="943"/>
      <c r="F950" s="912" t="s">
        <v>3305</v>
      </c>
      <c r="G950" s="912" t="s">
        <v>3306</v>
      </c>
      <c r="H950" s="217" t="s">
        <v>2522</v>
      </c>
      <c r="I950" s="912">
        <v>206</v>
      </c>
    </row>
    <row r="951" spans="1:9" x14ac:dyDescent="0.2">
      <c r="A951" s="912" t="s">
        <v>2725</v>
      </c>
      <c r="B951" s="943">
        <f>'Part 2 DA Summary'!L51</f>
        <v>0</v>
      </c>
      <c r="C951" s="912" t="s">
        <v>3951</v>
      </c>
      <c r="D951" s="943"/>
      <c r="E951" s="943"/>
      <c r="F951" s="912" t="s">
        <v>3307</v>
      </c>
      <c r="G951" s="912" t="s">
        <v>3308</v>
      </c>
      <c r="H951" s="217" t="s">
        <v>2522</v>
      </c>
      <c r="I951" s="912">
        <v>207</v>
      </c>
    </row>
    <row r="952" spans="1:9" x14ac:dyDescent="0.2">
      <c r="A952" s="912" t="s">
        <v>2726</v>
      </c>
      <c r="B952" s="943">
        <f>'Part 2 DA Summary'!L52</f>
        <v>0</v>
      </c>
      <c r="C952" s="912" t="s">
        <v>3951</v>
      </c>
      <c r="D952" s="943"/>
      <c r="E952" s="943"/>
      <c r="F952" s="912" t="s">
        <v>3309</v>
      </c>
      <c r="G952" s="912" t="s">
        <v>3310</v>
      </c>
      <c r="H952" s="217" t="s">
        <v>2522</v>
      </c>
      <c r="I952" s="912">
        <v>208</v>
      </c>
    </row>
    <row r="953" spans="1:9" x14ac:dyDescent="0.2">
      <c r="A953" s="912" t="s">
        <v>2727</v>
      </c>
      <c r="B953" s="943">
        <f>'Part 2 DA Summary'!L53</f>
        <v>0</v>
      </c>
      <c r="C953" s="912" t="s">
        <v>3951</v>
      </c>
      <c r="D953" s="943"/>
      <c r="E953" s="943"/>
      <c r="F953" s="912" t="s">
        <v>3311</v>
      </c>
      <c r="G953" s="912" t="s">
        <v>3312</v>
      </c>
      <c r="H953" s="217" t="s">
        <v>2522</v>
      </c>
      <c r="I953" s="912">
        <v>209</v>
      </c>
    </row>
    <row r="954" spans="1:9" x14ac:dyDescent="0.2">
      <c r="A954" s="912" t="s">
        <v>3983</v>
      </c>
      <c r="B954" s="1504">
        <f>'Part 2 DA Summary'!N6</f>
        <v>0</v>
      </c>
      <c r="C954" s="912" t="s">
        <v>3951</v>
      </c>
      <c r="D954" s="943"/>
      <c r="E954" s="943"/>
      <c r="F954" s="912" t="s">
        <v>3313</v>
      </c>
      <c r="G954" s="912" t="s">
        <v>3314</v>
      </c>
      <c r="H954" s="217" t="s">
        <v>2522</v>
      </c>
      <c r="I954" s="912">
        <v>210</v>
      </c>
    </row>
    <row r="955" spans="1:9" x14ac:dyDescent="0.2">
      <c r="A955" s="912" t="s">
        <v>2728</v>
      </c>
      <c r="B955" s="1504" t="str">
        <f>'Part 2 DA Summary'!N13</f>
        <v/>
      </c>
      <c r="C955" s="912" t="s">
        <v>3951</v>
      </c>
      <c r="D955" s="943"/>
      <c r="E955" s="943"/>
      <c r="F955" s="912" t="s">
        <v>3315</v>
      </c>
      <c r="G955" s="912" t="s">
        <v>3316</v>
      </c>
      <c r="H955" s="217" t="s">
        <v>2522</v>
      </c>
      <c r="I955" s="912">
        <v>211</v>
      </c>
    </row>
    <row r="956" spans="1:9" x14ac:dyDescent="0.2">
      <c r="A956" s="217" t="s">
        <v>2729</v>
      </c>
      <c r="B956" s="1504" t="str">
        <f>'Part 2 DA Summary'!N14</f>
        <v/>
      </c>
      <c r="C956" s="912" t="s">
        <v>3951</v>
      </c>
      <c r="D956" s="943"/>
      <c r="E956" s="943"/>
      <c r="F956" s="912" t="s">
        <v>3317</v>
      </c>
      <c r="G956" s="912" t="s">
        <v>3318</v>
      </c>
      <c r="H956" s="217" t="s">
        <v>2522</v>
      </c>
      <c r="I956" s="912">
        <v>212</v>
      </c>
    </row>
    <row r="957" spans="1:9" x14ac:dyDescent="0.2">
      <c r="A957" s="912" t="s">
        <v>2730</v>
      </c>
      <c r="B957" s="1504" t="str">
        <f>'Part 2 DA Summary'!N15</f>
        <v/>
      </c>
      <c r="C957" s="912" t="s">
        <v>3951</v>
      </c>
      <c r="D957" s="943"/>
      <c r="E957" s="943"/>
      <c r="F957" s="912" t="s">
        <v>3319</v>
      </c>
      <c r="G957" s="912" t="s">
        <v>3320</v>
      </c>
      <c r="H957" s="217" t="s">
        <v>2522</v>
      </c>
      <c r="I957" s="912">
        <v>213</v>
      </c>
    </row>
    <row r="958" spans="1:9" x14ac:dyDescent="0.2">
      <c r="A958" s="912" t="s">
        <v>2731</v>
      </c>
      <c r="B958" s="1504" t="str">
        <f>'Part 2 DA Summary'!N16</f>
        <v/>
      </c>
      <c r="C958" s="912" t="s">
        <v>3951</v>
      </c>
      <c r="D958" s="943"/>
      <c r="E958" s="943"/>
      <c r="F958" s="912" t="s">
        <v>3321</v>
      </c>
      <c r="G958" s="912" t="s">
        <v>3322</v>
      </c>
      <c r="H958" s="217" t="s">
        <v>2522</v>
      </c>
      <c r="I958" s="912">
        <v>214</v>
      </c>
    </row>
    <row r="959" spans="1:9" x14ac:dyDescent="0.2">
      <c r="A959" s="912" t="s">
        <v>2732</v>
      </c>
      <c r="B959" s="1504" t="str">
        <f>'Part 2 DA Summary'!N17</f>
        <v/>
      </c>
      <c r="C959" s="912" t="s">
        <v>3951</v>
      </c>
      <c r="D959" s="943"/>
      <c r="E959" s="943"/>
      <c r="F959" s="912" t="s">
        <v>3323</v>
      </c>
      <c r="G959" s="912" t="s">
        <v>3324</v>
      </c>
      <c r="H959" s="217" t="s">
        <v>2522</v>
      </c>
      <c r="I959" s="912">
        <v>215</v>
      </c>
    </row>
    <row r="960" spans="1:9" x14ac:dyDescent="0.2">
      <c r="A960" s="912" t="s">
        <v>2733</v>
      </c>
      <c r="B960" s="1504" t="str">
        <f>'Part 2 DA Summary'!N18</f>
        <v/>
      </c>
      <c r="C960" s="912" t="s">
        <v>3951</v>
      </c>
      <c r="D960" s="943"/>
      <c r="E960" s="943"/>
      <c r="F960" s="912" t="s">
        <v>3325</v>
      </c>
      <c r="G960" s="912" t="s">
        <v>3326</v>
      </c>
      <c r="H960" s="217" t="s">
        <v>2522</v>
      </c>
      <c r="I960" s="912">
        <v>216</v>
      </c>
    </row>
    <row r="961" spans="1:9" x14ac:dyDescent="0.2">
      <c r="A961" s="912" t="s">
        <v>2734</v>
      </c>
      <c r="B961" s="1504" t="str">
        <f>'Part 2 DA Summary'!N19</f>
        <v/>
      </c>
      <c r="C961" s="912" t="s">
        <v>3951</v>
      </c>
      <c r="D961" s="943"/>
      <c r="E961" s="943"/>
      <c r="F961" s="912" t="s">
        <v>3327</v>
      </c>
      <c r="G961" s="912" t="s">
        <v>3328</v>
      </c>
      <c r="H961" s="217" t="s">
        <v>2522</v>
      </c>
      <c r="I961" s="912">
        <v>217</v>
      </c>
    </row>
    <row r="962" spans="1:9" x14ac:dyDescent="0.2">
      <c r="A962" s="912" t="s">
        <v>2735</v>
      </c>
      <c r="B962" s="1504" t="str">
        <f>'Part 2 DA Summary'!N20</f>
        <v/>
      </c>
      <c r="C962" s="912" t="s">
        <v>3951</v>
      </c>
      <c r="D962" s="943"/>
      <c r="E962" s="943"/>
      <c r="F962" s="912" t="s">
        <v>3329</v>
      </c>
      <c r="G962" s="912" t="s">
        <v>3330</v>
      </c>
      <c r="H962" s="217" t="s">
        <v>2522</v>
      </c>
      <c r="I962" s="912">
        <v>218</v>
      </c>
    </row>
    <row r="963" spans="1:9" x14ac:dyDescent="0.2">
      <c r="A963" s="912" t="s">
        <v>2736</v>
      </c>
      <c r="B963" s="1504" t="str">
        <f>'Part 2 DA Summary'!N21</f>
        <v/>
      </c>
      <c r="C963" s="912" t="s">
        <v>3951</v>
      </c>
      <c r="D963" s="943"/>
      <c r="E963" s="943"/>
      <c r="F963" s="912" t="s">
        <v>3331</v>
      </c>
      <c r="G963" s="912" t="s">
        <v>3332</v>
      </c>
      <c r="H963" s="217" t="s">
        <v>2522</v>
      </c>
      <c r="I963" s="912">
        <v>219</v>
      </c>
    </row>
    <row r="964" spans="1:9" x14ac:dyDescent="0.2">
      <c r="A964" s="912" t="s">
        <v>2737</v>
      </c>
      <c r="B964" s="1504" t="str">
        <f>'Part 2 DA Summary'!N22</f>
        <v/>
      </c>
      <c r="C964" s="912" t="s">
        <v>3951</v>
      </c>
      <c r="D964" s="943"/>
      <c r="E964" s="943"/>
      <c r="F964" s="912" t="s">
        <v>3333</v>
      </c>
      <c r="G964" s="912" t="s">
        <v>3334</v>
      </c>
      <c r="H964" s="217" t="s">
        <v>2522</v>
      </c>
      <c r="I964" s="912">
        <v>220</v>
      </c>
    </row>
    <row r="965" spans="1:9" x14ac:dyDescent="0.2">
      <c r="A965" s="912" t="s">
        <v>2738</v>
      </c>
      <c r="B965" s="1504" t="str">
        <f>'Part 2 DA Summary'!N23</f>
        <v/>
      </c>
      <c r="C965" s="912" t="s">
        <v>3951</v>
      </c>
      <c r="D965" s="943"/>
      <c r="E965" s="943"/>
      <c r="F965" s="912" t="s">
        <v>3335</v>
      </c>
      <c r="G965" s="912" t="s">
        <v>3336</v>
      </c>
      <c r="H965" s="217" t="s">
        <v>2522</v>
      </c>
      <c r="I965" s="912">
        <v>221</v>
      </c>
    </row>
    <row r="966" spans="1:9" x14ac:dyDescent="0.2">
      <c r="A966" s="912" t="s">
        <v>2739</v>
      </c>
      <c r="B966" s="1504" t="str">
        <f>'Part 2 DA Summary'!N24</f>
        <v/>
      </c>
      <c r="C966" s="912" t="s">
        <v>3951</v>
      </c>
      <c r="D966" s="943"/>
      <c r="E966" s="943"/>
      <c r="F966" s="912" t="s">
        <v>3337</v>
      </c>
      <c r="G966" s="912" t="s">
        <v>3338</v>
      </c>
      <c r="H966" s="217" t="s">
        <v>2522</v>
      </c>
      <c r="I966" s="912">
        <v>222</v>
      </c>
    </row>
    <row r="967" spans="1:9" x14ac:dyDescent="0.2">
      <c r="A967" s="912" t="s">
        <v>2740</v>
      </c>
      <c r="B967" s="1504" t="str">
        <f>'Part 2 DA Summary'!N25</f>
        <v/>
      </c>
      <c r="C967" s="912" t="s">
        <v>3951</v>
      </c>
      <c r="D967" s="943"/>
      <c r="E967" s="943"/>
      <c r="F967" s="912" t="s">
        <v>3339</v>
      </c>
      <c r="G967" s="912" t="s">
        <v>3340</v>
      </c>
      <c r="H967" s="217" t="s">
        <v>2522</v>
      </c>
      <c r="I967" s="912">
        <v>223</v>
      </c>
    </row>
    <row r="968" spans="1:9" x14ac:dyDescent="0.2">
      <c r="A968" s="912" t="s">
        <v>2741</v>
      </c>
      <c r="B968" s="1504" t="str">
        <f>'Part 2 DA Summary'!N26</f>
        <v/>
      </c>
      <c r="C968" s="912" t="s">
        <v>3951</v>
      </c>
      <c r="D968" s="943"/>
      <c r="E968" s="943"/>
      <c r="F968" s="912" t="s">
        <v>3341</v>
      </c>
      <c r="G968" s="912" t="s">
        <v>3342</v>
      </c>
      <c r="H968" s="217" t="s">
        <v>2522</v>
      </c>
      <c r="I968" s="912">
        <v>224</v>
      </c>
    </row>
    <row r="969" spans="1:9" x14ac:dyDescent="0.2">
      <c r="A969" s="912" t="s">
        <v>2742</v>
      </c>
      <c r="B969" s="1504" t="str">
        <f>'Part 2 DA Summary'!N27</f>
        <v/>
      </c>
      <c r="C969" s="912" t="s">
        <v>3951</v>
      </c>
      <c r="D969" s="943"/>
      <c r="E969" s="943"/>
      <c r="F969" s="912" t="s">
        <v>3343</v>
      </c>
      <c r="G969" s="912" t="s">
        <v>3344</v>
      </c>
      <c r="H969" s="217" t="s">
        <v>2522</v>
      </c>
      <c r="I969" s="912">
        <v>225</v>
      </c>
    </row>
    <row r="970" spans="1:9" x14ac:dyDescent="0.2">
      <c r="A970" s="912" t="s">
        <v>2743</v>
      </c>
      <c r="B970" s="1504" t="str">
        <f>'Part 2 DA Summary'!N28</f>
        <v/>
      </c>
      <c r="C970" s="912" t="s">
        <v>3951</v>
      </c>
      <c r="D970" s="943"/>
      <c r="E970" s="943"/>
      <c r="F970" s="912" t="s">
        <v>3345</v>
      </c>
      <c r="G970" s="912" t="s">
        <v>3346</v>
      </c>
      <c r="H970" s="217" t="s">
        <v>2522</v>
      </c>
      <c r="I970" s="912">
        <v>226</v>
      </c>
    </row>
    <row r="971" spans="1:9" x14ac:dyDescent="0.2">
      <c r="A971" s="912" t="s">
        <v>2744</v>
      </c>
      <c r="B971" s="1504" t="str">
        <f>'Part 2 DA Summary'!N29</f>
        <v/>
      </c>
      <c r="C971" s="912" t="s">
        <v>3951</v>
      </c>
      <c r="D971" s="943"/>
      <c r="E971" s="943"/>
      <c r="F971" s="912" t="s">
        <v>3347</v>
      </c>
      <c r="G971" s="912" t="s">
        <v>3348</v>
      </c>
      <c r="H971" s="217" t="s">
        <v>2522</v>
      </c>
      <c r="I971" s="912">
        <v>227</v>
      </c>
    </row>
    <row r="972" spans="1:9" x14ac:dyDescent="0.2">
      <c r="A972" s="912" t="s">
        <v>2745</v>
      </c>
      <c r="B972" s="1504" t="str">
        <f>'Part 2 DA Summary'!N30</f>
        <v/>
      </c>
      <c r="C972" s="912" t="s">
        <v>3951</v>
      </c>
      <c r="D972" s="943"/>
      <c r="E972" s="943"/>
      <c r="F972" s="912" t="s">
        <v>3349</v>
      </c>
      <c r="G972" s="912" t="s">
        <v>3350</v>
      </c>
      <c r="H972" s="217" t="s">
        <v>2522</v>
      </c>
      <c r="I972" s="912">
        <v>228</v>
      </c>
    </row>
    <row r="973" spans="1:9" x14ac:dyDescent="0.2">
      <c r="A973" s="912" t="s">
        <v>2746</v>
      </c>
      <c r="B973" s="1504" t="str">
        <f>'Part 2 DA Summary'!N31</f>
        <v/>
      </c>
      <c r="C973" s="912" t="s">
        <v>3951</v>
      </c>
      <c r="D973" s="943"/>
      <c r="E973" s="943"/>
      <c r="F973" s="912" t="s">
        <v>3351</v>
      </c>
      <c r="G973" s="912" t="s">
        <v>3352</v>
      </c>
      <c r="H973" s="217" t="s">
        <v>2522</v>
      </c>
      <c r="I973" s="912">
        <v>229</v>
      </c>
    </row>
    <row r="974" spans="1:9" x14ac:dyDescent="0.2">
      <c r="A974" s="912" t="s">
        <v>2747</v>
      </c>
      <c r="B974" s="1504" t="str">
        <f>'Part 2 DA Summary'!N32</f>
        <v/>
      </c>
      <c r="C974" s="912" t="s">
        <v>3951</v>
      </c>
      <c r="D974" s="943"/>
      <c r="E974" s="943"/>
      <c r="F974" s="912" t="s">
        <v>3353</v>
      </c>
      <c r="G974" s="912" t="s">
        <v>3354</v>
      </c>
      <c r="H974" s="217" t="s">
        <v>2522</v>
      </c>
      <c r="I974" s="912">
        <v>230</v>
      </c>
    </row>
    <row r="975" spans="1:9" x14ac:dyDescent="0.2">
      <c r="A975" s="912" t="s">
        <v>2748</v>
      </c>
      <c r="B975" s="1504" t="str">
        <f>'Part 2 DA Summary'!N33</f>
        <v/>
      </c>
      <c r="C975" s="912" t="s">
        <v>3951</v>
      </c>
      <c r="D975" s="943"/>
      <c r="E975" s="943"/>
      <c r="F975" s="912" t="s">
        <v>3355</v>
      </c>
      <c r="G975" s="912" t="s">
        <v>3356</v>
      </c>
      <c r="H975" s="217" t="s">
        <v>2522</v>
      </c>
      <c r="I975" s="912">
        <v>231</v>
      </c>
    </row>
    <row r="976" spans="1:9" x14ac:dyDescent="0.2">
      <c r="A976" s="912" t="s">
        <v>2749</v>
      </c>
      <c r="B976" s="1504" t="str">
        <f>'Part 2 DA Summary'!N34</f>
        <v/>
      </c>
      <c r="C976" s="912" t="s">
        <v>3951</v>
      </c>
      <c r="D976" s="943"/>
      <c r="E976" s="943"/>
      <c r="F976" s="912" t="s">
        <v>3357</v>
      </c>
      <c r="G976" s="912" t="s">
        <v>3358</v>
      </c>
      <c r="H976" s="217" t="s">
        <v>2522</v>
      </c>
      <c r="I976" s="912">
        <v>232</v>
      </c>
    </row>
    <row r="977" spans="1:9" x14ac:dyDescent="0.2">
      <c r="A977" s="912" t="s">
        <v>2750</v>
      </c>
      <c r="B977" s="1504" t="str">
        <f>'Part 2 DA Summary'!N35</f>
        <v/>
      </c>
      <c r="C977" s="912" t="s">
        <v>3951</v>
      </c>
      <c r="D977" s="943"/>
      <c r="E977" s="943"/>
      <c r="F977" s="912" t="s">
        <v>3359</v>
      </c>
      <c r="G977" s="912" t="s">
        <v>3360</v>
      </c>
      <c r="H977" s="217" t="s">
        <v>2522</v>
      </c>
      <c r="I977" s="912">
        <v>233</v>
      </c>
    </row>
    <row r="978" spans="1:9" x14ac:dyDescent="0.2">
      <c r="A978" s="912" t="s">
        <v>2751</v>
      </c>
      <c r="B978" s="1504" t="str">
        <f>'Part 2 DA Summary'!N36</f>
        <v/>
      </c>
      <c r="C978" s="912" t="s">
        <v>3951</v>
      </c>
      <c r="D978" s="943"/>
      <c r="E978" s="943"/>
      <c r="F978" s="912" t="s">
        <v>3361</v>
      </c>
      <c r="G978" s="912" t="s">
        <v>3362</v>
      </c>
      <c r="H978" s="217" t="s">
        <v>2522</v>
      </c>
      <c r="I978" s="912">
        <v>234</v>
      </c>
    </row>
    <row r="979" spans="1:9" x14ac:dyDescent="0.2">
      <c r="A979" s="912" t="s">
        <v>2752</v>
      </c>
      <c r="B979" s="1504" t="str">
        <f>'Part 2 DA Summary'!N37</f>
        <v/>
      </c>
      <c r="C979" s="912" t="s">
        <v>3951</v>
      </c>
      <c r="D979" s="943"/>
      <c r="E979" s="943"/>
      <c r="F979" s="912" t="s">
        <v>3363</v>
      </c>
      <c r="G979" s="912" t="s">
        <v>3364</v>
      </c>
      <c r="H979" s="217" t="s">
        <v>2522</v>
      </c>
      <c r="I979" s="912">
        <v>235</v>
      </c>
    </row>
    <row r="980" spans="1:9" x14ac:dyDescent="0.2">
      <c r="A980" s="912" t="s">
        <v>2753</v>
      </c>
      <c r="B980" s="1504" t="str">
        <f>'Part 2 DA Summary'!N38</f>
        <v/>
      </c>
      <c r="C980" s="912" t="s">
        <v>3951</v>
      </c>
      <c r="D980" s="943"/>
      <c r="E980" s="943"/>
      <c r="F980" s="912" t="s">
        <v>3365</v>
      </c>
      <c r="G980" s="912" t="s">
        <v>3366</v>
      </c>
      <c r="H980" s="217" t="s">
        <v>2522</v>
      </c>
      <c r="I980" s="912">
        <v>236</v>
      </c>
    </row>
    <row r="981" spans="1:9" x14ac:dyDescent="0.2">
      <c r="A981" s="912" t="s">
        <v>2754</v>
      </c>
      <c r="B981" s="1504" t="str">
        <f>'Part 2 DA Summary'!N39</f>
        <v/>
      </c>
      <c r="C981" s="912" t="s">
        <v>3951</v>
      </c>
      <c r="D981" s="943"/>
      <c r="E981" s="943"/>
      <c r="F981" s="912" t="s">
        <v>3367</v>
      </c>
      <c r="G981" s="912" t="s">
        <v>3368</v>
      </c>
      <c r="H981" s="217" t="s">
        <v>2522</v>
      </c>
      <c r="I981" s="912">
        <v>237</v>
      </c>
    </row>
    <row r="982" spans="1:9" x14ac:dyDescent="0.2">
      <c r="A982" s="912" t="s">
        <v>2755</v>
      </c>
      <c r="B982" s="1504" t="str">
        <f>'Part 2 DA Summary'!N40</f>
        <v/>
      </c>
      <c r="C982" s="912" t="s">
        <v>3951</v>
      </c>
      <c r="D982" s="943"/>
      <c r="E982" s="943"/>
      <c r="F982" s="912" t="s">
        <v>3369</v>
      </c>
      <c r="G982" s="912" t="s">
        <v>3370</v>
      </c>
      <c r="H982" s="217" t="s">
        <v>2522</v>
      </c>
      <c r="I982" s="912">
        <v>238</v>
      </c>
    </row>
    <row r="983" spans="1:9" x14ac:dyDescent="0.2">
      <c r="A983" s="912" t="s">
        <v>2756</v>
      </c>
      <c r="B983" s="1504" t="str">
        <f>'Part 2 DA Summary'!N41</f>
        <v/>
      </c>
      <c r="C983" s="912" t="s">
        <v>3951</v>
      </c>
      <c r="D983" s="943"/>
      <c r="E983" s="943"/>
      <c r="F983" s="912" t="s">
        <v>3371</v>
      </c>
      <c r="G983" s="912" t="s">
        <v>3372</v>
      </c>
      <c r="H983" s="217" t="s">
        <v>2522</v>
      </c>
      <c r="I983" s="912">
        <v>239</v>
      </c>
    </row>
    <row r="984" spans="1:9" x14ac:dyDescent="0.2">
      <c r="A984" s="912" t="s">
        <v>2757</v>
      </c>
      <c r="B984" s="1504" t="str">
        <f>'Part 2 DA Summary'!N42</f>
        <v/>
      </c>
      <c r="C984" s="912" t="s">
        <v>3951</v>
      </c>
      <c r="D984" s="943"/>
      <c r="E984" s="943"/>
      <c r="F984" s="912" t="s">
        <v>3373</v>
      </c>
      <c r="G984" s="912" t="s">
        <v>3374</v>
      </c>
      <c r="H984" s="217" t="s">
        <v>2522</v>
      </c>
      <c r="I984" s="912">
        <v>240</v>
      </c>
    </row>
    <row r="985" spans="1:9" x14ac:dyDescent="0.2">
      <c r="A985" s="912" t="s">
        <v>2758</v>
      </c>
      <c r="B985" s="1504" t="str">
        <f>'Part 2 DA Summary'!N43</f>
        <v/>
      </c>
      <c r="C985" s="912" t="s">
        <v>3951</v>
      </c>
      <c r="D985" s="943"/>
      <c r="E985" s="943"/>
      <c r="F985" s="912" t="s">
        <v>3375</v>
      </c>
      <c r="G985" s="912" t="s">
        <v>3376</v>
      </c>
      <c r="H985" s="217" t="s">
        <v>2522</v>
      </c>
      <c r="I985" s="912">
        <v>241</v>
      </c>
    </row>
    <row r="986" spans="1:9" x14ac:dyDescent="0.2">
      <c r="A986" s="912" t="s">
        <v>2759</v>
      </c>
      <c r="B986" s="1504" t="str">
        <f>'Part 2 DA Summary'!N44</f>
        <v/>
      </c>
      <c r="C986" s="912" t="s">
        <v>3951</v>
      </c>
      <c r="D986" s="943"/>
      <c r="E986" s="943"/>
      <c r="F986" s="912" t="s">
        <v>3377</v>
      </c>
      <c r="G986" s="912" t="s">
        <v>3378</v>
      </c>
      <c r="H986" s="217" t="s">
        <v>2522</v>
      </c>
      <c r="I986" s="912">
        <v>242</v>
      </c>
    </row>
    <row r="987" spans="1:9" x14ac:dyDescent="0.2">
      <c r="A987" s="912" t="s">
        <v>2760</v>
      </c>
      <c r="B987" s="1504" t="str">
        <f>'Part 2 DA Summary'!N45</f>
        <v/>
      </c>
      <c r="C987" s="912" t="s">
        <v>3951</v>
      </c>
      <c r="D987" s="943"/>
      <c r="E987" s="943"/>
      <c r="F987" s="912" t="s">
        <v>3379</v>
      </c>
      <c r="G987" s="912" t="s">
        <v>3380</v>
      </c>
      <c r="H987" s="217" t="s">
        <v>2522</v>
      </c>
      <c r="I987" s="912">
        <v>243</v>
      </c>
    </row>
    <row r="988" spans="1:9" x14ac:dyDescent="0.2">
      <c r="A988" s="912" t="s">
        <v>2761</v>
      </c>
      <c r="B988" s="1504" t="str">
        <f>'Part 2 DA Summary'!N46</f>
        <v/>
      </c>
      <c r="C988" s="912" t="s">
        <v>3951</v>
      </c>
      <c r="D988" s="943"/>
      <c r="E988" s="943"/>
      <c r="F988" s="912" t="s">
        <v>3381</v>
      </c>
      <c r="G988" s="912" t="s">
        <v>3382</v>
      </c>
      <c r="H988" s="217" t="s">
        <v>2522</v>
      </c>
      <c r="I988" s="912">
        <v>244</v>
      </c>
    </row>
    <row r="989" spans="1:9" x14ac:dyDescent="0.2">
      <c r="A989" s="912" t="s">
        <v>2762</v>
      </c>
      <c r="B989" s="1504" t="str">
        <f>'Part 2 DA Summary'!N47</f>
        <v/>
      </c>
      <c r="C989" s="912" t="s">
        <v>3951</v>
      </c>
      <c r="D989" s="943"/>
      <c r="E989" s="943"/>
      <c r="F989" s="912" t="s">
        <v>3383</v>
      </c>
      <c r="G989" s="912" t="s">
        <v>3384</v>
      </c>
      <c r="H989" s="217" t="s">
        <v>2522</v>
      </c>
      <c r="I989" s="912">
        <v>245</v>
      </c>
    </row>
    <row r="990" spans="1:9" x14ac:dyDescent="0.2">
      <c r="A990" s="912" t="s">
        <v>2763</v>
      </c>
      <c r="B990" s="1504" t="str">
        <f>'Part 2 DA Summary'!N48</f>
        <v/>
      </c>
      <c r="C990" s="912" t="s">
        <v>3951</v>
      </c>
      <c r="D990" s="943"/>
      <c r="E990" s="943"/>
      <c r="F990" s="912" t="s">
        <v>3385</v>
      </c>
      <c r="G990" s="912" t="s">
        <v>3386</v>
      </c>
      <c r="H990" s="217" t="s">
        <v>2522</v>
      </c>
      <c r="I990" s="912">
        <v>246</v>
      </c>
    </row>
    <row r="991" spans="1:9" x14ac:dyDescent="0.2">
      <c r="A991" s="912" t="s">
        <v>2764</v>
      </c>
      <c r="B991" s="1504" t="str">
        <f>'Part 2 DA Summary'!N49</f>
        <v/>
      </c>
      <c r="C991" s="912" t="s">
        <v>3951</v>
      </c>
      <c r="D991" s="943"/>
      <c r="E991" s="943"/>
      <c r="F991" s="912" t="s">
        <v>3387</v>
      </c>
      <c r="G991" s="912" t="s">
        <v>3388</v>
      </c>
      <c r="H991" s="217" t="s">
        <v>2522</v>
      </c>
      <c r="I991" s="912">
        <v>247</v>
      </c>
    </row>
    <row r="992" spans="1:9" x14ac:dyDescent="0.2">
      <c r="A992" s="912" t="s">
        <v>2765</v>
      </c>
      <c r="B992" s="1504" t="str">
        <f>'Part 2 DA Summary'!N50</f>
        <v/>
      </c>
      <c r="C992" s="912" t="s">
        <v>3951</v>
      </c>
      <c r="D992" s="943"/>
      <c r="E992" s="943"/>
      <c r="F992" s="912" t="s">
        <v>3389</v>
      </c>
      <c r="G992" s="912" t="s">
        <v>3390</v>
      </c>
      <c r="H992" s="217" t="s">
        <v>2522</v>
      </c>
      <c r="I992" s="912">
        <v>248</v>
      </c>
    </row>
    <row r="993" spans="1:9" x14ac:dyDescent="0.2">
      <c r="A993" s="912" t="s">
        <v>2766</v>
      </c>
      <c r="B993" s="1504" t="str">
        <f>'Part 2 DA Summary'!N51</f>
        <v/>
      </c>
      <c r="C993" s="912" t="s">
        <v>3951</v>
      </c>
      <c r="D993" s="943"/>
      <c r="E993" s="943"/>
      <c r="F993" s="912" t="s">
        <v>3391</v>
      </c>
      <c r="G993" s="912" t="s">
        <v>3392</v>
      </c>
      <c r="H993" s="217" t="s">
        <v>2522</v>
      </c>
      <c r="I993" s="912">
        <v>249</v>
      </c>
    </row>
    <row r="994" spans="1:9" x14ac:dyDescent="0.2">
      <c r="A994" s="912" t="s">
        <v>2767</v>
      </c>
      <c r="B994" s="1504" t="str">
        <f>'Part 2 DA Summary'!N52</f>
        <v/>
      </c>
      <c r="C994" s="912" t="s">
        <v>3951</v>
      </c>
      <c r="D994" s="943"/>
      <c r="E994" s="943"/>
      <c r="F994" s="912" t="s">
        <v>3393</v>
      </c>
      <c r="G994" s="912" t="s">
        <v>3394</v>
      </c>
      <c r="H994" s="217" t="s">
        <v>2522</v>
      </c>
      <c r="I994" s="912">
        <v>250</v>
      </c>
    </row>
    <row r="995" spans="1:9" x14ac:dyDescent="0.2">
      <c r="A995" s="912" t="s">
        <v>2768</v>
      </c>
      <c r="B995" s="1504" t="str">
        <f>'Part 2 DA Summary'!N53</f>
        <v/>
      </c>
      <c r="C995" s="912" t="s">
        <v>3951</v>
      </c>
      <c r="D995" s="943"/>
      <c r="E995" s="943"/>
      <c r="F995" s="912" t="s">
        <v>3395</v>
      </c>
      <c r="G995" s="912" t="s">
        <v>3396</v>
      </c>
      <c r="H995" s="217" t="s">
        <v>2522</v>
      </c>
      <c r="I995" s="912">
        <v>251</v>
      </c>
    </row>
    <row r="996" spans="1:9" x14ac:dyDescent="0.2">
      <c r="A996" s="912" t="s">
        <v>3984</v>
      </c>
      <c r="B996" s="1504">
        <f>'Part 2 DA Summary'!P6</f>
        <v>0</v>
      </c>
      <c r="C996" s="912" t="s">
        <v>3951</v>
      </c>
      <c r="D996" s="943"/>
      <c r="E996" s="943"/>
      <c r="F996" s="912" t="s">
        <v>3397</v>
      </c>
      <c r="G996" s="912" t="s">
        <v>3398</v>
      </c>
      <c r="H996" s="217" t="s">
        <v>2522</v>
      </c>
      <c r="I996" s="912">
        <v>252</v>
      </c>
    </row>
    <row r="997" spans="1:9" x14ac:dyDescent="0.2">
      <c r="A997" s="912" t="s">
        <v>2769</v>
      </c>
      <c r="B997" s="1504" t="str">
        <f>'Part 2 DA Summary'!P13</f>
        <v/>
      </c>
      <c r="C997" s="912" t="s">
        <v>3951</v>
      </c>
      <c r="D997" s="943"/>
      <c r="E997" s="943"/>
      <c r="F997" s="912" t="s">
        <v>3399</v>
      </c>
      <c r="G997" s="912" t="s">
        <v>3400</v>
      </c>
      <c r="H997" s="217" t="s">
        <v>2522</v>
      </c>
      <c r="I997" s="912">
        <v>253</v>
      </c>
    </row>
    <row r="998" spans="1:9" x14ac:dyDescent="0.2">
      <c r="A998" s="912" t="s">
        <v>2770</v>
      </c>
      <c r="B998" s="1504" t="str">
        <f>'Part 2 DA Summary'!P14</f>
        <v/>
      </c>
      <c r="C998" s="912" t="s">
        <v>3951</v>
      </c>
      <c r="D998" s="943"/>
      <c r="E998" s="943"/>
      <c r="F998" s="912" t="s">
        <v>3401</v>
      </c>
      <c r="G998" s="912" t="s">
        <v>3402</v>
      </c>
      <c r="H998" s="217" t="s">
        <v>2522</v>
      </c>
      <c r="I998" s="912">
        <v>254</v>
      </c>
    </row>
    <row r="999" spans="1:9" x14ac:dyDescent="0.2">
      <c r="A999" s="912" t="s">
        <v>2771</v>
      </c>
      <c r="B999" s="1504" t="str">
        <f>'Part 2 DA Summary'!P15</f>
        <v/>
      </c>
      <c r="C999" s="912" t="s">
        <v>3951</v>
      </c>
      <c r="D999" s="943"/>
      <c r="E999" s="943"/>
      <c r="F999" s="912" t="s">
        <v>3403</v>
      </c>
      <c r="G999" s="912" t="s">
        <v>3404</v>
      </c>
      <c r="H999" s="217" t="s">
        <v>2522</v>
      </c>
      <c r="I999" s="912">
        <v>255</v>
      </c>
    </row>
    <row r="1000" spans="1:9" x14ac:dyDescent="0.2">
      <c r="A1000" s="912" t="s">
        <v>2772</v>
      </c>
      <c r="B1000" s="1504" t="str">
        <f>'Part 2 DA Summary'!P16</f>
        <v/>
      </c>
      <c r="C1000" s="912" t="s">
        <v>3951</v>
      </c>
      <c r="D1000" s="943"/>
      <c r="E1000" s="943"/>
      <c r="F1000" s="912" t="s">
        <v>3405</v>
      </c>
      <c r="G1000" s="912" t="s">
        <v>3406</v>
      </c>
      <c r="H1000" s="217" t="s">
        <v>2522</v>
      </c>
      <c r="I1000" s="912">
        <v>256</v>
      </c>
    </row>
    <row r="1001" spans="1:9" x14ac:dyDescent="0.2">
      <c r="A1001" s="912" t="s">
        <v>2773</v>
      </c>
      <c r="B1001" s="1504" t="str">
        <f>'Part 2 DA Summary'!P17</f>
        <v/>
      </c>
      <c r="C1001" s="912" t="s">
        <v>3951</v>
      </c>
      <c r="D1001" s="943"/>
      <c r="E1001" s="943"/>
      <c r="F1001" s="912" t="s">
        <v>3407</v>
      </c>
      <c r="G1001" s="912" t="s">
        <v>3408</v>
      </c>
      <c r="H1001" s="217" t="s">
        <v>2522</v>
      </c>
      <c r="I1001" s="912">
        <v>257</v>
      </c>
    </row>
    <row r="1002" spans="1:9" x14ac:dyDescent="0.2">
      <c r="A1002" s="912" t="s">
        <v>2774</v>
      </c>
      <c r="B1002" s="1504" t="str">
        <f>'Part 2 DA Summary'!P18</f>
        <v/>
      </c>
      <c r="C1002" s="912" t="s">
        <v>3951</v>
      </c>
      <c r="D1002" s="943"/>
      <c r="E1002" s="943"/>
      <c r="F1002" s="912" t="s">
        <v>3409</v>
      </c>
      <c r="G1002" s="912" t="s">
        <v>3410</v>
      </c>
      <c r="H1002" s="217" t="s">
        <v>2522</v>
      </c>
      <c r="I1002" s="912">
        <v>258</v>
      </c>
    </row>
    <row r="1003" spans="1:9" x14ac:dyDescent="0.2">
      <c r="A1003" s="912" t="s">
        <v>2775</v>
      </c>
      <c r="B1003" s="1504" t="str">
        <f>'Part 2 DA Summary'!P19</f>
        <v/>
      </c>
      <c r="C1003" s="912" t="s">
        <v>3951</v>
      </c>
      <c r="D1003" s="943"/>
      <c r="E1003" s="943"/>
      <c r="F1003" s="912" t="s">
        <v>3411</v>
      </c>
      <c r="G1003" s="912" t="s">
        <v>3412</v>
      </c>
      <c r="H1003" s="217" t="s">
        <v>2522</v>
      </c>
      <c r="I1003" s="912">
        <v>259</v>
      </c>
    </row>
    <row r="1004" spans="1:9" x14ac:dyDescent="0.2">
      <c r="A1004" s="912" t="s">
        <v>2776</v>
      </c>
      <c r="B1004" s="1504" t="str">
        <f>'Part 2 DA Summary'!P20</f>
        <v/>
      </c>
      <c r="C1004" s="912" t="s">
        <v>3951</v>
      </c>
      <c r="D1004" s="943"/>
      <c r="E1004" s="943"/>
      <c r="F1004" s="912" t="s">
        <v>3413</v>
      </c>
      <c r="G1004" s="912" t="s">
        <v>3414</v>
      </c>
      <c r="H1004" s="217" t="s">
        <v>2522</v>
      </c>
      <c r="I1004" s="912">
        <v>260</v>
      </c>
    </row>
    <row r="1005" spans="1:9" x14ac:dyDescent="0.2">
      <c r="A1005" s="912" t="s">
        <v>2777</v>
      </c>
      <c r="B1005" s="1504" t="str">
        <f>'Part 2 DA Summary'!P21</f>
        <v/>
      </c>
      <c r="C1005" s="912" t="s">
        <v>3951</v>
      </c>
      <c r="D1005" s="943"/>
      <c r="E1005" s="943"/>
      <c r="F1005" s="912" t="s">
        <v>3415</v>
      </c>
      <c r="G1005" s="912" t="s">
        <v>3416</v>
      </c>
      <c r="H1005" s="217" t="s">
        <v>2522</v>
      </c>
      <c r="I1005" s="912">
        <v>261</v>
      </c>
    </row>
    <row r="1006" spans="1:9" x14ac:dyDescent="0.2">
      <c r="A1006" s="912" t="s">
        <v>2778</v>
      </c>
      <c r="B1006" s="1504" t="str">
        <f>'Part 2 DA Summary'!P22</f>
        <v/>
      </c>
      <c r="C1006" s="912" t="s">
        <v>3951</v>
      </c>
      <c r="D1006" s="943"/>
      <c r="E1006" s="943"/>
      <c r="F1006" s="912" t="s">
        <v>3417</v>
      </c>
      <c r="G1006" s="912" t="s">
        <v>3418</v>
      </c>
      <c r="H1006" s="217" t="s">
        <v>2522</v>
      </c>
      <c r="I1006" s="912">
        <v>262</v>
      </c>
    </row>
    <row r="1007" spans="1:9" x14ac:dyDescent="0.2">
      <c r="A1007" s="912" t="s">
        <v>2779</v>
      </c>
      <c r="B1007" s="1504" t="str">
        <f>'Part 2 DA Summary'!P23</f>
        <v/>
      </c>
      <c r="C1007" s="912" t="s">
        <v>3951</v>
      </c>
      <c r="D1007" s="943"/>
      <c r="E1007" s="943"/>
      <c r="F1007" s="912" t="s">
        <v>3419</v>
      </c>
      <c r="G1007" s="912" t="s">
        <v>3420</v>
      </c>
      <c r="H1007" s="217" t="s">
        <v>2522</v>
      </c>
      <c r="I1007" s="912">
        <v>263</v>
      </c>
    </row>
    <row r="1008" spans="1:9" x14ac:dyDescent="0.2">
      <c r="A1008" s="912" t="s">
        <v>2780</v>
      </c>
      <c r="B1008" s="1504" t="str">
        <f>'Part 2 DA Summary'!P24</f>
        <v/>
      </c>
      <c r="C1008" s="912" t="s">
        <v>3951</v>
      </c>
      <c r="D1008" s="943"/>
      <c r="E1008" s="943"/>
      <c r="F1008" s="912" t="s">
        <v>3421</v>
      </c>
      <c r="G1008" s="912" t="s">
        <v>3422</v>
      </c>
      <c r="H1008" s="217" t="s">
        <v>2522</v>
      </c>
      <c r="I1008" s="912">
        <v>264</v>
      </c>
    </row>
    <row r="1009" spans="1:9" x14ac:dyDescent="0.2">
      <c r="A1009" s="912" t="s">
        <v>2781</v>
      </c>
      <c r="B1009" s="1504" t="str">
        <f>'Part 2 DA Summary'!P25</f>
        <v/>
      </c>
      <c r="C1009" s="912" t="s">
        <v>3951</v>
      </c>
      <c r="D1009" s="943"/>
      <c r="E1009" s="943"/>
      <c r="F1009" s="912" t="s">
        <v>3423</v>
      </c>
      <c r="G1009" s="912" t="s">
        <v>3424</v>
      </c>
      <c r="H1009" s="217" t="s">
        <v>2522</v>
      </c>
      <c r="I1009" s="912">
        <v>265</v>
      </c>
    </row>
    <row r="1010" spans="1:9" x14ac:dyDescent="0.2">
      <c r="A1010" s="912" t="s">
        <v>2782</v>
      </c>
      <c r="B1010" s="1504" t="str">
        <f>'Part 2 DA Summary'!P26</f>
        <v/>
      </c>
      <c r="C1010" s="912" t="s">
        <v>3951</v>
      </c>
      <c r="D1010" s="943"/>
      <c r="E1010" s="943"/>
      <c r="F1010" s="912" t="s">
        <v>3425</v>
      </c>
      <c r="G1010" s="912" t="s">
        <v>3426</v>
      </c>
      <c r="H1010" s="217" t="s">
        <v>2522</v>
      </c>
      <c r="I1010" s="912">
        <v>266</v>
      </c>
    </row>
    <row r="1011" spans="1:9" x14ac:dyDescent="0.2">
      <c r="A1011" s="912" t="s">
        <v>2783</v>
      </c>
      <c r="B1011" s="1504" t="str">
        <f>'Part 2 DA Summary'!P27</f>
        <v/>
      </c>
      <c r="C1011" s="912" t="s">
        <v>3951</v>
      </c>
      <c r="D1011" s="943"/>
      <c r="E1011" s="943"/>
      <c r="F1011" s="912" t="s">
        <v>3427</v>
      </c>
      <c r="G1011" s="912" t="s">
        <v>3428</v>
      </c>
      <c r="H1011" s="217" t="s">
        <v>2522</v>
      </c>
      <c r="I1011" s="912">
        <v>267</v>
      </c>
    </row>
    <row r="1012" spans="1:9" x14ac:dyDescent="0.2">
      <c r="A1012" s="912" t="s">
        <v>2784</v>
      </c>
      <c r="B1012" s="1504" t="str">
        <f>'Part 2 DA Summary'!P28</f>
        <v/>
      </c>
      <c r="C1012" s="912" t="s">
        <v>3951</v>
      </c>
      <c r="D1012" s="943"/>
      <c r="E1012" s="943"/>
      <c r="F1012" s="912" t="s">
        <v>3429</v>
      </c>
      <c r="G1012" s="912" t="s">
        <v>3430</v>
      </c>
      <c r="H1012" s="217" t="s">
        <v>2522</v>
      </c>
      <c r="I1012" s="912">
        <v>268</v>
      </c>
    </row>
    <row r="1013" spans="1:9" x14ac:dyDescent="0.2">
      <c r="A1013" s="912" t="s">
        <v>2785</v>
      </c>
      <c r="B1013" s="1504" t="str">
        <f>'Part 2 DA Summary'!P29</f>
        <v/>
      </c>
      <c r="C1013" s="912" t="s">
        <v>3951</v>
      </c>
      <c r="D1013" s="943"/>
      <c r="E1013" s="943"/>
      <c r="F1013" s="912" t="s">
        <v>3431</v>
      </c>
      <c r="G1013" s="912" t="s">
        <v>3432</v>
      </c>
      <c r="H1013" s="217" t="s">
        <v>2522</v>
      </c>
      <c r="I1013" s="912">
        <v>269</v>
      </c>
    </row>
    <row r="1014" spans="1:9" x14ac:dyDescent="0.2">
      <c r="A1014" s="912" t="s">
        <v>2786</v>
      </c>
      <c r="B1014" s="1504" t="str">
        <f>'Part 2 DA Summary'!P30</f>
        <v/>
      </c>
      <c r="C1014" s="912" t="s">
        <v>3951</v>
      </c>
      <c r="D1014" s="943"/>
      <c r="E1014" s="943"/>
      <c r="F1014" s="912" t="s">
        <v>3433</v>
      </c>
      <c r="G1014" s="912" t="s">
        <v>3434</v>
      </c>
      <c r="H1014" s="217" t="s">
        <v>2522</v>
      </c>
      <c r="I1014" s="912">
        <v>270</v>
      </c>
    </row>
    <row r="1015" spans="1:9" x14ac:dyDescent="0.2">
      <c r="A1015" s="912" t="s">
        <v>2787</v>
      </c>
      <c r="B1015" s="1504" t="str">
        <f>'Part 2 DA Summary'!P31</f>
        <v/>
      </c>
      <c r="C1015" s="912" t="s">
        <v>3951</v>
      </c>
      <c r="D1015" s="943"/>
      <c r="E1015" s="943"/>
      <c r="F1015" s="912" t="s">
        <v>3435</v>
      </c>
      <c r="G1015" s="912" t="s">
        <v>3436</v>
      </c>
      <c r="H1015" s="217" t="s">
        <v>2522</v>
      </c>
      <c r="I1015" s="912">
        <v>271</v>
      </c>
    </row>
    <row r="1016" spans="1:9" x14ac:dyDescent="0.2">
      <c r="A1016" s="912" t="s">
        <v>2788</v>
      </c>
      <c r="B1016" s="1504" t="str">
        <f>'Part 2 DA Summary'!P32</f>
        <v/>
      </c>
      <c r="C1016" s="912" t="s">
        <v>3951</v>
      </c>
      <c r="D1016" s="943"/>
      <c r="E1016" s="943"/>
      <c r="F1016" s="912" t="s">
        <v>3437</v>
      </c>
      <c r="G1016" s="912" t="s">
        <v>3438</v>
      </c>
      <c r="H1016" s="217" t="s">
        <v>2522</v>
      </c>
      <c r="I1016" s="912">
        <v>272</v>
      </c>
    </row>
    <row r="1017" spans="1:9" x14ac:dyDescent="0.2">
      <c r="A1017" s="912" t="s">
        <v>2789</v>
      </c>
      <c r="B1017" s="1504" t="str">
        <f>'Part 2 DA Summary'!P33</f>
        <v/>
      </c>
      <c r="C1017" s="912" t="s">
        <v>3951</v>
      </c>
      <c r="D1017" s="943"/>
      <c r="E1017" s="943"/>
      <c r="F1017" s="912" t="s">
        <v>3439</v>
      </c>
      <c r="G1017" s="912" t="s">
        <v>3440</v>
      </c>
      <c r="H1017" s="217" t="s">
        <v>2522</v>
      </c>
      <c r="I1017" s="912">
        <v>273</v>
      </c>
    </row>
    <row r="1018" spans="1:9" x14ac:dyDescent="0.2">
      <c r="A1018" s="912" t="s">
        <v>2790</v>
      </c>
      <c r="B1018" s="1504" t="str">
        <f>'Part 2 DA Summary'!P34</f>
        <v/>
      </c>
      <c r="C1018" s="912" t="s">
        <v>3951</v>
      </c>
      <c r="D1018" s="943"/>
      <c r="E1018" s="943"/>
      <c r="F1018" s="912" t="s">
        <v>3441</v>
      </c>
      <c r="G1018" s="912" t="s">
        <v>3442</v>
      </c>
      <c r="H1018" s="217" t="s">
        <v>2522</v>
      </c>
      <c r="I1018" s="912">
        <v>274</v>
      </c>
    </row>
    <row r="1019" spans="1:9" x14ac:dyDescent="0.2">
      <c r="A1019" s="912" t="s">
        <v>2791</v>
      </c>
      <c r="B1019" s="1504" t="str">
        <f>'Part 2 DA Summary'!P35</f>
        <v/>
      </c>
      <c r="C1019" s="912" t="s">
        <v>3951</v>
      </c>
      <c r="D1019" s="943"/>
      <c r="E1019" s="943"/>
      <c r="F1019" s="912" t="s">
        <v>3443</v>
      </c>
      <c r="G1019" s="912" t="s">
        <v>3444</v>
      </c>
      <c r="H1019" s="217" t="s">
        <v>2522</v>
      </c>
      <c r="I1019" s="912">
        <v>275</v>
      </c>
    </row>
    <row r="1020" spans="1:9" x14ac:dyDescent="0.2">
      <c r="A1020" s="912" t="s">
        <v>2792</v>
      </c>
      <c r="B1020" s="1504" t="str">
        <f>'Part 2 DA Summary'!P36</f>
        <v/>
      </c>
      <c r="C1020" s="912" t="s">
        <v>3951</v>
      </c>
      <c r="D1020" s="943"/>
      <c r="E1020" s="943"/>
      <c r="F1020" s="912" t="s">
        <v>3445</v>
      </c>
      <c r="G1020" s="912" t="s">
        <v>3446</v>
      </c>
      <c r="H1020" s="217" t="s">
        <v>2522</v>
      </c>
      <c r="I1020" s="912">
        <v>276</v>
      </c>
    </row>
    <row r="1021" spans="1:9" x14ac:dyDescent="0.2">
      <c r="A1021" s="912" t="s">
        <v>2793</v>
      </c>
      <c r="B1021" s="1504" t="str">
        <f>'Part 2 DA Summary'!P37</f>
        <v/>
      </c>
      <c r="C1021" s="912" t="s">
        <v>3951</v>
      </c>
      <c r="D1021" s="943"/>
      <c r="E1021" s="943"/>
      <c r="F1021" s="912" t="s">
        <v>3447</v>
      </c>
      <c r="G1021" s="912" t="s">
        <v>3448</v>
      </c>
      <c r="H1021" s="217" t="s">
        <v>2522</v>
      </c>
      <c r="I1021" s="912">
        <v>277</v>
      </c>
    </row>
    <row r="1022" spans="1:9" x14ac:dyDescent="0.2">
      <c r="A1022" s="912" t="s">
        <v>2794</v>
      </c>
      <c r="B1022" s="1504" t="str">
        <f>'Part 2 DA Summary'!P38</f>
        <v/>
      </c>
      <c r="C1022" s="912" t="s">
        <v>3951</v>
      </c>
      <c r="D1022" s="943"/>
      <c r="E1022" s="943"/>
      <c r="F1022" s="912" t="s">
        <v>3449</v>
      </c>
      <c r="G1022" s="912" t="s">
        <v>3450</v>
      </c>
      <c r="H1022" s="217" t="s">
        <v>2522</v>
      </c>
      <c r="I1022" s="912">
        <v>278</v>
      </c>
    </row>
    <row r="1023" spans="1:9" x14ac:dyDescent="0.2">
      <c r="A1023" s="912" t="s">
        <v>2795</v>
      </c>
      <c r="B1023" s="1504" t="str">
        <f>'Part 2 DA Summary'!P39</f>
        <v/>
      </c>
      <c r="C1023" s="912" t="s">
        <v>3951</v>
      </c>
      <c r="D1023" s="943"/>
      <c r="E1023" s="943"/>
      <c r="F1023" s="912" t="s">
        <v>3451</v>
      </c>
      <c r="G1023" s="912" t="s">
        <v>3452</v>
      </c>
      <c r="H1023" s="217" t="s">
        <v>2522</v>
      </c>
      <c r="I1023" s="912">
        <v>279</v>
      </c>
    </row>
    <row r="1024" spans="1:9" x14ac:dyDescent="0.2">
      <c r="A1024" s="912" t="s">
        <v>2796</v>
      </c>
      <c r="B1024" s="1504" t="str">
        <f>'Part 2 DA Summary'!P40</f>
        <v/>
      </c>
      <c r="C1024" s="912" t="s">
        <v>3951</v>
      </c>
      <c r="D1024" s="943"/>
      <c r="E1024" s="943"/>
      <c r="F1024" s="912" t="s">
        <v>3453</v>
      </c>
      <c r="G1024" s="912" t="s">
        <v>3454</v>
      </c>
      <c r="H1024" s="217" t="s">
        <v>2522</v>
      </c>
      <c r="I1024" s="912">
        <v>280</v>
      </c>
    </row>
    <row r="1025" spans="1:9" x14ac:dyDescent="0.2">
      <c r="A1025" s="912" t="s">
        <v>2797</v>
      </c>
      <c r="B1025" s="1504" t="str">
        <f>'Part 2 DA Summary'!P41</f>
        <v/>
      </c>
      <c r="C1025" s="912" t="s">
        <v>3951</v>
      </c>
      <c r="D1025" s="943"/>
      <c r="E1025" s="943"/>
      <c r="F1025" s="912" t="s">
        <v>3455</v>
      </c>
      <c r="G1025" s="912" t="s">
        <v>3456</v>
      </c>
      <c r="H1025" s="217" t="s">
        <v>2522</v>
      </c>
      <c r="I1025" s="912">
        <v>281</v>
      </c>
    </row>
    <row r="1026" spans="1:9" x14ac:dyDescent="0.2">
      <c r="A1026" s="912" t="s">
        <v>2798</v>
      </c>
      <c r="B1026" s="1504" t="str">
        <f>'Part 2 DA Summary'!P42</f>
        <v/>
      </c>
      <c r="C1026" s="912" t="s">
        <v>3951</v>
      </c>
      <c r="D1026" s="943"/>
      <c r="E1026" s="943"/>
      <c r="F1026" s="912" t="s">
        <v>3457</v>
      </c>
      <c r="G1026" s="912" t="s">
        <v>3458</v>
      </c>
      <c r="H1026" s="217" t="s">
        <v>2522</v>
      </c>
      <c r="I1026" s="912">
        <v>282</v>
      </c>
    </row>
    <row r="1027" spans="1:9" x14ac:dyDescent="0.2">
      <c r="A1027" s="912" t="s">
        <v>2799</v>
      </c>
      <c r="B1027" s="1504" t="str">
        <f>'Part 2 DA Summary'!P43</f>
        <v/>
      </c>
      <c r="C1027" s="912" t="s">
        <v>3951</v>
      </c>
      <c r="D1027" s="943"/>
      <c r="E1027" s="943"/>
      <c r="F1027" s="912" t="s">
        <v>3459</v>
      </c>
      <c r="G1027" s="912" t="s">
        <v>3460</v>
      </c>
      <c r="H1027" s="217" t="s">
        <v>2522</v>
      </c>
      <c r="I1027" s="912">
        <v>283</v>
      </c>
    </row>
    <row r="1028" spans="1:9" x14ac:dyDescent="0.2">
      <c r="A1028" s="912" t="s">
        <v>2800</v>
      </c>
      <c r="B1028" s="1504" t="str">
        <f>'Part 2 DA Summary'!P44</f>
        <v/>
      </c>
      <c r="C1028" s="912" t="s">
        <v>3951</v>
      </c>
      <c r="D1028" s="943"/>
      <c r="E1028" s="943"/>
      <c r="F1028" s="912" t="s">
        <v>3461</v>
      </c>
      <c r="G1028" s="912" t="s">
        <v>3462</v>
      </c>
      <c r="H1028" s="217" t="s">
        <v>2522</v>
      </c>
      <c r="I1028" s="912">
        <v>284</v>
      </c>
    </row>
    <row r="1029" spans="1:9" x14ac:dyDescent="0.2">
      <c r="A1029" s="912" t="s">
        <v>2801</v>
      </c>
      <c r="B1029" s="1504" t="str">
        <f>'Part 2 DA Summary'!P45</f>
        <v/>
      </c>
      <c r="C1029" s="912" t="s">
        <v>3951</v>
      </c>
      <c r="D1029" s="943"/>
      <c r="E1029" s="943"/>
      <c r="F1029" s="912" t="s">
        <v>3463</v>
      </c>
      <c r="G1029" s="912" t="s">
        <v>3464</v>
      </c>
      <c r="H1029" s="217" t="s">
        <v>2522</v>
      </c>
      <c r="I1029" s="912">
        <v>285</v>
      </c>
    </row>
    <row r="1030" spans="1:9" x14ac:dyDescent="0.2">
      <c r="A1030" s="912" t="s">
        <v>2802</v>
      </c>
      <c r="B1030" s="1504" t="str">
        <f>'Part 2 DA Summary'!P46</f>
        <v/>
      </c>
      <c r="C1030" s="912" t="s">
        <v>3951</v>
      </c>
      <c r="D1030" s="943"/>
      <c r="E1030" s="943"/>
      <c r="F1030" s="912" t="s">
        <v>3465</v>
      </c>
      <c r="G1030" s="912" t="s">
        <v>3466</v>
      </c>
      <c r="H1030" s="217" t="s">
        <v>2522</v>
      </c>
      <c r="I1030" s="912">
        <v>286</v>
      </c>
    </row>
    <row r="1031" spans="1:9" x14ac:dyDescent="0.2">
      <c r="A1031" s="912" t="s">
        <v>2803</v>
      </c>
      <c r="B1031" s="1504" t="str">
        <f>'Part 2 DA Summary'!P47</f>
        <v/>
      </c>
      <c r="C1031" s="912" t="s">
        <v>3951</v>
      </c>
      <c r="D1031" s="943"/>
      <c r="E1031" s="943"/>
      <c r="F1031" s="912" t="s">
        <v>3467</v>
      </c>
      <c r="G1031" s="912" t="s">
        <v>3468</v>
      </c>
      <c r="H1031" s="217" t="s">
        <v>2522</v>
      </c>
      <c r="I1031" s="912">
        <v>287</v>
      </c>
    </row>
    <row r="1032" spans="1:9" x14ac:dyDescent="0.2">
      <c r="A1032" s="912" t="s">
        <v>2804</v>
      </c>
      <c r="B1032" s="1504" t="str">
        <f>'Part 2 DA Summary'!P48</f>
        <v/>
      </c>
      <c r="C1032" s="912" t="s">
        <v>3951</v>
      </c>
      <c r="D1032" s="943"/>
      <c r="E1032" s="943"/>
      <c r="F1032" s="912" t="s">
        <v>3469</v>
      </c>
      <c r="G1032" s="912" t="s">
        <v>3470</v>
      </c>
      <c r="H1032" s="217" t="s">
        <v>2522</v>
      </c>
      <c r="I1032" s="912">
        <v>288</v>
      </c>
    </row>
    <row r="1033" spans="1:9" x14ac:dyDescent="0.2">
      <c r="A1033" s="912" t="s">
        <v>2805</v>
      </c>
      <c r="B1033" s="1504" t="str">
        <f>'Part 2 DA Summary'!P49</f>
        <v/>
      </c>
      <c r="C1033" s="912" t="s">
        <v>3951</v>
      </c>
      <c r="D1033" s="943"/>
      <c r="E1033" s="943"/>
      <c r="F1033" s="912" t="s">
        <v>3471</v>
      </c>
      <c r="G1033" s="912" t="s">
        <v>3472</v>
      </c>
      <c r="H1033" s="217" t="s">
        <v>2522</v>
      </c>
      <c r="I1033" s="912">
        <v>289</v>
      </c>
    </row>
    <row r="1034" spans="1:9" x14ac:dyDescent="0.2">
      <c r="A1034" s="912" t="s">
        <v>2806</v>
      </c>
      <c r="B1034" s="1504" t="str">
        <f>'Part 2 DA Summary'!P50</f>
        <v/>
      </c>
      <c r="C1034" s="912" t="s">
        <v>3951</v>
      </c>
      <c r="D1034" s="943"/>
      <c r="E1034" s="943"/>
      <c r="F1034" s="912" t="s">
        <v>3473</v>
      </c>
      <c r="G1034" s="912" t="s">
        <v>3474</v>
      </c>
      <c r="H1034" s="217" t="s">
        <v>2522</v>
      </c>
      <c r="I1034" s="912">
        <v>290</v>
      </c>
    </row>
    <row r="1035" spans="1:9" x14ac:dyDescent="0.2">
      <c r="A1035" s="912" t="s">
        <v>2807</v>
      </c>
      <c r="B1035" s="1504" t="str">
        <f>'Part 2 DA Summary'!P51</f>
        <v/>
      </c>
      <c r="C1035" s="912" t="s">
        <v>3951</v>
      </c>
      <c r="D1035" s="943"/>
      <c r="E1035" s="943"/>
      <c r="F1035" s="912" t="s">
        <v>3475</v>
      </c>
      <c r="G1035" s="912" t="s">
        <v>3476</v>
      </c>
      <c r="H1035" s="217" t="s">
        <v>2522</v>
      </c>
      <c r="I1035" s="912">
        <v>291</v>
      </c>
    </row>
    <row r="1036" spans="1:9" x14ac:dyDescent="0.2">
      <c r="A1036" s="912" t="s">
        <v>2808</v>
      </c>
      <c r="B1036" s="1504" t="str">
        <f>'Part 2 DA Summary'!P52</f>
        <v/>
      </c>
      <c r="C1036" s="912" t="s">
        <v>3951</v>
      </c>
      <c r="D1036" s="943"/>
      <c r="E1036" s="943"/>
      <c r="F1036" s="912" t="s">
        <v>3477</v>
      </c>
      <c r="G1036" s="912" t="s">
        <v>3478</v>
      </c>
      <c r="H1036" s="217" t="s">
        <v>2522</v>
      </c>
      <c r="I1036" s="912">
        <v>292</v>
      </c>
    </row>
    <row r="1037" spans="1:9" x14ac:dyDescent="0.2">
      <c r="A1037" s="912" t="s">
        <v>2809</v>
      </c>
      <c r="B1037" s="1504" t="str">
        <f>'Part 2 DA Summary'!P53</f>
        <v/>
      </c>
      <c r="C1037" s="912" t="s">
        <v>3951</v>
      </c>
      <c r="D1037" s="943"/>
      <c r="E1037" s="943"/>
      <c r="F1037" s="912" t="s">
        <v>3479</v>
      </c>
      <c r="G1037" s="912" t="s">
        <v>3480</v>
      </c>
      <c r="H1037" s="217" t="s">
        <v>2522</v>
      </c>
      <c r="I1037" s="912">
        <v>293</v>
      </c>
    </row>
    <row r="1038" spans="1:9" x14ac:dyDescent="0.2">
      <c r="A1038" s="912" t="s">
        <v>2810</v>
      </c>
      <c r="B1038" s="1504">
        <f>'Part 2 DA Summary'!R6</f>
        <v>0</v>
      </c>
      <c r="C1038" s="912" t="s">
        <v>3951</v>
      </c>
      <c r="D1038" s="943"/>
      <c r="E1038" s="943"/>
      <c r="F1038" s="912" t="s">
        <v>3481</v>
      </c>
      <c r="G1038" s="912" t="s">
        <v>3482</v>
      </c>
      <c r="H1038" s="217" t="s">
        <v>2522</v>
      </c>
      <c r="I1038" s="912">
        <v>294</v>
      </c>
    </row>
    <row r="1039" spans="1:9" x14ac:dyDescent="0.2">
      <c r="A1039" s="912" t="s">
        <v>2811</v>
      </c>
      <c r="B1039" s="1504">
        <f>'Part 2 DA Summary'!R13</f>
        <v>0</v>
      </c>
      <c r="C1039" s="912" t="s">
        <v>3951</v>
      </c>
      <c r="D1039" s="943"/>
      <c r="E1039" s="943"/>
      <c r="F1039" s="912" t="s">
        <v>3483</v>
      </c>
      <c r="G1039" s="912" t="s">
        <v>3484</v>
      </c>
      <c r="H1039" s="217" t="s">
        <v>2522</v>
      </c>
      <c r="I1039" s="912">
        <v>295</v>
      </c>
    </row>
    <row r="1040" spans="1:9" x14ac:dyDescent="0.2">
      <c r="A1040" s="912" t="s">
        <v>2812</v>
      </c>
      <c r="B1040" s="1504">
        <f>'Part 2 DA Summary'!R14</f>
        <v>0</v>
      </c>
      <c r="C1040" s="912" t="s">
        <v>3951</v>
      </c>
      <c r="D1040" s="943"/>
      <c r="E1040" s="943"/>
      <c r="F1040" s="912" t="s">
        <v>3485</v>
      </c>
      <c r="G1040" s="912" t="s">
        <v>3486</v>
      </c>
      <c r="H1040" s="217" t="s">
        <v>2522</v>
      </c>
      <c r="I1040" s="912">
        <v>296</v>
      </c>
    </row>
    <row r="1041" spans="1:9" x14ac:dyDescent="0.2">
      <c r="A1041" s="912" t="s">
        <v>2813</v>
      </c>
      <c r="B1041" s="1504">
        <f>'Part 2 DA Summary'!R15</f>
        <v>0</v>
      </c>
      <c r="C1041" s="912" t="s">
        <v>3951</v>
      </c>
      <c r="D1041" s="943"/>
      <c r="E1041" s="943"/>
      <c r="F1041" s="912" t="s">
        <v>3487</v>
      </c>
      <c r="G1041" s="912" t="s">
        <v>3488</v>
      </c>
      <c r="H1041" s="217" t="s">
        <v>2522</v>
      </c>
      <c r="I1041" s="912">
        <v>297</v>
      </c>
    </row>
    <row r="1042" spans="1:9" x14ac:dyDescent="0.2">
      <c r="A1042" s="912" t="s">
        <v>2814</v>
      </c>
      <c r="B1042" s="1504">
        <f>'Part 2 DA Summary'!R16</f>
        <v>0</v>
      </c>
      <c r="C1042" s="912" t="s">
        <v>3951</v>
      </c>
      <c r="D1042" s="943"/>
      <c r="E1042" s="943"/>
      <c r="F1042" s="912" t="s">
        <v>3489</v>
      </c>
      <c r="G1042" s="912" t="s">
        <v>3490</v>
      </c>
      <c r="H1042" s="217" t="s">
        <v>2522</v>
      </c>
      <c r="I1042" s="912">
        <v>298</v>
      </c>
    </row>
    <row r="1043" spans="1:9" x14ac:dyDescent="0.2">
      <c r="A1043" s="912" t="s">
        <v>2815</v>
      </c>
      <c r="B1043" s="1504">
        <f>'Part 2 DA Summary'!R17</f>
        <v>0</v>
      </c>
      <c r="C1043" s="912" t="s">
        <v>3951</v>
      </c>
      <c r="D1043" s="943"/>
      <c r="E1043" s="943"/>
      <c r="F1043" s="912" t="s">
        <v>3491</v>
      </c>
      <c r="G1043" s="912" t="s">
        <v>3492</v>
      </c>
      <c r="H1043" s="217" t="s">
        <v>2522</v>
      </c>
      <c r="I1043" s="912">
        <v>299</v>
      </c>
    </row>
    <row r="1044" spans="1:9" x14ac:dyDescent="0.2">
      <c r="A1044" s="912" t="s">
        <v>2816</v>
      </c>
      <c r="B1044" s="1504">
        <f>'Part 2 DA Summary'!R18</f>
        <v>0</v>
      </c>
      <c r="C1044" s="912" t="s">
        <v>3951</v>
      </c>
      <c r="D1044" s="943"/>
      <c r="E1044" s="943"/>
      <c r="F1044" s="912" t="s">
        <v>3493</v>
      </c>
      <c r="G1044" s="912" t="s">
        <v>3494</v>
      </c>
      <c r="H1044" s="217" t="s">
        <v>2522</v>
      </c>
      <c r="I1044" s="912">
        <v>300</v>
      </c>
    </row>
    <row r="1045" spans="1:9" x14ac:dyDescent="0.2">
      <c r="A1045" s="912" t="s">
        <v>2817</v>
      </c>
      <c r="B1045" s="1504">
        <f>'Part 2 DA Summary'!R19</f>
        <v>0</v>
      </c>
      <c r="C1045" s="912" t="s">
        <v>3951</v>
      </c>
      <c r="D1045" s="943"/>
      <c r="E1045" s="943"/>
      <c r="F1045" s="912" t="s">
        <v>3495</v>
      </c>
      <c r="G1045" s="912" t="s">
        <v>3496</v>
      </c>
      <c r="H1045" s="217" t="s">
        <v>2522</v>
      </c>
      <c r="I1045" s="912">
        <v>301</v>
      </c>
    </row>
    <row r="1046" spans="1:9" x14ac:dyDescent="0.2">
      <c r="A1046" s="912" t="s">
        <v>2818</v>
      </c>
      <c r="B1046" s="1504">
        <f>'Part 2 DA Summary'!R20</f>
        <v>0</v>
      </c>
      <c r="C1046" s="912" t="s">
        <v>3951</v>
      </c>
      <c r="D1046" s="943"/>
      <c r="E1046" s="943"/>
      <c r="F1046" s="912" t="s">
        <v>3497</v>
      </c>
      <c r="G1046" s="912" t="s">
        <v>3498</v>
      </c>
      <c r="H1046" s="217" t="s">
        <v>2522</v>
      </c>
      <c r="I1046" s="912">
        <v>302</v>
      </c>
    </row>
    <row r="1047" spans="1:9" x14ac:dyDescent="0.2">
      <c r="A1047" s="912" t="s">
        <v>2819</v>
      </c>
      <c r="B1047" s="1504">
        <f>'Part 2 DA Summary'!R21</f>
        <v>0</v>
      </c>
      <c r="C1047" s="912" t="s">
        <v>3951</v>
      </c>
      <c r="D1047" s="943"/>
      <c r="E1047" s="943"/>
      <c r="F1047" s="912" t="s">
        <v>3499</v>
      </c>
      <c r="G1047" s="912" t="s">
        <v>3500</v>
      </c>
      <c r="H1047" s="217" t="s">
        <v>2522</v>
      </c>
      <c r="I1047" s="912">
        <v>303</v>
      </c>
    </row>
    <row r="1048" spans="1:9" x14ac:dyDescent="0.2">
      <c r="A1048" s="912" t="s">
        <v>2820</v>
      </c>
      <c r="B1048" s="1504">
        <f>'Part 2 DA Summary'!R22</f>
        <v>0</v>
      </c>
      <c r="C1048" s="912" t="s">
        <v>3951</v>
      </c>
      <c r="D1048" s="943"/>
      <c r="E1048" s="943"/>
      <c r="F1048" s="912" t="s">
        <v>3501</v>
      </c>
      <c r="G1048" s="912" t="s">
        <v>3502</v>
      </c>
      <c r="H1048" s="217" t="s">
        <v>2522</v>
      </c>
      <c r="I1048" s="912">
        <v>304</v>
      </c>
    </row>
    <row r="1049" spans="1:9" x14ac:dyDescent="0.2">
      <c r="A1049" s="912" t="s">
        <v>2821</v>
      </c>
      <c r="B1049" s="1504">
        <f>'Part 2 DA Summary'!R23</f>
        <v>0</v>
      </c>
      <c r="C1049" s="912" t="s">
        <v>3951</v>
      </c>
      <c r="D1049" s="943"/>
      <c r="E1049" s="943"/>
      <c r="F1049" s="912" t="s">
        <v>3503</v>
      </c>
      <c r="G1049" s="912" t="s">
        <v>3504</v>
      </c>
      <c r="H1049" s="217" t="s">
        <v>2522</v>
      </c>
      <c r="I1049" s="912">
        <v>305</v>
      </c>
    </row>
    <row r="1050" spans="1:9" x14ac:dyDescent="0.2">
      <c r="A1050" s="912" t="s">
        <v>2822</v>
      </c>
      <c r="B1050" s="1504">
        <f>'Part 2 DA Summary'!R24</f>
        <v>0</v>
      </c>
      <c r="C1050" s="912" t="s">
        <v>3951</v>
      </c>
      <c r="D1050" s="943"/>
      <c r="E1050" s="943"/>
      <c r="F1050" s="912" t="s">
        <v>3505</v>
      </c>
      <c r="G1050" s="912" t="s">
        <v>3506</v>
      </c>
      <c r="H1050" s="217" t="s">
        <v>2522</v>
      </c>
      <c r="I1050" s="912">
        <v>306</v>
      </c>
    </row>
    <row r="1051" spans="1:9" x14ac:dyDescent="0.2">
      <c r="A1051" s="912" t="s">
        <v>2823</v>
      </c>
      <c r="B1051" s="1504">
        <f>'Part 2 DA Summary'!R25</f>
        <v>0</v>
      </c>
      <c r="C1051" s="912" t="s">
        <v>3951</v>
      </c>
      <c r="D1051" s="943"/>
      <c r="E1051" s="943"/>
      <c r="F1051" s="912" t="s">
        <v>3507</v>
      </c>
      <c r="G1051" s="912" t="s">
        <v>3508</v>
      </c>
      <c r="H1051" s="217" t="s">
        <v>2522</v>
      </c>
      <c r="I1051" s="912">
        <v>307</v>
      </c>
    </row>
    <row r="1052" spans="1:9" x14ac:dyDescent="0.2">
      <c r="A1052" s="912" t="s">
        <v>2824</v>
      </c>
      <c r="B1052" s="1504">
        <f>'Part 2 DA Summary'!R26</f>
        <v>0</v>
      </c>
      <c r="C1052" s="912" t="s">
        <v>3951</v>
      </c>
      <c r="D1052" s="943"/>
      <c r="E1052" s="943"/>
      <c r="F1052" s="912" t="s">
        <v>3509</v>
      </c>
      <c r="G1052" s="912" t="s">
        <v>3510</v>
      </c>
      <c r="H1052" s="217" t="s">
        <v>2522</v>
      </c>
      <c r="I1052" s="912">
        <v>308</v>
      </c>
    </row>
    <row r="1053" spans="1:9" x14ac:dyDescent="0.2">
      <c r="A1053" s="912" t="s">
        <v>2825</v>
      </c>
      <c r="B1053" s="1504">
        <f>'Part 2 DA Summary'!R27</f>
        <v>0</v>
      </c>
      <c r="C1053" s="912" t="s">
        <v>3951</v>
      </c>
      <c r="D1053" s="943"/>
      <c r="E1053" s="943"/>
      <c r="F1053" s="912" t="s">
        <v>3511</v>
      </c>
      <c r="G1053" s="912" t="s">
        <v>3512</v>
      </c>
      <c r="H1053" s="217" t="s">
        <v>2522</v>
      </c>
      <c r="I1053" s="912">
        <v>309</v>
      </c>
    </row>
    <row r="1054" spans="1:9" x14ac:dyDescent="0.2">
      <c r="A1054" s="912" t="s">
        <v>2826</v>
      </c>
      <c r="B1054" s="1504">
        <f>'Part 2 DA Summary'!R28</f>
        <v>0</v>
      </c>
      <c r="C1054" s="912" t="s">
        <v>3951</v>
      </c>
      <c r="D1054" s="943"/>
      <c r="E1054" s="943"/>
      <c r="F1054" s="912" t="s">
        <v>3513</v>
      </c>
      <c r="G1054" s="912" t="s">
        <v>3514</v>
      </c>
      <c r="H1054" s="217" t="s">
        <v>2522</v>
      </c>
      <c r="I1054" s="912">
        <v>310</v>
      </c>
    </row>
    <row r="1055" spans="1:9" x14ac:dyDescent="0.2">
      <c r="A1055" s="912" t="s">
        <v>2827</v>
      </c>
      <c r="B1055" s="1504">
        <f>'Part 2 DA Summary'!R29</f>
        <v>0</v>
      </c>
      <c r="C1055" s="912" t="s">
        <v>3951</v>
      </c>
      <c r="D1055" s="943"/>
      <c r="E1055" s="943"/>
      <c r="F1055" s="912" t="s">
        <v>3515</v>
      </c>
      <c r="G1055" s="912" t="s">
        <v>3516</v>
      </c>
      <c r="H1055" s="217" t="s">
        <v>2522</v>
      </c>
      <c r="I1055" s="912">
        <v>311</v>
      </c>
    </row>
    <row r="1056" spans="1:9" x14ac:dyDescent="0.2">
      <c r="A1056" s="912" t="s">
        <v>2828</v>
      </c>
      <c r="B1056" s="1504">
        <f>'Part 2 DA Summary'!R30</f>
        <v>0</v>
      </c>
      <c r="C1056" s="912" t="s">
        <v>3951</v>
      </c>
      <c r="D1056" s="943"/>
      <c r="E1056" s="943"/>
      <c r="F1056" s="912" t="s">
        <v>3517</v>
      </c>
      <c r="G1056" s="912" t="s">
        <v>3518</v>
      </c>
      <c r="H1056" s="217" t="s">
        <v>2522</v>
      </c>
      <c r="I1056" s="912">
        <v>312</v>
      </c>
    </row>
    <row r="1057" spans="1:9" x14ac:dyDescent="0.2">
      <c r="A1057" s="912" t="s">
        <v>2829</v>
      </c>
      <c r="B1057" s="1504">
        <f>'Part 2 DA Summary'!R31</f>
        <v>0</v>
      </c>
      <c r="C1057" s="912" t="s">
        <v>3951</v>
      </c>
      <c r="D1057" s="943"/>
      <c r="E1057" s="943"/>
      <c r="F1057" s="912" t="s">
        <v>3519</v>
      </c>
      <c r="G1057" s="912" t="s">
        <v>3520</v>
      </c>
      <c r="H1057" s="217" t="s">
        <v>2522</v>
      </c>
      <c r="I1057" s="912">
        <v>313</v>
      </c>
    </row>
    <row r="1058" spans="1:9" x14ac:dyDescent="0.2">
      <c r="A1058" s="912" t="s">
        <v>2830</v>
      </c>
      <c r="B1058" s="1504">
        <f>'Part 2 DA Summary'!R32</f>
        <v>0</v>
      </c>
      <c r="C1058" s="912" t="s">
        <v>3951</v>
      </c>
      <c r="D1058" s="943"/>
      <c r="E1058" s="943"/>
      <c r="F1058" s="912" t="s">
        <v>3521</v>
      </c>
      <c r="G1058" s="912" t="s">
        <v>3522</v>
      </c>
      <c r="H1058" s="217" t="s">
        <v>2522</v>
      </c>
      <c r="I1058" s="912">
        <v>314</v>
      </c>
    </row>
    <row r="1059" spans="1:9" x14ac:dyDescent="0.2">
      <c r="A1059" s="912" t="s">
        <v>2831</v>
      </c>
      <c r="B1059" s="1504">
        <f>'Part 2 DA Summary'!R33</f>
        <v>0</v>
      </c>
      <c r="C1059" s="912" t="s">
        <v>3951</v>
      </c>
      <c r="D1059" s="943"/>
      <c r="E1059" s="943"/>
      <c r="F1059" s="912" t="s">
        <v>3523</v>
      </c>
      <c r="G1059" s="912" t="s">
        <v>3524</v>
      </c>
      <c r="H1059" s="217" t="s">
        <v>2522</v>
      </c>
      <c r="I1059" s="912">
        <v>315</v>
      </c>
    </row>
    <row r="1060" spans="1:9" x14ac:dyDescent="0.2">
      <c r="A1060" s="912" t="s">
        <v>2832</v>
      </c>
      <c r="B1060" s="1504">
        <f>'Part 2 DA Summary'!R34</f>
        <v>0</v>
      </c>
      <c r="C1060" s="912" t="s">
        <v>3951</v>
      </c>
      <c r="D1060" s="943"/>
      <c r="E1060" s="943"/>
      <c r="F1060" s="912" t="s">
        <v>3525</v>
      </c>
      <c r="G1060" s="912" t="s">
        <v>3526</v>
      </c>
      <c r="H1060" s="217" t="s">
        <v>2522</v>
      </c>
      <c r="I1060" s="912">
        <v>316</v>
      </c>
    </row>
    <row r="1061" spans="1:9" x14ac:dyDescent="0.2">
      <c r="A1061" s="912" t="s">
        <v>2833</v>
      </c>
      <c r="B1061" s="1504">
        <f>'Part 2 DA Summary'!R35</f>
        <v>0</v>
      </c>
      <c r="C1061" s="912" t="s">
        <v>3951</v>
      </c>
      <c r="D1061" s="943"/>
      <c r="E1061" s="943"/>
      <c r="F1061" s="912" t="s">
        <v>3527</v>
      </c>
      <c r="G1061" s="912" t="s">
        <v>3528</v>
      </c>
      <c r="H1061" s="217" t="s">
        <v>2522</v>
      </c>
      <c r="I1061" s="912">
        <v>317</v>
      </c>
    </row>
    <row r="1062" spans="1:9" x14ac:dyDescent="0.2">
      <c r="A1062" s="912" t="s">
        <v>2834</v>
      </c>
      <c r="B1062" s="1504">
        <f>'Part 2 DA Summary'!R36</f>
        <v>0</v>
      </c>
      <c r="C1062" s="912" t="s">
        <v>3951</v>
      </c>
      <c r="D1062" s="943"/>
      <c r="E1062" s="943"/>
      <c r="F1062" s="912" t="s">
        <v>3529</v>
      </c>
      <c r="G1062" s="912" t="s">
        <v>3530</v>
      </c>
      <c r="H1062" s="217" t="s">
        <v>2522</v>
      </c>
      <c r="I1062" s="912">
        <v>318</v>
      </c>
    </row>
    <row r="1063" spans="1:9" x14ac:dyDescent="0.2">
      <c r="A1063" s="912" t="s">
        <v>2835</v>
      </c>
      <c r="B1063" s="1504">
        <f>'Part 2 DA Summary'!R37</f>
        <v>0</v>
      </c>
      <c r="C1063" s="912" t="s">
        <v>3951</v>
      </c>
      <c r="D1063" s="943"/>
      <c r="E1063" s="943"/>
      <c r="F1063" s="912" t="s">
        <v>3531</v>
      </c>
      <c r="G1063" s="912" t="s">
        <v>3532</v>
      </c>
      <c r="H1063" s="217" t="s">
        <v>2522</v>
      </c>
      <c r="I1063" s="912">
        <v>319</v>
      </c>
    </row>
    <row r="1064" spans="1:9" x14ac:dyDescent="0.2">
      <c r="A1064" s="912" t="s">
        <v>2836</v>
      </c>
      <c r="B1064" s="1504">
        <f>'Part 2 DA Summary'!R38</f>
        <v>0</v>
      </c>
      <c r="C1064" s="912" t="s">
        <v>3951</v>
      </c>
      <c r="D1064" s="943"/>
      <c r="E1064" s="943"/>
      <c r="F1064" s="912" t="s">
        <v>3533</v>
      </c>
      <c r="G1064" s="912" t="s">
        <v>3534</v>
      </c>
      <c r="H1064" s="217" t="s">
        <v>2522</v>
      </c>
      <c r="I1064" s="912">
        <v>320</v>
      </c>
    </row>
    <row r="1065" spans="1:9" x14ac:dyDescent="0.2">
      <c r="A1065" s="912" t="s">
        <v>2837</v>
      </c>
      <c r="B1065" s="1504">
        <f>'Part 2 DA Summary'!R39</f>
        <v>0</v>
      </c>
      <c r="C1065" s="912" t="s">
        <v>3951</v>
      </c>
      <c r="D1065" s="943"/>
      <c r="E1065" s="943"/>
      <c r="F1065" s="912" t="s">
        <v>3535</v>
      </c>
      <c r="G1065" s="912" t="s">
        <v>3536</v>
      </c>
      <c r="H1065" s="217" t="s">
        <v>2522</v>
      </c>
      <c r="I1065" s="912">
        <v>321</v>
      </c>
    </row>
    <row r="1066" spans="1:9" x14ac:dyDescent="0.2">
      <c r="A1066" s="912" t="s">
        <v>2838</v>
      </c>
      <c r="B1066" s="1504">
        <f>'Part 2 DA Summary'!R40</f>
        <v>0</v>
      </c>
      <c r="C1066" s="912" t="s">
        <v>3951</v>
      </c>
      <c r="D1066" s="943"/>
      <c r="E1066" s="943"/>
      <c r="F1066" s="912" t="s">
        <v>3537</v>
      </c>
      <c r="G1066" s="912" t="s">
        <v>3538</v>
      </c>
      <c r="H1066" s="217" t="s">
        <v>2522</v>
      </c>
      <c r="I1066" s="912">
        <v>322</v>
      </c>
    </row>
    <row r="1067" spans="1:9" x14ac:dyDescent="0.2">
      <c r="A1067" s="912" t="s">
        <v>2839</v>
      </c>
      <c r="B1067" s="1504">
        <f>'Part 2 DA Summary'!R41</f>
        <v>0</v>
      </c>
      <c r="C1067" s="912" t="s">
        <v>3951</v>
      </c>
      <c r="D1067" s="943"/>
      <c r="E1067" s="943"/>
      <c r="F1067" s="912" t="s">
        <v>3539</v>
      </c>
      <c r="G1067" s="912" t="s">
        <v>3540</v>
      </c>
      <c r="H1067" s="217" t="s">
        <v>2522</v>
      </c>
      <c r="I1067" s="912">
        <v>323</v>
      </c>
    </row>
    <row r="1068" spans="1:9" x14ac:dyDescent="0.2">
      <c r="A1068" s="912" t="s">
        <v>2840</v>
      </c>
      <c r="B1068" s="1504">
        <f>'Part 2 DA Summary'!R42</f>
        <v>0</v>
      </c>
      <c r="C1068" s="912" t="s">
        <v>3951</v>
      </c>
      <c r="D1068" s="943"/>
      <c r="E1068" s="943"/>
      <c r="F1068" s="912" t="s">
        <v>3541</v>
      </c>
      <c r="G1068" s="912" t="s">
        <v>3542</v>
      </c>
      <c r="H1068" s="217" t="s">
        <v>2522</v>
      </c>
      <c r="I1068" s="912">
        <v>324</v>
      </c>
    </row>
    <row r="1069" spans="1:9" x14ac:dyDescent="0.2">
      <c r="A1069" s="912" t="s">
        <v>2841</v>
      </c>
      <c r="B1069" s="1504">
        <f>'Part 2 DA Summary'!R43</f>
        <v>0</v>
      </c>
      <c r="C1069" s="912" t="s">
        <v>3951</v>
      </c>
      <c r="D1069" s="943"/>
      <c r="E1069" s="943"/>
      <c r="F1069" s="912" t="s">
        <v>3543</v>
      </c>
      <c r="G1069" s="912" t="s">
        <v>3544</v>
      </c>
      <c r="H1069" s="217" t="s">
        <v>2522</v>
      </c>
      <c r="I1069" s="912">
        <v>325</v>
      </c>
    </row>
    <row r="1070" spans="1:9" x14ac:dyDescent="0.2">
      <c r="A1070" s="912" t="s">
        <v>2842</v>
      </c>
      <c r="B1070" s="1504">
        <f>'Part 2 DA Summary'!R44</f>
        <v>0</v>
      </c>
      <c r="C1070" s="912" t="s">
        <v>3951</v>
      </c>
      <c r="D1070" s="943"/>
      <c r="E1070" s="943"/>
      <c r="F1070" s="912" t="s">
        <v>3545</v>
      </c>
      <c r="G1070" s="912" t="s">
        <v>3546</v>
      </c>
      <c r="H1070" s="217" t="s">
        <v>2522</v>
      </c>
      <c r="I1070" s="912">
        <v>326</v>
      </c>
    </row>
    <row r="1071" spans="1:9" x14ac:dyDescent="0.2">
      <c r="A1071" s="912" t="s">
        <v>2843</v>
      </c>
      <c r="B1071" s="1504">
        <f>'Part 2 DA Summary'!R45</f>
        <v>0</v>
      </c>
      <c r="C1071" s="912" t="s">
        <v>3951</v>
      </c>
      <c r="D1071" s="943"/>
      <c r="E1071" s="943"/>
      <c r="F1071" s="912" t="s">
        <v>3547</v>
      </c>
      <c r="G1071" s="912" t="s">
        <v>3548</v>
      </c>
      <c r="H1071" s="217" t="s">
        <v>2522</v>
      </c>
      <c r="I1071" s="912">
        <v>327</v>
      </c>
    </row>
    <row r="1072" spans="1:9" x14ac:dyDescent="0.2">
      <c r="A1072" s="912" t="s">
        <v>2844</v>
      </c>
      <c r="B1072" s="1504">
        <f>'Part 2 DA Summary'!R46</f>
        <v>0</v>
      </c>
      <c r="C1072" s="912" t="s">
        <v>3951</v>
      </c>
      <c r="D1072" s="943"/>
      <c r="E1072" s="943"/>
      <c r="F1072" s="912" t="s">
        <v>3549</v>
      </c>
      <c r="G1072" s="912" t="s">
        <v>3550</v>
      </c>
      <c r="H1072" s="217" t="s">
        <v>2522</v>
      </c>
      <c r="I1072" s="912">
        <v>328</v>
      </c>
    </row>
    <row r="1073" spans="1:9" x14ac:dyDescent="0.2">
      <c r="A1073" s="912" t="s">
        <v>2845</v>
      </c>
      <c r="B1073" s="1504">
        <f>'Part 2 DA Summary'!R47</f>
        <v>0</v>
      </c>
      <c r="C1073" s="912" t="s">
        <v>3951</v>
      </c>
      <c r="D1073" s="943"/>
      <c r="E1073" s="943"/>
      <c r="F1073" s="912" t="s">
        <v>3551</v>
      </c>
      <c r="G1073" s="912" t="s">
        <v>3552</v>
      </c>
      <c r="H1073" s="217" t="s">
        <v>2522</v>
      </c>
      <c r="I1073" s="912">
        <v>329</v>
      </c>
    </row>
    <row r="1074" spans="1:9" x14ac:dyDescent="0.2">
      <c r="A1074" s="912" t="s">
        <v>2846</v>
      </c>
      <c r="B1074" s="1504">
        <f>'Part 2 DA Summary'!R48</f>
        <v>0</v>
      </c>
      <c r="C1074" s="912" t="s">
        <v>3951</v>
      </c>
      <c r="D1074" s="943"/>
      <c r="E1074" s="943"/>
      <c r="F1074" s="912" t="s">
        <v>3553</v>
      </c>
      <c r="G1074" s="912" t="s">
        <v>3554</v>
      </c>
      <c r="H1074" s="217" t="s">
        <v>2522</v>
      </c>
      <c r="I1074" s="912">
        <v>330</v>
      </c>
    </row>
    <row r="1075" spans="1:9" x14ac:dyDescent="0.2">
      <c r="A1075" s="912" t="s">
        <v>2847</v>
      </c>
      <c r="B1075" s="1504">
        <f>'Part 2 DA Summary'!R49</f>
        <v>0</v>
      </c>
      <c r="C1075" s="912" t="s">
        <v>3951</v>
      </c>
      <c r="D1075" s="943"/>
      <c r="E1075" s="943"/>
      <c r="F1075" s="912" t="s">
        <v>3555</v>
      </c>
      <c r="G1075" s="912" t="s">
        <v>3556</v>
      </c>
      <c r="H1075" s="217" t="s">
        <v>2522</v>
      </c>
      <c r="I1075" s="912">
        <v>331</v>
      </c>
    </row>
    <row r="1076" spans="1:9" x14ac:dyDescent="0.2">
      <c r="A1076" s="912" t="s">
        <v>2848</v>
      </c>
      <c r="B1076" s="1504">
        <f>'Part 2 DA Summary'!R50</f>
        <v>0</v>
      </c>
      <c r="C1076" s="912" t="s">
        <v>3951</v>
      </c>
      <c r="D1076" s="943"/>
      <c r="E1076" s="943"/>
      <c r="F1076" s="912" t="s">
        <v>3557</v>
      </c>
      <c r="G1076" s="912" t="s">
        <v>3558</v>
      </c>
      <c r="H1076" s="217" t="s">
        <v>2522</v>
      </c>
      <c r="I1076" s="912">
        <v>332</v>
      </c>
    </row>
    <row r="1077" spans="1:9" x14ac:dyDescent="0.2">
      <c r="A1077" s="912" t="s">
        <v>2849</v>
      </c>
      <c r="B1077" s="1504">
        <f>'Part 2 DA Summary'!R51</f>
        <v>0</v>
      </c>
      <c r="C1077" s="912" t="s">
        <v>3951</v>
      </c>
      <c r="D1077" s="943"/>
      <c r="E1077" s="943"/>
      <c r="F1077" s="912" t="s">
        <v>3559</v>
      </c>
      <c r="G1077" s="912" t="s">
        <v>3560</v>
      </c>
      <c r="H1077" s="217" t="s">
        <v>2522</v>
      </c>
      <c r="I1077" s="912">
        <v>333</v>
      </c>
    </row>
    <row r="1078" spans="1:9" x14ac:dyDescent="0.2">
      <c r="A1078" s="912" t="s">
        <v>2850</v>
      </c>
      <c r="B1078" s="1504">
        <f>'Part 2 DA Summary'!R52</f>
        <v>0</v>
      </c>
      <c r="C1078" s="912" t="s">
        <v>3951</v>
      </c>
      <c r="D1078" s="943"/>
      <c r="E1078" s="943"/>
      <c r="F1078" s="912" t="s">
        <v>3561</v>
      </c>
      <c r="G1078" s="912" t="s">
        <v>3562</v>
      </c>
      <c r="H1078" s="217" t="s">
        <v>2522</v>
      </c>
      <c r="I1078" s="912">
        <v>334</v>
      </c>
    </row>
    <row r="1079" spans="1:9" x14ac:dyDescent="0.2">
      <c r="A1079" s="912" t="s">
        <v>2851</v>
      </c>
      <c r="B1079" s="1504">
        <f>'Part 2 DA Summary'!R53</f>
        <v>0</v>
      </c>
      <c r="C1079" s="912" t="s">
        <v>3951</v>
      </c>
      <c r="D1079" s="943"/>
      <c r="E1079" s="943"/>
      <c r="F1079" s="912" t="s">
        <v>3563</v>
      </c>
      <c r="G1079" s="912" t="s">
        <v>3564</v>
      </c>
      <c r="H1079" s="217" t="s">
        <v>2522</v>
      </c>
      <c r="I1079" s="912">
        <v>335</v>
      </c>
    </row>
    <row r="1080" spans="1:9" x14ac:dyDescent="0.2">
      <c r="A1080" s="912" t="s">
        <v>2852</v>
      </c>
      <c r="B1080" s="1504">
        <f>'Part 2 DA Summary'!T6</f>
        <v>0</v>
      </c>
      <c r="C1080" s="912" t="s">
        <v>3951</v>
      </c>
      <c r="D1080" s="943"/>
      <c r="E1080" s="943"/>
      <c r="F1080" s="912" t="s">
        <v>3565</v>
      </c>
      <c r="G1080" s="912" t="s">
        <v>3566</v>
      </c>
      <c r="H1080" s="217" t="s">
        <v>2522</v>
      </c>
      <c r="I1080" s="912">
        <v>336</v>
      </c>
    </row>
    <row r="1081" spans="1:9" x14ac:dyDescent="0.2">
      <c r="A1081" s="912" t="s">
        <v>2853</v>
      </c>
      <c r="B1081" s="1504" t="str">
        <f>'Part 2 DA Summary'!T13</f>
        <v/>
      </c>
      <c r="C1081" s="912" t="s">
        <v>3951</v>
      </c>
      <c r="D1081" s="943"/>
      <c r="E1081" s="943"/>
      <c r="F1081" s="912" t="s">
        <v>3567</v>
      </c>
      <c r="G1081" s="912" t="s">
        <v>3568</v>
      </c>
      <c r="H1081" s="217" t="s">
        <v>2522</v>
      </c>
      <c r="I1081" s="912">
        <v>337</v>
      </c>
    </row>
    <row r="1082" spans="1:9" x14ac:dyDescent="0.2">
      <c r="A1082" s="912" t="s">
        <v>2854</v>
      </c>
      <c r="B1082" s="1504" t="str">
        <f>'Part 2 DA Summary'!T14</f>
        <v/>
      </c>
      <c r="C1082" s="912" t="s">
        <v>3951</v>
      </c>
      <c r="D1082" s="943"/>
      <c r="E1082" s="943"/>
      <c r="F1082" s="912" t="s">
        <v>3569</v>
      </c>
      <c r="G1082" s="912" t="s">
        <v>3570</v>
      </c>
      <c r="H1082" s="217" t="s">
        <v>2522</v>
      </c>
      <c r="I1082" s="912">
        <v>338</v>
      </c>
    </row>
    <row r="1083" spans="1:9" x14ac:dyDescent="0.2">
      <c r="A1083" s="912" t="s">
        <v>2855</v>
      </c>
      <c r="B1083" s="1504" t="str">
        <f>'Part 2 DA Summary'!T15</f>
        <v/>
      </c>
      <c r="C1083" s="912" t="s">
        <v>3951</v>
      </c>
      <c r="D1083" s="943"/>
      <c r="E1083" s="943"/>
      <c r="F1083" s="912" t="s">
        <v>3571</v>
      </c>
      <c r="G1083" s="912" t="s">
        <v>3572</v>
      </c>
      <c r="H1083" s="217" t="s">
        <v>2522</v>
      </c>
      <c r="I1083" s="912">
        <v>339</v>
      </c>
    </row>
    <row r="1084" spans="1:9" x14ac:dyDescent="0.2">
      <c r="A1084" s="912" t="s">
        <v>2856</v>
      </c>
      <c r="B1084" s="1504" t="str">
        <f>'Part 2 DA Summary'!T16</f>
        <v/>
      </c>
      <c r="C1084" s="912" t="s">
        <v>3951</v>
      </c>
      <c r="D1084" s="943"/>
      <c r="E1084" s="943"/>
      <c r="F1084" s="912" t="s">
        <v>3573</v>
      </c>
      <c r="G1084" s="912" t="s">
        <v>3574</v>
      </c>
      <c r="H1084" s="217" t="s">
        <v>2522</v>
      </c>
      <c r="I1084" s="912">
        <v>340</v>
      </c>
    </row>
    <row r="1085" spans="1:9" x14ac:dyDescent="0.2">
      <c r="A1085" s="912" t="s">
        <v>2857</v>
      </c>
      <c r="B1085" s="1504" t="str">
        <f>'Part 2 DA Summary'!T17</f>
        <v/>
      </c>
      <c r="C1085" s="912" t="s">
        <v>3951</v>
      </c>
      <c r="D1085" s="943"/>
      <c r="E1085" s="943"/>
      <c r="F1085" s="912" t="s">
        <v>3575</v>
      </c>
      <c r="G1085" s="912" t="s">
        <v>3576</v>
      </c>
      <c r="H1085" s="217" t="s">
        <v>2522</v>
      </c>
      <c r="I1085" s="912">
        <v>341</v>
      </c>
    </row>
    <row r="1086" spans="1:9" x14ac:dyDescent="0.2">
      <c r="A1086" s="912" t="s">
        <v>2858</v>
      </c>
      <c r="B1086" s="1504" t="str">
        <f>'Part 2 DA Summary'!T18</f>
        <v/>
      </c>
      <c r="C1086" s="912" t="s">
        <v>3951</v>
      </c>
      <c r="D1086" s="943"/>
      <c r="E1086" s="943"/>
      <c r="F1086" s="912" t="s">
        <v>3577</v>
      </c>
      <c r="G1086" s="912" t="s">
        <v>3578</v>
      </c>
      <c r="H1086" s="217" t="s">
        <v>2522</v>
      </c>
      <c r="I1086" s="912">
        <v>342</v>
      </c>
    </row>
    <row r="1087" spans="1:9" x14ac:dyDescent="0.2">
      <c r="A1087" s="912" t="s">
        <v>2859</v>
      </c>
      <c r="B1087" s="1504" t="str">
        <f>'Part 2 DA Summary'!T19</f>
        <v/>
      </c>
      <c r="C1087" s="912" t="s">
        <v>3951</v>
      </c>
      <c r="D1087" s="943"/>
      <c r="E1087" s="943"/>
      <c r="F1087" s="912" t="s">
        <v>3579</v>
      </c>
      <c r="G1087" s="912" t="s">
        <v>3580</v>
      </c>
      <c r="H1087" s="217" t="s">
        <v>2522</v>
      </c>
      <c r="I1087" s="912">
        <v>343</v>
      </c>
    </row>
    <row r="1088" spans="1:9" x14ac:dyDescent="0.2">
      <c r="A1088" s="912" t="s">
        <v>2860</v>
      </c>
      <c r="B1088" s="1504" t="str">
        <f>'Part 2 DA Summary'!T20</f>
        <v/>
      </c>
      <c r="C1088" s="912" t="s">
        <v>3951</v>
      </c>
      <c r="D1088" s="943"/>
      <c r="E1088" s="943"/>
      <c r="F1088" s="912" t="s">
        <v>3581</v>
      </c>
      <c r="G1088" s="912" t="s">
        <v>3582</v>
      </c>
      <c r="H1088" s="217" t="s">
        <v>2522</v>
      </c>
      <c r="I1088" s="912">
        <v>344</v>
      </c>
    </row>
    <row r="1089" spans="1:9" x14ac:dyDescent="0.2">
      <c r="A1089" s="912" t="s">
        <v>2861</v>
      </c>
      <c r="B1089" s="1504" t="str">
        <f>'Part 2 DA Summary'!T21</f>
        <v/>
      </c>
      <c r="C1089" s="912" t="s">
        <v>3951</v>
      </c>
      <c r="D1089" s="943"/>
      <c r="E1089" s="943"/>
      <c r="F1089" s="912" t="s">
        <v>3583</v>
      </c>
      <c r="G1089" s="912" t="s">
        <v>3584</v>
      </c>
      <c r="H1089" s="217" t="s">
        <v>2522</v>
      </c>
      <c r="I1089" s="912">
        <v>345</v>
      </c>
    </row>
    <row r="1090" spans="1:9" x14ac:dyDescent="0.2">
      <c r="A1090" s="912" t="s">
        <v>2862</v>
      </c>
      <c r="B1090" s="1504" t="str">
        <f>'Part 2 DA Summary'!T22</f>
        <v/>
      </c>
      <c r="C1090" s="912" t="s">
        <v>3951</v>
      </c>
      <c r="D1090" s="943"/>
      <c r="E1090" s="943"/>
      <c r="F1090" s="912" t="s">
        <v>3585</v>
      </c>
      <c r="G1090" s="912" t="s">
        <v>3586</v>
      </c>
      <c r="H1090" s="217" t="s">
        <v>2522</v>
      </c>
      <c r="I1090" s="912">
        <v>346</v>
      </c>
    </row>
    <row r="1091" spans="1:9" x14ac:dyDescent="0.2">
      <c r="A1091" s="912" t="s">
        <v>2863</v>
      </c>
      <c r="B1091" s="1504" t="str">
        <f>'Part 2 DA Summary'!T23</f>
        <v/>
      </c>
      <c r="C1091" s="912" t="s">
        <v>3951</v>
      </c>
      <c r="D1091" s="943"/>
      <c r="E1091" s="943"/>
      <c r="F1091" s="912" t="s">
        <v>3587</v>
      </c>
      <c r="G1091" s="912" t="s">
        <v>3588</v>
      </c>
      <c r="H1091" s="217" t="s">
        <v>2522</v>
      </c>
      <c r="I1091" s="912">
        <v>347</v>
      </c>
    </row>
    <row r="1092" spans="1:9" x14ac:dyDescent="0.2">
      <c r="A1092" s="912" t="s">
        <v>2864</v>
      </c>
      <c r="B1092" s="1504" t="str">
        <f>'Part 2 DA Summary'!T24</f>
        <v/>
      </c>
      <c r="C1092" s="912" t="s">
        <v>3951</v>
      </c>
      <c r="D1092" s="943"/>
      <c r="E1092" s="943"/>
      <c r="F1092" s="912" t="s">
        <v>3589</v>
      </c>
      <c r="G1092" s="912" t="s">
        <v>3590</v>
      </c>
      <c r="H1092" s="217" t="s">
        <v>2522</v>
      </c>
      <c r="I1092" s="912">
        <v>348</v>
      </c>
    </row>
    <row r="1093" spans="1:9" x14ac:dyDescent="0.2">
      <c r="A1093" s="912" t="s">
        <v>2865</v>
      </c>
      <c r="B1093" s="1504" t="str">
        <f>'Part 2 DA Summary'!T25</f>
        <v/>
      </c>
      <c r="C1093" s="912" t="s">
        <v>3951</v>
      </c>
      <c r="D1093" s="943"/>
      <c r="E1093" s="943"/>
      <c r="F1093" s="912" t="s">
        <v>3591</v>
      </c>
      <c r="G1093" s="912" t="s">
        <v>3592</v>
      </c>
      <c r="H1093" s="217" t="s">
        <v>2522</v>
      </c>
      <c r="I1093" s="912">
        <v>349</v>
      </c>
    </row>
    <row r="1094" spans="1:9" x14ac:dyDescent="0.2">
      <c r="A1094" s="912" t="s">
        <v>2866</v>
      </c>
      <c r="B1094" s="1504" t="str">
        <f>'Part 2 DA Summary'!T26</f>
        <v/>
      </c>
      <c r="C1094" s="912" t="s">
        <v>3951</v>
      </c>
      <c r="D1094" s="943"/>
      <c r="E1094" s="943"/>
      <c r="F1094" s="912" t="s">
        <v>3593</v>
      </c>
      <c r="G1094" s="912" t="s">
        <v>3594</v>
      </c>
      <c r="H1094" s="217" t="s">
        <v>2522</v>
      </c>
      <c r="I1094" s="912">
        <v>350</v>
      </c>
    </row>
    <row r="1095" spans="1:9" x14ac:dyDescent="0.2">
      <c r="A1095" s="912" t="s">
        <v>2867</v>
      </c>
      <c r="B1095" s="1504" t="str">
        <f>'Part 2 DA Summary'!T27</f>
        <v/>
      </c>
      <c r="C1095" s="912" t="s">
        <v>3951</v>
      </c>
      <c r="D1095" s="943"/>
      <c r="E1095" s="943"/>
      <c r="F1095" s="912" t="s">
        <v>3595</v>
      </c>
      <c r="G1095" s="912" t="s">
        <v>3596</v>
      </c>
      <c r="H1095" s="217" t="s">
        <v>2522</v>
      </c>
      <c r="I1095" s="912">
        <v>351</v>
      </c>
    </row>
    <row r="1096" spans="1:9" x14ac:dyDescent="0.2">
      <c r="A1096" s="912" t="s">
        <v>2868</v>
      </c>
      <c r="B1096" s="1504" t="str">
        <f>'Part 2 DA Summary'!T28</f>
        <v/>
      </c>
      <c r="C1096" s="912" t="s">
        <v>3951</v>
      </c>
      <c r="D1096" s="943"/>
      <c r="E1096" s="943"/>
      <c r="F1096" s="912" t="s">
        <v>3597</v>
      </c>
      <c r="G1096" s="912" t="s">
        <v>3598</v>
      </c>
      <c r="H1096" s="217" t="s">
        <v>2522</v>
      </c>
      <c r="I1096" s="912">
        <v>352</v>
      </c>
    </row>
    <row r="1097" spans="1:9" x14ac:dyDescent="0.2">
      <c r="A1097" s="912" t="s">
        <v>2869</v>
      </c>
      <c r="B1097" s="1504" t="str">
        <f>'Part 2 DA Summary'!T29</f>
        <v/>
      </c>
      <c r="C1097" s="912" t="s">
        <v>3951</v>
      </c>
      <c r="D1097" s="943"/>
      <c r="E1097" s="943"/>
      <c r="F1097" s="912" t="s">
        <v>3599</v>
      </c>
      <c r="G1097" s="912" t="s">
        <v>3600</v>
      </c>
      <c r="H1097" s="217" t="s">
        <v>2522</v>
      </c>
      <c r="I1097" s="912">
        <v>353</v>
      </c>
    </row>
    <row r="1098" spans="1:9" x14ac:dyDescent="0.2">
      <c r="A1098" s="912" t="s">
        <v>2870</v>
      </c>
      <c r="B1098" s="1504" t="str">
        <f>'Part 2 DA Summary'!T30</f>
        <v/>
      </c>
      <c r="C1098" s="912" t="s">
        <v>3951</v>
      </c>
      <c r="D1098" s="943"/>
      <c r="E1098" s="943"/>
      <c r="F1098" s="912" t="s">
        <v>3601</v>
      </c>
      <c r="G1098" s="912" t="s">
        <v>3602</v>
      </c>
      <c r="H1098" s="217" t="s">
        <v>2522</v>
      </c>
      <c r="I1098" s="912">
        <v>354</v>
      </c>
    </row>
    <row r="1099" spans="1:9" x14ac:dyDescent="0.2">
      <c r="A1099" s="912" t="s">
        <v>2871</v>
      </c>
      <c r="B1099" s="1504" t="str">
        <f>'Part 2 DA Summary'!T31</f>
        <v/>
      </c>
      <c r="C1099" s="912" t="s">
        <v>3951</v>
      </c>
      <c r="D1099" s="943"/>
      <c r="E1099" s="943"/>
      <c r="F1099" s="912" t="s">
        <v>3603</v>
      </c>
      <c r="G1099" s="912" t="s">
        <v>3604</v>
      </c>
      <c r="H1099" s="217" t="s">
        <v>2522</v>
      </c>
      <c r="I1099" s="912">
        <v>355</v>
      </c>
    </row>
    <row r="1100" spans="1:9" x14ac:dyDescent="0.2">
      <c r="A1100" s="912" t="s">
        <v>2872</v>
      </c>
      <c r="B1100" s="1504" t="str">
        <f>'Part 2 DA Summary'!T32</f>
        <v/>
      </c>
      <c r="C1100" s="912" t="s">
        <v>3951</v>
      </c>
      <c r="D1100" s="943"/>
      <c r="E1100" s="943"/>
      <c r="F1100" s="912" t="s">
        <v>3605</v>
      </c>
      <c r="G1100" s="912" t="s">
        <v>3606</v>
      </c>
      <c r="H1100" s="217" t="s">
        <v>2522</v>
      </c>
      <c r="I1100" s="912">
        <v>356</v>
      </c>
    </row>
    <row r="1101" spans="1:9" x14ac:dyDescent="0.2">
      <c r="A1101" s="912" t="s">
        <v>2873</v>
      </c>
      <c r="B1101" s="1504" t="str">
        <f>'Part 2 DA Summary'!T33</f>
        <v/>
      </c>
      <c r="C1101" s="912" t="s">
        <v>3951</v>
      </c>
      <c r="D1101" s="943"/>
      <c r="E1101" s="943"/>
      <c r="F1101" s="912" t="s">
        <v>3607</v>
      </c>
      <c r="G1101" s="912" t="s">
        <v>3608</v>
      </c>
      <c r="H1101" s="217" t="s">
        <v>2522</v>
      </c>
      <c r="I1101" s="912">
        <v>357</v>
      </c>
    </row>
    <row r="1102" spans="1:9" x14ac:dyDescent="0.2">
      <c r="A1102" s="912" t="s">
        <v>2874</v>
      </c>
      <c r="B1102" s="1504" t="str">
        <f>'Part 2 DA Summary'!T34</f>
        <v/>
      </c>
      <c r="C1102" s="912" t="s">
        <v>3951</v>
      </c>
      <c r="D1102" s="943"/>
      <c r="E1102" s="943"/>
      <c r="F1102" s="912" t="s">
        <v>3609</v>
      </c>
      <c r="G1102" s="912" t="s">
        <v>3610</v>
      </c>
      <c r="H1102" s="217" t="s">
        <v>2522</v>
      </c>
      <c r="I1102" s="912">
        <v>358</v>
      </c>
    </row>
    <row r="1103" spans="1:9" x14ac:dyDescent="0.2">
      <c r="A1103" s="912" t="s">
        <v>2875</v>
      </c>
      <c r="B1103" s="1504" t="str">
        <f>'Part 2 DA Summary'!T35</f>
        <v/>
      </c>
      <c r="C1103" s="912" t="s">
        <v>3951</v>
      </c>
      <c r="D1103" s="943"/>
      <c r="E1103" s="943"/>
      <c r="F1103" s="912" t="s">
        <v>3611</v>
      </c>
      <c r="G1103" s="912" t="s">
        <v>3612</v>
      </c>
      <c r="H1103" s="217" t="s">
        <v>2522</v>
      </c>
      <c r="I1103" s="912">
        <v>359</v>
      </c>
    </row>
    <row r="1104" spans="1:9" x14ac:dyDescent="0.2">
      <c r="A1104" s="912" t="s">
        <v>2876</v>
      </c>
      <c r="B1104" s="1504" t="str">
        <f>'Part 2 DA Summary'!T36</f>
        <v/>
      </c>
      <c r="C1104" s="912" t="s">
        <v>3951</v>
      </c>
      <c r="D1104" s="943"/>
      <c r="E1104" s="943"/>
      <c r="F1104" s="912" t="s">
        <v>3613</v>
      </c>
      <c r="G1104" s="912" t="s">
        <v>3614</v>
      </c>
      <c r="H1104" s="217" t="s">
        <v>2522</v>
      </c>
      <c r="I1104" s="912">
        <v>360</v>
      </c>
    </row>
    <row r="1105" spans="1:9" x14ac:dyDescent="0.2">
      <c r="A1105" s="912" t="s">
        <v>2877</v>
      </c>
      <c r="B1105" s="1504" t="str">
        <f>'Part 2 DA Summary'!T37</f>
        <v/>
      </c>
      <c r="C1105" s="912" t="s">
        <v>3951</v>
      </c>
      <c r="D1105" s="943"/>
      <c r="E1105" s="943"/>
      <c r="F1105" s="912" t="s">
        <v>3615</v>
      </c>
      <c r="G1105" s="912" t="s">
        <v>3616</v>
      </c>
      <c r="H1105" s="217" t="s">
        <v>2522</v>
      </c>
      <c r="I1105" s="912">
        <v>361</v>
      </c>
    </row>
    <row r="1106" spans="1:9" x14ac:dyDescent="0.2">
      <c r="A1106" s="912" t="s">
        <v>2878</v>
      </c>
      <c r="B1106" s="1504" t="str">
        <f>'Part 2 DA Summary'!T38</f>
        <v/>
      </c>
      <c r="C1106" s="912" t="s">
        <v>3951</v>
      </c>
      <c r="D1106" s="943"/>
      <c r="E1106" s="943"/>
      <c r="F1106" s="912" t="s">
        <v>3617</v>
      </c>
      <c r="G1106" s="912" t="s">
        <v>3618</v>
      </c>
      <c r="H1106" s="217" t="s">
        <v>2522</v>
      </c>
      <c r="I1106" s="912">
        <v>362</v>
      </c>
    </row>
    <row r="1107" spans="1:9" x14ac:dyDescent="0.2">
      <c r="A1107" s="912" t="s">
        <v>2879</v>
      </c>
      <c r="B1107" s="1504" t="str">
        <f>'Part 2 DA Summary'!T39</f>
        <v/>
      </c>
      <c r="C1107" s="912" t="s">
        <v>3951</v>
      </c>
      <c r="D1107" s="943"/>
      <c r="E1107" s="943"/>
      <c r="F1107" s="912" t="s">
        <v>3619</v>
      </c>
      <c r="G1107" s="912" t="s">
        <v>3620</v>
      </c>
      <c r="H1107" s="217" t="s">
        <v>2522</v>
      </c>
      <c r="I1107" s="912">
        <v>363</v>
      </c>
    </row>
    <row r="1108" spans="1:9" x14ac:dyDescent="0.2">
      <c r="A1108" s="912" t="s">
        <v>2880</v>
      </c>
      <c r="B1108" s="1504" t="str">
        <f>'Part 2 DA Summary'!T40</f>
        <v/>
      </c>
      <c r="C1108" s="912" t="s">
        <v>3951</v>
      </c>
      <c r="D1108" s="943"/>
      <c r="E1108" s="943"/>
      <c r="F1108" s="912" t="s">
        <v>3621</v>
      </c>
      <c r="G1108" s="912" t="s">
        <v>3622</v>
      </c>
      <c r="H1108" s="217" t="s">
        <v>2522</v>
      </c>
      <c r="I1108" s="912">
        <v>364</v>
      </c>
    </row>
    <row r="1109" spans="1:9" x14ac:dyDescent="0.2">
      <c r="A1109" s="912" t="s">
        <v>2881</v>
      </c>
      <c r="B1109" s="1504" t="str">
        <f>'Part 2 DA Summary'!T41</f>
        <v/>
      </c>
      <c r="C1109" s="912" t="s">
        <v>3951</v>
      </c>
      <c r="D1109" s="943"/>
      <c r="E1109" s="943"/>
      <c r="F1109" s="912" t="s">
        <v>3623</v>
      </c>
      <c r="G1109" s="912" t="s">
        <v>3624</v>
      </c>
      <c r="H1109" s="217" t="s">
        <v>2522</v>
      </c>
      <c r="I1109" s="912">
        <v>365</v>
      </c>
    </row>
    <row r="1110" spans="1:9" x14ac:dyDescent="0.2">
      <c r="A1110" s="912" t="s">
        <v>2882</v>
      </c>
      <c r="B1110" s="1504" t="str">
        <f>'Part 2 DA Summary'!T42</f>
        <v/>
      </c>
      <c r="C1110" s="912" t="s">
        <v>3951</v>
      </c>
      <c r="D1110" s="943"/>
      <c r="E1110" s="943"/>
      <c r="F1110" s="912" t="s">
        <v>3625</v>
      </c>
      <c r="G1110" s="912" t="s">
        <v>3626</v>
      </c>
      <c r="H1110" s="217" t="s">
        <v>2522</v>
      </c>
      <c r="I1110" s="912">
        <v>366</v>
      </c>
    </row>
    <row r="1111" spans="1:9" x14ac:dyDescent="0.2">
      <c r="A1111" s="912" t="s">
        <v>2883</v>
      </c>
      <c r="B1111" s="1504" t="str">
        <f>'Part 2 DA Summary'!T43</f>
        <v/>
      </c>
      <c r="C1111" s="912" t="s">
        <v>3951</v>
      </c>
      <c r="D1111" s="943"/>
      <c r="E1111" s="943"/>
      <c r="F1111" s="912" t="s">
        <v>3627</v>
      </c>
      <c r="G1111" s="912" t="s">
        <v>3628</v>
      </c>
      <c r="H1111" s="217" t="s">
        <v>2522</v>
      </c>
      <c r="I1111" s="912">
        <v>367</v>
      </c>
    </row>
    <row r="1112" spans="1:9" x14ac:dyDescent="0.2">
      <c r="A1112" s="912" t="s">
        <v>2884</v>
      </c>
      <c r="B1112" s="1504" t="str">
        <f>'Part 2 DA Summary'!T44</f>
        <v/>
      </c>
      <c r="C1112" s="912" t="s">
        <v>3951</v>
      </c>
      <c r="D1112" s="943"/>
      <c r="E1112" s="943"/>
      <c r="F1112" s="912" t="s">
        <v>3629</v>
      </c>
      <c r="G1112" s="912" t="s">
        <v>3630</v>
      </c>
      <c r="H1112" s="217" t="s">
        <v>2522</v>
      </c>
      <c r="I1112" s="912">
        <v>368</v>
      </c>
    </row>
    <row r="1113" spans="1:9" x14ac:dyDescent="0.2">
      <c r="A1113" s="912" t="s">
        <v>2885</v>
      </c>
      <c r="B1113" s="1504" t="str">
        <f>'Part 2 DA Summary'!T45</f>
        <v/>
      </c>
      <c r="C1113" s="912" t="s">
        <v>3951</v>
      </c>
      <c r="D1113" s="943"/>
      <c r="E1113" s="943"/>
      <c r="F1113" s="912" t="s">
        <v>3631</v>
      </c>
      <c r="G1113" s="912" t="s">
        <v>3632</v>
      </c>
      <c r="H1113" s="217" t="s">
        <v>2522</v>
      </c>
      <c r="I1113" s="912">
        <v>369</v>
      </c>
    </row>
    <row r="1114" spans="1:9" x14ac:dyDescent="0.2">
      <c r="A1114" s="912" t="s">
        <v>2886</v>
      </c>
      <c r="B1114" s="1504" t="str">
        <f>'Part 2 DA Summary'!T46</f>
        <v/>
      </c>
      <c r="C1114" s="912" t="s">
        <v>3951</v>
      </c>
      <c r="D1114" s="943"/>
      <c r="E1114" s="943"/>
      <c r="F1114" s="912" t="s">
        <v>3633</v>
      </c>
      <c r="G1114" s="912" t="s">
        <v>3634</v>
      </c>
      <c r="H1114" s="217" t="s">
        <v>2522</v>
      </c>
      <c r="I1114" s="912">
        <v>370</v>
      </c>
    </row>
    <row r="1115" spans="1:9" x14ac:dyDescent="0.2">
      <c r="A1115" s="912" t="s">
        <v>2887</v>
      </c>
      <c r="B1115" s="1504" t="str">
        <f>'Part 2 DA Summary'!T47</f>
        <v/>
      </c>
      <c r="C1115" s="912" t="s">
        <v>3951</v>
      </c>
      <c r="D1115" s="943"/>
      <c r="E1115" s="943"/>
      <c r="F1115" s="912" t="s">
        <v>3635</v>
      </c>
      <c r="G1115" s="912" t="s">
        <v>3636</v>
      </c>
      <c r="H1115" s="217" t="s">
        <v>2522</v>
      </c>
      <c r="I1115" s="912">
        <v>371</v>
      </c>
    </row>
    <row r="1116" spans="1:9" x14ac:dyDescent="0.2">
      <c r="A1116" s="912" t="s">
        <v>2888</v>
      </c>
      <c r="B1116" s="1504" t="str">
        <f>'Part 2 DA Summary'!T48</f>
        <v/>
      </c>
      <c r="C1116" s="912" t="s">
        <v>3951</v>
      </c>
      <c r="D1116" s="943"/>
      <c r="E1116" s="943"/>
      <c r="F1116" s="912" t="s">
        <v>3637</v>
      </c>
      <c r="G1116" s="912" t="s">
        <v>3638</v>
      </c>
      <c r="H1116" s="217" t="s">
        <v>2522</v>
      </c>
      <c r="I1116" s="912">
        <v>372</v>
      </c>
    </row>
    <row r="1117" spans="1:9" x14ac:dyDescent="0.2">
      <c r="A1117" s="912" t="s">
        <v>2889</v>
      </c>
      <c r="B1117" s="1504" t="str">
        <f>'Part 2 DA Summary'!T49</f>
        <v/>
      </c>
      <c r="C1117" s="912" t="s">
        <v>3951</v>
      </c>
      <c r="D1117" s="943"/>
      <c r="E1117" s="943"/>
      <c r="F1117" s="912" t="s">
        <v>3639</v>
      </c>
      <c r="G1117" s="912" t="s">
        <v>3640</v>
      </c>
      <c r="H1117" s="217" t="s">
        <v>2522</v>
      </c>
      <c r="I1117" s="912">
        <v>373</v>
      </c>
    </row>
    <row r="1118" spans="1:9" x14ac:dyDescent="0.2">
      <c r="A1118" s="912" t="s">
        <v>2890</v>
      </c>
      <c r="B1118" s="1504" t="str">
        <f>'Part 2 DA Summary'!T50</f>
        <v/>
      </c>
      <c r="C1118" s="912" t="s">
        <v>3951</v>
      </c>
      <c r="D1118" s="943"/>
      <c r="E1118" s="943"/>
      <c r="F1118" s="912" t="s">
        <v>3641</v>
      </c>
      <c r="G1118" s="912" t="s">
        <v>3642</v>
      </c>
      <c r="H1118" s="217" t="s">
        <v>2522</v>
      </c>
      <c r="I1118" s="912">
        <v>374</v>
      </c>
    </row>
    <row r="1119" spans="1:9" x14ac:dyDescent="0.2">
      <c r="A1119" s="912" t="s">
        <v>2891</v>
      </c>
      <c r="B1119" s="1504" t="str">
        <f>'Part 2 DA Summary'!T51</f>
        <v/>
      </c>
      <c r="C1119" s="912" t="s">
        <v>3951</v>
      </c>
      <c r="D1119" s="943"/>
      <c r="E1119" s="943"/>
      <c r="F1119" s="912" t="s">
        <v>3643</v>
      </c>
      <c r="G1119" s="912" t="s">
        <v>3644</v>
      </c>
      <c r="H1119" s="217" t="s">
        <v>2522</v>
      </c>
      <c r="I1119" s="912">
        <v>375</v>
      </c>
    </row>
    <row r="1120" spans="1:9" x14ac:dyDescent="0.2">
      <c r="A1120" s="912" t="s">
        <v>2892</v>
      </c>
      <c r="B1120" s="1504" t="str">
        <f>'Part 2 DA Summary'!T52</f>
        <v/>
      </c>
      <c r="C1120" s="912" t="s">
        <v>3951</v>
      </c>
      <c r="D1120" s="943"/>
      <c r="E1120" s="943"/>
      <c r="F1120" s="912" t="s">
        <v>3645</v>
      </c>
      <c r="G1120" s="912" t="s">
        <v>3646</v>
      </c>
      <c r="H1120" s="217" t="s">
        <v>2522</v>
      </c>
      <c r="I1120" s="912">
        <v>376</v>
      </c>
    </row>
    <row r="1121" spans="1:9" x14ac:dyDescent="0.2">
      <c r="A1121" s="912" t="s">
        <v>2893</v>
      </c>
      <c r="B1121" s="1504" t="str">
        <f>'Part 2 DA Summary'!T53</f>
        <v/>
      </c>
      <c r="C1121" s="912" t="s">
        <v>3951</v>
      </c>
      <c r="D1121" s="943"/>
      <c r="E1121" s="943"/>
      <c r="F1121" s="912" t="s">
        <v>3647</v>
      </c>
      <c r="G1121" s="912" t="s">
        <v>3648</v>
      </c>
      <c r="H1121" s="217" t="s">
        <v>2522</v>
      </c>
      <c r="I1121" s="912">
        <v>377</v>
      </c>
    </row>
    <row r="1122" spans="1:9" x14ac:dyDescent="0.2">
      <c r="A1122" s="912" t="s">
        <v>2894</v>
      </c>
      <c r="B1122" s="943">
        <f>'Part 2 DA Summary'!W56</f>
        <v>0</v>
      </c>
      <c r="C1122" s="912" t="s">
        <v>3951</v>
      </c>
      <c r="D1122" s="943"/>
      <c r="E1122" s="943"/>
      <c r="F1122" s="912" t="s">
        <v>3649</v>
      </c>
      <c r="G1122" s="912" t="s">
        <v>6370</v>
      </c>
      <c r="H1122" s="217" t="s">
        <v>2522</v>
      </c>
      <c r="I1122" s="912">
        <v>378</v>
      </c>
    </row>
    <row r="1123" spans="1:9" x14ac:dyDescent="0.2">
      <c r="A1123" s="915" t="s">
        <v>3651</v>
      </c>
      <c r="B1123" s="1505">
        <f>'Main Validation'!D22</f>
        <v>0</v>
      </c>
      <c r="C1123" s="915" t="s">
        <v>3951</v>
      </c>
      <c r="D1123" s="944"/>
      <c r="E1123" s="944"/>
      <c r="F1123" s="915" t="s">
        <v>3739</v>
      </c>
      <c r="G1123" s="915" t="s">
        <v>3827</v>
      </c>
      <c r="H1123" s="915" t="s">
        <v>3650</v>
      </c>
      <c r="I1123" s="914">
        <v>1</v>
      </c>
    </row>
    <row r="1124" spans="1:9" x14ac:dyDescent="0.2">
      <c r="A1124" s="915" t="s">
        <v>3652</v>
      </c>
      <c r="B1124" s="1505">
        <f>'Main Validation'!D23</f>
        <v>0</v>
      </c>
      <c r="C1124" s="915" t="s">
        <v>3951</v>
      </c>
      <c r="D1124" s="944"/>
      <c r="E1124" s="944"/>
      <c r="F1124" s="915" t="s">
        <v>3740</v>
      </c>
      <c r="G1124" s="915" t="s">
        <v>3828</v>
      </c>
      <c r="H1124" s="915" t="s">
        <v>3650</v>
      </c>
      <c r="I1124" s="914">
        <v>2</v>
      </c>
    </row>
    <row r="1125" spans="1:9" x14ac:dyDescent="0.2">
      <c r="A1125" s="915" t="s">
        <v>3653</v>
      </c>
      <c r="B1125" s="1505">
        <f>'Main Validation'!D24</f>
        <v>0</v>
      </c>
      <c r="C1125" s="915" t="s">
        <v>3951</v>
      </c>
      <c r="D1125" s="944"/>
      <c r="E1125" s="944"/>
      <c r="F1125" s="915" t="s">
        <v>3741</v>
      </c>
      <c r="G1125" s="915" t="s">
        <v>3829</v>
      </c>
      <c r="H1125" s="915" t="s">
        <v>3650</v>
      </c>
      <c r="I1125" s="914">
        <v>3</v>
      </c>
    </row>
    <row r="1126" spans="1:9" x14ac:dyDescent="0.2">
      <c r="A1126" s="915" t="s">
        <v>3654</v>
      </c>
      <c r="B1126" s="1505">
        <f>'Main Validation'!D25</f>
        <v>0</v>
      </c>
      <c r="C1126" s="915" t="s">
        <v>3951</v>
      </c>
      <c r="D1126" s="944"/>
      <c r="E1126" s="944"/>
      <c r="F1126" s="915" t="s">
        <v>3742</v>
      </c>
      <c r="G1126" s="915" t="s">
        <v>3830</v>
      </c>
      <c r="H1126" s="915" t="s">
        <v>3650</v>
      </c>
      <c r="I1126" s="914">
        <v>4</v>
      </c>
    </row>
    <row r="1127" spans="1:9" x14ac:dyDescent="0.2">
      <c r="A1127" s="915" t="s">
        <v>3655</v>
      </c>
      <c r="B1127" s="1505">
        <f>'Main Validation'!D26</f>
        <v>0</v>
      </c>
      <c r="C1127" s="915" t="s">
        <v>3951</v>
      </c>
      <c r="D1127" s="944"/>
      <c r="E1127" s="944"/>
      <c r="F1127" s="915" t="s">
        <v>3743</v>
      </c>
      <c r="G1127" s="915" t="s">
        <v>3831</v>
      </c>
      <c r="H1127" s="915" t="s">
        <v>3650</v>
      </c>
      <c r="I1127" s="914">
        <v>5</v>
      </c>
    </row>
    <row r="1128" spans="1:9" x14ac:dyDescent="0.2">
      <c r="A1128" s="915" t="s">
        <v>4417</v>
      </c>
      <c r="B1128" s="1505">
        <f>'Main Validation'!D27</f>
        <v>0</v>
      </c>
      <c r="C1128" s="915" t="s">
        <v>3951</v>
      </c>
      <c r="D1128" s="944"/>
      <c r="E1128" s="944"/>
      <c r="F1128" s="915" t="s">
        <v>3744</v>
      </c>
      <c r="G1128" s="915" t="s">
        <v>5382</v>
      </c>
      <c r="H1128" s="915" t="s">
        <v>3650</v>
      </c>
      <c r="I1128" s="914">
        <v>6</v>
      </c>
    </row>
    <row r="1129" spans="1:9" x14ac:dyDescent="0.2">
      <c r="A1129" s="915" t="s">
        <v>3656</v>
      </c>
      <c r="B1129" s="1505">
        <f>'Main Validation'!D28</f>
        <v>0</v>
      </c>
      <c r="C1129" s="915" t="s">
        <v>3951</v>
      </c>
      <c r="D1129" s="944"/>
      <c r="E1129" s="944"/>
      <c r="F1129" s="915" t="s">
        <v>3745</v>
      </c>
      <c r="G1129" s="915" t="s">
        <v>3832</v>
      </c>
      <c r="H1129" s="915" t="s">
        <v>3650</v>
      </c>
      <c r="I1129" s="914">
        <v>7</v>
      </c>
    </row>
    <row r="1130" spans="1:9" x14ac:dyDescent="0.2">
      <c r="A1130" s="915" t="s">
        <v>3657</v>
      </c>
      <c r="B1130" s="1505">
        <f>'Main Validation'!D29</f>
        <v>0</v>
      </c>
      <c r="C1130" s="915" t="s">
        <v>3951</v>
      </c>
      <c r="D1130" s="944"/>
      <c r="E1130" s="944"/>
      <c r="F1130" s="915" t="s">
        <v>3746</v>
      </c>
      <c r="G1130" s="915" t="s">
        <v>3833</v>
      </c>
      <c r="H1130" s="915" t="s">
        <v>3650</v>
      </c>
      <c r="I1130" s="914">
        <v>8</v>
      </c>
    </row>
    <row r="1131" spans="1:9" x14ac:dyDescent="0.2">
      <c r="A1131" s="915" t="s">
        <v>3658</v>
      </c>
      <c r="B1131" s="1505">
        <f>'Main Validation'!D32</f>
        <v>0</v>
      </c>
      <c r="C1131" s="915" t="s">
        <v>3951</v>
      </c>
      <c r="D1131" s="944"/>
      <c r="E1131" s="944"/>
      <c r="F1131" s="915" t="s">
        <v>3747</v>
      </c>
      <c r="G1131" s="915" t="s">
        <v>3829</v>
      </c>
      <c r="H1131" s="915" t="s">
        <v>3650</v>
      </c>
      <c r="I1131" s="914">
        <v>9</v>
      </c>
    </row>
    <row r="1132" spans="1:9" x14ac:dyDescent="0.2">
      <c r="A1132" s="915" t="s">
        <v>3659</v>
      </c>
      <c r="B1132" s="1505">
        <f>'Main Validation'!D33</f>
        <v>0</v>
      </c>
      <c r="C1132" s="915" t="s">
        <v>3951</v>
      </c>
      <c r="D1132" s="944"/>
      <c r="E1132" s="944"/>
      <c r="F1132" s="915" t="s">
        <v>3748</v>
      </c>
      <c r="G1132" s="915" t="s">
        <v>3834</v>
      </c>
      <c r="H1132" s="915" t="s">
        <v>3650</v>
      </c>
      <c r="I1132" s="914">
        <v>10</v>
      </c>
    </row>
    <row r="1133" spans="1:9" x14ac:dyDescent="0.2">
      <c r="A1133" s="915" t="s">
        <v>3660</v>
      </c>
      <c r="B1133" s="1505">
        <f>'Main Validation'!D34</f>
        <v>0</v>
      </c>
      <c r="C1133" s="915" t="s">
        <v>3951</v>
      </c>
      <c r="D1133" s="944"/>
      <c r="E1133" s="944"/>
      <c r="F1133" s="915" t="s">
        <v>3749</v>
      </c>
      <c r="G1133" s="915" t="s">
        <v>3835</v>
      </c>
      <c r="H1133" s="915" t="s">
        <v>3650</v>
      </c>
      <c r="I1133" s="914">
        <v>11</v>
      </c>
    </row>
    <row r="1134" spans="1:9" x14ac:dyDescent="0.2">
      <c r="A1134" s="915" t="s">
        <v>3661</v>
      </c>
      <c r="B1134" s="1505">
        <f>'Main Validation'!D35</f>
        <v>0</v>
      </c>
      <c r="C1134" s="915" t="s">
        <v>3951</v>
      </c>
      <c r="D1134" s="944"/>
      <c r="E1134" s="944"/>
      <c r="F1134" s="915" t="s">
        <v>3750</v>
      </c>
      <c r="G1134" s="915" t="s">
        <v>3836</v>
      </c>
      <c r="H1134" s="915" t="s">
        <v>3650</v>
      </c>
      <c r="I1134" s="914">
        <v>12</v>
      </c>
    </row>
    <row r="1135" spans="1:9" x14ac:dyDescent="0.2">
      <c r="A1135" s="915" t="s">
        <v>3662</v>
      </c>
      <c r="B1135" s="1505">
        <f>'Main Validation'!D36</f>
        <v>0</v>
      </c>
      <c r="C1135" s="915" t="s">
        <v>3951</v>
      </c>
      <c r="D1135" s="944"/>
      <c r="E1135" s="944"/>
      <c r="F1135" s="915" t="s">
        <v>3751</v>
      </c>
      <c r="G1135" s="915" t="s">
        <v>3837</v>
      </c>
      <c r="H1135" s="915" t="s">
        <v>3650</v>
      </c>
      <c r="I1135" s="914">
        <v>13</v>
      </c>
    </row>
    <row r="1136" spans="1:9" s="1378" customFormat="1" x14ac:dyDescent="0.2">
      <c r="A1136" s="1437" t="s">
        <v>5384</v>
      </c>
      <c r="B1136" s="1506">
        <f>'Main Validation'!D37</f>
        <v>0</v>
      </c>
      <c r="C1136" s="1437" t="s">
        <v>3951</v>
      </c>
      <c r="D1136" s="1438"/>
      <c r="E1136" s="1438"/>
      <c r="F1136" s="1437" t="s">
        <v>3752</v>
      </c>
      <c r="G1136" s="1437" t="s">
        <v>5383</v>
      </c>
      <c r="H1136" s="1437" t="s">
        <v>3650</v>
      </c>
      <c r="I1136" s="1437">
        <v>14</v>
      </c>
    </row>
    <row r="1137" spans="1:9" x14ac:dyDescent="0.2">
      <c r="A1137" s="915" t="s">
        <v>3663</v>
      </c>
      <c r="B1137" s="1505">
        <f>'Main Validation'!D38</f>
        <v>0</v>
      </c>
      <c r="C1137" s="915" t="s">
        <v>3951</v>
      </c>
      <c r="D1137" s="944"/>
      <c r="E1137" s="944"/>
      <c r="F1137" s="915" t="s">
        <v>3753</v>
      </c>
      <c r="G1137" s="915" t="s">
        <v>3838</v>
      </c>
      <c r="H1137" s="915" t="s">
        <v>3650</v>
      </c>
      <c r="I1137" s="914">
        <v>15</v>
      </c>
    </row>
    <row r="1138" spans="1:9" x14ac:dyDescent="0.2">
      <c r="A1138" s="915" t="s">
        <v>3664</v>
      </c>
      <c r="B1138" s="1505">
        <f>'Main Validation'!D41</f>
        <v>0</v>
      </c>
      <c r="C1138" s="915" t="s">
        <v>3951</v>
      </c>
      <c r="D1138" s="944"/>
      <c r="E1138" s="944"/>
      <c r="F1138" s="915" t="s">
        <v>3754</v>
      </c>
      <c r="G1138" s="915" t="s">
        <v>3839</v>
      </c>
      <c r="H1138" s="915" t="s">
        <v>3650</v>
      </c>
      <c r="I1138" s="914">
        <v>16</v>
      </c>
    </row>
    <row r="1139" spans="1:9" x14ac:dyDescent="0.2">
      <c r="A1139" s="915" t="s">
        <v>3665</v>
      </c>
      <c r="B1139" s="1505">
        <f>'Main Validation'!D42</f>
        <v>0</v>
      </c>
      <c r="C1139" s="915" t="s">
        <v>3951</v>
      </c>
      <c r="D1139" s="944"/>
      <c r="E1139" s="944"/>
      <c r="F1139" s="915" t="s">
        <v>3755</v>
      </c>
      <c r="G1139" s="915" t="s">
        <v>3840</v>
      </c>
      <c r="H1139" s="915" t="s">
        <v>3650</v>
      </c>
      <c r="I1139" s="914">
        <v>17</v>
      </c>
    </row>
    <row r="1140" spans="1:9" x14ac:dyDescent="0.2">
      <c r="A1140" s="915" t="s">
        <v>3666</v>
      </c>
      <c r="B1140" s="1505">
        <f>'Main Validation'!D43</f>
        <v>0</v>
      </c>
      <c r="C1140" s="915" t="s">
        <v>3951</v>
      </c>
      <c r="D1140" s="944"/>
      <c r="E1140" s="944"/>
      <c r="F1140" s="915" t="s">
        <v>3756</v>
      </c>
      <c r="G1140" s="915" t="s">
        <v>3841</v>
      </c>
      <c r="H1140" s="915" t="s">
        <v>3650</v>
      </c>
      <c r="I1140" s="914">
        <v>18</v>
      </c>
    </row>
    <row r="1141" spans="1:9" x14ac:dyDescent="0.2">
      <c r="A1141" s="915" t="s">
        <v>3667</v>
      </c>
      <c r="B1141" s="1505">
        <f>'Main Validation'!D44</f>
        <v>0</v>
      </c>
      <c r="C1141" s="915" t="s">
        <v>3951</v>
      </c>
      <c r="D1141" s="944"/>
      <c r="E1141" s="944"/>
      <c r="F1141" s="915" t="s">
        <v>3757</v>
      </c>
      <c r="G1141" s="915" t="s">
        <v>3842</v>
      </c>
      <c r="H1141" s="915" t="s">
        <v>3650</v>
      </c>
      <c r="I1141" s="914">
        <v>19</v>
      </c>
    </row>
    <row r="1142" spans="1:9" x14ac:dyDescent="0.2">
      <c r="A1142" s="915" t="s">
        <v>3668</v>
      </c>
      <c r="B1142" s="1505">
        <f>'Main Validation'!D45</f>
        <v>0</v>
      </c>
      <c r="C1142" s="915" t="s">
        <v>3951</v>
      </c>
      <c r="D1142" s="944"/>
      <c r="E1142" s="944"/>
      <c r="F1142" s="915" t="s">
        <v>3758</v>
      </c>
      <c r="G1142" s="915" t="s">
        <v>3843</v>
      </c>
      <c r="H1142" s="915" t="s">
        <v>3650</v>
      </c>
      <c r="I1142" s="914">
        <v>20</v>
      </c>
    </row>
    <row r="1143" spans="1:9" x14ac:dyDescent="0.2">
      <c r="A1143" s="915" t="s">
        <v>3669</v>
      </c>
      <c r="B1143" s="1505">
        <f>'Main Validation'!D46</f>
        <v>0</v>
      </c>
      <c r="C1143" s="915" t="s">
        <v>3951</v>
      </c>
      <c r="D1143" s="944"/>
      <c r="E1143" s="944"/>
      <c r="F1143" s="915" t="s">
        <v>3759</v>
      </c>
      <c r="G1143" s="915" t="s">
        <v>3844</v>
      </c>
      <c r="H1143" s="915" t="s">
        <v>3650</v>
      </c>
      <c r="I1143" s="914">
        <v>21</v>
      </c>
    </row>
    <row r="1144" spans="1:9" x14ac:dyDescent="0.2">
      <c r="A1144" s="915" t="s">
        <v>3671</v>
      </c>
      <c r="B1144" s="1505">
        <f>'Main Validation'!D47</f>
        <v>0</v>
      </c>
      <c r="C1144" s="915" t="s">
        <v>3951</v>
      </c>
      <c r="D1144" s="944"/>
      <c r="E1144" s="944"/>
      <c r="F1144" s="915" t="s">
        <v>3760</v>
      </c>
      <c r="G1144" s="915" t="s">
        <v>3845</v>
      </c>
      <c r="H1144" s="915" t="s">
        <v>3650</v>
      </c>
      <c r="I1144" s="914">
        <v>22</v>
      </c>
    </row>
    <row r="1145" spans="1:9" x14ac:dyDescent="0.2">
      <c r="A1145" s="915" t="s">
        <v>3670</v>
      </c>
      <c r="B1145" s="1505">
        <f>'Main Validation'!D48</f>
        <v>0</v>
      </c>
      <c r="C1145" s="915" t="s">
        <v>3951</v>
      </c>
      <c r="D1145" s="944"/>
      <c r="E1145" s="944"/>
      <c r="F1145" s="915" t="s">
        <v>5385</v>
      </c>
      <c r="G1145" s="915" t="s">
        <v>3846</v>
      </c>
      <c r="H1145" s="915" t="s">
        <v>3650</v>
      </c>
      <c r="I1145" s="914">
        <v>23</v>
      </c>
    </row>
    <row r="1146" spans="1:9" x14ac:dyDescent="0.2">
      <c r="A1146" s="915" t="s">
        <v>3672</v>
      </c>
      <c r="B1146" s="1505">
        <f>'Main Validation'!D51</f>
        <v>0</v>
      </c>
      <c r="C1146" s="915" t="s">
        <v>3951</v>
      </c>
      <c r="D1146" s="944"/>
      <c r="E1146" s="944"/>
      <c r="F1146" s="915" t="s">
        <v>4062</v>
      </c>
      <c r="G1146" s="915" t="s">
        <v>3847</v>
      </c>
      <c r="H1146" s="915" t="s">
        <v>3650</v>
      </c>
      <c r="I1146" s="914">
        <v>24</v>
      </c>
    </row>
    <row r="1147" spans="1:9" x14ac:dyDescent="0.2">
      <c r="A1147" s="915" t="s">
        <v>4259</v>
      </c>
      <c r="B1147" s="1505">
        <f>'Main Validation'!D54</f>
        <v>0</v>
      </c>
      <c r="C1147" s="915" t="s">
        <v>3951</v>
      </c>
      <c r="D1147" s="944"/>
      <c r="E1147" s="944"/>
      <c r="F1147" s="915" t="s">
        <v>5386</v>
      </c>
      <c r="G1147" s="915" t="s">
        <v>6371</v>
      </c>
      <c r="H1147" s="915" t="s">
        <v>3650</v>
      </c>
      <c r="I1147" s="914">
        <v>25</v>
      </c>
    </row>
    <row r="1148" spans="1:9" x14ac:dyDescent="0.2">
      <c r="A1148" s="915" t="s">
        <v>3673</v>
      </c>
      <c r="B1148" s="1505">
        <f>'Main Validation'!G22</f>
        <v>0</v>
      </c>
      <c r="C1148" s="915" t="s">
        <v>3951</v>
      </c>
      <c r="D1148" s="944"/>
      <c r="E1148" s="944"/>
      <c r="F1148" s="915" t="s">
        <v>3761</v>
      </c>
      <c r="G1148" s="915" t="s">
        <v>3848</v>
      </c>
      <c r="H1148" s="915" t="s">
        <v>3650</v>
      </c>
      <c r="I1148" s="914">
        <v>26</v>
      </c>
    </row>
    <row r="1149" spans="1:9" x14ac:dyDescent="0.2">
      <c r="A1149" s="915" t="s">
        <v>3674</v>
      </c>
      <c r="B1149" s="1505">
        <f>'Main Validation'!G23</f>
        <v>0</v>
      </c>
      <c r="C1149" s="915" t="s">
        <v>3951</v>
      </c>
      <c r="D1149" s="944"/>
      <c r="E1149" s="944"/>
      <c r="F1149" s="915" t="s">
        <v>3762</v>
      </c>
      <c r="G1149" s="915" t="s">
        <v>3849</v>
      </c>
      <c r="H1149" s="915" t="s">
        <v>3650</v>
      </c>
      <c r="I1149" s="914">
        <v>27</v>
      </c>
    </row>
    <row r="1150" spans="1:9" x14ac:dyDescent="0.2">
      <c r="A1150" s="915" t="s">
        <v>3675</v>
      </c>
      <c r="B1150" s="1505">
        <f>'Main Validation'!G24</f>
        <v>0</v>
      </c>
      <c r="C1150" s="915" t="s">
        <v>3951</v>
      </c>
      <c r="D1150" s="944"/>
      <c r="E1150" s="944"/>
      <c r="F1150" s="915" t="s">
        <v>3763</v>
      </c>
      <c r="G1150" s="915" t="s">
        <v>3850</v>
      </c>
      <c r="H1150" s="915" t="s">
        <v>3650</v>
      </c>
      <c r="I1150" s="914">
        <v>28</v>
      </c>
    </row>
    <row r="1151" spans="1:9" x14ac:dyDescent="0.2">
      <c r="A1151" s="915" t="s">
        <v>3676</v>
      </c>
      <c r="B1151" s="1505">
        <f>'Main Validation'!G25</f>
        <v>0</v>
      </c>
      <c r="C1151" s="915" t="s">
        <v>3951</v>
      </c>
      <c r="D1151" s="944"/>
      <c r="E1151" s="944"/>
      <c r="F1151" s="915" t="s">
        <v>3764</v>
      </c>
      <c r="G1151" s="915" t="s">
        <v>3851</v>
      </c>
      <c r="H1151" s="915" t="s">
        <v>3650</v>
      </c>
      <c r="I1151" s="914">
        <v>29</v>
      </c>
    </row>
    <row r="1152" spans="1:9" x14ac:dyDescent="0.2">
      <c r="A1152" s="915" t="s">
        <v>3677</v>
      </c>
      <c r="B1152" s="1505">
        <f>'Main Validation'!G26</f>
        <v>0</v>
      </c>
      <c r="C1152" s="915" t="s">
        <v>3951</v>
      </c>
      <c r="D1152" s="944"/>
      <c r="E1152" s="944"/>
      <c r="F1152" s="915" t="s">
        <v>3765</v>
      </c>
      <c r="G1152" s="915" t="s">
        <v>3852</v>
      </c>
      <c r="H1152" s="915" t="s">
        <v>3650</v>
      </c>
      <c r="I1152" s="914">
        <v>30</v>
      </c>
    </row>
    <row r="1153" spans="1:9" x14ac:dyDescent="0.2">
      <c r="A1153" s="915" t="s">
        <v>4418</v>
      </c>
      <c r="B1153" s="1505">
        <f>'Main Validation'!G27</f>
        <v>0</v>
      </c>
      <c r="C1153" s="915" t="s">
        <v>3951</v>
      </c>
      <c r="D1153" s="944"/>
      <c r="E1153" s="944"/>
      <c r="F1153" s="915" t="s">
        <v>3766</v>
      </c>
      <c r="G1153" s="915" t="s">
        <v>5389</v>
      </c>
      <c r="H1153" s="915" t="s">
        <v>3650</v>
      </c>
      <c r="I1153" s="914">
        <v>31</v>
      </c>
    </row>
    <row r="1154" spans="1:9" x14ac:dyDescent="0.2">
      <c r="A1154" s="915" t="s">
        <v>3678</v>
      </c>
      <c r="B1154" s="1505">
        <f>'Main Validation'!G28</f>
        <v>0</v>
      </c>
      <c r="C1154" s="915" t="s">
        <v>3951</v>
      </c>
      <c r="D1154" s="944"/>
      <c r="E1154" s="944"/>
      <c r="F1154" s="915" t="s">
        <v>3767</v>
      </c>
      <c r="G1154" s="915" t="s">
        <v>3853</v>
      </c>
      <c r="H1154" s="915" t="s">
        <v>3650</v>
      </c>
      <c r="I1154" s="914">
        <v>32</v>
      </c>
    </row>
    <row r="1155" spans="1:9" x14ac:dyDescent="0.2">
      <c r="A1155" s="915" t="s">
        <v>3679</v>
      </c>
      <c r="B1155" s="1505">
        <f>'Main Validation'!G29</f>
        <v>0</v>
      </c>
      <c r="C1155" s="915" t="s">
        <v>3951</v>
      </c>
      <c r="D1155" s="944"/>
      <c r="E1155" s="944"/>
      <c r="F1155" s="915" t="s">
        <v>3768</v>
      </c>
      <c r="G1155" s="915" t="s">
        <v>3854</v>
      </c>
      <c r="H1155" s="915" t="s">
        <v>3650</v>
      </c>
      <c r="I1155" s="914">
        <v>33</v>
      </c>
    </row>
    <row r="1156" spans="1:9" x14ac:dyDescent="0.2">
      <c r="A1156" s="915" t="s">
        <v>3680</v>
      </c>
      <c r="B1156" s="1505">
        <f>'Main Validation'!G32</f>
        <v>0</v>
      </c>
      <c r="C1156" s="915" t="s">
        <v>3951</v>
      </c>
      <c r="D1156" s="944"/>
      <c r="E1156" s="944"/>
      <c r="F1156" s="915" t="s">
        <v>3769</v>
      </c>
      <c r="G1156" s="915" t="s">
        <v>3850</v>
      </c>
      <c r="H1156" s="915" t="s">
        <v>3650</v>
      </c>
      <c r="I1156" s="914">
        <v>34</v>
      </c>
    </row>
    <row r="1157" spans="1:9" x14ac:dyDescent="0.2">
      <c r="A1157" s="915" t="s">
        <v>3681</v>
      </c>
      <c r="B1157" s="1505">
        <f>'Main Validation'!G33</f>
        <v>0</v>
      </c>
      <c r="C1157" s="915" t="s">
        <v>3951</v>
      </c>
      <c r="D1157" s="944"/>
      <c r="E1157" s="944"/>
      <c r="F1157" s="915" t="s">
        <v>3770</v>
      </c>
      <c r="G1157" s="915" t="s">
        <v>3855</v>
      </c>
      <c r="H1157" s="915" t="s">
        <v>3650</v>
      </c>
      <c r="I1157" s="914">
        <v>35</v>
      </c>
    </row>
    <row r="1158" spans="1:9" x14ac:dyDescent="0.2">
      <c r="A1158" s="915" t="s">
        <v>3682</v>
      </c>
      <c r="B1158" s="1505">
        <f>'Main Validation'!G34</f>
        <v>0</v>
      </c>
      <c r="C1158" s="915" t="s">
        <v>3951</v>
      </c>
      <c r="D1158" s="944"/>
      <c r="E1158" s="944"/>
      <c r="F1158" s="915" t="s">
        <v>3771</v>
      </c>
      <c r="G1158" s="915" t="s">
        <v>3856</v>
      </c>
      <c r="H1158" s="915" t="s">
        <v>3650</v>
      </c>
      <c r="I1158" s="914">
        <v>36</v>
      </c>
    </row>
    <row r="1159" spans="1:9" x14ac:dyDescent="0.2">
      <c r="A1159" s="915" t="s">
        <v>3683</v>
      </c>
      <c r="B1159" s="1505">
        <f>'Main Validation'!G35</f>
        <v>0</v>
      </c>
      <c r="C1159" s="915" t="s">
        <v>3951</v>
      </c>
      <c r="D1159" s="944"/>
      <c r="E1159" s="944"/>
      <c r="F1159" s="915" t="s">
        <v>3772</v>
      </c>
      <c r="G1159" s="915" t="s">
        <v>3857</v>
      </c>
      <c r="H1159" s="915" t="s">
        <v>3650</v>
      </c>
      <c r="I1159" s="914">
        <v>37</v>
      </c>
    </row>
    <row r="1160" spans="1:9" x14ac:dyDescent="0.2">
      <c r="A1160" s="915" t="s">
        <v>3684</v>
      </c>
      <c r="B1160" s="1505">
        <f>'Main Validation'!G36</f>
        <v>0</v>
      </c>
      <c r="C1160" s="915" t="s">
        <v>3951</v>
      </c>
      <c r="D1160" s="944"/>
      <c r="E1160" s="944"/>
      <c r="F1160" s="915" t="s">
        <v>3773</v>
      </c>
      <c r="G1160" s="915" t="s">
        <v>3858</v>
      </c>
      <c r="H1160" s="915" t="s">
        <v>3650</v>
      </c>
      <c r="I1160" s="914">
        <v>38</v>
      </c>
    </row>
    <row r="1161" spans="1:9" s="1378" customFormat="1" x14ac:dyDescent="0.2">
      <c r="A1161" s="1437" t="s">
        <v>5390</v>
      </c>
      <c r="B1161" s="1506">
        <f>'Main Validation'!G37</f>
        <v>0</v>
      </c>
      <c r="C1161" s="1437" t="s">
        <v>3951</v>
      </c>
      <c r="D1161" s="1438"/>
      <c r="E1161" s="1438"/>
      <c r="F1161" s="1437" t="s">
        <v>3774</v>
      </c>
      <c r="G1161" s="1437" t="s">
        <v>5391</v>
      </c>
      <c r="H1161" s="1437" t="s">
        <v>3650</v>
      </c>
      <c r="I1161" s="1437">
        <v>39</v>
      </c>
    </row>
    <row r="1162" spans="1:9" x14ac:dyDescent="0.2">
      <c r="A1162" s="915" t="s">
        <v>3685</v>
      </c>
      <c r="B1162" s="1505">
        <f>'Main Validation'!G38</f>
        <v>0</v>
      </c>
      <c r="C1162" s="915" t="s">
        <v>3951</v>
      </c>
      <c r="D1162" s="944"/>
      <c r="E1162" s="944"/>
      <c r="F1162" s="915" t="s">
        <v>3775</v>
      </c>
      <c r="G1162" s="915" t="s">
        <v>3859</v>
      </c>
      <c r="H1162" s="915" t="s">
        <v>3650</v>
      </c>
      <c r="I1162" s="914">
        <v>40</v>
      </c>
    </row>
    <row r="1163" spans="1:9" x14ac:dyDescent="0.2">
      <c r="A1163" s="915" t="s">
        <v>3686</v>
      </c>
      <c r="B1163" s="1505">
        <f>'Main Validation'!G41</f>
        <v>0</v>
      </c>
      <c r="C1163" s="915" t="s">
        <v>3951</v>
      </c>
      <c r="D1163" s="944"/>
      <c r="E1163" s="944"/>
      <c r="F1163" s="915" t="s">
        <v>3776</v>
      </c>
      <c r="G1163" s="915" t="s">
        <v>3860</v>
      </c>
      <c r="H1163" s="915" t="s">
        <v>3650</v>
      </c>
      <c r="I1163" s="914">
        <v>41</v>
      </c>
    </row>
    <row r="1164" spans="1:9" x14ac:dyDescent="0.2">
      <c r="A1164" s="915" t="s">
        <v>3687</v>
      </c>
      <c r="B1164" s="1505">
        <f>'Main Validation'!G42</f>
        <v>0</v>
      </c>
      <c r="C1164" s="915" t="s">
        <v>3951</v>
      </c>
      <c r="D1164" s="944"/>
      <c r="E1164" s="944"/>
      <c r="F1164" s="915" t="s">
        <v>3777</v>
      </c>
      <c r="G1164" s="915" t="s">
        <v>3861</v>
      </c>
      <c r="H1164" s="915" t="s">
        <v>3650</v>
      </c>
      <c r="I1164" s="914">
        <v>42</v>
      </c>
    </row>
    <row r="1165" spans="1:9" x14ac:dyDescent="0.2">
      <c r="A1165" s="915" t="s">
        <v>3688</v>
      </c>
      <c r="B1165" s="1505">
        <f>'Main Validation'!G43</f>
        <v>0</v>
      </c>
      <c r="C1165" s="915" t="s">
        <v>3951</v>
      </c>
      <c r="D1165" s="944"/>
      <c r="E1165" s="944"/>
      <c r="F1165" s="915" t="s">
        <v>3778</v>
      </c>
      <c r="G1165" s="915" t="s">
        <v>3862</v>
      </c>
      <c r="H1165" s="915" t="s">
        <v>3650</v>
      </c>
      <c r="I1165" s="914">
        <v>43</v>
      </c>
    </row>
    <row r="1166" spans="1:9" x14ac:dyDescent="0.2">
      <c r="A1166" s="915" t="s">
        <v>3689</v>
      </c>
      <c r="B1166" s="1505">
        <f>'Main Validation'!G44</f>
        <v>0</v>
      </c>
      <c r="C1166" s="915" t="s">
        <v>3951</v>
      </c>
      <c r="D1166" s="944"/>
      <c r="E1166" s="944"/>
      <c r="F1166" s="915" t="s">
        <v>3779</v>
      </c>
      <c r="G1166" s="915" t="s">
        <v>3863</v>
      </c>
      <c r="H1166" s="915" t="s">
        <v>3650</v>
      </c>
      <c r="I1166" s="914">
        <v>44</v>
      </c>
    </row>
    <row r="1167" spans="1:9" x14ac:dyDescent="0.2">
      <c r="A1167" s="915" t="s">
        <v>3690</v>
      </c>
      <c r="B1167" s="1505">
        <f>'Main Validation'!G45</f>
        <v>0</v>
      </c>
      <c r="C1167" s="915" t="s">
        <v>3951</v>
      </c>
      <c r="D1167" s="944"/>
      <c r="E1167" s="944"/>
      <c r="F1167" s="915" t="s">
        <v>3780</v>
      </c>
      <c r="G1167" s="915" t="s">
        <v>3864</v>
      </c>
      <c r="H1167" s="915" t="s">
        <v>3650</v>
      </c>
      <c r="I1167" s="914">
        <v>45</v>
      </c>
    </row>
    <row r="1168" spans="1:9" x14ac:dyDescent="0.2">
      <c r="A1168" s="915" t="s">
        <v>3691</v>
      </c>
      <c r="B1168" s="1505">
        <f>'Main Validation'!G46</f>
        <v>0</v>
      </c>
      <c r="C1168" s="915" t="s">
        <v>3951</v>
      </c>
      <c r="D1168" s="944"/>
      <c r="E1168" s="944"/>
      <c r="F1168" s="915" t="s">
        <v>3781</v>
      </c>
      <c r="G1168" s="915" t="s">
        <v>3865</v>
      </c>
      <c r="H1168" s="915" t="s">
        <v>3650</v>
      </c>
      <c r="I1168" s="914">
        <v>46</v>
      </c>
    </row>
    <row r="1169" spans="1:9" x14ac:dyDescent="0.2">
      <c r="A1169" s="915" t="s">
        <v>3692</v>
      </c>
      <c r="B1169" s="1505">
        <f>'Main Validation'!G47</f>
        <v>0</v>
      </c>
      <c r="C1169" s="915" t="s">
        <v>3951</v>
      </c>
      <c r="D1169" s="944"/>
      <c r="E1169" s="944"/>
      <c r="F1169" s="915" t="s">
        <v>3782</v>
      </c>
      <c r="G1169" s="915" t="s">
        <v>3866</v>
      </c>
      <c r="H1169" s="915" t="s">
        <v>3650</v>
      </c>
      <c r="I1169" s="914">
        <v>47</v>
      </c>
    </row>
    <row r="1170" spans="1:9" x14ac:dyDescent="0.2">
      <c r="A1170" s="915" t="s">
        <v>3693</v>
      </c>
      <c r="B1170" s="1505">
        <f>'Main Validation'!G48</f>
        <v>0</v>
      </c>
      <c r="C1170" s="915" t="s">
        <v>3951</v>
      </c>
      <c r="D1170" s="944"/>
      <c r="E1170" s="944"/>
      <c r="F1170" s="915" t="s">
        <v>5387</v>
      </c>
      <c r="G1170" s="915" t="s">
        <v>3867</v>
      </c>
      <c r="H1170" s="915" t="s">
        <v>3650</v>
      </c>
      <c r="I1170" s="914">
        <v>48</v>
      </c>
    </row>
    <row r="1171" spans="1:9" x14ac:dyDescent="0.2">
      <c r="A1171" s="915" t="s">
        <v>3694</v>
      </c>
      <c r="B1171" s="1505">
        <f>'Main Validation'!G51</f>
        <v>0</v>
      </c>
      <c r="C1171" s="915" t="s">
        <v>3951</v>
      </c>
      <c r="D1171" s="944"/>
      <c r="E1171" s="944"/>
      <c r="F1171" s="915" t="s">
        <v>4063</v>
      </c>
      <c r="G1171" s="915" t="s">
        <v>3868</v>
      </c>
      <c r="H1171" s="915" t="s">
        <v>3650</v>
      </c>
      <c r="I1171" s="914">
        <v>49</v>
      </c>
    </row>
    <row r="1172" spans="1:9" x14ac:dyDescent="0.2">
      <c r="A1172" s="915" t="s">
        <v>4258</v>
      </c>
      <c r="B1172" s="1505">
        <f>'Main Validation'!G54</f>
        <v>0</v>
      </c>
      <c r="C1172" s="915" t="s">
        <v>3951</v>
      </c>
      <c r="D1172" s="944"/>
      <c r="E1172" s="944"/>
      <c r="F1172" s="915" t="s">
        <v>5388</v>
      </c>
      <c r="G1172" s="915" t="s">
        <v>6372</v>
      </c>
      <c r="H1172" s="915" t="s">
        <v>3650</v>
      </c>
      <c r="I1172" s="914">
        <v>50</v>
      </c>
    </row>
    <row r="1173" spans="1:9" x14ac:dyDescent="0.2">
      <c r="A1173" s="915" t="s">
        <v>3986</v>
      </c>
      <c r="B1173" s="1507">
        <f>'Main Validation'!H22</f>
        <v>0</v>
      </c>
      <c r="C1173" s="915" t="s">
        <v>3953</v>
      </c>
      <c r="D1173" s="944"/>
      <c r="E1173" s="944"/>
      <c r="F1173" s="915" t="s">
        <v>4008</v>
      </c>
      <c r="G1173" s="915" t="s">
        <v>4030</v>
      </c>
      <c r="H1173" s="915" t="s">
        <v>3650</v>
      </c>
      <c r="I1173" s="914">
        <v>51</v>
      </c>
    </row>
    <row r="1174" spans="1:9" x14ac:dyDescent="0.2">
      <c r="A1174" s="915" t="s">
        <v>3987</v>
      </c>
      <c r="B1174" s="1507">
        <f>'Main Validation'!H23</f>
        <v>0</v>
      </c>
      <c r="C1174" s="915" t="s">
        <v>3953</v>
      </c>
      <c r="D1174" s="944"/>
      <c r="E1174" s="944"/>
      <c r="F1174" s="915" t="s">
        <v>4009</v>
      </c>
      <c r="G1174" s="915" t="s">
        <v>4031</v>
      </c>
      <c r="H1174" s="915" t="s">
        <v>3650</v>
      </c>
      <c r="I1174" s="914">
        <v>52</v>
      </c>
    </row>
    <row r="1175" spans="1:9" x14ac:dyDescent="0.2">
      <c r="A1175" s="915" t="s">
        <v>3988</v>
      </c>
      <c r="B1175" s="1507">
        <f>'Main Validation'!H24</f>
        <v>0</v>
      </c>
      <c r="C1175" s="915" t="s">
        <v>3953</v>
      </c>
      <c r="D1175" s="944"/>
      <c r="E1175" s="944"/>
      <c r="F1175" s="915" t="s">
        <v>4010</v>
      </c>
      <c r="G1175" s="915" t="s">
        <v>4032</v>
      </c>
      <c r="H1175" s="915" t="s">
        <v>3650</v>
      </c>
      <c r="I1175" s="914">
        <v>53</v>
      </c>
    </row>
    <row r="1176" spans="1:9" x14ac:dyDescent="0.2">
      <c r="A1176" s="915" t="s">
        <v>3989</v>
      </c>
      <c r="B1176" s="1507">
        <f>'Main Validation'!H25</f>
        <v>0</v>
      </c>
      <c r="C1176" s="915" t="s">
        <v>3953</v>
      </c>
      <c r="D1176" s="944"/>
      <c r="E1176" s="944"/>
      <c r="F1176" s="915" t="s">
        <v>4011</v>
      </c>
      <c r="G1176" s="915" t="s">
        <v>4033</v>
      </c>
      <c r="H1176" s="915" t="s">
        <v>3650</v>
      </c>
      <c r="I1176" s="914">
        <v>54</v>
      </c>
    </row>
    <row r="1177" spans="1:9" x14ac:dyDescent="0.2">
      <c r="A1177" s="915" t="s">
        <v>3990</v>
      </c>
      <c r="B1177" s="1507">
        <f>'Main Validation'!H26</f>
        <v>0</v>
      </c>
      <c r="C1177" s="915" t="s">
        <v>3953</v>
      </c>
      <c r="D1177" s="944"/>
      <c r="E1177" s="944"/>
      <c r="F1177" s="915" t="s">
        <v>4012</v>
      </c>
      <c r="G1177" s="915" t="s">
        <v>4034</v>
      </c>
      <c r="H1177" s="915" t="s">
        <v>3650</v>
      </c>
      <c r="I1177" s="914">
        <v>55</v>
      </c>
    </row>
    <row r="1178" spans="1:9" x14ac:dyDescent="0.2">
      <c r="A1178" s="915" t="s">
        <v>4419</v>
      </c>
      <c r="B1178" s="1507">
        <f>'Main Validation'!H27</f>
        <v>0</v>
      </c>
      <c r="C1178" s="915" t="s">
        <v>3953</v>
      </c>
      <c r="D1178" s="944"/>
      <c r="E1178" s="944"/>
      <c r="F1178" s="915" t="s">
        <v>4013</v>
      </c>
      <c r="G1178" s="915" t="s">
        <v>5395</v>
      </c>
      <c r="H1178" s="915" t="s">
        <v>3650</v>
      </c>
      <c r="I1178" s="914">
        <v>56</v>
      </c>
    </row>
    <row r="1179" spans="1:9" x14ac:dyDescent="0.2">
      <c r="A1179" s="915" t="s">
        <v>3991</v>
      </c>
      <c r="B1179" s="1507">
        <f>'Main Validation'!H28</f>
        <v>0</v>
      </c>
      <c r="C1179" s="915" t="s">
        <v>3953</v>
      </c>
      <c r="D1179" s="944"/>
      <c r="E1179" s="944"/>
      <c r="F1179" s="915" t="s">
        <v>4014</v>
      </c>
      <c r="G1179" s="915" t="s">
        <v>4035</v>
      </c>
      <c r="H1179" s="915" t="s">
        <v>3650</v>
      </c>
      <c r="I1179" s="914">
        <v>57</v>
      </c>
    </row>
    <row r="1180" spans="1:9" x14ac:dyDescent="0.2">
      <c r="A1180" s="915" t="s">
        <v>3992</v>
      </c>
      <c r="B1180" s="1507">
        <f>'Main Validation'!H29</f>
        <v>0</v>
      </c>
      <c r="C1180" s="915" t="s">
        <v>3953</v>
      </c>
      <c r="D1180" s="944"/>
      <c r="E1180" s="944"/>
      <c r="F1180" s="915" t="s">
        <v>4015</v>
      </c>
      <c r="G1180" s="915" t="s">
        <v>4036</v>
      </c>
      <c r="H1180" s="915" t="s">
        <v>3650</v>
      </c>
      <c r="I1180" s="914">
        <v>58</v>
      </c>
    </row>
    <row r="1181" spans="1:9" x14ac:dyDescent="0.2">
      <c r="A1181" s="915" t="s">
        <v>3993</v>
      </c>
      <c r="B1181" s="1507">
        <f>'Main Validation'!H32</f>
        <v>0</v>
      </c>
      <c r="C1181" s="915" t="s">
        <v>3953</v>
      </c>
      <c r="D1181" s="944"/>
      <c r="E1181" s="944"/>
      <c r="F1181" s="915" t="s">
        <v>4016</v>
      </c>
      <c r="G1181" s="915" t="s">
        <v>4032</v>
      </c>
      <c r="H1181" s="915" t="s">
        <v>3650</v>
      </c>
      <c r="I1181" s="914">
        <v>59</v>
      </c>
    </row>
    <row r="1182" spans="1:9" x14ac:dyDescent="0.2">
      <c r="A1182" s="915" t="s">
        <v>3994</v>
      </c>
      <c r="B1182" s="1507">
        <f>'Main Validation'!H33</f>
        <v>0</v>
      </c>
      <c r="C1182" s="915" t="s">
        <v>3953</v>
      </c>
      <c r="D1182" s="944"/>
      <c r="E1182" s="944"/>
      <c r="F1182" s="915" t="s">
        <v>4017</v>
      </c>
      <c r="G1182" s="915" t="s">
        <v>4037</v>
      </c>
      <c r="H1182" s="915" t="s">
        <v>3650</v>
      </c>
      <c r="I1182" s="914">
        <v>60</v>
      </c>
    </row>
    <row r="1183" spans="1:9" x14ac:dyDescent="0.2">
      <c r="A1183" s="915" t="s">
        <v>3995</v>
      </c>
      <c r="B1183" s="1507">
        <f>'Main Validation'!H34</f>
        <v>0</v>
      </c>
      <c r="C1183" s="915" t="s">
        <v>3953</v>
      </c>
      <c r="D1183" s="944"/>
      <c r="E1183" s="944"/>
      <c r="F1183" s="915" t="s">
        <v>4018</v>
      </c>
      <c r="G1183" s="915" t="s">
        <v>4038</v>
      </c>
      <c r="H1183" s="915" t="s">
        <v>3650</v>
      </c>
      <c r="I1183" s="914">
        <v>61</v>
      </c>
    </row>
    <row r="1184" spans="1:9" x14ac:dyDescent="0.2">
      <c r="A1184" s="915" t="s">
        <v>3996</v>
      </c>
      <c r="B1184" s="1507">
        <f>'Main Validation'!H35</f>
        <v>0</v>
      </c>
      <c r="C1184" s="915" t="s">
        <v>3953</v>
      </c>
      <c r="D1184" s="944"/>
      <c r="E1184" s="944"/>
      <c r="F1184" s="915" t="s">
        <v>4019</v>
      </c>
      <c r="G1184" s="915" t="s">
        <v>4039</v>
      </c>
      <c r="H1184" s="915" t="s">
        <v>3650</v>
      </c>
      <c r="I1184" s="914">
        <v>62</v>
      </c>
    </row>
    <row r="1185" spans="1:9" x14ac:dyDescent="0.2">
      <c r="A1185" s="915" t="s">
        <v>3997</v>
      </c>
      <c r="B1185" s="1507">
        <f>'Main Validation'!H36</f>
        <v>0</v>
      </c>
      <c r="C1185" s="915" t="s">
        <v>3953</v>
      </c>
      <c r="D1185" s="944"/>
      <c r="E1185" s="944"/>
      <c r="F1185" s="915" t="s">
        <v>4020</v>
      </c>
      <c r="G1185" s="915" t="s">
        <v>4040</v>
      </c>
      <c r="H1185" s="915" t="s">
        <v>3650</v>
      </c>
      <c r="I1185" s="914">
        <v>63</v>
      </c>
    </row>
    <row r="1186" spans="1:9" s="1378" customFormat="1" x14ac:dyDescent="0.2">
      <c r="A1186" s="1437" t="s">
        <v>5393</v>
      </c>
      <c r="B1186" s="1508">
        <f>'Main Validation'!H37</f>
        <v>0</v>
      </c>
      <c r="C1186" s="1437" t="s">
        <v>3953</v>
      </c>
      <c r="D1186" s="1438"/>
      <c r="E1186" s="1438"/>
      <c r="F1186" s="1437" t="s">
        <v>4021</v>
      </c>
      <c r="G1186" s="1437" t="s">
        <v>5394</v>
      </c>
      <c r="H1186" s="1437" t="s">
        <v>3650</v>
      </c>
      <c r="I1186" s="1437">
        <v>64</v>
      </c>
    </row>
    <row r="1187" spans="1:9" x14ac:dyDescent="0.2">
      <c r="A1187" s="915" t="s">
        <v>3998</v>
      </c>
      <c r="B1187" s="1507">
        <f>'Main Validation'!H38</f>
        <v>0</v>
      </c>
      <c r="C1187" s="915" t="s">
        <v>3953</v>
      </c>
      <c r="D1187" s="944"/>
      <c r="E1187" s="944"/>
      <c r="F1187" s="915" t="s">
        <v>4022</v>
      </c>
      <c r="G1187" s="915" t="s">
        <v>4041</v>
      </c>
      <c r="H1187" s="915" t="s">
        <v>3650</v>
      </c>
      <c r="I1187" s="914">
        <v>65</v>
      </c>
    </row>
    <row r="1188" spans="1:9" x14ac:dyDescent="0.2">
      <c r="A1188" s="915" t="s">
        <v>3999</v>
      </c>
      <c r="B1188" s="1507">
        <f>'Main Validation'!H41</f>
        <v>0</v>
      </c>
      <c r="C1188" s="915" t="s">
        <v>3953</v>
      </c>
      <c r="D1188" s="944"/>
      <c r="E1188" s="944"/>
      <c r="F1188" s="915" t="s">
        <v>4023</v>
      </c>
      <c r="G1188" s="915" t="s">
        <v>4042</v>
      </c>
      <c r="H1188" s="915" t="s">
        <v>3650</v>
      </c>
      <c r="I1188" s="914">
        <v>66</v>
      </c>
    </row>
    <row r="1189" spans="1:9" x14ac:dyDescent="0.2">
      <c r="A1189" s="915" t="s">
        <v>4000</v>
      </c>
      <c r="B1189" s="1507">
        <f>'Main Validation'!H42</f>
        <v>0</v>
      </c>
      <c r="C1189" s="915" t="s">
        <v>3953</v>
      </c>
      <c r="D1189" s="944"/>
      <c r="E1189" s="944"/>
      <c r="F1189" s="915" t="s">
        <v>4024</v>
      </c>
      <c r="G1189" s="915" t="s">
        <v>4043</v>
      </c>
      <c r="H1189" s="915" t="s">
        <v>3650</v>
      </c>
      <c r="I1189" s="914">
        <v>67</v>
      </c>
    </row>
    <row r="1190" spans="1:9" x14ac:dyDescent="0.2">
      <c r="A1190" s="915" t="s">
        <v>4001</v>
      </c>
      <c r="B1190" s="1507">
        <f>'Main Validation'!H43</f>
        <v>0</v>
      </c>
      <c r="C1190" s="915" t="s">
        <v>3953</v>
      </c>
      <c r="D1190" s="944"/>
      <c r="E1190" s="944"/>
      <c r="F1190" s="915" t="s">
        <v>4025</v>
      </c>
      <c r="G1190" s="915" t="s">
        <v>4044</v>
      </c>
      <c r="H1190" s="915" t="s">
        <v>3650</v>
      </c>
      <c r="I1190" s="914">
        <v>68</v>
      </c>
    </row>
    <row r="1191" spans="1:9" x14ac:dyDescent="0.2">
      <c r="A1191" s="915" t="s">
        <v>4002</v>
      </c>
      <c r="B1191" s="1507">
        <f>'Main Validation'!H44</f>
        <v>0</v>
      </c>
      <c r="C1191" s="915" t="s">
        <v>3953</v>
      </c>
      <c r="D1191" s="944"/>
      <c r="E1191" s="944"/>
      <c r="F1191" s="915" t="s">
        <v>4026</v>
      </c>
      <c r="G1191" s="915" t="s">
        <v>4045</v>
      </c>
      <c r="H1191" s="915" t="s">
        <v>3650</v>
      </c>
      <c r="I1191" s="914">
        <v>69</v>
      </c>
    </row>
    <row r="1192" spans="1:9" x14ac:dyDescent="0.2">
      <c r="A1192" s="915" t="s">
        <v>4003</v>
      </c>
      <c r="B1192" s="1507">
        <f>'Main Validation'!H45</f>
        <v>0</v>
      </c>
      <c r="C1192" s="915" t="s">
        <v>3953</v>
      </c>
      <c r="D1192" s="944"/>
      <c r="E1192" s="944"/>
      <c r="F1192" s="915" t="s">
        <v>4027</v>
      </c>
      <c r="G1192" s="915" t="s">
        <v>4046</v>
      </c>
      <c r="H1192" s="915" t="s">
        <v>3650</v>
      </c>
      <c r="I1192" s="914">
        <v>70</v>
      </c>
    </row>
    <row r="1193" spans="1:9" x14ac:dyDescent="0.2">
      <c r="A1193" s="915" t="s">
        <v>4004</v>
      </c>
      <c r="B1193" s="1507">
        <f>'Main Validation'!H46</f>
        <v>0</v>
      </c>
      <c r="C1193" s="915" t="s">
        <v>3953</v>
      </c>
      <c r="D1193" s="944"/>
      <c r="E1193" s="944"/>
      <c r="F1193" s="915" t="s">
        <v>4028</v>
      </c>
      <c r="G1193" s="915" t="s">
        <v>4047</v>
      </c>
      <c r="H1193" s="915" t="s">
        <v>3650</v>
      </c>
      <c r="I1193" s="914">
        <v>71</v>
      </c>
    </row>
    <row r="1194" spans="1:9" x14ac:dyDescent="0.2">
      <c r="A1194" s="915" t="s">
        <v>4005</v>
      </c>
      <c r="B1194" s="1507">
        <f>'Main Validation'!H47</f>
        <v>0</v>
      </c>
      <c r="C1194" s="915" t="s">
        <v>3953</v>
      </c>
      <c r="D1194" s="944"/>
      <c r="E1194" s="944"/>
      <c r="F1194" s="915" t="s">
        <v>4029</v>
      </c>
      <c r="G1194" s="915" t="s">
        <v>4048</v>
      </c>
      <c r="H1194" s="915" t="s">
        <v>3650</v>
      </c>
      <c r="I1194" s="914">
        <v>72</v>
      </c>
    </row>
    <row r="1195" spans="1:9" x14ac:dyDescent="0.2">
      <c r="A1195" s="915" t="s">
        <v>4006</v>
      </c>
      <c r="B1195" s="1507">
        <f>'Main Validation'!H48</f>
        <v>0</v>
      </c>
      <c r="C1195" s="915" t="s">
        <v>3953</v>
      </c>
      <c r="D1195" s="944"/>
      <c r="E1195" s="944"/>
      <c r="F1195" s="915" t="s">
        <v>5392</v>
      </c>
      <c r="G1195" s="915" t="s">
        <v>4049</v>
      </c>
      <c r="H1195" s="915" t="s">
        <v>3650</v>
      </c>
      <c r="I1195" s="914">
        <v>73</v>
      </c>
    </row>
    <row r="1196" spans="1:9" x14ac:dyDescent="0.2">
      <c r="A1196" s="915" t="s">
        <v>4007</v>
      </c>
      <c r="B1196" s="1507">
        <f>'Main Validation'!H51</f>
        <v>0</v>
      </c>
      <c r="C1196" s="915" t="s">
        <v>3953</v>
      </c>
      <c r="D1196" s="944"/>
      <c r="E1196" s="944"/>
      <c r="F1196" s="915" t="s">
        <v>4064</v>
      </c>
      <c r="G1196" s="915" t="s">
        <v>4050</v>
      </c>
      <c r="H1196" s="915" t="s">
        <v>3650</v>
      </c>
      <c r="I1196" s="914">
        <v>74</v>
      </c>
    </row>
    <row r="1197" spans="1:9" x14ac:dyDescent="0.2">
      <c r="A1197" s="915" t="s">
        <v>3695</v>
      </c>
      <c r="B1197" s="1505" t="str">
        <f>'Main Validation'!M22</f>
        <v>OK</v>
      </c>
      <c r="C1197" s="915" t="s">
        <v>3950</v>
      </c>
      <c r="D1197" s="944"/>
      <c r="E1197" s="944"/>
      <c r="F1197" s="915" t="s">
        <v>3783</v>
      </c>
      <c r="G1197" s="915" t="s">
        <v>3869</v>
      </c>
      <c r="H1197" s="915" t="s">
        <v>3650</v>
      </c>
      <c r="I1197" s="914">
        <v>75</v>
      </c>
    </row>
    <row r="1198" spans="1:9" x14ac:dyDescent="0.2">
      <c r="A1198" s="915" t="s">
        <v>3696</v>
      </c>
      <c r="B1198" s="1505" t="str">
        <f>'Main Validation'!M23</f>
        <v>OK</v>
      </c>
      <c r="C1198" s="915" t="s">
        <v>3950</v>
      </c>
      <c r="D1198" s="944"/>
      <c r="E1198" s="944"/>
      <c r="F1198" s="915" t="s">
        <v>3784</v>
      </c>
      <c r="G1198" s="915" t="s">
        <v>3870</v>
      </c>
      <c r="H1198" s="915" t="s">
        <v>3650</v>
      </c>
      <c r="I1198" s="914">
        <v>76</v>
      </c>
    </row>
    <row r="1199" spans="1:9" x14ac:dyDescent="0.2">
      <c r="A1199" s="915" t="s">
        <v>3697</v>
      </c>
      <c r="B1199" s="1505" t="str">
        <f>'Main Validation'!M24</f>
        <v>OK</v>
      </c>
      <c r="C1199" s="915" t="s">
        <v>3950</v>
      </c>
      <c r="D1199" s="944"/>
      <c r="E1199" s="944"/>
      <c r="F1199" s="915" t="s">
        <v>3785</v>
      </c>
      <c r="G1199" s="915" t="s">
        <v>3871</v>
      </c>
      <c r="H1199" s="915" t="s">
        <v>3650</v>
      </c>
      <c r="I1199" s="914">
        <v>77</v>
      </c>
    </row>
    <row r="1200" spans="1:9" x14ac:dyDescent="0.2">
      <c r="A1200" s="915" t="s">
        <v>3698</v>
      </c>
      <c r="B1200" s="1505" t="str">
        <f>'Main Validation'!M25</f>
        <v>OK</v>
      </c>
      <c r="C1200" s="915" t="s">
        <v>3950</v>
      </c>
      <c r="D1200" s="944"/>
      <c r="E1200" s="944"/>
      <c r="F1200" s="915" t="s">
        <v>3786</v>
      </c>
      <c r="G1200" s="915" t="s">
        <v>3872</v>
      </c>
      <c r="H1200" s="915" t="s">
        <v>3650</v>
      </c>
      <c r="I1200" s="914">
        <v>78</v>
      </c>
    </row>
    <row r="1201" spans="1:9" x14ac:dyDescent="0.2">
      <c r="A1201" s="915" t="s">
        <v>3699</v>
      </c>
      <c r="B1201" s="1505" t="str">
        <f>'Main Validation'!M26</f>
        <v>OK</v>
      </c>
      <c r="C1201" s="915" t="s">
        <v>3950</v>
      </c>
      <c r="D1201" s="944"/>
      <c r="E1201" s="944"/>
      <c r="F1201" s="915" t="s">
        <v>3787</v>
      </c>
      <c r="G1201" s="915" t="s">
        <v>3873</v>
      </c>
      <c r="H1201" s="915" t="s">
        <v>3650</v>
      </c>
      <c r="I1201" s="914">
        <v>79</v>
      </c>
    </row>
    <row r="1202" spans="1:9" x14ac:dyDescent="0.2">
      <c r="A1202" s="915" t="s">
        <v>4420</v>
      </c>
      <c r="B1202" s="1505" t="str">
        <f>'Main Validation'!M27</f>
        <v>OK</v>
      </c>
      <c r="C1202" s="915" t="s">
        <v>3950</v>
      </c>
      <c r="D1202" s="944"/>
      <c r="E1202" s="944"/>
      <c r="F1202" s="915" t="s">
        <v>3788</v>
      </c>
      <c r="G1202" s="915" t="s">
        <v>5399</v>
      </c>
      <c r="H1202" s="915" t="s">
        <v>3650</v>
      </c>
      <c r="I1202" s="914">
        <v>80</v>
      </c>
    </row>
    <row r="1203" spans="1:9" x14ac:dyDescent="0.2">
      <c r="A1203" s="915" t="s">
        <v>3700</v>
      </c>
      <c r="B1203" s="1505" t="str">
        <f>'Main Validation'!M28</f>
        <v>OK</v>
      </c>
      <c r="C1203" s="915" t="s">
        <v>3950</v>
      </c>
      <c r="D1203" s="944"/>
      <c r="E1203" s="944"/>
      <c r="F1203" s="915" t="s">
        <v>3789</v>
      </c>
      <c r="G1203" s="915" t="s">
        <v>3874</v>
      </c>
      <c r="H1203" s="915" t="s">
        <v>3650</v>
      </c>
      <c r="I1203" s="914">
        <v>81</v>
      </c>
    </row>
    <row r="1204" spans="1:9" x14ac:dyDescent="0.2">
      <c r="A1204" s="915" t="s">
        <v>3701</v>
      </c>
      <c r="B1204" s="1505" t="str">
        <f>'Main Validation'!M29</f>
        <v>OK</v>
      </c>
      <c r="C1204" s="915" t="s">
        <v>3950</v>
      </c>
      <c r="D1204" s="944"/>
      <c r="E1204" s="944"/>
      <c r="F1204" s="915" t="s">
        <v>3790</v>
      </c>
      <c r="G1204" s="915" t="s">
        <v>3875</v>
      </c>
      <c r="H1204" s="915" t="s">
        <v>3650</v>
      </c>
      <c r="I1204" s="914">
        <v>82</v>
      </c>
    </row>
    <row r="1205" spans="1:9" x14ac:dyDescent="0.2">
      <c r="A1205" s="915" t="s">
        <v>3702</v>
      </c>
      <c r="B1205" s="1505" t="str">
        <f>'Main Validation'!M32</f>
        <v>OK</v>
      </c>
      <c r="C1205" s="915" t="s">
        <v>3950</v>
      </c>
      <c r="D1205" s="944"/>
      <c r="E1205" s="944"/>
      <c r="F1205" s="915" t="s">
        <v>3791</v>
      </c>
      <c r="G1205" s="915" t="s">
        <v>3871</v>
      </c>
      <c r="H1205" s="915" t="s">
        <v>3650</v>
      </c>
      <c r="I1205" s="914">
        <v>83</v>
      </c>
    </row>
    <row r="1206" spans="1:9" x14ac:dyDescent="0.2">
      <c r="A1206" s="915" t="s">
        <v>3703</v>
      </c>
      <c r="B1206" s="1505" t="str">
        <f>'Main Validation'!M33</f>
        <v>OK</v>
      </c>
      <c r="C1206" s="915" t="s">
        <v>3950</v>
      </c>
      <c r="D1206" s="944"/>
      <c r="E1206" s="944"/>
      <c r="F1206" s="915" t="s">
        <v>3792</v>
      </c>
      <c r="G1206" s="915" t="s">
        <v>3876</v>
      </c>
      <c r="H1206" s="915" t="s">
        <v>3650</v>
      </c>
      <c r="I1206" s="914">
        <v>84</v>
      </c>
    </row>
    <row r="1207" spans="1:9" x14ac:dyDescent="0.2">
      <c r="A1207" s="915" t="s">
        <v>3704</v>
      </c>
      <c r="B1207" s="1505" t="str">
        <f>'Main Validation'!M34</f>
        <v>OK</v>
      </c>
      <c r="C1207" s="915" t="s">
        <v>3950</v>
      </c>
      <c r="D1207" s="944"/>
      <c r="E1207" s="944"/>
      <c r="F1207" s="915" t="s">
        <v>3793</v>
      </c>
      <c r="G1207" s="915" t="s">
        <v>3877</v>
      </c>
      <c r="H1207" s="915" t="s">
        <v>3650</v>
      </c>
      <c r="I1207" s="914">
        <v>85</v>
      </c>
    </row>
    <row r="1208" spans="1:9" x14ac:dyDescent="0.2">
      <c r="A1208" s="915" t="s">
        <v>3705</v>
      </c>
      <c r="B1208" s="1505" t="str">
        <f>'Main Validation'!M35</f>
        <v>OK</v>
      </c>
      <c r="C1208" s="915" t="s">
        <v>3950</v>
      </c>
      <c r="D1208" s="944"/>
      <c r="E1208" s="944"/>
      <c r="F1208" s="915" t="s">
        <v>3794</v>
      </c>
      <c r="G1208" s="915" t="s">
        <v>3878</v>
      </c>
      <c r="H1208" s="915" t="s">
        <v>3650</v>
      </c>
      <c r="I1208" s="914">
        <v>86</v>
      </c>
    </row>
    <row r="1209" spans="1:9" x14ac:dyDescent="0.2">
      <c r="A1209" s="915" t="s">
        <v>3706</v>
      </c>
      <c r="B1209" s="1505" t="str">
        <f>'Main Validation'!M36</f>
        <v>OK</v>
      </c>
      <c r="C1209" s="915" t="s">
        <v>3950</v>
      </c>
      <c r="D1209" s="944"/>
      <c r="E1209" s="944"/>
      <c r="F1209" s="915" t="s">
        <v>3795</v>
      </c>
      <c r="G1209" s="915" t="s">
        <v>3879</v>
      </c>
      <c r="H1209" s="915" t="s">
        <v>3650</v>
      </c>
      <c r="I1209" s="914">
        <v>87</v>
      </c>
    </row>
    <row r="1210" spans="1:9" s="1378" customFormat="1" x14ac:dyDescent="0.2">
      <c r="A1210" s="1437" t="s">
        <v>5398</v>
      </c>
      <c r="B1210" s="1506" t="str">
        <f>'Main Validation'!M37</f>
        <v>OK</v>
      </c>
      <c r="C1210" s="1437" t="s">
        <v>3950</v>
      </c>
      <c r="D1210" s="1438"/>
      <c r="E1210" s="1438"/>
      <c r="F1210" s="1437" t="s">
        <v>3796</v>
      </c>
      <c r="G1210" s="1437" t="s">
        <v>5400</v>
      </c>
      <c r="H1210" s="1437" t="s">
        <v>3650</v>
      </c>
      <c r="I1210" s="1437">
        <v>88</v>
      </c>
    </row>
    <row r="1211" spans="1:9" x14ac:dyDescent="0.2">
      <c r="A1211" s="915" t="s">
        <v>3707</v>
      </c>
      <c r="B1211" s="1505" t="str">
        <f>'Main Validation'!M38</f>
        <v>OK</v>
      </c>
      <c r="C1211" s="915" t="s">
        <v>3950</v>
      </c>
      <c r="D1211" s="944"/>
      <c r="E1211" s="944"/>
      <c r="F1211" s="915" t="s">
        <v>3797</v>
      </c>
      <c r="G1211" s="915" t="s">
        <v>3880</v>
      </c>
      <c r="H1211" s="915" t="s">
        <v>3650</v>
      </c>
      <c r="I1211" s="914">
        <v>89</v>
      </c>
    </row>
    <row r="1212" spans="1:9" x14ac:dyDescent="0.2">
      <c r="A1212" s="915" t="s">
        <v>3708</v>
      </c>
      <c r="B1212" s="1505" t="str">
        <f>'Main Validation'!M41</f>
        <v>OK</v>
      </c>
      <c r="C1212" s="915" t="s">
        <v>3950</v>
      </c>
      <c r="D1212" s="944"/>
      <c r="E1212" s="944"/>
      <c r="F1212" s="915" t="s">
        <v>3798</v>
      </c>
      <c r="G1212" s="915" t="s">
        <v>3881</v>
      </c>
      <c r="H1212" s="915" t="s">
        <v>3650</v>
      </c>
      <c r="I1212" s="914">
        <v>90</v>
      </c>
    </row>
    <row r="1213" spans="1:9" x14ac:dyDescent="0.2">
      <c r="A1213" s="915" t="s">
        <v>3709</v>
      </c>
      <c r="B1213" s="1505" t="str">
        <f>'Main Validation'!M42</f>
        <v>OK</v>
      </c>
      <c r="C1213" s="915" t="s">
        <v>3950</v>
      </c>
      <c r="D1213" s="944"/>
      <c r="E1213" s="944"/>
      <c r="F1213" s="915" t="s">
        <v>3799</v>
      </c>
      <c r="G1213" s="915" t="s">
        <v>3882</v>
      </c>
      <c r="H1213" s="915" t="s">
        <v>3650</v>
      </c>
      <c r="I1213" s="914">
        <v>91</v>
      </c>
    </row>
    <row r="1214" spans="1:9" x14ac:dyDescent="0.2">
      <c r="A1214" s="915" t="s">
        <v>3710</v>
      </c>
      <c r="B1214" s="1505" t="str">
        <f>'Main Validation'!M43</f>
        <v>OK</v>
      </c>
      <c r="C1214" s="915" t="s">
        <v>3950</v>
      </c>
      <c r="D1214" s="944"/>
      <c r="E1214" s="944"/>
      <c r="F1214" s="915" t="s">
        <v>3800</v>
      </c>
      <c r="G1214" s="915" t="s">
        <v>3883</v>
      </c>
      <c r="H1214" s="915" t="s">
        <v>3650</v>
      </c>
      <c r="I1214" s="914">
        <v>92</v>
      </c>
    </row>
    <row r="1215" spans="1:9" x14ac:dyDescent="0.2">
      <c r="A1215" s="915" t="s">
        <v>3711</v>
      </c>
      <c r="B1215" s="1505" t="str">
        <f>'Main Validation'!M44</f>
        <v>OK</v>
      </c>
      <c r="C1215" s="915" t="s">
        <v>3950</v>
      </c>
      <c r="D1215" s="944"/>
      <c r="E1215" s="944"/>
      <c r="F1215" s="915" t="s">
        <v>3801</v>
      </c>
      <c r="G1215" s="915" t="s">
        <v>3884</v>
      </c>
      <c r="H1215" s="915" t="s">
        <v>3650</v>
      </c>
      <c r="I1215" s="914">
        <v>93</v>
      </c>
    </row>
    <row r="1216" spans="1:9" x14ac:dyDescent="0.2">
      <c r="A1216" s="915" t="s">
        <v>3712</v>
      </c>
      <c r="B1216" s="1505" t="str">
        <f>'Main Validation'!M45</f>
        <v>OK</v>
      </c>
      <c r="C1216" s="915" t="s">
        <v>3950</v>
      </c>
      <c r="D1216" s="944"/>
      <c r="E1216" s="944"/>
      <c r="F1216" s="915" t="s">
        <v>3802</v>
      </c>
      <c r="G1216" s="915" t="s">
        <v>3885</v>
      </c>
      <c r="H1216" s="915" t="s">
        <v>3650</v>
      </c>
      <c r="I1216" s="914">
        <v>94</v>
      </c>
    </row>
    <row r="1217" spans="1:9" x14ac:dyDescent="0.2">
      <c r="A1217" s="915" t="s">
        <v>3713</v>
      </c>
      <c r="B1217" s="1505" t="str">
        <f>'Main Validation'!M46</f>
        <v>OK</v>
      </c>
      <c r="C1217" s="915" t="s">
        <v>3950</v>
      </c>
      <c r="D1217" s="944"/>
      <c r="E1217" s="944"/>
      <c r="F1217" s="915" t="s">
        <v>3803</v>
      </c>
      <c r="G1217" s="915" t="s">
        <v>3886</v>
      </c>
      <c r="H1217" s="915" t="s">
        <v>3650</v>
      </c>
      <c r="I1217" s="914">
        <v>95</v>
      </c>
    </row>
    <row r="1218" spans="1:9" x14ac:dyDescent="0.2">
      <c r="A1218" s="915" t="s">
        <v>3714</v>
      </c>
      <c r="B1218" s="1505" t="str">
        <f>'Main Validation'!M47</f>
        <v>OK</v>
      </c>
      <c r="C1218" s="915" t="s">
        <v>3950</v>
      </c>
      <c r="D1218" s="944"/>
      <c r="E1218" s="944"/>
      <c r="F1218" s="915" t="s">
        <v>3804</v>
      </c>
      <c r="G1218" s="915" t="s">
        <v>3887</v>
      </c>
      <c r="H1218" s="915" t="s">
        <v>3650</v>
      </c>
      <c r="I1218" s="914">
        <v>96</v>
      </c>
    </row>
    <row r="1219" spans="1:9" x14ac:dyDescent="0.2">
      <c r="A1219" s="915" t="s">
        <v>3715</v>
      </c>
      <c r="B1219" s="1505" t="str">
        <f>'Main Validation'!M48</f>
        <v>OK</v>
      </c>
      <c r="C1219" s="915" t="s">
        <v>3950</v>
      </c>
      <c r="D1219" s="944"/>
      <c r="E1219" s="944"/>
      <c r="F1219" s="915" t="s">
        <v>5396</v>
      </c>
      <c r="G1219" s="915" t="s">
        <v>3888</v>
      </c>
      <c r="H1219" s="915" t="s">
        <v>3650</v>
      </c>
      <c r="I1219" s="914">
        <v>97</v>
      </c>
    </row>
    <row r="1220" spans="1:9" x14ac:dyDescent="0.2">
      <c r="A1220" s="915" t="s">
        <v>3716</v>
      </c>
      <c r="B1220" s="1505" t="str">
        <f>'Main Validation'!M51</f>
        <v>OK</v>
      </c>
      <c r="C1220" s="915" t="s">
        <v>3950</v>
      </c>
      <c r="D1220" s="944"/>
      <c r="E1220" s="944"/>
      <c r="F1220" s="915" t="s">
        <v>4065</v>
      </c>
      <c r="G1220" s="915" t="s">
        <v>3889</v>
      </c>
      <c r="H1220" s="915" t="s">
        <v>3650</v>
      </c>
      <c r="I1220" s="914">
        <v>98</v>
      </c>
    </row>
    <row r="1221" spans="1:9" x14ac:dyDescent="0.2">
      <c r="A1221" s="915" t="s">
        <v>4257</v>
      </c>
      <c r="B1221" s="1505" t="str">
        <f>'Main Validation'!M54</f>
        <v>OK</v>
      </c>
      <c r="C1221" s="915" t="s">
        <v>3950</v>
      </c>
      <c r="D1221" s="944"/>
      <c r="E1221" s="944"/>
      <c r="F1221" s="915" t="s">
        <v>5397</v>
      </c>
      <c r="G1221" s="915" t="s">
        <v>6373</v>
      </c>
      <c r="H1221" s="915" t="s">
        <v>3650</v>
      </c>
      <c r="I1221" s="914">
        <v>99</v>
      </c>
    </row>
    <row r="1222" spans="1:9" x14ac:dyDescent="0.2">
      <c r="A1222" s="915" t="s">
        <v>3717</v>
      </c>
      <c r="B1222" s="944">
        <f>IF('Main Validation'!O22="NA","N/A",'Main Validation'!O22)</f>
        <v>0</v>
      </c>
      <c r="C1222" s="915" t="s">
        <v>3954</v>
      </c>
      <c r="D1222" s="944"/>
      <c r="E1222" s="944"/>
      <c r="F1222" s="915" t="s">
        <v>3805</v>
      </c>
      <c r="G1222" s="915" t="s">
        <v>3890</v>
      </c>
      <c r="H1222" s="915" t="s">
        <v>3650</v>
      </c>
      <c r="I1222" s="914">
        <v>100</v>
      </c>
    </row>
    <row r="1223" spans="1:9" x14ac:dyDescent="0.2">
      <c r="A1223" s="915" t="s">
        <v>3718</v>
      </c>
      <c r="B1223" s="944">
        <f>IF('Main Validation'!O23="NA","N/A",'Main Validation'!O23)</f>
        <v>0</v>
      </c>
      <c r="C1223" s="915" t="s">
        <v>3954</v>
      </c>
      <c r="D1223" s="944"/>
      <c r="E1223" s="944"/>
      <c r="F1223" s="915" t="s">
        <v>3806</v>
      </c>
      <c r="G1223" s="915" t="s">
        <v>3891</v>
      </c>
      <c r="H1223" s="915" t="s">
        <v>3650</v>
      </c>
      <c r="I1223" s="914">
        <v>101</v>
      </c>
    </row>
    <row r="1224" spans="1:9" x14ac:dyDescent="0.2">
      <c r="A1224" s="915" t="s">
        <v>3719</v>
      </c>
      <c r="B1224" s="944">
        <f>IF('Main Validation'!O24="NA","N/A",'Main Validation'!O24)</f>
        <v>0</v>
      </c>
      <c r="C1224" s="915" t="s">
        <v>3954</v>
      </c>
      <c r="D1224" s="944"/>
      <c r="E1224" s="944"/>
      <c r="F1224" s="915" t="s">
        <v>3807</v>
      </c>
      <c r="G1224" s="915" t="s">
        <v>3892</v>
      </c>
      <c r="H1224" s="915" t="s">
        <v>3650</v>
      </c>
      <c r="I1224" s="914">
        <v>102</v>
      </c>
    </row>
    <row r="1225" spans="1:9" x14ac:dyDescent="0.2">
      <c r="A1225" s="915" t="s">
        <v>3720</v>
      </c>
      <c r="B1225" s="944">
        <f>IF('Main Validation'!O25="NA","N/A",'Main Validation'!O25)</f>
        <v>0</v>
      </c>
      <c r="C1225" s="915" t="s">
        <v>3954</v>
      </c>
      <c r="D1225" s="944"/>
      <c r="E1225" s="944"/>
      <c r="F1225" s="915" t="s">
        <v>3808</v>
      </c>
      <c r="G1225" s="915" t="s">
        <v>3893</v>
      </c>
      <c r="H1225" s="915" t="s">
        <v>3650</v>
      </c>
      <c r="I1225" s="914">
        <v>103</v>
      </c>
    </row>
    <row r="1226" spans="1:9" x14ac:dyDescent="0.2">
      <c r="A1226" s="915" t="s">
        <v>3721</v>
      </c>
      <c r="B1226" s="944">
        <f>IF('Main Validation'!O26="NA","N/A",'Main Validation'!O26)</f>
        <v>0</v>
      </c>
      <c r="C1226" s="915" t="s">
        <v>3954</v>
      </c>
      <c r="D1226" s="944"/>
      <c r="E1226" s="944"/>
      <c r="F1226" s="915" t="s">
        <v>3809</v>
      </c>
      <c r="G1226" s="915" t="s">
        <v>3894</v>
      </c>
      <c r="H1226" s="915" t="s">
        <v>3650</v>
      </c>
      <c r="I1226" s="914">
        <v>104</v>
      </c>
    </row>
    <row r="1227" spans="1:9" x14ac:dyDescent="0.2">
      <c r="A1227" s="915" t="s">
        <v>4421</v>
      </c>
      <c r="B1227" s="944">
        <f>IF('Main Validation'!O27="NA","N/A",'Main Validation'!O27)</f>
        <v>0</v>
      </c>
      <c r="C1227" s="915" t="s">
        <v>3954</v>
      </c>
      <c r="D1227" s="944"/>
      <c r="E1227" s="944"/>
      <c r="F1227" s="915" t="s">
        <v>3810</v>
      </c>
      <c r="G1227" s="915" t="s">
        <v>6374</v>
      </c>
      <c r="H1227" s="915" t="s">
        <v>3650</v>
      </c>
      <c r="I1227" s="914">
        <v>105</v>
      </c>
    </row>
    <row r="1228" spans="1:9" x14ac:dyDescent="0.2">
      <c r="A1228" s="915" t="s">
        <v>3722</v>
      </c>
      <c r="B1228" s="944">
        <f>IF('Main Validation'!O28="NA","N/A",'Main Validation'!O28)</f>
        <v>0</v>
      </c>
      <c r="C1228" s="915" t="s">
        <v>3954</v>
      </c>
      <c r="D1228" s="944"/>
      <c r="E1228" s="944"/>
      <c r="F1228" s="915" t="s">
        <v>3811</v>
      </c>
      <c r="G1228" s="915" t="s">
        <v>3895</v>
      </c>
      <c r="H1228" s="915" t="s">
        <v>3650</v>
      </c>
      <c r="I1228" s="914">
        <v>106</v>
      </c>
    </row>
    <row r="1229" spans="1:9" x14ac:dyDescent="0.2">
      <c r="A1229" s="915" t="s">
        <v>3723</v>
      </c>
      <c r="B1229" s="944">
        <f>IF('Main Validation'!O29="NA","N/A",'Main Validation'!O29)</f>
        <v>0</v>
      </c>
      <c r="C1229" s="915" t="s">
        <v>3954</v>
      </c>
      <c r="D1229" s="944"/>
      <c r="E1229" s="944"/>
      <c r="F1229" s="915" t="s">
        <v>3812</v>
      </c>
      <c r="G1229" s="915" t="s">
        <v>3896</v>
      </c>
      <c r="H1229" s="915" t="s">
        <v>3650</v>
      </c>
      <c r="I1229" s="914">
        <v>107</v>
      </c>
    </row>
    <row r="1230" spans="1:9" x14ac:dyDescent="0.2">
      <c r="A1230" s="915" t="s">
        <v>3724</v>
      </c>
      <c r="B1230" s="944">
        <f>IF('Main Validation'!O32="NA","N/A",'Main Validation'!O32)</f>
        <v>0</v>
      </c>
      <c r="C1230" s="915" t="s">
        <v>3954</v>
      </c>
      <c r="D1230" s="944"/>
      <c r="E1230" s="944"/>
      <c r="F1230" s="915" t="s">
        <v>3813</v>
      </c>
      <c r="G1230" s="915" t="s">
        <v>3892</v>
      </c>
      <c r="H1230" s="915" t="s">
        <v>3650</v>
      </c>
      <c r="I1230" s="914">
        <v>108</v>
      </c>
    </row>
    <row r="1231" spans="1:9" x14ac:dyDescent="0.2">
      <c r="A1231" s="915" t="s">
        <v>3725</v>
      </c>
      <c r="B1231" s="944">
        <f>IF('Main Validation'!O33="NA","N/A",'Main Validation'!O33)</f>
        <v>0</v>
      </c>
      <c r="C1231" s="915" t="s">
        <v>3954</v>
      </c>
      <c r="D1231" s="944"/>
      <c r="E1231" s="944"/>
      <c r="F1231" s="915" t="s">
        <v>3814</v>
      </c>
      <c r="G1231" s="915" t="s">
        <v>3897</v>
      </c>
      <c r="H1231" s="915" t="s">
        <v>3650</v>
      </c>
      <c r="I1231" s="914">
        <v>109</v>
      </c>
    </row>
    <row r="1232" spans="1:9" x14ac:dyDescent="0.2">
      <c r="A1232" s="915" t="s">
        <v>3726</v>
      </c>
      <c r="B1232" s="944">
        <f>IF('Main Validation'!O34="NA","N/A",'Main Validation'!O34)</f>
        <v>0</v>
      </c>
      <c r="C1232" s="915" t="s">
        <v>3954</v>
      </c>
      <c r="D1232" s="944"/>
      <c r="E1232" s="944"/>
      <c r="F1232" s="915" t="s">
        <v>3815</v>
      </c>
      <c r="G1232" s="915" t="s">
        <v>3898</v>
      </c>
      <c r="H1232" s="915" t="s">
        <v>3650</v>
      </c>
      <c r="I1232" s="914">
        <v>110</v>
      </c>
    </row>
    <row r="1233" spans="1:9" x14ac:dyDescent="0.2">
      <c r="A1233" s="915" t="s">
        <v>3727</v>
      </c>
      <c r="B1233" s="944">
        <f>IF('Main Validation'!O35="NA","N/A",'Main Validation'!O35)</f>
        <v>0</v>
      </c>
      <c r="C1233" s="915" t="s">
        <v>3954</v>
      </c>
      <c r="D1233" s="944"/>
      <c r="E1233" s="944"/>
      <c r="F1233" s="915" t="s">
        <v>3816</v>
      </c>
      <c r="G1233" s="915" t="s">
        <v>3899</v>
      </c>
      <c r="H1233" s="915" t="s">
        <v>3650</v>
      </c>
      <c r="I1233" s="914">
        <v>111</v>
      </c>
    </row>
    <row r="1234" spans="1:9" x14ac:dyDescent="0.2">
      <c r="A1234" s="915" t="s">
        <v>3728</v>
      </c>
      <c r="B1234" s="944">
        <f>IF('Main Validation'!O36="NA","N/A",'Main Validation'!O36)</f>
        <v>0</v>
      </c>
      <c r="C1234" s="915" t="s">
        <v>3954</v>
      </c>
      <c r="D1234" s="944"/>
      <c r="E1234" s="944"/>
      <c r="F1234" s="915" t="s">
        <v>3817</v>
      </c>
      <c r="G1234" s="915" t="s">
        <v>3900</v>
      </c>
      <c r="H1234" s="915" t="s">
        <v>3650</v>
      </c>
      <c r="I1234" s="914">
        <v>112</v>
      </c>
    </row>
    <row r="1235" spans="1:9" s="1378" customFormat="1" x14ac:dyDescent="0.2">
      <c r="A1235" s="1437" t="s">
        <v>5403</v>
      </c>
      <c r="B1235" s="1438">
        <f>IF('Main Validation'!O37="NA","N/A",'Main Validation'!O37)</f>
        <v>0</v>
      </c>
      <c r="C1235" s="1437" t="s">
        <v>3954</v>
      </c>
      <c r="D1235" s="1438"/>
      <c r="E1235" s="1438"/>
      <c r="F1235" s="1437" t="s">
        <v>3818</v>
      </c>
      <c r="G1235" s="1437" t="s">
        <v>5404</v>
      </c>
      <c r="H1235" s="1437" t="s">
        <v>3650</v>
      </c>
      <c r="I1235" s="1437">
        <v>113</v>
      </c>
    </row>
    <row r="1236" spans="1:9" x14ac:dyDescent="0.2">
      <c r="A1236" s="915" t="s">
        <v>3729</v>
      </c>
      <c r="B1236" s="944">
        <f>IF('Main Validation'!O38="NA","N/A",'Main Validation'!O38)</f>
        <v>0</v>
      </c>
      <c r="C1236" s="915" t="s">
        <v>3954</v>
      </c>
      <c r="D1236" s="944"/>
      <c r="E1236" s="944"/>
      <c r="F1236" s="915" t="s">
        <v>3819</v>
      </c>
      <c r="G1236" s="915" t="s">
        <v>3901</v>
      </c>
      <c r="H1236" s="915" t="s">
        <v>3650</v>
      </c>
      <c r="I1236" s="914">
        <v>114</v>
      </c>
    </row>
    <row r="1237" spans="1:9" x14ac:dyDescent="0.2">
      <c r="A1237" s="915" t="s">
        <v>3730</v>
      </c>
      <c r="B1237" s="944">
        <f>IF('Main Validation'!O41="NA","N/A",'Main Validation'!O41)</f>
        <v>0</v>
      </c>
      <c r="C1237" s="915" t="s">
        <v>3954</v>
      </c>
      <c r="D1237" s="944"/>
      <c r="E1237" s="944"/>
      <c r="F1237" s="915" t="s">
        <v>3820</v>
      </c>
      <c r="G1237" s="915" t="s">
        <v>3902</v>
      </c>
      <c r="H1237" s="915" t="s">
        <v>3650</v>
      </c>
      <c r="I1237" s="914">
        <v>115</v>
      </c>
    </row>
    <row r="1238" spans="1:9" x14ac:dyDescent="0.2">
      <c r="A1238" s="915" t="s">
        <v>3731</v>
      </c>
      <c r="B1238" s="944">
        <f>IF('Main Validation'!O42="NA","N/A",'Main Validation'!O42)</f>
        <v>0</v>
      </c>
      <c r="C1238" s="915" t="s">
        <v>3954</v>
      </c>
      <c r="D1238" s="944"/>
      <c r="E1238" s="944"/>
      <c r="F1238" s="915" t="s">
        <v>3821</v>
      </c>
      <c r="G1238" s="915" t="s">
        <v>3903</v>
      </c>
      <c r="H1238" s="915" t="s">
        <v>3650</v>
      </c>
      <c r="I1238" s="914">
        <v>116</v>
      </c>
    </row>
    <row r="1239" spans="1:9" x14ac:dyDescent="0.2">
      <c r="A1239" s="915" t="s">
        <v>3732</v>
      </c>
      <c r="B1239" s="944">
        <f>IF('Main Validation'!O43="NA","N/A",'Main Validation'!O43)</f>
        <v>0</v>
      </c>
      <c r="C1239" s="915" t="s">
        <v>3954</v>
      </c>
      <c r="D1239" s="944"/>
      <c r="E1239" s="944"/>
      <c r="F1239" s="915" t="s">
        <v>3822</v>
      </c>
      <c r="G1239" s="915" t="s">
        <v>3904</v>
      </c>
      <c r="H1239" s="915" t="s">
        <v>3650</v>
      </c>
      <c r="I1239" s="914">
        <v>117</v>
      </c>
    </row>
    <row r="1240" spans="1:9" x14ac:dyDescent="0.2">
      <c r="A1240" s="915" t="s">
        <v>3733</v>
      </c>
      <c r="B1240" s="944">
        <f>IF('Main Validation'!O44="NA","N/A",'Main Validation'!O44)</f>
        <v>0</v>
      </c>
      <c r="C1240" s="915" t="s">
        <v>3954</v>
      </c>
      <c r="D1240" s="944"/>
      <c r="E1240" s="944"/>
      <c r="F1240" s="915" t="s">
        <v>3823</v>
      </c>
      <c r="G1240" s="915" t="s">
        <v>3905</v>
      </c>
      <c r="H1240" s="915" t="s">
        <v>3650</v>
      </c>
      <c r="I1240" s="914">
        <v>118</v>
      </c>
    </row>
    <row r="1241" spans="1:9" x14ac:dyDescent="0.2">
      <c r="A1241" s="915" t="s">
        <v>3734</v>
      </c>
      <c r="B1241" s="944">
        <f>IF('Main Validation'!O45="NA","N/A",'Main Validation'!O45)</f>
        <v>0</v>
      </c>
      <c r="C1241" s="915" t="s">
        <v>3954</v>
      </c>
      <c r="D1241" s="944"/>
      <c r="E1241" s="944"/>
      <c r="F1241" s="915" t="s">
        <v>3824</v>
      </c>
      <c r="G1241" s="915" t="s">
        <v>3906</v>
      </c>
      <c r="H1241" s="915" t="s">
        <v>3650</v>
      </c>
      <c r="I1241" s="914">
        <v>119</v>
      </c>
    </row>
    <row r="1242" spans="1:9" x14ac:dyDescent="0.2">
      <c r="A1242" s="915" t="s">
        <v>3735</v>
      </c>
      <c r="B1242" s="944">
        <f>IF('Main Validation'!O46="NA","N/A",'Main Validation'!O46)</f>
        <v>0</v>
      </c>
      <c r="C1242" s="915" t="s">
        <v>3954</v>
      </c>
      <c r="D1242" s="944"/>
      <c r="E1242" s="944"/>
      <c r="F1242" s="915" t="s">
        <v>3825</v>
      </c>
      <c r="G1242" s="915" t="s">
        <v>3907</v>
      </c>
      <c r="H1242" s="915" t="s">
        <v>3650</v>
      </c>
      <c r="I1242" s="914">
        <v>120</v>
      </c>
    </row>
    <row r="1243" spans="1:9" x14ac:dyDescent="0.2">
      <c r="A1243" s="915" t="s">
        <v>3736</v>
      </c>
      <c r="B1243" s="944">
        <f>IF('Main Validation'!O47="NA","N/A",'Main Validation'!O47)</f>
        <v>0</v>
      </c>
      <c r="C1243" s="915" t="s">
        <v>3954</v>
      </c>
      <c r="D1243" s="944"/>
      <c r="E1243" s="944"/>
      <c r="F1243" s="915" t="s">
        <v>3826</v>
      </c>
      <c r="G1243" s="915" t="s">
        <v>3908</v>
      </c>
      <c r="H1243" s="915" t="s">
        <v>3650</v>
      </c>
      <c r="I1243" s="914">
        <v>121</v>
      </c>
    </row>
    <row r="1244" spans="1:9" x14ac:dyDescent="0.2">
      <c r="A1244" s="915" t="s">
        <v>3737</v>
      </c>
      <c r="B1244" s="944">
        <f>IF('Main Validation'!O48="NA","N/A",'Main Validation'!O48)</f>
        <v>0</v>
      </c>
      <c r="C1244" s="915" t="s">
        <v>3954</v>
      </c>
      <c r="D1244" s="944"/>
      <c r="E1244" s="944"/>
      <c r="F1244" s="915" t="s">
        <v>5401</v>
      </c>
      <c r="G1244" s="915" t="s">
        <v>3909</v>
      </c>
      <c r="H1244" s="915" t="s">
        <v>3650</v>
      </c>
      <c r="I1244" s="914">
        <v>122</v>
      </c>
    </row>
    <row r="1245" spans="1:9" x14ac:dyDescent="0.2">
      <c r="A1245" s="915" t="s">
        <v>3738</v>
      </c>
      <c r="B1245" s="944">
        <f>IF('Main Validation'!O51="NA","N/A",'Main Validation'!O51)</f>
        <v>0</v>
      </c>
      <c r="C1245" s="915" t="s">
        <v>3954</v>
      </c>
      <c r="D1245" s="944"/>
      <c r="E1245" s="944"/>
      <c r="F1245" s="915" t="s">
        <v>4066</v>
      </c>
      <c r="G1245" s="915" t="s">
        <v>3910</v>
      </c>
      <c r="H1245" s="915" t="s">
        <v>3650</v>
      </c>
      <c r="I1245" s="914">
        <v>123</v>
      </c>
    </row>
    <row r="1246" spans="1:9" x14ac:dyDescent="0.2">
      <c r="A1246" s="915" t="s">
        <v>4256</v>
      </c>
      <c r="B1246" s="944">
        <f>'Main Validation'!O54</f>
        <v>0</v>
      </c>
      <c r="C1246" s="915" t="s">
        <v>3954</v>
      </c>
      <c r="D1246" s="944"/>
      <c r="E1246" s="944"/>
      <c r="F1246" s="915" t="s">
        <v>5402</v>
      </c>
      <c r="G1246" s="915" t="s">
        <v>6375</v>
      </c>
      <c r="H1246" s="915" t="s">
        <v>3650</v>
      </c>
      <c r="I1246" s="914">
        <v>124</v>
      </c>
    </row>
  </sheetData>
  <sheetProtection sheet="1" objects="1" scenarios="1"/>
  <autoFilter ref="A1:I1246" xr:uid="{921526CA-1CC3-48C2-AE89-F23E3E447331}"/>
  <phoneticPr fontId="117" type="noConversion"/>
  <pageMargins left="0.7" right="0.7" top="0.75" bottom="0.75" header="0.3" footer="0.3"/>
  <pageSetup orientation="portrait" r:id="rId1"/>
  <headerFooter>
    <oddHeader>&amp;C&amp;"Calibri"&amp;10&amp;K000000 OFFICIAL&amp;1#_x000D_</oddHeader>
    <oddFooter>&amp;C_x000D_&amp;1#&amp;"Calibri"&amp;10&amp;K000000 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7" ma:contentTypeDescription="Create a new document." ma:contentTypeScope="" ma:versionID="bed11522697652a6257d95da9d960470">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cd74bef00dce07e5fc51b1f4dba0b308"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29084AF8-44C6-49B6-92B6-FF0027D9B1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35A9CE-BDA2-4451-A4E6-01E0BC759A4E}">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3fa4860e-4e84-4984-b511-cb934d7752ca"/>
    <ds:schemaRef ds:uri="http://schemas.microsoft.com/office/infopath/2007/PartnerControls"/>
    <ds:schemaRef ds:uri="63fd57c9-5291-4ee5-b3d3-37b4b570c278"/>
    <ds:schemaRef ds:uri="http://www.w3.org/XML/1998/namespace"/>
  </ds:schemaRefs>
</ds:datastoreItem>
</file>

<file path=customXml/itemProps3.xml><?xml version="1.0" encoding="utf-8"?>
<ds:datastoreItem xmlns:ds="http://schemas.openxmlformats.org/officeDocument/2006/customXml" ds:itemID="{319807FF-011C-4BEF-979D-3FE96825EBD4}">
  <ds:schemaRefs>
    <ds:schemaRef ds:uri="http://schemas.microsoft.com/sharepoint/v3/contenttype/forms"/>
  </ds:schemaRefs>
</ds:datastoreItem>
</file>

<file path=customXml/itemProps4.xml><?xml version="1.0" encoding="utf-8"?>
<ds:datastoreItem xmlns:ds="http://schemas.openxmlformats.org/officeDocument/2006/customXml" ds:itemID="{460E3C99-3081-4DBC-B3B2-0C4091352814}">
  <ds:schemaRefs>
    <ds:schemaRef ds:uri="http://www.w3.org/2001/XMLSchema"/>
    <ds:schemaRef ds:uri="http://www.boldonjames.com/2008/01/sie/internal/label"/>
  </ds:schemaRefs>
</ds:datastoreItem>
</file>

<file path=docMetadata/LabelInfo.xml><?xml version="1.0" encoding="utf-8"?>
<clbl:labelList xmlns:clbl="http://schemas.microsoft.com/office/2020/mipLabelMetadata">
  <clbl:label id="{fbd41ebe-fca6-4f2c-aecb-bf3a17e72416}" enabled="1" method="Privileged" siteId="{bf346810-9c7d-43de-a872-24a2ef3995a8}" contentBits="3"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28</vt:i4>
      </vt:variant>
    </vt:vector>
  </HeadingPairs>
  <TitlesOfParts>
    <vt:vector size="36" baseType="lpstr">
      <vt:lpstr>Title</vt:lpstr>
      <vt:lpstr>Part 1</vt:lpstr>
      <vt:lpstr>Part 2</vt:lpstr>
      <vt:lpstr>Part 2 DA Summary</vt:lpstr>
      <vt:lpstr>Part 3</vt:lpstr>
      <vt:lpstr>Part 4</vt:lpstr>
      <vt:lpstr>Part 5</vt:lpstr>
      <vt:lpstr>Main Validation</vt:lpstr>
      <vt:lpstr>Adj_factor</vt:lpstr>
      <vt:lpstr>CONTACT</vt:lpstr>
      <vt:lpstr>datanew</vt:lpstr>
      <vt:lpstr>datar</vt:lpstr>
      <vt:lpstr>Import_LA_Code</vt:lpstr>
      <vt:lpstr>Import_LA_Name</vt:lpstr>
      <vt:lpstr>Local_Share_Total</vt:lpstr>
      <vt:lpstr>MHCLG_CONTROL</vt:lpstr>
      <vt:lpstr>Data!Print_Area</vt:lpstr>
      <vt:lpstr>'Main Validation'!Print_Area</vt:lpstr>
      <vt:lpstr>'Part 1'!Print_Area</vt:lpstr>
      <vt:lpstr>'Part 2'!Print_Area</vt:lpstr>
      <vt:lpstr>'Part 2 DA Summary'!Print_Area</vt:lpstr>
      <vt:lpstr>'Part 3'!Print_Area</vt:lpstr>
      <vt:lpstr>'Part 4'!Print_Area</vt:lpstr>
      <vt:lpstr>'Part 5'!Print_Area</vt:lpstr>
      <vt:lpstr>Title!Print_Area</vt:lpstr>
      <vt:lpstr>Data!Print_Titles</vt:lpstr>
      <vt:lpstr>'Main Validation'!Print_Titles</vt:lpstr>
      <vt:lpstr>'Part 1'!Print_Titles</vt:lpstr>
      <vt:lpstr>'Part 2 DA Summary'!Print_Titles</vt:lpstr>
      <vt:lpstr>'Part 3'!Print_Titles</vt:lpstr>
      <vt:lpstr>'Part 4'!Print_Titles</vt:lpstr>
      <vt:lpstr>'Part 5'!Print_Titles</vt:lpstr>
      <vt:lpstr>Ref_LA_Codes</vt:lpstr>
      <vt:lpstr>Ref_LA_Codes_2</vt:lpstr>
      <vt:lpstr>SBRR_supp</vt:lpstr>
      <vt:lpstr>TierSplit!tiersplit</vt:lpstr>
    </vt:vector>
  </TitlesOfParts>
  <Company>DCLG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LGF data collection</dc:creator>
  <cp:lastModifiedBy>Jonny Corfield</cp:lastModifiedBy>
  <cp:lastPrinted>2020-05-14T21:34:08Z</cp:lastPrinted>
  <dcterms:created xsi:type="dcterms:W3CDTF">2013-07-12T16:47:25Z</dcterms:created>
  <dcterms:modified xsi:type="dcterms:W3CDTF">2024-04-03T11:13:29Z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877e084a-fd37-4c1d-ad32-ee351163fd9d</vt:lpwstr>
  </property>
  <property fmtid="{D5CDD505-2E9C-101B-9397-08002B2CF9AE}" pid="3" name="bjSaver">
    <vt:lpwstr>SVjBpobaL+4gAz7z8D7JV7E+GGnzbGNZ</vt:lpwstr>
  </property>
  <property fmtid="{D5CDD505-2E9C-101B-9397-08002B2CF9AE}" pid="4" name="_NewReviewCycle">
    <vt:lpwstr/>
  </property>
  <property fmtid="{D5CDD505-2E9C-101B-9397-08002B2CF9AE}" pid="5" name="bjDocumentSecurityLabel">
    <vt:lpwstr>No Marking</vt:lpwstr>
  </property>
  <property fmtid="{D5CDD505-2E9C-101B-9397-08002B2CF9AE}" pid="6" name="ContentTypeId">
    <vt:lpwstr>0x010100ECCB7E1F660E4D499F35AD51896216AD</vt:lpwstr>
  </property>
</Properties>
</file>